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updateLinks="never" codeName="ThisWorkbook" defaultThemeVersion="124226"/>
  <mc:AlternateContent xmlns:mc="http://schemas.openxmlformats.org/markup-compatibility/2006">
    <mc:Choice Requires="x15">
      <x15ac:absPath xmlns:x15ac="http://schemas.microsoft.com/office/spreadsheetml/2010/11/ac" url="C:\Users\olivier\Desktop\"/>
    </mc:Choice>
  </mc:AlternateContent>
  <bookViews>
    <workbookView xWindow="360" yWindow="105" windowWidth="11595" windowHeight="7935" activeTab="1"/>
  </bookViews>
  <sheets>
    <sheet name="Feuil1" sheetId="1" r:id="rId1"/>
    <sheet name="equipage PF" sheetId="4" r:id="rId2"/>
    <sheet name="import" sheetId="3" r:id="rId3"/>
    <sheet name="Feuil2" sheetId="2" state="hidden" r:id="rId4"/>
  </sheets>
  <definedNames>
    <definedName name="_xlnm._FilterDatabase" localSheetId="1" hidden="1">'equipage PF'!$D$1:$E$1</definedName>
    <definedName name="eco">'equipage PF'!$B$91:$B$100</definedName>
    <definedName name="lettre">'equipage PF'!$C$91:$C$100</definedName>
    <definedName name="partie1">Feuil2!$A$1:$A$17</definedName>
    <definedName name="partie2">Feuil2!$B$1:$B$17</definedName>
    <definedName name="_xlnm.Print_Area" localSheetId="1">'equipage PF'!$G$1:$I$41</definedName>
    <definedName name="_xlnm.Print_Area" localSheetId="0">Feuil1!$A$1:$J$56</definedName>
  </definedNames>
  <calcPr calcId="162913"/>
</workbook>
</file>

<file path=xl/calcChain.xml><?xml version="1.0" encoding="utf-8"?>
<calcChain xmlns="http://schemas.openxmlformats.org/spreadsheetml/2006/main">
  <c r="A1" i="4" l="1"/>
  <c r="AC6" i="3"/>
  <c r="AD6" i="3"/>
  <c r="AE6" i="3"/>
  <c r="AF6" i="3"/>
  <c r="AG6" i="3"/>
  <c r="AH6" i="3"/>
  <c r="AI6" i="3"/>
  <c r="AJ6" i="3"/>
  <c r="AK6" i="3"/>
  <c r="AL6" i="3"/>
  <c r="AM6" i="3"/>
  <c r="AN6" i="3"/>
  <c r="AO6" i="3"/>
  <c r="AP6" i="3"/>
  <c r="AQ6" i="3"/>
  <c r="AR6" i="3"/>
  <c r="AS6" i="3"/>
  <c r="AT6" i="3"/>
  <c r="AC7" i="3"/>
  <c r="AD7" i="3"/>
  <c r="AE7" i="3"/>
  <c r="AF7" i="3"/>
  <c r="AG7" i="3"/>
  <c r="AH7" i="3"/>
  <c r="AI7" i="3"/>
  <c r="AJ7" i="3"/>
  <c r="AK7" i="3"/>
  <c r="AL7" i="3"/>
  <c r="AM7" i="3"/>
  <c r="AN7" i="3"/>
  <c r="AO7" i="3"/>
  <c r="AP7" i="3"/>
  <c r="AQ7" i="3"/>
  <c r="AR7" i="3"/>
  <c r="AS7" i="3"/>
  <c r="AT7" i="3"/>
  <c r="AC8" i="3"/>
  <c r="AD8" i="3"/>
  <c r="AE8" i="3"/>
  <c r="AF8" i="3"/>
  <c r="AG8" i="3"/>
  <c r="AH8" i="3"/>
  <c r="AI8" i="3"/>
  <c r="AJ8" i="3"/>
  <c r="AK8" i="3"/>
  <c r="AL8" i="3"/>
  <c r="AM8" i="3"/>
  <c r="AN8" i="3"/>
  <c r="AO8" i="3"/>
  <c r="AP8" i="3"/>
  <c r="AQ8" i="3"/>
  <c r="AR8" i="3"/>
  <c r="AS8" i="3"/>
  <c r="AT8" i="3"/>
  <c r="AC9" i="3"/>
  <c r="AD9" i="3"/>
  <c r="AE9" i="3"/>
  <c r="AF9" i="3"/>
  <c r="AG9" i="3"/>
  <c r="AH9" i="3"/>
  <c r="AI9" i="3"/>
  <c r="AJ9" i="3"/>
  <c r="AK9" i="3"/>
  <c r="AL9" i="3"/>
  <c r="AM9" i="3"/>
  <c r="AN9" i="3"/>
  <c r="AO9" i="3"/>
  <c r="AP9" i="3"/>
  <c r="AQ9" i="3"/>
  <c r="AR9" i="3"/>
  <c r="AS9" i="3"/>
  <c r="AT9" i="3"/>
  <c r="AC10" i="3"/>
  <c r="AD10" i="3"/>
  <c r="AE10" i="3"/>
  <c r="AF10" i="3"/>
  <c r="AG10" i="3"/>
  <c r="AH10" i="3"/>
  <c r="AI10" i="3"/>
  <c r="AJ10" i="3"/>
  <c r="AK10" i="3"/>
  <c r="AL10" i="3"/>
  <c r="AM10" i="3"/>
  <c r="AN10" i="3"/>
  <c r="AO10" i="3"/>
  <c r="AP10" i="3"/>
  <c r="AQ10" i="3"/>
  <c r="AR10" i="3"/>
  <c r="AS10" i="3"/>
  <c r="AT10" i="3"/>
  <c r="AC11" i="3"/>
  <c r="AD11" i="3"/>
  <c r="AE11" i="3"/>
  <c r="AF11" i="3"/>
  <c r="AG11" i="3"/>
  <c r="AH11" i="3"/>
  <c r="AI11" i="3"/>
  <c r="AJ11" i="3"/>
  <c r="AK11" i="3"/>
  <c r="AL11" i="3"/>
  <c r="AM11" i="3"/>
  <c r="AN11" i="3"/>
  <c r="AO11" i="3"/>
  <c r="AP11" i="3"/>
  <c r="AQ11" i="3"/>
  <c r="AR11" i="3"/>
  <c r="AS11" i="3"/>
  <c r="AT11" i="3"/>
  <c r="AC12" i="3"/>
  <c r="AD12" i="3"/>
  <c r="AE12" i="3"/>
  <c r="AF12" i="3"/>
  <c r="AG12" i="3"/>
  <c r="AH12" i="3"/>
  <c r="AI12" i="3"/>
  <c r="AJ12" i="3"/>
  <c r="AK12" i="3"/>
  <c r="AL12" i="3"/>
  <c r="AM12" i="3"/>
  <c r="AN12" i="3"/>
  <c r="AO12" i="3"/>
  <c r="AP12" i="3"/>
  <c r="AQ12" i="3"/>
  <c r="AR12" i="3"/>
  <c r="AS12" i="3"/>
  <c r="AT12" i="3"/>
  <c r="AC13" i="3"/>
  <c r="AD13" i="3"/>
  <c r="AE13" i="3"/>
  <c r="AF13" i="3"/>
  <c r="AG13" i="3"/>
  <c r="AH13" i="3"/>
  <c r="AI13" i="3"/>
  <c r="AJ13" i="3"/>
  <c r="AK13" i="3"/>
  <c r="AL13" i="3"/>
  <c r="AM13" i="3"/>
  <c r="AN13" i="3"/>
  <c r="AO13" i="3"/>
  <c r="AP13" i="3"/>
  <c r="AQ13" i="3"/>
  <c r="AR13" i="3"/>
  <c r="AS13" i="3"/>
  <c r="AT13" i="3"/>
  <c r="AC14" i="3"/>
  <c r="AD14" i="3"/>
  <c r="AE14" i="3"/>
  <c r="AF14" i="3"/>
  <c r="AG14" i="3"/>
  <c r="AH14" i="3"/>
  <c r="AI14" i="3"/>
  <c r="AJ14" i="3"/>
  <c r="AK14" i="3"/>
  <c r="AL14" i="3"/>
  <c r="AM14" i="3"/>
  <c r="AN14" i="3"/>
  <c r="AO14" i="3"/>
  <c r="AP14" i="3"/>
  <c r="AQ14" i="3"/>
  <c r="AR14" i="3"/>
  <c r="AS14" i="3"/>
  <c r="AT14" i="3"/>
  <c r="AC15" i="3"/>
  <c r="AD15" i="3"/>
  <c r="AE15" i="3"/>
  <c r="AF15" i="3"/>
  <c r="AG15" i="3"/>
  <c r="AH15" i="3"/>
  <c r="AI15" i="3"/>
  <c r="AJ15" i="3"/>
  <c r="AK15" i="3"/>
  <c r="AL15" i="3"/>
  <c r="AM15" i="3"/>
  <c r="AN15" i="3"/>
  <c r="AO15" i="3"/>
  <c r="AP15" i="3"/>
  <c r="AQ15" i="3"/>
  <c r="AR15" i="3"/>
  <c r="AS15" i="3"/>
  <c r="AT15" i="3"/>
  <c r="AC16" i="3"/>
  <c r="AD16" i="3"/>
  <c r="AE16" i="3"/>
  <c r="AF16" i="3"/>
  <c r="AG16" i="3"/>
  <c r="AH16" i="3"/>
  <c r="AI16" i="3"/>
  <c r="AJ16" i="3"/>
  <c r="AK16" i="3"/>
  <c r="AL16" i="3"/>
  <c r="AM16" i="3"/>
  <c r="AN16" i="3"/>
  <c r="AO16" i="3"/>
  <c r="AP16" i="3"/>
  <c r="AQ16" i="3"/>
  <c r="AR16" i="3"/>
  <c r="AS16" i="3"/>
  <c r="AT16" i="3"/>
  <c r="AC17" i="3"/>
  <c r="AD17" i="3"/>
  <c r="AE17" i="3"/>
  <c r="AF17" i="3"/>
  <c r="AG17" i="3"/>
  <c r="AH17" i="3"/>
  <c r="AI17" i="3"/>
  <c r="AJ17" i="3"/>
  <c r="AK17" i="3"/>
  <c r="AL17" i="3"/>
  <c r="AM17" i="3"/>
  <c r="AN17" i="3"/>
  <c r="AO17" i="3"/>
  <c r="AP17" i="3"/>
  <c r="AQ17" i="3"/>
  <c r="AR17" i="3"/>
  <c r="AS17" i="3"/>
  <c r="AT17" i="3"/>
  <c r="AC18" i="3"/>
  <c r="AD18" i="3"/>
  <c r="AE18" i="3"/>
  <c r="AF18" i="3"/>
  <c r="AG18" i="3"/>
  <c r="AH18" i="3"/>
  <c r="AI18" i="3"/>
  <c r="AJ18" i="3"/>
  <c r="AK18" i="3"/>
  <c r="AL18" i="3"/>
  <c r="AM18" i="3"/>
  <c r="AN18" i="3"/>
  <c r="AO18" i="3"/>
  <c r="AP18" i="3"/>
  <c r="AQ18" i="3"/>
  <c r="AR18" i="3"/>
  <c r="AS18" i="3"/>
  <c r="AT18" i="3"/>
  <c r="AC19" i="3"/>
  <c r="AD19" i="3"/>
  <c r="AE19" i="3"/>
  <c r="AF19" i="3"/>
  <c r="AG19" i="3"/>
  <c r="AH19" i="3"/>
  <c r="AI19" i="3"/>
  <c r="AJ19" i="3"/>
  <c r="AK19" i="3"/>
  <c r="AL19" i="3"/>
  <c r="AM19" i="3"/>
  <c r="AN19" i="3"/>
  <c r="AO19" i="3"/>
  <c r="AP19" i="3"/>
  <c r="AQ19" i="3"/>
  <c r="AR19" i="3"/>
  <c r="AS19" i="3"/>
  <c r="AT19" i="3"/>
  <c r="AC20" i="3"/>
  <c r="AD20" i="3"/>
  <c r="AE20" i="3"/>
  <c r="AF20" i="3"/>
  <c r="AG20" i="3"/>
  <c r="AH20" i="3"/>
  <c r="AI20" i="3"/>
  <c r="AJ20" i="3"/>
  <c r="AK20" i="3"/>
  <c r="AL20" i="3"/>
  <c r="AM20" i="3"/>
  <c r="AN20" i="3"/>
  <c r="AO20" i="3"/>
  <c r="AP20" i="3"/>
  <c r="AQ20" i="3"/>
  <c r="AR20" i="3"/>
  <c r="AS20" i="3"/>
  <c r="AT20" i="3"/>
  <c r="AC21" i="3"/>
  <c r="AD21" i="3"/>
  <c r="AE21" i="3"/>
  <c r="AF21" i="3"/>
  <c r="AG21" i="3"/>
  <c r="AH21" i="3"/>
  <c r="AI21" i="3"/>
  <c r="AJ21" i="3"/>
  <c r="AK21" i="3"/>
  <c r="AL21" i="3"/>
  <c r="AM21" i="3"/>
  <c r="AN21" i="3"/>
  <c r="AO21" i="3"/>
  <c r="AP21" i="3"/>
  <c r="AQ21" i="3"/>
  <c r="AR21" i="3"/>
  <c r="AS21" i="3"/>
  <c r="AT21" i="3"/>
  <c r="AC22" i="3"/>
  <c r="AD22" i="3"/>
  <c r="AE22" i="3"/>
  <c r="AF22" i="3"/>
  <c r="AG22" i="3"/>
  <c r="AH22" i="3"/>
  <c r="AI22" i="3"/>
  <c r="AJ22" i="3"/>
  <c r="AK22" i="3"/>
  <c r="AL22" i="3"/>
  <c r="AM22" i="3"/>
  <c r="AN22" i="3"/>
  <c r="AO22" i="3"/>
  <c r="AP22" i="3"/>
  <c r="AQ22" i="3"/>
  <c r="AR22" i="3"/>
  <c r="AS22" i="3"/>
  <c r="AT22" i="3"/>
  <c r="AC23" i="3"/>
  <c r="AD23" i="3"/>
  <c r="AE23" i="3"/>
  <c r="AF23" i="3"/>
  <c r="AG23" i="3"/>
  <c r="AH23" i="3"/>
  <c r="AI23" i="3"/>
  <c r="AJ23" i="3"/>
  <c r="AK23" i="3"/>
  <c r="AL23" i="3"/>
  <c r="AM23" i="3"/>
  <c r="AN23" i="3"/>
  <c r="AO23" i="3"/>
  <c r="AP23" i="3"/>
  <c r="AQ23" i="3"/>
  <c r="AR23" i="3"/>
  <c r="AS23" i="3"/>
  <c r="AT23" i="3"/>
  <c r="AC24" i="3"/>
  <c r="AD24" i="3"/>
  <c r="AE24" i="3"/>
  <c r="AF24" i="3"/>
  <c r="AG24" i="3"/>
  <c r="AH24" i="3"/>
  <c r="AI24" i="3"/>
  <c r="AJ24" i="3"/>
  <c r="AK24" i="3"/>
  <c r="AL24" i="3"/>
  <c r="AM24" i="3"/>
  <c r="AN24" i="3"/>
  <c r="AO24" i="3"/>
  <c r="AP24" i="3"/>
  <c r="AQ24" i="3"/>
  <c r="AR24" i="3"/>
  <c r="AS24" i="3"/>
  <c r="AT24" i="3"/>
  <c r="AC25" i="3"/>
  <c r="AD25" i="3"/>
  <c r="AE25" i="3"/>
  <c r="AF25" i="3"/>
  <c r="AG25" i="3"/>
  <c r="AH25" i="3"/>
  <c r="AI25" i="3"/>
  <c r="AJ25" i="3"/>
  <c r="AK25" i="3"/>
  <c r="AL25" i="3"/>
  <c r="AM25" i="3"/>
  <c r="AN25" i="3"/>
  <c r="AO25" i="3"/>
  <c r="AP25" i="3"/>
  <c r="AQ25" i="3"/>
  <c r="AR25" i="3"/>
  <c r="AS25" i="3"/>
  <c r="AT25" i="3"/>
  <c r="AC26" i="3"/>
  <c r="AD26" i="3"/>
  <c r="AE26" i="3"/>
  <c r="AF26" i="3"/>
  <c r="AG26" i="3"/>
  <c r="AH26" i="3"/>
  <c r="AI26" i="3"/>
  <c r="AJ26" i="3"/>
  <c r="AK26" i="3"/>
  <c r="AL26" i="3"/>
  <c r="AM26" i="3"/>
  <c r="AN26" i="3"/>
  <c r="AO26" i="3"/>
  <c r="AP26" i="3"/>
  <c r="AQ26" i="3"/>
  <c r="AR26" i="3"/>
  <c r="AS26" i="3"/>
  <c r="AT26" i="3"/>
  <c r="AC27" i="3"/>
  <c r="AD27" i="3"/>
  <c r="AE27" i="3"/>
  <c r="AF27" i="3"/>
  <c r="AG27" i="3"/>
  <c r="AH27" i="3"/>
  <c r="AI27" i="3"/>
  <c r="AJ27" i="3"/>
  <c r="AK27" i="3"/>
  <c r="AL27" i="3"/>
  <c r="AM27" i="3"/>
  <c r="AN27" i="3"/>
  <c r="AO27" i="3"/>
  <c r="AP27" i="3"/>
  <c r="AQ27" i="3"/>
  <c r="AR27" i="3"/>
  <c r="AS27" i="3"/>
  <c r="AT27" i="3"/>
  <c r="AC28" i="3"/>
  <c r="AD28" i="3"/>
  <c r="AE28" i="3"/>
  <c r="AF28" i="3"/>
  <c r="AG28" i="3"/>
  <c r="AH28" i="3"/>
  <c r="AI28" i="3"/>
  <c r="AJ28" i="3"/>
  <c r="AK28" i="3"/>
  <c r="AL28" i="3"/>
  <c r="AM28" i="3"/>
  <c r="AN28" i="3"/>
  <c r="AO28" i="3"/>
  <c r="AP28" i="3"/>
  <c r="AQ28" i="3"/>
  <c r="AR28" i="3"/>
  <c r="AS28" i="3"/>
  <c r="AT28" i="3"/>
  <c r="AC29" i="3"/>
  <c r="AD29" i="3"/>
  <c r="AE29" i="3"/>
  <c r="AF29" i="3"/>
  <c r="AG29" i="3"/>
  <c r="AH29" i="3"/>
  <c r="AI29" i="3"/>
  <c r="AJ29" i="3"/>
  <c r="AK29" i="3"/>
  <c r="AL29" i="3"/>
  <c r="AM29" i="3"/>
  <c r="AN29" i="3"/>
  <c r="AO29" i="3"/>
  <c r="AP29" i="3"/>
  <c r="AQ29" i="3"/>
  <c r="AR29" i="3"/>
  <c r="AS29" i="3"/>
  <c r="AT29" i="3"/>
  <c r="AC30" i="3"/>
  <c r="AD30" i="3"/>
  <c r="AE30" i="3"/>
  <c r="AF30" i="3"/>
  <c r="AG30" i="3"/>
  <c r="AH30" i="3"/>
  <c r="AI30" i="3"/>
  <c r="AJ30" i="3"/>
  <c r="AK30" i="3"/>
  <c r="AL30" i="3"/>
  <c r="AM30" i="3"/>
  <c r="AN30" i="3"/>
  <c r="AO30" i="3"/>
  <c r="AP30" i="3"/>
  <c r="AQ30" i="3"/>
  <c r="AR30" i="3"/>
  <c r="AS30" i="3"/>
  <c r="AT30" i="3"/>
  <c r="AC31" i="3"/>
  <c r="AD31" i="3"/>
  <c r="AE31" i="3"/>
  <c r="AF31" i="3"/>
  <c r="AG31" i="3"/>
  <c r="AH31" i="3"/>
  <c r="AI31" i="3"/>
  <c r="AJ31" i="3"/>
  <c r="AK31" i="3"/>
  <c r="AL31" i="3"/>
  <c r="AM31" i="3"/>
  <c r="AN31" i="3"/>
  <c r="AO31" i="3"/>
  <c r="AP31" i="3"/>
  <c r="AQ31" i="3"/>
  <c r="AR31" i="3"/>
  <c r="AS31" i="3"/>
  <c r="AT31" i="3"/>
  <c r="AC32" i="3"/>
  <c r="AD32" i="3"/>
  <c r="AE32" i="3"/>
  <c r="AF32" i="3"/>
  <c r="AG32" i="3"/>
  <c r="AH32" i="3"/>
  <c r="AI32" i="3"/>
  <c r="AJ32" i="3"/>
  <c r="AK32" i="3"/>
  <c r="AL32" i="3"/>
  <c r="AM32" i="3"/>
  <c r="AN32" i="3"/>
  <c r="AO32" i="3"/>
  <c r="AP32" i="3"/>
  <c r="AQ32" i="3"/>
  <c r="AR32" i="3"/>
  <c r="AS32" i="3"/>
  <c r="AT32" i="3"/>
  <c r="AC33" i="3"/>
  <c r="AD33" i="3"/>
  <c r="AE33" i="3"/>
  <c r="AF33" i="3"/>
  <c r="AG33" i="3"/>
  <c r="AH33" i="3"/>
  <c r="AI33" i="3"/>
  <c r="AJ33" i="3"/>
  <c r="AK33" i="3"/>
  <c r="AL33" i="3"/>
  <c r="AM33" i="3"/>
  <c r="AN33" i="3"/>
  <c r="AO33" i="3"/>
  <c r="AP33" i="3"/>
  <c r="AQ33" i="3"/>
  <c r="AR33" i="3"/>
  <c r="AS33" i="3"/>
  <c r="AT33" i="3"/>
  <c r="AC34" i="3"/>
  <c r="AD34" i="3"/>
  <c r="AE34" i="3"/>
  <c r="AF34" i="3"/>
  <c r="AG34" i="3"/>
  <c r="AH34" i="3"/>
  <c r="AI34" i="3"/>
  <c r="AJ34" i="3"/>
  <c r="AK34" i="3"/>
  <c r="AL34" i="3"/>
  <c r="AM34" i="3"/>
  <c r="AN34" i="3"/>
  <c r="AO34" i="3"/>
  <c r="AP34" i="3"/>
  <c r="AQ34" i="3"/>
  <c r="AR34" i="3"/>
  <c r="AS34" i="3"/>
  <c r="AT34" i="3"/>
  <c r="AC35" i="3"/>
  <c r="AD35" i="3"/>
  <c r="AE35" i="3"/>
  <c r="AF35" i="3"/>
  <c r="AG35" i="3"/>
  <c r="AH35" i="3"/>
  <c r="AI35" i="3"/>
  <c r="AJ35" i="3"/>
  <c r="AK35" i="3"/>
  <c r="AL35" i="3"/>
  <c r="AM35" i="3"/>
  <c r="AN35" i="3"/>
  <c r="AO35" i="3"/>
  <c r="AP35" i="3"/>
  <c r="AQ35" i="3"/>
  <c r="AR35" i="3"/>
  <c r="AS35" i="3"/>
  <c r="AT35" i="3"/>
  <c r="AC36" i="3"/>
  <c r="AD36" i="3"/>
  <c r="AE36" i="3"/>
  <c r="AF36" i="3"/>
  <c r="AG36" i="3"/>
  <c r="AH36" i="3"/>
  <c r="AI36" i="3"/>
  <c r="AJ36" i="3"/>
  <c r="AK36" i="3"/>
  <c r="AL36" i="3"/>
  <c r="AM36" i="3"/>
  <c r="AN36" i="3"/>
  <c r="AO36" i="3"/>
  <c r="AP36" i="3"/>
  <c r="AQ36" i="3"/>
  <c r="AR36" i="3"/>
  <c r="AS36" i="3"/>
  <c r="AT36" i="3"/>
  <c r="AC37" i="3"/>
  <c r="AD37" i="3"/>
  <c r="AE37" i="3"/>
  <c r="AF37" i="3"/>
  <c r="AG37" i="3"/>
  <c r="AH37" i="3"/>
  <c r="AI37" i="3"/>
  <c r="AJ37" i="3"/>
  <c r="AK37" i="3"/>
  <c r="AL37" i="3"/>
  <c r="AM37" i="3"/>
  <c r="AN37" i="3"/>
  <c r="AO37" i="3"/>
  <c r="AP37" i="3"/>
  <c r="AQ37" i="3"/>
  <c r="AR37" i="3"/>
  <c r="AS37" i="3"/>
  <c r="AT37" i="3"/>
  <c r="AC38" i="3"/>
  <c r="AD38" i="3"/>
  <c r="AE38" i="3"/>
  <c r="AF38" i="3"/>
  <c r="AG38" i="3"/>
  <c r="AH38" i="3"/>
  <c r="AI38" i="3"/>
  <c r="AJ38" i="3"/>
  <c r="AK38" i="3"/>
  <c r="AL38" i="3"/>
  <c r="AM38" i="3"/>
  <c r="AN38" i="3"/>
  <c r="AO38" i="3"/>
  <c r="AP38" i="3"/>
  <c r="AQ38" i="3"/>
  <c r="AR38" i="3"/>
  <c r="AS38" i="3"/>
  <c r="AT38" i="3"/>
  <c r="AC39" i="3"/>
  <c r="AD39" i="3"/>
  <c r="AE39" i="3"/>
  <c r="AF39" i="3"/>
  <c r="AG39" i="3"/>
  <c r="AH39" i="3"/>
  <c r="AI39" i="3"/>
  <c r="AJ39" i="3"/>
  <c r="AK39" i="3"/>
  <c r="AL39" i="3"/>
  <c r="AM39" i="3"/>
  <c r="AN39" i="3"/>
  <c r="AO39" i="3"/>
  <c r="AP39" i="3"/>
  <c r="AQ39" i="3"/>
  <c r="AR39" i="3"/>
  <c r="AS39" i="3"/>
  <c r="AT39" i="3"/>
  <c r="AC40" i="3"/>
  <c r="AD40" i="3"/>
  <c r="AE40" i="3"/>
  <c r="AF40" i="3"/>
  <c r="AG40" i="3"/>
  <c r="AH40" i="3"/>
  <c r="AI40" i="3"/>
  <c r="AJ40" i="3"/>
  <c r="AK40" i="3"/>
  <c r="AL40" i="3"/>
  <c r="AM40" i="3"/>
  <c r="AN40" i="3"/>
  <c r="AO40" i="3"/>
  <c r="AP40" i="3"/>
  <c r="AQ40" i="3"/>
  <c r="AR40" i="3"/>
  <c r="AS40" i="3"/>
  <c r="AT40" i="3"/>
  <c r="AC41" i="3"/>
  <c r="AD41" i="3"/>
  <c r="AE41" i="3"/>
  <c r="AF41" i="3"/>
  <c r="AG41" i="3"/>
  <c r="AH41" i="3"/>
  <c r="AI41" i="3"/>
  <c r="AJ41" i="3"/>
  <c r="AK41" i="3"/>
  <c r="AL41" i="3"/>
  <c r="AM41" i="3"/>
  <c r="AN41" i="3"/>
  <c r="AO41" i="3"/>
  <c r="AP41" i="3"/>
  <c r="AQ41" i="3"/>
  <c r="AR41" i="3"/>
  <c r="AS41" i="3"/>
  <c r="AT41" i="3"/>
  <c r="AC42" i="3"/>
  <c r="AD42" i="3"/>
  <c r="AE42" i="3"/>
  <c r="AF42" i="3"/>
  <c r="AG42" i="3"/>
  <c r="AH42" i="3"/>
  <c r="AI42" i="3"/>
  <c r="AJ42" i="3"/>
  <c r="AK42" i="3"/>
  <c r="AL42" i="3"/>
  <c r="AM42" i="3"/>
  <c r="AN42" i="3"/>
  <c r="AO42" i="3"/>
  <c r="AP42" i="3"/>
  <c r="AQ42" i="3"/>
  <c r="AR42" i="3"/>
  <c r="AS42" i="3"/>
  <c r="AT42" i="3"/>
  <c r="AC43" i="3"/>
  <c r="AD43" i="3"/>
  <c r="AE43" i="3"/>
  <c r="AF43" i="3"/>
  <c r="AG43" i="3"/>
  <c r="AH43" i="3"/>
  <c r="AI43" i="3"/>
  <c r="AJ43" i="3"/>
  <c r="AK43" i="3"/>
  <c r="AL43" i="3"/>
  <c r="AM43" i="3"/>
  <c r="AN43" i="3"/>
  <c r="AO43" i="3"/>
  <c r="AP43" i="3"/>
  <c r="AQ43" i="3"/>
  <c r="AR43" i="3"/>
  <c r="AS43" i="3"/>
  <c r="AT43" i="3"/>
  <c r="AC44" i="3"/>
  <c r="AD44" i="3"/>
  <c r="AE44" i="3"/>
  <c r="AF44" i="3"/>
  <c r="AG44" i="3"/>
  <c r="AH44" i="3"/>
  <c r="AI44" i="3"/>
  <c r="AJ44" i="3"/>
  <c r="AK44" i="3"/>
  <c r="AL44" i="3"/>
  <c r="AM44" i="3"/>
  <c r="AN44" i="3"/>
  <c r="AO44" i="3"/>
  <c r="AP44" i="3"/>
  <c r="AQ44" i="3"/>
  <c r="AR44" i="3"/>
  <c r="AS44" i="3"/>
  <c r="AT44" i="3"/>
  <c r="AC45" i="3"/>
  <c r="AD45" i="3"/>
  <c r="AE45" i="3"/>
  <c r="AF45" i="3"/>
  <c r="AG45" i="3"/>
  <c r="AH45" i="3"/>
  <c r="AI45" i="3"/>
  <c r="AJ45" i="3"/>
  <c r="AK45" i="3"/>
  <c r="AL45" i="3"/>
  <c r="AM45" i="3"/>
  <c r="AN45" i="3"/>
  <c r="AO45" i="3"/>
  <c r="AP45" i="3"/>
  <c r="AQ45" i="3"/>
  <c r="AR45" i="3"/>
  <c r="AS45" i="3"/>
  <c r="AT45" i="3"/>
  <c r="AC46" i="3"/>
  <c r="AD46" i="3"/>
  <c r="AE46" i="3"/>
  <c r="AF46" i="3"/>
  <c r="AG46" i="3"/>
  <c r="AH46" i="3"/>
  <c r="AI46" i="3"/>
  <c r="AJ46" i="3"/>
  <c r="AK46" i="3"/>
  <c r="AL46" i="3"/>
  <c r="AM46" i="3"/>
  <c r="AN46" i="3"/>
  <c r="AO46" i="3"/>
  <c r="AP46" i="3"/>
  <c r="AQ46" i="3"/>
  <c r="AR46" i="3"/>
  <c r="AS46" i="3"/>
  <c r="AT46" i="3"/>
  <c r="AC47" i="3"/>
  <c r="AD47" i="3"/>
  <c r="AE47" i="3"/>
  <c r="AF47" i="3"/>
  <c r="AG47" i="3"/>
  <c r="AH47" i="3"/>
  <c r="AI47" i="3"/>
  <c r="AJ47" i="3"/>
  <c r="AK47" i="3"/>
  <c r="AL47" i="3"/>
  <c r="AM47" i="3"/>
  <c r="AN47" i="3"/>
  <c r="AO47" i="3"/>
  <c r="AP47" i="3"/>
  <c r="AQ47" i="3"/>
  <c r="AR47" i="3"/>
  <c r="AS47" i="3"/>
  <c r="AT47" i="3"/>
  <c r="AC48" i="3"/>
  <c r="AD48" i="3"/>
  <c r="AE48" i="3"/>
  <c r="AF48" i="3"/>
  <c r="AG48" i="3"/>
  <c r="AH48" i="3"/>
  <c r="AI48" i="3"/>
  <c r="AJ48" i="3"/>
  <c r="AK48" i="3"/>
  <c r="AL48" i="3"/>
  <c r="AM48" i="3"/>
  <c r="AN48" i="3"/>
  <c r="AO48" i="3"/>
  <c r="AP48" i="3"/>
  <c r="AQ48" i="3"/>
  <c r="AR48" i="3"/>
  <c r="AS48" i="3"/>
  <c r="AT48" i="3"/>
  <c r="AC49" i="3"/>
  <c r="AD49" i="3"/>
  <c r="AE49" i="3"/>
  <c r="AF49" i="3"/>
  <c r="AG49" i="3"/>
  <c r="AH49" i="3"/>
  <c r="AI49" i="3"/>
  <c r="AJ49" i="3"/>
  <c r="AK49" i="3"/>
  <c r="AL49" i="3"/>
  <c r="AM49" i="3"/>
  <c r="AN49" i="3"/>
  <c r="AO49" i="3"/>
  <c r="AP49" i="3"/>
  <c r="AQ49" i="3"/>
  <c r="AR49" i="3"/>
  <c r="AS49" i="3"/>
  <c r="AT49" i="3"/>
  <c r="AC50" i="3"/>
  <c r="AD50" i="3"/>
  <c r="AE50" i="3"/>
  <c r="AF50" i="3"/>
  <c r="AG50" i="3"/>
  <c r="AH50" i="3"/>
  <c r="AI50" i="3"/>
  <c r="AJ50" i="3"/>
  <c r="AK50" i="3"/>
  <c r="AL50" i="3"/>
  <c r="AM50" i="3"/>
  <c r="AN50" i="3"/>
  <c r="AO50" i="3"/>
  <c r="AP50" i="3"/>
  <c r="AQ50" i="3"/>
  <c r="AR50" i="3"/>
  <c r="AS50" i="3"/>
  <c r="AT50" i="3"/>
  <c r="AC51" i="3"/>
  <c r="AD51" i="3"/>
  <c r="AE51" i="3"/>
  <c r="AF51" i="3"/>
  <c r="AG51" i="3"/>
  <c r="AH51" i="3"/>
  <c r="AI51" i="3"/>
  <c r="AJ51" i="3"/>
  <c r="AK51" i="3"/>
  <c r="AL51" i="3"/>
  <c r="AM51" i="3"/>
  <c r="AN51" i="3"/>
  <c r="AO51" i="3"/>
  <c r="AP51" i="3"/>
  <c r="AQ51" i="3"/>
  <c r="AR51" i="3"/>
  <c r="AS51" i="3"/>
  <c r="AT51" i="3"/>
  <c r="AC52" i="3"/>
  <c r="AD52" i="3"/>
  <c r="AE52" i="3"/>
  <c r="AF52" i="3"/>
  <c r="AG52" i="3"/>
  <c r="AH52" i="3"/>
  <c r="AI52" i="3"/>
  <c r="AJ52" i="3"/>
  <c r="AK52" i="3"/>
  <c r="AL52" i="3"/>
  <c r="AM52" i="3"/>
  <c r="AN52" i="3"/>
  <c r="AO52" i="3"/>
  <c r="AP52" i="3"/>
  <c r="AQ52" i="3"/>
  <c r="AR52" i="3"/>
  <c r="AS52" i="3"/>
  <c r="AT52" i="3"/>
  <c r="AC53" i="3"/>
  <c r="AD53" i="3"/>
  <c r="AE53" i="3"/>
  <c r="AF53" i="3"/>
  <c r="AG53" i="3"/>
  <c r="AH53" i="3"/>
  <c r="AI53" i="3"/>
  <c r="AJ53" i="3"/>
  <c r="AK53" i="3"/>
  <c r="AL53" i="3"/>
  <c r="AM53" i="3"/>
  <c r="AN53" i="3"/>
  <c r="AO53" i="3"/>
  <c r="AP53" i="3"/>
  <c r="AQ53" i="3"/>
  <c r="AR53" i="3"/>
  <c r="AS53" i="3"/>
  <c r="AT53" i="3"/>
  <c r="AC54" i="3"/>
  <c r="AD54" i="3"/>
  <c r="AE54" i="3"/>
  <c r="AF54" i="3"/>
  <c r="AG54" i="3"/>
  <c r="AH54" i="3"/>
  <c r="AI54" i="3"/>
  <c r="AJ54" i="3"/>
  <c r="AK54" i="3"/>
  <c r="AL54" i="3"/>
  <c r="AM54" i="3"/>
  <c r="AN54" i="3"/>
  <c r="AO54" i="3"/>
  <c r="AP54" i="3"/>
  <c r="AQ54" i="3"/>
  <c r="AR54" i="3"/>
  <c r="AS54" i="3"/>
  <c r="AT54" i="3"/>
  <c r="AC55" i="3"/>
  <c r="AD55" i="3"/>
  <c r="AE55" i="3"/>
  <c r="AF55" i="3"/>
  <c r="AG55" i="3"/>
  <c r="AH55" i="3"/>
  <c r="AI55" i="3"/>
  <c r="AJ55" i="3"/>
  <c r="AK55" i="3"/>
  <c r="AL55" i="3"/>
  <c r="AM55" i="3"/>
  <c r="AN55" i="3"/>
  <c r="AO55" i="3"/>
  <c r="AP55" i="3"/>
  <c r="AQ55" i="3"/>
  <c r="AR55" i="3"/>
  <c r="AS55" i="3"/>
  <c r="AT55" i="3"/>
  <c r="AC56" i="3"/>
  <c r="AD56" i="3"/>
  <c r="AE56" i="3"/>
  <c r="AF56" i="3"/>
  <c r="AG56" i="3"/>
  <c r="AH56" i="3"/>
  <c r="AI56" i="3"/>
  <c r="AJ56" i="3"/>
  <c r="AK56" i="3"/>
  <c r="AL56" i="3"/>
  <c r="AM56" i="3"/>
  <c r="AN56" i="3"/>
  <c r="AO56" i="3"/>
  <c r="AP56" i="3"/>
  <c r="AQ56" i="3"/>
  <c r="AR56" i="3"/>
  <c r="AS56" i="3"/>
  <c r="AT56" i="3"/>
  <c r="AC57" i="3"/>
  <c r="AD57" i="3"/>
  <c r="AE57" i="3"/>
  <c r="AF57" i="3"/>
  <c r="AG57" i="3"/>
  <c r="AH57" i="3"/>
  <c r="AI57" i="3"/>
  <c r="AJ57" i="3"/>
  <c r="AK57" i="3"/>
  <c r="AL57" i="3"/>
  <c r="AM57" i="3"/>
  <c r="AN57" i="3"/>
  <c r="AO57" i="3"/>
  <c r="AP57" i="3"/>
  <c r="AQ57" i="3"/>
  <c r="AR57" i="3"/>
  <c r="AS57" i="3"/>
  <c r="AT57" i="3"/>
  <c r="AC58" i="3"/>
  <c r="AD58" i="3"/>
  <c r="AE58" i="3"/>
  <c r="AF58" i="3"/>
  <c r="AG58" i="3"/>
  <c r="AH58" i="3"/>
  <c r="AI58" i="3"/>
  <c r="AJ58" i="3"/>
  <c r="AK58" i="3"/>
  <c r="AL58" i="3"/>
  <c r="AM58" i="3"/>
  <c r="AN58" i="3"/>
  <c r="AO58" i="3"/>
  <c r="AP58" i="3"/>
  <c r="AQ58" i="3"/>
  <c r="AR58" i="3"/>
  <c r="AS58" i="3"/>
  <c r="AT58" i="3"/>
  <c r="AC59" i="3"/>
  <c r="AD59" i="3"/>
  <c r="AE59" i="3"/>
  <c r="AF59" i="3"/>
  <c r="AG59" i="3"/>
  <c r="AH59" i="3"/>
  <c r="AI59" i="3"/>
  <c r="AJ59" i="3"/>
  <c r="AK59" i="3"/>
  <c r="AL59" i="3"/>
  <c r="AM59" i="3"/>
  <c r="AN59" i="3"/>
  <c r="AO59" i="3"/>
  <c r="AP59" i="3"/>
  <c r="AQ59" i="3"/>
  <c r="AR59" i="3"/>
  <c r="AS59" i="3"/>
  <c r="AT59" i="3"/>
  <c r="AC60" i="3"/>
  <c r="AD60" i="3"/>
  <c r="AE60" i="3"/>
  <c r="AF60" i="3"/>
  <c r="AG60" i="3"/>
  <c r="AH60" i="3"/>
  <c r="AI60" i="3"/>
  <c r="AJ60" i="3"/>
  <c r="AK60" i="3"/>
  <c r="AL60" i="3"/>
  <c r="AM60" i="3"/>
  <c r="AN60" i="3"/>
  <c r="AO60" i="3"/>
  <c r="AP60" i="3"/>
  <c r="AQ60" i="3"/>
  <c r="AR60" i="3"/>
  <c r="AS60" i="3"/>
  <c r="AT60" i="3"/>
  <c r="AC61" i="3"/>
  <c r="AD61" i="3"/>
  <c r="AE61" i="3"/>
  <c r="AF61" i="3"/>
  <c r="AG61" i="3"/>
  <c r="AH61" i="3"/>
  <c r="AI61" i="3"/>
  <c r="AJ61" i="3"/>
  <c r="AK61" i="3"/>
  <c r="AL61" i="3"/>
  <c r="AM61" i="3"/>
  <c r="AN61" i="3"/>
  <c r="AO61" i="3"/>
  <c r="AP61" i="3"/>
  <c r="AQ61" i="3"/>
  <c r="AR61" i="3"/>
  <c r="AS61" i="3"/>
  <c r="AT61" i="3"/>
  <c r="AC62" i="3"/>
  <c r="AD62" i="3"/>
  <c r="AE62" i="3"/>
  <c r="AF62" i="3"/>
  <c r="AG62" i="3"/>
  <c r="AH62" i="3"/>
  <c r="AI62" i="3"/>
  <c r="AJ62" i="3"/>
  <c r="AK62" i="3"/>
  <c r="AL62" i="3"/>
  <c r="AM62" i="3"/>
  <c r="AN62" i="3"/>
  <c r="AO62" i="3"/>
  <c r="AP62" i="3"/>
  <c r="AQ62" i="3"/>
  <c r="AR62" i="3"/>
  <c r="AS62" i="3"/>
  <c r="AT62" i="3"/>
  <c r="AC63" i="3"/>
  <c r="AD63" i="3"/>
  <c r="AE63" i="3"/>
  <c r="AF63" i="3"/>
  <c r="AG63" i="3"/>
  <c r="AH63" i="3"/>
  <c r="AI63" i="3"/>
  <c r="AJ63" i="3"/>
  <c r="AK63" i="3"/>
  <c r="AL63" i="3"/>
  <c r="AM63" i="3"/>
  <c r="AN63" i="3"/>
  <c r="AO63" i="3"/>
  <c r="AP63" i="3"/>
  <c r="AQ63" i="3"/>
  <c r="AR63" i="3"/>
  <c r="AS63" i="3"/>
  <c r="AT63" i="3"/>
  <c r="AC64" i="3"/>
  <c r="AD64" i="3"/>
  <c r="AE64" i="3"/>
  <c r="AF64" i="3"/>
  <c r="AG64" i="3"/>
  <c r="AH64" i="3"/>
  <c r="AI64" i="3"/>
  <c r="AJ64" i="3"/>
  <c r="AK64" i="3"/>
  <c r="AL64" i="3"/>
  <c r="AM64" i="3"/>
  <c r="AN64" i="3"/>
  <c r="AO64" i="3"/>
  <c r="AP64" i="3"/>
  <c r="AQ64" i="3"/>
  <c r="AR64" i="3"/>
  <c r="AS64" i="3"/>
  <c r="AT64" i="3"/>
  <c r="AC65" i="3"/>
  <c r="AD65" i="3"/>
  <c r="AE65" i="3"/>
  <c r="AF65" i="3"/>
  <c r="AG65" i="3"/>
  <c r="AH65" i="3"/>
  <c r="AI65" i="3"/>
  <c r="AJ65" i="3"/>
  <c r="AK65" i="3"/>
  <c r="AL65" i="3"/>
  <c r="AM65" i="3"/>
  <c r="AN65" i="3"/>
  <c r="AO65" i="3"/>
  <c r="AP65" i="3"/>
  <c r="AQ65" i="3"/>
  <c r="AR65" i="3"/>
  <c r="AS65" i="3"/>
  <c r="AT65" i="3"/>
  <c r="AR158" i="4" l="1"/>
  <c r="AR159" i="4"/>
  <c r="AR160" i="4"/>
  <c r="BB116" i="4" l="1"/>
  <c r="BB117" i="4"/>
  <c r="BB118" i="4"/>
  <c r="BB119" i="4"/>
  <c r="BB120" i="4"/>
  <c r="BB121" i="4"/>
  <c r="BB122" i="4"/>
  <c r="BB123" i="4"/>
  <c r="BB124" i="4"/>
  <c r="BB125" i="4"/>
  <c r="BB126" i="4"/>
  <c r="BB127" i="4"/>
  <c r="BB128" i="4"/>
  <c r="BB129" i="4"/>
  <c r="BB130" i="4"/>
  <c r="BB131" i="4"/>
  <c r="BB132" i="4"/>
  <c r="BB133" i="4"/>
  <c r="BB134" i="4"/>
  <c r="BB135" i="4"/>
  <c r="BB136" i="4"/>
  <c r="BB153" i="4"/>
  <c r="H44" i="4" l="1"/>
  <c r="B44" i="4"/>
  <c r="K2" i="1" l="1"/>
  <c r="K3" i="1"/>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L136" i="1" a="1"/>
  <c r="L136" i="1"/>
  <c r="M136" i="1" a="1"/>
  <c r="M136" i="1"/>
  <c r="K137" i="1"/>
  <c r="L137" i="1" a="1"/>
  <c r="L137" i="1"/>
  <c r="M137" i="1" a="1"/>
  <c r="M137" i="1"/>
  <c r="K138" i="1"/>
  <c r="L138" i="1" a="1"/>
  <c r="L138" i="1"/>
  <c r="M138" i="1" a="1"/>
  <c r="M138" i="1"/>
  <c r="K139" i="1"/>
  <c r="L139" i="1" a="1"/>
  <c r="L139" i="1"/>
  <c r="M139" i="1" a="1"/>
  <c r="M139" i="1"/>
  <c r="K140" i="1"/>
  <c r="L140" i="1" a="1"/>
  <c r="L140" i="1"/>
  <c r="M140" i="1" a="1"/>
  <c r="M140" i="1"/>
  <c r="K141" i="1"/>
  <c r="L141" i="1" a="1"/>
  <c r="L141" i="1"/>
  <c r="M141" i="1" a="1"/>
  <c r="M141" i="1"/>
  <c r="K1" i="1"/>
  <c r="S32" i="3" l="1"/>
  <c r="S34" i="3"/>
  <c r="S35" i="3"/>
  <c r="S36" i="3"/>
  <c r="S38" i="3"/>
  <c r="S39" i="3"/>
  <c r="S40" i="3"/>
  <c r="S41" i="3"/>
  <c r="S42" i="3"/>
  <c r="S43" i="3"/>
  <c r="S44" i="3"/>
  <c r="S45" i="3"/>
  <c r="S46" i="3"/>
  <c r="S47" i="3"/>
  <c r="S48" i="3"/>
  <c r="S49" i="3"/>
  <c r="S50" i="3"/>
  <c r="S51" i="3"/>
  <c r="S52" i="3"/>
  <c r="S53" i="3"/>
  <c r="S54" i="3"/>
  <c r="S55" i="3"/>
  <c r="S56" i="3"/>
  <c r="S57" i="3"/>
  <c r="S58" i="3"/>
  <c r="S59" i="3"/>
  <c r="S60" i="3"/>
  <c r="S31" i="3"/>
  <c r="S3" i="3"/>
  <c r="S4" i="3"/>
  <c r="S5" i="3"/>
  <c r="S6" i="3"/>
  <c r="S7" i="3"/>
  <c r="S8" i="3"/>
  <c r="S9" i="3"/>
  <c r="S10" i="3"/>
  <c r="S11" i="3"/>
  <c r="S12" i="3"/>
  <c r="S13" i="3"/>
  <c r="S14" i="3"/>
  <c r="S15" i="3"/>
  <c r="S16" i="3"/>
  <c r="S17" i="3"/>
  <c r="S18" i="3"/>
  <c r="S19" i="3"/>
  <c r="S20" i="3"/>
  <c r="S21" i="3"/>
  <c r="S22" i="3"/>
  <c r="S23" i="3"/>
  <c r="S24" i="3"/>
  <c r="S25" i="3"/>
  <c r="S26" i="3"/>
  <c r="S27" i="3"/>
  <c r="S28" i="3"/>
  <c r="S29" i="3"/>
  <c r="S30" i="3"/>
  <c r="S2" i="3"/>
  <c r="O142" i="1" l="1"/>
  <c r="O143" i="1"/>
  <c r="O144" i="1"/>
  <c r="O145" i="1"/>
  <c r="O146" i="1"/>
  <c r="O147" i="1"/>
  <c r="O148" i="1"/>
  <c r="O149" i="1"/>
  <c r="O150" i="1"/>
  <c r="AN78" i="3" l="1"/>
  <c r="AC70" i="3"/>
  <c r="AD70" i="3"/>
  <c r="AE70" i="3"/>
  <c r="AF70" i="3"/>
  <c r="AG70" i="3"/>
  <c r="AH70" i="3"/>
  <c r="AI70" i="3"/>
  <c r="AJ70" i="3"/>
  <c r="AK70" i="3"/>
  <c r="AL70" i="3"/>
  <c r="AM70" i="3"/>
  <c r="AN70" i="3"/>
  <c r="AO70" i="3"/>
  <c r="AP70" i="3"/>
  <c r="AQ70" i="3"/>
  <c r="AC71" i="3"/>
  <c r="AD71" i="3"/>
  <c r="AE71" i="3"/>
  <c r="AF71" i="3"/>
  <c r="AG71" i="3"/>
  <c r="AH71" i="3"/>
  <c r="AI71" i="3"/>
  <c r="AJ71" i="3"/>
  <c r="AK71" i="3"/>
  <c r="AL71" i="3"/>
  <c r="AM71" i="3"/>
  <c r="AN71" i="3"/>
  <c r="AO71" i="3"/>
  <c r="AP71" i="3"/>
  <c r="AQ71" i="3"/>
  <c r="AC72" i="3"/>
  <c r="AD72" i="3"/>
  <c r="AE72" i="3"/>
  <c r="AF72" i="3"/>
  <c r="AG72" i="3"/>
  <c r="AH72" i="3"/>
  <c r="AI72" i="3"/>
  <c r="AJ72" i="3"/>
  <c r="AK72" i="3"/>
  <c r="AL72" i="3"/>
  <c r="AM72" i="3"/>
  <c r="AN72" i="3"/>
  <c r="AO72" i="3"/>
  <c r="AP72" i="3"/>
  <c r="AQ72" i="3"/>
  <c r="AC73" i="3"/>
  <c r="AD73" i="3"/>
  <c r="AE73" i="3"/>
  <c r="AF73" i="3"/>
  <c r="AG73" i="3"/>
  <c r="AH73" i="3"/>
  <c r="AI73" i="3"/>
  <c r="AJ73" i="3"/>
  <c r="AK73" i="3"/>
  <c r="AL73" i="3"/>
  <c r="AM73" i="3"/>
  <c r="AN73" i="3"/>
  <c r="AO73" i="3"/>
  <c r="AP73" i="3"/>
  <c r="AQ73" i="3"/>
  <c r="AC74" i="3"/>
  <c r="AD74" i="3"/>
  <c r="AE74" i="3"/>
  <c r="AF74" i="3"/>
  <c r="AG74" i="3"/>
  <c r="AH74" i="3"/>
  <c r="AI74" i="3"/>
  <c r="AJ74" i="3"/>
  <c r="AK74" i="3"/>
  <c r="AL74" i="3"/>
  <c r="AM74" i="3"/>
  <c r="AN74" i="3"/>
  <c r="AO74" i="3"/>
  <c r="AP74" i="3"/>
  <c r="AQ74" i="3"/>
  <c r="AC75" i="3"/>
  <c r="AD75" i="3"/>
  <c r="AE75" i="3"/>
  <c r="AF75" i="3"/>
  <c r="AG75" i="3"/>
  <c r="AH75" i="3"/>
  <c r="AI75" i="3"/>
  <c r="AJ75" i="3"/>
  <c r="AK75" i="3"/>
  <c r="AL75" i="3"/>
  <c r="AM75" i="3"/>
  <c r="AN75" i="3"/>
  <c r="AO75" i="3"/>
  <c r="AP75" i="3"/>
  <c r="AQ75" i="3"/>
  <c r="AC76" i="3"/>
  <c r="AD76" i="3"/>
  <c r="AE76" i="3"/>
  <c r="AF76" i="3"/>
  <c r="AG76" i="3"/>
  <c r="AH76" i="3"/>
  <c r="AI76" i="3"/>
  <c r="AJ76" i="3"/>
  <c r="AK76" i="3"/>
  <c r="AL76" i="3"/>
  <c r="AM76" i="3"/>
  <c r="AN76" i="3"/>
  <c r="AO76" i="3"/>
  <c r="AP76" i="3"/>
  <c r="AQ76" i="3"/>
  <c r="AC77" i="3"/>
  <c r="AD77" i="3"/>
  <c r="AE77" i="3"/>
  <c r="AF77" i="3"/>
  <c r="AG77" i="3"/>
  <c r="AH77" i="3"/>
  <c r="AI77" i="3"/>
  <c r="AJ77" i="3"/>
  <c r="AK77" i="3"/>
  <c r="AL77" i="3"/>
  <c r="AM77" i="3"/>
  <c r="AN77" i="3"/>
  <c r="AO77" i="3"/>
  <c r="AP77" i="3"/>
  <c r="AQ77" i="3"/>
  <c r="AC78" i="3"/>
  <c r="AD78" i="3"/>
  <c r="AE78" i="3"/>
  <c r="AF78" i="3"/>
  <c r="AG78" i="3"/>
  <c r="AH78" i="3"/>
  <c r="AI78" i="3"/>
  <c r="AJ78" i="3"/>
  <c r="AK78" i="3"/>
  <c r="AL78" i="3"/>
  <c r="AM78" i="3"/>
  <c r="AO78" i="3"/>
  <c r="AP78" i="3"/>
  <c r="AQ78" i="3"/>
  <c r="AC79" i="3"/>
  <c r="AD79" i="3"/>
  <c r="AE79" i="3"/>
  <c r="AF79" i="3"/>
  <c r="AG79" i="3"/>
  <c r="AH79" i="3"/>
  <c r="AI79" i="3"/>
  <c r="AJ79" i="3"/>
  <c r="AK79" i="3"/>
  <c r="AL79" i="3"/>
  <c r="AM79" i="3"/>
  <c r="AN79" i="3"/>
  <c r="AO79" i="3"/>
  <c r="AP79" i="3"/>
  <c r="AQ79" i="3"/>
  <c r="AC80" i="3"/>
  <c r="AD80" i="3"/>
  <c r="AE80" i="3"/>
  <c r="AF80" i="3"/>
  <c r="AG80" i="3"/>
  <c r="AH80" i="3"/>
  <c r="AI80" i="3"/>
  <c r="AJ80" i="3"/>
  <c r="AK80" i="3"/>
  <c r="AL80" i="3"/>
  <c r="AM80" i="3"/>
  <c r="AN80" i="3"/>
  <c r="AO80" i="3"/>
  <c r="AP80" i="3"/>
  <c r="AQ80" i="3"/>
  <c r="AC81" i="3"/>
  <c r="AD81" i="3"/>
  <c r="AE81" i="3"/>
  <c r="AF81" i="3"/>
  <c r="AG81" i="3"/>
  <c r="AH81" i="3"/>
  <c r="AI81" i="3"/>
  <c r="AJ81" i="3"/>
  <c r="AK81" i="3"/>
  <c r="AL81" i="3"/>
  <c r="AM81" i="3"/>
  <c r="AN81" i="3"/>
  <c r="AO81" i="3"/>
  <c r="AP81" i="3"/>
  <c r="AQ81" i="3"/>
  <c r="AC82" i="3"/>
  <c r="AD82" i="3"/>
  <c r="AE82" i="3"/>
  <c r="AF82" i="3"/>
  <c r="AG82" i="3"/>
  <c r="AH82" i="3"/>
  <c r="AI82" i="3"/>
  <c r="AJ82" i="3"/>
  <c r="AK82" i="3"/>
  <c r="AL82" i="3"/>
  <c r="AM82" i="3"/>
  <c r="AN82" i="3"/>
  <c r="AO82" i="3"/>
  <c r="AP82" i="3"/>
  <c r="AQ82" i="3"/>
  <c r="AC83" i="3"/>
  <c r="AD83" i="3"/>
  <c r="AE83" i="3"/>
  <c r="AF83" i="3"/>
  <c r="AG83" i="3"/>
  <c r="AH83" i="3"/>
  <c r="AI83" i="3"/>
  <c r="AJ83" i="3"/>
  <c r="AK83" i="3"/>
  <c r="AL83" i="3"/>
  <c r="AM83" i="3"/>
  <c r="AN83" i="3"/>
  <c r="AO83" i="3"/>
  <c r="AP83" i="3"/>
  <c r="AQ83" i="3"/>
  <c r="AC84" i="3"/>
  <c r="AD84" i="3"/>
  <c r="AE84" i="3"/>
  <c r="AF84" i="3"/>
  <c r="AG84" i="3"/>
  <c r="AH84" i="3"/>
  <c r="AI84" i="3"/>
  <c r="AJ84" i="3"/>
  <c r="AK84" i="3"/>
  <c r="AL84" i="3"/>
  <c r="AM84" i="3"/>
  <c r="AN84" i="3"/>
  <c r="AO84" i="3"/>
  <c r="AP84" i="3"/>
  <c r="AQ84" i="3"/>
  <c r="AC85" i="3"/>
  <c r="AD85" i="3"/>
  <c r="AE85" i="3"/>
  <c r="AF85" i="3"/>
  <c r="AG85" i="3"/>
  <c r="AH85" i="3"/>
  <c r="AI85" i="3"/>
  <c r="AJ85" i="3"/>
  <c r="AK85" i="3"/>
  <c r="AL85" i="3"/>
  <c r="AM85" i="3"/>
  <c r="AN85" i="3"/>
  <c r="AO85" i="3"/>
  <c r="AP85" i="3"/>
  <c r="AQ85" i="3"/>
  <c r="AC86" i="3"/>
  <c r="AD86" i="3"/>
  <c r="AE86" i="3"/>
  <c r="AF86" i="3"/>
  <c r="AG86" i="3"/>
  <c r="AH86" i="3"/>
  <c r="AI86" i="3"/>
  <c r="AJ86" i="3"/>
  <c r="AK86" i="3"/>
  <c r="AL86" i="3"/>
  <c r="AM86" i="3"/>
  <c r="AN86" i="3"/>
  <c r="AO86" i="3"/>
  <c r="AP86" i="3"/>
  <c r="AQ86" i="3"/>
  <c r="AC87" i="3"/>
  <c r="AD87" i="3"/>
  <c r="AE87" i="3"/>
  <c r="AF87" i="3"/>
  <c r="AG87" i="3"/>
  <c r="AH87" i="3"/>
  <c r="AI87" i="3"/>
  <c r="AJ87" i="3"/>
  <c r="AK87" i="3"/>
  <c r="AL87" i="3"/>
  <c r="AM87" i="3"/>
  <c r="AN87" i="3"/>
  <c r="AO87" i="3"/>
  <c r="AP87" i="3"/>
  <c r="AQ87" i="3"/>
  <c r="AC88" i="3"/>
  <c r="AD88" i="3"/>
  <c r="AE88" i="3"/>
  <c r="AF88" i="3"/>
  <c r="AG88" i="3"/>
  <c r="AH88" i="3"/>
  <c r="AI88" i="3"/>
  <c r="AJ88" i="3"/>
  <c r="AK88" i="3"/>
  <c r="AL88" i="3"/>
  <c r="AM88" i="3"/>
  <c r="AN88" i="3"/>
  <c r="AO88" i="3"/>
  <c r="AP88" i="3"/>
  <c r="AQ88" i="3"/>
  <c r="AC89" i="3"/>
  <c r="AD89" i="3"/>
  <c r="AE89" i="3"/>
  <c r="AF89" i="3"/>
  <c r="AG89" i="3"/>
  <c r="AH89" i="3"/>
  <c r="AI89" i="3"/>
  <c r="AJ89" i="3"/>
  <c r="AK89" i="3"/>
  <c r="AL89" i="3"/>
  <c r="AM89" i="3"/>
  <c r="AN89" i="3"/>
  <c r="AO89" i="3"/>
  <c r="AP89" i="3"/>
  <c r="AQ89" i="3"/>
  <c r="AC90" i="3"/>
  <c r="AD90" i="3"/>
  <c r="AE90" i="3"/>
  <c r="AF90" i="3"/>
  <c r="AG90" i="3"/>
  <c r="AH90" i="3"/>
  <c r="AI90" i="3"/>
  <c r="AJ90" i="3"/>
  <c r="AK90" i="3"/>
  <c r="AL90" i="3"/>
  <c r="AM90" i="3"/>
  <c r="AN90" i="3"/>
  <c r="AO90" i="3"/>
  <c r="AP90" i="3"/>
  <c r="AQ90" i="3"/>
  <c r="AC91" i="3"/>
  <c r="AD91" i="3"/>
  <c r="AE91" i="3"/>
  <c r="AF91" i="3"/>
  <c r="AG91" i="3"/>
  <c r="AH91" i="3"/>
  <c r="AI91" i="3"/>
  <c r="AJ91" i="3"/>
  <c r="AK91" i="3"/>
  <c r="AL91" i="3"/>
  <c r="AM91" i="3"/>
  <c r="AN91" i="3"/>
  <c r="AO91" i="3"/>
  <c r="AP91" i="3"/>
  <c r="AQ91" i="3"/>
  <c r="AC92" i="3"/>
  <c r="AD92" i="3"/>
  <c r="AE92" i="3"/>
  <c r="AF92" i="3"/>
  <c r="AG92" i="3"/>
  <c r="AH92" i="3"/>
  <c r="AI92" i="3"/>
  <c r="AJ92" i="3"/>
  <c r="AK92" i="3"/>
  <c r="AL92" i="3"/>
  <c r="AM92" i="3"/>
  <c r="AN92" i="3"/>
  <c r="AO92" i="3"/>
  <c r="AP92" i="3"/>
  <c r="AQ92" i="3"/>
  <c r="AC93" i="3"/>
  <c r="AD93" i="3"/>
  <c r="AE93" i="3"/>
  <c r="AF93" i="3"/>
  <c r="AG93" i="3"/>
  <c r="AH93" i="3"/>
  <c r="AI93" i="3"/>
  <c r="AJ93" i="3"/>
  <c r="AK93" i="3"/>
  <c r="AL93" i="3"/>
  <c r="AM93" i="3"/>
  <c r="AN93" i="3"/>
  <c r="AO93" i="3"/>
  <c r="AP93" i="3"/>
  <c r="AQ93" i="3"/>
  <c r="AC94" i="3"/>
  <c r="AD94" i="3"/>
  <c r="AE94" i="3"/>
  <c r="AF94" i="3"/>
  <c r="AG94" i="3"/>
  <c r="AH94" i="3"/>
  <c r="AI94" i="3"/>
  <c r="AJ94" i="3"/>
  <c r="AK94" i="3"/>
  <c r="AL94" i="3"/>
  <c r="AM94" i="3"/>
  <c r="AN94" i="3"/>
  <c r="AO94" i="3"/>
  <c r="AP94" i="3"/>
  <c r="AQ94" i="3"/>
  <c r="AC95" i="3"/>
  <c r="AD95" i="3"/>
  <c r="AE95" i="3"/>
  <c r="AF95" i="3"/>
  <c r="AG95" i="3"/>
  <c r="AH95" i="3"/>
  <c r="AI95" i="3"/>
  <c r="AJ95" i="3"/>
  <c r="AK95" i="3"/>
  <c r="AL95" i="3"/>
  <c r="AM95" i="3"/>
  <c r="AN95" i="3"/>
  <c r="AO95" i="3"/>
  <c r="AP95" i="3"/>
  <c r="AQ95" i="3"/>
  <c r="AC96" i="3"/>
  <c r="AD96" i="3"/>
  <c r="AE96" i="3"/>
  <c r="AF96" i="3"/>
  <c r="AG96" i="3"/>
  <c r="AH96" i="3"/>
  <c r="AI96" i="3"/>
  <c r="AJ96" i="3"/>
  <c r="AK96" i="3"/>
  <c r="AL96" i="3"/>
  <c r="AM96" i="3"/>
  <c r="AN96" i="3"/>
  <c r="AO96" i="3"/>
  <c r="AP96" i="3"/>
  <c r="AQ96" i="3"/>
  <c r="AC97" i="3"/>
  <c r="AD97" i="3"/>
  <c r="AE97" i="3"/>
  <c r="AF97" i="3"/>
  <c r="AG97" i="3"/>
  <c r="AH97" i="3"/>
  <c r="AI97" i="3"/>
  <c r="AJ97" i="3"/>
  <c r="AK97" i="3"/>
  <c r="AL97" i="3"/>
  <c r="AM97" i="3"/>
  <c r="AN97" i="3"/>
  <c r="AO97" i="3"/>
  <c r="AP97" i="3"/>
  <c r="AQ97" i="3"/>
  <c r="AC98" i="3"/>
  <c r="AD98" i="3"/>
  <c r="AE98" i="3"/>
  <c r="AF98" i="3"/>
  <c r="AG98" i="3"/>
  <c r="AH98" i="3"/>
  <c r="AI98" i="3"/>
  <c r="AJ98" i="3"/>
  <c r="AK98" i="3"/>
  <c r="AL98" i="3"/>
  <c r="AM98" i="3"/>
  <c r="AN98" i="3"/>
  <c r="AO98" i="3"/>
  <c r="AP98" i="3"/>
  <c r="AQ98" i="3"/>
  <c r="AC99" i="3"/>
  <c r="AD99" i="3"/>
  <c r="AE99" i="3"/>
  <c r="AF99" i="3"/>
  <c r="AG99" i="3"/>
  <c r="AH99" i="3"/>
  <c r="AI99" i="3"/>
  <c r="AJ99" i="3"/>
  <c r="AK99" i="3"/>
  <c r="AL99" i="3"/>
  <c r="AM99" i="3"/>
  <c r="AN99" i="3"/>
  <c r="AO99" i="3"/>
  <c r="AP99" i="3"/>
  <c r="AQ99" i="3"/>
  <c r="AC100" i="3"/>
  <c r="AD100" i="3"/>
  <c r="AE100" i="3"/>
  <c r="AF100" i="3"/>
  <c r="AG100" i="3"/>
  <c r="AH100" i="3"/>
  <c r="AI100" i="3"/>
  <c r="AJ100" i="3"/>
  <c r="AK100" i="3"/>
  <c r="AL100" i="3"/>
  <c r="AM100" i="3"/>
  <c r="AN100" i="3"/>
  <c r="AO100" i="3"/>
  <c r="AP100" i="3"/>
  <c r="AQ100" i="3"/>
  <c r="AC101" i="3"/>
  <c r="AD101" i="3"/>
  <c r="AE101" i="3"/>
  <c r="AF101" i="3"/>
  <c r="AG101" i="3"/>
  <c r="AH101" i="3"/>
  <c r="AI101" i="3"/>
  <c r="AJ101" i="3"/>
  <c r="AK101" i="3"/>
  <c r="AL101" i="3"/>
  <c r="AM101" i="3"/>
  <c r="AN101" i="3"/>
  <c r="AO101" i="3"/>
  <c r="AP101" i="3"/>
  <c r="AQ101" i="3"/>
  <c r="AC102" i="3"/>
  <c r="AD102" i="3"/>
  <c r="AE102" i="3"/>
  <c r="AF102" i="3"/>
  <c r="AG102" i="3"/>
  <c r="AH102" i="3"/>
  <c r="AI102" i="3"/>
  <c r="AJ102" i="3"/>
  <c r="AK102" i="3"/>
  <c r="AL102" i="3"/>
  <c r="AM102" i="3"/>
  <c r="AN102" i="3"/>
  <c r="AO102" i="3"/>
  <c r="AP102" i="3"/>
  <c r="AQ102" i="3"/>
  <c r="AC103" i="3"/>
  <c r="AD103" i="3"/>
  <c r="AE103" i="3"/>
  <c r="AF103" i="3"/>
  <c r="AG103" i="3"/>
  <c r="AH103" i="3"/>
  <c r="AI103" i="3"/>
  <c r="AJ103" i="3"/>
  <c r="AK103" i="3"/>
  <c r="AL103" i="3"/>
  <c r="AM103" i="3"/>
  <c r="AN103" i="3"/>
  <c r="AO103" i="3"/>
  <c r="AP103" i="3"/>
  <c r="AQ103" i="3"/>
  <c r="AC104" i="3"/>
  <c r="AD104" i="3"/>
  <c r="AE104" i="3"/>
  <c r="AF104" i="3"/>
  <c r="AG104" i="3"/>
  <c r="AH104" i="3"/>
  <c r="AI104" i="3"/>
  <c r="AJ104" i="3"/>
  <c r="AK104" i="3"/>
  <c r="AL104" i="3"/>
  <c r="AM104" i="3"/>
  <c r="AN104" i="3"/>
  <c r="AO104" i="3"/>
  <c r="AP104" i="3"/>
  <c r="AQ104" i="3"/>
  <c r="AC105" i="3"/>
  <c r="AD105" i="3"/>
  <c r="AE105" i="3"/>
  <c r="AF105" i="3"/>
  <c r="AG105" i="3"/>
  <c r="AH105" i="3"/>
  <c r="AI105" i="3"/>
  <c r="AJ105" i="3"/>
  <c r="AK105" i="3"/>
  <c r="AL105" i="3"/>
  <c r="AM105" i="3"/>
  <c r="AN105" i="3"/>
  <c r="AO105" i="3"/>
  <c r="AP105" i="3"/>
  <c r="AQ105" i="3"/>
  <c r="AC106" i="3"/>
  <c r="AD106" i="3"/>
  <c r="AE106" i="3"/>
  <c r="AF106" i="3"/>
  <c r="AG106" i="3"/>
  <c r="AH106" i="3"/>
  <c r="AI106" i="3"/>
  <c r="AJ106" i="3"/>
  <c r="AK106" i="3"/>
  <c r="AL106" i="3"/>
  <c r="AM106" i="3"/>
  <c r="AN106" i="3"/>
  <c r="AO106" i="3"/>
  <c r="AP106" i="3"/>
  <c r="AQ106" i="3"/>
  <c r="AC107" i="3"/>
  <c r="AD107" i="3"/>
  <c r="AE107" i="3"/>
  <c r="AF107" i="3"/>
  <c r="AG107" i="3"/>
  <c r="AH107" i="3"/>
  <c r="AI107" i="3"/>
  <c r="AJ107" i="3"/>
  <c r="AK107" i="3"/>
  <c r="AL107" i="3"/>
  <c r="AM107" i="3"/>
  <c r="AN107" i="3"/>
  <c r="AO107" i="3"/>
  <c r="AP107" i="3"/>
  <c r="AQ107" i="3"/>
  <c r="AC108" i="3"/>
  <c r="AD108" i="3"/>
  <c r="AE108" i="3"/>
  <c r="AF108" i="3"/>
  <c r="AG108" i="3"/>
  <c r="AH108" i="3"/>
  <c r="AI108" i="3"/>
  <c r="AJ108" i="3"/>
  <c r="AK108" i="3"/>
  <c r="AL108" i="3"/>
  <c r="AM108" i="3"/>
  <c r="AN108" i="3"/>
  <c r="AO108" i="3"/>
  <c r="AP108" i="3"/>
  <c r="AQ108" i="3"/>
  <c r="AC109" i="3"/>
  <c r="AD109" i="3"/>
  <c r="AE109" i="3"/>
  <c r="AF109" i="3"/>
  <c r="AG109" i="3"/>
  <c r="AH109" i="3"/>
  <c r="AI109" i="3"/>
  <c r="AJ109" i="3"/>
  <c r="AK109" i="3"/>
  <c r="AL109" i="3"/>
  <c r="AM109" i="3"/>
  <c r="AN109" i="3"/>
  <c r="AO109" i="3"/>
  <c r="AP109" i="3"/>
  <c r="AQ109" i="3"/>
  <c r="AC110" i="3"/>
  <c r="AD110" i="3"/>
  <c r="AE110" i="3"/>
  <c r="AF110" i="3"/>
  <c r="AG110" i="3"/>
  <c r="AH110" i="3"/>
  <c r="AI110" i="3"/>
  <c r="AJ110" i="3"/>
  <c r="AK110" i="3"/>
  <c r="AL110" i="3"/>
  <c r="AM110" i="3"/>
  <c r="AN110" i="3"/>
  <c r="AO110" i="3"/>
  <c r="AP110" i="3"/>
  <c r="AQ110" i="3"/>
  <c r="AC111" i="3"/>
  <c r="AD111" i="3"/>
  <c r="AE111" i="3"/>
  <c r="AF111" i="3"/>
  <c r="AG111" i="3"/>
  <c r="AH111" i="3"/>
  <c r="AI111" i="3"/>
  <c r="AJ111" i="3"/>
  <c r="AK111" i="3"/>
  <c r="AL111" i="3"/>
  <c r="AM111" i="3"/>
  <c r="AN111" i="3"/>
  <c r="AO111" i="3"/>
  <c r="AP111" i="3"/>
  <c r="AQ111" i="3"/>
  <c r="AC112" i="3"/>
  <c r="AD112" i="3"/>
  <c r="AE112" i="3"/>
  <c r="AF112" i="3"/>
  <c r="AG112" i="3"/>
  <c r="AH112" i="3"/>
  <c r="AI112" i="3"/>
  <c r="AJ112" i="3"/>
  <c r="AK112" i="3"/>
  <c r="AL112" i="3"/>
  <c r="AM112" i="3"/>
  <c r="AN112" i="3"/>
  <c r="AO112" i="3"/>
  <c r="AP112" i="3"/>
  <c r="AQ112" i="3"/>
  <c r="AC113" i="3"/>
  <c r="AD113" i="3"/>
  <c r="AE113" i="3"/>
  <c r="AF113" i="3"/>
  <c r="AG113" i="3"/>
  <c r="AH113" i="3"/>
  <c r="AI113" i="3"/>
  <c r="AJ113" i="3"/>
  <c r="AK113" i="3"/>
  <c r="AL113" i="3"/>
  <c r="AM113" i="3"/>
  <c r="AN113" i="3"/>
  <c r="AO113" i="3"/>
  <c r="AP113" i="3"/>
  <c r="AQ113" i="3"/>
  <c r="AC114" i="3"/>
  <c r="AD114" i="3"/>
  <c r="AE114" i="3"/>
  <c r="AF114" i="3"/>
  <c r="AG114" i="3"/>
  <c r="AH114" i="3"/>
  <c r="AI114" i="3"/>
  <c r="AJ114" i="3"/>
  <c r="AK114" i="3"/>
  <c r="AL114" i="3"/>
  <c r="AM114" i="3"/>
  <c r="AN114" i="3"/>
  <c r="AO114" i="3"/>
  <c r="AP114" i="3"/>
  <c r="AQ114" i="3"/>
  <c r="AC115" i="3"/>
  <c r="AD115" i="3"/>
  <c r="AE115" i="3"/>
  <c r="AF115" i="3"/>
  <c r="AG115" i="3"/>
  <c r="AH115" i="3"/>
  <c r="AI115" i="3"/>
  <c r="AJ115" i="3"/>
  <c r="AK115" i="3"/>
  <c r="AL115" i="3"/>
  <c r="AM115" i="3"/>
  <c r="AN115" i="3"/>
  <c r="AO115" i="3"/>
  <c r="AP115" i="3"/>
  <c r="AQ115" i="3"/>
  <c r="AC116" i="3"/>
  <c r="AD116" i="3"/>
  <c r="AE116" i="3"/>
  <c r="AF116" i="3"/>
  <c r="AG116" i="3"/>
  <c r="AH116" i="3"/>
  <c r="AI116" i="3"/>
  <c r="AJ116" i="3"/>
  <c r="AK116" i="3"/>
  <c r="AL116" i="3"/>
  <c r="AM116" i="3"/>
  <c r="AN116" i="3"/>
  <c r="AO116" i="3"/>
  <c r="AP116" i="3"/>
  <c r="AQ116" i="3"/>
  <c r="AC117" i="3"/>
  <c r="AD117" i="3"/>
  <c r="AE117" i="3"/>
  <c r="AF117" i="3"/>
  <c r="AG117" i="3"/>
  <c r="AH117" i="3"/>
  <c r="AI117" i="3"/>
  <c r="AJ117" i="3"/>
  <c r="AK117" i="3"/>
  <c r="AL117" i="3"/>
  <c r="AM117" i="3"/>
  <c r="AN117" i="3"/>
  <c r="AO117" i="3"/>
  <c r="AP117" i="3"/>
  <c r="AQ117" i="3"/>
  <c r="AC118" i="3"/>
  <c r="AD118" i="3"/>
  <c r="AE118" i="3"/>
  <c r="AF118" i="3"/>
  <c r="AG118" i="3"/>
  <c r="AH118" i="3"/>
  <c r="AI118" i="3"/>
  <c r="AJ118" i="3"/>
  <c r="AK118" i="3"/>
  <c r="AL118" i="3"/>
  <c r="AM118" i="3"/>
  <c r="AN118" i="3"/>
  <c r="AO118" i="3"/>
  <c r="AP118" i="3"/>
  <c r="AQ118" i="3"/>
  <c r="AC119" i="3"/>
  <c r="AD119" i="3"/>
  <c r="AE119" i="3"/>
  <c r="AF119" i="3"/>
  <c r="AG119" i="3"/>
  <c r="AH119" i="3"/>
  <c r="AI119" i="3"/>
  <c r="AJ119" i="3"/>
  <c r="AK119" i="3"/>
  <c r="AL119" i="3"/>
  <c r="AM119" i="3"/>
  <c r="AN119" i="3"/>
  <c r="AO119" i="3"/>
  <c r="AP119" i="3"/>
  <c r="AQ119" i="3"/>
  <c r="AC120" i="3"/>
  <c r="AD120" i="3"/>
  <c r="AE120" i="3"/>
  <c r="AF120" i="3"/>
  <c r="AG120" i="3"/>
  <c r="AH120" i="3"/>
  <c r="AI120" i="3"/>
  <c r="AJ120" i="3"/>
  <c r="AK120" i="3"/>
  <c r="AL120" i="3"/>
  <c r="AM120" i="3"/>
  <c r="AN120" i="3"/>
  <c r="AO120" i="3"/>
  <c r="AP120" i="3"/>
  <c r="AQ120" i="3"/>
  <c r="AC121" i="3"/>
  <c r="AD121" i="3"/>
  <c r="AE121" i="3"/>
  <c r="AF121" i="3"/>
  <c r="AG121" i="3"/>
  <c r="AH121" i="3"/>
  <c r="AI121" i="3"/>
  <c r="AJ121" i="3"/>
  <c r="AK121" i="3"/>
  <c r="AL121" i="3"/>
  <c r="AM121" i="3"/>
  <c r="AN121" i="3"/>
  <c r="AO121" i="3"/>
  <c r="AP121" i="3"/>
  <c r="AQ121" i="3"/>
  <c r="AC122" i="3"/>
  <c r="AD122" i="3"/>
  <c r="AE122" i="3"/>
  <c r="AF122" i="3"/>
  <c r="AG122" i="3"/>
  <c r="AH122" i="3"/>
  <c r="AI122" i="3"/>
  <c r="AJ122" i="3"/>
  <c r="AK122" i="3"/>
  <c r="AL122" i="3"/>
  <c r="AM122" i="3"/>
  <c r="AN122" i="3"/>
  <c r="AO122" i="3"/>
  <c r="AP122" i="3"/>
  <c r="AQ122" i="3"/>
  <c r="AC123" i="3"/>
  <c r="AD123" i="3"/>
  <c r="AE123" i="3"/>
  <c r="AF123" i="3"/>
  <c r="AG123" i="3"/>
  <c r="AH123" i="3"/>
  <c r="AI123" i="3"/>
  <c r="AJ123" i="3"/>
  <c r="AK123" i="3"/>
  <c r="AL123" i="3"/>
  <c r="AM123" i="3"/>
  <c r="AN123" i="3"/>
  <c r="AO123" i="3"/>
  <c r="AP123" i="3"/>
  <c r="AQ123" i="3"/>
  <c r="AC124" i="3"/>
  <c r="AD124" i="3"/>
  <c r="AE124" i="3"/>
  <c r="AF124" i="3"/>
  <c r="AG124" i="3"/>
  <c r="AH124" i="3"/>
  <c r="AI124" i="3"/>
  <c r="AJ124" i="3"/>
  <c r="AK124" i="3"/>
  <c r="AL124" i="3"/>
  <c r="AM124" i="3"/>
  <c r="AN124" i="3"/>
  <c r="AO124" i="3"/>
  <c r="AP124" i="3"/>
  <c r="AQ124" i="3"/>
  <c r="AC125" i="3"/>
  <c r="AD125" i="3"/>
  <c r="AE125" i="3"/>
  <c r="AF125" i="3"/>
  <c r="AG125" i="3"/>
  <c r="AH125" i="3"/>
  <c r="AI125" i="3"/>
  <c r="AJ125" i="3"/>
  <c r="AK125" i="3"/>
  <c r="AL125" i="3"/>
  <c r="AM125" i="3"/>
  <c r="AN125" i="3"/>
  <c r="AO125" i="3"/>
  <c r="AP125" i="3"/>
  <c r="AQ125" i="3"/>
  <c r="AC126" i="3"/>
  <c r="AD126" i="3"/>
  <c r="AE126" i="3"/>
  <c r="AF126" i="3"/>
  <c r="AG126" i="3"/>
  <c r="AH126" i="3"/>
  <c r="AI126" i="3"/>
  <c r="AJ126" i="3"/>
  <c r="AK126" i="3"/>
  <c r="AL126" i="3"/>
  <c r="AM126" i="3"/>
  <c r="AN126" i="3"/>
  <c r="AO126" i="3"/>
  <c r="AP126" i="3"/>
  <c r="AQ126" i="3"/>
  <c r="AC127" i="3"/>
  <c r="AD127" i="3"/>
  <c r="AE127" i="3"/>
  <c r="AF127" i="3"/>
  <c r="AG127" i="3"/>
  <c r="AH127" i="3"/>
  <c r="AI127" i="3"/>
  <c r="AJ127" i="3"/>
  <c r="AK127" i="3"/>
  <c r="AL127" i="3"/>
  <c r="AM127" i="3"/>
  <c r="AN127" i="3"/>
  <c r="AO127" i="3"/>
  <c r="AP127" i="3"/>
  <c r="AQ127" i="3"/>
  <c r="AC128" i="3"/>
  <c r="AD128" i="3"/>
  <c r="AE128" i="3"/>
  <c r="AF128" i="3"/>
  <c r="AG128" i="3"/>
  <c r="AH128" i="3"/>
  <c r="AI128" i="3"/>
  <c r="AJ128" i="3"/>
  <c r="AK128" i="3"/>
  <c r="AL128" i="3"/>
  <c r="AM128" i="3"/>
  <c r="AN128" i="3"/>
  <c r="AO128" i="3"/>
  <c r="AP128" i="3"/>
  <c r="AQ128" i="3"/>
  <c r="T33" i="3" l="1"/>
  <c r="U33" i="3"/>
  <c r="T34" i="3"/>
  <c r="U34" i="3"/>
  <c r="T35" i="3"/>
  <c r="U35" i="3"/>
  <c r="T36" i="3"/>
  <c r="U36" i="3"/>
  <c r="T37" i="3"/>
  <c r="U37" i="3"/>
  <c r="T38" i="3"/>
  <c r="U38" i="3"/>
  <c r="T39" i="3"/>
  <c r="U39" i="3"/>
  <c r="T40" i="3"/>
  <c r="U40" i="3"/>
  <c r="T41" i="3"/>
  <c r="U41" i="3"/>
  <c r="T42" i="3"/>
  <c r="U42" i="3"/>
  <c r="T43" i="3"/>
  <c r="U43" i="3"/>
  <c r="T44" i="3"/>
  <c r="U44" i="3"/>
  <c r="T45" i="3"/>
  <c r="U45" i="3"/>
  <c r="T46" i="3"/>
  <c r="U46" i="3"/>
  <c r="T47" i="3"/>
  <c r="U47" i="3"/>
  <c r="T48" i="3"/>
  <c r="U48" i="3"/>
  <c r="T49" i="3"/>
  <c r="U49" i="3"/>
  <c r="T50" i="3"/>
  <c r="U50" i="3"/>
  <c r="T51" i="3"/>
  <c r="U51" i="3"/>
  <c r="T52" i="3"/>
  <c r="U52" i="3"/>
  <c r="T53" i="3"/>
  <c r="U53" i="3"/>
  <c r="T54" i="3"/>
  <c r="U54" i="3"/>
  <c r="T55" i="3"/>
  <c r="U55" i="3"/>
  <c r="T56" i="3"/>
  <c r="U56" i="3"/>
  <c r="T57" i="3"/>
  <c r="U57" i="3"/>
  <c r="T58" i="3"/>
  <c r="U58" i="3"/>
  <c r="T59" i="3"/>
  <c r="U59" i="3"/>
  <c r="T60" i="3"/>
  <c r="U60" i="3"/>
  <c r="T61" i="3"/>
  <c r="U61" i="3"/>
  <c r="S61" i="3" s="1"/>
  <c r="T32" i="3"/>
  <c r="U32" i="3" l="1"/>
  <c r="AB249" i="4" l="1"/>
  <c r="AB250" i="4"/>
  <c r="AB251" i="4"/>
  <c r="AB252" i="4"/>
  <c r="AB253" i="4"/>
  <c r="AB254" i="4"/>
  <c r="AB255" i="4"/>
  <c r="AB256" i="4"/>
  <c r="AB257" i="4"/>
  <c r="AB258" i="4"/>
  <c r="AB259" i="4"/>
  <c r="AB260" i="4"/>
  <c r="AB261" i="4"/>
  <c r="A29" i="4"/>
  <c r="AD249" i="4" l="1"/>
  <c r="AD260" i="4"/>
  <c r="AD259" i="4"/>
  <c r="AD258" i="4"/>
  <c r="AD257" i="4"/>
  <c r="AD256" i="4"/>
  <c r="AD255" i="4"/>
  <c r="AD254" i="4"/>
  <c r="AD253" i="4"/>
  <c r="AD252" i="4"/>
  <c r="AD251" i="4"/>
  <c r="AD250" i="4"/>
  <c r="AE297" i="4"/>
  <c r="AE296" i="4"/>
  <c r="AE295" i="4"/>
  <c r="AE294" i="4"/>
  <c r="AE293" i="4"/>
  <c r="AE292" i="4"/>
  <c r="AE291" i="4"/>
  <c r="AE290" i="4"/>
  <c r="AE289" i="4"/>
  <c r="AE288" i="4"/>
  <c r="AE287" i="4"/>
  <c r="AE286" i="4"/>
  <c r="AE285" i="4"/>
  <c r="AE284" i="4"/>
  <c r="AE283" i="4"/>
  <c r="AE282" i="4"/>
  <c r="AE281" i="4"/>
  <c r="AE280" i="4"/>
  <c r="AE279" i="4"/>
  <c r="AE278" i="4"/>
  <c r="AE277" i="4"/>
  <c r="AE276" i="4"/>
  <c r="AE275" i="4"/>
  <c r="AE274" i="4"/>
  <c r="AE273" i="4"/>
  <c r="AE272" i="4"/>
  <c r="AE271" i="4"/>
  <c r="AE270" i="4"/>
  <c r="AE269" i="4"/>
  <c r="AE268" i="4"/>
  <c r="AE267" i="4"/>
  <c r="AE266" i="4"/>
  <c r="AE265" i="4"/>
  <c r="AE264" i="4"/>
  <c r="AE263" i="4"/>
  <c r="AE262" i="4"/>
  <c r="AE261" i="4"/>
  <c r="AE260" i="4"/>
  <c r="AE259" i="4"/>
  <c r="AE258" i="4"/>
  <c r="AE257" i="4"/>
  <c r="AE256" i="4"/>
  <c r="AE255" i="4"/>
  <c r="AE254" i="4"/>
  <c r="AE253" i="4"/>
  <c r="AE252" i="4"/>
  <c r="AE251" i="4"/>
  <c r="AE250" i="4"/>
  <c r="AE249" i="4"/>
  <c r="AB1" i="3" l="1"/>
  <c r="AB2" i="3"/>
  <c r="AB3" i="3"/>
  <c r="AB4" i="3"/>
  <c r="AB5" i="3"/>
  <c r="AB6" i="3"/>
  <c r="AB7" i="3"/>
  <c r="AB8" i="3"/>
  <c r="AB9" i="3"/>
  <c r="AB10" i="3"/>
  <c r="AB11" i="3"/>
  <c r="AB12" i="3"/>
  <c r="G1" i="4"/>
  <c r="S1" i="4" s="1"/>
  <c r="L9" i="1" l="1" a="1"/>
  <c r="L9" i="1" s="1"/>
  <c r="M9" i="1" a="1"/>
  <c r="M9" i="1" s="1"/>
  <c r="L3" i="1" a="1"/>
  <c r="L3" i="1" s="1"/>
  <c r="M3" i="1" a="1"/>
  <c r="M3" i="1" s="1"/>
  <c r="L2" i="1" a="1"/>
  <c r="L2" i="1" s="1"/>
  <c r="M2" i="1" a="1"/>
  <c r="M2" i="1" s="1"/>
  <c r="L12" i="1" a="1"/>
  <c r="L12" i="1" s="1"/>
  <c r="M12" i="1" a="1"/>
  <c r="M12" i="1" s="1"/>
  <c r="L11" i="1" a="1"/>
  <c r="L11" i="1" s="1"/>
  <c r="M11" i="1" a="1"/>
  <c r="M11" i="1" s="1"/>
  <c r="L10" i="1" a="1"/>
  <c r="L10" i="1" s="1"/>
  <c r="M10" i="1" a="1"/>
  <c r="M10" i="1" s="1"/>
  <c r="L8" i="1" a="1"/>
  <c r="L8" i="1" s="1"/>
  <c r="M8" i="1" a="1"/>
  <c r="M8" i="1" s="1"/>
  <c r="L7" i="1" a="1"/>
  <c r="L7" i="1" s="1"/>
  <c r="M7" i="1" a="1"/>
  <c r="M7" i="1" s="1"/>
  <c r="L6" i="1" a="1"/>
  <c r="L6" i="1" s="1"/>
  <c r="M6" i="1" a="1"/>
  <c r="M6" i="1" s="1"/>
  <c r="L5" i="1" a="1"/>
  <c r="L5" i="1" s="1"/>
  <c r="M5" i="1" a="1"/>
  <c r="M5" i="1" s="1"/>
  <c r="L4" i="1" a="1"/>
  <c r="L4" i="1" s="1"/>
  <c r="M4" i="1" a="1"/>
  <c r="M4" i="1" s="1"/>
  <c r="L1" i="1" a="1"/>
  <c r="L1" i="1" s="1"/>
  <c r="M1" i="1" a="1"/>
  <c r="M1" i="1" s="1"/>
  <c r="O5" i="1"/>
  <c r="O4" i="1"/>
  <c r="O3" i="1"/>
  <c r="O2" i="1"/>
  <c r="O1" i="1"/>
  <c r="AB13" i="3"/>
  <c r="L13" i="1" l="1" a="1"/>
  <c r="L13" i="1" s="1"/>
  <c r="M13" i="1" a="1"/>
  <c r="M13" i="1" s="1"/>
  <c r="AB14" i="3"/>
  <c r="L14" i="1" l="1" a="1"/>
  <c r="L14" i="1" s="1"/>
  <c r="M14" i="1" a="1"/>
  <c r="M14" i="1" s="1"/>
  <c r="AB15" i="3"/>
  <c r="L15" i="1" l="1" a="1"/>
  <c r="L15" i="1" s="1"/>
  <c r="M15" i="1" a="1"/>
  <c r="M15" i="1" s="1"/>
  <c r="O15" i="1"/>
  <c r="AB16" i="3"/>
  <c r="L16" i="1" l="1" a="1"/>
  <c r="L16" i="1" s="1"/>
  <c r="M16" i="1" a="1"/>
  <c r="M16" i="1" s="1"/>
  <c r="O16" i="1"/>
  <c r="AB17" i="3"/>
  <c r="A6" i="1"/>
  <c r="C2127" i="3"/>
  <c r="C2128" i="3"/>
  <c r="C2129" i="3"/>
  <c r="C2130" i="3"/>
  <c r="C2131" i="3"/>
  <c r="C2132" i="3"/>
  <c r="C2133" i="3"/>
  <c r="C2134" i="3"/>
  <c r="C2135" i="3"/>
  <c r="C2136" i="3"/>
  <c r="C2137" i="3"/>
  <c r="C2138" i="3"/>
  <c r="C2139" i="3"/>
  <c r="C2140" i="3"/>
  <c r="C2141" i="3"/>
  <c r="C2172" i="3"/>
  <c r="C2173" i="3"/>
  <c r="C2174" i="3"/>
  <c r="C2175" i="3"/>
  <c r="C2176" i="3"/>
  <c r="C2177" i="3"/>
  <c r="C2178" i="3"/>
  <c r="C2179" i="3"/>
  <c r="C2180" i="3"/>
  <c r="C2181" i="3"/>
  <c r="C2182" i="3"/>
  <c r="C2183" i="3"/>
  <c r="C2184" i="3"/>
  <c r="C2185" i="3"/>
  <c r="C2186" i="3"/>
  <c r="C2202" i="3"/>
  <c r="C2203" i="3"/>
  <c r="C2204" i="3"/>
  <c r="C2205" i="3"/>
  <c r="C2206" i="3"/>
  <c r="C2207" i="3"/>
  <c r="C2208" i="3"/>
  <c r="C2209" i="3"/>
  <c r="C2210" i="3"/>
  <c r="C2211" i="3"/>
  <c r="C2212" i="3"/>
  <c r="C2213" i="3"/>
  <c r="C2214" i="3"/>
  <c r="C2215" i="3"/>
  <c r="C2216" i="3"/>
  <c r="C2217" i="3"/>
  <c r="C2218" i="3"/>
  <c r="C2219" i="3"/>
  <c r="C2220" i="3"/>
  <c r="C2221" i="3"/>
  <c r="C2222" i="3"/>
  <c r="C2223" i="3"/>
  <c r="C2224" i="3"/>
  <c r="C2225" i="3"/>
  <c r="C2226" i="3"/>
  <c r="C2227" i="3"/>
  <c r="C2228" i="3"/>
  <c r="C2229" i="3"/>
  <c r="C2230" i="3"/>
  <c r="C2231" i="3"/>
  <c r="C2232" i="3"/>
  <c r="C2233" i="3"/>
  <c r="C2234" i="3"/>
  <c r="C2235" i="3"/>
  <c r="C2236" i="3"/>
  <c r="C2237" i="3"/>
  <c r="C2238" i="3"/>
  <c r="C2239" i="3"/>
  <c r="C2240" i="3"/>
  <c r="C2241" i="3"/>
  <c r="C2242" i="3"/>
  <c r="C2262" i="3"/>
  <c r="C2263" i="3"/>
  <c r="C2264" i="3"/>
  <c r="C2265" i="3"/>
  <c r="C2266" i="3"/>
  <c r="C2267" i="3"/>
  <c r="C2268" i="3"/>
  <c r="C2269" i="3"/>
  <c r="C2270" i="3"/>
  <c r="C2271" i="3"/>
  <c r="C2272" i="3"/>
  <c r="C2273" i="3"/>
  <c r="C2274" i="3"/>
  <c r="C2275" i="3"/>
  <c r="C2276" i="3"/>
  <c r="C2307" i="3"/>
  <c r="C2308" i="3"/>
  <c r="C2309" i="3"/>
  <c r="C2310" i="3"/>
  <c r="C2311" i="3"/>
  <c r="C2312" i="3"/>
  <c r="C2313" i="3"/>
  <c r="C2314" i="3"/>
  <c r="C2315" i="3"/>
  <c r="C2316" i="3"/>
  <c r="C2317" i="3"/>
  <c r="C2318" i="3"/>
  <c r="C2319" i="3"/>
  <c r="C2320" i="3"/>
  <c r="C2321" i="3"/>
  <c r="C2352" i="3"/>
  <c r="C2353" i="3"/>
  <c r="C2354" i="3"/>
  <c r="C2355" i="3"/>
  <c r="C2356" i="3"/>
  <c r="C2357" i="3"/>
  <c r="C2358" i="3"/>
  <c r="C2359" i="3"/>
  <c r="C2360" i="3"/>
  <c r="C2361" i="3"/>
  <c r="C2362" i="3"/>
  <c r="C2363" i="3"/>
  <c r="C2364" i="3"/>
  <c r="C2365" i="3"/>
  <c r="C2366" i="3"/>
  <c r="C2397" i="3"/>
  <c r="C2398" i="3"/>
  <c r="C2399" i="3"/>
  <c r="C2400" i="3"/>
  <c r="C2401" i="3"/>
  <c r="C2402" i="3"/>
  <c r="C2403" i="3"/>
  <c r="C2404" i="3"/>
  <c r="C2405" i="3"/>
  <c r="C2406" i="3"/>
  <c r="C2407" i="3"/>
  <c r="C2408" i="3"/>
  <c r="C2409" i="3"/>
  <c r="C2410" i="3"/>
  <c r="C2411" i="3"/>
  <c r="C2442" i="3"/>
  <c r="C2443" i="3"/>
  <c r="C2444" i="3"/>
  <c r="C2445" i="3"/>
  <c r="C2412" i="3"/>
  <c r="C2446" i="3"/>
  <c r="C2413" i="3"/>
  <c r="C2447" i="3"/>
  <c r="C2414" i="3"/>
  <c r="C2448" i="3"/>
  <c r="C2415" i="3"/>
  <c r="C2449" i="3"/>
  <c r="C2416" i="3"/>
  <c r="C2450" i="3"/>
  <c r="C2417" i="3"/>
  <c r="C2451" i="3"/>
  <c r="C2418" i="3"/>
  <c r="C2452" i="3"/>
  <c r="C2419" i="3"/>
  <c r="C2453" i="3"/>
  <c r="C2420" i="3"/>
  <c r="C2454" i="3"/>
  <c r="C2421" i="3"/>
  <c r="C2455" i="3"/>
  <c r="C2422" i="3"/>
  <c r="C2456" i="3"/>
  <c r="C2487" i="3"/>
  <c r="C2488" i="3"/>
  <c r="C2489" i="3"/>
  <c r="C2490" i="3"/>
  <c r="C2491" i="3"/>
  <c r="C2492" i="3"/>
  <c r="C2493" i="3"/>
  <c r="C2494" i="3"/>
  <c r="C2495" i="3"/>
  <c r="C2496" i="3"/>
  <c r="C2497" i="3"/>
  <c r="C2498" i="3"/>
  <c r="C2499" i="3"/>
  <c r="C2500" i="3"/>
  <c r="C2501" i="3"/>
  <c r="C2532" i="3"/>
  <c r="C2533" i="3"/>
  <c r="C2534" i="3"/>
  <c r="C2535" i="3"/>
  <c r="C2536" i="3"/>
  <c r="C2537" i="3"/>
  <c r="C2538" i="3"/>
  <c r="C2539" i="3"/>
  <c r="C2540" i="3"/>
  <c r="C2541" i="3"/>
  <c r="C2542" i="3"/>
  <c r="C2543" i="3"/>
  <c r="C2544" i="3"/>
  <c r="C2545" i="3"/>
  <c r="C2546" i="3"/>
  <c r="C2577" i="3"/>
  <c r="C2578" i="3"/>
  <c r="C2579" i="3"/>
  <c r="C2580" i="3"/>
  <c r="C2581" i="3"/>
  <c r="C2582" i="3"/>
  <c r="C2583" i="3"/>
  <c r="C2584" i="3"/>
  <c r="C2585" i="3"/>
  <c r="C2586" i="3"/>
  <c r="C2587" i="3"/>
  <c r="C2588" i="3"/>
  <c r="C2589" i="3"/>
  <c r="C2590" i="3"/>
  <c r="C2591" i="3"/>
  <c r="C2622" i="3"/>
  <c r="C2623" i="3"/>
  <c r="C2624" i="3"/>
  <c r="C2625" i="3"/>
  <c r="C2626" i="3"/>
  <c r="C2627" i="3"/>
  <c r="C2628" i="3"/>
  <c r="C2629" i="3"/>
  <c r="C2630" i="3"/>
  <c r="C2631" i="3"/>
  <c r="C2632" i="3"/>
  <c r="C2633" i="3"/>
  <c r="C2634" i="3"/>
  <c r="C2635" i="3"/>
  <c r="C2636" i="3"/>
  <c r="C2667" i="3"/>
  <c r="C2668" i="3"/>
  <c r="C2669" i="3"/>
  <c r="C2670" i="3"/>
  <c r="C2671" i="3"/>
  <c r="C2672" i="3"/>
  <c r="C2673" i="3"/>
  <c r="C2674" i="3"/>
  <c r="C2675" i="3"/>
  <c r="C2676" i="3"/>
  <c r="C2677" i="3"/>
  <c r="C2678" i="3"/>
  <c r="C2679" i="3"/>
  <c r="C2680" i="3"/>
  <c r="C2681" i="3"/>
  <c r="C2712" i="3"/>
  <c r="C2713" i="3"/>
  <c r="C2714" i="3"/>
  <c r="C2715" i="3"/>
  <c r="C2716" i="3"/>
  <c r="C2717" i="3"/>
  <c r="C2718" i="3"/>
  <c r="C2719" i="3"/>
  <c r="C2720" i="3"/>
  <c r="C2721" i="3"/>
  <c r="C2722" i="3"/>
  <c r="C2723" i="3"/>
  <c r="C2724" i="3"/>
  <c r="C2725" i="3"/>
  <c r="C2726" i="3"/>
  <c r="C2757" i="3"/>
  <c r="C2758" i="3"/>
  <c r="C2759" i="3"/>
  <c r="C2760" i="3"/>
  <c r="C2761" i="3"/>
  <c r="C2762" i="3"/>
  <c r="C2763" i="3"/>
  <c r="C2764" i="3"/>
  <c r="C2765" i="3"/>
  <c r="C2766" i="3"/>
  <c r="C2767" i="3"/>
  <c r="C2768" i="3"/>
  <c r="C2769" i="3"/>
  <c r="C2770" i="3"/>
  <c r="C2771" i="3"/>
  <c r="C2802" i="3"/>
  <c r="C2803" i="3"/>
  <c r="C2804" i="3"/>
  <c r="C2805" i="3"/>
  <c r="C2806" i="3"/>
  <c r="C2807" i="3"/>
  <c r="C2808" i="3"/>
  <c r="C2809" i="3"/>
  <c r="C2810" i="3"/>
  <c r="C2811" i="3"/>
  <c r="C2812" i="3"/>
  <c r="C2813" i="3"/>
  <c r="C2814" i="3"/>
  <c r="C2815" i="3"/>
  <c r="C2816" i="3"/>
  <c r="C2847" i="3"/>
  <c r="C2848" i="3"/>
  <c r="C2849" i="3"/>
  <c r="C2850" i="3"/>
  <c r="C2851" i="3"/>
  <c r="C2852" i="3"/>
  <c r="C2853" i="3"/>
  <c r="C2854" i="3"/>
  <c r="C2855" i="3"/>
  <c r="C2856" i="3"/>
  <c r="C2857" i="3"/>
  <c r="C2858" i="3"/>
  <c r="C2859" i="3"/>
  <c r="C2860" i="3"/>
  <c r="C2861" i="3"/>
  <c r="C2892" i="3"/>
  <c r="C2893" i="3"/>
  <c r="C2894" i="3"/>
  <c r="C2895" i="3"/>
  <c r="C2896" i="3"/>
  <c r="C2897" i="3"/>
  <c r="C2898" i="3"/>
  <c r="C2899" i="3"/>
  <c r="C2900" i="3"/>
  <c r="C2901" i="3"/>
  <c r="C2902" i="3"/>
  <c r="C2903" i="3"/>
  <c r="C2904" i="3"/>
  <c r="C2905" i="3"/>
  <c r="C2906" i="3"/>
  <c r="C2922" i="3"/>
  <c r="C2923" i="3"/>
  <c r="C2924" i="3"/>
  <c r="C2925" i="3"/>
  <c r="C2926" i="3"/>
  <c r="C2927" i="3"/>
  <c r="C2928" i="3"/>
  <c r="C2929" i="3"/>
  <c r="C2930" i="3"/>
  <c r="C2931" i="3"/>
  <c r="C2932" i="3"/>
  <c r="C2933" i="3"/>
  <c r="C2934" i="3"/>
  <c r="C2935" i="3"/>
  <c r="C2936" i="3"/>
  <c r="C2937" i="3"/>
  <c r="C2938" i="3"/>
  <c r="C2939" i="3"/>
  <c r="C2940" i="3"/>
  <c r="C2941" i="3"/>
  <c r="C2942" i="3"/>
  <c r="C2943" i="3"/>
  <c r="C2944" i="3"/>
  <c r="C2945" i="3"/>
  <c r="C2946" i="3"/>
  <c r="C2947" i="3"/>
  <c r="C2948" i="3"/>
  <c r="C2949" i="3"/>
  <c r="C2950" i="3"/>
  <c r="C2951" i="3"/>
  <c r="C2918" i="3"/>
  <c r="C2952" i="3"/>
  <c r="C2919" i="3"/>
  <c r="C2953" i="3"/>
  <c r="C2920" i="3"/>
  <c r="C2954" i="3"/>
  <c r="C2921" i="3"/>
  <c r="C2955" i="3"/>
  <c r="C2956" i="3"/>
  <c r="C2957" i="3"/>
  <c r="C2958" i="3"/>
  <c r="C2959" i="3"/>
  <c r="C2960" i="3"/>
  <c r="C2961" i="3"/>
  <c r="C2962" i="3"/>
  <c r="C2963" i="3"/>
  <c r="C2964" i="3"/>
  <c r="C2965" i="3"/>
  <c r="C2966" i="3"/>
  <c r="C2967" i="3"/>
  <c r="C2968" i="3"/>
  <c r="C2969" i="3"/>
  <c r="C2970" i="3"/>
  <c r="C2971" i="3"/>
  <c r="C2972" i="3"/>
  <c r="C2973" i="3"/>
  <c r="C2974" i="3"/>
  <c r="C2975" i="3"/>
  <c r="C2976" i="3"/>
  <c r="C2977" i="3"/>
  <c r="C2978" i="3"/>
  <c r="C2979" i="3"/>
  <c r="C2980" i="3"/>
  <c r="C2981" i="3"/>
  <c r="L17" i="1" l="1" a="1"/>
  <c r="L17" i="1" s="1"/>
  <c r="M17" i="1" a="1"/>
  <c r="M17" i="1" s="1"/>
  <c r="C2877" i="3"/>
  <c r="C2878" i="3"/>
  <c r="C2879" i="3"/>
  <c r="C2880" i="3"/>
  <c r="C2881" i="3"/>
  <c r="C2882" i="3"/>
  <c r="C2883" i="3"/>
  <c r="C2884" i="3"/>
  <c r="C2885" i="3"/>
  <c r="C2886" i="3"/>
  <c r="C2887" i="3"/>
  <c r="C2888" i="3"/>
  <c r="C2889" i="3"/>
  <c r="C2890" i="3"/>
  <c r="C2891" i="3"/>
  <c r="C2907" i="3"/>
  <c r="C2908" i="3"/>
  <c r="C2909" i="3"/>
  <c r="C2910" i="3"/>
  <c r="C2911" i="3"/>
  <c r="C2912" i="3"/>
  <c r="C2913" i="3"/>
  <c r="C2914" i="3"/>
  <c r="C2915" i="3"/>
  <c r="C2916" i="3"/>
  <c r="C2917" i="3"/>
  <c r="C2832" i="3"/>
  <c r="C2833" i="3"/>
  <c r="C2834" i="3"/>
  <c r="C2835" i="3"/>
  <c r="C2836" i="3"/>
  <c r="C2837" i="3"/>
  <c r="C2838" i="3"/>
  <c r="C2839" i="3"/>
  <c r="C2840" i="3"/>
  <c r="C2841" i="3"/>
  <c r="C2842" i="3"/>
  <c r="C2843" i="3"/>
  <c r="C2844" i="3"/>
  <c r="C2845" i="3"/>
  <c r="C2846" i="3"/>
  <c r="C2862" i="3"/>
  <c r="C2863" i="3"/>
  <c r="C2864" i="3"/>
  <c r="C2865" i="3"/>
  <c r="C2866" i="3"/>
  <c r="C2867" i="3"/>
  <c r="C2868" i="3"/>
  <c r="C2869" i="3"/>
  <c r="C2870" i="3"/>
  <c r="C2871" i="3"/>
  <c r="C2872" i="3"/>
  <c r="C2873" i="3"/>
  <c r="C2874" i="3"/>
  <c r="C2875" i="3"/>
  <c r="C2876" i="3"/>
  <c r="C2787" i="3"/>
  <c r="C2788" i="3"/>
  <c r="C2789" i="3"/>
  <c r="C2790" i="3"/>
  <c r="C2791" i="3"/>
  <c r="C2792" i="3"/>
  <c r="C2793" i="3"/>
  <c r="C2794" i="3"/>
  <c r="C2795" i="3"/>
  <c r="C2796" i="3"/>
  <c r="C2797" i="3"/>
  <c r="C2798" i="3"/>
  <c r="C2799" i="3"/>
  <c r="C2800" i="3"/>
  <c r="C2801" i="3"/>
  <c r="C2817" i="3"/>
  <c r="C2818" i="3"/>
  <c r="C2819" i="3"/>
  <c r="C2820" i="3"/>
  <c r="C2821" i="3"/>
  <c r="C2822" i="3"/>
  <c r="C2823" i="3"/>
  <c r="C2824" i="3"/>
  <c r="C2825" i="3"/>
  <c r="C2826" i="3"/>
  <c r="C2827" i="3"/>
  <c r="C2828" i="3"/>
  <c r="C2829" i="3"/>
  <c r="C2830" i="3"/>
  <c r="C2831" i="3"/>
  <c r="C2742" i="3"/>
  <c r="C2743" i="3"/>
  <c r="C2744" i="3"/>
  <c r="C2745" i="3"/>
  <c r="C2746" i="3"/>
  <c r="C2747" i="3"/>
  <c r="C2748" i="3"/>
  <c r="C2749" i="3"/>
  <c r="C2750" i="3"/>
  <c r="C2751" i="3"/>
  <c r="C2752" i="3"/>
  <c r="C2753" i="3"/>
  <c r="C2754" i="3"/>
  <c r="C2755" i="3"/>
  <c r="C2756" i="3"/>
  <c r="C2772" i="3"/>
  <c r="C2773" i="3"/>
  <c r="C2774" i="3"/>
  <c r="C2775" i="3"/>
  <c r="C2776" i="3"/>
  <c r="C2777" i="3"/>
  <c r="C2778" i="3"/>
  <c r="C2779" i="3"/>
  <c r="C2780" i="3"/>
  <c r="C2781" i="3"/>
  <c r="C2782" i="3"/>
  <c r="C2783" i="3"/>
  <c r="C2784" i="3"/>
  <c r="C2785" i="3"/>
  <c r="C2786" i="3"/>
  <c r="C2697" i="3"/>
  <c r="C2698" i="3"/>
  <c r="C2699" i="3"/>
  <c r="C2700" i="3"/>
  <c r="C2701" i="3"/>
  <c r="C2702" i="3"/>
  <c r="C2703" i="3"/>
  <c r="C2704" i="3"/>
  <c r="C2705" i="3"/>
  <c r="C2706" i="3"/>
  <c r="C2707" i="3"/>
  <c r="C2708" i="3"/>
  <c r="C2709" i="3"/>
  <c r="C2710" i="3"/>
  <c r="C2711" i="3"/>
  <c r="C2727" i="3"/>
  <c r="C2728" i="3"/>
  <c r="C2729" i="3"/>
  <c r="C2730" i="3"/>
  <c r="C2731" i="3"/>
  <c r="C2732" i="3"/>
  <c r="C2733" i="3"/>
  <c r="C2734" i="3"/>
  <c r="C2735" i="3"/>
  <c r="C2736" i="3"/>
  <c r="C2737" i="3"/>
  <c r="C2738" i="3"/>
  <c r="C2739" i="3"/>
  <c r="C2740" i="3"/>
  <c r="C2741" i="3"/>
  <c r="C2652" i="3"/>
  <c r="C2653" i="3"/>
  <c r="C2654" i="3"/>
  <c r="C2655" i="3"/>
  <c r="C2656" i="3"/>
  <c r="C2657" i="3"/>
  <c r="C2658" i="3"/>
  <c r="C2659" i="3"/>
  <c r="C2660" i="3"/>
  <c r="C2661" i="3"/>
  <c r="C2662" i="3"/>
  <c r="C2663" i="3"/>
  <c r="C2664" i="3"/>
  <c r="C2665" i="3"/>
  <c r="C2666" i="3"/>
  <c r="C2682" i="3"/>
  <c r="C2683" i="3"/>
  <c r="C2684" i="3"/>
  <c r="C2685" i="3"/>
  <c r="C2686" i="3"/>
  <c r="C2687" i="3"/>
  <c r="C2688" i="3"/>
  <c r="C2689" i="3"/>
  <c r="C2690" i="3"/>
  <c r="C2691" i="3"/>
  <c r="C2692" i="3"/>
  <c r="C2693" i="3"/>
  <c r="C2694" i="3"/>
  <c r="C2695" i="3"/>
  <c r="C2696" i="3"/>
  <c r="C2607" i="3"/>
  <c r="C2608" i="3"/>
  <c r="C2609" i="3"/>
  <c r="C2610" i="3"/>
  <c r="C2611" i="3"/>
  <c r="C2612" i="3"/>
  <c r="C2613" i="3"/>
  <c r="C2614" i="3"/>
  <c r="C2615" i="3"/>
  <c r="C2616" i="3"/>
  <c r="C2617" i="3"/>
  <c r="C2618" i="3"/>
  <c r="C2619" i="3"/>
  <c r="C2620" i="3"/>
  <c r="C2621" i="3"/>
  <c r="C2637" i="3"/>
  <c r="C2638" i="3"/>
  <c r="C2639" i="3"/>
  <c r="C2640" i="3"/>
  <c r="C2641" i="3"/>
  <c r="C2642" i="3"/>
  <c r="C2643" i="3"/>
  <c r="C2644" i="3"/>
  <c r="C2645" i="3"/>
  <c r="C2646" i="3"/>
  <c r="C2647" i="3"/>
  <c r="C2648" i="3"/>
  <c r="C2649" i="3"/>
  <c r="C2650" i="3"/>
  <c r="C2651" i="3"/>
  <c r="C2562" i="3"/>
  <c r="C2563" i="3"/>
  <c r="C2564" i="3"/>
  <c r="C2565" i="3"/>
  <c r="C2566" i="3"/>
  <c r="C2567" i="3"/>
  <c r="C2568" i="3"/>
  <c r="C2569" i="3"/>
  <c r="C2570" i="3"/>
  <c r="C2571" i="3"/>
  <c r="C2572" i="3"/>
  <c r="C2573" i="3"/>
  <c r="C2574" i="3"/>
  <c r="C2575" i="3"/>
  <c r="C2576" i="3"/>
  <c r="C2592" i="3"/>
  <c r="C2593" i="3"/>
  <c r="C2594" i="3"/>
  <c r="C2595" i="3"/>
  <c r="C2596" i="3"/>
  <c r="C2597" i="3"/>
  <c r="C2598" i="3"/>
  <c r="C2599" i="3"/>
  <c r="C2600" i="3"/>
  <c r="C2601" i="3"/>
  <c r="C2602" i="3"/>
  <c r="C2603" i="3"/>
  <c r="C2604" i="3"/>
  <c r="C2605" i="3"/>
  <c r="C2606" i="3"/>
  <c r="C2112" i="3"/>
  <c r="C2113" i="3"/>
  <c r="C2114" i="3"/>
  <c r="C2115" i="3"/>
  <c r="C2116" i="3"/>
  <c r="C2117" i="3"/>
  <c r="C2118" i="3"/>
  <c r="C2119" i="3"/>
  <c r="C2120" i="3"/>
  <c r="C2121" i="3"/>
  <c r="C2122" i="3"/>
  <c r="C2123" i="3"/>
  <c r="C2124" i="3"/>
  <c r="C2125" i="3"/>
  <c r="C2126" i="3"/>
  <c r="C2142" i="3"/>
  <c r="C2143" i="3"/>
  <c r="C2144" i="3"/>
  <c r="C2145" i="3"/>
  <c r="C2146" i="3"/>
  <c r="C2147" i="3"/>
  <c r="C2148" i="3"/>
  <c r="C2149" i="3"/>
  <c r="C2150" i="3"/>
  <c r="C2151" i="3"/>
  <c r="C2152" i="3"/>
  <c r="O17" i="1"/>
  <c r="C2517" i="3"/>
  <c r="C2518" i="3"/>
  <c r="C2519" i="3"/>
  <c r="C2520" i="3"/>
  <c r="C2521" i="3"/>
  <c r="C2522" i="3"/>
  <c r="C2523" i="3"/>
  <c r="C2524" i="3"/>
  <c r="C2525" i="3"/>
  <c r="C2526" i="3"/>
  <c r="C2527" i="3"/>
  <c r="C2528" i="3"/>
  <c r="C2529" i="3"/>
  <c r="C2530" i="3"/>
  <c r="C2531" i="3"/>
  <c r="C2547" i="3"/>
  <c r="C2548" i="3"/>
  <c r="C2549" i="3"/>
  <c r="C2550" i="3"/>
  <c r="C2551" i="3"/>
  <c r="C2552" i="3"/>
  <c r="C2553" i="3"/>
  <c r="C2554" i="3"/>
  <c r="C2555" i="3"/>
  <c r="C2556" i="3"/>
  <c r="C2557" i="3"/>
  <c r="C2558" i="3"/>
  <c r="C2559" i="3"/>
  <c r="C2560" i="3"/>
  <c r="C2561" i="3"/>
  <c r="C2472" i="3"/>
  <c r="C2473" i="3"/>
  <c r="C2474" i="3"/>
  <c r="C2475" i="3"/>
  <c r="C2476" i="3"/>
  <c r="C2477" i="3"/>
  <c r="C2478" i="3"/>
  <c r="C2479" i="3"/>
  <c r="C2480" i="3"/>
  <c r="C2481" i="3"/>
  <c r="C2482" i="3"/>
  <c r="C2483" i="3"/>
  <c r="C2484" i="3"/>
  <c r="C2485" i="3"/>
  <c r="C2486" i="3"/>
  <c r="C2502" i="3"/>
  <c r="C2503" i="3"/>
  <c r="C2504" i="3"/>
  <c r="C2505" i="3"/>
  <c r="C2506" i="3"/>
  <c r="C2507" i="3"/>
  <c r="C2508" i="3"/>
  <c r="C2509" i="3"/>
  <c r="C2510" i="3"/>
  <c r="C2511" i="3"/>
  <c r="C2512" i="3"/>
  <c r="C2513" i="3"/>
  <c r="C2514" i="3"/>
  <c r="C2515" i="3"/>
  <c r="C2516" i="3"/>
  <c r="C2427" i="3"/>
  <c r="C2428" i="3"/>
  <c r="C2429" i="3"/>
  <c r="C2430" i="3"/>
  <c r="C2431" i="3"/>
  <c r="C2432" i="3"/>
  <c r="C2433" i="3"/>
  <c r="C2434" i="3"/>
  <c r="C2435" i="3"/>
  <c r="C2436" i="3"/>
  <c r="C2437" i="3"/>
  <c r="C2438" i="3"/>
  <c r="C2439" i="3"/>
  <c r="C2440" i="3"/>
  <c r="C2441" i="3"/>
  <c r="C2461" i="3"/>
  <c r="C2462" i="3"/>
  <c r="C2463" i="3"/>
  <c r="C2464" i="3"/>
  <c r="C2465" i="3"/>
  <c r="C2466" i="3"/>
  <c r="C2467" i="3"/>
  <c r="C2468" i="3"/>
  <c r="C2469" i="3"/>
  <c r="C2470" i="3"/>
  <c r="C2471" i="3"/>
  <c r="C2382" i="3"/>
  <c r="C2383" i="3"/>
  <c r="C2384" i="3"/>
  <c r="C2385" i="3"/>
  <c r="C2386" i="3"/>
  <c r="C2387" i="3"/>
  <c r="C2388" i="3"/>
  <c r="C2389" i="3"/>
  <c r="C2390" i="3"/>
  <c r="C2391" i="3"/>
  <c r="C2396" i="3"/>
  <c r="C2395" i="3"/>
  <c r="C2394" i="3"/>
  <c r="C2393" i="3"/>
  <c r="C2392" i="3"/>
  <c r="C2106" i="3"/>
  <c r="C2107" i="3"/>
  <c r="C2108" i="3"/>
  <c r="C2109" i="3"/>
  <c r="C2110" i="3"/>
  <c r="C2111" i="3"/>
  <c r="C2247" i="3"/>
  <c r="C2248" i="3"/>
  <c r="C2249" i="3"/>
  <c r="C2250" i="3"/>
  <c r="C2251" i="3"/>
  <c r="C2252" i="3"/>
  <c r="C2253" i="3"/>
  <c r="C2254" i="3"/>
  <c r="C2255" i="3"/>
  <c r="C2256" i="3"/>
  <c r="C2257" i="3"/>
  <c r="C2258" i="3"/>
  <c r="C2259" i="3"/>
  <c r="C2260" i="3"/>
  <c r="C2261" i="3"/>
  <c r="C2281" i="3"/>
  <c r="C2282" i="3"/>
  <c r="C2283" i="3"/>
  <c r="C2284" i="3"/>
  <c r="C2285" i="3"/>
  <c r="C2286" i="3"/>
  <c r="C2287" i="3"/>
  <c r="AB18" i="3"/>
  <c r="C2337" i="3"/>
  <c r="C2338" i="3"/>
  <c r="C2339" i="3"/>
  <c r="C2340" i="3"/>
  <c r="C2341" i="3"/>
  <c r="C2342" i="3"/>
  <c r="C2343" i="3"/>
  <c r="C2344" i="3"/>
  <c r="C2345" i="3"/>
  <c r="C2346" i="3"/>
  <c r="C2347" i="3"/>
  <c r="C2348" i="3"/>
  <c r="C2349" i="3"/>
  <c r="C2350" i="3"/>
  <c r="C2351" i="3"/>
  <c r="C2367" i="3"/>
  <c r="C2368" i="3"/>
  <c r="C2369" i="3"/>
  <c r="C2370" i="3"/>
  <c r="C2371" i="3"/>
  <c r="C2372" i="3"/>
  <c r="C2373" i="3"/>
  <c r="C2374" i="3"/>
  <c r="C2375" i="3"/>
  <c r="C2376" i="3"/>
  <c r="C2377" i="3"/>
  <c r="C2378" i="3"/>
  <c r="C2379" i="3"/>
  <c r="C2380" i="3"/>
  <c r="C2381" i="3"/>
  <c r="C2292" i="3"/>
  <c r="C2293" i="3"/>
  <c r="C2294" i="3"/>
  <c r="C2295" i="3"/>
  <c r="C2296" i="3"/>
  <c r="C2297" i="3"/>
  <c r="C2298" i="3"/>
  <c r="C2299" i="3"/>
  <c r="C2300" i="3"/>
  <c r="C2301" i="3"/>
  <c r="C2302" i="3"/>
  <c r="C2303" i="3"/>
  <c r="C2304" i="3"/>
  <c r="C2305" i="3"/>
  <c r="C2306" i="3"/>
  <c r="C2322" i="3"/>
  <c r="C2323" i="3"/>
  <c r="C2324" i="3"/>
  <c r="C2325" i="3"/>
  <c r="C2326" i="3"/>
  <c r="C2327" i="3"/>
  <c r="C2328" i="3"/>
  <c r="C2329" i="3"/>
  <c r="C2330" i="3"/>
  <c r="C2331" i="3"/>
  <c r="C2332" i="3"/>
  <c r="C2333" i="3"/>
  <c r="C2334" i="3"/>
  <c r="C2335" i="3"/>
  <c r="C2336" i="3"/>
  <c r="C2157" i="3"/>
  <c r="C2158" i="3"/>
  <c r="C2159" i="3"/>
  <c r="C2160" i="3"/>
  <c r="C2161" i="3"/>
  <c r="C2162" i="3"/>
  <c r="C2163" i="3"/>
  <c r="C2164" i="3"/>
  <c r="C2165" i="3"/>
  <c r="C2166" i="3"/>
  <c r="C2167" i="3"/>
  <c r="C2168" i="3"/>
  <c r="C2169" i="3"/>
  <c r="C2170" i="3"/>
  <c r="C2171" i="3"/>
  <c r="C2187" i="3"/>
  <c r="C2188" i="3"/>
  <c r="C2189" i="3"/>
  <c r="C2190" i="3"/>
  <c r="C2191" i="3"/>
  <c r="C2192" i="3"/>
  <c r="C2193" i="3"/>
  <c r="C2194" i="3"/>
  <c r="C2195" i="3"/>
  <c r="C2196" i="3"/>
  <c r="C2197" i="3"/>
  <c r="C2198" i="3"/>
  <c r="C2199" i="3"/>
  <c r="C2200" i="3"/>
  <c r="C2201" i="3"/>
  <c r="L18" i="1" l="1" a="1"/>
  <c r="L18" i="1" s="1"/>
  <c r="M18" i="1" a="1"/>
  <c r="M18" i="1" s="1"/>
  <c r="C2156" i="3"/>
  <c r="C2155" i="3"/>
  <c r="C2154" i="3"/>
  <c r="C2153" i="3"/>
  <c r="O18" i="1"/>
  <c r="C2280" i="3"/>
  <c r="C2246" i="3"/>
  <c r="C2279" i="3"/>
  <c r="C2245" i="3"/>
  <c r="C2278" i="3"/>
  <c r="C2244" i="3"/>
  <c r="C2277" i="3"/>
  <c r="C2243" i="3"/>
  <c r="C2426" i="3"/>
  <c r="C2460" i="3"/>
  <c r="C2425" i="3"/>
  <c r="C2459" i="3"/>
  <c r="C2424" i="3"/>
  <c r="C2458" i="3"/>
  <c r="C2423" i="3"/>
  <c r="C2457" i="3"/>
  <c r="C2291" i="3"/>
  <c r="C2290" i="3"/>
  <c r="C2289" i="3"/>
  <c r="C2288" i="3"/>
  <c r="AB19" i="3"/>
  <c r="L19" i="1" l="1" a="1"/>
  <c r="L19" i="1" s="1"/>
  <c r="M19" i="1" a="1"/>
  <c r="M19" i="1" s="1"/>
  <c r="O19" i="1"/>
  <c r="O140" i="1"/>
  <c r="O139" i="1"/>
  <c r="O138" i="1"/>
  <c r="O137" i="1"/>
  <c r="O136" i="1"/>
  <c r="O141" i="1"/>
  <c r="N5" i="1"/>
  <c r="AB20" i="3"/>
  <c r="N140" i="1"/>
  <c r="N139" i="1"/>
  <c r="N138" i="1"/>
  <c r="L20" i="1" l="1" a="1"/>
  <c r="L20" i="1" s="1"/>
  <c r="M20" i="1" a="1"/>
  <c r="M20" i="1" s="1"/>
  <c r="O20" i="1"/>
  <c r="N141" i="1"/>
  <c r="AB21" i="3"/>
  <c r="L21" i="1" l="1" a="1"/>
  <c r="L21" i="1" s="1"/>
  <c r="M21" i="1" a="1"/>
  <c r="M21" i="1" s="1"/>
  <c r="O21" i="1"/>
  <c r="AB22" i="3"/>
  <c r="L22" i="1" l="1" a="1"/>
  <c r="L22" i="1" s="1"/>
  <c r="M22" i="1" a="1"/>
  <c r="M22" i="1" s="1"/>
  <c r="O22" i="1"/>
  <c r="AB23" i="3"/>
  <c r="L23" i="1" l="1" a="1"/>
  <c r="L23" i="1" s="1"/>
  <c r="M23" i="1" a="1"/>
  <c r="M23" i="1" s="1"/>
  <c r="O23" i="1"/>
  <c r="AB24" i="3"/>
  <c r="N17" i="1"/>
  <c r="L24" i="1" l="1" a="1"/>
  <c r="L24" i="1" s="1"/>
  <c r="M24" i="1" a="1"/>
  <c r="M24" i="1" s="1"/>
  <c r="O24" i="1"/>
  <c r="AB25" i="3"/>
  <c r="N18" i="1"/>
  <c r="L25" i="1" l="1" a="1"/>
  <c r="L25" i="1" s="1"/>
  <c r="M25" i="1" a="1"/>
  <c r="M25" i="1" s="1"/>
  <c r="O25" i="1"/>
  <c r="AB26" i="3"/>
  <c r="N19" i="1"/>
  <c r="L26" i="1" l="1" a="1"/>
  <c r="L26" i="1" s="1"/>
  <c r="M26" i="1" a="1"/>
  <c r="M26" i="1" s="1"/>
  <c r="O26" i="1"/>
  <c r="AB27" i="3"/>
  <c r="N20" i="1"/>
  <c r="L27" i="1" l="1" a="1"/>
  <c r="L27" i="1" s="1"/>
  <c r="M27" i="1" a="1"/>
  <c r="M27" i="1" s="1"/>
  <c r="O27" i="1"/>
  <c r="AB28" i="3"/>
  <c r="N21" i="1"/>
  <c r="L28" i="1" l="1" a="1"/>
  <c r="L28" i="1" s="1"/>
  <c r="M28" i="1" a="1"/>
  <c r="M28" i="1" s="1"/>
  <c r="O28" i="1"/>
  <c r="AB29" i="3"/>
  <c r="N22" i="1"/>
  <c r="L29" i="1" l="1" a="1"/>
  <c r="L29" i="1" s="1"/>
  <c r="M29" i="1" a="1"/>
  <c r="M29" i="1" s="1"/>
  <c r="O29" i="1"/>
  <c r="AB30" i="3"/>
  <c r="N23" i="1"/>
  <c r="L30" i="1" l="1" a="1"/>
  <c r="L30" i="1" s="1"/>
  <c r="M30" i="1" a="1"/>
  <c r="M30" i="1" s="1"/>
  <c r="O30" i="1"/>
  <c r="AB31" i="3"/>
  <c r="N24" i="1"/>
  <c r="L31" i="1" l="1" a="1"/>
  <c r="L31" i="1" s="1"/>
  <c r="M31" i="1" a="1"/>
  <c r="M31" i="1" s="1"/>
  <c r="O31" i="1"/>
  <c r="AB32" i="3"/>
  <c r="N25" i="1"/>
  <c r="L32" i="1" l="1" a="1"/>
  <c r="L32" i="1" s="1"/>
  <c r="M32" i="1" a="1"/>
  <c r="M32" i="1" s="1"/>
  <c r="O32" i="1"/>
  <c r="AB33" i="3"/>
  <c r="N26" i="1"/>
  <c r="L33" i="1" l="1" a="1"/>
  <c r="L33" i="1" s="1"/>
  <c r="M33" i="1" a="1"/>
  <c r="M33" i="1" s="1"/>
  <c r="O33" i="1"/>
  <c r="AB34" i="3"/>
  <c r="N27" i="1"/>
  <c r="L34" i="1" l="1" a="1"/>
  <c r="L34" i="1" s="1"/>
  <c r="M34" i="1" a="1"/>
  <c r="M34" i="1" s="1"/>
  <c r="O34" i="1"/>
  <c r="AB35" i="3"/>
  <c r="N28" i="1"/>
  <c r="L35" i="1" l="1" a="1"/>
  <c r="L35" i="1" s="1"/>
  <c r="M35" i="1" a="1"/>
  <c r="M35" i="1" s="1"/>
  <c r="O35" i="1"/>
  <c r="AB36" i="3"/>
  <c r="N29" i="1"/>
  <c r="L36" i="1" l="1" a="1"/>
  <c r="L36" i="1" s="1"/>
  <c r="M36" i="1" a="1"/>
  <c r="M36" i="1" s="1"/>
  <c r="O36" i="1"/>
  <c r="AB37" i="3"/>
  <c r="N30" i="1"/>
  <c r="L37" i="1" l="1" a="1"/>
  <c r="L37" i="1" s="1"/>
  <c r="M37" i="1" a="1"/>
  <c r="M37" i="1" s="1"/>
  <c r="O37" i="1"/>
  <c r="AB38" i="3"/>
  <c r="N31" i="1"/>
  <c r="L38" i="1" l="1" a="1"/>
  <c r="L38" i="1" s="1"/>
  <c r="M38" i="1" a="1"/>
  <c r="M38" i="1" s="1"/>
  <c r="O38" i="1"/>
  <c r="AB39" i="3"/>
  <c r="N32" i="1"/>
  <c r="L39" i="1" l="1" a="1"/>
  <c r="L39" i="1" s="1"/>
  <c r="M39" i="1" a="1"/>
  <c r="M39" i="1" s="1"/>
  <c r="O39" i="1"/>
  <c r="AB40" i="3"/>
  <c r="N33" i="1"/>
  <c r="L40" i="1" l="1" a="1"/>
  <c r="L40" i="1" s="1"/>
  <c r="M40" i="1" a="1"/>
  <c r="M40" i="1" s="1"/>
  <c r="O40" i="1"/>
  <c r="AB41" i="3"/>
  <c r="N34" i="1"/>
  <c r="L41" i="1" l="1" a="1"/>
  <c r="L41" i="1" s="1"/>
  <c r="M41" i="1" a="1"/>
  <c r="M41" i="1" s="1"/>
  <c r="O41" i="1"/>
  <c r="AB42" i="3"/>
  <c r="N35" i="1"/>
  <c r="L42" i="1" l="1" a="1"/>
  <c r="L42" i="1" s="1"/>
  <c r="M42" i="1" a="1"/>
  <c r="M42" i="1" s="1"/>
  <c r="O42" i="1"/>
  <c r="AB43" i="3"/>
  <c r="N36" i="1"/>
  <c r="L43" i="1" l="1" a="1"/>
  <c r="L43" i="1" s="1"/>
  <c r="M43" i="1" a="1"/>
  <c r="M43" i="1" s="1"/>
  <c r="O43" i="1"/>
  <c r="AB44" i="3"/>
  <c r="N37" i="1"/>
  <c r="L44" i="1" l="1" a="1"/>
  <c r="L44" i="1" s="1"/>
  <c r="M44" i="1" a="1"/>
  <c r="M44" i="1" s="1"/>
  <c r="O44" i="1"/>
  <c r="AB45" i="3"/>
  <c r="N38" i="1"/>
  <c r="L45" i="1" l="1" a="1"/>
  <c r="L45" i="1" s="1"/>
  <c r="M45" i="1" a="1"/>
  <c r="M45" i="1" s="1"/>
  <c r="O45" i="1"/>
  <c r="AB46" i="3"/>
  <c r="N39" i="1"/>
  <c r="L46" i="1" l="1" a="1"/>
  <c r="L46" i="1" s="1"/>
  <c r="M46" i="1" a="1"/>
  <c r="M46" i="1" s="1"/>
  <c r="O46" i="1"/>
  <c r="AB47" i="3"/>
  <c r="N40" i="1"/>
  <c r="L47" i="1" l="1" a="1"/>
  <c r="L47" i="1" s="1"/>
  <c r="M47" i="1" a="1"/>
  <c r="M47" i="1" s="1"/>
  <c r="O47" i="1"/>
  <c r="AB48" i="3"/>
  <c r="N41" i="1"/>
  <c r="L48" i="1" l="1" a="1"/>
  <c r="L48" i="1" s="1"/>
  <c r="M48" i="1" a="1"/>
  <c r="M48" i="1" s="1"/>
  <c r="O48" i="1"/>
  <c r="AB49" i="3"/>
  <c r="N42" i="1"/>
  <c r="L49" i="1" l="1" a="1"/>
  <c r="L49" i="1" s="1"/>
  <c r="M49" i="1" a="1"/>
  <c r="M49" i="1" s="1"/>
  <c r="O49" i="1"/>
  <c r="AB50" i="3"/>
  <c r="N43" i="1"/>
  <c r="L50" i="1" l="1" a="1"/>
  <c r="L50" i="1" s="1"/>
  <c r="M50" i="1" a="1"/>
  <c r="M50" i="1" s="1"/>
  <c r="O50" i="1"/>
  <c r="AB51" i="3"/>
  <c r="N44" i="1"/>
  <c r="L51" i="1" l="1" a="1"/>
  <c r="L51" i="1" s="1"/>
  <c r="M51" i="1" a="1"/>
  <c r="M51" i="1" s="1"/>
  <c r="O51" i="1"/>
  <c r="AB52" i="3"/>
  <c r="N45" i="1"/>
  <c r="L52" i="1" l="1" a="1"/>
  <c r="L52" i="1" s="1"/>
  <c r="M52" i="1" a="1"/>
  <c r="M52" i="1" s="1"/>
  <c r="O52" i="1"/>
  <c r="AB53" i="3"/>
  <c r="N46" i="1"/>
  <c r="L53" i="1" l="1" a="1"/>
  <c r="L53" i="1" s="1"/>
  <c r="M53" i="1" a="1"/>
  <c r="M53" i="1" s="1"/>
  <c r="O53" i="1"/>
  <c r="AB54" i="3"/>
  <c r="N47" i="1"/>
  <c r="L54" i="1" l="1" a="1"/>
  <c r="L54" i="1" s="1"/>
  <c r="M54" i="1" a="1"/>
  <c r="M54" i="1" s="1"/>
  <c r="O54" i="1"/>
  <c r="AB55" i="3"/>
  <c r="N48" i="1"/>
  <c r="L55" i="1" l="1" a="1"/>
  <c r="L55" i="1" s="1"/>
  <c r="M55" i="1" a="1"/>
  <c r="M55" i="1" s="1"/>
  <c r="O55" i="1"/>
  <c r="AB56" i="3"/>
  <c r="N49" i="1"/>
  <c r="L56" i="1" l="1" a="1"/>
  <c r="L56" i="1" s="1"/>
  <c r="M56" i="1" a="1"/>
  <c r="M56" i="1" s="1"/>
  <c r="O56" i="1"/>
  <c r="AB57" i="3"/>
  <c r="N50" i="1"/>
  <c r="L57" i="1" l="1" a="1"/>
  <c r="L57" i="1" s="1"/>
  <c r="M57" i="1" a="1"/>
  <c r="M57" i="1" s="1"/>
  <c r="O57" i="1"/>
  <c r="AB58" i="3"/>
  <c r="N51" i="1"/>
  <c r="L58" i="1" l="1" a="1"/>
  <c r="L58" i="1" s="1"/>
  <c r="M58" i="1" a="1"/>
  <c r="M58" i="1" s="1"/>
  <c r="O58" i="1"/>
  <c r="AB59" i="3"/>
  <c r="N58" i="1"/>
  <c r="N52" i="1"/>
  <c r="L59" i="1" l="1" a="1"/>
  <c r="L59" i="1" s="1"/>
  <c r="M59" i="1" a="1"/>
  <c r="M59" i="1" s="1"/>
  <c r="O59" i="1"/>
  <c r="AB60" i="3"/>
  <c r="N59" i="1"/>
  <c r="N53" i="1"/>
  <c r="L60" i="1" l="1" a="1"/>
  <c r="L60" i="1" s="1"/>
  <c r="M60" i="1" a="1"/>
  <c r="M60" i="1" s="1"/>
  <c r="O60" i="1"/>
  <c r="AB61" i="3"/>
  <c r="N60" i="1"/>
  <c r="N54" i="1"/>
  <c r="L61" i="1" l="1" a="1"/>
  <c r="L61" i="1" s="1"/>
  <c r="M61" i="1" a="1"/>
  <c r="M61" i="1" s="1"/>
  <c r="O61" i="1"/>
  <c r="AB62" i="3"/>
  <c r="N61" i="1"/>
  <c r="N55" i="1"/>
  <c r="L62" i="1" l="1" a="1"/>
  <c r="L62" i="1" s="1"/>
  <c r="M62" i="1" a="1"/>
  <c r="M62" i="1" s="1"/>
  <c r="O62" i="1"/>
  <c r="AB63" i="3"/>
  <c r="N62" i="1"/>
  <c r="N56" i="1"/>
  <c r="L63" i="1" l="1" a="1"/>
  <c r="L63" i="1" s="1"/>
  <c r="M63" i="1" a="1"/>
  <c r="M63" i="1" s="1"/>
  <c r="AB64" i="3"/>
  <c r="AB65" i="3"/>
  <c r="O63" i="1"/>
  <c r="N64" i="1"/>
  <c r="N19" i="4"/>
  <c r="O19" i="4" s="1"/>
  <c r="N20" i="4"/>
  <c r="O20" i="4" s="1"/>
  <c r="N21" i="4"/>
  <c r="O21" i="4" s="1"/>
  <c r="N22" i="4"/>
  <c r="O22" i="4" s="1"/>
  <c r="N23" i="4"/>
  <c r="O23" i="4" s="1"/>
  <c r="N24" i="4"/>
  <c r="O24" i="4" s="1"/>
  <c r="N25" i="4"/>
  <c r="O25" i="4" s="1"/>
  <c r="N26" i="4"/>
  <c r="O26" i="4" s="1"/>
  <c r="N27" i="4"/>
  <c r="O27" i="4" s="1"/>
  <c r="N28" i="4"/>
  <c r="O28" i="4" s="1"/>
  <c r="N29" i="4"/>
  <c r="O29" i="4" s="1"/>
  <c r="AB238" i="4" s="1"/>
  <c r="AE238" i="4" s="1"/>
  <c r="N30" i="4"/>
  <c r="O30" i="4" s="1"/>
  <c r="AB239" i="4" s="1"/>
  <c r="AE239" i="4" s="1"/>
  <c r="N31" i="4"/>
  <c r="O31" i="4" s="1"/>
  <c r="AB240" i="4" s="1"/>
  <c r="AE240" i="4" s="1"/>
  <c r="N32" i="4"/>
  <c r="O32" i="4" s="1"/>
  <c r="AB241" i="4" s="1"/>
  <c r="AE241" i="4" s="1"/>
  <c r="N33" i="4"/>
  <c r="O33" i="4" s="1"/>
  <c r="AB242" i="4" s="1"/>
  <c r="AE242" i="4" s="1"/>
  <c r="N34" i="4"/>
  <c r="O34" i="4" s="1"/>
  <c r="AB243" i="4" s="1"/>
  <c r="AE243" i="4" s="1"/>
  <c r="N35" i="4"/>
  <c r="O35" i="4" s="1"/>
  <c r="AB244" i="4" s="1"/>
  <c r="AE244" i="4" s="1"/>
  <c r="N36" i="4"/>
  <c r="O36" i="4" s="1"/>
  <c r="AB245" i="4" s="1"/>
  <c r="AE245" i="4" s="1"/>
  <c r="N37" i="4"/>
  <c r="O37" i="4" s="1"/>
  <c r="AB246" i="4" s="1"/>
  <c r="AE246" i="4" s="1"/>
  <c r="N18" i="4"/>
  <c r="O18" i="4" s="1"/>
  <c r="N15" i="4"/>
  <c r="O15" i="4" s="1"/>
  <c r="N16" i="4"/>
  <c r="O16" i="4" s="1"/>
  <c r="N17" i="4"/>
  <c r="O17" i="4" s="1"/>
  <c r="N38" i="4"/>
  <c r="N39" i="4"/>
  <c r="N3" i="4"/>
  <c r="O3" i="4" s="1"/>
  <c r="N4" i="4"/>
  <c r="O4" i="4" s="1"/>
  <c r="N5" i="4"/>
  <c r="O5" i="4" s="1"/>
  <c r="N6" i="4"/>
  <c r="O6" i="4" s="1"/>
  <c r="N7" i="4"/>
  <c r="O7" i="4" s="1"/>
  <c r="N8" i="4"/>
  <c r="O8" i="4" s="1"/>
  <c r="N9" i="4"/>
  <c r="O9" i="4" s="1"/>
  <c r="N10" i="4"/>
  <c r="O10" i="4" s="1"/>
  <c r="N11" i="4"/>
  <c r="O11" i="4" s="1"/>
  <c r="N12" i="4"/>
  <c r="O12" i="4" s="1"/>
  <c r="N13" i="4"/>
  <c r="O13" i="4" s="1"/>
  <c r="N14" i="4"/>
  <c r="O14" i="4" s="1"/>
  <c r="N2" i="4"/>
  <c r="O2" i="4" s="1"/>
  <c r="AD242" i="4"/>
  <c r="AD243" i="4"/>
  <c r="AD244" i="4"/>
  <c r="AD245" i="4"/>
  <c r="AD246" i="4"/>
  <c r="O38" i="4"/>
  <c r="O39" i="4"/>
  <c r="N63" i="1"/>
  <c r="N57" i="1"/>
  <c r="AY98" i="4" l="1" a="1"/>
  <c r="AY98" i="4" s="1"/>
  <c r="AZ98" i="4" s="1"/>
  <c r="BA98" i="4" s="1"/>
  <c r="BB98" i="4" s="1"/>
  <c r="AY99" i="4" a="1"/>
  <c r="AY99" i="4" s="1"/>
  <c r="AZ99" i="4" s="1"/>
  <c r="BA99" i="4" s="1"/>
  <c r="BB99" i="4" s="1"/>
  <c r="AY40" i="4" a="1"/>
  <c r="AY40" i="4" s="1"/>
  <c r="AZ40" i="4" s="1"/>
  <c r="BA40" i="4" s="1"/>
  <c r="BB40" i="4" s="1"/>
  <c r="AY100" i="4" a="1"/>
  <c r="AY100" i="4" s="1"/>
  <c r="AZ100" i="4" s="1"/>
  <c r="BA100" i="4" s="1"/>
  <c r="BB100" i="4" s="1"/>
  <c r="AY101" i="4" a="1"/>
  <c r="AY101" i="4" s="1"/>
  <c r="AZ101" i="4" s="1"/>
  <c r="BA101" i="4" s="1"/>
  <c r="BB101" i="4" s="1"/>
  <c r="AY102" i="4" a="1"/>
  <c r="AY102" i="4" s="1"/>
  <c r="AZ102" i="4" s="1"/>
  <c r="BA102" i="4" s="1"/>
  <c r="BB102" i="4" s="1"/>
  <c r="AY103" i="4" a="1"/>
  <c r="AY103" i="4" s="1"/>
  <c r="AZ103" i="4" s="1"/>
  <c r="BA103" i="4" s="1"/>
  <c r="BB103" i="4" s="1"/>
  <c r="AY104" i="4" a="1"/>
  <c r="AY104" i="4" s="1"/>
  <c r="AZ104" i="4" s="1"/>
  <c r="BA104" i="4" s="1"/>
  <c r="BB104" i="4" s="1"/>
  <c r="AY105" i="4" a="1"/>
  <c r="AY105" i="4" s="1"/>
  <c r="AZ105" i="4" s="1"/>
  <c r="BA105" i="4" s="1"/>
  <c r="BB105" i="4" s="1"/>
  <c r="AY106" i="4" a="1"/>
  <c r="AY106" i="4" s="1"/>
  <c r="AZ106" i="4" s="1"/>
  <c r="BA106" i="4" s="1"/>
  <c r="BB106" i="4" s="1"/>
  <c r="AY107" i="4" a="1"/>
  <c r="AY107" i="4" s="1"/>
  <c r="AZ107" i="4" s="1"/>
  <c r="BA107" i="4" s="1"/>
  <c r="BB107" i="4" s="1"/>
  <c r="AY108" i="4" a="1"/>
  <c r="AY108" i="4" s="1"/>
  <c r="AZ108" i="4" s="1"/>
  <c r="BA108" i="4" s="1"/>
  <c r="BB108" i="4" s="1"/>
  <c r="AY109" i="4" a="1"/>
  <c r="AY109" i="4" s="1"/>
  <c r="AZ109" i="4" s="1"/>
  <c r="BA109" i="4" s="1"/>
  <c r="BB109" i="4" s="1"/>
  <c r="AY110" i="4" a="1"/>
  <c r="AY110" i="4" s="1"/>
  <c r="AZ110" i="4" s="1"/>
  <c r="BA110" i="4" s="1"/>
  <c r="BB110" i="4" s="1"/>
  <c r="AY111" i="4" a="1"/>
  <c r="AY111" i="4" s="1"/>
  <c r="AZ111" i="4" s="1"/>
  <c r="BA111" i="4" s="1"/>
  <c r="BB111" i="4" s="1"/>
  <c r="AY112" i="4" a="1"/>
  <c r="AY112" i="4" s="1"/>
  <c r="AZ112" i="4" s="1"/>
  <c r="BA112" i="4" s="1"/>
  <c r="BB112" i="4" s="1"/>
  <c r="AY113" i="4" a="1"/>
  <c r="AY113" i="4" s="1"/>
  <c r="AZ113" i="4" s="1"/>
  <c r="BA113" i="4" s="1"/>
  <c r="BB113" i="4" s="1"/>
  <c r="AY114" i="4" a="1"/>
  <c r="AY114" i="4" s="1"/>
  <c r="AZ114" i="4" s="1"/>
  <c r="BA114" i="4" s="1"/>
  <c r="BB114" i="4" s="1"/>
  <c r="AY115" i="4" a="1"/>
  <c r="AY115" i="4" s="1"/>
  <c r="AY97" i="4" a="1"/>
  <c r="AY97" i="4" s="1"/>
  <c r="AZ97" i="4" s="1"/>
  <c r="BA97" i="4" s="1"/>
  <c r="BB97" i="4" s="1"/>
  <c r="AY79" i="4" a="1"/>
  <c r="AY79" i="4" s="1"/>
  <c r="AZ79" i="4" s="1"/>
  <c r="BA79" i="4" s="1"/>
  <c r="BB79" i="4" s="1"/>
  <c r="AY80" i="4" a="1"/>
  <c r="AY80" i="4" s="1"/>
  <c r="AZ80" i="4" s="1"/>
  <c r="BA80" i="4" s="1"/>
  <c r="BB80" i="4" s="1"/>
  <c r="AY81" i="4" a="1"/>
  <c r="AY81" i="4" s="1"/>
  <c r="AZ81" i="4" s="1"/>
  <c r="BA81" i="4" s="1"/>
  <c r="BB81" i="4" s="1"/>
  <c r="AY82" i="4" a="1"/>
  <c r="AY82" i="4" s="1"/>
  <c r="AZ82" i="4" s="1"/>
  <c r="BA82" i="4" s="1"/>
  <c r="BB82" i="4" s="1"/>
  <c r="AY83" i="4" a="1"/>
  <c r="AY83" i="4" s="1"/>
  <c r="AZ83" i="4" s="1"/>
  <c r="BA83" i="4" s="1"/>
  <c r="BB83" i="4" s="1"/>
  <c r="AY84" i="4" a="1"/>
  <c r="AY84" i="4" s="1"/>
  <c r="AZ84" i="4" s="1"/>
  <c r="BA84" i="4" s="1"/>
  <c r="BB84" i="4" s="1"/>
  <c r="AY85" i="4" a="1"/>
  <c r="AY85" i="4" s="1"/>
  <c r="AZ85" i="4" s="1"/>
  <c r="BA85" i="4" s="1"/>
  <c r="BB85" i="4" s="1"/>
  <c r="AY86" i="4" a="1"/>
  <c r="AY86" i="4" s="1"/>
  <c r="AZ86" i="4" s="1"/>
  <c r="BA86" i="4" s="1"/>
  <c r="BB86" i="4" s="1"/>
  <c r="AY87" i="4" a="1"/>
  <c r="AY87" i="4" s="1"/>
  <c r="AZ87" i="4" s="1"/>
  <c r="BA87" i="4" s="1"/>
  <c r="BB87" i="4" s="1"/>
  <c r="AY88" i="4" a="1"/>
  <c r="AY88" i="4" s="1"/>
  <c r="AZ88" i="4" s="1"/>
  <c r="BA88" i="4" s="1"/>
  <c r="BB88" i="4" s="1"/>
  <c r="AY89" i="4" a="1"/>
  <c r="AY89" i="4" s="1"/>
  <c r="AZ89" i="4" s="1"/>
  <c r="BA89" i="4" s="1"/>
  <c r="BB89" i="4" s="1"/>
  <c r="AY90" i="4" a="1"/>
  <c r="AY90" i="4" s="1"/>
  <c r="AZ90" i="4" s="1"/>
  <c r="BA90" i="4" s="1"/>
  <c r="BB90" i="4" s="1"/>
  <c r="AY91" i="4" a="1"/>
  <c r="AY91" i="4" s="1"/>
  <c r="AZ91" i="4" s="1"/>
  <c r="BA91" i="4" s="1"/>
  <c r="BB91" i="4" s="1"/>
  <c r="AY92" i="4" a="1"/>
  <c r="AY92" i="4" s="1"/>
  <c r="AZ92" i="4" s="1"/>
  <c r="BA92" i="4" s="1"/>
  <c r="BB92" i="4" s="1"/>
  <c r="AY93" i="4" a="1"/>
  <c r="AY93" i="4" s="1"/>
  <c r="AZ93" i="4" s="1"/>
  <c r="BA93" i="4" s="1"/>
  <c r="BB93" i="4" s="1"/>
  <c r="AY94" i="4" a="1"/>
  <c r="AY94" i="4" s="1"/>
  <c r="AZ94" i="4" s="1"/>
  <c r="BA94" i="4" s="1"/>
  <c r="BB94" i="4" s="1"/>
  <c r="AY95" i="4" a="1"/>
  <c r="AY95" i="4" s="1"/>
  <c r="AZ95" i="4" s="1"/>
  <c r="BA95" i="4" s="1"/>
  <c r="BB95" i="4" s="1"/>
  <c r="AY96" i="4" a="1"/>
  <c r="AY96" i="4" s="1"/>
  <c r="AZ96" i="4" s="1"/>
  <c r="BA96" i="4" s="1"/>
  <c r="BB96" i="4" s="1"/>
  <c r="AY78" i="4" a="1"/>
  <c r="AY78" i="4" s="1"/>
  <c r="AZ78" i="4" s="1"/>
  <c r="BA78" i="4" s="1"/>
  <c r="BB78" i="4" s="1"/>
  <c r="AY60" i="4" a="1"/>
  <c r="AY60" i="4" s="1"/>
  <c r="AY61" i="4" a="1"/>
  <c r="AY61" i="4" s="1"/>
  <c r="AY62" i="4" a="1"/>
  <c r="AY62" i="4" s="1"/>
  <c r="AY63" i="4" a="1"/>
  <c r="AY63" i="4" s="1"/>
  <c r="AY64" i="4" a="1"/>
  <c r="AY64" i="4" s="1"/>
  <c r="AY65" i="4" a="1"/>
  <c r="AY65" i="4" s="1"/>
  <c r="AY66" i="4" a="1"/>
  <c r="AY66" i="4" s="1"/>
  <c r="AY67" i="4" a="1"/>
  <c r="AY67" i="4" s="1"/>
  <c r="AY68" i="4" a="1"/>
  <c r="AY68" i="4" s="1"/>
  <c r="AY69" i="4" a="1"/>
  <c r="AY69" i="4" s="1"/>
  <c r="AY70" i="4" a="1"/>
  <c r="AY70" i="4" s="1"/>
  <c r="AZ70" i="4" s="1"/>
  <c r="BA70" i="4" s="1"/>
  <c r="BB70" i="4" s="1"/>
  <c r="AY71" i="4" a="1"/>
  <c r="AY71" i="4" s="1"/>
  <c r="AZ71" i="4" s="1"/>
  <c r="BA71" i="4" s="1"/>
  <c r="BB71" i="4" s="1"/>
  <c r="AY72" i="4" a="1"/>
  <c r="AY72" i="4" s="1"/>
  <c r="AZ72" i="4" s="1"/>
  <c r="BA72" i="4" s="1"/>
  <c r="BB72" i="4" s="1"/>
  <c r="AY73" i="4" a="1"/>
  <c r="AY73" i="4" s="1"/>
  <c r="AZ73" i="4" s="1"/>
  <c r="BA73" i="4" s="1"/>
  <c r="BB73" i="4" s="1"/>
  <c r="AY74" i="4" a="1"/>
  <c r="AY74" i="4" s="1"/>
  <c r="AZ74" i="4" s="1"/>
  <c r="BA74" i="4" s="1"/>
  <c r="BB74" i="4" s="1"/>
  <c r="AY75" i="4" a="1"/>
  <c r="AY75" i="4" s="1"/>
  <c r="AZ75" i="4" s="1"/>
  <c r="BA75" i="4" s="1"/>
  <c r="BB75" i="4" s="1"/>
  <c r="AY76" i="4" a="1"/>
  <c r="AY76" i="4" s="1"/>
  <c r="AZ76" i="4" s="1"/>
  <c r="BA76" i="4" s="1"/>
  <c r="BB76" i="4" s="1"/>
  <c r="AY77" i="4" a="1"/>
  <c r="AY77" i="4" s="1"/>
  <c r="AZ77" i="4" s="1"/>
  <c r="BA77" i="4" s="1"/>
  <c r="BB77" i="4" s="1"/>
  <c r="AY59" i="4" a="1"/>
  <c r="AY59" i="4" s="1"/>
  <c r="AY41" i="4" a="1"/>
  <c r="AY41" i="4" s="1"/>
  <c r="AZ41" i="4" s="1"/>
  <c r="BA41" i="4" s="1"/>
  <c r="BB41" i="4" s="1"/>
  <c r="AY42" i="4" a="1"/>
  <c r="AY42" i="4" s="1"/>
  <c r="AZ42" i="4" s="1"/>
  <c r="BA42" i="4" s="1"/>
  <c r="BB42" i="4" s="1"/>
  <c r="AY43" i="4" a="1"/>
  <c r="AY43" i="4" s="1"/>
  <c r="AZ43" i="4" s="1"/>
  <c r="BA43" i="4" s="1"/>
  <c r="BB43" i="4" s="1"/>
  <c r="AY44" i="4" a="1"/>
  <c r="AY44" i="4" s="1"/>
  <c r="AZ44" i="4" s="1"/>
  <c r="BA44" i="4" s="1"/>
  <c r="BB44" i="4" s="1"/>
  <c r="AY45" i="4" a="1"/>
  <c r="AY45" i="4" s="1"/>
  <c r="AZ45" i="4" s="1"/>
  <c r="BA45" i="4" s="1"/>
  <c r="BB45" i="4" s="1"/>
  <c r="AY46" i="4" a="1"/>
  <c r="AY46" i="4" s="1"/>
  <c r="AZ46" i="4" s="1"/>
  <c r="BA46" i="4" s="1"/>
  <c r="BB46" i="4" s="1"/>
  <c r="AY47" i="4" a="1"/>
  <c r="AY47" i="4" s="1"/>
  <c r="AZ47" i="4" s="1"/>
  <c r="BA47" i="4" s="1"/>
  <c r="BB47" i="4" s="1"/>
  <c r="AY48" i="4" a="1"/>
  <c r="AY48" i="4" s="1"/>
  <c r="AZ48" i="4" s="1"/>
  <c r="BA48" i="4" s="1"/>
  <c r="BB48" i="4" s="1"/>
  <c r="AY49" i="4" a="1"/>
  <c r="AY49" i="4" s="1"/>
  <c r="AZ49" i="4" s="1"/>
  <c r="BA49" i="4" s="1"/>
  <c r="BB49" i="4" s="1"/>
  <c r="AY50" i="4" a="1"/>
  <c r="AY50" i="4" s="1"/>
  <c r="AZ50" i="4" s="1"/>
  <c r="BA50" i="4" s="1"/>
  <c r="BB50" i="4" s="1"/>
  <c r="AY51" i="4" a="1"/>
  <c r="AY51" i="4" s="1"/>
  <c r="AZ51" i="4" s="1"/>
  <c r="BA51" i="4" s="1"/>
  <c r="BB51" i="4" s="1"/>
  <c r="AY52" i="4" a="1"/>
  <c r="AY52" i="4" s="1"/>
  <c r="AZ52" i="4" s="1"/>
  <c r="BA52" i="4" s="1"/>
  <c r="BB52" i="4" s="1"/>
  <c r="AY53" i="4" a="1"/>
  <c r="AY53" i="4" s="1"/>
  <c r="AZ53" i="4" s="1"/>
  <c r="BA53" i="4" s="1"/>
  <c r="BB53" i="4" s="1"/>
  <c r="AY54" i="4" a="1"/>
  <c r="AY54" i="4" s="1"/>
  <c r="AZ54" i="4" s="1"/>
  <c r="BA54" i="4" s="1"/>
  <c r="BB54" i="4" s="1"/>
  <c r="AY55" i="4" a="1"/>
  <c r="AY55" i="4" s="1"/>
  <c r="AZ55" i="4" s="1"/>
  <c r="BA55" i="4" s="1"/>
  <c r="BB55" i="4" s="1"/>
  <c r="AY56" i="4" a="1"/>
  <c r="AY56" i="4" s="1"/>
  <c r="AZ56" i="4" s="1"/>
  <c r="BA56" i="4" s="1"/>
  <c r="BB56" i="4" s="1"/>
  <c r="AY57" i="4" a="1"/>
  <c r="AY57" i="4" s="1"/>
  <c r="AZ57" i="4" s="1"/>
  <c r="BA57" i="4" s="1"/>
  <c r="BB57" i="4" s="1"/>
  <c r="AY58" i="4" a="1"/>
  <c r="AY58" i="4" s="1"/>
  <c r="AZ58" i="4" s="1"/>
  <c r="BA58" i="4" s="1"/>
  <c r="BB58" i="4" s="1"/>
  <c r="L65" i="1" a="1"/>
  <c r="L65" i="1" s="1"/>
  <c r="M65" i="1" a="1"/>
  <c r="M65" i="1" s="1"/>
  <c r="L64" i="1" a="1"/>
  <c r="L64" i="1" s="1"/>
  <c r="M64" i="1" a="1"/>
  <c r="M64" i="1" s="1"/>
  <c r="O64" i="1"/>
  <c r="AY2" i="4"/>
  <c r="AY27" i="4"/>
  <c r="AZ27" i="4" s="1"/>
  <c r="AY37" i="4"/>
  <c r="AQ2" i="4" a="1"/>
  <c r="AQ2" i="4" s="1"/>
  <c r="AY9" i="4"/>
  <c r="AY28" i="4"/>
  <c r="AY29" i="4"/>
  <c r="AY30" i="4"/>
  <c r="AY31" i="4"/>
  <c r="AY32" i="4"/>
  <c r="AY33" i="4"/>
  <c r="AY34" i="4"/>
  <c r="AY35" i="4"/>
  <c r="AY36" i="4"/>
  <c r="AY38" i="4"/>
  <c r="AY39" i="4"/>
  <c r="AY4" i="4"/>
  <c r="AY22" i="4"/>
  <c r="AY23" i="4"/>
  <c r="AY24" i="4"/>
  <c r="AY25" i="4"/>
  <c r="AY26" i="4"/>
  <c r="AY21" i="4"/>
  <c r="AY3" i="4"/>
  <c r="AY5" i="4"/>
  <c r="AY6" i="4"/>
  <c r="AY7" i="4"/>
  <c r="AY8" i="4"/>
  <c r="AZ8" i="4" s="1"/>
  <c r="AY10" i="4"/>
  <c r="AY15" i="4"/>
  <c r="AY16" i="4"/>
  <c r="AY17" i="4"/>
  <c r="AY18" i="4"/>
  <c r="AY19" i="4"/>
  <c r="AY20" i="4"/>
  <c r="AQ136" i="4"/>
  <c r="AR136" i="4" s="1"/>
  <c r="AQ137" i="4"/>
  <c r="AR137" i="4" s="1"/>
  <c r="AQ138" i="4"/>
  <c r="AR138" i="4" s="1"/>
  <c r="AQ139" i="4"/>
  <c r="AR139" i="4" s="1"/>
  <c r="AQ140" i="4"/>
  <c r="AR140" i="4" s="1"/>
  <c r="AQ141" i="4"/>
  <c r="AR141" i="4" s="1"/>
  <c r="AQ142" i="4"/>
  <c r="AR142" i="4" s="1"/>
  <c r="AQ143" i="4"/>
  <c r="AR143" i="4" s="1"/>
  <c r="AQ144" i="4"/>
  <c r="AR144" i="4" s="1"/>
  <c r="AQ145" i="4"/>
  <c r="AR145" i="4" s="1"/>
  <c r="AQ146" i="4"/>
  <c r="AR146" i="4" s="1"/>
  <c r="AQ147" i="4"/>
  <c r="AR147" i="4" s="1"/>
  <c r="AQ148" i="4"/>
  <c r="AR148" i="4" s="1"/>
  <c r="AQ149" i="4"/>
  <c r="AR149" i="4" s="1"/>
  <c r="AQ150" i="4"/>
  <c r="AR150" i="4" s="1"/>
  <c r="AQ151" i="4"/>
  <c r="AR151" i="4" s="1"/>
  <c r="AQ152" i="4"/>
  <c r="AR152" i="4" s="1"/>
  <c r="AQ135" i="4"/>
  <c r="AR135" i="4" s="1"/>
  <c r="AQ117" i="4"/>
  <c r="AR117" i="4" s="1"/>
  <c r="AQ118" i="4"/>
  <c r="AR118" i="4" s="1"/>
  <c r="AQ119" i="4"/>
  <c r="AR119" i="4" s="1"/>
  <c r="AQ120" i="4"/>
  <c r="AR120" i="4" s="1"/>
  <c r="AQ121" i="4"/>
  <c r="AR121" i="4" s="1"/>
  <c r="AQ122" i="4"/>
  <c r="AR122" i="4" s="1"/>
  <c r="AQ123" i="4"/>
  <c r="AR123" i="4" s="1"/>
  <c r="AQ124" i="4"/>
  <c r="AR124" i="4" s="1"/>
  <c r="AQ125" i="4"/>
  <c r="AR125" i="4" s="1"/>
  <c r="AQ126" i="4"/>
  <c r="AR126" i="4" s="1"/>
  <c r="AQ127" i="4"/>
  <c r="AR127" i="4" s="1"/>
  <c r="AQ128" i="4"/>
  <c r="AR128" i="4" s="1"/>
  <c r="AQ129" i="4"/>
  <c r="AR129" i="4" s="1"/>
  <c r="AQ130" i="4"/>
  <c r="AR130" i="4" s="1"/>
  <c r="AQ131" i="4"/>
  <c r="AR131" i="4" s="1"/>
  <c r="AQ132" i="4"/>
  <c r="AR132" i="4" s="1"/>
  <c r="AQ133" i="4"/>
  <c r="AR133" i="4" s="1"/>
  <c r="AQ134" i="4"/>
  <c r="AR134" i="4" s="1"/>
  <c r="AQ116" i="4"/>
  <c r="AR116" i="4" s="1"/>
  <c r="AQ98" i="4"/>
  <c r="AR98" i="4" s="1"/>
  <c r="AQ99" i="4"/>
  <c r="AR99" i="4" s="1"/>
  <c r="AQ100" i="4"/>
  <c r="AR100" i="4" s="1"/>
  <c r="AQ101" i="4"/>
  <c r="AR101" i="4" s="1"/>
  <c r="AQ102" i="4"/>
  <c r="AR102" i="4" s="1"/>
  <c r="AQ103" i="4"/>
  <c r="AR103" i="4" s="1"/>
  <c r="AQ104" i="4"/>
  <c r="AR104" i="4" s="1"/>
  <c r="AQ105" i="4"/>
  <c r="AR105" i="4" s="1"/>
  <c r="AQ106" i="4"/>
  <c r="AR106" i="4" s="1"/>
  <c r="AQ107" i="4"/>
  <c r="AR107" i="4" s="1"/>
  <c r="AQ108" i="4"/>
  <c r="AR108" i="4" s="1"/>
  <c r="AQ109" i="4"/>
  <c r="AR109" i="4" s="1"/>
  <c r="AQ110" i="4"/>
  <c r="AR110" i="4" s="1"/>
  <c r="AQ111" i="4"/>
  <c r="AR111" i="4" s="1"/>
  <c r="AQ112" i="4"/>
  <c r="AR112" i="4" s="1"/>
  <c r="AQ113" i="4"/>
  <c r="AR113" i="4" s="1"/>
  <c r="AQ114" i="4"/>
  <c r="AR114" i="4" s="1"/>
  <c r="AQ115" i="4"/>
  <c r="AR115" i="4" s="1"/>
  <c r="AQ97" i="4"/>
  <c r="AR97" i="4" s="1"/>
  <c r="AQ79" i="4"/>
  <c r="AR79" i="4" s="1"/>
  <c r="AQ80" i="4"/>
  <c r="AR80" i="4" s="1"/>
  <c r="AQ81" i="4"/>
  <c r="AR81" i="4" s="1"/>
  <c r="AQ82" i="4"/>
  <c r="AR82" i="4" s="1"/>
  <c r="AQ83" i="4"/>
  <c r="AR83" i="4" s="1"/>
  <c r="AQ84" i="4"/>
  <c r="AR84" i="4" s="1"/>
  <c r="AQ85" i="4"/>
  <c r="AR85" i="4" s="1"/>
  <c r="AQ86" i="4"/>
  <c r="AR86" i="4" s="1"/>
  <c r="AQ87" i="4"/>
  <c r="AR87" i="4" s="1"/>
  <c r="AQ88" i="4"/>
  <c r="AR88" i="4" s="1"/>
  <c r="AQ89" i="4"/>
  <c r="AR89" i="4" s="1"/>
  <c r="AQ90" i="4"/>
  <c r="AR90" i="4" s="1"/>
  <c r="AQ91" i="4"/>
  <c r="AR91" i="4" s="1"/>
  <c r="AQ92" i="4"/>
  <c r="AR92" i="4" s="1"/>
  <c r="AQ93" i="4"/>
  <c r="AR93" i="4" s="1"/>
  <c r="AQ94" i="4"/>
  <c r="AR94" i="4" s="1"/>
  <c r="AQ95" i="4"/>
  <c r="AR95" i="4" s="1"/>
  <c r="AQ96" i="4"/>
  <c r="AR96" i="4" s="1"/>
  <c r="AQ78" i="4"/>
  <c r="AR78" i="4" s="1"/>
  <c r="AQ60" i="4"/>
  <c r="AQ61" i="4"/>
  <c r="AQ62" i="4"/>
  <c r="AQ63" i="4"/>
  <c r="AQ64" i="4"/>
  <c r="AQ65" i="4"/>
  <c r="AQ66" i="4"/>
  <c r="AQ67" i="4"/>
  <c r="AQ68" i="4"/>
  <c r="AQ69" i="4"/>
  <c r="AQ70" i="4"/>
  <c r="AQ71" i="4"/>
  <c r="AQ72" i="4"/>
  <c r="AQ73" i="4"/>
  <c r="AQ74" i="4"/>
  <c r="AQ75" i="4"/>
  <c r="AQ76" i="4"/>
  <c r="AQ77" i="4"/>
  <c r="AQ59" i="4"/>
  <c r="AQ41" i="4"/>
  <c r="AQ42" i="4"/>
  <c r="AQ43" i="4"/>
  <c r="AQ44" i="4"/>
  <c r="AQ45" i="4"/>
  <c r="AQ46" i="4"/>
  <c r="AQ47" i="4"/>
  <c r="AQ48" i="4"/>
  <c r="AQ49" i="4"/>
  <c r="AQ50" i="4"/>
  <c r="AQ51" i="4"/>
  <c r="AQ52" i="4"/>
  <c r="AQ53" i="4"/>
  <c r="AQ54" i="4"/>
  <c r="AQ55" i="4"/>
  <c r="AQ56" i="4"/>
  <c r="AQ57" i="4"/>
  <c r="AQ58" i="4"/>
  <c r="AQ40" i="4"/>
  <c r="AQ22" i="4"/>
  <c r="AQ23" i="4"/>
  <c r="AQ24" i="4"/>
  <c r="AQ25" i="4"/>
  <c r="AQ26" i="4"/>
  <c r="AQ27" i="4"/>
  <c r="AQ28" i="4"/>
  <c r="AQ29" i="4"/>
  <c r="AQ30" i="4"/>
  <c r="AQ31" i="4"/>
  <c r="AQ32" i="4"/>
  <c r="AQ33" i="4"/>
  <c r="AQ34" i="4"/>
  <c r="AQ35" i="4"/>
  <c r="AQ36" i="4"/>
  <c r="AQ37" i="4"/>
  <c r="AQ38" i="4"/>
  <c r="AQ39" i="4"/>
  <c r="AQ21" i="4"/>
  <c r="AQ3" i="4"/>
  <c r="AQ4" i="4"/>
  <c r="AQ5" i="4"/>
  <c r="AQ6" i="4"/>
  <c r="AQ7" i="4"/>
  <c r="AQ8" i="4"/>
  <c r="AQ9" i="4"/>
  <c r="AQ10" i="4"/>
  <c r="AQ11" i="4"/>
  <c r="AQ12" i="4"/>
  <c r="AQ13" i="4"/>
  <c r="AQ14" i="4"/>
  <c r="AQ15" i="4"/>
  <c r="AQ16" i="4"/>
  <c r="AQ17" i="4"/>
  <c r="AQ18" i="4"/>
  <c r="AQ19" i="4"/>
  <c r="AQ20" i="4"/>
  <c r="AY14" i="4"/>
  <c r="AY13" i="4"/>
  <c r="AY12" i="4"/>
  <c r="AY11" i="4"/>
  <c r="N66" i="1"/>
  <c r="AB66" i="3"/>
  <c r="O65" i="1"/>
  <c r="S2" i="4"/>
  <c r="T2" i="4" s="1"/>
  <c r="S3" i="4"/>
  <c r="T3" i="4" s="1"/>
  <c r="S26" i="4"/>
  <c r="T26" i="4" s="1"/>
  <c r="S4" i="4"/>
  <c r="T4" i="4" s="1"/>
  <c r="S5" i="4"/>
  <c r="T5" i="4" s="1"/>
  <c r="S6" i="4"/>
  <c r="T6" i="4" s="1"/>
  <c r="S7" i="4"/>
  <c r="T7" i="4" s="1"/>
  <c r="S11" i="4"/>
  <c r="T11" i="4" s="1"/>
  <c r="S12" i="4"/>
  <c r="T12" i="4" s="1"/>
  <c r="S13" i="4"/>
  <c r="T13" i="4" s="1"/>
  <c r="S14" i="4"/>
  <c r="T14" i="4" s="1"/>
  <c r="S15" i="4"/>
  <c r="T15" i="4" s="1"/>
  <c r="S16" i="4"/>
  <c r="T16" i="4" s="1"/>
  <c r="S17" i="4"/>
  <c r="T17" i="4" s="1"/>
  <c r="S18" i="4"/>
  <c r="T18" i="4" s="1"/>
  <c r="S19" i="4"/>
  <c r="T19" i="4" s="1"/>
  <c r="S20" i="4"/>
  <c r="T20" i="4" s="1"/>
  <c r="S21" i="4"/>
  <c r="T21" i="4" s="1"/>
  <c r="S22" i="4"/>
  <c r="T22" i="4" s="1"/>
  <c r="S23" i="4"/>
  <c r="T23" i="4" s="1"/>
  <c r="S27" i="4"/>
  <c r="T27" i="4" s="1"/>
  <c r="S28" i="4"/>
  <c r="T28" i="4" s="1"/>
  <c r="S29" i="4"/>
  <c r="T29" i="4" s="1"/>
  <c r="S30" i="4"/>
  <c r="T30" i="4" s="1"/>
  <c r="S31" i="4"/>
  <c r="T31" i="4" s="1"/>
  <c r="S32" i="4"/>
  <c r="T32" i="4" s="1"/>
  <c r="S33" i="4"/>
  <c r="T33" i="4" s="1"/>
  <c r="S34" i="4"/>
  <c r="T34" i="4" s="1"/>
  <c r="S35" i="4"/>
  <c r="T35" i="4" s="1"/>
  <c r="S36" i="4"/>
  <c r="T36" i="4" s="1"/>
  <c r="S37" i="4"/>
  <c r="T37" i="4" s="1"/>
  <c r="S38" i="4"/>
  <c r="T38" i="4" s="1"/>
  <c r="S39" i="4"/>
  <c r="T39" i="4" s="1"/>
  <c r="S40" i="4"/>
  <c r="T40" i="4" s="1"/>
  <c r="S8" i="4"/>
  <c r="T8" i="4" s="1"/>
  <c r="S9" i="4"/>
  <c r="T9" i="4" s="1"/>
  <c r="S10" i="4"/>
  <c r="T10" i="4" s="1"/>
  <c r="S24" i="4"/>
  <c r="T24" i="4" s="1"/>
  <c r="S25" i="4"/>
  <c r="T25" i="4" s="1"/>
  <c r="AB210" i="4"/>
  <c r="AB209" i="4"/>
  <c r="AB208" i="4"/>
  <c r="AB207" i="4"/>
  <c r="AB206" i="4"/>
  <c r="AB150" i="4"/>
  <c r="N65" i="1"/>
  <c r="AE150" i="4"/>
  <c r="AD150" i="4"/>
  <c r="AB248" i="4"/>
  <c r="AE248" i="4" s="1"/>
  <c r="AB247" i="4"/>
  <c r="AE247" i="4" s="1"/>
  <c r="AB211" i="4"/>
  <c r="AB229" i="4"/>
  <c r="AE229" i="4" s="1"/>
  <c r="AB228" i="4"/>
  <c r="AE228" i="4" s="1"/>
  <c r="AB227" i="4"/>
  <c r="AE227" i="4" s="1"/>
  <c r="AB226" i="4"/>
  <c r="AE226" i="4" s="1"/>
  <c r="AB225" i="4"/>
  <c r="AE225" i="4" s="1"/>
  <c r="AB224" i="4"/>
  <c r="AE224" i="4" s="1"/>
  <c r="AB222" i="4"/>
  <c r="AE222" i="4" s="1"/>
  <c r="AB220" i="4"/>
  <c r="AE220" i="4" s="1"/>
  <c r="AB218" i="4"/>
  <c r="AE218" i="4" s="1"/>
  <c r="AB216" i="4"/>
  <c r="AE216" i="4" s="1"/>
  <c r="AB214" i="4"/>
  <c r="AE214" i="4" s="1"/>
  <c r="AB212" i="4"/>
  <c r="AE212" i="4" s="1"/>
  <c r="AB230" i="4"/>
  <c r="AE230" i="4" s="1"/>
  <c r="AD240" i="4"/>
  <c r="AD239" i="4"/>
  <c r="AD238" i="4"/>
  <c r="AB237" i="4"/>
  <c r="AE237" i="4" s="1"/>
  <c r="AB236" i="4"/>
  <c r="AE236" i="4" s="1"/>
  <c r="AB235" i="4"/>
  <c r="AE235" i="4" s="1"/>
  <c r="AB234" i="4"/>
  <c r="AE234" i="4" s="1"/>
  <c r="AB233" i="4"/>
  <c r="AE233" i="4" s="1"/>
  <c r="AB232" i="4"/>
  <c r="AE232" i="4" s="1"/>
  <c r="AB231" i="4"/>
  <c r="AE231" i="4" s="1"/>
  <c r="AB168" i="4"/>
  <c r="AE168" i="4" s="1"/>
  <c r="AB167" i="4"/>
  <c r="AE167" i="4" s="1"/>
  <c r="AB166" i="4"/>
  <c r="AE166" i="4" s="1"/>
  <c r="AB165" i="4"/>
  <c r="AE165" i="4" s="1"/>
  <c r="AB164" i="4"/>
  <c r="AE164" i="4" s="1"/>
  <c r="AB163" i="4"/>
  <c r="AE163" i="4" s="1"/>
  <c r="AB162" i="4"/>
  <c r="AE162" i="4" s="1"/>
  <c r="AB161" i="4"/>
  <c r="AE161" i="4" s="1"/>
  <c r="AB160" i="4"/>
  <c r="AE160" i="4" s="1"/>
  <c r="AB159" i="4"/>
  <c r="AE159" i="4" s="1"/>
  <c r="AB158" i="4"/>
  <c r="AE158" i="4" s="1"/>
  <c r="AB157" i="4"/>
  <c r="AE157" i="4" s="1"/>
  <c r="AB156" i="4"/>
  <c r="AE156" i="4" s="1"/>
  <c r="AB155" i="4"/>
  <c r="AE155" i="4" s="1"/>
  <c r="AB154" i="4"/>
  <c r="AE154" i="4" s="1"/>
  <c r="AB153" i="4"/>
  <c r="AE153" i="4" s="1"/>
  <c r="AB152" i="4"/>
  <c r="AE152" i="4" s="1"/>
  <c r="AB151" i="4"/>
  <c r="AE151" i="4" s="1"/>
  <c r="AB169" i="4"/>
  <c r="AE169" i="4" s="1"/>
  <c r="AB187" i="4"/>
  <c r="AE187" i="4" s="1"/>
  <c r="AB186" i="4"/>
  <c r="AE186" i="4" s="1"/>
  <c r="AB185" i="4"/>
  <c r="AE185" i="4" s="1"/>
  <c r="AB184" i="4"/>
  <c r="AE184" i="4" s="1"/>
  <c r="AB183" i="4"/>
  <c r="AE183" i="4" s="1"/>
  <c r="AB182" i="4"/>
  <c r="AE182" i="4" s="1"/>
  <c r="AB181" i="4"/>
  <c r="AE181" i="4" s="1"/>
  <c r="AB180" i="4"/>
  <c r="AE180" i="4" s="1"/>
  <c r="AB179" i="4"/>
  <c r="AE179" i="4" s="1"/>
  <c r="AB178" i="4"/>
  <c r="AE178" i="4" s="1"/>
  <c r="AB177" i="4"/>
  <c r="AE177" i="4" s="1"/>
  <c r="AB176" i="4"/>
  <c r="AE176" i="4" s="1"/>
  <c r="AB175" i="4"/>
  <c r="AE175" i="4" s="1"/>
  <c r="AB174" i="4"/>
  <c r="AE174" i="4" s="1"/>
  <c r="AB173" i="4"/>
  <c r="AE173" i="4" s="1"/>
  <c r="AB172" i="4"/>
  <c r="AE172" i="4" s="1"/>
  <c r="AB171" i="4"/>
  <c r="AE171" i="4" s="1"/>
  <c r="AB170" i="4"/>
  <c r="AE170" i="4" s="1"/>
  <c r="AB188" i="4"/>
  <c r="AE188" i="4" s="1"/>
  <c r="AB199" i="4"/>
  <c r="AE199" i="4" s="1"/>
  <c r="AB198" i="4"/>
  <c r="AE198" i="4" s="1"/>
  <c r="AB197" i="4"/>
  <c r="AE197" i="4" s="1"/>
  <c r="AB196" i="4"/>
  <c r="AE196" i="4" s="1"/>
  <c r="AB195" i="4"/>
  <c r="AE195" i="4" s="1"/>
  <c r="AB194" i="4"/>
  <c r="AE194" i="4" s="1"/>
  <c r="AB193" i="4"/>
  <c r="AE193" i="4" s="1"/>
  <c r="AB192" i="4"/>
  <c r="AE192" i="4" s="1"/>
  <c r="AB191" i="4"/>
  <c r="AE191" i="4" s="1"/>
  <c r="AB190" i="4"/>
  <c r="AE190" i="4" s="1"/>
  <c r="AB189" i="4"/>
  <c r="AE189" i="4" s="1"/>
  <c r="AB205" i="4"/>
  <c r="AE205" i="4" s="1"/>
  <c r="AB204" i="4"/>
  <c r="AE204" i="4" s="1"/>
  <c r="AB203" i="4"/>
  <c r="AE203" i="4" s="1"/>
  <c r="AB202" i="4"/>
  <c r="AE202" i="4" s="1"/>
  <c r="AB201" i="4"/>
  <c r="AE201" i="4" s="1"/>
  <c r="AB200" i="4"/>
  <c r="AE200" i="4" s="1"/>
  <c r="AT68" i="4" l="1"/>
  <c r="AT67" i="4"/>
  <c r="AP96" i="4"/>
  <c r="AP95" i="4"/>
  <c r="AP94" i="4"/>
  <c r="AP93" i="4"/>
  <c r="AP90" i="4"/>
  <c r="AP79" i="4"/>
  <c r="AP97" i="4"/>
  <c r="AP115" i="4"/>
  <c r="AP114" i="4"/>
  <c r="AP113" i="4"/>
  <c r="AP112" i="4"/>
  <c r="AP111" i="4"/>
  <c r="AP110" i="4"/>
  <c r="AP100" i="4"/>
  <c r="AP99" i="4"/>
  <c r="AP98" i="4"/>
  <c r="AP116" i="4"/>
  <c r="AP134" i="4"/>
  <c r="AP133" i="4"/>
  <c r="AP132" i="4"/>
  <c r="AP131" i="4"/>
  <c r="AP130" i="4"/>
  <c r="AP129" i="4"/>
  <c r="AP117" i="4"/>
  <c r="AP135" i="4"/>
  <c r="AP152" i="4"/>
  <c r="AP151" i="4"/>
  <c r="AP150" i="4"/>
  <c r="AP149" i="4"/>
  <c r="AP148" i="4"/>
  <c r="AP147" i="4"/>
  <c r="AP146" i="4"/>
  <c r="AP145" i="4"/>
  <c r="AP138" i="4"/>
  <c r="AP137" i="4"/>
  <c r="AP136" i="4"/>
  <c r="AP78" i="4"/>
  <c r="BA8" i="4"/>
  <c r="AZ142" i="4"/>
  <c r="BA27" i="4"/>
  <c r="AZ39" i="4"/>
  <c r="AZ38" i="4"/>
  <c r="AZ36" i="4"/>
  <c r="AZ35" i="4"/>
  <c r="AZ34" i="4"/>
  <c r="AZ33" i="4"/>
  <c r="AZ32" i="4"/>
  <c r="AZ31" i="4"/>
  <c r="AZ30" i="4"/>
  <c r="AZ29" i="4"/>
  <c r="AZ28" i="4"/>
  <c r="AZ37" i="4"/>
  <c r="AZ11" i="4"/>
  <c r="AZ12" i="4"/>
  <c r="AZ13" i="4"/>
  <c r="AZ14" i="4"/>
  <c r="AZ20" i="4"/>
  <c r="AZ19" i="4"/>
  <c r="AZ18" i="4"/>
  <c r="AZ17" i="4"/>
  <c r="AZ16" i="4"/>
  <c r="AZ15" i="4"/>
  <c r="AZ10" i="4"/>
  <c r="AZ125" i="4" s="1"/>
  <c r="AZ7" i="4"/>
  <c r="AZ6" i="4"/>
  <c r="AZ5" i="4"/>
  <c r="AZ3" i="4"/>
  <c r="AZ21" i="4"/>
  <c r="AZ26" i="4"/>
  <c r="BA26" i="4" s="1"/>
  <c r="AZ25" i="4"/>
  <c r="AZ24" i="4"/>
  <c r="AZ23" i="4"/>
  <c r="AZ22" i="4"/>
  <c r="AZ4" i="4"/>
  <c r="AZ9" i="4"/>
  <c r="AZ124" i="4" s="1"/>
  <c r="AZ2" i="4"/>
  <c r="L66" i="1" a="1"/>
  <c r="L66" i="1" s="1"/>
  <c r="M66" i="1" a="1"/>
  <c r="M66" i="1" s="1"/>
  <c r="AT39" i="4"/>
  <c r="AT38" i="4"/>
  <c r="AT37" i="4"/>
  <c r="AT36" i="4"/>
  <c r="AT35" i="4"/>
  <c r="AT34" i="4"/>
  <c r="AT33" i="4"/>
  <c r="AT32" i="4"/>
  <c r="AT31" i="4"/>
  <c r="AT30" i="4"/>
  <c r="AT40" i="4"/>
  <c r="AT58" i="4"/>
  <c r="AT57" i="4"/>
  <c r="AT56" i="4"/>
  <c r="AT55" i="4"/>
  <c r="AT54" i="4"/>
  <c r="AT53" i="4"/>
  <c r="AT52" i="4"/>
  <c r="AT51" i="4"/>
  <c r="AT50" i="4"/>
  <c r="AT49" i="4"/>
  <c r="AT48" i="4"/>
  <c r="AT47" i="4"/>
  <c r="AT46" i="4"/>
  <c r="AT45" i="4"/>
  <c r="AT44" i="4"/>
  <c r="AT43" i="4"/>
  <c r="AT42" i="4"/>
  <c r="AT41" i="4"/>
  <c r="AT59" i="4"/>
  <c r="AT77" i="4"/>
  <c r="AT76" i="4"/>
  <c r="AT75" i="4"/>
  <c r="AT74" i="4"/>
  <c r="AT73" i="4"/>
  <c r="AT72" i="4"/>
  <c r="AT71" i="4"/>
  <c r="AT70" i="4"/>
  <c r="AT69" i="4"/>
  <c r="AT66" i="4"/>
  <c r="AT65" i="4"/>
  <c r="AT64" i="4"/>
  <c r="AT63" i="4"/>
  <c r="AT62" i="4"/>
  <c r="AT61" i="4"/>
  <c r="AT60" i="4"/>
  <c r="AE211" i="4"/>
  <c r="N67" i="1"/>
  <c r="AB67" i="3"/>
  <c r="O66" i="1"/>
  <c r="AE206" i="4"/>
  <c r="AD206" i="4"/>
  <c r="AE207" i="4"/>
  <c r="AD207" i="4"/>
  <c r="AE208" i="4"/>
  <c r="AD208" i="4"/>
  <c r="AE209" i="4"/>
  <c r="AD209" i="4"/>
  <c r="AE210" i="4"/>
  <c r="AD210" i="4"/>
  <c r="O14" i="1"/>
  <c r="O13" i="1"/>
  <c r="O12" i="1"/>
  <c r="O11" i="1"/>
  <c r="O10" i="1"/>
  <c r="O9" i="1"/>
  <c r="O8" i="1"/>
  <c r="O7" i="1"/>
  <c r="O6" i="1"/>
  <c r="E40" i="4"/>
  <c r="N1" i="1"/>
  <c r="N8" i="1"/>
  <c r="N2" i="1"/>
  <c r="N14" i="1"/>
  <c r="N13" i="1"/>
  <c r="N11" i="1"/>
  <c r="N10" i="1"/>
  <c r="N9" i="1"/>
  <c r="N7" i="1"/>
  <c r="N6" i="1"/>
  <c r="AD200" i="4"/>
  <c r="AD201" i="4"/>
  <c r="AD202" i="4"/>
  <c r="AD203" i="4"/>
  <c r="AD204" i="4"/>
  <c r="AD205" i="4"/>
  <c r="AD189" i="4"/>
  <c r="AD190" i="4"/>
  <c r="AD191" i="4"/>
  <c r="AD192" i="4"/>
  <c r="AD193" i="4"/>
  <c r="AD194" i="4"/>
  <c r="AD195" i="4"/>
  <c r="AD196" i="4"/>
  <c r="AD197" i="4"/>
  <c r="AD198" i="4"/>
  <c r="AD199" i="4"/>
  <c r="AD188" i="4"/>
  <c r="AD170" i="4"/>
  <c r="AD171" i="4"/>
  <c r="AD172" i="4"/>
  <c r="AD173" i="4"/>
  <c r="AD174" i="4"/>
  <c r="AD175" i="4"/>
  <c r="AD176" i="4"/>
  <c r="AD177" i="4"/>
  <c r="AD178" i="4"/>
  <c r="AD179" i="4"/>
  <c r="AD180" i="4"/>
  <c r="AD181" i="4"/>
  <c r="AD182" i="4"/>
  <c r="AD183" i="4"/>
  <c r="AD184" i="4"/>
  <c r="AD185" i="4"/>
  <c r="AD186" i="4"/>
  <c r="AD187" i="4"/>
  <c r="AD169" i="4"/>
  <c r="AD151" i="4"/>
  <c r="P3" i="4"/>
  <c r="AD152" i="4"/>
  <c r="AD153" i="4"/>
  <c r="AD154" i="4"/>
  <c r="AD155" i="4"/>
  <c r="AD156" i="4"/>
  <c r="AD157" i="4"/>
  <c r="AD158" i="4"/>
  <c r="AD159" i="4"/>
  <c r="AD160" i="4"/>
  <c r="AD161" i="4"/>
  <c r="AD162" i="4"/>
  <c r="AD163" i="4"/>
  <c r="AD164" i="4"/>
  <c r="AD165" i="4"/>
  <c r="AD166" i="4"/>
  <c r="AD167" i="4"/>
  <c r="AD168" i="4"/>
  <c r="AD231" i="4"/>
  <c r="AD232" i="4"/>
  <c r="AD233" i="4"/>
  <c r="AD234" i="4"/>
  <c r="AD235" i="4"/>
  <c r="AD236" i="4"/>
  <c r="AD237" i="4"/>
  <c r="AD230" i="4"/>
  <c r="AD212" i="4"/>
  <c r="AD214" i="4"/>
  <c r="AD216" i="4"/>
  <c r="AD218" i="4"/>
  <c r="AD220" i="4"/>
  <c r="AD222" i="4"/>
  <c r="AD224" i="4"/>
  <c r="AD225" i="4"/>
  <c r="AD226" i="4"/>
  <c r="AD227" i="4"/>
  <c r="AD228" i="4"/>
  <c r="AD229" i="4"/>
  <c r="AD211" i="4"/>
  <c r="AD247" i="4"/>
  <c r="AD248" i="4"/>
  <c r="P2" i="4" s="1"/>
  <c r="AD241" i="4"/>
  <c r="BA2" i="4" l="1"/>
  <c r="BB2" i="4" s="1"/>
  <c r="BA4" i="4"/>
  <c r="BA3" i="4"/>
  <c r="BB3" i="4" s="1"/>
  <c r="BA5" i="4"/>
  <c r="BA6" i="4"/>
  <c r="BA7" i="4"/>
  <c r="AZ137" i="4"/>
  <c r="AZ138" i="4"/>
  <c r="AZ139" i="4"/>
  <c r="AZ140" i="4"/>
  <c r="AZ141" i="4"/>
  <c r="AZ136" i="4"/>
  <c r="AZ130" i="4"/>
  <c r="AZ131" i="4"/>
  <c r="AZ132" i="4"/>
  <c r="AZ133" i="4"/>
  <c r="AZ134" i="4"/>
  <c r="AZ135" i="4"/>
  <c r="AZ129" i="4"/>
  <c r="AZ128" i="4"/>
  <c r="AZ127" i="4"/>
  <c r="AZ126" i="4"/>
  <c r="AX152" i="4"/>
  <c r="AY152" i="4"/>
  <c r="AZ152" i="4" s="1"/>
  <c r="AX143" i="4"/>
  <c r="AY143" i="4"/>
  <c r="AZ143" i="4" s="1"/>
  <c r="AX144" i="4"/>
  <c r="AY144" i="4"/>
  <c r="AZ144" i="4" s="1"/>
  <c r="AX145" i="4"/>
  <c r="AY145" i="4"/>
  <c r="AZ145" i="4" s="1"/>
  <c r="AX146" i="4"/>
  <c r="AY146" i="4"/>
  <c r="AZ146" i="4" s="1"/>
  <c r="AX147" i="4"/>
  <c r="AY147" i="4"/>
  <c r="AZ147" i="4" s="1"/>
  <c r="AX148" i="4"/>
  <c r="AY148" i="4"/>
  <c r="AZ148" i="4" s="1"/>
  <c r="AX149" i="4"/>
  <c r="AY149" i="4"/>
  <c r="AZ149" i="4" s="1"/>
  <c r="AX150" i="4"/>
  <c r="AY150" i="4"/>
  <c r="AZ150" i="4" s="1"/>
  <c r="AX151" i="4"/>
  <c r="AY151" i="4"/>
  <c r="AZ151" i="4" s="1"/>
  <c r="AX153" i="4"/>
  <c r="AY153" i="4"/>
  <c r="AZ153" i="4" s="1"/>
  <c r="AX154" i="4"/>
  <c r="AY154" i="4"/>
  <c r="AZ154" i="4" s="1"/>
  <c r="AY172" i="4"/>
  <c r="AZ172" i="4" s="1"/>
  <c r="BA9" i="4"/>
  <c r="BA22" i="4"/>
  <c r="BB22" i="4" s="1"/>
  <c r="BA23" i="4"/>
  <c r="BA24" i="4"/>
  <c r="BA25" i="4"/>
  <c r="BA21" i="4"/>
  <c r="BB21" i="4" s="1"/>
  <c r="BA10" i="4"/>
  <c r="BA15" i="4"/>
  <c r="BB15" i="4" s="1"/>
  <c r="BA16" i="4"/>
  <c r="BA17" i="4"/>
  <c r="BB17" i="4" s="1"/>
  <c r="BA18" i="4"/>
  <c r="BB18" i="4" s="1"/>
  <c r="BA19" i="4"/>
  <c r="BB19" i="4" s="1"/>
  <c r="BA20" i="4"/>
  <c r="BB20" i="4" s="1"/>
  <c r="BA14" i="4"/>
  <c r="BA13" i="4"/>
  <c r="BB13" i="4" s="1"/>
  <c r="BA12" i="4"/>
  <c r="BA11" i="4"/>
  <c r="BA37" i="4"/>
  <c r="BB37" i="4" s="1"/>
  <c r="BA146" i="4"/>
  <c r="BB146" i="4" s="1"/>
  <c r="BA28" i="4"/>
  <c r="BA137" i="4"/>
  <c r="BB137" i="4" s="1"/>
  <c r="BA29" i="4"/>
  <c r="BA138" i="4"/>
  <c r="BB138" i="4" s="1"/>
  <c r="BA30" i="4"/>
  <c r="BA139" i="4"/>
  <c r="BB139" i="4" s="1"/>
  <c r="BA31" i="4"/>
  <c r="BA140" i="4"/>
  <c r="BB140" i="4" s="1"/>
  <c r="BA32" i="4"/>
  <c r="BB32" i="4" s="1"/>
  <c r="BA141" i="4"/>
  <c r="BB141" i="4" s="1"/>
  <c r="BA33" i="4"/>
  <c r="BB33" i="4" s="1"/>
  <c r="BA142" i="4"/>
  <c r="BB142" i="4" s="1"/>
  <c r="BA34" i="4"/>
  <c r="BB34" i="4" s="1"/>
  <c r="BA143" i="4"/>
  <c r="BB143" i="4" s="1"/>
  <c r="BA35" i="4"/>
  <c r="BB35" i="4" s="1"/>
  <c r="BA144" i="4"/>
  <c r="BB144" i="4" s="1"/>
  <c r="BA36" i="4"/>
  <c r="BB36" i="4" s="1"/>
  <c r="BA145" i="4"/>
  <c r="BB145" i="4" s="1"/>
  <c r="BA38" i="4"/>
  <c r="BB38" i="4" s="1"/>
  <c r="BA147" i="4"/>
  <c r="BB147" i="4" s="1"/>
  <c r="BA39" i="4"/>
  <c r="BB39" i="4" s="1"/>
  <c r="BA148" i="4"/>
  <c r="BB148" i="4" s="1"/>
  <c r="L67" i="1" a="1"/>
  <c r="L67" i="1" s="1"/>
  <c r="M67" i="1" a="1"/>
  <c r="M67" i="1" s="1"/>
  <c r="N68" i="1"/>
  <c r="AB68" i="3"/>
  <c r="O67" i="1"/>
  <c r="N12" i="1"/>
  <c r="N15" i="1"/>
  <c r="N16" i="1"/>
  <c r="N3" i="1"/>
  <c r="N4" i="1"/>
  <c r="E1" i="2" a="1"/>
  <c r="E1" i="2" s="1"/>
  <c r="F1" i="2" a="1"/>
  <c r="F1" i="2" s="1"/>
  <c r="G1" i="2" a="1"/>
  <c r="G1" i="2" s="1"/>
  <c r="H1" i="2" a="1"/>
  <c r="H1" i="2" s="1"/>
  <c r="I1" i="2" a="1"/>
  <c r="I1" i="2" s="1"/>
  <c r="J1" i="2" a="1"/>
  <c r="J1" i="2" s="1"/>
  <c r="K1" i="2" a="1"/>
  <c r="K1" i="2" s="1"/>
  <c r="L1" i="2" a="1"/>
  <c r="L1" i="2" s="1"/>
  <c r="M1" i="2" a="1"/>
  <c r="M1" i="2" s="1"/>
  <c r="N1" i="2" a="1"/>
  <c r="N1" i="2" s="1"/>
  <c r="O1" i="2" a="1"/>
  <c r="O1" i="2" s="1"/>
  <c r="P1" i="2" a="1"/>
  <c r="P1" i="2" s="1"/>
  <c r="Q1" i="2" a="1"/>
  <c r="Q1" i="2" s="1"/>
  <c r="R1" i="2" a="1"/>
  <c r="R1" i="2" s="1"/>
  <c r="S1" i="2" a="1"/>
  <c r="S1" i="2" s="1"/>
  <c r="T1" i="2" a="1"/>
  <c r="T1" i="2" s="1"/>
  <c r="U1" i="2" a="1"/>
  <c r="U1" i="2" s="1"/>
  <c r="E2" i="2" a="1"/>
  <c r="E2" i="2" s="1"/>
  <c r="F2" i="2" a="1"/>
  <c r="F2" i="2" s="1"/>
  <c r="G2" i="2" a="1"/>
  <c r="G2" i="2" s="1"/>
  <c r="H2" i="2" a="1"/>
  <c r="H2" i="2" s="1"/>
  <c r="I2" i="2" a="1"/>
  <c r="I2" i="2" s="1"/>
  <c r="J2" i="2" a="1"/>
  <c r="J2" i="2" s="1"/>
  <c r="K2" i="2" a="1"/>
  <c r="K2" i="2" s="1"/>
  <c r="L2" i="2" a="1"/>
  <c r="L2" i="2" s="1"/>
  <c r="M2" i="2" a="1"/>
  <c r="M2" i="2" s="1"/>
  <c r="N2" i="2" a="1"/>
  <c r="N2" i="2" s="1"/>
  <c r="O2" i="2" a="1"/>
  <c r="O2" i="2" s="1"/>
  <c r="P2" i="2" a="1"/>
  <c r="P2" i="2" s="1"/>
  <c r="Q2" i="2" a="1"/>
  <c r="Q2" i="2" s="1"/>
  <c r="R2" i="2" a="1"/>
  <c r="R2" i="2" s="1"/>
  <c r="S2" i="2" a="1"/>
  <c r="S2" i="2" s="1"/>
  <c r="T2" i="2" a="1"/>
  <c r="T2" i="2" s="1"/>
  <c r="U2" i="2" a="1"/>
  <c r="U2" i="2" s="1"/>
  <c r="E3" i="2" a="1"/>
  <c r="E3" i="2" s="1"/>
  <c r="F3" i="2" a="1"/>
  <c r="F3" i="2" s="1"/>
  <c r="G3" i="2" a="1"/>
  <c r="G3" i="2" s="1"/>
  <c r="H3" i="2" a="1"/>
  <c r="H3" i="2" s="1"/>
  <c r="I3" i="2" a="1"/>
  <c r="I3" i="2" s="1"/>
  <c r="J3" i="2" a="1"/>
  <c r="J3" i="2" s="1"/>
  <c r="K3" i="2" a="1"/>
  <c r="K3" i="2" s="1"/>
  <c r="L3" i="2" a="1"/>
  <c r="L3" i="2" s="1"/>
  <c r="M3" i="2" a="1"/>
  <c r="M3" i="2" s="1"/>
  <c r="N3" i="2" a="1"/>
  <c r="N3" i="2" s="1"/>
  <c r="O3" i="2" a="1"/>
  <c r="O3" i="2" s="1"/>
  <c r="P3" i="2" a="1"/>
  <c r="P3" i="2" s="1"/>
  <c r="Q3" i="2" a="1"/>
  <c r="Q3" i="2" s="1"/>
  <c r="R3" i="2" a="1"/>
  <c r="R3" i="2" s="1"/>
  <c r="S3" i="2" a="1"/>
  <c r="S3" i="2" s="1"/>
  <c r="T3" i="2" a="1"/>
  <c r="T3" i="2" s="1"/>
  <c r="U3" i="2" a="1"/>
  <c r="U3" i="2" s="1"/>
  <c r="E4" i="2" a="1"/>
  <c r="E4" i="2" s="1"/>
  <c r="F4" i="2" a="1"/>
  <c r="F4" i="2" s="1"/>
  <c r="G4" i="2" a="1"/>
  <c r="G4" i="2" s="1"/>
  <c r="H4" i="2" a="1"/>
  <c r="H4" i="2" s="1"/>
  <c r="I4" i="2" a="1"/>
  <c r="I4" i="2" s="1"/>
  <c r="J4" i="2" a="1"/>
  <c r="J4" i="2" s="1"/>
  <c r="K4" i="2" a="1"/>
  <c r="K4" i="2" s="1"/>
  <c r="L4" i="2" a="1"/>
  <c r="L4" i="2" s="1"/>
  <c r="M4" i="2" a="1"/>
  <c r="M4" i="2" s="1"/>
  <c r="N4" i="2" a="1"/>
  <c r="N4" i="2" s="1"/>
  <c r="O4" i="2" a="1"/>
  <c r="O4" i="2" s="1"/>
  <c r="P4" i="2" a="1"/>
  <c r="P4" i="2" s="1"/>
  <c r="Q4" i="2" a="1"/>
  <c r="Q4" i="2" s="1"/>
  <c r="R4" i="2" a="1"/>
  <c r="R4" i="2" s="1"/>
  <c r="S4" i="2" a="1"/>
  <c r="S4" i="2" s="1"/>
  <c r="T4" i="2" a="1"/>
  <c r="T4" i="2" s="1"/>
  <c r="U4" i="2" a="1"/>
  <c r="U4" i="2" s="1"/>
  <c r="E5" i="2" a="1"/>
  <c r="E5" i="2" s="1"/>
  <c r="F5" i="2" a="1"/>
  <c r="F5" i="2" s="1"/>
  <c r="G5" i="2" a="1"/>
  <c r="G5" i="2" s="1"/>
  <c r="H5" i="2" a="1"/>
  <c r="H5" i="2" s="1"/>
  <c r="I5" i="2" a="1"/>
  <c r="I5" i="2" s="1"/>
  <c r="J5" i="2" a="1"/>
  <c r="J5" i="2" s="1"/>
  <c r="K5" i="2" a="1"/>
  <c r="K5" i="2" s="1"/>
  <c r="L5" i="2" a="1"/>
  <c r="L5" i="2" s="1"/>
  <c r="M5" i="2" a="1"/>
  <c r="M5" i="2" s="1"/>
  <c r="N5" i="2" a="1"/>
  <c r="N5" i="2" s="1"/>
  <c r="O5" i="2" a="1"/>
  <c r="O5" i="2" s="1"/>
  <c r="P5" i="2" a="1"/>
  <c r="P5" i="2" s="1"/>
  <c r="Q5" i="2" a="1"/>
  <c r="Q5" i="2" s="1"/>
  <c r="R5" i="2" a="1"/>
  <c r="R5" i="2" s="1"/>
  <c r="S5" i="2" a="1"/>
  <c r="S5" i="2" s="1"/>
  <c r="T5" i="2" a="1"/>
  <c r="T5" i="2" s="1"/>
  <c r="U5" i="2" a="1"/>
  <c r="U5" i="2" s="1"/>
  <c r="E6" i="2" a="1"/>
  <c r="E6" i="2" s="1"/>
  <c r="F6" i="2" a="1"/>
  <c r="F6" i="2" s="1"/>
  <c r="G6" i="2" a="1"/>
  <c r="G6" i="2" s="1"/>
  <c r="H6" i="2" a="1"/>
  <c r="H6" i="2" s="1"/>
  <c r="I6" i="2" a="1"/>
  <c r="I6" i="2" s="1"/>
  <c r="J6" i="2" a="1"/>
  <c r="J6" i="2" s="1"/>
  <c r="K6" i="2" a="1"/>
  <c r="K6" i="2" s="1"/>
  <c r="L6" i="2" a="1"/>
  <c r="L6" i="2" s="1"/>
  <c r="M6" i="2" a="1"/>
  <c r="M6" i="2" s="1"/>
  <c r="N6" i="2" a="1"/>
  <c r="N6" i="2" s="1"/>
  <c r="O6" i="2" a="1"/>
  <c r="O6" i="2" s="1"/>
  <c r="P6" i="2" a="1"/>
  <c r="P6" i="2" s="1"/>
  <c r="Q6" i="2" a="1"/>
  <c r="Q6" i="2" s="1"/>
  <c r="R6" i="2" a="1"/>
  <c r="R6" i="2" s="1"/>
  <c r="S6" i="2" a="1"/>
  <c r="S6" i="2" s="1"/>
  <c r="T6" i="2" a="1"/>
  <c r="T6" i="2" s="1"/>
  <c r="U6" i="2" a="1"/>
  <c r="U6" i="2" s="1"/>
  <c r="E7" i="2" a="1"/>
  <c r="E7" i="2" s="1"/>
  <c r="F7" i="2" a="1"/>
  <c r="F7" i="2" s="1"/>
  <c r="G7" i="2" a="1"/>
  <c r="G7" i="2" s="1"/>
  <c r="H7" i="2" a="1"/>
  <c r="H7" i="2" s="1"/>
  <c r="I7" i="2" a="1"/>
  <c r="I7" i="2" s="1"/>
  <c r="J7" i="2" a="1"/>
  <c r="J7" i="2" s="1"/>
  <c r="K7" i="2" a="1"/>
  <c r="K7" i="2" s="1"/>
  <c r="L7" i="2" a="1"/>
  <c r="L7" i="2" s="1"/>
  <c r="M7" i="2" a="1"/>
  <c r="M7" i="2" s="1"/>
  <c r="N7" i="2" a="1"/>
  <c r="N7" i="2" s="1"/>
  <c r="O7" i="2" a="1"/>
  <c r="O7" i="2" s="1"/>
  <c r="P7" i="2" a="1"/>
  <c r="P7" i="2" s="1"/>
  <c r="Q7" i="2" a="1"/>
  <c r="Q7" i="2" s="1"/>
  <c r="R7" i="2" a="1"/>
  <c r="R7" i="2" s="1"/>
  <c r="S7" i="2" a="1"/>
  <c r="S7" i="2" s="1"/>
  <c r="T7" i="2" a="1"/>
  <c r="T7" i="2" s="1"/>
  <c r="U7" i="2" a="1"/>
  <c r="U7" i="2" s="1"/>
  <c r="E8" i="2" a="1"/>
  <c r="E8" i="2" s="1"/>
  <c r="F8" i="2" a="1"/>
  <c r="F8" i="2" s="1"/>
  <c r="G8" i="2" a="1"/>
  <c r="G8" i="2" s="1"/>
  <c r="H8" i="2" a="1"/>
  <c r="H8" i="2" s="1"/>
  <c r="I8" i="2" a="1"/>
  <c r="I8" i="2" s="1"/>
  <c r="J8" i="2" a="1"/>
  <c r="J8" i="2" s="1"/>
  <c r="K8" i="2" a="1"/>
  <c r="K8" i="2" s="1"/>
  <c r="L8" i="2" a="1"/>
  <c r="L8" i="2" s="1"/>
  <c r="M8" i="2" a="1"/>
  <c r="M8" i="2" s="1"/>
  <c r="N8" i="2" a="1"/>
  <c r="N8" i="2" s="1"/>
  <c r="O8" i="2" a="1"/>
  <c r="O8" i="2" s="1"/>
  <c r="P8" i="2" a="1"/>
  <c r="P8" i="2" s="1"/>
  <c r="Q8" i="2" a="1"/>
  <c r="Q8" i="2" s="1"/>
  <c r="R8" i="2" a="1"/>
  <c r="R8" i="2" s="1"/>
  <c r="S8" i="2" a="1"/>
  <c r="S8" i="2" s="1"/>
  <c r="T8" i="2" a="1"/>
  <c r="T8" i="2" s="1"/>
  <c r="U8" i="2" a="1"/>
  <c r="U8" i="2" s="1"/>
  <c r="E9" i="2" a="1"/>
  <c r="E9" i="2" s="1"/>
  <c r="F9" i="2" a="1"/>
  <c r="F9" i="2" s="1"/>
  <c r="G9" i="2" a="1"/>
  <c r="G9" i="2" s="1"/>
  <c r="H9" i="2" a="1"/>
  <c r="H9" i="2" s="1"/>
  <c r="I9" i="2" a="1"/>
  <c r="I9" i="2" s="1"/>
  <c r="J9" i="2" a="1"/>
  <c r="J9" i="2" s="1"/>
  <c r="K9" i="2" a="1"/>
  <c r="K9" i="2" s="1"/>
  <c r="L9" i="2" a="1"/>
  <c r="L9" i="2" s="1"/>
  <c r="M9" i="2" a="1"/>
  <c r="M9" i="2" s="1"/>
  <c r="N9" i="2" a="1"/>
  <c r="N9" i="2" s="1"/>
  <c r="O9" i="2" a="1"/>
  <c r="O9" i="2" s="1"/>
  <c r="P9" i="2" a="1"/>
  <c r="P9" i="2" s="1"/>
  <c r="Q9" i="2" a="1"/>
  <c r="Q9" i="2" s="1"/>
  <c r="R9" i="2" a="1"/>
  <c r="R9" i="2" s="1"/>
  <c r="S9" i="2" a="1"/>
  <c r="S9" i="2" s="1"/>
  <c r="T9" i="2" a="1"/>
  <c r="T9" i="2" s="1"/>
  <c r="U9" i="2" a="1"/>
  <c r="U9" i="2" s="1"/>
  <c r="E10" i="2" a="1"/>
  <c r="E10" i="2" s="1"/>
  <c r="F10" i="2" a="1"/>
  <c r="F10" i="2" s="1"/>
  <c r="G10" i="2" a="1"/>
  <c r="G10" i="2" s="1"/>
  <c r="H10" i="2" a="1"/>
  <c r="H10" i="2" s="1"/>
  <c r="I10" i="2" a="1"/>
  <c r="I10" i="2" s="1"/>
  <c r="J10" i="2" a="1"/>
  <c r="J10" i="2" s="1"/>
  <c r="K10" i="2" a="1"/>
  <c r="K10" i="2" s="1"/>
  <c r="L10" i="2" a="1"/>
  <c r="L10" i="2" s="1"/>
  <c r="M10" i="2" a="1"/>
  <c r="M10" i="2" s="1"/>
  <c r="N10" i="2" a="1"/>
  <c r="N10" i="2" s="1"/>
  <c r="O10" i="2" a="1"/>
  <c r="O10" i="2" s="1"/>
  <c r="P10" i="2" a="1"/>
  <c r="P10" i="2" s="1"/>
  <c r="Q10" i="2" a="1"/>
  <c r="Q10" i="2" s="1"/>
  <c r="R10" i="2" a="1"/>
  <c r="R10" i="2" s="1"/>
  <c r="S10" i="2" a="1"/>
  <c r="S10" i="2" s="1"/>
  <c r="T10" i="2" a="1"/>
  <c r="T10" i="2" s="1"/>
  <c r="U10" i="2" a="1"/>
  <c r="U10" i="2" s="1"/>
  <c r="E11" i="2" a="1"/>
  <c r="E11" i="2" s="1"/>
  <c r="F11" i="2" a="1"/>
  <c r="F11" i="2" s="1"/>
  <c r="G11" i="2" a="1"/>
  <c r="G11" i="2" s="1"/>
  <c r="H11" i="2" a="1"/>
  <c r="H11" i="2" s="1"/>
  <c r="I11" i="2" a="1"/>
  <c r="I11" i="2" s="1"/>
  <c r="J11" i="2" a="1"/>
  <c r="J11" i="2" s="1"/>
  <c r="K11" i="2" a="1"/>
  <c r="K11" i="2" s="1"/>
  <c r="L11" i="2" a="1"/>
  <c r="L11" i="2" s="1"/>
  <c r="M11" i="2" a="1"/>
  <c r="M11" i="2" s="1"/>
  <c r="N11" i="2" a="1"/>
  <c r="N11" i="2" s="1"/>
  <c r="O11" i="2" a="1"/>
  <c r="O11" i="2" s="1"/>
  <c r="U22" i="2" a="1"/>
  <c r="U22" i="2" s="1"/>
  <c r="T22" i="2" a="1"/>
  <c r="T22" i="2" s="1"/>
  <c r="S22" i="2" a="1"/>
  <c r="S22" i="2" s="1"/>
  <c r="R22" i="2" a="1"/>
  <c r="R22" i="2" s="1"/>
  <c r="Q22" i="2" a="1"/>
  <c r="Q22" i="2" s="1"/>
  <c r="P22" i="2" a="1"/>
  <c r="P22" i="2" s="1"/>
  <c r="O22" i="2" a="1"/>
  <c r="O22" i="2" s="1"/>
  <c r="N22" i="2" a="1"/>
  <c r="N22" i="2" s="1"/>
  <c r="M22" i="2" a="1"/>
  <c r="M22" i="2" s="1"/>
  <c r="L22" i="2" a="1"/>
  <c r="L22" i="2" s="1"/>
  <c r="K22" i="2" a="1"/>
  <c r="K22" i="2" s="1"/>
  <c r="J22" i="2" a="1"/>
  <c r="J22" i="2" s="1"/>
  <c r="I22" i="2" a="1"/>
  <c r="I22" i="2" s="1"/>
  <c r="H22" i="2" a="1"/>
  <c r="H22" i="2" s="1"/>
  <c r="G22" i="2" a="1"/>
  <c r="G22" i="2" s="1"/>
  <c r="F22" i="2" a="1"/>
  <c r="F22" i="2" s="1"/>
  <c r="E22" i="2" a="1"/>
  <c r="E22" i="2" s="1"/>
  <c r="U21" i="2" a="1"/>
  <c r="U21" i="2" s="1"/>
  <c r="T21" i="2" a="1"/>
  <c r="T21" i="2" s="1"/>
  <c r="S21" i="2" a="1"/>
  <c r="S21" i="2" s="1"/>
  <c r="R21" i="2" a="1"/>
  <c r="R21" i="2" s="1"/>
  <c r="Q21" i="2" a="1"/>
  <c r="Q21" i="2" s="1"/>
  <c r="P21" i="2" a="1"/>
  <c r="P21" i="2" s="1"/>
  <c r="O21" i="2" a="1"/>
  <c r="O21" i="2" s="1"/>
  <c r="N21" i="2" a="1"/>
  <c r="N21" i="2" s="1"/>
  <c r="M21" i="2" a="1"/>
  <c r="M21" i="2" s="1"/>
  <c r="L21" i="2" a="1"/>
  <c r="L21" i="2" s="1"/>
  <c r="K21" i="2" a="1"/>
  <c r="K21" i="2" s="1"/>
  <c r="J21" i="2" a="1"/>
  <c r="J21" i="2" s="1"/>
  <c r="I21" i="2" a="1"/>
  <c r="I21" i="2" s="1"/>
  <c r="H21" i="2" a="1"/>
  <c r="H21" i="2" s="1"/>
  <c r="G21" i="2" a="1"/>
  <c r="G21" i="2" s="1"/>
  <c r="F21" i="2" a="1"/>
  <c r="F21" i="2" s="1"/>
  <c r="E21" i="2" a="1"/>
  <c r="E21" i="2" s="1"/>
  <c r="U20" i="2" a="1"/>
  <c r="U20" i="2" s="1"/>
  <c r="T20" i="2" a="1"/>
  <c r="T20" i="2" s="1"/>
  <c r="S20" i="2" a="1"/>
  <c r="S20" i="2" s="1"/>
  <c r="R20" i="2" a="1"/>
  <c r="R20" i="2" s="1"/>
  <c r="Q20" i="2" a="1"/>
  <c r="Q20" i="2" s="1"/>
  <c r="P20" i="2" a="1"/>
  <c r="P20" i="2" s="1"/>
  <c r="O20" i="2" a="1"/>
  <c r="O20" i="2" s="1"/>
  <c r="N20" i="2" a="1"/>
  <c r="N20" i="2" s="1"/>
  <c r="M20" i="2" a="1"/>
  <c r="M20" i="2" s="1"/>
  <c r="L20" i="2" a="1"/>
  <c r="L20" i="2" s="1"/>
  <c r="K20" i="2" a="1"/>
  <c r="K20" i="2" s="1"/>
  <c r="J20" i="2" a="1"/>
  <c r="J20" i="2" s="1"/>
  <c r="I20" i="2" a="1"/>
  <c r="I20" i="2" s="1"/>
  <c r="H20" i="2" a="1"/>
  <c r="H20" i="2" s="1"/>
  <c r="G20" i="2" a="1"/>
  <c r="G20" i="2" s="1"/>
  <c r="F20" i="2" a="1"/>
  <c r="F20" i="2" s="1"/>
  <c r="E20" i="2" a="1"/>
  <c r="E20" i="2" s="1"/>
  <c r="U19" i="2" a="1"/>
  <c r="U19" i="2" s="1"/>
  <c r="T19" i="2" a="1"/>
  <c r="T19" i="2" s="1"/>
  <c r="S19" i="2" a="1"/>
  <c r="S19" i="2" s="1"/>
  <c r="R19" i="2" a="1"/>
  <c r="R19" i="2" s="1"/>
  <c r="Q19" i="2" a="1"/>
  <c r="Q19" i="2" s="1"/>
  <c r="P19" i="2" a="1"/>
  <c r="P19" i="2" s="1"/>
  <c r="O19" i="2" a="1"/>
  <c r="O19" i="2" s="1"/>
  <c r="N19" i="2" a="1"/>
  <c r="N19" i="2" s="1"/>
  <c r="M19" i="2" a="1"/>
  <c r="M19" i="2" s="1"/>
  <c r="L19" i="2" a="1"/>
  <c r="L19" i="2" s="1"/>
  <c r="K19" i="2" a="1"/>
  <c r="K19" i="2" s="1"/>
  <c r="J19" i="2" a="1"/>
  <c r="J19" i="2" s="1"/>
  <c r="I19" i="2" a="1"/>
  <c r="I19" i="2" s="1"/>
  <c r="H19" i="2" a="1"/>
  <c r="H19" i="2" s="1"/>
  <c r="G19" i="2" a="1"/>
  <c r="G19" i="2" s="1"/>
  <c r="F19" i="2" a="1"/>
  <c r="F19" i="2" s="1"/>
  <c r="E19" i="2" a="1"/>
  <c r="E19" i="2" s="1"/>
  <c r="U18" i="2" a="1"/>
  <c r="U18" i="2" s="1"/>
  <c r="T18" i="2" a="1"/>
  <c r="T18" i="2" s="1"/>
  <c r="S18" i="2" a="1"/>
  <c r="S18" i="2" s="1"/>
  <c r="R18" i="2" a="1"/>
  <c r="R18" i="2" s="1"/>
  <c r="Q18" i="2" a="1"/>
  <c r="Q18" i="2" s="1"/>
  <c r="P18" i="2" a="1"/>
  <c r="P18" i="2" s="1"/>
  <c r="O18" i="2" a="1"/>
  <c r="O18" i="2" s="1"/>
  <c r="N18" i="2" a="1"/>
  <c r="N18" i="2" s="1"/>
  <c r="M18" i="2" a="1"/>
  <c r="M18" i="2" s="1"/>
  <c r="L18" i="2" a="1"/>
  <c r="L18" i="2" s="1"/>
  <c r="K18" i="2" a="1"/>
  <c r="K18" i="2" s="1"/>
  <c r="J18" i="2" a="1"/>
  <c r="J18" i="2" s="1"/>
  <c r="I18" i="2" a="1"/>
  <c r="I18" i="2" s="1"/>
  <c r="H18" i="2" a="1"/>
  <c r="H18" i="2" s="1"/>
  <c r="G18" i="2" a="1"/>
  <c r="G18" i="2" s="1"/>
  <c r="F18" i="2" a="1"/>
  <c r="F18" i="2" s="1"/>
  <c r="E18" i="2" a="1"/>
  <c r="E18" i="2" s="1"/>
  <c r="U17" i="2" a="1"/>
  <c r="U17" i="2" s="1"/>
  <c r="T17" i="2" a="1"/>
  <c r="T17" i="2" s="1"/>
  <c r="S17" i="2" a="1"/>
  <c r="S17" i="2" s="1"/>
  <c r="R17" i="2" a="1"/>
  <c r="R17" i="2" s="1"/>
  <c r="Q17" i="2" a="1"/>
  <c r="Q17" i="2" s="1"/>
  <c r="P17" i="2" a="1"/>
  <c r="P17" i="2" s="1"/>
  <c r="O17" i="2" a="1"/>
  <c r="O17" i="2" s="1"/>
  <c r="N17" i="2" a="1"/>
  <c r="N17" i="2" s="1"/>
  <c r="M17" i="2" a="1"/>
  <c r="M17" i="2" s="1"/>
  <c r="L17" i="2" a="1"/>
  <c r="L17" i="2" s="1"/>
  <c r="K17" i="2" a="1"/>
  <c r="K17" i="2" s="1"/>
  <c r="J17" i="2" a="1"/>
  <c r="J17" i="2" s="1"/>
  <c r="I17" i="2" a="1"/>
  <c r="I17" i="2" s="1"/>
  <c r="H17" i="2" a="1"/>
  <c r="H17" i="2" s="1"/>
  <c r="G17" i="2" a="1"/>
  <c r="G17" i="2" s="1"/>
  <c r="F17" i="2" a="1"/>
  <c r="F17" i="2" s="1"/>
  <c r="E17" i="2" a="1"/>
  <c r="E17" i="2" s="1"/>
  <c r="U16" i="2" a="1"/>
  <c r="U16" i="2" s="1"/>
  <c r="T16" i="2" a="1"/>
  <c r="T16" i="2" s="1"/>
  <c r="S16" i="2" a="1"/>
  <c r="S16" i="2" s="1"/>
  <c r="R16" i="2" a="1"/>
  <c r="R16" i="2" s="1"/>
  <c r="Q16" i="2" a="1"/>
  <c r="Q16" i="2" s="1"/>
  <c r="P16" i="2" a="1"/>
  <c r="P16" i="2" s="1"/>
  <c r="O16" i="2" a="1"/>
  <c r="O16" i="2" s="1"/>
  <c r="N16" i="2" a="1"/>
  <c r="N16" i="2" s="1"/>
  <c r="M16" i="2" a="1"/>
  <c r="M16" i="2" s="1"/>
  <c r="L16" i="2" a="1"/>
  <c r="L16" i="2" s="1"/>
  <c r="K16" i="2" a="1"/>
  <c r="K16" i="2" s="1"/>
  <c r="J16" i="2" a="1"/>
  <c r="J16" i="2" s="1"/>
  <c r="I16" i="2" a="1"/>
  <c r="I16" i="2" s="1"/>
  <c r="H16" i="2" a="1"/>
  <c r="H16" i="2" s="1"/>
  <c r="G16" i="2" a="1"/>
  <c r="G16" i="2" s="1"/>
  <c r="F16" i="2" a="1"/>
  <c r="F16" i="2" s="1"/>
  <c r="E16" i="2" a="1"/>
  <c r="E16" i="2" s="1"/>
  <c r="U15" i="2" a="1"/>
  <c r="U15" i="2" s="1"/>
  <c r="T15" i="2" a="1"/>
  <c r="T15" i="2" s="1"/>
  <c r="S15" i="2" a="1"/>
  <c r="S15" i="2" s="1"/>
  <c r="R15" i="2" a="1"/>
  <c r="R15" i="2" s="1"/>
  <c r="Q15" i="2" a="1"/>
  <c r="Q15" i="2" s="1"/>
  <c r="P15" i="2" a="1"/>
  <c r="P15" i="2" s="1"/>
  <c r="O15" i="2" a="1"/>
  <c r="O15" i="2" s="1"/>
  <c r="N15" i="2" a="1"/>
  <c r="N15" i="2" s="1"/>
  <c r="M15" i="2" a="1"/>
  <c r="M15" i="2" s="1"/>
  <c r="L15" i="2" a="1"/>
  <c r="L15" i="2" s="1"/>
  <c r="K15" i="2" a="1"/>
  <c r="K15" i="2" s="1"/>
  <c r="J15" i="2" a="1"/>
  <c r="J15" i="2" s="1"/>
  <c r="I15" i="2" a="1"/>
  <c r="I15" i="2" s="1"/>
  <c r="H15" i="2" a="1"/>
  <c r="H15" i="2" s="1"/>
  <c r="G15" i="2" a="1"/>
  <c r="G15" i="2" s="1"/>
  <c r="F15" i="2" a="1"/>
  <c r="F15" i="2" s="1"/>
  <c r="E15" i="2" a="1"/>
  <c r="E15" i="2" s="1"/>
  <c r="U14" i="2" a="1"/>
  <c r="U14" i="2" s="1"/>
  <c r="T14" i="2" a="1"/>
  <c r="T14" i="2" s="1"/>
  <c r="S14" i="2" a="1"/>
  <c r="S14" i="2" s="1"/>
  <c r="R14" i="2" a="1"/>
  <c r="R14" i="2" s="1"/>
  <c r="Q14" i="2" a="1"/>
  <c r="Q14" i="2" s="1"/>
  <c r="P14" i="2" a="1"/>
  <c r="P14" i="2" s="1"/>
  <c r="O14" i="2" a="1"/>
  <c r="O14" i="2" s="1"/>
  <c r="N14" i="2" a="1"/>
  <c r="N14" i="2" s="1"/>
  <c r="M14" i="2" a="1"/>
  <c r="M14" i="2" s="1"/>
  <c r="L14" i="2" a="1"/>
  <c r="L14" i="2" s="1"/>
  <c r="K14" i="2" a="1"/>
  <c r="K14" i="2" s="1"/>
  <c r="J14" i="2" a="1"/>
  <c r="J14" i="2" s="1"/>
  <c r="I14" i="2" a="1"/>
  <c r="I14" i="2" s="1"/>
  <c r="H14" i="2" a="1"/>
  <c r="H14" i="2" s="1"/>
  <c r="G14" i="2" a="1"/>
  <c r="G14" i="2" s="1"/>
  <c r="F14" i="2" a="1"/>
  <c r="F14" i="2" s="1"/>
  <c r="E14" i="2" a="1"/>
  <c r="E14" i="2" s="1"/>
  <c r="U13" i="2" a="1"/>
  <c r="U13" i="2" s="1"/>
  <c r="T13" i="2" a="1"/>
  <c r="T13" i="2" s="1"/>
  <c r="S13" i="2" a="1"/>
  <c r="S13" i="2" s="1"/>
  <c r="R13" i="2" a="1"/>
  <c r="R13" i="2" s="1"/>
  <c r="Q13" i="2" a="1"/>
  <c r="Q13" i="2" s="1"/>
  <c r="P13" i="2" a="1"/>
  <c r="P13" i="2" s="1"/>
  <c r="O13" i="2" a="1"/>
  <c r="O13" i="2" s="1"/>
  <c r="N13" i="2" a="1"/>
  <c r="N13" i="2" s="1"/>
  <c r="M13" i="2" a="1"/>
  <c r="M13" i="2" s="1"/>
  <c r="L13" i="2" a="1"/>
  <c r="L13" i="2" s="1"/>
  <c r="K13" i="2" a="1"/>
  <c r="K13" i="2" s="1"/>
  <c r="J13" i="2" a="1"/>
  <c r="J13" i="2" s="1"/>
  <c r="I13" i="2" a="1"/>
  <c r="I13" i="2" s="1"/>
  <c r="H13" i="2" a="1"/>
  <c r="H13" i="2" s="1"/>
  <c r="G13" i="2" a="1"/>
  <c r="G13" i="2" s="1"/>
  <c r="F13" i="2" a="1"/>
  <c r="F13" i="2" s="1"/>
  <c r="E13" i="2" a="1"/>
  <c r="E13" i="2" s="1"/>
  <c r="U12" i="2" a="1"/>
  <c r="U12" i="2" s="1"/>
  <c r="T12" i="2" a="1"/>
  <c r="T12" i="2" s="1"/>
  <c r="S12" i="2" a="1"/>
  <c r="S12" i="2" s="1"/>
  <c r="R12" i="2" a="1"/>
  <c r="R12" i="2" s="1"/>
  <c r="Q12" i="2" a="1"/>
  <c r="Q12" i="2" s="1"/>
  <c r="P12" i="2" a="1"/>
  <c r="P12" i="2" s="1"/>
  <c r="O12" i="2" a="1"/>
  <c r="O12" i="2" s="1"/>
  <c r="N12" i="2" a="1"/>
  <c r="N12" i="2" s="1"/>
  <c r="M12" i="2" a="1"/>
  <c r="M12" i="2" s="1"/>
  <c r="L12" i="2" a="1"/>
  <c r="L12" i="2" s="1"/>
  <c r="K12" i="2" a="1"/>
  <c r="K12" i="2" s="1"/>
  <c r="J12" i="2" a="1"/>
  <c r="J12" i="2" s="1"/>
  <c r="I12" i="2" a="1"/>
  <c r="I12" i="2" s="1"/>
  <c r="H12" i="2" a="1"/>
  <c r="H12" i="2" s="1"/>
  <c r="G12" i="2" a="1"/>
  <c r="G12" i="2" s="1"/>
  <c r="F12" i="2" a="1"/>
  <c r="F12" i="2" s="1"/>
  <c r="E12" i="2" a="1"/>
  <c r="E12" i="2" s="1"/>
  <c r="U11" i="2" a="1"/>
  <c r="U11" i="2" s="1"/>
  <c r="T11" i="2" a="1"/>
  <c r="T11" i="2" s="1"/>
  <c r="S11" i="2" a="1"/>
  <c r="S11" i="2" s="1"/>
  <c r="R11" i="2" a="1"/>
  <c r="R11" i="2" s="1"/>
  <c r="Q11" i="2" a="1"/>
  <c r="Q11" i="2" s="1"/>
  <c r="P11" i="2" a="1"/>
  <c r="P11" i="2" s="1"/>
  <c r="E39" i="4" a="1"/>
  <c r="E39" i="4" s="1"/>
  <c r="D39" i="4" a="1"/>
  <c r="D39" i="4" s="1"/>
  <c r="BB4" i="4" l="1"/>
  <c r="L68" i="1" a="1"/>
  <c r="L68" i="1" s="1"/>
  <c r="M68" i="1" a="1"/>
  <c r="M68" i="1" s="1"/>
  <c r="N69" i="1"/>
  <c r="AB69" i="3"/>
  <c r="O68" i="1"/>
  <c r="K29" i="4" a="1"/>
  <c r="K29" i="4" s="1"/>
  <c r="AB213" i="4"/>
  <c r="BB5" i="4" l="1"/>
  <c r="BB6" i="4"/>
  <c r="BB7" i="4"/>
  <c r="L69" i="1" a="1"/>
  <c r="L69" i="1" s="1"/>
  <c r="M69" i="1" a="1"/>
  <c r="M69" i="1" s="1"/>
  <c r="N70" i="1"/>
  <c r="AB70" i="3"/>
  <c r="O69" i="1"/>
  <c r="AE213" i="4"/>
  <c r="P4" i="4" s="1"/>
  <c r="AD213" i="4"/>
  <c r="AB223" i="4"/>
  <c r="AE223" i="4" s="1"/>
  <c r="AB221" i="4"/>
  <c r="AE221" i="4" s="1"/>
  <c r="AB219" i="4"/>
  <c r="AE219" i="4" s="1"/>
  <c r="AB217" i="4"/>
  <c r="AE217" i="4" s="1"/>
  <c r="AB215" i="4"/>
  <c r="U8" i="4" s="1"/>
  <c r="AS50" i="4" l="1"/>
  <c r="AR60" i="4"/>
  <c r="AP60" i="4" s="1"/>
  <c r="AR61" i="4"/>
  <c r="AP61" i="4" s="1"/>
  <c r="AR62" i="4"/>
  <c r="AP62" i="4" s="1"/>
  <c r="AR63" i="4"/>
  <c r="AP63" i="4" s="1"/>
  <c r="AR64" i="4"/>
  <c r="AP64" i="4" s="1"/>
  <c r="AR65" i="4"/>
  <c r="AP65" i="4" s="1"/>
  <c r="AR66" i="4"/>
  <c r="AP66" i="4" s="1"/>
  <c r="AR69" i="4"/>
  <c r="AR70" i="4"/>
  <c r="AP70" i="4" s="1"/>
  <c r="AR71" i="4"/>
  <c r="AP71" i="4" s="1"/>
  <c r="AR72" i="4"/>
  <c r="AP72" i="4" s="1"/>
  <c r="AR73" i="4"/>
  <c r="AP73" i="4" s="1"/>
  <c r="AR74" i="4"/>
  <c r="AP74" i="4" s="1"/>
  <c r="AR75" i="4"/>
  <c r="AP75" i="4" s="1"/>
  <c r="AR76" i="4"/>
  <c r="AP76" i="4" s="1"/>
  <c r="AR77" i="4"/>
  <c r="AP77" i="4" s="1"/>
  <c r="AR59" i="4"/>
  <c r="AP59" i="4" s="1"/>
  <c r="AR50" i="4"/>
  <c r="AR54" i="4"/>
  <c r="AP54" i="4" s="1"/>
  <c r="AR55" i="4"/>
  <c r="AP55" i="4" s="1"/>
  <c r="AR56" i="4"/>
  <c r="AP56" i="4" s="1"/>
  <c r="AR57" i="4"/>
  <c r="AP57" i="4" s="1"/>
  <c r="AR58" i="4"/>
  <c r="AP58" i="4" s="1"/>
  <c r="AR31" i="4"/>
  <c r="AR35" i="4"/>
  <c r="AR36" i="4"/>
  <c r="AR37" i="4"/>
  <c r="AR38" i="4"/>
  <c r="AR39" i="4"/>
  <c r="AR4" i="4"/>
  <c r="AR14" i="4"/>
  <c r="AR17" i="4"/>
  <c r="AR18" i="4"/>
  <c r="AR19" i="4"/>
  <c r="AR20" i="4"/>
  <c r="AR2" i="4"/>
  <c r="AR3" i="4"/>
  <c r="AR34" i="4"/>
  <c r="AR13" i="4"/>
  <c r="AR29" i="4"/>
  <c r="AR30" i="4"/>
  <c r="AR42" i="4"/>
  <c r="AR53" i="4"/>
  <c r="AP53" i="4" s="1"/>
  <c r="AR23" i="4"/>
  <c r="AR33" i="4"/>
  <c r="AR6" i="4"/>
  <c r="AR12" i="4"/>
  <c r="AR16" i="4"/>
  <c r="AR26" i="4"/>
  <c r="AR28" i="4"/>
  <c r="AR68" i="4"/>
  <c r="AR67" i="4"/>
  <c r="AS49" i="4"/>
  <c r="AR49" i="4"/>
  <c r="AR41" i="4"/>
  <c r="AR43" i="4"/>
  <c r="AR44" i="4"/>
  <c r="AR45" i="4"/>
  <c r="AR46" i="4"/>
  <c r="AR47" i="4"/>
  <c r="AR48" i="4"/>
  <c r="AR51" i="4"/>
  <c r="AR52" i="4"/>
  <c r="AR40" i="4"/>
  <c r="AR22" i="4"/>
  <c r="AR24" i="4"/>
  <c r="AR25" i="4"/>
  <c r="AR27" i="4"/>
  <c r="AR32" i="4"/>
  <c r="AR21" i="4"/>
  <c r="AR5" i="4"/>
  <c r="AR7" i="4"/>
  <c r="AR8" i="4"/>
  <c r="AR9" i="4"/>
  <c r="AR10" i="4"/>
  <c r="AR11" i="4"/>
  <c r="AR15" i="4"/>
  <c r="AP41" i="4"/>
  <c r="AP43" i="4"/>
  <c r="AP44" i="4"/>
  <c r="AP45" i="4"/>
  <c r="AP47" i="4"/>
  <c r="AP40" i="4"/>
  <c r="AP22" i="4"/>
  <c r="AP21" i="4"/>
  <c r="AP15" i="4"/>
  <c r="AS51" i="4"/>
  <c r="AS52" i="4"/>
  <c r="P5" i="4"/>
  <c r="BB8" i="4"/>
  <c r="U9" i="4"/>
  <c r="AS2" i="4"/>
  <c r="AS28" i="4"/>
  <c r="L70" i="1" a="1"/>
  <c r="L70" i="1" s="1"/>
  <c r="M70" i="1" a="1"/>
  <c r="M70" i="1" s="1"/>
  <c r="P22" i="4"/>
  <c r="U10" i="4"/>
  <c r="U22" i="4"/>
  <c r="U11" i="4"/>
  <c r="U12" i="4"/>
  <c r="U4" i="4"/>
  <c r="P30" i="4"/>
  <c r="P19" i="4"/>
  <c r="P15" i="4"/>
  <c r="P16" i="4"/>
  <c r="P14" i="4"/>
  <c r="U16" i="4"/>
  <c r="U15" i="4"/>
  <c r="U14" i="4"/>
  <c r="U30" i="4"/>
  <c r="U19" i="4"/>
  <c r="U26" i="4"/>
  <c r="U25" i="4"/>
  <c r="U13" i="4"/>
  <c r="P8" i="4"/>
  <c r="AS127" i="4"/>
  <c r="AS89" i="4"/>
  <c r="AS88" i="4"/>
  <c r="AS87" i="4"/>
  <c r="AS15" i="4"/>
  <c r="AU32" i="4"/>
  <c r="AS32" i="4"/>
  <c r="AS31" i="4"/>
  <c r="AU30" i="4"/>
  <c r="AS30" i="4"/>
  <c r="AS128" i="4"/>
  <c r="AS112" i="4"/>
  <c r="AS107" i="4"/>
  <c r="AS91" i="4"/>
  <c r="AS90" i="4"/>
  <c r="AS118" i="4"/>
  <c r="AS139" i="4"/>
  <c r="AS98" i="4"/>
  <c r="AS97" i="4"/>
  <c r="AS96" i="4"/>
  <c r="AS95" i="4"/>
  <c r="AS94" i="4"/>
  <c r="AS92" i="4"/>
  <c r="AS99" i="4"/>
  <c r="AS117" i="4"/>
  <c r="AS116" i="4"/>
  <c r="AS115" i="4"/>
  <c r="AS114" i="4"/>
  <c r="AS113" i="4"/>
  <c r="AS111" i="4"/>
  <c r="AS105" i="4"/>
  <c r="AS104" i="4"/>
  <c r="AS103" i="4"/>
  <c r="AS102" i="4"/>
  <c r="AS101" i="4"/>
  <c r="AS100" i="4"/>
  <c r="AS138" i="4"/>
  <c r="AS137" i="4"/>
  <c r="AS136" i="4"/>
  <c r="AS135" i="4"/>
  <c r="AS132" i="4"/>
  <c r="AS131" i="4"/>
  <c r="AS126" i="4"/>
  <c r="AS125" i="4"/>
  <c r="AS124" i="4"/>
  <c r="AS123" i="4"/>
  <c r="AS122" i="4"/>
  <c r="AS121" i="4"/>
  <c r="AS120" i="4"/>
  <c r="AS119" i="4"/>
  <c r="AS152" i="4"/>
  <c r="AS151" i="4"/>
  <c r="AS150" i="4"/>
  <c r="AS149" i="4"/>
  <c r="AS148" i="4"/>
  <c r="AS147" i="4"/>
  <c r="AS146" i="4"/>
  <c r="AS145" i="4"/>
  <c r="AS144" i="4"/>
  <c r="AS143" i="4"/>
  <c r="AS142" i="4"/>
  <c r="AS141" i="4"/>
  <c r="AS140" i="4"/>
  <c r="AS86" i="4"/>
  <c r="AS85" i="4"/>
  <c r="AS84" i="4"/>
  <c r="AS83" i="4"/>
  <c r="AS82" i="4"/>
  <c r="AS81" i="4"/>
  <c r="AS80" i="4"/>
  <c r="AS79" i="4"/>
  <c r="AS78" i="4"/>
  <c r="AS20" i="4"/>
  <c r="AS19" i="4"/>
  <c r="AS18" i="4"/>
  <c r="AS17" i="4"/>
  <c r="AS16" i="4"/>
  <c r="AS14" i="4"/>
  <c r="AS13" i="4"/>
  <c r="AS12" i="4"/>
  <c r="AS11" i="4"/>
  <c r="AS10" i="4"/>
  <c r="AS9" i="4"/>
  <c r="AS8" i="4"/>
  <c r="AS7" i="4"/>
  <c r="AS6" i="4"/>
  <c r="AS5" i="4"/>
  <c r="AS4" i="4"/>
  <c r="AS3" i="4"/>
  <c r="AS21" i="4"/>
  <c r="AS39" i="4"/>
  <c r="AS38" i="4"/>
  <c r="AS37" i="4"/>
  <c r="AS36" i="4"/>
  <c r="AS35" i="4"/>
  <c r="AS34" i="4"/>
  <c r="AS33" i="4"/>
  <c r="AS29" i="4"/>
  <c r="AS27" i="4"/>
  <c r="AS26" i="4"/>
  <c r="AS25" i="4"/>
  <c r="AS24" i="4"/>
  <c r="AS23" i="4"/>
  <c r="AS22" i="4"/>
  <c r="AS40" i="4"/>
  <c r="AS58" i="4"/>
  <c r="AS57" i="4"/>
  <c r="AS56" i="4"/>
  <c r="AS55" i="4"/>
  <c r="AS54" i="4"/>
  <c r="AS53" i="4"/>
  <c r="AS48" i="4"/>
  <c r="AS47" i="4"/>
  <c r="AS46" i="4"/>
  <c r="AS45" i="4"/>
  <c r="AS44" i="4"/>
  <c r="AS43" i="4"/>
  <c r="AS42" i="4"/>
  <c r="AS41" i="4"/>
  <c r="AS59" i="4"/>
  <c r="AS77" i="4"/>
  <c r="AS76" i="4"/>
  <c r="AS75" i="4"/>
  <c r="AS74" i="4"/>
  <c r="AS73" i="4"/>
  <c r="AS72" i="4"/>
  <c r="AS71" i="4"/>
  <c r="AS70" i="4"/>
  <c r="AS69" i="4"/>
  <c r="AS68" i="4"/>
  <c r="AS67" i="4"/>
  <c r="AS66" i="4"/>
  <c r="AS65" i="4"/>
  <c r="AS64" i="4"/>
  <c r="AS63" i="4"/>
  <c r="AS62" i="4"/>
  <c r="AS61" i="4"/>
  <c r="AS60" i="4"/>
  <c r="AU39" i="4"/>
  <c r="AU38" i="4"/>
  <c r="AU37" i="4"/>
  <c r="AU36" i="4"/>
  <c r="AU35" i="4"/>
  <c r="AU34" i="4"/>
  <c r="AU33" i="4"/>
  <c r="AU40" i="4"/>
  <c r="AU58" i="4"/>
  <c r="AU57" i="4"/>
  <c r="AU56" i="4"/>
  <c r="AU55" i="4"/>
  <c r="AU54" i="4"/>
  <c r="AU53" i="4"/>
  <c r="AU52" i="4"/>
  <c r="AU51" i="4"/>
  <c r="AU50" i="4"/>
  <c r="AU49" i="4"/>
  <c r="AU48" i="4"/>
  <c r="AU47" i="4"/>
  <c r="AU46" i="4"/>
  <c r="AU45" i="4"/>
  <c r="AU44" i="4"/>
  <c r="AU43" i="4"/>
  <c r="P32" i="4"/>
  <c r="U40" i="4"/>
  <c r="U39" i="4"/>
  <c r="U38" i="4"/>
  <c r="U18" i="4"/>
  <c r="U37" i="4"/>
  <c r="U36" i="4"/>
  <c r="U35" i="4"/>
  <c r="U34" i="4"/>
  <c r="U33" i="4"/>
  <c r="U28" i="4"/>
  <c r="U27" i="4"/>
  <c r="U21" i="4"/>
  <c r="U20" i="4"/>
  <c r="U17" i="4"/>
  <c r="U24" i="4"/>
  <c r="U23" i="4"/>
  <c r="AU60" i="4"/>
  <c r="AU61" i="4"/>
  <c r="AU62" i="4"/>
  <c r="AU63" i="4"/>
  <c r="AU64" i="4"/>
  <c r="AU65" i="4"/>
  <c r="AU66" i="4"/>
  <c r="AU67" i="4"/>
  <c r="AU68" i="4"/>
  <c r="AU69" i="4"/>
  <c r="AU70" i="4"/>
  <c r="AU71" i="4"/>
  <c r="AU72" i="4"/>
  <c r="AU73" i="4"/>
  <c r="AU74" i="4"/>
  <c r="AU75" i="4"/>
  <c r="AU76" i="4"/>
  <c r="AU77" i="4"/>
  <c r="AU59" i="4"/>
  <c r="AU41" i="4"/>
  <c r="AU42" i="4"/>
  <c r="AS130" i="4"/>
  <c r="AS129" i="4"/>
  <c r="AS133" i="4"/>
  <c r="AS134" i="4"/>
  <c r="AS106" i="4"/>
  <c r="AS108" i="4"/>
  <c r="AS109" i="4"/>
  <c r="AS110" i="4"/>
  <c r="AS93" i="4"/>
  <c r="U32" i="4"/>
  <c r="U31" i="4"/>
  <c r="U29" i="4"/>
  <c r="U7" i="4"/>
  <c r="N71" i="1"/>
  <c r="AB71" i="3"/>
  <c r="O70" i="1"/>
  <c r="U2" i="4"/>
  <c r="U6" i="4"/>
  <c r="U5" i="4"/>
  <c r="P24" i="4"/>
  <c r="P13" i="4"/>
  <c r="P12" i="4"/>
  <c r="P11" i="4"/>
  <c r="P10" i="4"/>
  <c r="P9" i="4"/>
  <c r="P31" i="4"/>
  <c r="U3" i="4"/>
  <c r="P38" i="4"/>
  <c r="AE215" i="4"/>
  <c r="P6" i="4" s="1"/>
  <c r="P37" i="4"/>
  <c r="P36" i="4"/>
  <c r="P35" i="4"/>
  <c r="P34" i="4"/>
  <c r="P33" i="4"/>
  <c r="P29" i="4"/>
  <c r="P39" i="4"/>
  <c r="AD215" i="4"/>
  <c r="AD217" i="4"/>
  <c r="AD219" i="4"/>
  <c r="AD221" i="4"/>
  <c r="AD223" i="4"/>
  <c r="AP92" i="4" l="1"/>
  <c r="AP109" i="4"/>
  <c r="AP69" i="4"/>
  <c r="AP128" i="4"/>
  <c r="AP144" i="4"/>
  <c r="AP68" i="4"/>
  <c r="AP67" i="4"/>
  <c r="AP51" i="4"/>
  <c r="AP52" i="4"/>
  <c r="AP108" i="4"/>
  <c r="AP39" i="4"/>
  <c r="AP38" i="4"/>
  <c r="AP37" i="4"/>
  <c r="AP36" i="4"/>
  <c r="AP35" i="4"/>
  <c r="AP33" i="4"/>
  <c r="AP42" i="4"/>
  <c r="AP2" i="4"/>
  <c r="AP3" i="4"/>
  <c r="AP4" i="4"/>
  <c r="AP5" i="4"/>
  <c r="AP6" i="4"/>
  <c r="AP14" i="4"/>
  <c r="AP16" i="4"/>
  <c r="AP17" i="4"/>
  <c r="AP18" i="4"/>
  <c r="AP19" i="4"/>
  <c r="AP20" i="4"/>
  <c r="AP29" i="4"/>
  <c r="AP91" i="4"/>
  <c r="AP46" i="4"/>
  <c r="AP34" i="4"/>
  <c r="AP107" i="4"/>
  <c r="AP30" i="4"/>
  <c r="AP13" i="4"/>
  <c r="AP11" i="4"/>
  <c r="AP88" i="4"/>
  <c r="BB9" i="4"/>
  <c r="BB10" i="4"/>
  <c r="BB11" i="4"/>
  <c r="BB12" i="4" s="1"/>
  <c r="BB14" i="4" s="1"/>
  <c r="BB16" i="4" s="1"/>
  <c r="AP7" i="4"/>
  <c r="AP24" i="4"/>
  <c r="AP23" i="4"/>
  <c r="AP86" i="4"/>
  <c r="AP85" i="4"/>
  <c r="AP81" i="4"/>
  <c r="AP80" i="4"/>
  <c r="AP102" i="4"/>
  <c r="AP101" i="4"/>
  <c r="AP119" i="4"/>
  <c r="AP118" i="4"/>
  <c r="AP28" i="4"/>
  <c r="AP89" i="4"/>
  <c r="AP84" i="4"/>
  <c r="AP103" i="4"/>
  <c r="AP127" i="4"/>
  <c r="AP126" i="4"/>
  <c r="AP125" i="4"/>
  <c r="AP124" i="4"/>
  <c r="AP32" i="4"/>
  <c r="AP12" i="4"/>
  <c r="AP10" i="4"/>
  <c r="AP9" i="4"/>
  <c r="AP8" i="4"/>
  <c r="AP27" i="4"/>
  <c r="AP26" i="4"/>
  <c r="AP25" i="4"/>
  <c r="AP50" i="4"/>
  <c r="AP49" i="4"/>
  <c r="AP48" i="4"/>
  <c r="AP31" i="4"/>
  <c r="AP83" i="4"/>
  <c r="AP87" i="4"/>
  <c r="AP104" i="4"/>
  <c r="AP105" i="4"/>
  <c r="AP106" i="4"/>
  <c r="AP120" i="4"/>
  <c r="AP121" i="4"/>
  <c r="AP122" i="4"/>
  <c r="AP123" i="4"/>
  <c r="AP139" i="4"/>
  <c r="AP140" i="4"/>
  <c r="AP141" i="4"/>
  <c r="AP142" i="4"/>
  <c r="AP143" i="4"/>
  <c r="AP82" i="4"/>
  <c r="L71" i="1" a="1"/>
  <c r="L71" i="1" s="1"/>
  <c r="M71" i="1" a="1"/>
  <c r="M71" i="1" s="1"/>
  <c r="H31" i="4" a="1"/>
  <c r="H31" i="4" s="1"/>
  <c r="H32" i="4" a="1"/>
  <c r="H32" i="4" s="1"/>
  <c r="H33" i="4" a="1"/>
  <c r="H33" i="4" s="1"/>
  <c r="H34" i="4" a="1"/>
  <c r="H34" i="4" s="1"/>
  <c r="H35" i="4" a="1"/>
  <c r="H35" i="4" s="1"/>
  <c r="H36" i="4" a="1"/>
  <c r="H36" i="4" s="1"/>
  <c r="H37" i="4" a="1"/>
  <c r="H37" i="4" s="1"/>
  <c r="H38" i="4" a="1"/>
  <c r="H38" i="4" s="1"/>
  <c r="H39" i="4" a="1"/>
  <c r="H39" i="4" s="1"/>
  <c r="H40" i="4" a="1"/>
  <c r="H40" i="4" s="1"/>
  <c r="H41" i="4" a="1"/>
  <c r="H41" i="4" s="1"/>
  <c r="H30" i="4" a="1"/>
  <c r="H30" i="4" s="1"/>
  <c r="E29" i="4" a="1"/>
  <c r="E29" i="4" s="1"/>
  <c r="E37" i="4" a="1"/>
  <c r="E37" i="4" s="1"/>
  <c r="E36" i="4" a="1"/>
  <c r="E36" i="4" s="1"/>
  <c r="E35" i="4" a="1"/>
  <c r="E35" i="4" s="1"/>
  <c r="E34" i="4" a="1"/>
  <c r="E34" i="4" s="1"/>
  <c r="E33" i="4" a="1"/>
  <c r="E33" i="4" s="1"/>
  <c r="E32" i="4" a="1"/>
  <c r="E32" i="4" s="1"/>
  <c r="E31" i="4" a="1"/>
  <c r="E31" i="4" s="1"/>
  <c r="E30" i="4" a="1"/>
  <c r="E30" i="4" s="1"/>
  <c r="N72" i="1"/>
  <c r="AB72" i="3"/>
  <c r="O71" i="1"/>
  <c r="P20" i="4"/>
  <c r="P21" i="4"/>
  <c r="P23" i="4"/>
  <c r="P25" i="4"/>
  <c r="P26" i="4"/>
  <c r="P27" i="4"/>
  <c r="P28" i="4"/>
  <c r="P18" i="4"/>
  <c r="P17" i="4"/>
  <c r="P7" i="4"/>
  <c r="Q2" i="4" s="1" a="1"/>
  <c r="Q2" i="4" s="1"/>
  <c r="Q3" i="4" a="1"/>
  <c r="Q3" i="4" s="1"/>
  <c r="Q13" i="4" a="1"/>
  <c r="Q13" i="4" s="1"/>
  <c r="Q12" i="4" a="1"/>
  <c r="Q12" i="4" s="1"/>
  <c r="Q11" i="4" a="1"/>
  <c r="Q11" i="4" s="1"/>
  <c r="Q10" i="4" a="1"/>
  <c r="Q10" i="4" s="1"/>
  <c r="Q9" i="4" a="1"/>
  <c r="Q9" i="4" s="1"/>
  <c r="Q8" i="4" a="1"/>
  <c r="Q8" i="4" s="1"/>
  <c r="Q7" i="4" a="1"/>
  <c r="Q7" i="4" s="1"/>
  <c r="Q6" i="4" a="1"/>
  <c r="Q6" i="4" s="1"/>
  <c r="Q5" i="4" a="1"/>
  <c r="Q5" i="4" s="1"/>
  <c r="Q4" i="4" a="1"/>
  <c r="Q4" i="4" s="1"/>
  <c r="Q14" i="4" a="1"/>
  <c r="Q14" i="4" s="1"/>
  <c r="BB23" i="4" l="1"/>
  <c r="BB24" i="4"/>
  <c r="BB25" i="4" s="1"/>
  <c r="BB26" i="4" s="1"/>
  <c r="BB27" i="4" s="1"/>
  <c r="BB28" i="4" s="1"/>
  <c r="BB29" i="4" s="1"/>
  <c r="BB30" i="4" s="1"/>
  <c r="BB31" i="4" s="1"/>
  <c r="L72" i="1" a="1"/>
  <c r="L72" i="1" s="1"/>
  <c r="M72" i="1" a="1"/>
  <c r="M72" i="1" s="1"/>
  <c r="B41" i="4" a="1"/>
  <c r="B41" i="4" s="1"/>
  <c r="B32" i="4" a="1"/>
  <c r="B32" i="4" s="1"/>
  <c r="B33" i="4" a="1"/>
  <c r="B33" i="4" s="1"/>
  <c r="B34" i="4" a="1"/>
  <c r="B34" i="4" s="1"/>
  <c r="B35" i="4" a="1"/>
  <c r="B35" i="4" s="1"/>
  <c r="B36" i="4" a="1"/>
  <c r="B36" i="4" s="1"/>
  <c r="B37" i="4" a="1"/>
  <c r="B37" i="4" s="1"/>
  <c r="B38" i="4" a="1"/>
  <c r="B38" i="4" s="1"/>
  <c r="B39" i="4" a="1"/>
  <c r="B39" i="4" s="1"/>
  <c r="B40" i="4" a="1"/>
  <c r="B40" i="4" s="1"/>
  <c r="B31" i="4" a="1"/>
  <c r="B31" i="4" s="1"/>
  <c r="B30" i="4" a="1"/>
  <c r="B30" i="4" s="1"/>
  <c r="N73" i="1"/>
  <c r="AB73" i="3"/>
  <c r="O72" i="1"/>
  <c r="E41" i="4" a="1"/>
  <c r="E41" i="4" s="1"/>
  <c r="E42" i="4" a="1"/>
  <c r="E42" i="4" s="1"/>
  <c r="E43" i="4" a="1"/>
  <c r="E43" i="4" s="1"/>
  <c r="E44" i="4" a="1"/>
  <c r="E44" i="4" s="1"/>
  <c r="E45" i="4" a="1"/>
  <c r="E45" i="4" s="1"/>
  <c r="E46" i="4" a="1"/>
  <c r="E46" i="4" s="1"/>
  <c r="E47" i="4" a="1"/>
  <c r="E47" i="4" s="1"/>
  <c r="E48" i="4" a="1"/>
  <c r="E48" i="4" s="1"/>
  <c r="E49" i="4" a="1"/>
  <c r="E49" i="4" s="1"/>
  <c r="E50" i="4" a="1"/>
  <c r="E50" i="4" s="1"/>
  <c r="E51" i="4" a="1"/>
  <c r="E51" i="4" s="1"/>
  <c r="E52" i="4" a="1"/>
  <c r="E52" i="4" s="1"/>
  <c r="E53" i="4" a="1"/>
  <c r="E53" i="4" s="1"/>
  <c r="E54" i="4" a="1"/>
  <c r="E54" i="4" s="1"/>
  <c r="E55" i="4" a="1"/>
  <c r="E55" i="4" s="1"/>
  <c r="E56" i="4" a="1"/>
  <c r="E56" i="4" s="1"/>
  <c r="E57" i="4" a="1"/>
  <c r="E57" i="4" s="1"/>
  <c r="E58" i="4" a="1"/>
  <c r="E58" i="4" s="1"/>
  <c r="E59" i="4" a="1"/>
  <c r="E59" i="4" s="1"/>
  <c r="E60" i="4" a="1"/>
  <c r="E60" i="4" s="1"/>
  <c r="E61" i="4" a="1"/>
  <c r="E61" i="4" s="1"/>
  <c r="E62" i="4" a="1"/>
  <c r="E62" i="4" s="1"/>
  <c r="E63" i="4" a="1"/>
  <c r="E63" i="4" s="1"/>
  <c r="E64" i="4" a="1"/>
  <c r="E64" i="4" s="1"/>
  <c r="E65" i="4" a="1"/>
  <c r="E65" i="4" s="1"/>
  <c r="E66" i="4" a="1"/>
  <c r="E66" i="4" s="1"/>
  <c r="E67" i="4" a="1"/>
  <c r="E67" i="4" s="1"/>
  <c r="E68" i="4" a="1"/>
  <c r="E68" i="4" s="1"/>
  <c r="E69" i="4" a="1"/>
  <c r="E69" i="4" s="1"/>
  <c r="E70" i="4" a="1"/>
  <c r="E70" i="4" s="1"/>
  <c r="E71" i="4" a="1"/>
  <c r="E71" i="4" s="1"/>
  <c r="E72" i="4" a="1"/>
  <c r="E72" i="4" s="1"/>
  <c r="E73" i="4" a="1"/>
  <c r="E73" i="4" s="1"/>
  <c r="E74" i="4" a="1"/>
  <c r="E74" i="4" s="1"/>
  <c r="E75" i="4" a="1"/>
  <c r="E75" i="4" s="1"/>
  <c r="E76" i="4" a="1"/>
  <c r="E76" i="4" s="1"/>
  <c r="E77" i="4" a="1"/>
  <c r="E77" i="4" s="1"/>
  <c r="E78" i="4" a="1"/>
  <c r="E78" i="4" s="1"/>
  <c r="E79" i="4" a="1"/>
  <c r="E79" i="4" s="1"/>
  <c r="E80" i="4" a="1"/>
  <c r="E80" i="4" s="1"/>
  <c r="E81" i="4" a="1"/>
  <c r="E81" i="4" s="1"/>
  <c r="E82" i="4" a="1"/>
  <c r="E82" i="4" s="1"/>
  <c r="L73" i="1" l="1" a="1"/>
  <c r="L73" i="1" s="1"/>
  <c r="M73" i="1" a="1"/>
  <c r="M73" i="1" s="1"/>
  <c r="N74" i="1"/>
  <c r="AB74" i="3"/>
  <c r="O73" i="1"/>
  <c r="L74" i="1" l="1" a="1"/>
  <c r="L74" i="1" s="1"/>
  <c r="M74" i="1" a="1"/>
  <c r="M74" i="1" s="1"/>
  <c r="N75" i="1"/>
  <c r="AB75" i="3"/>
  <c r="O74" i="1"/>
  <c r="D40" i="4" a="1"/>
  <c r="D40" i="4" s="1"/>
  <c r="D41" i="4" a="1"/>
  <c r="D41" i="4" s="1"/>
  <c r="D42" i="4" a="1"/>
  <c r="D42" i="4" s="1"/>
  <c r="D43" i="4" a="1"/>
  <c r="D43" i="4" s="1"/>
  <c r="D44" i="4" a="1"/>
  <c r="D44" i="4" s="1"/>
  <c r="D45" i="4" a="1"/>
  <c r="D45" i="4" s="1"/>
  <c r="D46" i="4" a="1"/>
  <c r="D46" i="4" s="1"/>
  <c r="D47" i="4" a="1"/>
  <c r="D47" i="4" s="1"/>
  <c r="D48" i="4" a="1"/>
  <c r="D48" i="4" s="1"/>
  <c r="D49" i="4" a="1"/>
  <c r="D49" i="4" s="1"/>
  <c r="D50" i="4" a="1"/>
  <c r="D50" i="4" s="1"/>
  <c r="D51" i="4" a="1"/>
  <c r="D51" i="4" s="1"/>
  <c r="D52" i="4" a="1"/>
  <c r="D52" i="4" s="1"/>
  <c r="D53" i="4" a="1"/>
  <c r="D53" i="4" s="1"/>
  <c r="D54" i="4" a="1"/>
  <c r="D54" i="4" s="1"/>
  <c r="D55" i="4" a="1"/>
  <c r="D55" i="4" s="1"/>
  <c r="D56" i="4" a="1"/>
  <c r="D56" i="4" s="1"/>
  <c r="D57" i="4" a="1"/>
  <c r="D57" i="4" s="1"/>
  <c r="D58" i="4" a="1"/>
  <c r="D58" i="4" s="1"/>
  <c r="D59" i="4" a="1"/>
  <c r="D59" i="4" s="1"/>
  <c r="D60" i="4" a="1"/>
  <c r="D60" i="4" s="1"/>
  <c r="D61" i="4" a="1"/>
  <c r="D61" i="4" s="1"/>
  <c r="D62" i="4" a="1"/>
  <c r="D62" i="4" s="1"/>
  <c r="D63" i="4" a="1"/>
  <c r="D63" i="4" s="1"/>
  <c r="D64" i="4" a="1"/>
  <c r="D64" i="4" s="1"/>
  <c r="D65" i="4" a="1"/>
  <c r="D65" i="4" s="1"/>
  <c r="D66" i="4" a="1"/>
  <c r="D66" i="4" s="1"/>
  <c r="D67" i="4" a="1"/>
  <c r="D67" i="4" s="1"/>
  <c r="D68" i="4" a="1"/>
  <c r="D68" i="4" s="1"/>
  <c r="D69" i="4" a="1"/>
  <c r="D69" i="4" s="1"/>
  <c r="D70" i="4" a="1"/>
  <c r="D70" i="4" s="1"/>
  <c r="L75" i="1" l="1" a="1"/>
  <c r="L75" i="1" s="1"/>
  <c r="M75" i="1" a="1"/>
  <c r="M75" i="1" s="1"/>
  <c r="N76" i="1"/>
  <c r="AB76" i="3"/>
  <c r="O75" i="1"/>
  <c r="L76" i="1" l="1" a="1"/>
  <c r="L76" i="1" s="1"/>
  <c r="M76" i="1" a="1"/>
  <c r="M76" i="1" s="1"/>
  <c r="N77" i="1"/>
  <c r="AB77" i="3"/>
  <c r="O76" i="1"/>
  <c r="L77" i="1" l="1" a="1"/>
  <c r="L77" i="1" s="1"/>
  <c r="M77" i="1" a="1"/>
  <c r="M77" i="1" s="1"/>
  <c r="N78" i="1"/>
  <c r="AB78" i="3"/>
  <c r="O77" i="1"/>
  <c r="L78" i="1" l="1" a="1"/>
  <c r="L78" i="1" s="1"/>
  <c r="M78" i="1" a="1"/>
  <c r="M78" i="1" s="1"/>
  <c r="N79" i="1"/>
  <c r="AB79" i="3"/>
  <c r="O78" i="1"/>
  <c r="L79" i="1" l="1" a="1"/>
  <c r="L79" i="1" s="1"/>
  <c r="M79" i="1" a="1"/>
  <c r="M79" i="1" s="1"/>
  <c r="N80" i="1"/>
  <c r="AB80" i="3"/>
  <c r="O79" i="1"/>
  <c r="L80" i="1" l="1" a="1"/>
  <c r="L80" i="1" s="1"/>
  <c r="M80" i="1" a="1"/>
  <c r="M80" i="1" s="1"/>
  <c r="N81" i="1"/>
  <c r="AB81" i="3"/>
  <c r="O80" i="1"/>
  <c r="L81" i="1" l="1" a="1"/>
  <c r="L81" i="1" s="1"/>
  <c r="M81" i="1" a="1"/>
  <c r="M81" i="1" s="1"/>
  <c r="N82" i="1"/>
  <c r="AB82" i="3"/>
  <c r="O81" i="1"/>
  <c r="L82" i="1" l="1" a="1"/>
  <c r="L82" i="1" s="1"/>
  <c r="M82" i="1" a="1"/>
  <c r="M82" i="1" s="1"/>
  <c r="N83" i="1"/>
  <c r="AB83" i="3"/>
  <c r="O82" i="1"/>
  <c r="L83" i="1" l="1" a="1"/>
  <c r="L83" i="1" s="1"/>
  <c r="M83" i="1" a="1"/>
  <c r="M83" i="1" s="1"/>
  <c r="N84" i="1"/>
  <c r="AB84" i="3"/>
  <c r="O83" i="1"/>
  <c r="L84" i="1" l="1" a="1"/>
  <c r="L84" i="1" s="1"/>
  <c r="M84" i="1" a="1"/>
  <c r="M84" i="1" s="1"/>
  <c r="N85" i="1"/>
  <c r="AB85" i="3"/>
  <c r="O84" i="1"/>
  <c r="L85" i="1" l="1" a="1"/>
  <c r="L85" i="1" s="1"/>
  <c r="M85" i="1" a="1"/>
  <c r="M85" i="1" s="1"/>
  <c r="N86" i="1"/>
  <c r="AB86" i="3"/>
  <c r="O85" i="1"/>
  <c r="L86" i="1" l="1" a="1"/>
  <c r="L86" i="1" s="1"/>
  <c r="M86" i="1" a="1"/>
  <c r="M86" i="1" s="1"/>
  <c r="N87" i="1"/>
  <c r="AB87" i="3"/>
  <c r="O86" i="1"/>
  <c r="L87" i="1" l="1" a="1"/>
  <c r="L87" i="1" s="1"/>
  <c r="M87" i="1" a="1"/>
  <c r="M87" i="1" s="1"/>
  <c r="N88" i="1"/>
  <c r="AB88" i="3"/>
  <c r="O87" i="1"/>
  <c r="L88" i="1" l="1" a="1"/>
  <c r="L88" i="1" s="1"/>
  <c r="M88" i="1" a="1"/>
  <c r="M88" i="1" s="1"/>
  <c r="N89" i="1"/>
  <c r="AB89" i="3"/>
  <c r="O88" i="1"/>
  <c r="L89" i="1" l="1" a="1"/>
  <c r="L89" i="1" s="1"/>
  <c r="M89" i="1" a="1"/>
  <c r="M89" i="1" s="1"/>
  <c r="N90" i="1"/>
  <c r="AB90" i="3"/>
  <c r="O89" i="1"/>
  <c r="L90" i="1" l="1" a="1"/>
  <c r="L90" i="1" s="1"/>
  <c r="M90" i="1" a="1"/>
  <c r="M90" i="1" s="1"/>
  <c r="N91" i="1"/>
  <c r="AB91" i="3"/>
  <c r="O90" i="1"/>
  <c r="L91" i="1" l="1" a="1"/>
  <c r="L91" i="1" s="1"/>
  <c r="M91" i="1" a="1"/>
  <c r="M91" i="1" s="1"/>
  <c r="N92" i="1"/>
  <c r="AB92" i="3"/>
  <c r="O91" i="1"/>
  <c r="L92" i="1" l="1" a="1"/>
  <c r="L92" i="1" s="1"/>
  <c r="M92" i="1" a="1"/>
  <c r="M92" i="1" s="1"/>
  <c r="N93" i="1"/>
  <c r="AB93" i="3"/>
  <c r="O92" i="1"/>
  <c r="L93" i="1" l="1" a="1"/>
  <c r="L93" i="1" s="1"/>
  <c r="M93" i="1" a="1"/>
  <c r="M93" i="1" s="1"/>
  <c r="N94" i="1"/>
  <c r="AB94" i="3"/>
  <c r="O93" i="1"/>
  <c r="L94" i="1" l="1" a="1"/>
  <c r="L94" i="1" s="1"/>
  <c r="M94" i="1" a="1"/>
  <c r="M94" i="1" s="1"/>
  <c r="N95" i="1"/>
  <c r="AB95" i="3"/>
  <c r="O94" i="1"/>
  <c r="L95" i="1" l="1" a="1"/>
  <c r="L95" i="1" s="1"/>
  <c r="M95" i="1" a="1"/>
  <c r="M95" i="1" s="1"/>
  <c r="N96" i="1"/>
  <c r="AB96" i="3"/>
  <c r="O95" i="1"/>
  <c r="L96" i="1" l="1" a="1"/>
  <c r="L96" i="1" s="1"/>
  <c r="M96" i="1" a="1"/>
  <c r="M96" i="1" s="1"/>
  <c r="N97" i="1"/>
  <c r="AB97" i="3"/>
  <c r="O96" i="1"/>
  <c r="L97" i="1" l="1" a="1"/>
  <c r="L97" i="1" s="1"/>
  <c r="M97" i="1" a="1"/>
  <c r="M97" i="1" s="1"/>
  <c r="N98" i="1"/>
  <c r="AB98" i="3"/>
  <c r="O97" i="1"/>
  <c r="L98" i="1" l="1" a="1"/>
  <c r="L98" i="1" s="1"/>
  <c r="M98" i="1" a="1"/>
  <c r="M98" i="1" s="1"/>
  <c r="AB99" i="3"/>
  <c r="N99" i="1"/>
  <c r="AB100" i="3"/>
  <c r="O98" i="1"/>
  <c r="L100" i="1" l="1" a="1"/>
  <c r="L100" i="1" s="1"/>
  <c r="M100" i="1" a="1"/>
  <c r="M100" i="1" s="1"/>
  <c r="L99" i="1" a="1"/>
  <c r="L99" i="1" s="1"/>
  <c r="M99" i="1" a="1"/>
  <c r="M99" i="1" s="1"/>
  <c r="O99" i="1"/>
  <c r="N101" i="1"/>
  <c r="N100" i="1"/>
  <c r="AB101" i="3"/>
  <c r="O100" i="1"/>
  <c r="F41" i="1" a="1"/>
  <c r="F41" i="1" s="1"/>
  <c r="F40" i="1" a="1"/>
  <c r="F40" i="1" s="1"/>
  <c r="L101" i="1" l="1" a="1"/>
  <c r="L101" i="1" s="1"/>
  <c r="M101" i="1" a="1"/>
  <c r="M101" i="1" s="1"/>
  <c r="N102" i="1"/>
  <c r="AB102" i="3"/>
  <c r="O101" i="1"/>
  <c r="L102" i="1" l="1" a="1"/>
  <c r="L102" i="1" s="1"/>
  <c r="M102" i="1" a="1"/>
  <c r="M102" i="1" s="1"/>
  <c r="N103" i="1"/>
  <c r="AB103" i="3"/>
  <c r="O102" i="1"/>
  <c r="L103" i="1" l="1" a="1"/>
  <c r="L103" i="1" s="1"/>
  <c r="M103" i="1" a="1"/>
  <c r="M103" i="1" s="1"/>
  <c r="N104" i="1"/>
  <c r="AB104" i="3"/>
  <c r="O103" i="1"/>
  <c r="L104" i="1" l="1" a="1"/>
  <c r="L104" i="1" s="1"/>
  <c r="M104" i="1" a="1"/>
  <c r="M104" i="1" s="1"/>
  <c r="N105" i="1"/>
  <c r="AB105" i="3"/>
  <c r="O104" i="1"/>
  <c r="L105" i="1" l="1" a="1"/>
  <c r="L105" i="1" s="1"/>
  <c r="M105" i="1" a="1"/>
  <c r="M105" i="1" s="1"/>
  <c r="N106" i="1"/>
  <c r="AB106" i="3"/>
  <c r="O105" i="1"/>
  <c r="L106" i="1" l="1" a="1"/>
  <c r="L106" i="1" s="1"/>
  <c r="M106" i="1" a="1"/>
  <c r="M106" i="1" s="1"/>
  <c r="N107" i="1"/>
  <c r="AB107" i="3"/>
  <c r="O106" i="1"/>
  <c r="L107" i="1" l="1" a="1"/>
  <c r="L107" i="1" s="1"/>
  <c r="M107" i="1" a="1"/>
  <c r="M107" i="1" s="1"/>
  <c r="N108" i="1"/>
  <c r="AB108" i="3"/>
  <c r="O107" i="1"/>
  <c r="L108" i="1" l="1" a="1"/>
  <c r="L108" i="1" s="1"/>
  <c r="M108" i="1" a="1"/>
  <c r="M108" i="1" s="1"/>
  <c r="N109" i="1"/>
  <c r="AB109" i="3"/>
  <c r="O108" i="1"/>
  <c r="L109" i="1" l="1" a="1"/>
  <c r="L109" i="1" s="1"/>
  <c r="M109" i="1" a="1"/>
  <c r="M109" i="1" s="1"/>
  <c r="N110" i="1"/>
  <c r="AB110" i="3"/>
  <c r="O109" i="1"/>
  <c r="L110" i="1" l="1" a="1"/>
  <c r="L110" i="1" s="1"/>
  <c r="M110" i="1" a="1"/>
  <c r="M110" i="1" s="1"/>
  <c r="N111" i="1"/>
  <c r="AB111" i="3"/>
  <c r="O110" i="1"/>
  <c r="L111" i="1" l="1" a="1"/>
  <c r="L111" i="1" s="1"/>
  <c r="M111" i="1" a="1"/>
  <c r="M111" i="1" s="1"/>
  <c r="N112" i="1"/>
  <c r="AB112" i="3"/>
  <c r="O111" i="1"/>
  <c r="L112" i="1" l="1" a="1"/>
  <c r="L112" i="1" s="1"/>
  <c r="M112" i="1" a="1"/>
  <c r="M112" i="1" s="1"/>
  <c r="N113" i="1"/>
  <c r="AB113" i="3"/>
  <c r="O112" i="1"/>
  <c r="L113" i="1" l="1" a="1"/>
  <c r="L113" i="1" s="1"/>
  <c r="M113" i="1" a="1"/>
  <c r="M113" i="1" s="1"/>
  <c r="N114" i="1"/>
  <c r="AB114" i="3"/>
  <c r="O113" i="1"/>
  <c r="L114" i="1" l="1" a="1"/>
  <c r="L114" i="1" s="1"/>
  <c r="M114" i="1" a="1"/>
  <c r="M114" i="1" s="1"/>
  <c r="AB115" i="3"/>
  <c r="AB116" i="3"/>
  <c r="N115" i="1"/>
  <c r="O114" i="1"/>
  <c r="L116" i="1" l="1" a="1"/>
  <c r="L116" i="1" s="1"/>
  <c r="M116" i="1" a="1"/>
  <c r="M116" i="1" s="1"/>
  <c r="L115" i="1" a="1"/>
  <c r="L115" i="1" s="1"/>
  <c r="M115" i="1" a="1"/>
  <c r="M115" i="1" s="1"/>
  <c r="O115" i="1"/>
  <c r="N117" i="1"/>
  <c r="AB117" i="3"/>
  <c r="N116" i="1"/>
  <c r="L117" i="1" l="1" a="1"/>
  <c r="L117" i="1" s="1"/>
  <c r="M117" i="1" a="1"/>
  <c r="M117" i="1" s="1"/>
  <c r="O116" i="1"/>
  <c r="N118" i="1"/>
  <c r="AB118" i="3"/>
  <c r="L118" i="1" l="1" a="1"/>
  <c r="L118" i="1" s="1"/>
  <c r="M118" i="1" a="1"/>
  <c r="M118" i="1" s="1"/>
  <c r="O117" i="1"/>
  <c r="N119" i="1"/>
  <c r="AB119" i="3"/>
  <c r="L119" i="1" l="1" a="1"/>
  <c r="L119" i="1" s="1"/>
  <c r="M119" i="1" a="1"/>
  <c r="M119" i="1" s="1"/>
  <c r="O118" i="1"/>
  <c r="N120" i="1"/>
  <c r="AB120" i="3"/>
  <c r="L120" i="1" l="1" a="1"/>
  <c r="L120" i="1" s="1"/>
  <c r="M120" i="1" a="1"/>
  <c r="M120" i="1" s="1"/>
  <c r="AB121" i="3"/>
  <c r="O119" i="1"/>
  <c r="N121" i="1"/>
  <c r="L121" i="1" l="1" a="1"/>
  <c r="L121" i="1" s="1"/>
  <c r="M121" i="1" a="1"/>
  <c r="M121" i="1" s="1"/>
  <c r="O120" i="1"/>
  <c r="N122" i="1"/>
  <c r="AB122" i="3"/>
  <c r="L122" i="1" l="1" a="1"/>
  <c r="L122" i="1" s="1"/>
  <c r="M122" i="1" a="1"/>
  <c r="M122" i="1" s="1"/>
  <c r="O121" i="1"/>
  <c r="N123" i="1"/>
  <c r="AB123" i="3"/>
  <c r="L123" i="1" l="1" a="1"/>
  <c r="L123" i="1" s="1"/>
  <c r="M123" i="1" a="1"/>
  <c r="M123" i="1" s="1"/>
  <c r="O122" i="1"/>
  <c r="N124" i="1"/>
  <c r="AB124" i="3"/>
  <c r="L124" i="1" l="1" a="1"/>
  <c r="L124" i="1" s="1"/>
  <c r="M124" i="1" a="1"/>
  <c r="M124" i="1" s="1"/>
  <c r="O123" i="1"/>
  <c r="N125" i="1"/>
  <c r="AB125" i="3"/>
  <c r="L125" i="1" l="1" a="1"/>
  <c r="L125" i="1" s="1"/>
  <c r="M125" i="1" a="1"/>
  <c r="M125" i="1" s="1"/>
  <c r="O124" i="1"/>
  <c r="N126" i="1"/>
  <c r="AB126" i="3"/>
  <c r="L126" i="1" l="1" a="1"/>
  <c r="L126" i="1" s="1"/>
  <c r="M126" i="1" a="1"/>
  <c r="M126" i="1" s="1"/>
  <c r="O125" i="1"/>
  <c r="N127" i="1"/>
  <c r="AB127" i="3"/>
  <c r="L127" i="1" l="1" a="1"/>
  <c r="L127" i="1" s="1"/>
  <c r="M127" i="1" a="1"/>
  <c r="M127" i="1" s="1"/>
  <c r="O126" i="1"/>
  <c r="N128" i="1"/>
  <c r="AB128" i="3"/>
  <c r="L128" i="1" l="1" a="1"/>
  <c r="L128" i="1" s="1"/>
  <c r="M128" i="1" a="1"/>
  <c r="M128" i="1" s="1"/>
  <c r="O127" i="1"/>
  <c r="N129" i="1"/>
  <c r="AB129" i="3"/>
  <c r="L129" i="1" l="1" a="1"/>
  <c r="L129" i="1" s="1"/>
  <c r="M129" i="1" a="1"/>
  <c r="M129" i="1" s="1"/>
  <c r="O128" i="1"/>
  <c r="N130" i="1"/>
  <c r="AB130" i="3"/>
  <c r="L130" i="1" l="1" a="1"/>
  <c r="L130" i="1" s="1"/>
  <c r="M130" i="1" a="1"/>
  <c r="M130" i="1" s="1"/>
  <c r="O129" i="1"/>
  <c r="N131" i="1"/>
  <c r="AB131" i="3"/>
  <c r="L131" i="1" l="1" a="1"/>
  <c r="L131" i="1" s="1"/>
  <c r="M131" i="1" a="1"/>
  <c r="M131" i="1" s="1"/>
  <c r="O130" i="1"/>
  <c r="N132" i="1"/>
  <c r="AB132" i="3"/>
  <c r="L132" i="1" l="1" a="1"/>
  <c r="L132" i="1" s="1"/>
  <c r="M132" i="1" a="1"/>
  <c r="M132" i="1" s="1"/>
  <c r="O131" i="1"/>
  <c r="N133" i="1"/>
  <c r="AB133" i="3"/>
  <c r="L133" i="1" l="1" a="1"/>
  <c r="L133" i="1" s="1"/>
  <c r="M133" i="1" a="1"/>
  <c r="M133" i="1" s="1"/>
  <c r="AB134" i="3"/>
  <c r="O132" i="1"/>
  <c r="N134" i="1"/>
  <c r="L134" i="1" l="1" a="1"/>
  <c r="L134" i="1" s="1"/>
  <c r="M134" i="1" a="1"/>
  <c r="M134" i="1" s="1"/>
  <c r="O133" i="1"/>
  <c r="N135" i="1"/>
  <c r="AB135" i="3"/>
  <c r="L135" i="1" l="1" a="1"/>
  <c r="L135" i="1" s="1"/>
  <c r="M135" i="1" a="1"/>
  <c r="M135" i="1" s="1"/>
  <c r="O134" i="1"/>
  <c r="N136" i="1"/>
  <c r="O135" i="1" l="1"/>
  <c r="N137" i="1"/>
  <c r="F43" i="1" l="1" a="1"/>
  <c r="F43" i="1" s="1"/>
  <c r="H29" i="1" a="1"/>
  <c r="H29" i="1" s="1"/>
  <c r="H31" i="1" a="1"/>
  <c r="H31" i="1" s="1"/>
  <c r="H32" i="1" a="1"/>
  <c r="H32" i="1" s="1"/>
  <c r="F42" i="1" a="1"/>
  <c r="F42" i="1" s="1"/>
  <c r="H30" i="1" a="1"/>
  <c r="H30" i="1" s="1"/>
  <c r="F44" i="1" a="1"/>
  <c r="F44" i="1" s="1"/>
  <c r="F45" i="1" a="1"/>
  <c r="F45" i="1" s="1"/>
  <c r="F20" i="1" a="1"/>
  <c r="F20" i="1" s="1"/>
  <c r="F21" i="1" a="1"/>
  <c r="F21" i="1" s="1"/>
  <c r="F22" i="1" a="1"/>
  <c r="F22" i="1" s="1"/>
  <c r="F23" i="1" a="1"/>
  <c r="F23" i="1" s="1"/>
  <c r="F24" i="1" a="1"/>
  <c r="F24" i="1" s="1"/>
  <c r="F25" i="1" a="1"/>
  <c r="F25" i="1" s="1"/>
  <c r="F26" i="1" a="1"/>
  <c r="F26" i="1" s="1"/>
  <c r="F19" i="1" a="1"/>
  <c r="F19" i="1" s="1"/>
  <c r="F28" i="1" a="1"/>
  <c r="F28" i="1" s="1"/>
  <c r="F37" i="1" a="1"/>
  <c r="F37" i="1" s="1"/>
  <c r="F36" i="1" a="1"/>
  <c r="F36" i="1" s="1"/>
  <c r="F35" i="1" a="1"/>
  <c r="F35" i="1" s="1"/>
  <c r="F34" i="1" a="1"/>
  <c r="F34" i="1" s="1"/>
  <c r="F33" i="1" a="1"/>
  <c r="F33" i="1" s="1"/>
  <c r="F32" i="1" a="1"/>
  <c r="F32" i="1" s="1"/>
  <c r="F31" i="1" a="1"/>
  <c r="F31" i="1" s="1"/>
  <c r="F30" i="1" a="1"/>
  <c r="F30" i="1" s="1"/>
  <c r="F29" i="1" a="1"/>
  <c r="F29" i="1" s="1"/>
  <c r="F27" i="1" a="1"/>
  <c r="F27" i="1" s="1"/>
  <c r="F39" i="1" a="1"/>
  <c r="F39" i="1" s="1"/>
  <c r="I9" i="1" a="1"/>
  <c r="I9" i="1" s="1"/>
  <c r="I10" i="1" a="1"/>
  <c r="I10" i="1" s="1"/>
  <c r="I11" i="1" a="1"/>
  <c r="I11" i="1" s="1"/>
  <c r="I12" i="1" a="1"/>
  <c r="I12" i="1" s="1"/>
  <c r="I13" i="1" a="1"/>
  <c r="I13" i="1" s="1"/>
  <c r="I14" i="1" a="1"/>
  <c r="I14" i="1" s="1"/>
  <c r="I15" i="1" a="1"/>
  <c r="I15" i="1" s="1"/>
  <c r="I16" i="1" a="1"/>
  <c r="I16" i="1" s="1"/>
  <c r="I17" i="1" a="1"/>
  <c r="I17" i="1" s="1"/>
  <c r="I18" i="1" a="1"/>
  <c r="I18" i="1" s="1"/>
  <c r="I8" i="1" a="1"/>
  <c r="I8" i="1" s="1"/>
  <c r="I7" i="1" a="1"/>
  <c r="I7" i="1" s="1"/>
  <c r="F46" i="1" a="1"/>
  <c r="F46" i="1" s="1"/>
  <c r="F47" i="1" a="1"/>
  <c r="F47" i="1" s="1"/>
  <c r="F48" i="1" a="1"/>
  <c r="F48" i="1" s="1"/>
  <c r="F49" i="1" a="1"/>
  <c r="F49" i="1" s="1"/>
  <c r="F50" i="1" a="1"/>
  <c r="F50" i="1" s="1"/>
  <c r="F51" i="1" a="1"/>
  <c r="F51" i="1" s="1"/>
  <c r="F52" i="1" a="1"/>
  <c r="F52" i="1" s="1"/>
  <c r="H47" i="1" a="1"/>
  <c r="H47" i="1" s="1"/>
  <c r="H48" i="1" a="1"/>
  <c r="H48" i="1" s="1"/>
  <c r="H49" i="1" a="1"/>
  <c r="H49" i="1" s="1"/>
  <c r="H50" i="1" a="1"/>
  <c r="H50" i="1" s="1"/>
  <c r="H51" i="1" a="1"/>
  <c r="H51" i="1" s="1"/>
  <c r="F53" i="1" a="1"/>
  <c r="F53" i="1" s="1"/>
  <c r="F54" i="1" a="1"/>
  <c r="F54" i="1" s="1"/>
  <c r="F55" i="1" a="1"/>
  <c r="F55" i="1" s="1"/>
  <c r="F56" i="1" a="1"/>
  <c r="F56" i="1" s="1"/>
  <c r="AX155" i="4" l="1"/>
  <c r="BA149" i="4"/>
  <c r="BB149" i="4" s="1"/>
  <c r="AY155" i="4"/>
  <c r="AZ155" i="4" s="1"/>
  <c r="AX156" i="4"/>
  <c r="AY156" i="4"/>
  <c r="AZ156" i="4"/>
  <c r="BA150" i="4"/>
  <c r="BB150" i="4" s="1"/>
  <c r="AX157" i="4"/>
  <c r="AY157" i="4"/>
  <c r="AZ157" i="4"/>
  <c r="BA151" i="4"/>
  <c r="BB151" i="4" s="1"/>
  <c r="AX158" i="4"/>
  <c r="AY158" i="4"/>
  <c r="AZ158" i="4"/>
  <c r="BA152" i="4"/>
  <c r="BB152" i="4" s="1"/>
  <c r="AY159" i="4"/>
  <c r="AZ159" i="4" s="1"/>
  <c r="AX159" i="4"/>
  <c r="AY160" i="4"/>
  <c r="AZ160" i="4" s="1"/>
  <c r="AX160" i="4"/>
  <c r="AY161" i="4"/>
  <c r="AZ161" i="4" s="1"/>
  <c r="AX161" i="4"/>
  <c r="AY162" i="4"/>
  <c r="AZ162" i="4" s="1"/>
  <c r="AX162" i="4"/>
  <c r="AY163" i="4"/>
  <c r="AZ163" i="4" s="1"/>
  <c r="AX163" i="4"/>
  <c r="AY164" i="4"/>
  <c r="AZ164" i="4" s="1"/>
  <c r="AX164" i="4"/>
  <c r="AY165" i="4"/>
  <c r="AZ165" i="4" s="1"/>
  <c r="AX165" i="4"/>
  <c r="AY166" i="4"/>
  <c r="AZ166" i="4" s="1"/>
  <c r="AX166" i="4"/>
  <c r="AY167" i="4"/>
  <c r="AZ167" i="4" s="1"/>
  <c r="AX167" i="4"/>
  <c r="AY168" i="4"/>
  <c r="AZ168" i="4" s="1"/>
  <c r="AX168" i="4"/>
  <c r="AY169" i="4"/>
  <c r="AZ169" i="4" s="1"/>
  <c r="AX169" i="4"/>
  <c r="AY170" i="4"/>
  <c r="AZ170" i="4" s="1"/>
  <c r="AX170" i="4"/>
  <c r="AY171" i="4"/>
  <c r="AZ171" i="4" s="1"/>
  <c r="AX171" i="4"/>
  <c r="AZ60" i="4" l="1"/>
  <c r="AZ69" i="4"/>
  <c r="AZ68" i="4"/>
  <c r="AZ67" i="4"/>
  <c r="AZ66" i="4"/>
  <c r="AZ65" i="4"/>
  <c r="AZ64" i="4"/>
  <c r="AZ63" i="4"/>
  <c r="AZ62" i="4"/>
  <c r="AZ61" i="4"/>
  <c r="AZ59" i="4"/>
  <c r="BA59" i="4" s="1"/>
  <c r="BB59" i="4" s="1"/>
  <c r="BA61" i="4" l="1"/>
  <c r="BB61" i="4" s="1"/>
  <c r="BA62" i="4"/>
  <c r="BB62" i="4" s="1"/>
  <c r="BA63" i="4"/>
  <c r="BB63" i="4" s="1"/>
  <c r="BA64" i="4"/>
  <c r="BB64" i="4" s="1"/>
  <c r="BA65" i="4"/>
  <c r="BB65" i="4" s="1"/>
  <c r="BA66" i="4"/>
  <c r="BB66" i="4" s="1"/>
  <c r="BA67" i="4"/>
  <c r="BB67" i="4" s="1"/>
  <c r="BA68" i="4"/>
  <c r="BB68" i="4" s="1"/>
  <c r="BA69" i="4"/>
  <c r="BB69" i="4" s="1"/>
  <c r="BA60" i="4"/>
  <c r="BB60" i="4" s="1"/>
  <c r="BC8" i="4" s="1" a="1"/>
  <c r="BC8" i="4" s="1"/>
  <c r="AZ115" i="4" l="1"/>
  <c r="BA115" i="4"/>
  <c r="AZ123" i="4" l="1"/>
  <c r="I21" i="4"/>
  <c r="I22" i="4"/>
  <c r="I20" i="4"/>
  <c r="K4" i="4" l="1" a="1"/>
  <c r="K4" i="4" s="1"/>
  <c r="BC19" i="4" a="1"/>
  <c r="BC19" i="4" s="1"/>
  <c r="BC20" i="4" a="1"/>
  <c r="BC20" i="4" s="1"/>
  <c r="BD4" i="4" a="1"/>
  <c r="BD4" i="4" s="1"/>
  <c r="BD13" i="4" a="1"/>
  <c r="BD13" i="4" s="1"/>
  <c r="BD12" i="4" a="1"/>
  <c r="BD12" i="4" s="1"/>
  <c r="BD11" i="4" a="1"/>
  <c r="BD11" i="4" s="1"/>
  <c r="BD10" i="4" a="1"/>
  <c r="BD10" i="4" s="1"/>
  <c r="BD9" i="4" a="1"/>
  <c r="BD9" i="4" s="1"/>
  <c r="BD8" i="4" a="1"/>
  <c r="BD8" i="4" s="1"/>
  <c r="BD7" i="4" a="1"/>
  <c r="BD7" i="4" s="1"/>
  <c r="BD6" i="4" a="1"/>
  <c r="BD6" i="4" s="1"/>
  <c r="BD5" i="4" a="1"/>
  <c r="BD5" i="4" s="1"/>
  <c r="BD3" i="4" a="1"/>
  <c r="BD3" i="4" s="1"/>
  <c r="K14" i="4" a="1"/>
  <c r="K14" i="4" s="1"/>
  <c r="K15" i="4" a="1"/>
  <c r="K15" i="4" s="1"/>
  <c r="K16" i="4" a="1"/>
  <c r="K16" i="4" s="1"/>
  <c r="K17" i="4" a="1"/>
  <c r="K17" i="4" s="1"/>
  <c r="K18" i="4" a="1"/>
  <c r="K18" i="4" s="1"/>
  <c r="K19" i="4" a="1"/>
  <c r="K19" i="4" s="1"/>
  <c r="K20" i="4" a="1"/>
  <c r="K20" i="4" s="1"/>
  <c r="K21" i="4" a="1"/>
  <c r="K21" i="4" s="1"/>
  <c r="K22" i="4" a="1"/>
  <c r="K22" i="4" s="1"/>
  <c r="K23" i="4" a="1"/>
  <c r="K23" i="4" s="1"/>
  <c r="K24" i="4" a="1"/>
  <c r="K24" i="4" s="1"/>
  <c r="K25" i="4" a="1"/>
  <c r="K25" i="4" s="1"/>
  <c r="K26" i="4" a="1"/>
  <c r="K26" i="4" s="1"/>
  <c r="K27" i="4" a="1"/>
  <c r="K27" i="4" s="1"/>
  <c r="K28" i="4" a="1"/>
  <c r="K28" i="4" s="1"/>
  <c r="BD19" i="4" a="1"/>
  <c r="BD19" i="4" s="1"/>
  <c r="BD20" i="4" a="1"/>
  <c r="BD20" i="4" s="1"/>
  <c r="BD21" i="4" a="1"/>
  <c r="BD21" i="4" s="1"/>
  <c r="BD22" i="4" a="1"/>
  <c r="BD22" i="4" s="1"/>
  <c r="BD29" i="4" a="1"/>
  <c r="BD29" i="4" s="1"/>
  <c r="BC7" i="4" a="1"/>
  <c r="BC7" i="4" s="1"/>
  <c r="J2" i="4" a="1"/>
  <c r="J2" i="4" s="1"/>
  <c r="I2" i="4" s="1"/>
  <c r="BC10" i="4" a="1"/>
  <c r="BC10" i="4" s="1"/>
  <c r="AX61" i="4" s="1"/>
  <c r="BC11" i="4" a="1"/>
  <c r="BC11" i="4" s="1"/>
  <c r="AX62" i="4" s="1"/>
  <c r="BC12" i="4" a="1"/>
  <c r="BC12" i="4" s="1"/>
  <c r="AX63" i="4" s="1"/>
  <c r="BC13" i="4" a="1"/>
  <c r="BC13" i="4" s="1"/>
  <c r="AX64" i="4" s="1"/>
  <c r="BC14" i="4" a="1"/>
  <c r="BC14" i="4" s="1"/>
  <c r="AX65" i="4" s="1"/>
  <c r="BC15" i="4" a="1"/>
  <c r="BC15" i="4" s="1"/>
  <c r="AX66" i="4" s="1"/>
  <c r="BC16" i="4" a="1"/>
  <c r="BC16" i="4" s="1"/>
  <c r="AX67" i="4" s="1"/>
  <c r="BC17" i="4" a="1"/>
  <c r="BC17" i="4" s="1"/>
  <c r="AX68" i="4" s="1"/>
  <c r="BC18" i="4" a="1"/>
  <c r="BC18" i="4" s="1"/>
  <c r="AX69" i="4" s="1"/>
  <c r="BC9" i="4" a="1"/>
  <c r="BC9" i="4" s="1"/>
  <c r="AX60" i="4" s="1"/>
  <c r="K2" i="4" a="1"/>
  <c r="K2" i="4" s="1"/>
  <c r="I3" i="4" s="1"/>
  <c r="K3" i="4" a="1"/>
  <c r="K3" i="4" s="1"/>
  <c r="I4" i="4" s="1"/>
  <c r="K13" i="4" a="1"/>
  <c r="K13" i="4" s="1"/>
  <c r="K12" i="4" a="1"/>
  <c r="K12" i="4" s="1"/>
  <c r="J7" i="4" a="1"/>
  <c r="J7" i="4" s="1"/>
  <c r="K11" i="4" a="1"/>
  <c r="K11" i="4" s="1"/>
  <c r="K10" i="4" a="1"/>
  <c r="K10" i="4" s="1"/>
  <c r="K9" i="4" a="1"/>
  <c r="K9" i="4" s="1"/>
  <c r="K8" i="4" a="1"/>
  <c r="K8" i="4" s="1"/>
  <c r="J5" i="4" a="1"/>
  <c r="J5" i="4" s="1"/>
  <c r="J6" i="4" a="1"/>
  <c r="J6" i="4" s="1"/>
  <c r="K7" i="4" a="1"/>
  <c r="K7" i="4" s="1"/>
  <c r="K5" i="4" a="1"/>
  <c r="K5" i="4" s="1"/>
  <c r="I7" i="4" s="1"/>
  <c r="J4" i="4" a="1"/>
  <c r="J4" i="4" s="1"/>
  <c r="J3" i="4" a="1"/>
  <c r="J3" i="4" s="1"/>
  <c r="I5" i="4" s="1"/>
  <c r="K6" i="4" a="1"/>
  <c r="K6" i="4" s="1"/>
  <c r="I9" i="4" s="1"/>
  <c r="BC2" i="4" a="1"/>
  <c r="BC2" i="4" s="1"/>
  <c r="BC3" i="4" a="1"/>
  <c r="BC3" i="4" s="1"/>
  <c r="BC4" i="4" a="1"/>
  <c r="BC4" i="4" s="1"/>
  <c r="BD2" i="4" a="1"/>
  <c r="BD2" i="4" s="1"/>
  <c r="BC6" i="4" a="1"/>
  <c r="BC6" i="4" s="1"/>
  <c r="BC5" i="4" a="1"/>
  <c r="BC5" i="4" s="1"/>
  <c r="J28" i="4" a="1"/>
  <c r="J28" i="4" s="1"/>
  <c r="J27" i="4" a="1"/>
  <c r="J27" i="4" s="1"/>
  <c r="J26" i="4" a="1"/>
  <c r="J26" i="4" s="1"/>
  <c r="J25" i="4" a="1"/>
  <c r="J25" i="4" s="1"/>
  <c r="J24" i="4" a="1"/>
  <c r="J24" i="4" s="1"/>
  <c r="J23" i="4" a="1"/>
  <c r="J23" i="4" s="1"/>
  <c r="J22" i="4" a="1"/>
  <c r="J22" i="4" s="1"/>
  <c r="J21" i="4" a="1"/>
  <c r="J21" i="4" s="1"/>
  <c r="J20" i="4" a="1"/>
  <c r="J20" i="4" s="1"/>
  <c r="J19" i="4" a="1"/>
  <c r="J19" i="4" s="1"/>
  <c r="J18" i="4" a="1"/>
  <c r="J18" i="4" s="1"/>
  <c r="J17" i="4" a="1"/>
  <c r="J17" i="4" s="1"/>
  <c r="J16" i="4" a="1"/>
  <c r="J16" i="4" s="1"/>
  <c r="J15" i="4" a="1"/>
  <c r="J15" i="4" s="1"/>
  <c r="J14" i="4" a="1"/>
  <c r="J14" i="4" s="1"/>
  <c r="J13" i="4" a="1"/>
  <c r="J13" i="4" s="1"/>
  <c r="J12" i="4" a="1"/>
  <c r="J12" i="4" s="1"/>
  <c r="J11" i="4" a="1"/>
  <c r="J11" i="4" s="1"/>
  <c r="J10" i="4" a="1"/>
  <c r="J10" i="4" s="1"/>
  <c r="J9" i="4" a="1"/>
  <c r="J9" i="4" s="1"/>
  <c r="J8" i="4" a="1"/>
  <c r="J8" i="4" s="1"/>
  <c r="BC27" i="4" a="1"/>
  <c r="BC27" i="4" s="1"/>
  <c r="BC26" i="4" a="1"/>
  <c r="BC26" i="4" s="1"/>
  <c r="BC25" i="4" a="1"/>
  <c r="BC25" i="4" s="1"/>
  <c r="BC24" i="4" a="1"/>
  <c r="BC24" i="4" s="1"/>
  <c r="BC23" i="4" a="1"/>
  <c r="BC23" i="4" s="1"/>
  <c r="BC22" i="4" a="1"/>
  <c r="BC22" i="4" s="1"/>
  <c r="BC21" i="4" a="1"/>
  <c r="BC21" i="4" s="1"/>
  <c r="BC28" i="4" a="1"/>
  <c r="BC28" i="4" s="1"/>
  <c r="BD14" i="4" a="1"/>
  <c r="BD14" i="4" s="1"/>
  <c r="BD15" i="4" a="1"/>
  <c r="BD15" i="4" s="1"/>
  <c r="BD16" i="4" a="1"/>
  <c r="BD16" i="4" s="1"/>
  <c r="BD17" i="4" a="1"/>
  <c r="BD17" i="4" s="1"/>
  <c r="BD18" i="4" a="1"/>
  <c r="BD18" i="4" s="1"/>
  <c r="BD24" i="4" a="1"/>
  <c r="BD24" i="4" s="1"/>
  <c r="BD23" i="4" a="1"/>
  <c r="BD23" i="4" s="1"/>
  <c r="BD27" i="4" a="1"/>
  <c r="BD27" i="4" s="1"/>
  <c r="BD26" i="4" a="1"/>
  <c r="BD26" i="4" s="1"/>
  <c r="BD25" i="4" a="1"/>
  <c r="BD25" i="4" s="1"/>
  <c r="BD28" i="4" a="1"/>
  <c r="BD28" i="4" s="1"/>
  <c r="I14" i="4" l="1"/>
  <c r="I8" i="4"/>
  <c r="I10" i="4"/>
  <c r="I11" i="4"/>
  <c r="I12" i="4"/>
  <c r="I13" i="4"/>
  <c r="I15" i="4"/>
  <c r="I16" i="4"/>
  <c r="I17" i="4"/>
  <c r="I18" i="4"/>
  <c r="I19" i="4"/>
  <c r="I6" i="4"/>
  <c r="AT2" i="4" a="1"/>
  <c r="AT2" i="4" s="1"/>
  <c r="E25" i="4" a="1"/>
  <c r="E25" i="4" s="1"/>
  <c r="E26" i="4" a="1"/>
  <c r="E26" i="4" s="1"/>
  <c r="E27" i="4" a="1"/>
  <c r="E27" i="4" s="1"/>
  <c r="D11" i="4" a="1"/>
  <c r="D11" i="4" s="1"/>
  <c r="D12" i="4" a="1"/>
  <c r="D12" i="4" s="1"/>
  <c r="D13" i="4" a="1"/>
  <c r="D13" i="4" s="1"/>
  <c r="D14" i="4" a="1"/>
  <c r="D14" i="4" s="1"/>
  <c r="D15" i="4" a="1"/>
  <c r="D15" i="4" s="1"/>
  <c r="D16" i="4" a="1"/>
  <c r="D16" i="4" s="1"/>
  <c r="D17" i="4" a="1"/>
  <c r="D17" i="4" s="1"/>
  <c r="D18" i="4" a="1"/>
  <c r="D18" i="4" s="1"/>
  <c r="D19" i="4" a="1"/>
  <c r="D19" i="4" s="1"/>
  <c r="D20" i="4" a="1"/>
  <c r="D20" i="4" s="1"/>
  <c r="D21" i="4" a="1"/>
  <c r="D21" i="4" s="1"/>
  <c r="D22" i="4" a="1"/>
  <c r="D22" i="4" s="1"/>
  <c r="D23" i="4" a="1"/>
  <c r="D23" i="4" s="1"/>
  <c r="D24" i="4" a="1"/>
  <c r="D24" i="4" s="1"/>
  <c r="D25" i="4" a="1"/>
  <c r="D25" i="4" s="1"/>
  <c r="D26" i="4" a="1"/>
  <c r="D26" i="4" s="1"/>
  <c r="D27" i="4" a="1"/>
  <c r="D27" i="4" s="1"/>
  <c r="D28" i="4" a="1"/>
  <c r="D28" i="4" s="1"/>
  <c r="AU7" i="4" a="1"/>
  <c r="AU7" i="4" s="1"/>
  <c r="AU8" i="4" a="1"/>
  <c r="AU8" i="4" s="1"/>
  <c r="AU9" i="4" a="1"/>
  <c r="AU9" i="4" s="1"/>
  <c r="AU10" i="4" a="1"/>
  <c r="AU10" i="4" s="1"/>
  <c r="AT3" i="4" a="1"/>
  <c r="AT3" i="4" s="1"/>
  <c r="AT4" i="4" a="1"/>
  <c r="AT4" i="4" s="1"/>
  <c r="AT5" i="4" a="1"/>
  <c r="AT5" i="4" s="1"/>
  <c r="AT6" i="4" a="1"/>
  <c r="AT6" i="4" s="1"/>
  <c r="AT7" i="4" a="1"/>
  <c r="AT7" i="4" s="1"/>
  <c r="AT8" i="4" a="1"/>
  <c r="AT8" i="4" s="1"/>
  <c r="AT9" i="4" a="1"/>
  <c r="AT9" i="4" s="1"/>
  <c r="AT10" i="4" a="1"/>
  <c r="AT10" i="4" s="1"/>
  <c r="AT12" i="4" a="1"/>
  <c r="AT12" i="4" s="1"/>
  <c r="AQ154" i="4" s="1"/>
  <c r="AR154" i="4" s="1"/>
  <c r="E3" i="4" s="1" a="1"/>
  <c r="E3" i="4" s="1"/>
  <c r="AT13" i="4" a="1"/>
  <c r="AT13" i="4" s="1"/>
  <c r="AQ155" i="4" s="1"/>
  <c r="AR155" i="4" s="1"/>
  <c r="AU4" i="4" s="1" a="1"/>
  <c r="AU4" i="4" s="1"/>
  <c r="AT14" i="4" a="1"/>
  <c r="AT14" i="4" s="1"/>
  <c r="AQ156" i="4" s="1"/>
  <c r="AR156" i="4" s="1"/>
  <c r="AU5" i="4" s="1" a="1"/>
  <c r="AU5" i="4" s="1"/>
  <c r="AT15" i="4" a="1"/>
  <c r="AT15" i="4" s="1"/>
  <c r="AQ157" i="4" s="1"/>
  <c r="AR157" i="4" s="1"/>
  <c r="AT16" i="4" a="1"/>
  <c r="AT16" i="4" s="1"/>
  <c r="AT17" i="4" a="1"/>
  <c r="AT17" i="4" s="1"/>
  <c r="AT18" i="4" a="1"/>
  <c r="AT18" i="4" s="1"/>
  <c r="AT19" i="4" a="1"/>
  <c r="AT19" i="4" s="1"/>
  <c r="AT20" i="4" a="1"/>
  <c r="AT20" i="4" s="1"/>
  <c r="AT21" i="4" a="1"/>
  <c r="AT21" i="4" s="1"/>
  <c r="AT22" i="4" a="1"/>
  <c r="AT22" i="4" s="1"/>
  <c r="AT23" i="4" a="1"/>
  <c r="AT23" i="4" s="1"/>
  <c r="AT24" i="4" a="1"/>
  <c r="AT24" i="4" s="1"/>
  <c r="AT25" i="4" a="1"/>
  <c r="AT25" i="4" s="1"/>
  <c r="D5" i="4" a="1"/>
  <c r="D5" i="4" s="1"/>
  <c r="C11" i="4" s="1"/>
  <c r="D8" i="4" a="1"/>
  <c r="D8" i="4" s="1"/>
  <c r="D3" i="4" a="1"/>
  <c r="D3" i="4" s="1"/>
  <c r="D6" i="4" a="1"/>
  <c r="D6" i="4" s="1"/>
  <c r="C14" i="4" s="1"/>
  <c r="D9" i="4" a="1"/>
  <c r="D9" i="4" s="1"/>
  <c r="D7" i="4" a="1"/>
  <c r="D7" i="4" s="1"/>
  <c r="C17" i="4" s="1"/>
  <c r="D4" i="4" a="1"/>
  <c r="D4" i="4" s="1"/>
  <c r="C8" i="4" s="1"/>
  <c r="D10" i="4" a="1"/>
  <c r="D10" i="4" s="1"/>
  <c r="D2" i="4" a="1"/>
  <c r="D2" i="4" s="1"/>
  <c r="E10" i="4" a="1"/>
  <c r="E10" i="4" s="1"/>
  <c r="E5" i="4" a="1"/>
  <c r="E5" i="4" s="1"/>
  <c r="C7" i="4"/>
  <c r="E7" i="4" a="1"/>
  <c r="E7" i="4" s="1"/>
  <c r="C10" i="4"/>
  <c r="E8" i="4" a="1"/>
  <c r="E8" i="4" s="1"/>
  <c r="C15" i="4" s="1"/>
  <c r="C12" i="4"/>
  <c r="E9" i="4" a="1"/>
  <c r="E9" i="4" s="1"/>
  <c r="C13" i="4"/>
  <c r="E6" i="4" a="1"/>
  <c r="E6" i="4" s="1"/>
  <c r="AT11" i="4" a="1"/>
  <c r="AT11" i="4" s="1"/>
  <c r="AQ153" i="4" s="1"/>
  <c r="AR153" i="4" s="1"/>
  <c r="E17" i="4" s="1" a="1"/>
  <c r="E17" i="4" s="1"/>
  <c r="E4" i="4" a="1"/>
  <c r="E4" i="4" s="1"/>
  <c r="C9" i="4" s="1"/>
  <c r="C26" i="4" l="1"/>
  <c r="C5" i="4"/>
  <c r="E28" i="4" a="1"/>
  <c r="E28" i="4" s="1"/>
  <c r="E20" i="4" a="1"/>
  <c r="E20" i="4" s="1"/>
  <c r="E24" i="4" a="1"/>
  <c r="E24" i="4" s="1"/>
  <c r="E15" i="4" a="1"/>
  <c r="E15" i="4" s="1"/>
  <c r="C23" i="4"/>
  <c r="C20" i="4"/>
  <c r="E14" i="4" a="1"/>
  <c r="E14" i="4" s="1"/>
  <c r="E13" i="4" a="1"/>
  <c r="E13" i="4" s="1"/>
  <c r="E12" i="4" a="1"/>
  <c r="E12" i="4" s="1"/>
  <c r="C18" i="4" s="1"/>
  <c r="E11" i="4" a="1"/>
  <c r="E11" i="4" s="1"/>
  <c r="C16" i="4" s="1"/>
  <c r="AU15" i="4" a="1"/>
  <c r="AU15" i="4" s="1"/>
  <c r="AU14" i="4" a="1"/>
  <c r="AU14" i="4" s="1"/>
  <c r="AU13" i="4" a="1"/>
  <c r="AU13" i="4" s="1"/>
  <c r="AU12" i="4" a="1"/>
  <c r="AU12" i="4" s="1"/>
  <c r="AU11" i="4" a="1"/>
  <c r="AU11" i="4" s="1"/>
  <c r="E2" i="4" a="1"/>
  <c r="E2" i="4" s="1"/>
  <c r="AU6" i="4" a="1"/>
  <c r="AU6" i="4" s="1"/>
  <c r="AU3" i="4" a="1"/>
  <c r="AU3" i="4" s="1"/>
  <c r="AU2" i="4" a="1"/>
  <c r="AU2" i="4" s="1"/>
  <c r="E19" i="4" a="1"/>
  <c r="E19" i="4" s="1"/>
  <c r="C28" i="4" s="1"/>
  <c r="AU19" i="4" a="1"/>
  <c r="AU19" i="4" s="1"/>
  <c r="E23" i="4" a="1"/>
  <c r="E23" i="4" s="1"/>
  <c r="E18" i="4" a="1"/>
  <c r="E18" i="4" s="1"/>
  <c r="AU18" i="4" a="1"/>
  <c r="AU18" i="4" s="1"/>
  <c r="AU22" i="4" a="1"/>
  <c r="AU22" i="4" s="1"/>
  <c r="E22" i="4" a="1"/>
  <c r="E22" i="4" s="1"/>
  <c r="AU17" i="4" a="1"/>
  <c r="AU17" i="4" s="1"/>
  <c r="AU21" i="4" a="1"/>
  <c r="AU21" i="4" s="1"/>
  <c r="E21" i="4" a="1"/>
  <c r="E21" i="4" s="1"/>
  <c r="AU20" i="4" a="1"/>
  <c r="AU20" i="4" s="1"/>
  <c r="AU16" i="4" a="1"/>
  <c r="AU16" i="4" s="1"/>
  <c r="AS153" i="4"/>
  <c r="E16" i="4" a="1"/>
  <c r="E16" i="4" s="1"/>
  <c r="C24" i="4" s="1"/>
  <c r="C2" i="4"/>
  <c r="D38" i="4"/>
  <c r="D73" i="4" a="1"/>
  <c r="D73" i="4" s="1"/>
  <c r="D74" i="4" a="1"/>
  <c r="D74" i="4" s="1"/>
  <c r="D75" i="4" a="1"/>
  <c r="D75" i="4" s="1"/>
  <c r="D76" i="4" a="1"/>
  <c r="D76" i="4" s="1"/>
  <c r="D77" i="4" a="1"/>
  <c r="D77" i="4" s="1"/>
  <c r="D78" i="4" a="1"/>
  <c r="D78" i="4" s="1"/>
  <c r="D79" i="4" a="1"/>
  <c r="D79" i="4" s="1"/>
  <c r="D80" i="4" a="1"/>
  <c r="D80" i="4" s="1"/>
  <c r="D81" i="4" a="1"/>
  <c r="D81" i="4" s="1"/>
  <c r="D82" i="4" a="1"/>
  <c r="D82" i="4" s="1"/>
  <c r="D83" i="4" a="1"/>
  <c r="D83" i="4" s="1"/>
  <c r="D84" i="4" a="1"/>
  <c r="D84" i="4" s="1"/>
  <c r="D85" i="4" a="1"/>
  <c r="D85" i="4" s="1"/>
  <c r="D86" i="4" a="1"/>
  <c r="D86" i="4" s="1"/>
  <c r="D71" i="4" a="1"/>
  <c r="D71" i="4" s="1"/>
  <c r="D72" i="4" a="1"/>
  <c r="D72" i="4" s="1"/>
  <c r="C4" i="4"/>
  <c r="C3" i="4" l="1"/>
  <c r="C6" i="4"/>
  <c r="C19" i="4"/>
  <c r="C25" i="4"/>
  <c r="C27" i="4"/>
  <c r="C21" i="4"/>
  <c r="C22" i="4"/>
  <c r="AU23" i="4" a="1"/>
  <c r="AU23" i="4" s="1"/>
  <c r="AU24" i="4" a="1"/>
  <c r="AU24" i="4" s="1"/>
  <c r="AU25" i="4" a="1"/>
  <c r="AU25" i="4" s="1"/>
  <c r="AU26" i="4" a="1"/>
  <c r="AU26" i="4" s="1"/>
  <c r="AU27" i="4" a="1"/>
  <c r="AU27" i="4" s="1"/>
  <c r="AU28" i="4" a="1"/>
  <c r="AU28" i="4" s="1"/>
  <c r="AU29" i="4" a="1"/>
  <c r="AU29" i="4" s="1"/>
  <c r="AT29" i="4" a="1"/>
  <c r="AT29" i="4" s="1"/>
  <c r="AT26" i="4" a="1"/>
  <c r="AT26" i="4" s="1"/>
  <c r="AT27" i="4" a="1"/>
  <c r="AT27" i="4" s="1"/>
  <c r="AT28" i="4" a="1"/>
  <c r="AT28" i="4" s="1"/>
  <c r="E38" i="4"/>
</calcChain>
</file>

<file path=xl/sharedStrings.xml><?xml version="1.0" encoding="utf-8"?>
<sst xmlns="http://schemas.openxmlformats.org/spreadsheetml/2006/main" count="1160" uniqueCount="417">
  <si>
    <t>PF ECO</t>
  </si>
  <si>
    <t>BESOIN</t>
  </si>
  <si>
    <t>NOM</t>
  </si>
  <si>
    <t>ILOT ORIGINE</t>
  </si>
  <si>
    <t>PF LETTRE</t>
  </si>
  <si>
    <t xml:space="preserve">GF </t>
  </si>
  <si>
    <t>MANUEL</t>
  </si>
  <si>
    <t>VIDEO</t>
  </si>
  <si>
    <t>TCC</t>
  </si>
  <si>
    <t>QA</t>
  </si>
  <si>
    <t>QD</t>
  </si>
  <si>
    <t>de 17H à 17H30</t>
  </si>
  <si>
    <t>de 17H30 à 18H00</t>
  </si>
  <si>
    <t xml:space="preserve">PERSONNEL PRESENTS PENDANT LES PAUSES </t>
  </si>
  <si>
    <t>Date :</t>
  </si>
  <si>
    <t>VAC1 MANUEL TG2 PIL</t>
  </si>
  <si>
    <t>VAC2 CABINE AGT I</t>
  </si>
  <si>
    <t>VAC1 MPF TG2 ECO AGT</t>
  </si>
  <si>
    <t>VAC2 MPF TG1L AGT I</t>
  </si>
  <si>
    <t>VAC1 MGF TG2 ECO AGT</t>
  </si>
  <si>
    <t>VAC2 MGF TG1L AGT I</t>
  </si>
  <si>
    <t>VAC1 MANU VIDEO AGT</t>
  </si>
  <si>
    <t>VAC2 MGF TG2 PILOS</t>
  </si>
  <si>
    <t>VAC1 TCC AGENT</t>
  </si>
  <si>
    <t>VAC2 MGF TG2 AGTOS</t>
  </si>
  <si>
    <t>VAC1 QUAI AR AGT</t>
  </si>
  <si>
    <t>VAC2 MANU VIDEO AGT I</t>
  </si>
  <si>
    <t>VAC1 PREPACOM QUAA</t>
  </si>
  <si>
    <t>VAC2 TCC AGT I</t>
  </si>
  <si>
    <t>VAC1 QUAI DEP AGT</t>
  </si>
  <si>
    <t>VAC2 PREPA QUAA I</t>
  </si>
  <si>
    <t>VAC1 OUV LIA TG2 AGT</t>
  </si>
  <si>
    <t>VAC2 QUAI AR AGT I</t>
  </si>
  <si>
    <t>VAC1 DEPIAUTAGE TG2</t>
  </si>
  <si>
    <t>VAC2 QUAI DEP AGT I</t>
  </si>
  <si>
    <t>VAC1 MANUEL TG2 AGT</t>
  </si>
  <si>
    <t>VAC2 MANU TG1 AGT I</t>
  </si>
  <si>
    <t>VAC1 MGF TG2 ECO PIL</t>
  </si>
  <si>
    <t>VAC2 MANU TG1 PIL I</t>
  </si>
  <si>
    <t>VAC1 MPF TG2 ECO PIL</t>
  </si>
  <si>
    <t>VAC2 MGF TG1L PIL I</t>
  </si>
  <si>
    <t>VAC1 OUV LIA TG2 PIL</t>
  </si>
  <si>
    <t>VAC2 MPF TG1L PIL I</t>
  </si>
  <si>
    <t>VAC1 QUAI AR PILOT</t>
  </si>
  <si>
    <t>VAC2 QUAI AR PIL I</t>
  </si>
  <si>
    <t>VAC1 QUAI DEP PIL</t>
  </si>
  <si>
    <t>VAC2 QUAI DEP PIL I</t>
  </si>
  <si>
    <t>VAC1 TCC PILOTE</t>
  </si>
  <si>
    <t>VAC2 TCC PILOTE I</t>
  </si>
  <si>
    <t>TTF à 17H30</t>
  </si>
  <si>
    <t>VAC1 AGT TTF ILOT</t>
  </si>
  <si>
    <t>VAC2 Agt TTF ILOT</t>
  </si>
  <si>
    <t>ENCOMBRANTS OS</t>
  </si>
  <si>
    <t>PREPA</t>
  </si>
  <si>
    <t>Pilote :</t>
  </si>
  <si>
    <t/>
  </si>
  <si>
    <t xml:space="preserve"> MTIPF N°1</t>
  </si>
  <si>
    <t>MTIPF N°3</t>
  </si>
  <si>
    <t>MTIPF N°4</t>
  </si>
  <si>
    <t>MTIPF N°5</t>
  </si>
  <si>
    <t>MTIPF N°6</t>
  </si>
  <si>
    <t>MTIPF N°7</t>
  </si>
  <si>
    <t>MTIPF N°8</t>
  </si>
  <si>
    <t>MTIPF N°9</t>
  </si>
  <si>
    <t>Nom et prénom de l'Employé</t>
  </si>
  <si>
    <t>alimenteur</t>
  </si>
  <si>
    <t>o</t>
  </si>
  <si>
    <t>n</t>
  </si>
  <si>
    <t>ALIMENTEURS</t>
  </si>
  <si>
    <t>DECASEURS</t>
  </si>
  <si>
    <t>14H00-21H00</t>
  </si>
  <si>
    <t>ttf</t>
  </si>
  <si>
    <t>MTIPF N°2</t>
  </si>
  <si>
    <t>gap</t>
  </si>
  <si>
    <t>xaq</t>
  </si>
  <si>
    <t xml:space="preserve"> MTIPF N°2</t>
  </si>
  <si>
    <t xml:space="preserve"> MTIPF N°3</t>
  </si>
  <si>
    <t xml:space="preserve"> MTIPF N°4</t>
  </si>
  <si>
    <t xml:space="preserve"> MTIPF N°5</t>
  </si>
  <si>
    <t xml:space="preserve"> MTIPF N°6</t>
  </si>
  <si>
    <t xml:space="preserve"> MTIPF N°7</t>
  </si>
  <si>
    <t xml:space="preserve"> MTIPF N°8</t>
  </si>
  <si>
    <t xml:space="preserve"> MTIPF N°9</t>
  </si>
  <si>
    <t>Force de Travail</t>
  </si>
  <si>
    <t>VAC2 AGT TTF ILOT</t>
  </si>
  <si>
    <t>Le 22/12/2016 à 18:31</t>
  </si>
  <si>
    <t>Tableau des affectations quotidiennes</t>
  </si>
  <si>
    <t>Du Vendredi 23/12/2016</t>
  </si>
  <si>
    <t>DARRIBERE PHILIPPE</t>
  </si>
  <si>
    <t>Alias du poste</t>
  </si>
  <si>
    <t>Heure de début</t>
  </si>
  <si>
    <t>Heure de fin</t>
  </si>
  <si>
    <t>Charge</t>
  </si>
  <si>
    <t>Disponibles</t>
  </si>
  <si>
    <t>13.28</t>
  </si>
  <si>
    <t>17.00</t>
  </si>
  <si>
    <t>0/2</t>
  </si>
  <si>
    <t>1/4</t>
  </si>
  <si>
    <t>8/8</t>
  </si>
  <si>
    <t>1/1</t>
  </si>
  <si>
    <t>2/2</t>
  </si>
  <si>
    <t>5/7</t>
  </si>
  <si>
    <t>CARTON KARINE(14.00 -17.00)</t>
  </si>
  <si>
    <t>VAC1 PREPACOM QUAI A</t>
  </si>
  <si>
    <t>4/5</t>
  </si>
  <si>
    <t>5/5</t>
  </si>
  <si>
    <t>5/6</t>
  </si>
  <si>
    <t>14.00</t>
  </si>
  <si>
    <t>12/12</t>
  </si>
  <si>
    <t>17/27</t>
  </si>
  <si>
    <t>20.30</t>
  </si>
  <si>
    <t>4/4</t>
  </si>
  <si>
    <t>14/19</t>
  </si>
  <si>
    <t>2/1</t>
  </si>
  <si>
    <t>7/7</t>
  </si>
  <si>
    <t>7/8</t>
  </si>
  <si>
    <t>2/3</t>
  </si>
  <si>
    <t>10/18</t>
  </si>
  <si>
    <t>MONTOYA FREDERIC(17.00 -20.30)</t>
  </si>
  <si>
    <t>4/6</t>
  </si>
  <si>
    <t>21.00</t>
  </si>
  <si>
    <t>9/12</t>
  </si>
  <si>
    <t>CREP GERARD (L5914D21DA)</t>
  </si>
  <si>
    <t>DERY DAVID (L5914A21AA)</t>
  </si>
  <si>
    <t>GOST MARGUERITE (L5917F21DA)</t>
  </si>
  <si>
    <t>BAST MARC(14.00 -17.00)</t>
  </si>
  <si>
    <t>CR SYLVIE(14.30 -17.00)</t>
  </si>
  <si>
    <t>FOUC JEAN PIERRE(14.30 -17.00)</t>
  </si>
  <si>
    <t>GU CORINNE(14.30 -17.00)</t>
  </si>
  <si>
    <t>ROGOFF GERARD(14.00 -17.00)</t>
  </si>
  <si>
    <t>MAERT FREDERIC(14.00 -17.00)</t>
  </si>
  <si>
    <t>MOUD MARTINE(14.30 -17.00)</t>
  </si>
  <si>
    <t>PANZ WILLIAM(14.00 -17.00)</t>
  </si>
  <si>
    <t>SA THERESE(14.30 -17.00)</t>
  </si>
  <si>
    <t>HERL MARIE DOMINIQUE(14.30 -17.00)</t>
  </si>
  <si>
    <t>CUVILL JEAN PHILIPPE(14.30 -17.00)</t>
  </si>
  <si>
    <t>DELA MATTHIEU(14.00 -17.00)</t>
  </si>
  <si>
    <t>DEL JULIEN(14.30 -17.00)</t>
  </si>
  <si>
    <t>GARN STEPHANE(14.30 -17.00)</t>
  </si>
  <si>
    <t>LECOEU CECILE(14.30 -17.00)</t>
  </si>
  <si>
    <t>LEVE PASCAL(14.30 -17.00)</t>
  </si>
  <si>
    <t>PI JOAO(14.00 -17.00)</t>
  </si>
  <si>
    <t>WI DAMIEN(14.30 -17.00)</t>
  </si>
  <si>
    <t>COCHET STEPHANIE(14.30 -17.00)</t>
  </si>
  <si>
    <t>HON ISABELLE(14.00 -17.00)</t>
  </si>
  <si>
    <t>DEL ANNE(14.00 -17.00)</t>
  </si>
  <si>
    <t>FLAH GREGORY(14.00 -17.00)</t>
  </si>
  <si>
    <t>HADD MOHAMED(14.00 -17.00)</t>
  </si>
  <si>
    <t>KEIGN FABRICE(14.00 -17.00)</t>
  </si>
  <si>
    <t>LEFEB PASCAL(14.30 -17.00)</t>
  </si>
  <si>
    <t>AR YANNICK(14.00 -17.00)</t>
  </si>
  <si>
    <t>DEVEU OLIVIER(14.30 -17.00)</t>
  </si>
  <si>
    <t>LEFEB ALEXANDRE(14.00 -17.00)</t>
  </si>
  <si>
    <t>VAN PR BRUNO(14.00 -17.00)</t>
  </si>
  <si>
    <t>HA CLEIA</t>
  </si>
  <si>
    <t>DUFRE PATRICK(14.30 -17.00)</t>
  </si>
  <si>
    <t>LAUT CELINE(14.30 -17.00)</t>
  </si>
  <si>
    <t>MAGN PATRICK(14.00 -17.00)</t>
  </si>
  <si>
    <t>MONT FREDERIC(14.00 -17.00)</t>
  </si>
  <si>
    <t>SPLING ANDRE(14.00 -17.00)</t>
  </si>
  <si>
    <t>LAGA MORGANE</t>
  </si>
  <si>
    <t>DU GERARD(14.30 -17.00)</t>
  </si>
  <si>
    <t>CATTEL CHRISTINE(14.00 -17.00)</t>
  </si>
  <si>
    <t>DUQUE JEAN PIERRE(14.00 -17.00)</t>
  </si>
  <si>
    <t>FOUCAMB PIERRE LAURENT(14.30 -17.00)</t>
  </si>
  <si>
    <t>LENO CHRISTOPHE(14.30 -17.00)</t>
  </si>
  <si>
    <t>MI THIERRY(14.30 -17.00)</t>
  </si>
  <si>
    <t>ROL REGIS(14.30 -17.00)</t>
  </si>
  <si>
    <t>VIL SANDRA(14.00 -17.00)</t>
  </si>
  <si>
    <t>WATRE SABRINA(14.30 -17.00)</t>
  </si>
  <si>
    <t>PE JONATHAN</t>
  </si>
  <si>
    <t>LE FREDERIC(14.30 -17.00)</t>
  </si>
  <si>
    <t>DEMUL SYLVIE(14.00 -17.00)</t>
  </si>
  <si>
    <t>DUSS BENOIT(14.00 -17.00)</t>
  </si>
  <si>
    <t>LA MYRIAM(14.00 -17.00)</t>
  </si>
  <si>
    <t>PECCA ALEXANDRE(14.30 -17.00)</t>
  </si>
  <si>
    <t>POT CHRISTOPHE(14.30 -17.00)</t>
  </si>
  <si>
    <t>GUILLE VANESSA</t>
  </si>
  <si>
    <t>FURGE AMANDINE(14.30 -17.00)</t>
  </si>
  <si>
    <t>AN YANNICK(14.30 -17.00)</t>
  </si>
  <si>
    <t>ATTA KAMAL(14.30 -17.00)</t>
  </si>
  <si>
    <t>CA LAURENT(14.00 -17.00)</t>
  </si>
  <si>
    <t>FROM PATRICK(14.00 -17.00)</t>
  </si>
  <si>
    <t>HUB OLIVIER(14.30 -17.00)</t>
  </si>
  <si>
    <t>MAY FRANCK(14.30 -17.00)</t>
  </si>
  <si>
    <t>PA CAROLE(14.30 -17.00)</t>
  </si>
  <si>
    <t>SLOMOW LOIC(14.30 -17.00)</t>
  </si>
  <si>
    <t>TU GHISLAINE(14.30 -17.00)</t>
  </si>
  <si>
    <t>V VALERIE(14.00 -17.00)</t>
  </si>
  <si>
    <t>VIE ERIC(14.00 -17.00)</t>
  </si>
  <si>
    <t>V MARIO(14.30 -17.00)</t>
  </si>
  <si>
    <t>B FREDERIC(14.30 -17.00)</t>
  </si>
  <si>
    <t>CHAVA CHANTAL(14.30 -17.00)</t>
  </si>
  <si>
    <t>DRO MAGALI(14.30 -17.00)</t>
  </si>
  <si>
    <t>HUB SYLVIE(14.30 -17.00)</t>
  </si>
  <si>
    <t>LEFEB BRENDA(14.30 -17.00)</t>
  </si>
  <si>
    <t>LOEULL JEAN MARIE(14.00 -17.00)</t>
  </si>
  <si>
    <t>ORI JEAN CLAUDE(14.30 -17.00)</t>
  </si>
  <si>
    <t>PADOV PHILIPPE(14.00 -17.00)</t>
  </si>
  <si>
    <t>PI LAETITIA(14.30 -17.00)</t>
  </si>
  <si>
    <t>PONTH GHYSLAINE(14.00 -17.00)</t>
  </si>
  <si>
    <t>SE VALERIE(14.00 -17.00)</t>
  </si>
  <si>
    <t>SINT LOUIS(14.00 -17.00)</t>
  </si>
  <si>
    <t>SURE NATHALIE(14.30 -17.00)</t>
  </si>
  <si>
    <t>TA AMAR AMAR(14.00 -17.00)</t>
  </si>
  <si>
    <t>UTR JEROME(14.30 -17.00)</t>
  </si>
  <si>
    <t>VERGU YANN(14.30 -17.00)</t>
  </si>
  <si>
    <t>ZOUA NASSIM(14.30 -17.00)</t>
  </si>
  <si>
    <t>HENNEBE FRANCOIS</t>
  </si>
  <si>
    <t>GU MORGANE</t>
  </si>
  <si>
    <t>LECOEU GAEL</t>
  </si>
  <si>
    <t>LIS BENJAMIN</t>
  </si>
  <si>
    <t>PECQU ALEXIS</t>
  </si>
  <si>
    <t>GHIL STEPHANIE(14.30 -17.00)</t>
  </si>
  <si>
    <t>LAGA NATHALIE(14.00 -17.00)</t>
  </si>
  <si>
    <t>CR SYLVIE(17.00 -20.30)</t>
  </si>
  <si>
    <t>GU CORINNE(17.00 -20.30)</t>
  </si>
  <si>
    <t>HON ISABELLE(17.00 -20.30)</t>
  </si>
  <si>
    <t>VIE ERIC(17.00 -20.30)</t>
  </si>
  <si>
    <t>AR YANNICK(17.00 -20.30)</t>
  </si>
  <si>
    <t>BAST MARC(17.00 -20.30)</t>
  </si>
  <si>
    <t>CUVILL JEAN PHILIPPE(17.00 -20.30)</t>
  </si>
  <si>
    <t>DUFRE PATRICK(17.00 -20.30)</t>
  </si>
  <si>
    <t>FOUC JEAN PIERRE(17.00 -20.30)</t>
  </si>
  <si>
    <t>LE DROG GERARD(17.00 -20.30)</t>
  </si>
  <si>
    <t>MAERT FREDERIC(17.00 -20.30)</t>
  </si>
  <si>
    <t>MOUD MARTINE(17.00 -20.30)</t>
  </si>
  <si>
    <t>PANZ WILLIAM(17.00 -20.30)</t>
  </si>
  <si>
    <t>PI JOAO(17.00 -20.30)</t>
  </si>
  <si>
    <t>SA MARYSE(17.30 -20.30)</t>
  </si>
  <si>
    <t>SA CAROLE(17.54 -20.30)</t>
  </si>
  <si>
    <t>SPLING ANDRE(17.00 -20.30)</t>
  </si>
  <si>
    <t>TA AMAR AMAR(17.00 -20.30)</t>
  </si>
  <si>
    <t>HERL MARIE DOMINIQUE(17.00 -20.30)</t>
  </si>
  <si>
    <t>LAGA NATHALIE(17.00 -20.30)</t>
  </si>
  <si>
    <t>DEMUL SYLVIE(17.00 -20.30)</t>
  </si>
  <si>
    <t>LAUT CELINE(17.00 -20.30)</t>
  </si>
  <si>
    <t>LEFEB BRENDA(17.00 -20.30)</t>
  </si>
  <si>
    <t>SA THERESE(17.00 -20.30)</t>
  </si>
  <si>
    <t>SE VALERIE(17.00 -20.30)</t>
  </si>
  <si>
    <t>SURE NATHALIE(17.00 -20.30)</t>
  </si>
  <si>
    <t>WATRE SABRINA(17.00 -20.30)</t>
  </si>
  <si>
    <t>CA LAURENT(17.00 -20.30)</t>
  </si>
  <si>
    <t>DEVEU OLIVIER(17.00 -20.30)</t>
  </si>
  <si>
    <t>FROM PATRICK(17.00 -20.30)</t>
  </si>
  <si>
    <t>KEIGNA FABRICE(17.00 -20.30)</t>
  </si>
  <si>
    <t>PECCA ALEXANDRE(17.00 -20.30)</t>
  </si>
  <si>
    <t>VAN PR BRUNO(17.00 -20.30)</t>
  </si>
  <si>
    <t>VIL SANDRA(17.00 -20.30)</t>
  </si>
  <si>
    <t>HUB OLIVIER(17.00 -20.30)</t>
  </si>
  <si>
    <t>LECOEU CECILE(17.00 -20.30)</t>
  </si>
  <si>
    <t>B FREDERIC(17.00 -20.30)</t>
  </si>
  <si>
    <t>ROL REGIS(17.00 -20.30)</t>
  </si>
  <si>
    <t>CAR KARINE(17.00 -20.30)</t>
  </si>
  <si>
    <t>AN YANNICK(17.00 -20.30)</t>
  </si>
  <si>
    <t>CATTEL CHRISTINE(17.00 -20.30)</t>
  </si>
  <si>
    <t>DEL JULIEN(17.00 -20.30)</t>
  </si>
  <si>
    <t>LA MYRIAM(17.00 -20.30)</t>
  </si>
  <si>
    <t>LEFEB ALEXANDRE(17.00 -20.30)</t>
  </si>
  <si>
    <t>LENO CHRISTOPHE(17.00 -20.30)</t>
  </si>
  <si>
    <t>MAGN PATRICK(17.00 -20.30)</t>
  </si>
  <si>
    <t>PONTH GHYSLAINE(17.00 -20.30)</t>
  </si>
  <si>
    <t>V VALERIE(17.00 -20.30)</t>
  </si>
  <si>
    <t>WI DAMIEN(17.00 -20.30)</t>
  </si>
  <si>
    <t>FLAH GREGORY(17.00 -20.30)</t>
  </si>
  <si>
    <t>PA CAROLE(17.00 -20.30)</t>
  </si>
  <si>
    <t>COCHET STEPHANIE(17.00 -20.30)</t>
  </si>
  <si>
    <t>DELA MATTHIEU(17.00 -20.30)</t>
  </si>
  <si>
    <t>LEVE PASCAL(17.00 -20.30)</t>
  </si>
  <si>
    <t>POT CHRISTOPHE(17.00 -20.30)</t>
  </si>
  <si>
    <t>TU GHISLAINE(17.00 -20.30)</t>
  </si>
  <si>
    <t>DU GERARD(17.00 -20.30)</t>
  </si>
  <si>
    <t>DUQUE JEAN PIERRE(17.00 -20.30)</t>
  </si>
  <si>
    <t>GARN STEPHANE(17.00 -20.30)</t>
  </si>
  <si>
    <t>HADD MOHAMED(17.00 -20.30)</t>
  </si>
  <si>
    <t>DUSS BENOIT(17.00 -20.30)</t>
  </si>
  <si>
    <t>ATTA KAMAL(17.00 -20.30)</t>
  </si>
  <si>
    <t>CHAVA CHANTAL(17.00 -20.30)</t>
  </si>
  <si>
    <t>HUB SYLVIE(17.00 -20.30)</t>
  </si>
  <si>
    <t>MAY FRANCK(17.00 -20.30)</t>
  </si>
  <si>
    <t>ORI JEAN CLAUDE(17.00 -20.30)</t>
  </si>
  <si>
    <t>SLOMOW LOIC(17.00 -20.30)</t>
  </si>
  <si>
    <t>UTR JEROME(17.00 -20.30)</t>
  </si>
  <si>
    <t>LE FREDERIC(17.00 -20.30)</t>
  </si>
  <si>
    <t>DEL ANNE(17.00 -20.30)</t>
  </si>
  <si>
    <t>DRO MAGALI(17.00 -20.30)</t>
  </si>
  <si>
    <t>MI THIERRY(17.00 -20.30)</t>
  </si>
  <si>
    <t>V MARIO(17.00 -20.30)</t>
  </si>
  <si>
    <t>FURGE AMANDINE(17.00 -20.30)</t>
  </si>
  <si>
    <t>FOUCAMB PIERRE LAURENT(17.00 -21.00)</t>
  </si>
  <si>
    <t>GHIL STEPHANIE(17.00 -21.00)</t>
  </si>
  <si>
    <t>LEFEB PASCAL(17.00 -21.00)</t>
  </si>
  <si>
    <t>LOEULL JEAN MARIE(17.00 -21.00)</t>
  </si>
  <si>
    <t>PADOV PHILIPPE(17.00 -21.00)</t>
  </si>
  <si>
    <t>PI LAETITIA(17.00 -21.00)</t>
  </si>
  <si>
    <t>SINT LOUIS(17.00 -21.00)</t>
  </si>
  <si>
    <t>VERGU YANN(17.00 -21.00)</t>
  </si>
  <si>
    <t>ZOUA NASSIM(17.00 -21.00)</t>
  </si>
  <si>
    <t>ACC GUILLAUME</t>
  </si>
  <si>
    <t>AN YANNICK</t>
  </si>
  <si>
    <t>AR YANNICK</t>
  </si>
  <si>
    <t>ATTA KAMAL</t>
  </si>
  <si>
    <t>BAST MARC</t>
  </si>
  <si>
    <t>B FREDERIC</t>
  </si>
  <si>
    <t>BOUQ SEVERINE</t>
  </si>
  <si>
    <t>BRUL SEBASTIEN</t>
  </si>
  <si>
    <t>CA AUDREY</t>
  </si>
  <si>
    <t>CA LAURENT</t>
  </si>
  <si>
    <t>CAR KARINE</t>
  </si>
  <si>
    <t>CATTEL CHRISTINE</t>
  </si>
  <si>
    <t>CHAVA CHANTAL</t>
  </si>
  <si>
    <t>COCHET STEPHANIE</t>
  </si>
  <si>
    <t>CRE GERARD</t>
  </si>
  <si>
    <t>CR SYLVIE</t>
  </si>
  <si>
    <t>CUVILL JEAN PHILIPPE</t>
  </si>
  <si>
    <t>DELA MATTHIEU</t>
  </si>
  <si>
    <t>DEL ANNE</t>
  </si>
  <si>
    <t>DEL JULIEN</t>
  </si>
  <si>
    <t>DELEFORT MARTINE</t>
  </si>
  <si>
    <t>DELT VINCENT</t>
  </si>
  <si>
    <t>DEMUL SYLVIE</t>
  </si>
  <si>
    <t>DESENC VINCENT</t>
  </si>
  <si>
    <t>DEVEU OLIVIER</t>
  </si>
  <si>
    <t>DRO MAGALI</t>
  </si>
  <si>
    <t>DUBRUNF DIDIER</t>
  </si>
  <si>
    <t>DUFRE GERARD</t>
  </si>
  <si>
    <t>DUFRE PATRICK</t>
  </si>
  <si>
    <t>DU GERARD</t>
  </si>
  <si>
    <t>DUQUE JEAN PIERRE</t>
  </si>
  <si>
    <t>DUSS BENOIT</t>
  </si>
  <si>
    <t>DUTI DRANCOURT VALERIE</t>
  </si>
  <si>
    <t>FASSI JEAN CLAUDE</t>
  </si>
  <si>
    <t>FLAH GREGORY</t>
  </si>
  <si>
    <t>FOUCAMB PIERRE LAURENT</t>
  </si>
  <si>
    <t>FOUC JEAN PIERRE</t>
  </si>
  <si>
    <t>FROM PATRICK</t>
  </si>
  <si>
    <t>FURGE AMANDINE</t>
  </si>
  <si>
    <t>GARN STEPHANE</t>
  </si>
  <si>
    <t>GHIL STEPHANIE</t>
  </si>
  <si>
    <t>GU CORINNE</t>
  </si>
  <si>
    <t>HADD MOHAMED</t>
  </si>
  <si>
    <t>HERL MARIE DOMINIQUE</t>
  </si>
  <si>
    <t>HON ISABELLE</t>
  </si>
  <si>
    <t>HOUVENAG LUCIE</t>
  </si>
  <si>
    <t>HUB OLIVIER</t>
  </si>
  <si>
    <t>HUB SYLVIE</t>
  </si>
  <si>
    <t>JOURD LAURE</t>
  </si>
  <si>
    <t>L HERM DAVID</t>
  </si>
  <si>
    <t>LAGA NATHALIE</t>
  </si>
  <si>
    <t>LANEU NATHALIE</t>
  </si>
  <si>
    <t>LARO CHRISTELLE</t>
  </si>
  <si>
    <t>LARO THIERRY</t>
  </si>
  <si>
    <t>LAUT CELINE</t>
  </si>
  <si>
    <t>LA MYRIAM</t>
  </si>
  <si>
    <t>LECOEU CECILE</t>
  </si>
  <si>
    <t>LEFEB ALEXANDRE</t>
  </si>
  <si>
    <t>LEFEB BRENDA</t>
  </si>
  <si>
    <t>LEFEB MARC</t>
  </si>
  <si>
    <t>LEFEB PASCAL</t>
  </si>
  <si>
    <t>LE FREDERIC</t>
  </si>
  <si>
    <t>LEGUIA CHRISTOPHE</t>
  </si>
  <si>
    <t>LENO CHRISTOPHE</t>
  </si>
  <si>
    <t>LEVE PASCAL</t>
  </si>
  <si>
    <t>LEV MANUEL</t>
  </si>
  <si>
    <t>LOEULL JEAN MARIE</t>
  </si>
  <si>
    <t>LOIAC JIMMY</t>
  </si>
  <si>
    <t>MAERT FREDERIC</t>
  </si>
  <si>
    <t>MAGN PATRICK</t>
  </si>
  <si>
    <t>MALAQ JEAN FRANCOIS</t>
  </si>
  <si>
    <t>MASUR ERIC</t>
  </si>
  <si>
    <t>MAY FRANCK</t>
  </si>
  <si>
    <t>MI THIERRY</t>
  </si>
  <si>
    <t>MONT FREDERIC</t>
  </si>
  <si>
    <t>MOUVE LUDOVIC</t>
  </si>
  <si>
    <t>ORI JEAN CLAUDE</t>
  </si>
  <si>
    <t>PA CAROLE</t>
  </si>
  <si>
    <t>PANZ WILLIAM</t>
  </si>
  <si>
    <t>PA VIRGINIE</t>
  </si>
  <si>
    <t>PAUC MARC</t>
  </si>
  <si>
    <t>PECCA ALEXANDRE</t>
  </si>
  <si>
    <t>PECCA EDOUARD</t>
  </si>
  <si>
    <t>PI LAETITIA</t>
  </si>
  <si>
    <t>PI JOAO</t>
  </si>
  <si>
    <t>PO CEDRIC</t>
  </si>
  <si>
    <t>PONTH GHYSLAINE</t>
  </si>
  <si>
    <t>POT CHRISTOPHE</t>
  </si>
  <si>
    <t>ROL REGIS</t>
  </si>
  <si>
    <t>SA MARYSE</t>
  </si>
  <si>
    <t>SA CAROLE</t>
  </si>
  <si>
    <t>SA THERESE</t>
  </si>
  <si>
    <t>SE VALERIE</t>
  </si>
  <si>
    <t>SINT LOUIS</t>
  </si>
  <si>
    <t>SLOMOW LOIC</t>
  </si>
  <si>
    <t>SPLING ANDRE</t>
  </si>
  <si>
    <t>TA AMAR AMAR</t>
  </si>
  <si>
    <t>TU GHISLAINE</t>
  </si>
  <si>
    <t>UTR JEROME</t>
  </si>
  <si>
    <t>V VALERIE</t>
  </si>
  <si>
    <t>VAN PR BRUNO</t>
  </si>
  <si>
    <t>VERGU YANN</t>
  </si>
  <si>
    <t>VIE ERIC</t>
  </si>
  <si>
    <t>VIL SANDRA</t>
  </si>
  <si>
    <t>V MARIO</t>
  </si>
  <si>
    <t>WATRE SABRINA</t>
  </si>
  <si>
    <t>WI DAMIEN</t>
  </si>
  <si>
    <t>PA THERESE</t>
  </si>
  <si>
    <t>SERGE MARYLINE</t>
  </si>
  <si>
    <t>ZOUA NASSIM</t>
  </si>
  <si>
    <t>SURE NATHALIE</t>
  </si>
  <si>
    <t>PADOV PHILIPPE</t>
  </si>
  <si>
    <t>HA CLELIA</t>
  </si>
  <si>
    <t>LESE MARYSE</t>
  </si>
  <si>
    <t>FREM AURORE</t>
  </si>
  <si>
    <t>STOC SABRINA</t>
  </si>
  <si>
    <t>MU EMMANUELLE</t>
  </si>
  <si>
    <t>LES THOMAS</t>
  </si>
  <si>
    <t>KEIGNA FABRICE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</si>
</sst>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40C]dd\-mmm\-yy;@"/>
    <numFmt numFmtId="165" formatCode="dd/mm/yy\ &quot;       VAC 2&quot;"/>
    <numFmt numFmtId="166" formatCode="dd/mm/yy\ &quot;     VAC 1&quot;"/>
  </numFmts>
  <fonts count="42">
    <font>
      <sz val="10"/>
      <name val="Arial"/>
    </font>
    <font>
      <sz val="8"/>
      <name val="Arial"/>
      <family val="2"/>
    </font>
    <font>
      <b/>
      <sz val="10"/>
      <name val="Arial"/>
      <family val="2"/>
    </font>
    <font>
      <b/>
      <sz val="16"/>
      <name val="Arial"/>
      <family val="2"/>
    </font>
    <font>
      <b/>
      <sz val="14"/>
      <name val="Arial"/>
      <family val="2"/>
    </font>
    <font>
      <sz val="14"/>
      <name val="Arial"/>
      <family val="2"/>
    </font>
    <font>
      <b/>
      <sz val="10"/>
      <color theme="3"/>
      <name val="Arial"/>
      <family val="2"/>
    </font>
    <font>
      <sz val="10"/>
      <color indexed="8"/>
      <name val="Arial"/>
      <family val="2"/>
    </font>
    <font>
      <sz val="10"/>
      <color indexed="50"/>
      <name val="Arial"/>
      <family val="2"/>
    </font>
    <font>
      <sz val="10"/>
      <color indexed="9"/>
      <name val="Arial"/>
      <family val="2"/>
    </font>
    <font>
      <sz val="10"/>
      <color indexed="18"/>
      <name val="Arial"/>
      <family val="2"/>
    </font>
    <font>
      <sz val="10"/>
      <name val="Arial"/>
      <family val="2"/>
    </font>
    <font>
      <sz val="10"/>
      <color indexed="8"/>
      <name val="Verdana"/>
      <family val="2"/>
    </font>
    <font>
      <b/>
      <sz val="11"/>
      <name val="Arial"/>
      <family val="2"/>
    </font>
    <font>
      <sz val="11"/>
      <name val="Arial"/>
      <family val="2"/>
    </font>
    <font>
      <sz val="10"/>
      <name val="Arial"/>
      <family val="2"/>
    </font>
    <font>
      <sz val="10"/>
      <color indexed="8"/>
      <name val="Arial"/>
      <family val="2"/>
    </font>
    <font>
      <sz val="10"/>
      <color indexed="9"/>
      <name val="Arial"/>
      <family val="2"/>
    </font>
    <font>
      <sz val="6"/>
      <color indexed="8"/>
      <name val="Horoquartz Fonts"/>
    </font>
    <font>
      <sz val="6"/>
      <color indexed="9"/>
      <name val="Horoquartz Fonts"/>
    </font>
    <font>
      <sz val="10"/>
      <color indexed="8"/>
      <name val="Verdana"/>
      <family val="2"/>
    </font>
    <font>
      <b/>
      <sz val="11"/>
      <color indexed="8"/>
      <name val="Verdana"/>
      <family val="2"/>
    </font>
    <font>
      <sz val="10"/>
      <color theme="0"/>
      <name val="Arial"/>
      <family val="2"/>
    </font>
    <font>
      <sz val="10"/>
      <color indexed="8"/>
      <name val="Verdana"/>
      <family val="2"/>
    </font>
    <font>
      <sz val="6"/>
      <color indexed="26"/>
      <name val="Horoquartz Fonts"/>
    </font>
    <font>
      <sz val="12"/>
      <name val="Arial"/>
      <family val="2"/>
    </font>
    <font>
      <b/>
      <sz val="12"/>
      <name val="Arial"/>
      <family val="2"/>
    </font>
    <font>
      <sz val="10"/>
      <name val="Arial Unicode MS"/>
      <family val="2"/>
    </font>
    <font>
      <sz val="10"/>
      <color indexed="8"/>
      <name val="Horoquartz Fonts"/>
    </font>
    <font>
      <b/>
      <sz val="11"/>
      <color theme="1"/>
      <name val="Calibri"/>
      <family val="2"/>
      <scheme val="minor"/>
    </font>
    <font>
      <sz val="10"/>
      <color indexed="8"/>
      <name val="Verdana"/>
    </font>
    <font>
      <b/>
      <sz val="11"/>
      <color indexed="8"/>
      <name val="Verdana"/>
    </font>
    <font>
      <sz val="10"/>
      <color indexed="23"/>
      <name val="Verdana"/>
    </font>
    <font>
      <b/>
      <sz val="11"/>
      <name val="Calibri"/>
      <family val="2"/>
      <scheme val="minor"/>
    </font>
    <font>
      <b/>
      <sz val="11"/>
      <color rgb="FF00B0F0"/>
      <name val="Calibri"/>
      <family val="2"/>
      <scheme val="minor"/>
    </font>
    <font>
      <sz val="11"/>
      <color indexed="8"/>
      <name val="Horoquartz Fonts"/>
    </font>
    <font>
      <sz val="14"/>
      <color indexed="8"/>
      <name val="Horoquartz Fonts"/>
    </font>
    <font>
      <sz val="14"/>
      <color indexed="8"/>
      <name val="Verdana"/>
      <family val="2"/>
    </font>
    <font>
      <sz val="11"/>
      <color indexed="8"/>
      <name val="Verdana"/>
      <family val="2"/>
    </font>
    <font>
      <sz val="6"/>
      <color indexed="13"/>
      <name val="Horoquartz Fonts"/>
    </font>
    <font>
      <sz val="6"/>
      <color indexed="23"/>
      <name val="Horoquartz Fonts"/>
    </font>
    <font>
      <sz val="8"/>
      <color indexed="8"/>
      <name val="Verdana"/>
      <family val="2"/>
    </font>
  </fonts>
  <fills count="25">
    <fill>
      <patternFill patternType="none"/>
    </fill>
    <fill>
      <patternFill patternType="gray125"/>
    </fill>
    <fill>
      <patternFill patternType="solid">
        <fgColor indexed="42"/>
        <bgColor indexed="64"/>
      </patternFill>
    </fill>
    <fill>
      <patternFill patternType="solid">
        <fgColor rgb="FF8080C0"/>
        <bgColor indexed="64"/>
      </patternFill>
    </fill>
    <fill>
      <patternFill patternType="solid">
        <fgColor rgb="FFD1D1A5"/>
        <bgColor indexed="64"/>
      </patternFill>
    </fill>
    <fill>
      <patternFill patternType="solid">
        <fgColor rgb="FF80FF80"/>
        <bgColor indexed="64"/>
      </patternFill>
    </fill>
    <fill>
      <patternFill patternType="solid">
        <fgColor rgb="FFFF80C0"/>
        <bgColor indexed="64"/>
      </patternFill>
    </fill>
    <fill>
      <patternFill patternType="solid">
        <fgColor rgb="FFFFEBDF"/>
        <bgColor indexed="64"/>
      </patternFill>
    </fill>
    <fill>
      <patternFill patternType="solid">
        <fgColor rgb="FF004000"/>
        <bgColor indexed="64"/>
      </patternFill>
    </fill>
    <fill>
      <patternFill patternType="solid">
        <fgColor rgb="FFFF8080"/>
        <bgColor indexed="64"/>
      </patternFill>
    </fill>
    <fill>
      <patternFill patternType="solid">
        <fgColor rgb="FFFFCBB3"/>
        <bgColor indexed="64"/>
      </patternFill>
    </fill>
    <fill>
      <patternFill patternType="solid">
        <fgColor rgb="FF8000FF"/>
        <bgColor indexed="64"/>
      </patternFill>
    </fill>
    <fill>
      <patternFill patternType="solid">
        <fgColor rgb="FFFFFF80"/>
        <bgColor indexed="64"/>
      </patternFill>
    </fill>
    <fill>
      <patternFill patternType="solid">
        <fgColor rgb="FF008080"/>
        <bgColor indexed="64"/>
      </patternFill>
    </fill>
    <fill>
      <patternFill patternType="solid">
        <fgColor rgb="FFFF0080"/>
        <bgColor indexed="64"/>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theme="0" tint="-0.34998626667073579"/>
        <bgColor indexed="64"/>
      </patternFill>
    </fill>
    <fill>
      <patternFill patternType="solid">
        <fgColor rgb="FFFF0000"/>
        <bgColor indexed="64"/>
      </patternFill>
    </fill>
    <fill>
      <patternFill patternType="solid">
        <fgColor rgb="FFBEBEBE"/>
        <bgColor indexed="64"/>
      </patternFill>
    </fill>
    <fill>
      <patternFill patternType="solid">
        <fgColor rgb="FFEBEBEB"/>
        <bgColor indexed="64"/>
      </patternFill>
    </fill>
    <fill>
      <patternFill patternType="solid">
        <fgColor rgb="FF00FF00"/>
        <bgColor indexed="64"/>
      </patternFill>
    </fill>
    <fill>
      <patternFill patternType="solid">
        <fgColor rgb="FFFFC000"/>
        <bgColor indexed="64"/>
      </patternFill>
    </fill>
    <fill>
      <patternFill patternType="solid">
        <fgColor rgb="FF800080"/>
        <bgColor indexed="64"/>
      </patternFill>
    </fill>
  </fills>
  <borders count="133">
    <border>
      <left/>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double">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double">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diagonal/>
    </border>
    <border>
      <left style="double">
        <color indexed="64"/>
      </left>
      <right/>
      <top/>
      <bottom/>
      <diagonal/>
    </border>
    <border>
      <left style="thin">
        <color indexed="64"/>
      </left>
      <right/>
      <top style="thin">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bottom style="double">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right style="double">
        <color indexed="64"/>
      </right>
      <top/>
      <bottom/>
      <diagonal/>
    </border>
    <border>
      <left/>
      <right/>
      <top style="double">
        <color indexed="64"/>
      </top>
      <bottom/>
      <diagonal/>
    </border>
    <border>
      <left/>
      <right style="double">
        <color indexed="64"/>
      </right>
      <top style="double">
        <color indexed="64"/>
      </top>
      <bottom/>
      <diagonal/>
    </border>
    <border>
      <left style="thin">
        <color indexed="64"/>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0"/>
      </left>
      <right/>
      <top style="thin">
        <color indexed="0"/>
      </top>
      <bottom style="thin">
        <color indexed="0"/>
      </bottom>
      <diagonal/>
    </border>
    <border>
      <left style="double">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double">
        <color indexed="64"/>
      </left>
      <right style="thin">
        <color indexed="64"/>
      </right>
      <top style="thin">
        <color indexed="64"/>
      </top>
      <bottom style="double">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indexed="64"/>
      </top>
      <bottom/>
      <diagonal/>
    </border>
    <border>
      <left style="thin">
        <color rgb="FF000000"/>
      </left>
      <right/>
      <top style="thin">
        <color rgb="FF000000"/>
      </top>
      <bottom/>
      <diagonal/>
    </border>
    <border>
      <left/>
      <right/>
      <top style="medium">
        <color indexed="64"/>
      </top>
      <bottom style="medium">
        <color indexed="64"/>
      </bottom>
      <diagonal/>
    </border>
    <border>
      <left style="thin">
        <color indexed="0"/>
      </left>
      <right style="thin">
        <color indexed="0"/>
      </right>
      <top style="thin">
        <color indexed="0"/>
      </top>
      <bottom style="thin">
        <color indexed="0"/>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ck">
        <color indexed="64"/>
      </left>
      <right style="thin">
        <color auto="1"/>
      </right>
      <top style="thick">
        <color auto="1"/>
      </top>
      <bottom style="thin">
        <color auto="1"/>
      </bottom>
      <diagonal/>
    </border>
    <border>
      <left style="thick">
        <color indexed="64"/>
      </left>
      <right style="thin">
        <color auto="1"/>
      </right>
      <top style="thin">
        <color auto="1"/>
      </top>
      <bottom style="thin">
        <color auto="1"/>
      </bottom>
      <diagonal/>
    </border>
    <border>
      <left style="thick">
        <color indexed="64"/>
      </left>
      <right style="thin">
        <color auto="1"/>
      </right>
      <top style="thin">
        <color auto="1"/>
      </top>
      <bottom style="thick">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auto="1"/>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ck">
        <color auto="1"/>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n">
        <color indexed="64"/>
      </left>
      <right style="thick">
        <color indexed="64"/>
      </right>
      <top style="thin">
        <color indexed="64"/>
      </top>
      <bottom style="thin">
        <color indexed="64"/>
      </bottom>
      <diagonal/>
    </border>
    <border>
      <left style="thick">
        <color indexed="64"/>
      </left>
      <right style="thick">
        <color indexed="64"/>
      </right>
      <top/>
      <bottom/>
      <diagonal/>
    </border>
    <border>
      <left style="thick">
        <color indexed="64"/>
      </left>
      <right/>
      <top/>
      <bottom style="thick">
        <color auto="1"/>
      </bottom>
      <diagonal/>
    </border>
    <border>
      <left/>
      <right style="thick">
        <color indexed="64"/>
      </right>
      <top/>
      <bottom style="thick">
        <color auto="1"/>
      </bottom>
      <diagonal/>
    </border>
    <border>
      <left/>
      <right style="thin">
        <color auto="1"/>
      </right>
      <top style="thin">
        <color auto="1"/>
      </top>
      <bottom style="thin">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right style="thick">
        <color indexed="64"/>
      </right>
      <top style="thick">
        <color auto="1"/>
      </top>
      <bottom style="medium">
        <color indexed="64"/>
      </bottom>
      <diagonal/>
    </border>
    <border>
      <left/>
      <right style="thick">
        <color indexed="64"/>
      </right>
      <top style="medium">
        <color indexed="64"/>
      </top>
      <bottom style="thin">
        <color auto="1"/>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ck">
        <color indexed="64"/>
      </right>
      <top style="thin">
        <color indexed="64"/>
      </top>
      <bottom style="thin">
        <color indexed="64"/>
      </bottom>
      <diagonal/>
    </border>
    <border>
      <left/>
      <right style="thick">
        <color indexed="64"/>
      </right>
      <top style="thin">
        <color auto="1"/>
      </top>
      <bottom style="thick">
        <color auto="1"/>
      </bottom>
      <diagonal/>
    </border>
    <border>
      <left/>
      <right style="thick">
        <color indexed="64"/>
      </right>
      <top style="thick">
        <color auto="1"/>
      </top>
      <bottom style="thin">
        <color auto="1"/>
      </bottom>
      <diagonal/>
    </border>
    <border>
      <left style="thick">
        <color indexed="64"/>
      </left>
      <right style="thick">
        <color indexed="64"/>
      </right>
      <top style="medium">
        <color indexed="64"/>
      </top>
      <bottom style="medium">
        <color indexed="64"/>
      </bottom>
      <diagonal/>
    </border>
    <border>
      <left style="thick">
        <color indexed="64"/>
      </left>
      <right/>
      <top style="medium">
        <color indexed="64"/>
      </top>
      <bottom/>
      <diagonal/>
    </border>
    <border>
      <left/>
      <right style="thin">
        <color indexed="0"/>
      </right>
      <top/>
      <bottom/>
      <diagonal/>
    </border>
    <border>
      <left/>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thin">
        <color indexed="64"/>
      </left>
      <right/>
      <top/>
      <bottom style="double">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double">
        <color indexed="64"/>
      </bottom>
      <diagonal/>
    </border>
    <border>
      <left style="thin">
        <color rgb="FF8080C0"/>
      </left>
      <right/>
      <top style="thin">
        <color rgb="FF8080C0"/>
      </top>
      <bottom/>
      <diagonal/>
    </border>
    <border>
      <left/>
      <right/>
      <top style="thin">
        <color rgb="FF8080C0"/>
      </top>
      <bottom/>
      <diagonal/>
    </border>
    <border>
      <left/>
      <right style="thin">
        <color rgb="FF8080C0"/>
      </right>
      <top style="thin">
        <color rgb="FF8080C0"/>
      </top>
      <bottom/>
      <diagonal/>
    </border>
    <border>
      <left style="thin">
        <color rgb="FF8080C0"/>
      </left>
      <right/>
      <top/>
      <bottom/>
      <diagonal/>
    </border>
    <border>
      <left/>
      <right style="thin">
        <color rgb="FF8080C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right style="thin">
        <color rgb="FFC0C0C0"/>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s>
  <cellStyleXfs count="1">
    <xf numFmtId="0" fontId="0" fillId="0" borderId="0"/>
  </cellStyleXfs>
  <cellXfs count="353">
    <xf numFmtId="0" fontId="0" fillId="0" borderId="0" xfId="0"/>
    <xf numFmtId="0" fontId="0" fillId="0" borderId="1" xfId="0" applyBorder="1"/>
    <xf numFmtId="0" fontId="0" fillId="0" borderId="1" xfId="0"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7" xfId="0" applyBorder="1" applyAlignment="1">
      <alignment horizontal="center" vertical="center"/>
    </xf>
    <xf numFmtId="0" fontId="0" fillId="0" borderId="9" xfId="0" applyBorder="1" applyAlignment="1">
      <alignment horizontal="center" vertical="center"/>
    </xf>
    <xf numFmtId="0" fontId="0" fillId="0" borderId="5" xfId="0" applyBorder="1"/>
    <xf numFmtId="0" fontId="2" fillId="0" borderId="11" xfId="0" applyFont="1" applyBorder="1" applyAlignment="1">
      <alignment horizontal="center" vertical="center" wrapText="1"/>
    </xf>
    <xf numFmtId="0" fontId="0" fillId="0" borderId="6" xfId="0" applyBorder="1"/>
    <xf numFmtId="0" fontId="5" fillId="0" borderId="0" xfId="0" applyFont="1"/>
    <xf numFmtId="0" fontId="4" fillId="0" borderId="13" xfId="0" applyFont="1" applyBorder="1" applyAlignment="1">
      <alignment horizontal="center" vertical="center"/>
    </xf>
    <xf numFmtId="0" fontId="3" fillId="0" borderId="0" xfId="0" applyFont="1" applyBorder="1" applyAlignment="1">
      <alignment vertical="center"/>
    </xf>
    <xf numFmtId="0" fontId="0" fillId="0" borderId="16" xfId="0" applyBorder="1"/>
    <xf numFmtId="0" fontId="0" fillId="0" borderId="17" xfId="0" applyBorder="1"/>
    <xf numFmtId="0" fontId="6" fillId="0" borderId="0" xfId="0" applyFont="1"/>
    <xf numFmtId="49" fontId="7" fillId="3" borderId="56" xfId="0" applyNumberFormat="1" applyFont="1" applyFill="1" applyBorder="1" applyAlignment="1" applyProtection="1">
      <alignment horizontal="left" vertical="center"/>
    </xf>
    <xf numFmtId="49" fontId="7" fillId="4" borderId="56" xfId="0" applyNumberFormat="1" applyFont="1" applyFill="1" applyBorder="1" applyAlignment="1" applyProtection="1">
      <alignment horizontal="left" vertical="center"/>
    </xf>
    <xf numFmtId="49" fontId="7" fillId="5" borderId="56" xfId="0" applyNumberFormat="1" applyFont="1" applyFill="1" applyBorder="1" applyAlignment="1" applyProtection="1">
      <alignment horizontal="left" vertical="center"/>
    </xf>
    <xf numFmtId="49" fontId="7" fillId="6" borderId="56" xfId="0" applyNumberFormat="1" applyFont="1" applyFill="1" applyBorder="1" applyAlignment="1" applyProtection="1">
      <alignment horizontal="left" vertical="center"/>
    </xf>
    <xf numFmtId="49" fontId="7" fillId="7" borderId="56" xfId="0" applyNumberFormat="1" applyFont="1" applyFill="1" applyBorder="1" applyAlignment="1" applyProtection="1">
      <alignment horizontal="left" vertical="center"/>
    </xf>
    <xf numFmtId="49" fontId="8" fillId="8" borderId="56" xfId="0" applyNumberFormat="1" applyFont="1" applyFill="1" applyBorder="1" applyAlignment="1" applyProtection="1">
      <alignment horizontal="left" vertical="center"/>
    </xf>
    <xf numFmtId="49" fontId="7" fillId="9" borderId="56" xfId="0" applyNumberFormat="1" applyFont="1" applyFill="1" applyBorder="1" applyAlignment="1" applyProtection="1">
      <alignment horizontal="left" vertical="center"/>
    </xf>
    <xf numFmtId="49" fontId="7" fillId="10" borderId="56" xfId="0" applyNumberFormat="1" applyFont="1" applyFill="1" applyBorder="1" applyAlignment="1" applyProtection="1">
      <alignment horizontal="left" vertical="center"/>
    </xf>
    <xf numFmtId="49" fontId="9" fillId="11" borderId="56" xfId="0" applyNumberFormat="1" applyFont="1" applyFill="1" applyBorder="1" applyAlignment="1" applyProtection="1">
      <alignment horizontal="left" vertical="center"/>
    </xf>
    <xf numFmtId="49" fontId="10" fillId="12" borderId="56" xfId="0" applyNumberFormat="1" applyFont="1" applyFill="1" applyBorder="1" applyAlignment="1" applyProtection="1">
      <alignment horizontal="left" vertical="center"/>
    </xf>
    <xf numFmtId="49" fontId="9" fillId="13" borderId="56" xfId="0" applyNumberFormat="1" applyFont="1" applyFill="1" applyBorder="1" applyAlignment="1" applyProtection="1">
      <alignment horizontal="left" vertical="center"/>
    </xf>
    <xf numFmtId="49" fontId="10" fillId="14" borderId="56" xfId="0" applyNumberFormat="1" applyFont="1" applyFill="1" applyBorder="1" applyAlignment="1" applyProtection="1">
      <alignment horizontal="left" vertical="center"/>
    </xf>
    <xf numFmtId="49" fontId="7" fillId="5" borderId="0" xfId="0" applyNumberFormat="1" applyFont="1" applyFill="1" applyBorder="1" applyAlignment="1" applyProtection="1">
      <alignment horizontal="left" vertical="center"/>
    </xf>
    <xf numFmtId="0" fontId="0" fillId="0" borderId="10" xfId="0" applyFill="1" applyBorder="1"/>
    <xf numFmtId="0" fontId="4" fillId="0" borderId="55" xfId="0" applyFont="1" applyBorder="1" applyAlignment="1">
      <alignment vertical="top"/>
    </xf>
    <xf numFmtId="14" fontId="4" fillId="0" borderId="58" xfId="0" applyNumberFormat="1" applyFont="1" applyBorder="1" applyAlignment="1">
      <alignment vertical="center"/>
    </xf>
    <xf numFmtId="0" fontId="2" fillId="0" borderId="9" xfId="0" applyFont="1" applyBorder="1" applyAlignment="1">
      <alignment horizontal="center" vertical="center" wrapText="1"/>
    </xf>
    <xf numFmtId="0" fontId="3" fillId="0" borderId="43" xfId="0" applyFont="1" applyBorder="1" applyAlignment="1">
      <alignment horizontal="center"/>
    </xf>
    <xf numFmtId="0" fontId="3" fillId="0" borderId="41" xfId="0" applyFont="1" applyBorder="1" applyAlignment="1">
      <alignment horizontal="center"/>
    </xf>
    <xf numFmtId="0" fontId="3" fillId="0" borderId="1" xfId="0" applyFont="1" applyBorder="1" applyAlignment="1">
      <alignment horizontal="center"/>
    </xf>
    <xf numFmtId="0" fontId="3" fillId="0" borderId="32" xfId="0" applyFont="1" applyBorder="1" applyAlignment="1">
      <alignment horizontal="center"/>
    </xf>
    <xf numFmtId="0" fontId="0" fillId="0" borderId="41" xfId="0" applyBorder="1"/>
    <xf numFmtId="0" fontId="0" fillId="0" borderId="27" xfId="0" applyBorder="1" applyAlignment="1">
      <alignment horizontal="center" vertical="center"/>
    </xf>
    <xf numFmtId="0" fontId="0" fillId="0" borderId="10" xfId="0" applyBorder="1" applyAlignment="1">
      <alignment horizontal="center" vertical="center"/>
    </xf>
    <xf numFmtId="0" fontId="0" fillId="0" borderId="14" xfId="0" applyBorder="1" applyAlignment="1">
      <alignment horizontal="center" vertical="center"/>
    </xf>
    <xf numFmtId="0" fontId="4" fillId="0" borderId="12" xfId="0" applyFont="1" applyBorder="1" applyAlignment="1">
      <alignment horizontal="left" vertical="top"/>
    </xf>
    <xf numFmtId="0" fontId="0" fillId="0" borderId="60" xfId="0" applyBorder="1"/>
    <xf numFmtId="0" fontId="2" fillId="0" borderId="27" xfId="0" applyFont="1" applyFill="1" applyBorder="1" applyAlignment="1">
      <alignment horizontal="center"/>
    </xf>
    <xf numFmtId="0" fontId="0" fillId="2" borderId="20" xfId="0" applyFill="1" applyBorder="1" applyAlignment="1"/>
    <xf numFmtId="0" fontId="0" fillId="2" borderId="21" xfId="0" applyFill="1" applyBorder="1" applyAlignment="1"/>
    <xf numFmtId="0" fontId="0" fillId="2" borderId="22" xfId="0" applyFill="1" applyBorder="1" applyAlignment="1"/>
    <xf numFmtId="0" fontId="0" fillId="2" borderId="23" xfId="0" applyFill="1" applyBorder="1" applyAlignment="1"/>
    <xf numFmtId="0" fontId="0" fillId="2" borderId="24" xfId="0" applyFill="1" applyBorder="1" applyAlignment="1"/>
    <xf numFmtId="0" fontId="3" fillId="0" borderId="42" xfId="0" applyFont="1" applyBorder="1" applyAlignment="1">
      <alignment horizontal="center"/>
    </xf>
    <xf numFmtId="0" fontId="3" fillId="0" borderId="31" xfId="0" applyFont="1" applyBorder="1" applyAlignment="1">
      <alignment horizontal="center"/>
    </xf>
    <xf numFmtId="0" fontId="0" fillId="0" borderId="0" xfId="0" applyBorder="1"/>
    <xf numFmtId="0" fontId="11" fillId="0" borderId="0" xfId="0" applyFont="1"/>
    <xf numFmtId="0" fontId="0" fillId="0" borderId="59" xfId="0" applyBorder="1" applyAlignment="1">
      <alignment horizontal="center" vertical="center"/>
    </xf>
    <xf numFmtId="0" fontId="0" fillId="0" borderId="8" xfId="0" applyBorder="1" applyAlignment="1">
      <alignment horizontal="left" vertical="center"/>
    </xf>
    <xf numFmtId="0" fontId="7" fillId="0" borderId="1" xfId="0" applyNumberFormat="1" applyFont="1" applyFill="1" applyBorder="1" applyAlignment="1" applyProtection="1">
      <alignment horizontal="left" vertical="center"/>
    </xf>
    <xf numFmtId="0" fontId="12" fillId="0" borderId="0" xfId="0" applyNumberFormat="1" applyFont="1" applyFill="1" applyBorder="1" applyAlignment="1" applyProtection="1">
      <alignment vertical="top" wrapText="1"/>
    </xf>
    <xf numFmtId="49" fontId="15" fillId="0" borderId="0" xfId="0" applyNumberFormat="1" applyFont="1" applyFill="1" applyBorder="1" applyAlignment="1" applyProtection="1">
      <alignment vertical="center"/>
    </xf>
    <xf numFmtId="0" fontId="0" fillId="0" borderId="0" xfId="0" applyFill="1" applyBorder="1"/>
    <xf numFmtId="49" fontId="16" fillId="0" borderId="0" xfId="0" applyNumberFormat="1" applyFont="1" applyFill="1" applyBorder="1" applyAlignment="1" applyProtection="1">
      <alignment vertical="center"/>
    </xf>
    <xf numFmtId="49" fontId="17" fillId="0" borderId="0" xfId="0" applyNumberFormat="1" applyFont="1" applyFill="1" applyBorder="1" applyAlignment="1" applyProtection="1">
      <alignment vertical="center"/>
    </xf>
    <xf numFmtId="0" fontId="0" fillId="0" borderId="5" xfId="0" applyBorder="1" applyAlignment="1">
      <alignment horizontal="left"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62" xfId="0" applyBorder="1" applyAlignment="1">
      <alignment horizontal="center" vertical="center"/>
    </xf>
    <xf numFmtId="0" fontId="7" fillId="0" borderId="0" xfId="0" applyNumberFormat="1" applyFont="1" applyFill="1" applyBorder="1" applyAlignment="1" applyProtection="1">
      <alignment horizontal="left" vertical="center"/>
    </xf>
    <xf numFmtId="0" fontId="20" fillId="0" borderId="0" xfId="0" applyNumberFormat="1" applyFont="1" applyFill="1" applyBorder="1" applyAlignment="1" applyProtection="1">
      <alignment horizontal="left" vertical="top" wrapText="1"/>
    </xf>
    <xf numFmtId="0" fontId="22" fillId="0" borderId="0" xfId="0" applyFont="1"/>
    <xf numFmtId="0" fontId="20" fillId="0" borderId="0" xfId="0" applyNumberFormat="1" applyFont="1" applyFill="1" applyBorder="1" applyAlignment="1" applyProtection="1">
      <alignment vertical="top" wrapText="1"/>
    </xf>
    <xf numFmtId="0" fontId="21" fillId="0" borderId="0" xfId="0" applyNumberFormat="1" applyFont="1" applyFill="1" applyBorder="1" applyAlignment="1" applyProtection="1">
      <alignment vertical="top" wrapText="1"/>
    </xf>
    <xf numFmtId="0" fontId="18"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vertical="center" wrapText="1"/>
    </xf>
    <xf numFmtId="0" fontId="18" fillId="0" borderId="0" xfId="0" applyNumberFormat="1" applyFont="1" applyFill="1" applyBorder="1" applyAlignment="1" applyProtection="1">
      <alignment vertical="top" wrapText="1"/>
    </xf>
    <xf numFmtId="0" fontId="19" fillId="0" borderId="0" xfId="0" applyNumberFormat="1" applyFont="1" applyFill="1" applyBorder="1" applyAlignment="1" applyProtection="1">
      <alignment vertical="top" wrapText="1"/>
    </xf>
    <xf numFmtId="0" fontId="14" fillId="0" borderId="10" xfId="0" applyFont="1" applyBorder="1" applyAlignment="1">
      <alignment horizontal="left"/>
    </xf>
    <xf numFmtId="0" fontId="2" fillId="0" borderId="62" xfId="0" applyFont="1" applyBorder="1" applyAlignment="1">
      <alignment horizontal="center" vertical="center" wrapText="1"/>
    </xf>
    <xf numFmtId="0" fontId="2" fillId="0" borderId="8" xfId="0" applyFont="1" applyBorder="1" applyAlignment="1">
      <alignment horizontal="center" vertical="center" wrapText="1"/>
    </xf>
    <xf numFmtId="0" fontId="6" fillId="0" borderId="5" xfId="0" applyNumberFormat="1" applyFont="1" applyBorder="1"/>
    <xf numFmtId="0" fontId="23" fillId="0" borderId="0" xfId="0" applyNumberFormat="1" applyFont="1" applyFill="1" applyBorder="1" applyAlignment="1" applyProtection="1">
      <alignment vertical="top" wrapText="1"/>
    </xf>
    <xf numFmtId="0" fontId="23" fillId="0" borderId="0" xfId="0" applyNumberFormat="1" applyFont="1" applyFill="1" applyBorder="1" applyAlignment="1" applyProtection="1">
      <alignment horizontal="left" vertical="top" wrapText="1"/>
    </xf>
    <xf numFmtId="0" fontId="24" fillId="0" borderId="0" xfId="0" applyNumberFormat="1" applyFont="1" applyFill="1" applyBorder="1" applyAlignment="1" applyProtection="1">
      <alignment vertical="top" wrapText="1"/>
    </xf>
    <xf numFmtId="0" fontId="0" fillId="2" borderId="25" xfId="0" applyFill="1" applyBorder="1" applyAlignment="1">
      <alignment vertical="center"/>
    </xf>
    <xf numFmtId="0" fontId="0" fillId="2" borderId="43" xfId="0" applyFill="1" applyBorder="1" applyAlignment="1">
      <alignment vertical="center"/>
    </xf>
    <xf numFmtId="0" fontId="0" fillId="2" borderId="26" xfId="0" applyFill="1" applyBorder="1" applyAlignment="1">
      <alignment vertical="center"/>
    </xf>
    <xf numFmtId="0" fontId="0" fillId="2" borderId="0" xfId="0" applyFill="1" applyBorder="1" applyAlignment="1">
      <alignment vertical="center"/>
    </xf>
    <xf numFmtId="0" fontId="0" fillId="2" borderId="41" xfId="0" applyFill="1" applyBorder="1" applyAlignment="1">
      <alignment vertical="center"/>
    </xf>
    <xf numFmtId="0" fontId="0" fillId="2" borderId="22" xfId="0" applyFill="1" applyBorder="1" applyAlignment="1">
      <alignment vertical="center"/>
    </xf>
    <xf numFmtId="0" fontId="0" fillId="2" borderId="23" xfId="0" applyFill="1" applyBorder="1" applyAlignment="1">
      <alignment vertical="center"/>
    </xf>
    <xf numFmtId="0" fontId="0" fillId="2" borderId="24" xfId="0" applyFill="1" applyBorder="1" applyAlignment="1">
      <alignment vertical="center"/>
    </xf>
    <xf numFmtId="0" fontId="0" fillId="0" borderId="1" xfId="0" applyFill="1" applyBorder="1" applyAlignment="1">
      <alignment vertical="center"/>
    </xf>
    <xf numFmtId="0" fontId="0" fillId="0" borderId="8" xfId="0" applyFill="1" applyBorder="1" applyAlignment="1">
      <alignment vertical="center"/>
    </xf>
    <xf numFmtId="0" fontId="4" fillId="0" borderId="25" xfId="0" applyFont="1" applyBorder="1" applyAlignment="1">
      <alignment vertical="center"/>
    </xf>
    <xf numFmtId="0" fontId="4" fillId="0" borderId="26" xfId="0" applyFont="1" applyBorder="1" applyAlignment="1">
      <alignment vertical="center"/>
    </xf>
    <xf numFmtId="0" fontId="0" fillId="0" borderId="34" xfId="0" applyFill="1" applyBorder="1" applyAlignment="1"/>
    <xf numFmtId="0" fontId="0" fillId="2" borderId="30" xfId="0" applyFill="1" applyBorder="1" applyAlignment="1"/>
    <xf numFmtId="0" fontId="0" fillId="0" borderId="60" xfId="0" applyBorder="1" applyAlignment="1">
      <alignment horizontal="center"/>
    </xf>
    <xf numFmtId="0" fontId="0" fillId="0" borderId="0" xfId="0" applyFill="1"/>
    <xf numFmtId="49" fontId="18" fillId="0" borderId="0" xfId="0" applyNumberFormat="1" applyFont="1" applyFill="1" applyBorder="1" applyAlignment="1" applyProtection="1">
      <alignment vertical="center" wrapText="1"/>
    </xf>
    <xf numFmtId="49" fontId="18" fillId="16" borderId="64" xfId="0" applyNumberFormat="1" applyFont="1" applyFill="1" applyBorder="1" applyAlignment="1" applyProtection="1">
      <alignment horizontal="left" vertical="center" wrapText="1"/>
    </xf>
    <xf numFmtId="49" fontId="18" fillId="16" borderId="65" xfId="0" applyNumberFormat="1" applyFont="1" applyFill="1" applyBorder="1" applyAlignment="1" applyProtection="1">
      <alignment horizontal="left" vertical="center" wrapText="1"/>
    </xf>
    <xf numFmtId="0" fontId="11" fillId="0" borderId="0" xfId="0" applyFont="1" applyFill="1" applyBorder="1"/>
    <xf numFmtId="49" fontId="18" fillId="16" borderId="0" xfId="0" applyNumberFormat="1" applyFont="1" applyFill="1" applyBorder="1" applyAlignment="1" applyProtection="1">
      <alignment horizontal="left" vertical="center" wrapText="1"/>
    </xf>
    <xf numFmtId="0" fontId="27" fillId="0" borderId="0" xfId="0" applyFont="1"/>
    <xf numFmtId="0" fontId="0" fillId="0" borderId="0" xfId="0" applyBorder="1" applyAlignment="1">
      <alignment horizontal="center"/>
    </xf>
    <xf numFmtId="0" fontId="0" fillId="0" borderId="66" xfId="0" applyBorder="1" applyAlignment="1">
      <alignment horizontal="center"/>
    </xf>
    <xf numFmtId="0" fontId="18" fillId="0" borderId="0" xfId="0" applyNumberFormat="1" applyFont="1" applyFill="1" applyBorder="1" applyAlignment="1" applyProtection="1">
      <alignment horizontal="left" vertical="top" wrapText="1"/>
    </xf>
    <xf numFmtId="0" fontId="12" fillId="0" borderId="0" xfId="0" applyNumberFormat="1" applyFont="1" applyFill="1" applyBorder="1" applyAlignment="1" applyProtection="1">
      <alignment vertical="center" wrapText="1"/>
    </xf>
    <xf numFmtId="0" fontId="0" fillId="0" borderId="0" xfId="0" applyFill="1" applyBorder="1" applyAlignment="1">
      <alignment wrapText="1"/>
    </xf>
    <xf numFmtId="49" fontId="28" fillId="16" borderId="67" xfId="0" applyNumberFormat="1" applyFont="1" applyFill="1" applyBorder="1" applyAlignment="1" applyProtection="1">
      <alignment horizontal="center" vertical="center" wrapText="1"/>
    </xf>
    <xf numFmtId="49" fontId="18" fillId="0" borderId="0" xfId="0" applyNumberFormat="1" applyFont="1" applyFill="1" applyBorder="1" applyAlignment="1" applyProtection="1">
      <alignment vertical="top" wrapText="1"/>
    </xf>
    <xf numFmtId="0" fontId="0" fillId="0" borderId="68" xfId="0" applyBorder="1" applyAlignment="1">
      <alignment horizontal="center" vertical="center"/>
    </xf>
    <xf numFmtId="49" fontId="20" fillId="0" borderId="0" xfId="0" applyNumberFormat="1" applyFont="1" applyFill="1" applyBorder="1" applyAlignment="1" applyProtection="1">
      <alignment horizontal="left" vertical="top" wrapText="1"/>
    </xf>
    <xf numFmtId="0" fontId="0" fillId="0" borderId="37" xfId="0" applyBorder="1" applyAlignment="1">
      <alignment horizontal="center" vertical="center"/>
    </xf>
    <xf numFmtId="0" fontId="0" fillId="0" borderId="19" xfId="0" applyBorder="1" applyAlignment="1">
      <alignment horizontal="center" vertical="center"/>
    </xf>
    <xf numFmtId="0" fontId="11" fillId="0" borderId="69" xfId="0" applyNumberFormat="1" applyFont="1" applyFill="1" applyBorder="1" applyAlignment="1" applyProtection="1">
      <alignment horizontal="left" vertical="center"/>
    </xf>
    <xf numFmtId="0" fontId="7" fillId="10" borderId="56" xfId="0" applyNumberFormat="1" applyFont="1" applyFill="1" applyBorder="1" applyAlignment="1" applyProtection="1">
      <alignment horizontal="left" vertical="center"/>
    </xf>
    <xf numFmtId="0" fontId="0" fillId="0" borderId="37" xfId="0" applyBorder="1"/>
    <xf numFmtId="0" fontId="0" fillId="0" borderId="71" xfId="0" applyBorder="1"/>
    <xf numFmtId="0" fontId="0" fillId="0" borderId="19" xfId="0" applyBorder="1"/>
    <xf numFmtId="0" fontId="0" fillId="2" borderId="42" xfId="0" applyFill="1" applyBorder="1" applyAlignment="1">
      <alignment vertical="center"/>
    </xf>
    <xf numFmtId="0" fontId="0" fillId="2" borderId="45" xfId="0" applyFill="1" applyBorder="1" applyAlignment="1"/>
    <xf numFmtId="0" fontId="0" fillId="2" borderId="46" xfId="0" applyFill="1" applyBorder="1" applyAlignment="1"/>
    <xf numFmtId="0" fontId="0" fillId="2" borderId="47" xfId="0" applyFill="1" applyBorder="1" applyAlignment="1"/>
    <xf numFmtId="0" fontId="0" fillId="2" borderId="18" xfId="0" applyFill="1" applyBorder="1" applyAlignment="1"/>
    <xf numFmtId="0" fontId="0" fillId="2" borderId="19" xfId="0" applyFill="1" applyBorder="1" applyAlignment="1"/>
    <xf numFmtId="0" fontId="0" fillId="2" borderId="26" xfId="0" applyFill="1" applyBorder="1" applyAlignment="1"/>
    <xf numFmtId="0" fontId="0" fillId="2" borderId="0" xfId="0" applyFill="1" applyBorder="1" applyAlignment="1"/>
    <xf numFmtId="0" fontId="11" fillId="0" borderId="1" xfId="0" applyFont="1" applyBorder="1"/>
    <xf numFmtId="0" fontId="11" fillId="0" borderId="10" xfId="0" applyFont="1" applyBorder="1"/>
    <xf numFmtId="0" fontId="11" fillId="0" borderId="5" xfId="0" applyFont="1" applyFill="1" applyBorder="1" applyAlignment="1">
      <alignment vertical="center"/>
    </xf>
    <xf numFmtId="0" fontId="30" fillId="0" borderId="0" xfId="0" applyNumberFormat="1" applyFont="1" applyFill="1" applyBorder="1" applyAlignment="1" applyProtection="1">
      <alignment vertical="top" wrapText="1"/>
    </xf>
    <xf numFmtId="0" fontId="0" fillId="18" borderId="0" xfId="0" applyFill="1" applyBorder="1" applyAlignment="1">
      <alignment horizontal="center"/>
    </xf>
    <xf numFmtId="0" fontId="11" fillId="0" borderId="5" xfId="0" applyFont="1" applyBorder="1"/>
    <xf numFmtId="0" fontId="11" fillId="0" borderId="1" xfId="0" applyFont="1" applyBorder="1" applyAlignment="1">
      <alignment horizontal="center" vertical="center"/>
    </xf>
    <xf numFmtId="0" fontId="33" fillId="15" borderId="79" xfId="0" applyFont="1" applyFill="1" applyBorder="1" applyAlignment="1">
      <alignment horizontal="center" vertical="center"/>
    </xf>
    <xf numFmtId="0" fontId="34" fillId="0" borderId="79" xfId="0" applyFont="1" applyFill="1" applyBorder="1" applyAlignment="1">
      <alignment horizontal="center" vertical="center"/>
    </xf>
    <xf numFmtId="0" fontId="29" fillId="0" borderId="79" xfId="0" applyFont="1" applyFill="1" applyBorder="1" applyAlignment="1">
      <alignment horizontal="center" vertical="center"/>
    </xf>
    <xf numFmtId="0" fontId="33" fillId="0" borderId="79" xfId="0" applyFont="1" applyFill="1" applyBorder="1" applyAlignment="1">
      <alignment horizontal="center" vertical="center"/>
    </xf>
    <xf numFmtId="0" fontId="29" fillId="15" borderId="79" xfId="0" applyFont="1" applyFill="1" applyBorder="1" applyAlignment="1">
      <alignment horizontal="center" vertical="center"/>
    </xf>
    <xf numFmtId="0" fontId="0" fillId="0" borderId="61" xfId="0" applyBorder="1" applyAlignment="1">
      <alignment horizontal="center"/>
    </xf>
    <xf numFmtId="0" fontId="0" fillId="0" borderId="80" xfId="0" applyBorder="1" applyAlignment="1">
      <alignment horizontal="center"/>
    </xf>
    <xf numFmtId="0" fontId="2" fillId="0" borderId="81" xfId="0" applyFont="1" applyBorder="1" applyAlignment="1">
      <alignment horizontal="center" vertical="center"/>
    </xf>
    <xf numFmtId="0" fontId="2" fillId="0" borderId="82" xfId="0" applyFont="1" applyBorder="1" applyAlignment="1">
      <alignment horizontal="center" vertical="center"/>
    </xf>
    <xf numFmtId="164" fontId="26" fillId="0" borderId="63" xfId="0" applyNumberFormat="1" applyFont="1" applyBorder="1" applyAlignment="1">
      <alignment vertical="center"/>
    </xf>
    <xf numFmtId="0" fontId="2" fillId="0" borderId="83" xfId="0" applyFont="1" applyBorder="1" applyAlignment="1">
      <alignment horizontal="center" vertical="center"/>
    </xf>
    <xf numFmtId="49" fontId="12" fillId="0" borderId="0" xfId="0" applyNumberFormat="1" applyFont="1" applyFill="1" applyBorder="1" applyAlignment="1" applyProtection="1">
      <alignment vertical="top" wrapText="1"/>
    </xf>
    <xf numFmtId="49" fontId="23" fillId="0" borderId="0" xfId="0" applyNumberFormat="1" applyFont="1" applyFill="1" applyBorder="1" applyAlignment="1" applyProtection="1">
      <alignment horizontal="left" vertical="top" wrapText="1"/>
    </xf>
    <xf numFmtId="49" fontId="24" fillId="0" borderId="0" xfId="0" applyNumberFormat="1" applyFont="1" applyFill="1" applyBorder="1" applyAlignment="1" applyProtection="1">
      <alignment vertical="top" wrapText="1"/>
    </xf>
    <xf numFmtId="49" fontId="37" fillId="0" borderId="0" xfId="0" applyNumberFormat="1" applyFont="1" applyFill="1" applyBorder="1" applyAlignment="1" applyProtection="1">
      <alignment horizontal="center" vertical="center" wrapText="1"/>
    </xf>
    <xf numFmtId="49" fontId="38" fillId="0" borderId="0" xfId="0" applyNumberFormat="1" applyFont="1" applyFill="1" applyBorder="1" applyAlignment="1" applyProtection="1">
      <alignment horizontal="center" vertical="center" wrapText="1"/>
    </xf>
    <xf numFmtId="49" fontId="28" fillId="0" borderId="0" xfId="0" applyNumberFormat="1" applyFont="1" applyFill="1" applyBorder="1" applyAlignment="1" applyProtection="1">
      <alignment horizontal="center" vertical="center" wrapText="1"/>
    </xf>
    <xf numFmtId="49" fontId="35" fillId="0" borderId="0" xfId="0" applyNumberFormat="1" applyFont="1" applyFill="1" applyBorder="1" applyAlignment="1" applyProtection="1">
      <alignment horizontal="center" vertical="center" wrapText="1"/>
    </xf>
    <xf numFmtId="49" fontId="36" fillId="0" borderId="0" xfId="0" applyNumberFormat="1" applyFont="1" applyFill="1" applyBorder="1" applyAlignment="1" applyProtection="1">
      <alignment horizontal="center" vertical="center" wrapText="1"/>
    </xf>
    <xf numFmtId="0" fontId="25" fillId="0" borderId="90" xfId="0" applyFont="1" applyFill="1" applyBorder="1"/>
    <xf numFmtId="0" fontId="25" fillId="0" borderId="91" xfId="0" applyFont="1" applyFill="1" applyBorder="1"/>
    <xf numFmtId="0" fontId="25" fillId="0" borderId="92" xfId="0" applyFont="1" applyFill="1" applyBorder="1"/>
    <xf numFmtId="0" fontId="22" fillId="0" borderId="94" xfId="0" applyFont="1" applyBorder="1"/>
    <xf numFmtId="0" fontId="0" fillId="0" borderId="97" xfId="0" applyBorder="1"/>
    <xf numFmtId="0" fontId="11" fillId="0" borderId="90" xfId="0" applyFont="1" applyFill="1" applyBorder="1"/>
    <xf numFmtId="0" fontId="2" fillId="0" borderId="102" xfId="0" applyFont="1" applyBorder="1" applyAlignment="1">
      <alignment horizontal="center" vertical="center"/>
    </xf>
    <xf numFmtId="0" fontId="11" fillId="0" borderId="104" xfId="0" applyFont="1" applyFill="1" applyBorder="1"/>
    <xf numFmtId="0" fontId="11" fillId="0" borderId="105" xfId="0" applyFont="1" applyFill="1" applyBorder="1"/>
    <xf numFmtId="0" fontId="11" fillId="0" borderId="106" xfId="0" applyFont="1" applyFill="1" applyBorder="1"/>
    <xf numFmtId="0" fontId="0" fillId="0" borderId="76" xfId="0" applyBorder="1"/>
    <xf numFmtId="0" fontId="0" fillId="0" borderId="107" xfId="0" applyBorder="1" applyAlignment="1">
      <alignment horizontal="center" vertical="center"/>
    </xf>
    <xf numFmtId="0" fontId="0" fillId="0" borderId="93" xfId="0" applyBorder="1"/>
    <xf numFmtId="0" fontId="0" fillId="0" borderId="92" xfId="0" applyBorder="1"/>
    <xf numFmtId="0" fontId="0" fillId="2" borderId="26" xfId="0" applyFill="1" applyBorder="1" applyAlignment="1">
      <alignment horizontal="center" vertical="center"/>
    </xf>
    <xf numFmtId="0" fontId="0" fillId="2" borderId="41" xfId="0" applyFill="1" applyBorder="1" applyAlignment="1">
      <alignment horizontal="center" vertical="center"/>
    </xf>
    <xf numFmtId="0" fontId="30" fillId="0" borderId="0" xfId="0" applyNumberFormat="1" applyFont="1" applyFill="1" applyBorder="1" applyAlignment="1" applyProtection="1">
      <alignment horizontal="left" vertical="top" wrapText="1"/>
    </xf>
    <xf numFmtId="0" fontId="0" fillId="0" borderId="49" xfId="0" applyBorder="1" applyAlignment="1">
      <alignment horizontal="center" vertical="center" wrapText="1"/>
    </xf>
    <xf numFmtId="0" fontId="0" fillId="0" borderId="108" xfId="0" applyBorder="1" applyAlignment="1">
      <alignment horizontal="center" vertical="center" wrapText="1"/>
    </xf>
    <xf numFmtId="0" fontId="0" fillId="0" borderId="74" xfId="0" applyBorder="1" applyAlignment="1">
      <alignment horizontal="center"/>
    </xf>
    <xf numFmtId="0" fontId="0" fillId="0" borderId="90" xfId="0" applyBorder="1" applyAlignment="1">
      <alignment horizontal="center"/>
    </xf>
    <xf numFmtId="0" fontId="0" fillId="0" borderId="75" xfId="0" applyBorder="1" applyAlignment="1">
      <alignment horizontal="center"/>
    </xf>
    <xf numFmtId="0" fontId="0" fillId="0" borderId="93" xfId="0" applyBorder="1" applyAlignment="1">
      <alignment horizontal="center"/>
    </xf>
    <xf numFmtId="0" fontId="0" fillId="0" borderId="76" xfId="0" applyBorder="1" applyAlignment="1">
      <alignment horizontal="center"/>
    </xf>
    <xf numFmtId="0" fontId="0" fillId="0" borderId="92" xfId="0" applyBorder="1" applyAlignment="1">
      <alignment horizontal="center"/>
    </xf>
    <xf numFmtId="0" fontId="0" fillId="0" borderId="8" xfId="0" applyBorder="1"/>
    <xf numFmtId="0" fontId="6" fillId="0" borderId="109" xfId="0" applyFont="1" applyBorder="1"/>
    <xf numFmtId="0" fontId="2" fillId="0" borderId="111" xfId="0" applyFont="1" applyBorder="1" applyAlignment="1">
      <alignment horizontal="center" vertical="center" wrapText="1"/>
    </xf>
    <xf numFmtId="0" fontId="3" fillId="0" borderId="112" xfId="0" applyFont="1" applyBorder="1" applyAlignment="1">
      <alignment horizontal="center"/>
    </xf>
    <xf numFmtId="0" fontId="0" fillId="0" borderId="112" xfId="0" applyBorder="1" applyAlignment="1">
      <alignment horizontal="center" vertical="center"/>
    </xf>
    <xf numFmtId="0" fontId="0" fillId="15" borderId="112" xfId="0" applyFill="1" applyBorder="1" applyAlignment="1">
      <alignment horizontal="center" vertical="center"/>
    </xf>
    <xf numFmtId="0" fontId="0" fillId="15" borderId="9" xfId="0" applyFill="1" applyBorder="1" applyAlignment="1">
      <alignment horizontal="center" vertical="center"/>
    </xf>
    <xf numFmtId="0" fontId="14" fillId="0" borderId="8" xfId="0" applyFont="1" applyBorder="1" applyAlignment="1">
      <alignment horizontal="left"/>
    </xf>
    <xf numFmtId="0" fontId="13" fillId="0" borderId="63" xfId="0" applyFont="1" applyBorder="1" applyAlignment="1">
      <alignment horizontal="center"/>
    </xf>
    <xf numFmtId="0" fontId="13" fillId="0" borderId="97" xfId="0" applyFont="1" applyBorder="1" applyAlignment="1">
      <alignment horizontal="center"/>
    </xf>
    <xf numFmtId="0" fontId="13" fillId="0" borderId="113" xfId="0" applyFont="1" applyBorder="1" applyAlignment="1">
      <alignment horizontal="center"/>
    </xf>
    <xf numFmtId="0" fontId="0" fillId="0" borderId="71" xfId="0" applyBorder="1" applyAlignment="1">
      <alignment horizontal="center" vertical="center"/>
    </xf>
    <xf numFmtId="0" fontId="0" fillId="0" borderId="5" xfId="0" applyBorder="1" applyAlignment="1">
      <alignment horizontal="center" vertical="center"/>
    </xf>
    <xf numFmtId="0" fontId="0" fillId="0" borderId="79" xfId="0" applyBorder="1" applyAlignment="1">
      <alignment horizontal="center" vertical="center"/>
    </xf>
    <xf numFmtId="0" fontId="0" fillId="0" borderId="8" xfId="0" applyBorder="1" applyAlignment="1">
      <alignment horizontal="center" vertical="center"/>
    </xf>
    <xf numFmtId="0" fontId="0" fillId="0" borderId="47" xfId="0" applyBorder="1" applyAlignment="1">
      <alignment horizontal="center" vertical="center"/>
    </xf>
    <xf numFmtId="0" fontId="0" fillId="0" borderId="79" xfId="0" applyBorder="1" applyAlignment="1">
      <alignment horizontal="left" vertical="center"/>
    </xf>
    <xf numFmtId="0" fontId="0" fillId="0" borderId="79" xfId="0" applyBorder="1"/>
    <xf numFmtId="0" fontId="0" fillId="0" borderId="14" xfId="0" applyBorder="1"/>
    <xf numFmtId="0" fontId="0" fillId="0" borderId="117" xfId="0" applyBorder="1"/>
    <xf numFmtId="0" fontId="0" fillId="0" borderId="24" xfId="0" applyBorder="1"/>
    <xf numFmtId="0" fontId="0" fillId="0" borderId="43" xfId="0" applyBorder="1"/>
    <xf numFmtId="0" fontId="0" fillId="0" borderId="118" xfId="0" applyBorder="1"/>
    <xf numFmtId="0" fontId="0" fillId="2" borderId="118" xfId="0" applyFill="1" applyBorder="1" applyAlignment="1"/>
    <xf numFmtId="0" fontId="0" fillId="2" borderId="0" xfId="0" applyFill="1" applyBorder="1" applyAlignment="1">
      <alignment horizontal="center" vertical="center"/>
    </xf>
    <xf numFmtId="0" fontId="0" fillId="0" borderId="23" xfId="0" applyBorder="1"/>
    <xf numFmtId="49" fontId="18" fillId="17" borderId="65" xfId="0" applyNumberFormat="1" applyFont="1" applyFill="1" applyBorder="1" applyAlignment="1" applyProtection="1">
      <alignment horizontal="left" vertical="center" wrapText="1"/>
    </xf>
    <xf numFmtId="0" fontId="18" fillId="16" borderId="64" xfId="0" applyNumberFormat="1" applyFont="1" applyFill="1" applyBorder="1" applyAlignment="1" applyProtection="1">
      <alignment horizontal="left" vertical="center" wrapText="1"/>
    </xf>
    <xf numFmtId="0" fontId="18" fillId="16" borderId="125" xfId="0" applyNumberFormat="1" applyFont="1" applyFill="1" applyBorder="1" applyAlignment="1" applyProtection="1">
      <alignment horizontal="center" vertical="center" wrapText="1"/>
    </xf>
    <xf numFmtId="0" fontId="18" fillId="16" borderId="65" xfId="0" applyNumberFormat="1" applyFont="1" applyFill="1" applyBorder="1" applyAlignment="1" applyProtection="1">
      <alignment horizontal="left" vertical="center" wrapText="1"/>
    </xf>
    <xf numFmtId="0" fontId="30" fillId="0" borderId="67" xfId="0" applyNumberFormat="1" applyFont="1" applyFill="1" applyBorder="1" applyAlignment="1" applyProtection="1">
      <alignment horizontal="left" vertical="top" wrapText="1"/>
    </xf>
    <xf numFmtId="0" fontId="30" fillId="0" borderId="128" xfId="0" applyNumberFormat="1" applyFont="1" applyFill="1" applyBorder="1" applyAlignment="1" applyProtection="1">
      <alignment horizontal="left" vertical="top" wrapText="1"/>
    </xf>
    <xf numFmtId="0" fontId="18" fillId="20" borderId="128" xfId="0" applyNumberFormat="1" applyFont="1" applyFill="1" applyBorder="1" applyAlignment="1" applyProtection="1">
      <alignment horizontal="left" vertical="top" wrapText="1"/>
    </xf>
    <xf numFmtId="0" fontId="18" fillId="21" borderId="128" xfId="0" applyNumberFormat="1" applyFont="1" applyFill="1" applyBorder="1" applyAlignment="1" applyProtection="1">
      <alignment horizontal="left" vertical="top" wrapText="1"/>
    </xf>
    <xf numFmtId="0" fontId="40" fillId="21" borderId="129" xfId="0" applyNumberFormat="1" applyFont="1" applyFill="1" applyBorder="1" applyAlignment="1" applyProtection="1">
      <alignment horizontal="left" vertical="top" wrapText="1"/>
    </xf>
    <xf numFmtId="0" fontId="18" fillId="16" borderId="132" xfId="0" applyNumberFormat="1" applyFont="1" applyFill="1" applyBorder="1" applyAlignment="1" applyProtection="1">
      <alignment horizontal="left" vertical="center" wrapText="1"/>
    </xf>
    <xf numFmtId="0" fontId="30" fillId="23" borderId="128" xfId="0" applyNumberFormat="1" applyFont="1" applyFill="1" applyBorder="1" applyAlignment="1" applyProtection="1">
      <alignment horizontal="left" vertical="top" wrapText="1"/>
    </xf>
    <xf numFmtId="0" fontId="30" fillId="17" borderId="128" xfId="0" applyNumberFormat="1" applyFont="1" applyFill="1" applyBorder="1" applyAlignment="1" applyProtection="1">
      <alignment horizontal="left" vertical="top" wrapText="1"/>
    </xf>
    <xf numFmtId="0" fontId="18" fillId="16" borderId="130" xfId="0" applyNumberFormat="1" applyFont="1" applyFill="1" applyBorder="1" applyAlignment="1" applyProtection="1">
      <alignment horizontal="left" vertical="center" wrapText="1"/>
    </xf>
    <xf numFmtId="0" fontId="18" fillId="16" borderId="131" xfId="0" applyNumberFormat="1" applyFont="1" applyFill="1" applyBorder="1" applyAlignment="1" applyProtection="1">
      <alignment horizontal="left" vertical="center" wrapText="1"/>
    </xf>
    <xf numFmtId="0" fontId="12" fillId="17" borderId="128" xfId="0" applyNumberFormat="1" applyFont="1" applyFill="1" applyBorder="1" applyAlignment="1" applyProtection="1">
      <alignment horizontal="left" vertical="top" wrapText="1"/>
    </xf>
    <xf numFmtId="0" fontId="12" fillId="23" borderId="129" xfId="0" applyNumberFormat="1" applyFont="1" applyFill="1" applyBorder="1" applyAlignment="1" applyProtection="1">
      <alignment horizontal="left" vertical="top" wrapText="1"/>
    </xf>
    <xf numFmtId="0" fontId="30" fillId="0" borderId="129" xfId="0" applyNumberFormat="1" applyFont="1" applyFill="1" applyBorder="1" applyAlignment="1" applyProtection="1">
      <alignment horizontal="left" vertical="top" wrapText="1"/>
    </xf>
    <xf numFmtId="0" fontId="30" fillId="0" borderId="127" xfId="0" applyNumberFormat="1" applyFont="1" applyFill="1" applyBorder="1" applyAlignment="1" applyProtection="1">
      <alignment horizontal="left" vertical="top" wrapText="1"/>
    </xf>
    <xf numFmtId="0" fontId="12" fillId="23" borderId="128" xfId="0" applyNumberFormat="1" applyFont="1" applyFill="1" applyBorder="1" applyAlignment="1" applyProtection="1">
      <alignment horizontal="left" vertical="top" wrapText="1"/>
    </xf>
    <xf numFmtId="0" fontId="12" fillId="0" borderId="128" xfId="0" applyNumberFormat="1" applyFont="1" applyFill="1" applyBorder="1" applyAlignment="1" applyProtection="1">
      <alignment horizontal="left" vertical="top" wrapText="1"/>
    </xf>
    <xf numFmtId="0" fontId="0" fillId="0" borderId="35" xfId="0" applyFill="1" applyBorder="1" applyAlignment="1">
      <alignment horizontal="center" vertical="center"/>
    </xf>
    <xf numFmtId="0" fontId="0" fillId="0" borderId="36" xfId="0" applyFill="1" applyBorder="1" applyAlignment="1">
      <alignment horizontal="center" vertical="center"/>
    </xf>
    <xf numFmtId="0" fontId="0" fillId="0" borderId="37" xfId="0" applyFill="1" applyBorder="1" applyAlignment="1">
      <alignment horizontal="center" vertical="center"/>
    </xf>
    <xf numFmtId="0" fontId="3" fillId="0" borderId="15" xfId="0" applyFont="1" applyBorder="1" applyAlignment="1">
      <alignment horizontal="center" vertical="center"/>
    </xf>
    <xf numFmtId="0" fontId="3" fillId="0" borderId="0" xfId="0" applyFont="1" applyBorder="1" applyAlignment="1">
      <alignment horizontal="center" vertical="center"/>
    </xf>
    <xf numFmtId="0" fontId="4" fillId="0" borderId="38" xfId="0" applyFont="1" applyBorder="1" applyAlignment="1">
      <alignment horizontal="left" vertical="top"/>
    </xf>
    <xf numFmtId="0" fontId="4" fillId="0" borderId="39" xfId="0" applyFont="1" applyBorder="1" applyAlignment="1">
      <alignment horizontal="left" vertical="top"/>
    </xf>
    <xf numFmtId="0" fontId="4" fillId="0" borderId="40" xfId="0" applyFont="1" applyBorder="1" applyAlignment="1">
      <alignment horizontal="left" vertical="top"/>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25"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43" xfId="0" applyFont="1" applyFill="1" applyBorder="1" applyAlignment="1">
      <alignment horizontal="center" vertical="center"/>
    </xf>
    <xf numFmtId="0" fontId="3" fillId="0" borderId="48" xfId="0" applyFont="1" applyBorder="1" applyAlignment="1">
      <alignment horizontal="center" vertical="center"/>
    </xf>
    <xf numFmtId="0" fontId="3" fillId="0" borderId="49" xfId="0" applyFont="1" applyBorder="1" applyAlignment="1">
      <alignment horizontal="center" vertical="center"/>
    </xf>
    <xf numFmtId="0" fontId="3" fillId="0" borderId="50" xfId="0" applyFont="1" applyBorder="1" applyAlignment="1">
      <alignment horizontal="center" vertical="center"/>
    </xf>
    <xf numFmtId="0" fontId="3" fillId="0" borderId="51" xfId="0" applyFont="1" applyBorder="1" applyAlignment="1">
      <alignment horizontal="center" vertical="center"/>
    </xf>
    <xf numFmtId="0" fontId="3" fillId="0" borderId="52" xfId="0" applyFont="1" applyBorder="1" applyAlignment="1">
      <alignment horizontal="center"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15" xfId="0" applyFont="1" applyBorder="1" applyAlignment="1">
      <alignment horizontal="left" vertical="center"/>
    </xf>
    <xf numFmtId="0" fontId="3" fillId="0" borderId="0" xfId="0" applyFont="1" applyBorder="1" applyAlignment="1">
      <alignment horizontal="left" vertical="center"/>
    </xf>
    <xf numFmtId="0" fontId="3" fillId="0" borderId="35"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4" fillId="0" borderId="49" xfId="0" applyFont="1" applyBorder="1" applyAlignment="1">
      <alignment horizontal="center" vertical="top"/>
    </xf>
    <xf numFmtId="0" fontId="4" fillId="0" borderId="0" xfId="0" applyFont="1" applyBorder="1" applyAlignment="1">
      <alignment horizontal="center" vertical="top"/>
    </xf>
    <xf numFmtId="0" fontId="4" fillId="0" borderId="23" xfId="0" applyFont="1" applyBorder="1" applyAlignment="1">
      <alignment horizontal="center" vertical="top"/>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0" fillId="2" borderId="114" xfId="0" applyFill="1" applyBorder="1" applyAlignment="1">
      <alignment horizontal="center" vertical="center"/>
    </xf>
    <xf numFmtId="0" fontId="0" fillId="2" borderId="115" xfId="0" applyFill="1" applyBorder="1" applyAlignment="1">
      <alignment horizontal="center" vertical="center"/>
    </xf>
    <xf numFmtId="0" fontId="0" fillId="2" borderId="44" xfId="0" applyFill="1" applyBorder="1" applyAlignment="1">
      <alignment horizontal="center" vertical="center"/>
    </xf>
    <xf numFmtId="0" fontId="0" fillId="2" borderId="41" xfId="0" applyFill="1" applyBorder="1" applyAlignment="1">
      <alignment horizontal="center" vertical="center"/>
    </xf>
    <xf numFmtId="0" fontId="0" fillId="2" borderId="116" xfId="0" applyFill="1" applyBorder="1" applyAlignment="1">
      <alignment horizontal="center" vertical="center"/>
    </xf>
    <xf numFmtId="0" fontId="0" fillId="2" borderId="24" xfId="0" applyFill="1" applyBorder="1" applyAlignment="1">
      <alignment horizontal="center" vertical="center"/>
    </xf>
    <xf numFmtId="0" fontId="0" fillId="2" borderId="45" xfId="0" applyFill="1" applyBorder="1" applyAlignment="1">
      <alignment horizontal="center" vertical="center"/>
    </xf>
    <xf numFmtId="0" fontId="0" fillId="2" borderId="46" xfId="0" applyFill="1" applyBorder="1" applyAlignment="1">
      <alignment horizontal="center" vertical="center"/>
    </xf>
    <xf numFmtId="0" fontId="0" fillId="2" borderId="47" xfId="0" applyFill="1" applyBorder="1" applyAlignment="1">
      <alignment horizontal="center" vertical="center"/>
    </xf>
    <xf numFmtId="0" fontId="0" fillId="2" borderId="25" xfId="0" applyFill="1" applyBorder="1" applyAlignment="1">
      <alignment horizontal="center" vertical="center"/>
    </xf>
    <xf numFmtId="0" fontId="0" fillId="2" borderId="42" xfId="0" applyFill="1" applyBorder="1" applyAlignment="1">
      <alignment horizontal="center" vertical="center"/>
    </xf>
    <xf numFmtId="0" fontId="0" fillId="2" borderId="43" xfId="0" applyFill="1" applyBorder="1" applyAlignment="1">
      <alignment horizontal="center" vertical="center"/>
    </xf>
    <xf numFmtId="0" fontId="0" fillId="2" borderId="26" xfId="0" applyFill="1" applyBorder="1" applyAlignment="1">
      <alignment horizontal="center" vertical="center"/>
    </xf>
    <xf numFmtId="0" fontId="0" fillId="2" borderId="0" xfId="0" applyFill="1"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0" borderId="70" xfId="0" applyFill="1" applyBorder="1" applyAlignment="1">
      <alignment horizontal="center" vertical="center"/>
    </xf>
    <xf numFmtId="0" fontId="0" fillId="0" borderId="110" xfId="0" applyFill="1" applyBorder="1" applyAlignment="1">
      <alignment horizontal="center" vertical="center"/>
    </xf>
    <xf numFmtId="0" fontId="0" fillId="0" borderId="71" xfId="0" applyFill="1" applyBorder="1" applyAlignment="1">
      <alignment horizontal="center" vertical="center"/>
    </xf>
    <xf numFmtId="0" fontId="0" fillId="0" borderId="33" xfId="0" applyFill="1" applyBorder="1" applyAlignment="1">
      <alignment horizontal="center" vertical="center"/>
    </xf>
    <xf numFmtId="0" fontId="0" fillId="0" borderId="34" xfId="0" applyFill="1" applyBorder="1" applyAlignment="1">
      <alignment horizontal="center" vertical="center"/>
    </xf>
    <xf numFmtId="0" fontId="0" fillId="0" borderId="19" xfId="0" applyFill="1" applyBorder="1" applyAlignment="1">
      <alignment horizontal="center" vertical="center"/>
    </xf>
    <xf numFmtId="0" fontId="4" fillId="0" borderId="57" xfId="0" applyFont="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47" xfId="0" applyFont="1" applyFill="1" applyBorder="1" applyAlignment="1">
      <alignment horizontal="center" vertical="center"/>
    </xf>
    <xf numFmtId="0" fontId="0" fillId="0" borderId="87" xfId="0" applyBorder="1" applyAlignment="1">
      <alignment horizontal="center"/>
    </xf>
    <xf numFmtId="0" fontId="0" fillId="0" borderId="88" xfId="0" applyBorder="1" applyAlignment="1">
      <alignment horizontal="center"/>
    </xf>
    <xf numFmtId="0" fontId="0" fillId="0" borderId="85" xfId="0" applyBorder="1" applyAlignment="1">
      <alignment horizontal="center"/>
    </xf>
    <xf numFmtId="0" fontId="0" fillId="0" borderId="86" xfId="0" applyBorder="1" applyAlignment="1">
      <alignment horizontal="center"/>
    </xf>
    <xf numFmtId="165" fontId="26" fillId="0" borderId="95" xfId="0" applyNumberFormat="1" applyFont="1" applyBorder="1" applyAlignment="1">
      <alignment horizontal="center" vertical="center"/>
    </xf>
    <xf numFmtId="165" fontId="26" fillId="0" borderId="89" xfId="0" applyNumberFormat="1" applyFont="1" applyBorder="1" applyAlignment="1">
      <alignment horizontal="center" vertical="center"/>
    </xf>
    <xf numFmtId="165" fontId="26" fillId="0" borderId="96" xfId="0" applyNumberFormat="1" applyFont="1" applyBorder="1" applyAlignment="1">
      <alignment horizontal="center" vertical="center"/>
    </xf>
    <xf numFmtId="0" fontId="0" fillId="0" borderId="103" xfId="0" applyBorder="1" applyAlignment="1">
      <alignment horizontal="center"/>
    </xf>
    <xf numFmtId="0" fontId="0" fillId="0" borderId="104" xfId="0" applyBorder="1" applyAlignment="1">
      <alignment horizontal="center"/>
    </xf>
    <xf numFmtId="164" fontId="26" fillId="0" borderId="98" xfId="0" applyNumberFormat="1" applyFont="1" applyBorder="1" applyAlignment="1">
      <alignment horizontal="center" vertical="center"/>
    </xf>
    <xf numFmtId="164" fontId="26" fillId="0" borderId="99" xfId="0" applyNumberFormat="1" applyFont="1" applyBorder="1" applyAlignment="1">
      <alignment horizontal="center" vertical="center"/>
    </xf>
    <xf numFmtId="164" fontId="26" fillId="0" borderId="100" xfId="0" applyNumberFormat="1" applyFont="1" applyBorder="1" applyAlignment="1">
      <alignment horizontal="center" vertical="center"/>
    </xf>
    <xf numFmtId="0" fontId="0" fillId="0" borderId="84" xfId="0" applyBorder="1" applyAlignment="1">
      <alignment horizontal="center"/>
    </xf>
    <xf numFmtId="0" fontId="0" fillId="0" borderId="101" xfId="0" applyBorder="1" applyAlignment="1">
      <alignment horizontal="center"/>
    </xf>
    <xf numFmtId="0" fontId="26" fillId="0" borderId="72" xfId="0" applyFont="1" applyFill="1" applyBorder="1" applyAlignment="1">
      <alignment horizontal="center" vertical="center"/>
    </xf>
    <xf numFmtId="0" fontId="26" fillId="0" borderId="79" xfId="0" applyFont="1" applyFill="1" applyBorder="1" applyAlignment="1">
      <alignment horizontal="center" vertical="center"/>
    </xf>
    <xf numFmtId="0" fontId="26" fillId="0" borderId="73" xfId="0" applyFont="1" applyFill="1" applyBorder="1" applyAlignment="1">
      <alignment horizontal="center" vertical="center"/>
    </xf>
    <xf numFmtId="0" fontId="26" fillId="0" borderId="74" xfId="0" applyFont="1" applyFill="1" applyBorder="1" applyAlignment="1">
      <alignment horizontal="center" vertical="center" wrapText="1"/>
    </xf>
    <xf numFmtId="0" fontId="26" fillId="0" borderId="75" xfId="0" applyFont="1" applyFill="1" applyBorder="1" applyAlignment="1">
      <alignment horizontal="center" vertical="center" wrapText="1"/>
    </xf>
    <xf numFmtId="0" fontId="26" fillId="0" borderId="76" xfId="0" applyFont="1" applyFill="1" applyBorder="1" applyAlignment="1">
      <alignment horizontal="center" vertical="center" wrapText="1"/>
    </xf>
    <xf numFmtId="166" fontId="26" fillId="0" borderId="48" xfId="0" applyNumberFormat="1" applyFont="1" applyBorder="1" applyAlignment="1">
      <alignment horizontal="center" vertical="center"/>
    </xf>
    <xf numFmtId="166" fontId="26" fillId="0" borderId="49" xfId="0" applyNumberFormat="1" applyFont="1" applyBorder="1" applyAlignment="1">
      <alignment horizontal="center" vertical="center"/>
    </xf>
    <xf numFmtId="166" fontId="26" fillId="0" borderId="50" xfId="0" applyNumberFormat="1" applyFont="1" applyBorder="1" applyAlignment="1">
      <alignment horizontal="center" vertical="center"/>
    </xf>
    <xf numFmtId="0" fontId="0" fillId="0" borderId="81" xfId="0" applyFill="1" applyBorder="1" applyAlignment="1">
      <alignment horizontal="center"/>
    </xf>
    <xf numFmtId="0" fontId="0" fillId="0" borderId="82" xfId="0" applyFill="1" applyBorder="1" applyAlignment="1">
      <alignment horizontal="center"/>
    </xf>
    <xf numFmtId="0" fontId="0" fillId="0" borderId="86" xfId="0" applyFill="1" applyBorder="1" applyAlignment="1">
      <alignment horizontal="center"/>
    </xf>
    <xf numFmtId="164" fontId="26" fillId="0" borderId="77" xfId="0" applyNumberFormat="1" applyFont="1" applyBorder="1" applyAlignment="1">
      <alignment horizontal="center" vertical="center"/>
    </xf>
    <xf numFmtId="164" fontId="26" fillId="0" borderId="68" xfId="0" applyNumberFormat="1" applyFont="1" applyBorder="1" applyAlignment="1">
      <alignment horizontal="center" vertical="center"/>
    </xf>
    <xf numFmtId="164" fontId="26" fillId="0" borderId="78" xfId="0" applyNumberFormat="1" applyFont="1" applyBorder="1" applyAlignment="1">
      <alignment horizontal="center" vertical="center"/>
    </xf>
    <xf numFmtId="0" fontId="0" fillId="0" borderId="83" xfId="0" applyFill="1" applyBorder="1" applyAlignment="1">
      <alignment horizontal="center"/>
    </xf>
    <xf numFmtId="0" fontId="18" fillId="16" borderId="130" xfId="0" applyNumberFormat="1" applyFont="1" applyFill="1" applyBorder="1" applyAlignment="1" applyProtection="1">
      <alignment horizontal="left" vertical="center" wrapText="1"/>
    </xf>
    <xf numFmtId="0" fontId="18" fillId="16" borderId="131" xfId="0" applyNumberFormat="1" applyFont="1" applyFill="1" applyBorder="1" applyAlignment="1" applyProtection="1">
      <alignment horizontal="left" vertical="center" wrapText="1"/>
    </xf>
    <xf numFmtId="0" fontId="12" fillId="23" borderId="129" xfId="0" applyNumberFormat="1" applyFont="1" applyFill="1" applyBorder="1" applyAlignment="1" applyProtection="1">
      <alignment horizontal="left" vertical="top" wrapText="1"/>
    </xf>
    <xf numFmtId="0" fontId="12" fillId="23" borderId="128" xfId="0" applyNumberFormat="1" applyFont="1" applyFill="1" applyBorder="1" applyAlignment="1" applyProtection="1">
      <alignment horizontal="left" vertical="top" wrapText="1"/>
    </xf>
    <xf numFmtId="0" fontId="12" fillId="23" borderId="127" xfId="0" applyNumberFormat="1" applyFont="1" applyFill="1" applyBorder="1" applyAlignment="1" applyProtection="1">
      <alignment horizontal="left" vertical="top" wrapText="1"/>
    </xf>
    <xf numFmtId="0" fontId="18" fillId="16" borderId="67" xfId="0" applyNumberFormat="1" applyFont="1" applyFill="1" applyBorder="1" applyAlignment="1" applyProtection="1">
      <alignment horizontal="left" vertical="center" wrapText="1"/>
    </xf>
    <xf numFmtId="0" fontId="18" fillId="16" borderId="127" xfId="0" applyNumberFormat="1" applyFont="1" applyFill="1" applyBorder="1" applyAlignment="1" applyProtection="1">
      <alignment horizontal="left" vertical="center" wrapText="1"/>
    </xf>
    <xf numFmtId="0" fontId="19" fillId="19" borderId="67" xfId="0" applyNumberFormat="1" applyFont="1" applyFill="1" applyBorder="1" applyAlignment="1" applyProtection="1">
      <alignment horizontal="center" vertical="top" wrapText="1"/>
    </xf>
    <xf numFmtId="0" fontId="19" fillId="19" borderId="128" xfId="0" applyNumberFormat="1" applyFont="1" applyFill="1" applyBorder="1" applyAlignment="1" applyProtection="1">
      <alignment horizontal="center" vertical="top" wrapText="1"/>
    </xf>
    <xf numFmtId="0" fontId="18" fillId="21" borderId="129" xfId="0" applyNumberFormat="1" applyFont="1" applyFill="1" applyBorder="1" applyAlignment="1" applyProtection="1">
      <alignment horizontal="left" vertical="top" wrapText="1"/>
    </xf>
    <xf numFmtId="0" fontId="18" fillId="21" borderId="128" xfId="0" applyNumberFormat="1" applyFont="1" applyFill="1" applyBorder="1" applyAlignment="1" applyProtection="1">
      <alignment horizontal="left" vertical="top" wrapText="1"/>
    </xf>
    <xf numFmtId="0" fontId="18" fillId="21" borderId="127" xfId="0" applyNumberFormat="1" applyFont="1" applyFill="1" applyBorder="1" applyAlignment="1" applyProtection="1">
      <alignment horizontal="left" vertical="top" wrapText="1"/>
    </xf>
    <xf numFmtId="0" fontId="18" fillId="22" borderId="67" xfId="0" applyNumberFormat="1" applyFont="1" applyFill="1" applyBorder="1" applyAlignment="1" applyProtection="1">
      <alignment horizontal="center" vertical="top" wrapText="1"/>
    </xf>
    <xf numFmtId="0" fontId="18" fillId="22" borderId="128" xfId="0" applyNumberFormat="1" applyFont="1" applyFill="1" applyBorder="1" applyAlignment="1" applyProtection="1">
      <alignment horizontal="center" vertical="top" wrapText="1"/>
    </xf>
    <xf numFmtId="0" fontId="30" fillId="0" borderId="129" xfId="0" applyNumberFormat="1" applyFont="1" applyFill="1" applyBorder="1" applyAlignment="1" applyProtection="1">
      <alignment horizontal="left" vertical="top" wrapText="1"/>
    </xf>
    <xf numFmtId="0" fontId="30" fillId="0" borderId="128" xfId="0" applyNumberFormat="1" applyFont="1" applyFill="1" applyBorder="1" applyAlignment="1" applyProtection="1">
      <alignment horizontal="left" vertical="top" wrapText="1"/>
    </xf>
    <xf numFmtId="0" fontId="30" fillId="0" borderId="127" xfId="0" applyNumberFormat="1" applyFont="1" applyFill="1" applyBorder="1" applyAlignment="1" applyProtection="1">
      <alignment horizontal="left" vertical="top" wrapText="1"/>
    </xf>
    <xf numFmtId="0" fontId="12" fillId="17" borderId="129" xfId="0" applyNumberFormat="1" applyFont="1" applyFill="1" applyBorder="1" applyAlignment="1" applyProtection="1">
      <alignment horizontal="left" vertical="top" wrapText="1"/>
    </xf>
    <xf numFmtId="0" fontId="12" fillId="17" borderId="128" xfId="0" applyNumberFormat="1" applyFont="1" applyFill="1" applyBorder="1" applyAlignment="1" applyProtection="1">
      <alignment horizontal="left" vertical="top" wrapText="1"/>
    </xf>
    <xf numFmtId="0" fontId="39" fillId="24" borderId="67" xfId="0" applyNumberFormat="1" applyFont="1" applyFill="1" applyBorder="1" applyAlignment="1" applyProtection="1">
      <alignment horizontal="center" vertical="top" wrapText="1"/>
    </xf>
    <xf numFmtId="0" fontId="39" fillId="24" borderId="128" xfId="0" applyNumberFormat="1" applyFont="1" applyFill="1" applyBorder="1" applyAlignment="1" applyProtection="1">
      <alignment horizontal="center" vertical="top" wrapText="1"/>
    </xf>
    <xf numFmtId="0" fontId="30" fillId="23" borderId="129" xfId="0" applyNumberFormat="1" applyFont="1" applyFill="1" applyBorder="1" applyAlignment="1" applyProtection="1">
      <alignment horizontal="left" vertical="top" wrapText="1"/>
    </xf>
    <xf numFmtId="0" fontId="30" fillId="23" borderId="128" xfId="0" applyNumberFormat="1" applyFont="1" applyFill="1" applyBorder="1" applyAlignment="1" applyProtection="1">
      <alignment horizontal="left" vertical="top" wrapText="1"/>
    </xf>
    <xf numFmtId="0" fontId="41" fillId="17" borderId="129" xfId="0" applyNumberFormat="1" applyFont="1" applyFill="1" applyBorder="1" applyAlignment="1" applyProtection="1">
      <alignment horizontal="left" vertical="top" wrapText="1"/>
    </xf>
    <xf numFmtId="0" fontId="41" fillId="17" borderId="127" xfId="0" applyNumberFormat="1" applyFont="1" applyFill="1" applyBorder="1" applyAlignment="1" applyProtection="1">
      <alignment horizontal="left" vertical="top" wrapText="1"/>
    </xf>
    <xf numFmtId="0" fontId="0" fillId="17" borderId="61" xfId="0" applyFill="1" applyBorder="1" applyAlignment="1">
      <alignment horizontal="center"/>
    </xf>
    <xf numFmtId="0" fontId="30" fillId="0" borderId="119" xfId="0" applyNumberFormat="1" applyFont="1" applyFill="1" applyBorder="1" applyAlignment="1" applyProtection="1">
      <alignment horizontal="left" vertical="top" wrapText="1"/>
    </xf>
    <xf numFmtId="0" fontId="30" fillId="0" borderId="120" xfId="0" applyNumberFormat="1" applyFont="1" applyFill="1" applyBorder="1" applyAlignment="1" applyProtection="1">
      <alignment horizontal="left" vertical="top" wrapText="1"/>
    </xf>
    <xf numFmtId="0" fontId="30" fillId="0" borderId="120" xfId="0" applyNumberFormat="1" applyFont="1" applyFill="1" applyBorder="1" applyAlignment="1" applyProtection="1">
      <alignment horizontal="right" vertical="top" wrapText="1"/>
    </xf>
    <xf numFmtId="0" fontId="30" fillId="0" borderId="121" xfId="0" applyNumberFormat="1" applyFont="1" applyFill="1" applyBorder="1" applyAlignment="1" applyProtection="1">
      <alignment horizontal="right" vertical="top" wrapText="1"/>
    </xf>
    <xf numFmtId="0" fontId="30" fillId="0" borderId="122" xfId="0" applyNumberFormat="1" applyFont="1" applyFill="1" applyBorder="1" applyAlignment="1" applyProtection="1">
      <alignment horizontal="left" vertical="top" wrapText="1"/>
    </xf>
    <xf numFmtId="0" fontId="30" fillId="0" borderId="0" xfId="0" applyNumberFormat="1" applyFont="1" applyFill="1" applyBorder="1" applyAlignment="1" applyProtection="1">
      <alignment horizontal="left" vertical="top" wrapText="1"/>
    </xf>
    <xf numFmtId="0" fontId="31" fillId="0" borderId="0" xfId="0" applyNumberFormat="1" applyFont="1" applyFill="1" applyBorder="1" applyAlignment="1" applyProtection="1">
      <alignment horizontal="center" vertical="top" wrapText="1"/>
    </xf>
    <xf numFmtId="0" fontId="30" fillId="0" borderId="123" xfId="0" applyNumberFormat="1" applyFont="1" applyFill="1" applyBorder="1" applyAlignment="1" applyProtection="1">
      <alignment horizontal="left" vertical="top" wrapText="1"/>
    </xf>
    <xf numFmtId="0" fontId="18" fillId="16" borderId="124" xfId="0" applyNumberFormat="1" applyFont="1" applyFill="1" applyBorder="1" applyAlignment="1" applyProtection="1">
      <alignment horizontal="left" vertical="center" wrapText="1"/>
    </xf>
    <xf numFmtId="0" fontId="18" fillId="16" borderId="125" xfId="0" applyNumberFormat="1" applyFont="1" applyFill="1" applyBorder="1" applyAlignment="1" applyProtection="1">
      <alignment horizontal="left" vertical="center" wrapText="1"/>
    </xf>
    <xf numFmtId="0" fontId="18" fillId="16" borderId="124" xfId="0" applyNumberFormat="1" applyFont="1" applyFill="1" applyBorder="1" applyAlignment="1" applyProtection="1">
      <alignment horizontal="center" vertical="center" wrapText="1"/>
    </xf>
    <xf numFmtId="0" fontId="18" fillId="16" borderId="125" xfId="0" applyNumberFormat="1" applyFont="1" applyFill="1" applyBorder="1" applyAlignment="1" applyProtection="1">
      <alignment horizontal="center" vertical="center" wrapText="1"/>
    </xf>
    <xf numFmtId="0" fontId="18" fillId="16" borderId="126" xfId="0" applyNumberFormat="1" applyFont="1" applyFill="1" applyBorder="1" applyAlignment="1" applyProtection="1">
      <alignment horizontal="center" vertical="center" wrapText="1"/>
    </xf>
    <xf numFmtId="0" fontId="30" fillId="0" borderId="0" xfId="0" applyNumberFormat="1" applyFont="1" applyFill="1" applyBorder="1" applyAlignment="1" applyProtection="1">
      <alignment horizontal="center" vertical="top" wrapText="1"/>
    </xf>
    <xf numFmtId="0" fontId="32" fillId="0" borderId="123" xfId="0" applyNumberFormat="1" applyFont="1" applyFill="1" applyBorder="1" applyAlignment="1" applyProtection="1">
      <alignment horizontal="right" vertical="top" wrapText="1"/>
    </xf>
  </cellXfs>
  <cellStyles count="1">
    <cellStyle name="Normal" xfId="0" builtinId="0"/>
  </cellStyles>
  <dxfs count="41">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C00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theme="0" tint="-0.24994659260841701"/>
        </patternFill>
      </fill>
    </dxf>
    <dxf>
      <fill>
        <patternFill>
          <bgColor theme="0" tint="-0.14996795556505021"/>
        </patternFill>
      </fill>
    </dxf>
    <dxf>
      <fill>
        <patternFill>
          <fgColor indexed="64"/>
          <bgColor rgb="FF7030A0"/>
        </patternFill>
      </fill>
    </dxf>
    <dxf>
      <font>
        <color rgb="FFCC0066"/>
      </font>
      <fill>
        <patternFill>
          <fgColor indexed="64"/>
          <bgColor rgb="FFFF99FF"/>
        </patternFill>
      </fill>
    </dxf>
    <dxf>
      <fill>
        <patternFill>
          <fgColor indexed="64"/>
          <bgColor rgb="FF00CC00"/>
        </patternFill>
      </fill>
    </dxf>
    <dxf>
      <fill>
        <patternFill>
          <fgColor indexed="64"/>
          <bgColor rgb="FFFF7C80"/>
        </patternFill>
      </fill>
    </dxf>
    <dxf>
      <font>
        <color rgb="FF92D050"/>
      </font>
      <fill>
        <patternFill>
          <fgColor indexed="64"/>
          <bgColor rgb="FF006600"/>
        </patternFill>
      </fill>
    </dxf>
    <dxf>
      <fill>
        <patternFill>
          <fgColor indexed="64"/>
          <bgColor rgb="FF0000FF"/>
        </patternFill>
      </fill>
    </dxf>
    <dxf>
      <fill>
        <patternFill>
          <fgColor indexed="64"/>
          <bgColor rgb="FFFF0066"/>
        </patternFill>
      </fill>
    </dxf>
    <dxf>
      <fill>
        <patternFill>
          <fgColor indexed="64"/>
          <bgColor rgb="FFFFCC00"/>
        </patternFill>
      </fill>
    </dxf>
    <dxf>
      <fill>
        <patternFill>
          <fgColor indexed="64"/>
          <bgColor theme="5" tint="0.59996337778862885"/>
        </patternFill>
      </fill>
    </dxf>
    <dxf>
      <fill>
        <patternFill>
          <fgColor indexed="64"/>
          <bgColor theme="0" tint="-0.499984740745262"/>
        </patternFill>
      </fill>
    </dxf>
    <dxf>
      <fill>
        <patternFill>
          <fgColor rgb="FF000000"/>
          <bgColor rgb="FF7030A0"/>
        </patternFill>
      </fill>
    </dxf>
    <dxf>
      <font>
        <color rgb="FFCC0066"/>
      </font>
      <fill>
        <patternFill>
          <fgColor rgb="FF000000"/>
          <bgColor rgb="FFFF99FF"/>
        </patternFill>
      </fill>
    </dxf>
    <dxf>
      <fill>
        <patternFill>
          <fgColor rgb="FF000000"/>
          <bgColor rgb="FF00CC00"/>
        </patternFill>
      </fill>
    </dxf>
    <dxf>
      <fill>
        <patternFill>
          <fgColor rgb="FF000000"/>
          <bgColor rgb="FFFF7C80"/>
        </patternFill>
      </fill>
    </dxf>
    <dxf>
      <font>
        <color rgb="FF92D050"/>
      </font>
      <fill>
        <patternFill>
          <fgColor rgb="FF000000"/>
          <bgColor rgb="FF006600"/>
        </patternFill>
      </fill>
    </dxf>
    <dxf>
      <fill>
        <patternFill>
          <fgColor rgb="FF000000"/>
          <bgColor rgb="FF0000FF"/>
        </patternFill>
      </fill>
    </dxf>
    <dxf>
      <fill>
        <patternFill>
          <fgColor rgb="FF000000"/>
          <bgColor rgb="FFFF0066"/>
        </patternFill>
      </fill>
    </dxf>
    <dxf>
      <fill>
        <patternFill>
          <fgColor rgb="FF000000"/>
          <bgColor rgb="FFFFCC00"/>
        </patternFill>
      </fill>
    </dxf>
    <dxf>
      <fill>
        <patternFill>
          <fgColor rgb="FF000000"/>
          <bgColor rgb="FFE6B8B7"/>
        </patternFill>
      </fill>
    </dxf>
    <dxf>
      <fill>
        <patternFill>
          <fgColor rgb="FF000000"/>
          <bgColor rgb="FF808080"/>
        </patternFill>
      </fill>
    </dxf>
    <dxf>
      <fill>
        <patternFill>
          <fgColor indexed="64"/>
          <bgColor rgb="FF7030A0"/>
        </patternFill>
      </fill>
    </dxf>
    <dxf>
      <font>
        <color rgb="FFCC0066"/>
      </font>
      <fill>
        <patternFill>
          <fgColor indexed="64"/>
          <bgColor rgb="FFFF99FF"/>
        </patternFill>
      </fill>
    </dxf>
    <dxf>
      <fill>
        <patternFill>
          <fgColor indexed="64"/>
          <bgColor rgb="FF00CC00"/>
        </patternFill>
      </fill>
    </dxf>
    <dxf>
      <fill>
        <patternFill>
          <fgColor indexed="64"/>
          <bgColor rgb="FFFF7C80"/>
        </patternFill>
      </fill>
    </dxf>
    <dxf>
      <font>
        <color rgb="FF92D050"/>
      </font>
      <fill>
        <patternFill>
          <fgColor indexed="64"/>
          <bgColor rgb="FF006600"/>
        </patternFill>
      </fill>
    </dxf>
    <dxf>
      <fill>
        <patternFill>
          <fgColor indexed="64"/>
          <bgColor rgb="FF0000FF"/>
        </patternFill>
      </fill>
    </dxf>
    <dxf>
      <fill>
        <patternFill>
          <fgColor indexed="64"/>
          <bgColor rgb="FFFF0066"/>
        </patternFill>
      </fill>
    </dxf>
    <dxf>
      <fill>
        <patternFill>
          <fgColor indexed="64"/>
          <bgColor rgb="FFFFCC00"/>
        </patternFill>
      </fill>
    </dxf>
    <dxf>
      <fill>
        <patternFill>
          <fgColor indexed="64"/>
          <bgColor theme="5" tint="0.59996337778862885"/>
        </patternFill>
      </fill>
    </dxf>
    <dxf>
      <fill>
        <patternFill>
          <fgColor indexed="64"/>
          <bgColor theme="0" tint="-0.499984740745262"/>
        </patternFill>
      </fill>
    </dxf>
  </dxfs>
  <tableStyles count="0" defaultTableStyle="TableStyleMedium2" defaultPivotStyle="PivotStyleLight16"/>
  <colors>
    <mruColors>
      <color rgb="FF00CC00"/>
      <color rgb="FF00FF00"/>
      <color rgb="FF05FB05"/>
      <color rgb="FF22FE3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392</xdr:col>
      <xdr:colOff>631031</xdr:colOff>
      <xdr:row>0</xdr:row>
      <xdr:rowOff>11906</xdr:rowOff>
    </xdr:from>
    <xdr:to>
      <xdr:col>394</xdr:col>
      <xdr:colOff>142875</xdr:colOff>
      <xdr:row>1</xdr:row>
      <xdr:rowOff>107156</xdr:rowOff>
    </xdr:to>
    <xdr:sp macro="[0]!Macro6" textlink="">
      <xdr:nvSpPr>
        <xdr:cNvPr id="2" name="Ellipse 1"/>
        <xdr:cNvSpPr/>
      </xdr:nvSpPr>
      <xdr:spPr>
        <a:xfrm>
          <a:off x="310729312" y="11906"/>
          <a:ext cx="1035844" cy="321469"/>
        </a:xfrm>
        <a:prstGeom prst="ellipse">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fr-FR" sz="1100"/>
            <a:t>RAZ GAP</a:t>
          </a:r>
        </a:p>
      </xdr:txBody>
    </xdr:sp>
    <xdr:clientData/>
  </xdr:twoCellAnchor>
  <xdr:twoCellAnchor>
    <xdr:from>
      <xdr:col>392</xdr:col>
      <xdr:colOff>654844</xdr:colOff>
      <xdr:row>1</xdr:row>
      <xdr:rowOff>142875</xdr:rowOff>
    </xdr:from>
    <xdr:to>
      <xdr:col>394</xdr:col>
      <xdr:colOff>166688</xdr:colOff>
      <xdr:row>3</xdr:row>
      <xdr:rowOff>-1</xdr:rowOff>
    </xdr:to>
    <xdr:sp macro="" textlink="">
      <xdr:nvSpPr>
        <xdr:cNvPr id="3" name="Ellipse 2"/>
        <xdr:cNvSpPr/>
      </xdr:nvSpPr>
      <xdr:spPr>
        <a:xfrm>
          <a:off x="310753125" y="369094"/>
          <a:ext cx="1035844" cy="321468"/>
        </a:xfrm>
        <a:prstGeom prst="ellipse">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algn="l"/>
          <a:r>
            <a:rPr lang="fr-FR" sz="1100"/>
            <a:t>RAZXAQ</a:t>
          </a:r>
        </a:p>
        <a:p>
          <a:pPr algn="l"/>
          <a:endParaRPr lang="fr-FR" sz="1100"/>
        </a:p>
      </xdr:txBody>
    </xdr:sp>
    <xdr:clientData/>
  </xdr:twoCellAnchor>
  <xdr:twoCellAnchor>
    <xdr:from>
      <xdr:col>0</xdr:col>
      <xdr:colOff>328083</xdr:colOff>
      <xdr:row>0</xdr:row>
      <xdr:rowOff>179917</xdr:rowOff>
    </xdr:from>
    <xdr:to>
      <xdr:col>0</xdr:col>
      <xdr:colOff>804333</xdr:colOff>
      <xdr:row>2</xdr:row>
      <xdr:rowOff>63500</xdr:rowOff>
    </xdr:to>
    <xdr:sp macro="[0]!test" textlink="">
      <xdr:nvSpPr>
        <xdr:cNvPr id="4" name="Rectangle à coins arrondis 3"/>
        <xdr:cNvSpPr/>
      </xdr:nvSpPr>
      <xdr:spPr>
        <a:xfrm>
          <a:off x="328083" y="179917"/>
          <a:ext cx="476250" cy="349250"/>
        </a:xfrm>
        <a:prstGeom prst="round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rgbClr val="FFFF00"/>
              </a:solidFill>
            </a:rPr>
            <a:t>XAQ</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P150"/>
  <sheetViews>
    <sheetView showZeros="0" zoomScale="90" zoomScaleNormal="90" workbookViewId="0">
      <selection activeCell="L1" sqref="L1"/>
    </sheetView>
  </sheetViews>
  <sheetFormatPr baseColWidth="10" defaultRowHeight="18"/>
  <cols>
    <col min="1" max="1" width="16" style="11" customWidth="1"/>
    <col min="2" max="2" width="8" bestFit="1" customWidth="1"/>
    <col min="3" max="3" width="25.28515625" customWidth="1"/>
    <col min="4" max="4" width="9.28515625" customWidth="1"/>
    <col min="5" max="5" width="8" bestFit="1" customWidth="1"/>
    <col min="6" max="6" width="25.28515625" customWidth="1"/>
    <col min="7" max="7" width="8.140625" customWidth="1"/>
    <col min="8" max="8" width="8.28515625" customWidth="1"/>
    <col min="9" max="9" width="25.28515625" customWidth="1"/>
    <col min="10" max="10" width="10.140625" customWidth="1"/>
    <col min="11" max="11" width="44" style="16" customWidth="1"/>
    <col min="12" max="12" width="43.42578125" customWidth="1"/>
    <col min="13" max="13" width="49.5703125" customWidth="1"/>
    <col min="14" max="14" width="12.7109375" customWidth="1"/>
    <col min="15" max="15" width="11.42578125" style="68"/>
  </cols>
  <sheetData>
    <row r="1" spans="1:15" ht="18" customHeight="1">
      <c r="B1" s="239" t="s">
        <v>13</v>
      </c>
      <c r="C1" s="240"/>
      <c r="D1" s="240"/>
      <c r="E1" s="240"/>
      <c r="F1" s="240"/>
      <c r="G1" s="240"/>
      <c r="H1" s="241"/>
      <c r="I1" s="53"/>
      <c r="J1" s="13"/>
      <c r="K1" s="16" t="str">
        <f>IF(import!$A$1="coller xaq","",import!A1)</f>
        <v/>
      </c>
      <c r="L1" s="115" t="str">
        <f t="array" aca="1" ref="L1" ca="1">IFERROR(IF(K1&lt;&gt;"",OFFSET(import!A1,0,LARGE((import!A1:$IV1&lt;&gt;"")*COLUMN(import!A1:$IV1),3)-1),""),"")</f>
        <v/>
      </c>
      <c r="M1" s="116" t="str">
        <f t="array" aca="1" ref="M1" ca="1">IFERROR(IF(K1&lt;&gt;"",OFFSET(import!A1,0,LARGE((import!A1:$IV1&lt;&gt;"")*COLUMN(import!A1:$IV1),1)-1),""),IFERROR(IF(K7&lt;&gt;"",OFFSET(import!A1,0,LARGE((import!A1:$IV7&lt;&gt;"")*COLUMN(import!A1:$IV7),1)-1),""),""))</f>
        <v/>
      </c>
      <c r="N1" s="68" t="str">
        <f ca="1">IF(OFFSET(A1,0,10)="","",#REF!)</f>
        <v/>
      </c>
      <c r="O1" s="68" t="str">
        <f t="shared" ref="O1:O19" ca="1" si="0">IF(OR(RIGHT(M1,3)="bis",RIGHT(M1,3)="ter"),LEFT(M1,LEN(M1)-3),IF(RIGHT(M1)="terbis",LEFT(M1,LEN(M1)-6),M1))</f>
        <v/>
      </c>
    </row>
    <row r="2" spans="1:15" ht="18" customHeight="1">
      <c r="B2" s="228"/>
      <c r="C2" s="229"/>
      <c r="D2" s="229"/>
      <c r="E2" s="229"/>
      <c r="F2" s="229"/>
      <c r="G2" s="229"/>
      <c r="H2" s="242"/>
      <c r="I2" s="246" t="s">
        <v>54</v>
      </c>
      <c r="J2" s="247"/>
      <c r="K2" s="16" t="str">
        <f>IF(import!$A$1="coller xaq","",import!A2)</f>
        <v/>
      </c>
      <c r="L2" s="115" t="str">
        <f t="array" aca="1" ref="L2" ca="1">IFERROR(IF(K2&lt;&gt;"",OFFSET(import!A2,0,LARGE((import!A2:$IV2&lt;&gt;"")*COLUMN(import!A2:$IV2),3)-1),""),"")</f>
        <v/>
      </c>
      <c r="M2" s="116" t="str">
        <f t="array" aca="1" ref="M2" ca="1">IFERROR(IF(K2&lt;&gt;"",OFFSET(import!A2,0,LARGE((import!A2:$IV2&lt;&gt;"")*COLUMN(import!A2:$IV2),1)-1),""),IFERROR(IF(K8&lt;&gt;"",OFFSET(import!A2,0,LARGE((import!A2:$IV8&lt;&gt;"")*COLUMN(import!A2:$IV8),1)-1),""),""))</f>
        <v/>
      </c>
      <c r="N2" s="68" t="str">
        <f ca="1">IF(OFFSET(A2,0,10)="","",#REF!)</f>
        <v/>
      </c>
      <c r="O2" s="68" t="str">
        <f t="shared" ca="1" si="0"/>
        <v/>
      </c>
    </row>
    <row r="3" spans="1:15" ht="18.75" customHeight="1" thickBot="1">
      <c r="B3" s="243"/>
      <c r="C3" s="244"/>
      <c r="D3" s="244"/>
      <c r="E3" s="244"/>
      <c r="F3" s="244"/>
      <c r="G3" s="244"/>
      <c r="H3" s="245"/>
      <c r="I3" s="228"/>
      <c r="J3" s="229"/>
      <c r="K3" s="16" t="str">
        <f>IF(import!$A$1="coller xaq","",import!A3)</f>
        <v/>
      </c>
      <c r="L3" s="115" t="str">
        <f t="array" aca="1" ref="L3" ca="1">IFERROR(IF(K3&lt;&gt;"",OFFSET(import!A3,0,LARGE((import!A3:$IV3&lt;&gt;"")*COLUMN(import!A3:$IV3),3)-1),""),"")</f>
        <v/>
      </c>
      <c r="M3" s="116" t="str">
        <f t="array" aca="1" ref="M3" ca="1">IFERROR(IF(K3&lt;&gt;"",OFFSET(import!A3,0,LARGE((import!A3:$IV3&lt;&gt;"")*COLUMN(import!A3:$IV3),1)-1),""),IFERROR(IF(K9&lt;&gt;"",OFFSET(import!A3,0,LARGE((import!A3:$IV9&lt;&gt;"")*COLUMN(import!A3:$IV9),1)-1),""),""))</f>
        <v/>
      </c>
      <c r="N3" s="68" t="str">
        <f t="shared" ref="N3:N34" ca="1" si="1">IF(OFFSET(A3,0,10)="","",M1)</f>
        <v/>
      </c>
      <c r="O3" s="68" t="str">
        <f t="shared" ca="1" si="0"/>
        <v/>
      </c>
    </row>
    <row r="4" spans="1:15" ht="18.75" thickBot="1">
      <c r="J4" s="204"/>
      <c r="K4" s="16" t="str">
        <f>IF(import!$A$1="coller xaq","",import!A4)</f>
        <v/>
      </c>
      <c r="L4" s="115" t="str">
        <f t="array" aca="1" ref="L4" ca="1">IFERROR(IF(K4&lt;&gt;"",OFFSET(import!A4,0,LARGE((import!A4:$IV4&lt;&gt;"")*COLUMN(import!A4:$IV4),3)-1),""),"")</f>
        <v/>
      </c>
      <c r="M4" s="116" t="str">
        <f t="array" aca="1" ref="M4" ca="1">IFERROR(IF(K4&lt;&gt;"",OFFSET(import!A4,0,LARGE((import!A4:$IV4&lt;&gt;"")*COLUMN(import!A4:$IV4),1)-1),""),IFERROR(IF(K10&lt;&gt;"",OFFSET(import!A4,0,LARGE((import!A4:$IV10&lt;&gt;"")*COLUMN(import!A4:$IV10),1)-1),""),""))</f>
        <v/>
      </c>
      <c r="N4" s="68" t="str">
        <f t="shared" ca="1" si="1"/>
        <v/>
      </c>
      <c r="O4" s="68" t="str">
        <f t="shared" ca="1" si="0"/>
        <v/>
      </c>
    </row>
    <row r="5" spans="1:15" ht="18" customHeight="1" thickTop="1">
      <c r="A5" s="31" t="s">
        <v>14</v>
      </c>
      <c r="B5" s="249" t="s">
        <v>11</v>
      </c>
      <c r="C5" s="249"/>
      <c r="D5" s="250"/>
      <c r="E5" s="248" t="s">
        <v>12</v>
      </c>
      <c r="F5" s="249"/>
      <c r="G5" s="250"/>
      <c r="H5" s="249" t="s">
        <v>49</v>
      </c>
      <c r="I5" s="249"/>
      <c r="J5" s="250"/>
      <c r="K5" s="16" t="str">
        <f>IF(import!$A$1="coller xaq","",import!A5)</f>
        <v>Alias du poste</v>
      </c>
      <c r="L5" s="115" t="str">
        <f t="array" aca="1" ref="L5" ca="1">IFERROR(IF(K5&lt;&gt;"",OFFSET(import!A5,0,LARGE((import!A5:$IV5&lt;&gt;"")*COLUMN(import!A5:$IV5),3)-1),""),"")</f>
        <v>Heure de fin</v>
      </c>
      <c r="M5" s="116" t="str">
        <f t="array" aca="1" ref="M5" ca="1">IFERROR(IF(K5&lt;&gt;"",OFFSET(import!A5,0,LARGE((import!A5:$IV5&lt;&gt;"")*COLUMN(import!A5:$IV5),1)-1),""),IFERROR(IF(K11&lt;&gt;"",OFFSET(import!A5,0,LARGE((import!A5:$IV11&lt;&gt;"")*COLUMN(import!A5:$IV11),1)-1),""),""))</f>
        <v>Alias du poste</v>
      </c>
      <c r="N5" s="68" t="str">
        <f t="shared" ca="1" si="1"/>
        <v/>
      </c>
      <c r="O5" s="68" t="str">
        <f t="shared" ca="1" si="0"/>
        <v>Alias du poste</v>
      </c>
    </row>
    <row r="6" spans="1:15" ht="33" customHeight="1" thickBot="1">
      <c r="A6" s="32">
        <f ca="1">TODAY()</f>
        <v>42749</v>
      </c>
      <c r="B6" s="9" t="s">
        <v>1</v>
      </c>
      <c r="C6" s="4" t="s">
        <v>2</v>
      </c>
      <c r="D6" s="5" t="s">
        <v>3</v>
      </c>
      <c r="E6" s="3" t="s">
        <v>1</v>
      </c>
      <c r="F6" s="77" t="s">
        <v>2</v>
      </c>
      <c r="G6" s="33" t="s">
        <v>3</v>
      </c>
      <c r="H6" s="5" t="s">
        <v>3</v>
      </c>
      <c r="I6" s="76" t="s">
        <v>2</v>
      </c>
      <c r="J6" s="181" t="s">
        <v>3</v>
      </c>
      <c r="K6" s="16" t="str">
        <f>IF(import!$A$1="coller xaq","",import!A6)</f>
        <v>Disponibles</v>
      </c>
      <c r="L6" s="115">
        <f t="array" aca="1" ref="L6" ca="1">IFERROR(IF(K6&lt;&gt;"",OFFSET(import!A6,0,LARGE((import!A6:$IV6&lt;&gt;"")*COLUMN(import!A6:$IV6),3)-1),""),"")</f>
        <v>0</v>
      </c>
      <c r="M6" s="116">
        <f t="array" aca="1" ref="M6" ca="1">IFERROR(IF(K6&lt;&gt;"",OFFSET(import!A6,0,LARGE((import!A6:$IV6&lt;&gt;"")*COLUMN(import!A6:$IV6),1)-1),""),IFERROR(IF(K12&lt;&gt;"",OFFSET(import!A6,0,LARGE((import!A6:$IV12&lt;&gt;"")*COLUMN(import!A6:$IV12),1)-1),""),""))</f>
        <v>0</v>
      </c>
      <c r="N6" s="68" t="str">
        <f t="shared" ca="1" si="1"/>
        <v/>
      </c>
      <c r="O6" s="68">
        <f t="shared" ca="1" si="0"/>
        <v>0</v>
      </c>
    </row>
    <row r="7" spans="1:15" ht="22.5" customHeight="1" thickTop="1">
      <c r="A7" s="251" t="s">
        <v>0</v>
      </c>
      <c r="B7" s="254">
        <v>12</v>
      </c>
      <c r="C7" s="78"/>
      <c r="D7" s="34"/>
      <c r="E7" s="233">
        <v>9</v>
      </c>
      <c r="F7" s="187"/>
      <c r="G7" s="35"/>
      <c r="H7" s="50"/>
      <c r="I7" s="75" t="str">
        <f t="array" aca="1" ref="I7" ca="1">IFERROR(INDEX(Feuil1!$K$1:$K$140,SMALL(IF(Feuil1!$O$1:$O$140=Feuil2!$B$18,ROW(Feuil1!$O$1:$O$140),""),ROW(1:1))),"")</f>
        <v/>
      </c>
      <c r="J7" s="34"/>
      <c r="K7" s="16" t="str">
        <f>IF(import!$A$1="coller xaq","",import!A7)</f>
        <v>VAC1 DEPIAUTAGE TG2</v>
      </c>
      <c r="L7" s="115">
        <f t="array" aca="1" ref="L7" ca="1">IFERROR(IF(K7&lt;&gt;"",OFFSET(import!A7,0,LARGE((import!A7:$IV7&lt;&gt;"")*COLUMN(import!A7:$IV7),3)-1),""),"")</f>
        <v>0</v>
      </c>
      <c r="M7" s="116">
        <f t="array" aca="1" ref="M7" ca="1">IFERROR(IF(K7&lt;&gt;"",OFFSET(import!A7,0,LARGE((import!A7:$IV7&lt;&gt;"")*COLUMN(import!A7:$IV7),1)-1),""),IFERROR(IF(K13&lt;&gt;"",OFFSET(import!A7,0,LARGE((import!A7:$IV13&lt;&gt;"")*COLUMN(import!A7:$IV13),1)-1),""),""))</f>
        <v>0</v>
      </c>
      <c r="N7" s="68" t="str">
        <f t="shared" ca="1" si="1"/>
        <v>Alias du poste</v>
      </c>
      <c r="O7" s="68">
        <f t="shared" ca="1" si="0"/>
        <v>0</v>
      </c>
    </row>
    <row r="8" spans="1:15" ht="22.5" customHeight="1">
      <c r="A8" s="252"/>
      <c r="B8" s="255"/>
      <c r="C8" s="36"/>
      <c r="D8" s="37"/>
      <c r="E8" s="234"/>
      <c r="F8" s="188"/>
      <c r="G8" s="37"/>
      <c r="H8" s="51"/>
      <c r="I8" s="75" t="str">
        <f t="array" aca="1" ref="I8" ca="1">IFERROR(INDEX(Feuil1!$K$1:$K$139,SMALL(IF(Feuil1!$O$1:$O$140=Feuil2!$B$18,ROW(Feuil1!$O$1:$O$140),""),ROW(2:2))),"")</f>
        <v/>
      </c>
      <c r="J8" s="182"/>
      <c r="K8" s="16" t="str">
        <f>IF(import!$A$1="coller xaq","",import!A8)</f>
        <v>VAC1 MANU VIDEO AGT</v>
      </c>
      <c r="L8" s="115">
        <f t="array" aca="1" ref="L8" ca="1">IFERROR(IF(K8&lt;&gt;"",OFFSET(import!A8,0,LARGE((import!A8:$IV8&lt;&gt;"")*COLUMN(import!A8:$IV8),3)-1),""),"")</f>
        <v>0</v>
      </c>
      <c r="M8" s="116">
        <f t="array" aca="1" ref="M8" ca="1">IFERROR(IF(K8&lt;&gt;"",OFFSET(import!A8,0,LARGE((import!A8:$IV8&lt;&gt;"")*COLUMN(import!A8:$IV8),1)-1),""),IFERROR(IF(K14&lt;&gt;"",OFFSET(import!A8,0,LARGE((import!A8:$IV14&lt;&gt;"")*COLUMN(import!A8:$IV14),1)-1),""),""))</f>
        <v>0</v>
      </c>
      <c r="N8" s="68">
        <f t="shared" ca="1" si="1"/>
        <v>0</v>
      </c>
      <c r="O8" s="68">
        <f t="shared" ca="1" si="0"/>
        <v>0</v>
      </c>
    </row>
    <row r="9" spans="1:15" ht="22.5" customHeight="1">
      <c r="A9" s="252"/>
      <c r="B9" s="255"/>
      <c r="C9" s="2"/>
      <c r="D9" s="38"/>
      <c r="E9" s="234"/>
      <c r="F9" s="188"/>
      <c r="G9" s="38"/>
      <c r="H9" s="52"/>
      <c r="I9" s="75" t="str">
        <f t="array" aca="1" ref="I9" ca="1">IFERROR(INDEX(Feuil1!$K$1:$K$139,SMALL(IF(Feuil1!$O$1:$O$140=Feuil2!$B$18,ROW(Feuil1!$O$1:$O$140),""),ROW(3:3))),"")</f>
        <v/>
      </c>
      <c r="J9" s="15"/>
      <c r="K9" s="16" t="str">
        <f>IF(import!$A$1="coller xaq","",import!A9)</f>
        <v>VAC1 MANUEL TG2 AGT</v>
      </c>
      <c r="L9" s="115" t="str">
        <f t="array" aca="1" ref="L9" ca="1">IFERROR(IF(K9&lt;&gt;"",OFFSET(import!A9,0,LARGE((import!A9:$IV9&lt;&gt;"")*COLUMN(import!A9:$IV9),3)-1),""),"")</f>
        <v>PANZ WILLIAM(14.00 -17.00)</v>
      </c>
      <c r="M9" s="116">
        <f t="array" aca="1" ref="M9" ca="1">IFERROR(IF(K9&lt;&gt;"",OFFSET(import!A9,0,LARGE((import!A9:$IV9&lt;&gt;"")*COLUMN(import!A9:$IV9),1)-1),""),IFERROR(IF(K15&lt;&gt;"",OFFSET(import!A9,0,LARGE((import!A9:$IV15&lt;&gt;"")*COLUMN(import!A9:$IV15),1)-1),""),""))</f>
        <v>0</v>
      </c>
      <c r="N9" s="68">
        <f t="shared" ca="1" si="1"/>
        <v>0</v>
      </c>
      <c r="O9" s="68">
        <f t="shared" ca="1" si="0"/>
        <v>0</v>
      </c>
    </row>
    <row r="10" spans="1:15" ht="22.5" customHeight="1">
      <c r="A10" s="252"/>
      <c r="B10" s="255"/>
      <c r="C10" s="2"/>
      <c r="D10" s="6"/>
      <c r="E10" s="234"/>
      <c r="F10" s="188"/>
      <c r="G10" s="6"/>
      <c r="H10" s="39"/>
      <c r="I10" s="75" t="str">
        <f t="array" aca="1" ref="I10" ca="1">IFERROR(INDEX(Feuil1!$K$1:$K$139,SMALL(IF(Feuil1!$O$1:$O$140=Feuil2!$B$18,ROW(Feuil1!$O$1:$O$140),""),ROW(4:4))),"")</f>
        <v/>
      </c>
      <c r="J10" s="183"/>
      <c r="K10" s="16" t="str">
        <f>IF(import!$A$1="coller xaq","",import!A10)</f>
        <v/>
      </c>
      <c r="L10" s="115" t="str">
        <f t="array" aca="1" ref="L10" ca="1">IFERROR(IF(K10&lt;&gt;"",OFFSET(import!A10,0,LARGE((import!A10:$IV10&lt;&gt;"")*COLUMN(import!A10:$IV10),3)-1),""),"")</f>
        <v/>
      </c>
      <c r="M10" s="116" t="str">
        <f t="array" aca="1" ref="M10" ca="1">IFERROR(IF(K10&lt;&gt;"",OFFSET(import!A10,0,LARGE((import!A10:$IV10&lt;&gt;"")*COLUMN(import!A10:$IV10),1)-1),""),IFERROR(IF(K16&lt;&gt;"",OFFSET(import!A10,0,LARGE((import!A10:$IV16&lt;&gt;"")*COLUMN(import!A10:$IV16),1)-1),""),""))</f>
        <v/>
      </c>
      <c r="N10" s="68" t="str">
        <f t="shared" ca="1" si="1"/>
        <v/>
      </c>
      <c r="O10" s="68" t="str">
        <f t="shared" ca="1" si="0"/>
        <v/>
      </c>
    </row>
    <row r="11" spans="1:15" ht="22.5" customHeight="1">
      <c r="A11" s="252"/>
      <c r="B11" s="255"/>
      <c r="C11" s="134"/>
      <c r="D11" s="6"/>
      <c r="E11" s="234"/>
      <c r="F11" s="188"/>
      <c r="G11" s="6"/>
      <c r="H11" s="39"/>
      <c r="I11" s="75" t="str">
        <f t="array" aca="1" ref="I11" ca="1">IFERROR(INDEX(Feuil1!$K$1:$K$139,SMALL(IF(Feuil1!$O$1:$O$140=Feuil2!$B$18,ROW(Feuil1!$O$1:$O$140),""),ROW(5:5))),"")</f>
        <v/>
      </c>
      <c r="J11" s="183"/>
      <c r="K11" s="16" t="str">
        <f>IF(import!$A$1="coller xaq","",import!A11)</f>
        <v>VAC1 MANUEL TG2 PIL</v>
      </c>
      <c r="L11" s="115">
        <f t="array" aca="1" ref="L11" ca="1">IFERROR(IF(K11&lt;&gt;"",OFFSET(import!A11,0,LARGE((import!A11:$IV11&lt;&gt;"")*COLUMN(import!A11:$IV11),3)-1),""),"")</f>
        <v>0</v>
      </c>
      <c r="M11" s="116">
        <f t="array" aca="1" ref="M11" ca="1">IFERROR(IF(K11&lt;&gt;"",OFFSET(import!A11,0,LARGE((import!A11:$IV11&lt;&gt;"")*COLUMN(import!A11:$IV11),1)-1),""),IFERROR(IF(K17&lt;&gt;"",OFFSET(import!A11,0,LARGE((import!A11:$IV17&lt;&gt;"")*COLUMN(import!A11:$IV17),1)-1),""),""))</f>
        <v>0</v>
      </c>
      <c r="N11" s="68">
        <f t="shared" ca="1" si="1"/>
        <v>0</v>
      </c>
      <c r="O11" s="68">
        <f t="shared" ca="1" si="0"/>
        <v>0</v>
      </c>
    </row>
    <row r="12" spans="1:15" ht="22.5" customHeight="1">
      <c r="A12" s="252"/>
      <c r="B12" s="255"/>
      <c r="C12" s="2"/>
      <c r="D12" s="6"/>
      <c r="E12" s="234"/>
      <c r="F12" s="188"/>
      <c r="G12" s="6"/>
      <c r="H12" s="39"/>
      <c r="I12" s="75" t="str">
        <f t="array" aca="1" ref="I12" ca="1">IFERROR(INDEX(Feuil1!$K$1:$K$139,SMALL(IF(Feuil1!$O$1:$O$140=Feuil2!$B$18,ROW(Feuil1!$O$1:$O$140),""),ROW(6:6))),"")</f>
        <v/>
      </c>
      <c r="J12" s="183"/>
      <c r="K12" s="16" t="str">
        <f>IF(import!$A$1="coller xaq","",import!A12)</f>
        <v>VAC1 MGF TG2 ECO AGT</v>
      </c>
      <c r="L12" s="115" t="str">
        <f t="array" aca="1" ref="L12" ca="1">IFERROR(IF(K12&lt;&gt;"",OFFSET(import!A12,0,LARGE((import!A12:$IV12&lt;&gt;"")*COLUMN(import!A12:$IV12),3)-1),""),"")</f>
        <v>PI JOAO(14.00 -17.00)</v>
      </c>
      <c r="M12" s="116">
        <f t="array" aca="1" ref="M12" ca="1">IFERROR(IF(K12&lt;&gt;"",OFFSET(import!A12,0,LARGE((import!A12:$IV12&lt;&gt;"")*COLUMN(import!A12:$IV12),1)-1),""),IFERROR(IF(K18&lt;&gt;"",OFFSET(import!A12,0,LARGE((import!A12:$IV18&lt;&gt;"")*COLUMN(import!A12:$IV18),1)-1),""),""))</f>
        <v>0</v>
      </c>
      <c r="N12" s="68" t="str">
        <f t="shared" ca="1" si="1"/>
        <v/>
      </c>
      <c r="O12" s="68">
        <f t="shared" ca="1" si="0"/>
        <v>0</v>
      </c>
    </row>
    <row r="13" spans="1:15" ht="22.5" customHeight="1">
      <c r="A13" s="252"/>
      <c r="B13" s="255"/>
      <c r="C13" s="2"/>
      <c r="D13" s="6"/>
      <c r="E13" s="234"/>
      <c r="F13" s="188"/>
      <c r="G13" s="6"/>
      <c r="H13" s="39"/>
      <c r="I13" s="75" t="str">
        <f t="array" aca="1" ref="I13" ca="1">IFERROR(INDEX(Feuil1!$K$1:$K$139,SMALL(IF(Feuil1!$O$1:$O$140=Feuil2!$B$18,ROW(Feuil1!$O$1:$O$140),""),ROW(7:7))),"")</f>
        <v/>
      </c>
      <c r="J13" s="184"/>
      <c r="K13" s="16" t="str">
        <f>IF(import!$A$1="coller xaq","",import!A13)</f>
        <v/>
      </c>
      <c r="L13" s="115" t="str">
        <f t="array" aca="1" ref="L13" ca="1">IFERROR(IF(K13&lt;&gt;"",OFFSET(import!A13,0,LARGE((import!A13:$IV13&lt;&gt;"")*COLUMN(import!A13:$IV13),3)-1),""),"")</f>
        <v/>
      </c>
      <c r="M13" s="116" t="str">
        <f t="array" aca="1" ref="M13" ca="1">IFERROR(IF(K13&lt;&gt;"",OFFSET(import!A13,0,LARGE((import!A13:$IV13&lt;&gt;"")*COLUMN(import!A13:$IV13),1)-1),""),IFERROR(IF(K19&lt;&gt;"",OFFSET(import!A13,0,LARGE((import!A13:$IV19&lt;&gt;"")*COLUMN(import!A13:$IV19),1)-1),""),""))</f>
        <v/>
      </c>
      <c r="N13" s="68" t="str">
        <f t="shared" ca="1" si="1"/>
        <v/>
      </c>
      <c r="O13" s="68" t="str">
        <f t="shared" ca="1" si="0"/>
        <v/>
      </c>
    </row>
    <row r="14" spans="1:15" ht="22.5" customHeight="1">
      <c r="A14" s="252"/>
      <c r="B14" s="255"/>
      <c r="C14" s="2"/>
      <c r="D14" s="6"/>
      <c r="E14" s="234"/>
      <c r="F14" s="188"/>
      <c r="G14" s="6"/>
      <c r="H14" s="39"/>
      <c r="I14" s="75" t="str">
        <f t="array" aca="1" ref="I14" ca="1">IFERROR(INDEX(Feuil1!$K$1:$K$139,SMALL(IF(Feuil1!$O$1:$O$140=Feuil2!$B$18,ROW(Feuil1!$O$1:$O$140),""),ROW(8:8))),"")</f>
        <v/>
      </c>
      <c r="J14" s="184"/>
      <c r="K14" s="16" t="str">
        <f>IF(import!$A$1="coller xaq","",import!A14)</f>
        <v>VAC1 MGF TG2 ECO PIL</v>
      </c>
      <c r="L14" s="115">
        <f t="array" aca="1" ref="L14" ca="1">IFERROR(IF(K14&lt;&gt;"",OFFSET(import!A14,0,LARGE((import!A14:$IV14&lt;&gt;"")*COLUMN(import!A14:$IV14),3)-1),""),"")</f>
        <v>0</v>
      </c>
      <c r="M14" s="116">
        <f t="array" aca="1" ref="M14" ca="1">IFERROR(IF(K14&lt;&gt;"",OFFSET(import!A14,0,LARGE((import!A14:$IV14&lt;&gt;"")*COLUMN(import!A14:$IV14),1)-1),""),IFERROR(IF(K20&lt;&gt;"",OFFSET(import!A14,0,LARGE((import!A14:$IV20&lt;&gt;"")*COLUMN(import!A14:$IV20),1)-1),""),""))</f>
        <v>0</v>
      </c>
      <c r="N14" s="68">
        <f t="shared" ca="1" si="1"/>
        <v>0</v>
      </c>
      <c r="O14" s="68">
        <f t="shared" ca="1" si="0"/>
        <v>0</v>
      </c>
    </row>
    <row r="15" spans="1:15" ht="22.5" customHeight="1">
      <c r="A15" s="252"/>
      <c r="B15" s="255"/>
      <c r="C15" s="2"/>
      <c r="D15" s="6"/>
      <c r="E15" s="234"/>
      <c r="F15" s="189"/>
      <c r="G15" s="63"/>
      <c r="H15" s="39"/>
      <c r="I15" s="75" t="str">
        <f t="array" aca="1" ref="I15" ca="1">IFERROR(INDEX(Feuil1!$K$1:$K$139,SMALL(IF(Feuil1!$O$1:$O$140=Feuil2!$B$18,ROW(Feuil1!$O$1:$O$140),""),ROW(9:9))),"")</f>
        <v/>
      </c>
      <c r="J15" s="184"/>
      <c r="K15" s="16" t="str">
        <f>IF(import!$A$1="coller xaq","",import!A15)</f>
        <v>VAC1 OUV LIA TG2 AGT</v>
      </c>
      <c r="L15" s="115">
        <f t="array" aca="1" ref="L15" ca="1">IFERROR(IF(K15&lt;&gt;"",OFFSET(import!A15,0,LARGE((import!A15:$IV15&lt;&gt;"")*COLUMN(import!A15:$IV15),3)-1),""),"")</f>
        <v>0</v>
      </c>
      <c r="M15" s="116">
        <f t="array" aca="1" ref="M15" ca="1">IFERROR(IF(K15&lt;&gt;"",OFFSET(import!A15,0,LARGE((import!A15:$IV15&lt;&gt;"")*COLUMN(import!A15:$IV15),1)-1),""),IFERROR(IF(K21&lt;&gt;"",OFFSET(import!A15,0,LARGE((import!A15:$IV21&lt;&gt;"")*COLUMN(import!A15:$IV21),1)-1),""),""))</f>
        <v>0</v>
      </c>
      <c r="N15" s="68" t="str">
        <f t="shared" ca="1" si="1"/>
        <v/>
      </c>
      <c r="O15" s="68">
        <f t="shared" ca="1" si="0"/>
        <v>0</v>
      </c>
    </row>
    <row r="16" spans="1:15" ht="22.5" customHeight="1">
      <c r="A16" s="252"/>
      <c r="B16" s="255"/>
      <c r="C16" s="2"/>
      <c r="D16" s="6"/>
      <c r="E16" s="234"/>
      <c r="F16" s="256"/>
      <c r="G16" s="257"/>
      <c r="H16" s="39"/>
      <c r="I16" s="75" t="str">
        <f t="array" aca="1" ref="I16" ca="1">IFERROR(INDEX(Feuil1!$K$1:$K$139,SMALL(IF(Feuil1!$O$1:$O$140=Feuil2!$B$18,ROW(Feuil1!$O$1:$O$140),""),ROW(10:10))),"")</f>
        <v/>
      </c>
      <c r="J16" s="184"/>
      <c r="K16" s="16" t="str">
        <f>IF(import!$A$1="coller xaq","",import!A16)</f>
        <v>VAC1 OUV LIA TG2 PIL</v>
      </c>
      <c r="L16" s="115">
        <f t="array" aca="1" ref="L16" ca="1">IFERROR(IF(K16&lt;&gt;"",OFFSET(import!A16,0,LARGE((import!A16:$IV16&lt;&gt;"")*COLUMN(import!A16:$IV16),3)-1),""),"")</f>
        <v>0</v>
      </c>
      <c r="M16" s="116">
        <f t="array" aca="1" ref="M16" ca="1">IFERROR(IF(K16&lt;&gt;"",OFFSET(import!A16,0,LARGE((import!A16:$IV16&lt;&gt;"")*COLUMN(import!A16:$IV16),1)-1),""),IFERROR(IF(K22&lt;&gt;"",OFFSET(import!A16,0,LARGE((import!A16:$IV22&lt;&gt;"")*COLUMN(import!A16:$IV22),1)-1),""),""))</f>
        <v>0</v>
      </c>
      <c r="N16" s="68">
        <f t="shared" ca="1" si="1"/>
        <v>0</v>
      </c>
      <c r="O16" s="68">
        <f t="shared" ca="1" si="0"/>
        <v>0</v>
      </c>
    </row>
    <row r="17" spans="1:15" ht="22.5" customHeight="1">
      <c r="A17" s="252"/>
      <c r="B17" s="255"/>
      <c r="C17" s="134"/>
      <c r="D17" s="6"/>
      <c r="E17" s="234"/>
      <c r="F17" s="258"/>
      <c r="G17" s="259"/>
      <c r="H17" s="39"/>
      <c r="I17" s="75" t="str">
        <f t="array" aca="1" ref="I17" ca="1">IFERROR(INDEX(Feuil1!$K$1:$K$139,SMALL(IF(Feuil1!$O$1:$O$140=Feuil2!$B$18,ROW(Feuil1!$O$1:$O$140),""),ROW(11:11))),"")</f>
        <v/>
      </c>
      <c r="J17" s="184"/>
      <c r="K17" s="16" t="str">
        <f>IF(import!$A$1="coller xaq","",import!A17)</f>
        <v>VAC1 PREPACOM QUAI A</v>
      </c>
      <c r="L17" s="115">
        <f t="array" aca="1" ref="L17" ca="1">IFERROR(IF(K17&lt;&gt;"",OFFSET(import!A17,0,LARGE((import!A17:$IV17&lt;&gt;"")*COLUMN(import!A17:$IV17),3)-1),""),"")</f>
        <v>0</v>
      </c>
      <c r="M17" s="116">
        <f t="array" aca="1" ref="M17" ca="1">IFERROR(IF(K17&lt;&gt;"",OFFSET(import!A17,0,LARGE((import!A17:$IV17&lt;&gt;"")*COLUMN(import!A17:$IV17),1)-1),""),IFERROR(IF(K23&lt;&gt;"",OFFSET(import!A17,0,LARGE((import!A17:$IV23&lt;&gt;"")*COLUMN(import!A17:$IV23),1)-1),""),""))</f>
        <v>0</v>
      </c>
      <c r="N17" s="68">
        <f t="shared" ca="1" si="1"/>
        <v>0</v>
      </c>
      <c r="O17" s="68">
        <f t="shared" ca="1" si="0"/>
        <v>0</v>
      </c>
    </row>
    <row r="18" spans="1:15" ht="22.5" customHeight="1" thickBot="1">
      <c r="A18" s="253"/>
      <c r="B18" s="255"/>
      <c r="C18" s="64"/>
      <c r="D18" s="63"/>
      <c r="E18" s="235"/>
      <c r="F18" s="260"/>
      <c r="G18" s="261"/>
      <c r="H18" s="65"/>
      <c r="I18" s="186" t="str">
        <f t="array" aca="1" ref="I18" ca="1">IFERROR(INDEX(Feuil1!$K$1:$K$139,SMALL(IF(Feuil1!$O$1:$O$140=Feuil2!$B$18,ROW(Feuil1!$O$1:$O$140),""),ROW(12:12))),"")</f>
        <v/>
      </c>
      <c r="J18" s="185"/>
      <c r="K18" s="16" t="str">
        <f>IF(import!$A$1="coller xaq","",import!A18)</f>
        <v>VAC1 QUAI AR AGT</v>
      </c>
      <c r="L18" s="115">
        <f t="array" aca="1" ref="L18" ca="1">IFERROR(IF(K18&lt;&gt;"",OFFSET(import!A18,0,LARGE((import!A18:$IV18&lt;&gt;"")*COLUMN(import!A18:$IV18),3)-1),""),"")</f>
        <v>0</v>
      </c>
      <c r="M18" s="116">
        <f t="array" aca="1" ref="M18" ca="1">IFERROR(IF(K18&lt;&gt;"",OFFSET(import!A18,0,LARGE((import!A18:$IV18&lt;&gt;"")*COLUMN(import!A18:$IV18),1)-1),""),IFERROR(IF(K24&lt;&gt;"",OFFSET(import!A18,0,LARGE((import!A18:$IV24&lt;&gt;"")*COLUMN(import!A18:$IV24),1)-1),""),""))</f>
        <v>0</v>
      </c>
      <c r="N18" s="68">
        <f t="shared" ca="1" si="1"/>
        <v>0</v>
      </c>
      <c r="O18" s="68">
        <f t="shared" ca="1" si="0"/>
        <v>0</v>
      </c>
    </row>
    <row r="19" spans="1:15" ht="22.5" customHeight="1" thickTop="1">
      <c r="A19" s="230" t="s">
        <v>4</v>
      </c>
      <c r="B19" s="82"/>
      <c r="C19" s="120"/>
      <c r="D19" s="83"/>
      <c r="E19" s="234"/>
      <c r="F19" s="40" t="str">
        <f t="array" aca="1" ref="F19" ca="1">IFERROR(INDEX(Feuil1!$K$1:$K$139,SMALL(IF(Feuil1!$O$1:$O$140=Feuil2!$B$2,ROW(Feuil1!$O$1:$O$140),""),ROW(1:1))),"")</f>
        <v/>
      </c>
      <c r="G19" s="41"/>
      <c r="H19" s="168"/>
      <c r="I19" s="203"/>
      <c r="J19" s="169"/>
      <c r="K19" s="16" t="str">
        <f>IF(import!$A$1="coller xaq","",import!A19)</f>
        <v>VAC1 QUAI AR PILOT</v>
      </c>
      <c r="L19" s="115">
        <f t="array" aca="1" ref="L19" ca="1">IFERROR(IF(K19&lt;&gt;"",OFFSET(import!A19,0,LARGE((import!A19:$IV19&lt;&gt;"")*COLUMN(import!A19:$IV19),3)-1),""),"")</f>
        <v>0</v>
      </c>
      <c r="M19" s="116">
        <f t="array" aca="1" ref="M19" ca="1">IFERROR(IF(K19&lt;&gt;"",OFFSET(import!A19,0,LARGE((import!A19:$IV19&lt;&gt;"")*COLUMN(import!A19:$IV19),1)-1),""),IFERROR(IF(K25&lt;&gt;"",OFFSET(import!A19,0,LARGE((import!A19:$IV25&lt;&gt;"")*COLUMN(import!A19:$IV25),1)-1),""),""))</f>
        <v>0</v>
      </c>
      <c r="N19" s="68">
        <f t="shared" ca="1" si="1"/>
        <v>0</v>
      </c>
      <c r="O19" s="68">
        <f t="shared" ca="1" si="0"/>
        <v>0</v>
      </c>
    </row>
    <row r="20" spans="1:15" ht="22.5" customHeight="1">
      <c r="A20" s="231"/>
      <c r="B20" s="84"/>
      <c r="C20" s="85"/>
      <c r="D20" s="86"/>
      <c r="E20" s="234"/>
      <c r="F20" s="40" t="str">
        <f t="array" aca="1" ref="F20" ca="1">IFERROR(INDEX(Feuil1!$K$1:$K$139,SMALL(IF(Feuil1!$O$1:$O$140=Feuil2!$B$2,ROW(Feuil1!$O$1:$O$140),""),ROW(2:2))),"")</f>
        <v/>
      </c>
      <c r="G20" s="6"/>
      <c r="H20" s="84"/>
      <c r="I20" s="85"/>
      <c r="J20" s="86"/>
      <c r="K20" s="16" t="str">
        <f>IF(import!$A$1="coller xaq","",import!A20)</f>
        <v>VAC1 QUAI DEP AGT</v>
      </c>
      <c r="L20" s="115" t="str">
        <f t="array" aca="1" ref="L20" ca="1">IFERROR(IF(K20&lt;&gt;"",OFFSET(import!A20,0,LARGE((import!A20:$IV20&lt;&gt;"")*COLUMN(import!A20:$IV20),3)-1),""),"")</f>
        <v>VIL SANDRA(14.00 -17.00)</v>
      </c>
      <c r="M20" s="116">
        <f t="array" aca="1" ref="M20" ca="1">IFERROR(IF(K20&lt;&gt;"",OFFSET(import!A20,0,LARGE((import!A20:$IV20&lt;&gt;"")*COLUMN(import!A20:$IV20),1)-1),""),IFERROR(IF(K26&lt;&gt;"",OFFSET(import!A20,0,LARGE((import!A20:$IV26&lt;&gt;"")*COLUMN(import!A20:$IV26),1)-1),""),""))</f>
        <v>0</v>
      </c>
      <c r="N20" s="68">
        <f t="shared" ca="1" si="1"/>
        <v>0</v>
      </c>
      <c r="O20" s="68">
        <f ca="1">IF(OR(RIGHT(M20,3)="bis",RIGHT(M20,3)="ter"),LEFT(M20,LEN(M20)-3),IF(RIGHT(M20)="terbis",LEFT(M20,LEN(M20)-6),M20))</f>
        <v>0</v>
      </c>
    </row>
    <row r="21" spans="1:15" ht="22.5" customHeight="1">
      <c r="A21" s="231"/>
      <c r="B21" s="84"/>
      <c r="C21" s="85"/>
      <c r="D21" s="86"/>
      <c r="E21" s="234"/>
      <c r="F21" s="40" t="str">
        <f t="array" aca="1" ref="F21" ca="1">IFERROR(INDEX(Feuil1!$K$1:$K$139,SMALL(IF(Feuil1!$O$1:$O$140=Feuil2!$B$2,ROW(Feuil1!$O$1:$O$140),""),ROW(3:3))),"")</f>
        <v/>
      </c>
      <c r="G21" s="6"/>
      <c r="H21" s="84"/>
      <c r="I21" s="85"/>
      <c r="J21" s="86"/>
      <c r="K21" s="16" t="str">
        <f>IF(import!$A$1="coller xaq","",import!A21)</f>
        <v/>
      </c>
      <c r="L21" s="115" t="str">
        <f t="array" aca="1" ref="L21" ca="1">IFERROR(IF(K21&lt;&gt;"",OFFSET(import!A21,0,LARGE((import!A21:$IV21&lt;&gt;"")*COLUMN(import!A21:$IV21),3)-1),""),"")</f>
        <v/>
      </c>
      <c r="M21" s="116" t="str">
        <f t="array" aca="1" ref="M21" ca="1">IFERROR(IF(K21&lt;&gt;"",OFFSET(import!A21,0,LARGE((import!A21:$IV21&lt;&gt;"")*COLUMN(import!A21:$IV21),1)-1),""),IFERROR(IF(K27&lt;&gt;"",OFFSET(import!A21,0,LARGE((import!A21:$IV27&lt;&gt;"")*COLUMN(import!A21:$IV27),1)-1),""),""))</f>
        <v/>
      </c>
      <c r="N21" s="68" t="str">
        <f t="shared" ca="1" si="1"/>
        <v/>
      </c>
      <c r="O21" s="68" t="str">
        <f t="shared" ref="O21:O84" ca="1" si="2">IF(OR(RIGHT(M21,3)="bis",RIGHT(M21,3)="ter"),LEFT(M21,LEN(M21)-3),IF(RIGHT(M21)="terbis",LEFT(M21,LEN(M21)-6),M21))</f>
        <v/>
      </c>
    </row>
    <row r="22" spans="1:15" ht="22.5" customHeight="1">
      <c r="A22" s="231"/>
      <c r="B22" s="84"/>
      <c r="C22" s="85"/>
      <c r="D22" s="86"/>
      <c r="E22" s="234"/>
      <c r="F22" s="40" t="str">
        <f t="array" aca="1" ref="F22" ca="1">IFERROR(INDEX(Feuil1!$K$1:$K$139,SMALL(IF(Feuil1!$O$1:$O$140=Feuil2!$B$2,ROW(Feuil1!$O$1:$O$140),""),ROW(4:4))),"")</f>
        <v/>
      </c>
      <c r="G22" s="6"/>
      <c r="H22" s="84"/>
      <c r="I22" s="85"/>
      <c r="J22" s="86"/>
      <c r="K22" s="16" t="str">
        <f>IF(import!$A$1="coller xaq","",import!A22)</f>
        <v>VAC1 QUAI DEP PIL</v>
      </c>
      <c r="L22" s="115">
        <f t="array" aca="1" ref="L22" ca="1">IFERROR(IF(K22&lt;&gt;"",OFFSET(import!A22,0,LARGE((import!A22:$IV22&lt;&gt;"")*COLUMN(import!A22:$IV22),3)-1),""),"")</f>
        <v>0</v>
      </c>
      <c r="M22" s="116">
        <f t="array" aca="1" ref="M22" ca="1">IFERROR(IF(K22&lt;&gt;"",OFFSET(import!A22,0,LARGE((import!A22:$IV22&lt;&gt;"")*COLUMN(import!A22:$IV22),1)-1),""),IFERROR(IF(K28&lt;&gt;"",OFFSET(import!A22,0,LARGE((import!A22:$IV28&lt;&gt;"")*COLUMN(import!A22:$IV28),1)-1),""),""))</f>
        <v>0</v>
      </c>
      <c r="N22" s="68">
        <f t="shared" ca="1" si="1"/>
        <v>0</v>
      </c>
      <c r="O22" s="68">
        <f t="shared" ca="1" si="2"/>
        <v>0</v>
      </c>
    </row>
    <row r="23" spans="1:15" ht="22.5" customHeight="1">
      <c r="A23" s="231"/>
      <c r="B23" s="84"/>
      <c r="C23" s="85"/>
      <c r="D23" s="86"/>
      <c r="E23" s="234"/>
      <c r="F23" s="40" t="str">
        <f t="array" aca="1" ref="F23" ca="1">IFERROR(INDEX(Feuil1!$K$1:$K$139,SMALL(IF(Feuil1!$O$1:$O$140=Feuil2!$B$2,ROW(Feuil1!$O$1:$O$140),""),ROW(5:5))),"")</f>
        <v/>
      </c>
      <c r="G23" s="6"/>
      <c r="H23" s="84"/>
      <c r="I23" s="85"/>
      <c r="J23" s="86"/>
      <c r="K23" s="16" t="str">
        <f>IF(import!$A$1="coller xaq","",import!A23)</f>
        <v>VAC1 TCC AGENT</v>
      </c>
      <c r="L23" s="115">
        <f t="array" aca="1" ref="L23" ca="1">IFERROR(IF(K23&lt;&gt;"",OFFSET(import!A23,0,LARGE((import!A23:$IV23&lt;&gt;"")*COLUMN(import!A23:$IV23),3)-1),""),"")</f>
        <v>0</v>
      </c>
      <c r="M23" s="116">
        <f t="array" aca="1" ref="M23" ca="1">IFERROR(IF(K23&lt;&gt;"",OFFSET(import!A23,0,LARGE((import!A23:$IV23&lt;&gt;"")*COLUMN(import!A23:$IV23),1)-1),""),IFERROR(IF(K29&lt;&gt;"",OFFSET(import!A23,0,LARGE((import!A23:$IV29&lt;&gt;"")*COLUMN(import!A23:$IV29),1)-1),""),""))</f>
        <v>0</v>
      </c>
      <c r="N23" s="68" t="str">
        <f t="shared" ca="1" si="1"/>
        <v/>
      </c>
      <c r="O23" s="68">
        <f t="shared" ca="1" si="2"/>
        <v>0</v>
      </c>
    </row>
    <row r="24" spans="1:15" ht="22.5" customHeight="1">
      <c r="A24" s="231"/>
      <c r="B24" s="84"/>
      <c r="C24" s="85"/>
      <c r="D24" s="86"/>
      <c r="E24" s="234"/>
      <c r="F24" s="40" t="str">
        <f t="array" aca="1" ref="F24" ca="1">IFERROR(INDEX(Feuil1!$K$1:$K$139,SMALL(IF(Feuil1!$O$1:$O$140=Feuil2!$B$2,ROW(Feuil1!$O$1:$O$140),""),ROW(6:6))),"")</f>
        <v/>
      </c>
      <c r="G24" s="6"/>
      <c r="H24" s="84"/>
      <c r="I24" s="85"/>
      <c r="J24" s="86"/>
      <c r="K24" s="16" t="str">
        <f>IF(import!$A$1="coller xaq","",import!A24)</f>
        <v>VAC1 TCC PILOTE</v>
      </c>
      <c r="L24" s="115">
        <f t="array" aca="1" ref="L24" ca="1">IFERROR(IF(K24&lt;&gt;"",OFFSET(import!A24,0,LARGE((import!A24:$IV24&lt;&gt;"")*COLUMN(import!A24:$IV24),3)-1),""),"")</f>
        <v>0</v>
      </c>
      <c r="M24" s="116">
        <f t="array" aca="1" ref="M24" ca="1">IFERROR(IF(K24&lt;&gt;"",OFFSET(import!A24,0,LARGE((import!A24:$IV24&lt;&gt;"")*COLUMN(import!A24:$IV24),1)-1),""),IFERROR(IF(K30&lt;&gt;"",OFFSET(import!A24,0,LARGE((import!A24:$IV30&lt;&gt;"")*COLUMN(import!A24:$IV30),1)-1),""),""))</f>
        <v>0</v>
      </c>
      <c r="N24" s="68">
        <f t="shared" ca="1" si="1"/>
        <v>0</v>
      </c>
      <c r="O24" s="68">
        <f t="shared" ca="1" si="2"/>
        <v>0</v>
      </c>
    </row>
    <row r="25" spans="1:15" ht="22.5" customHeight="1">
      <c r="A25" s="231"/>
      <c r="B25" s="84"/>
      <c r="C25" s="85"/>
      <c r="D25" s="86"/>
      <c r="E25" s="234"/>
      <c r="F25" s="40" t="str">
        <f t="array" aca="1" ref="F25" ca="1">IFERROR(INDEX(Feuil1!$K$1:$K$139,SMALL(IF(Feuil1!$O$1:$O$140=Feuil2!$B$2,ROW(Feuil1!$O$1:$O$140),""),ROW(7:7))),"")</f>
        <v/>
      </c>
      <c r="G25" s="6"/>
      <c r="H25" s="84"/>
      <c r="I25" s="85"/>
      <c r="J25" s="86"/>
      <c r="K25" s="16" t="str">
        <f>IF(import!$A$1="coller xaq","",import!A25)</f>
        <v>VAC1 AGT TTF ILOT</v>
      </c>
      <c r="L25" s="115" t="str">
        <f t="array" aca="1" ref="L25" ca="1">IFERROR(IF(K25&lt;&gt;"",OFFSET(import!A25,0,LARGE((import!A25:$IV25&lt;&gt;"")*COLUMN(import!A25:$IV25),3)-1),""),"")</f>
        <v>PA CAROLE(14.30 -17.00)</v>
      </c>
      <c r="M25" s="116">
        <f t="array" aca="1" ref="M25" ca="1">IFERROR(IF(K25&lt;&gt;"",OFFSET(import!A25,0,LARGE((import!A25:$IV25&lt;&gt;"")*COLUMN(import!A25:$IV25),1)-1),""),IFERROR(IF(K31&lt;&gt;"",OFFSET(import!A25,0,LARGE((import!A25:$IV31&lt;&gt;"")*COLUMN(import!A25:$IV31),1)-1),""),""))</f>
        <v>0</v>
      </c>
      <c r="N25" s="68">
        <f t="shared" ca="1" si="1"/>
        <v>0</v>
      </c>
      <c r="O25" s="68">
        <f t="shared" ca="1" si="2"/>
        <v>0</v>
      </c>
    </row>
    <row r="26" spans="1:15" ht="22.5" customHeight="1">
      <c r="A26" s="231"/>
      <c r="B26" s="84"/>
      <c r="C26" s="85"/>
      <c r="D26" s="86"/>
      <c r="E26" s="234"/>
      <c r="F26" s="40" t="str">
        <f t="array" aca="1" ref="F26" ca="1">IFERROR(INDEX(Feuil1!$K$1:$K$139,SMALL(IF(Feuil1!$O$1:$O$140=Feuil2!$B$2,ROW(Feuil1!$O$1:$O$140),""),ROW(8:8))),"")</f>
        <v/>
      </c>
      <c r="G26" s="6"/>
      <c r="H26" s="84"/>
      <c r="I26" s="85"/>
      <c r="J26" s="86"/>
      <c r="K26" s="16" t="str">
        <f>IF(import!$A$1="coller xaq","",import!A26)</f>
        <v/>
      </c>
      <c r="L26" s="115" t="str">
        <f t="array" aca="1" ref="L26" ca="1">IFERROR(IF(K26&lt;&gt;"",OFFSET(import!A26,0,LARGE((import!A26:$IV26&lt;&gt;"")*COLUMN(import!A26:$IV26),3)-1),""),"")</f>
        <v/>
      </c>
      <c r="M26" s="116" t="str">
        <f t="array" aca="1" ref="M26" ca="1">IFERROR(IF(K26&lt;&gt;"",OFFSET(import!A26,0,LARGE((import!A26:$IV26&lt;&gt;"")*COLUMN(import!A26:$IV26),1)-1),""),IFERROR(IF(K32&lt;&gt;"",OFFSET(import!A26,0,LARGE((import!A26:$IV32&lt;&gt;"")*COLUMN(import!A26:$IV32),1)-1),""),""))</f>
        <v/>
      </c>
      <c r="N26" s="68" t="str">
        <f t="shared" ca="1" si="1"/>
        <v/>
      </c>
      <c r="O26" s="68" t="str">
        <f t="shared" ca="1" si="2"/>
        <v/>
      </c>
    </row>
    <row r="27" spans="1:15" ht="22.5" customHeight="1" thickBot="1">
      <c r="A27" s="232"/>
      <c r="B27" s="87"/>
      <c r="C27" s="88"/>
      <c r="D27" s="89"/>
      <c r="E27" s="235"/>
      <c r="F27" s="40" t="str">
        <f t="array" aca="1" ref="F27" ca="1">IFERROR(INDEX(Feuil1!$K$1:$K$138,SMALL(IF(Feuil1!$O$1:$O$140=Feuil2!$B$2,ROW(Feuil1!$O$1:$O$140),""),ROW(9:9))),"")</f>
        <v/>
      </c>
      <c r="G27" s="7"/>
      <c r="H27" s="87"/>
      <c r="I27" s="88"/>
      <c r="J27" s="89"/>
      <c r="K27" s="16" t="str">
        <f>IF(import!$A$1="coller xaq","",import!A27)</f>
        <v>VAC1 MPF TG2 ECO AGT</v>
      </c>
      <c r="L27" s="115" t="str">
        <f t="array" aca="1" ref="L27" ca="1">IFERROR(IF(K27&lt;&gt;"",OFFSET(import!A27,0,LARGE((import!A27:$IV27&lt;&gt;"")*COLUMN(import!A27:$IV27),3)-1),""),"")</f>
        <v>ORI JEAN CLAUDE(14.30 -17.00)</v>
      </c>
      <c r="M27" s="116">
        <f t="array" aca="1" ref="M27" ca="1">IFERROR(IF(K27&lt;&gt;"",OFFSET(import!A27,0,LARGE((import!A27:$IV27&lt;&gt;"")*COLUMN(import!A27:$IV27),1)-1),""),IFERROR(IF(K33&lt;&gt;"",OFFSET(import!A27,0,LARGE((import!A27:$IV33&lt;&gt;"")*COLUMN(import!A27:$IV33),1)-1),""),""))</f>
        <v>0</v>
      </c>
      <c r="N27" s="68">
        <f t="shared" ca="1" si="1"/>
        <v>0</v>
      </c>
      <c r="O27" s="68">
        <f t="shared" ca="1" si="2"/>
        <v>0</v>
      </c>
    </row>
    <row r="28" spans="1:15" ht="22.5" customHeight="1" thickTop="1" thickBot="1">
      <c r="A28" s="230" t="s">
        <v>5</v>
      </c>
      <c r="B28" s="82"/>
      <c r="C28" s="130"/>
      <c r="D28" s="83"/>
      <c r="E28" s="233"/>
      <c r="F28" s="191" t="str">
        <f t="array" aca="1" ref="F28" ca="1">IFERROR(INDEX(Feuil1!$K$1:$K$138,SMALL(IF(Feuil1!$O$1:$O$140=Feuil2!$B$3,ROW(Feuil1!$O$1:$O$140),""),ROW(1:1))),"")</f>
        <v/>
      </c>
      <c r="G28" s="113"/>
      <c r="H28" s="236" t="s">
        <v>52</v>
      </c>
      <c r="I28" s="237"/>
      <c r="J28" s="238"/>
      <c r="K28" s="16" t="str">
        <f>IF(import!$A$1="coller xaq","",import!A28)</f>
        <v/>
      </c>
      <c r="L28" s="115" t="str">
        <f t="array" aca="1" ref="L28" ca="1">IFERROR(IF(K28&lt;&gt;"",OFFSET(import!A28,0,LARGE((import!A28:$IV28&lt;&gt;"")*COLUMN(import!A28:$IV28),3)-1),""),"")</f>
        <v/>
      </c>
      <c r="M28" s="116" t="str">
        <f t="array" aca="1" ref="M28" ca="1">IFERROR(IF(K28&lt;&gt;"",OFFSET(import!A28,0,LARGE((import!A28:$IV28&lt;&gt;"")*COLUMN(import!A28:$IV28),1)-1),""),IFERROR(IF(K34&lt;&gt;"",OFFSET(import!A28,0,LARGE((import!A28:$IV34&lt;&gt;"")*COLUMN(import!A28:$IV34),1)-1),""),""))</f>
        <v/>
      </c>
      <c r="N28" s="68" t="str">
        <f t="shared" ca="1" si="1"/>
        <v/>
      </c>
      <c r="O28" s="68" t="str">
        <f t="shared" ca="1" si="2"/>
        <v/>
      </c>
    </row>
    <row r="29" spans="1:15" ht="22.5" customHeight="1" thickTop="1">
      <c r="A29" s="231"/>
      <c r="B29" s="84"/>
      <c r="C29" s="90"/>
      <c r="D29" s="86"/>
      <c r="E29" s="234"/>
      <c r="F29" s="192" t="str">
        <f t="array" aca="1" ref="F29" ca="1">IFERROR(INDEX(Feuil1!$K$1:$K$138,SMALL(IF(Feuil1!$O$1:$O$140=Feuil2!$B$3,ROW(Feuil1!$O$1:$O$140),""),ROW(2:2))),"")</f>
        <v/>
      </c>
      <c r="G29" s="190"/>
      <c r="H29" s="225" t="str">
        <f t="array" aca="1" ref="H29" ca="1">IFERROR(INDEX(Feuil1!$K$1:$K$140,SMALL(IF(Feuil1!$N$1:$O$140=Feuil2!$B$5,ROW(Feuil1!$N$1:$O$140),""),ROW(1:1))),"")</f>
        <v/>
      </c>
      <c r="I29" s="226"/>
      <c r="J29" s="227"/>
      <c r="K29" s="16" t="str">
        <f>IF(import!$A$1="coller xaq","",import!A29)</f>
        <v/>
      </c>
      <c r="L29" s="115" t="str">
        <f t="array" aca="1" ref="L29" ca="1">IFERROR(IF(K29&lt;&gt;"",OFFSET(import!A29,0,LARGE((import!A29:$IV29&lt;&gt;"")*COLUMN(import!A29:$IV29),3)-1),""),"")</f>
        <v/>
      </c>
      <c r="M29" s="116" t="str">
        <f t="array" aca="1" ref="M29" ca="1">IFERROR(IF(K29&lt;&gt;"",OFFSET(import!A29,0,LARGE((import!A29:$IV29&lt;&gt;"")*COLUMN(import!A29:$IV29),1)-1),""),IFERROR(IF(K35&lt;&gt;"",OFFSET(import!A29,0,LARGE((import!A29:$IV35&lt;&gt;"")*COLUMN(import!A29:$IV35),1)-1),""),""))</f>
        <v/>
      </c>
      <c r="N29" s="68" t="str">
        <f t="shared" ca="1" si="1"/>
        <v/>
      </c>
      <c r="O29" s="68" t="str">
        <f t="shared" ca="1" si="2"/>
        <v/>
      </c>
    </row>
    <row r="30" spans="1:15" ht="22.5" customHeight="1">
      <c r="A30" s="231"/>
      <c r="B30" s="84"/>
      <c r="C30" s="90"/>
      <c r="D30" s="86"/>
      <c r="E30" s="234"/>
      <c r="F30" s="192" t="str">
        <f t="array" aca="1" ref="F30" ca="1">IFERROR(INDEX(Feuil1!$K$1:$K$138,SMALL(IF(Feuil1!$O$1:$O$140=Feuil2!$B$3,ROW(Feuil1!$O$1:$O$140),""),ROW(3:3))),"")</f>
        <v/>
      </c>
      <c r="G30" s="190"/>
      <c r="H30" s="272" t="str">
        <f t="array" aca="1" ref="H30" ca="1">IFERROR(INDEX(Feuil1!$K$1:$K$140,SMALL(IF(Feuil1!$N$1:$O$140=Feuil2!$B$5,ROW(Feuil1!$N$1:$O$140),""),ROW(2:2))),"")</f>
        <v/>
      </c>
      <c r="I30" s="273"/>
      <c r="J30" s="274"/>
      <c r="K30" s="16">
        <f>IF(import!$A$1="coller xaq","",import!A30)</f>
        <v>0</v>
      </c>
      <c r="L30" s="115">
        <f t="array" aca="1" ref="L30" ca="1">IFERROR(IF(K30&lt;&gt;"",OFFSET(import!A30,0,LARGE((import!A30:$IV30&lt;&gt;"")*COLUMN(import!A30:$IV30),3)-1),""),"")</f>
        <v>0</v>
      </c>
      <c r="M30" s="116">
        <f t="array" aca="1" ref="M30" ca="1">IFERROR(IF(K30&lt;&gt;"",OFFSET(import!A30,0,LARGE((import!A30:$IV30&lt;&gt;"")*COLUMN(import!A30:$IV30),1)-1),""),IFERROR(IF(K36&lt;&gt;"",OFFSET(import!A30,0,LARGE((import!A30:$IV36&lt;&gt;"")*COLUMN(import!A30:$IV36),1)-1),""),""))</f>
        <v>0</v>
      </c>
      <c r="N30" s="68" t="str">
        <f t="shared" ca="1" si="1"/>
        <v/>
      </c>
      <c r="O30" s="68">
        <f t="shared" ca="1" si="2"/>
        <v>0</v>
      </c>
    </row>
    <row r="31" spans="1:15" ht="22.5" customHeight="1">
      <c r="A31" s="231"/>
      <c r="B31" s="84"/>
      <c r="C31" s="90"/>
      <c r="D31" s="86"/>
      <c r="E31" s="234"/>
      <c r="F31" s="192" t="str">
        <f t="array" aca="1" ref="F31" ca="1">IFERROR(INDEX(Feuil1!$K$1:$K$138,SMALL(IF(Feuil1!$O$1:$O$140=Feuil2!$B$3,ROW(Feuil1!$O$1:$O$140),""),ROW(4:4))),"")</f>
        <v/>
      </c>
      <c r="G31" s="190"/>
      <c r="H31" s="272" t="str">
        <f t="array" aca="1" ref="H31" ca="1">IFERROR(INDEX(Feuil1!$K$1:$K$140,SMALL(IF(Feuil1!$N$1:$O$140=Feuil2!$B$5,ROW(Feuil1!$N$1:$O$140),""),ROW(3:3))),"")</f>
        <v/>
      </c>
      <c r="I31" s="273"/>
      <c r="J31" s="274"/>
      <c r="K31" s="16" t="str">
        <f>IF(import!$A$1="coller xaq","",import!A31)</f>
        <v>VAC1 MPF TG2 ECO PIL</v>
      </c>
      <c r="L31" s="115">
        <f t="array" aca="1" ref="L31" ca="1">IFERROR(IF(K31&lt;&gt;"",OFFSET(import!A31,0,LARGE((import!A31:$IV31&lt;&gt;"")*COLUMN(import!A31:$IV31),3)-1),""),"")</f>
        <v>0</v>
      </c>
      <c r="M31" s="116">
        <f t="array" aca="1" ref="M31" ca="1">IFERROR(IF(K31&lt;&gt;"",OFFSET(import!A31,0,LARGE((import!A31:$IV31&lt;&gt;"")*COLUMN(import!A31:$IV31),1)-1),""),IFERROR(IF(K37&lt;&gt;"",OFFSET(import!A31,0,LARGE((import!A31:$IV37&lt;&gt;"")*COLUMN(import!A31:$IV37),1)-1),""),""))</f>
        <v>0</v>
      </c>
      <c r="N31" s="68" t="str">
        <f t="shared" ca="1" si="1"/>
        <v/>
      </c>
      <c r="O31" s="68">
        <f t="shared" ca="1" si="2"/>
        <v>0</v>
      </c>
    </row>
    <row r="32" spans="1:15" ht="22.5" customHeight="1" thickBot="1">
      <c r="A32" s="231"/>
      <c r="B32" s="84"/>
      <c r="C32" s="91"/>
      <c r="D32" s="86"/>
      <c r="E32" s="234"/>
      <c r="F32" s="192" t="str">
        <f t="array" aca="1" ref="F32" ca="1">IFERROR(INDEX(Feuil1!$K$1:$K$138,SMALL(IF(Feuil1!$O$1:$O$140=Feuil2!$B$3,ROW(Feuil1!$O$1:$O$140),""),ROW(5:5))),"")</f>
        <v/>
      </c>
      <c r="G32" s="190"/>
      <c r="H32" s="275" t="str">
        <f t="array" aca="1" ref="H32" ca="1">IFERROR(INDEX(Feuil1!$K$1:$K$140,SMALL(IF(Feuil1!$N$1:$O$140=Feuil2!$B$5,ROW(Feuil1!$N$1:$O$140),""),ROW(4:4))),"")</f>
        <v/>
      </c>
      <c r="I32" s="276"/>
      <c r="J32" s="277"/>
      <c r="K32" s="16" t="str">
        <f>IF(import!$A$1="coller xaq","",import!A32)</f>
        <v>VAC2 CABINE AGT I</v>
      </c>
      <c r="L32" s="115">
        <f t="array" aca="1" ref="L32" ca="1">IFERROR(IF(K32&lt;&gt;"",OFFSET(import!A32,0,LARGE((import!A32:$IV32&lt;&gt;"")*COLUMN(import!A32:$IV32),3)-1),""),"")</f>
        <v>0</v>
      </c>
      <c r="M32" s="116">
        <f t="array" aca="1" ref="M32" ca="1">IFERROR(IF(K32&lt;&gt;"",OFFSET(import!A32,0,LARGE((import!A32:$IV32&lt;&gt;"")*COLUMN(import!A32:$IV32),1)-1),""),IFERROR(IF(K38&lt;&gt;"",OFFSET(import!A32,0,LARGE((import!A32:$IV38&lt;&gt;"")*COLUMN(import!A32:$IV38),1)-1),""),""))</f>
        <v>0</v>
      </c>
      <c r="N32" s="68">
        <f t="shared" ca="1" si="1"/>
        <v>0</v>
      </c>
      <c r="O32" s="68">
        <f t="shared" ca="1" si="2"/>
        <v>0</v>
      </c>
    </row>
    <row r="33" spans="1:15" ht="22.5" customHeight="1" thickTop="1">
      <c r="A33" s="231"/>
      <c r="B33" s="84"/>
      <c r="C33" s="85"/>
      <c r="D33" s="86"/>
      <c r="E33" s="234"/>
      <c r="F33" s="192" t="str">
        <f t="array" aca="1" ref="F33" ca="1">IFERROR(INDEX(Feuil1!$K$1:$K$138,SMALL(IF(Feuil1!$O$1:$O$140=Feuil2!$B$3,ROW(Feuil1!$O$1:$O$140),""),ROW(6:6))),"")</f>
        <v/>
      </c>
      <c r="G33" s="190"/>
      <c r="H33" s="268"/>
      <c r="I33" s="269"/>
      <c r="J33" s="259"/>
      <c r="K33" s="16" t="str">
        <f>IF(import!$A$1="coller xaq","",import!A33)</f>
        <v>VAC2 MANU TG1 AGT I</v>
      </c>
      <c r="L33" s="115" t="str">
        <f t="array" aca="1" ref="L33" ca="1">IFERROR(IF(K33&lt;&gt;"",OFFSET(import!A33,0,LARGE((import!A33:$IV33&lt;&gt;"")*COLUMN(import!A33:$IV33),3)-1),""),"")</f>
        <v>MAERT FREDERIC(17.00 -20.30)</v>
      </c>
      <c r="M33" s="116">
        <f t="array" aca="1" ref="M33" ca="1">IFERROR(IF(K33&lt;&gt;"",OFFSET(import!A33,0,LARGE((import!A33:$IV33&lt;&gt;"")*COLUMN(import!A33:$IV33),1)-1),""),IFERROR(IF(K39&lt;&gt;"",OFFSET(import!A33,0,LARGE((import!A33:$IV39&lt;&gt;"")*COLUMN(import!A33:$IV39),1)-1),""),""))</f>
        <v>0</v>
      </c>
      <c r="N33" s="68">
        <f t="shared" ca="1" si="1"/>
        <v>0</v>
      </c>
      <c r="O33" s="68">
        <f t="shared" ca="1" si="2"/>
        <v>0</v>
      </c>
    </row>
    <row r="34" spans="1:15" ht="22.5" customHeight="1">
      <c r="A34" s="231"/>
      <c r="B34" s="84"/>
      <c r="C34" s="85"/>
      <c r="D34" s="86"/>
      <c r="E34" s="234"/>
      <c r="F34" s="192" t="str">
        <f t="array" aca="1" ref="F34" ca="1">IFERROR(INDEX(Feuil1!$K$1:$K$138,SMALL(IF(Feuil1!$O$1:$O$140=Feuil2!$B$3,ROW(Feuil1!$O$1:$O$140),""),ROW(7:7))),"")</f>
        <v/>
      </c>
      <c r="G34" s="190"/>
      <c r="H34" s="268"/>
      <c r="I34" s="269"/>
      <c r="J34" s="259"/>
      <c r="K34" s="16" t="str">
        <f>IF(import!$A$1="coller xaq","",import!A34)</f>
        <v/>
      </c>
      <c r="L34" s="115" t="str">
        <f t="array" aca="1" ref="L34" ca="1">IFERROR(IF(K34&lt;&gt;"",OFFSET(import!A34,0,LARGE((import!A34:$IV34&lt;&gt;"")*COLUMN(import!A34:$IV34),3)-1),""),"")</f>
        <v/>
      </c>
      <c r="M34" s="116" t="str">
        <f t="array" aca="1" ref="M34" ca="1">IFERROR(IF(K34&lt;&gt;"",OFFSET(import!A34,0,LARGE((import!A34:$IV34&lt;&gt;"")*COLUMN(import!A34:$IV34),1)-1),""),IFERROR(IF(K40&lt;&gt;"",OFFSET(import!A34,0,LARGE((import!A34:$IV40&lt;&gt;"")*COLUMN(import!A34:$IV40),1)-1),""),""))</f>
        <v/>
      </c>
      <c r="N34" s="68" t="str">
        <f t="shared" ca="1" si="1"/>
        <v/>
      </c>
      <c r="O34" s="68" t="str">
        <f t="shared" ca="1" si="2"/>
        <v/>
      </c>
    </row>
    <row r="35" spans="1:15" ht="22.5" customHeight="1">
      <c r="A35" s="231"/>
      <c r="B35" s="84"/>
      <c r="C35" s="85"/>
      <c r="D35" s="86"/>
      <c r="E35" s="234"/>
      <c r="F35" s="192" t="str">
        <f t="array" aca="1" ref="F35" ca="1">IFERROR(INDEX(Feuil1!$K$1:$K$138,SMALL(IF(Feuil1!$O$1:$O$140=Feuil2!$B$3,ROW(Feuil1!$O$1:$O$140),""),ROW(8:8))),"")</f>
        <v/>
      </c>
      <c r="G35" s="190"/>
      <c r="H35" s="268"/>
      <c r="I35" s="269"/>
      <c r="J35" s="259"/>
      <c r="K35" s="16" t="str">
        <f>IF(import!$A$1="coller xaq","",import!A35)</f>
        <v>VAC2 MANU TG1 PIL I</v>
      </c>
      <c r="L35" s="115">
        <f t="array" aca="1" ref="L35" ca="1">IFERROR(IF(K35&lt;&gt;"",OFFSET(import!A35,0,LARGE((import!A35:$IV35&lt;&gt;"")*COLUMN(import!A35:$IV35),3)-1),""),"")</f>
        <v>0</v>
      </c>
      <c r="M35" s="116">
        <f t="array" aca="1" ref="M35" ca="1">IFERROR(IF(K35&lt;&gt;"",OFFSET(import!A35,0,LARGE((import!A35:$IV35&lt;&gt;"")*COLUMN(import!A35:$IV35),1)-1),""),IFERROR(IF(K41&lt;&gt;"",OFFSET(import!A35,0,LARGE((import!A35:$IV41&lt;&gt;"")*COLUMN(import!A35:$IV41),1)-1),""),""))</f>
        <v>0</v>
      </c>
      <c r="N35" s="68">
        <f t="shared" ref="N35:N66" ca="1" si="3">IF(OFFSET(A35,0,10)="","",M33)</f>
        <v>0</v>
      </c>
      <c r="O35" s="68">
        <f t="shared" ca="1" si="2"/>
        <v>0</v>
      </c>
    </row>
    <row r="36" spans="1:15" ht="22.5" customHeight="1">
      <c r="A36" s="231"/>
      <c r="B36" s="84"/>
      <c r="C36" s="85"/>
      <c r="D36" s="86"/>
      <c r="E36" s="234"/>
      <c r="F36" s="192" t="str">
        <f t="array" aca="1" ref="F36" ca="1">IFERROR(INDEX(Feuil1!$K$1:$K$138,SMALL(IF(Feuil1!$O$1:$O$140=Feuil2!$B$3,ROW(Feuil1!$O$1:$O$140),""),ROW(9:9))),"")</f>
        <v/>
      </c>
      <c r="G36" s="190"/>
      <c r="H36" s="268"/>
      <c r="I36" s="269"/>
      <c r="J36" s="259"/>
      <c r="K36" s="16" t="str">
        <f>IF(import!$A$1="coller xaq","",import!A36)</f>
        <v>VAC2 MANU VIDEO AGT I</v>
      </c>
      <c r="L36" s="115" t="str">
        <f t="array" aca="1" ref="L36" ca="1">IFERROR(IF(K36&lt;&gt;"",OFFSET(import!A36,0,LARGE((import!A36:$IV36&lt;&gt;"")*COLUMN(import!A36:$IV36),3)-1),""),"")</f>
        <v>WATRE SABRINA(17.00 -20.30)</v>
      </c>
      <c r="M36" s="116">
        <f t="array" aca="1" ref="M36" ca="1">IFERROR(IF(K36&lt;&gt;"",OFFSET(import!A36,0,LARGE((import!A36:$IV36&lt;&gt;"")*COLUMN(import!A36:$IV36),1)-1),""),IFERROR(IF(K42&lt;&gt;"",OFFSET(import!A36,0,LARGE((import!A36:$IV42&lt;&gt;"")*COLUMN(import!A36:$IV42),1)-1),""),""))</f>
        <v>0</v>
      </c>
      <c r="N36" s="68" t="str">
        <f t="shared" ca="1" si="3"/>
        <v/>
      </c>
      <c r="O36" s="68">
        <f t="shared" ca="1" si="2"/>
        <v>0</v>
      </c>
    </row>
    <row r="37" spans="1:15" ht="22.5" customHeight="1" thickBot="1">
      <c r="A37" s="232"/>
      <c r="B37" s="87"/>
      <c r="C37" s="88"/>
      <c r="D37" s="89"/>
      <c r="E37" s="235"/>
      <c r="F37" s="193" t="str">
        <f t="array" aca="1" ref="F37" ca="1">IFERROR(INDEX(Feuil1!$K$1:$K$138,SMALL(IF(Feuil1!$O$1:$O$140=Feuil2!$B$3,ROW(Feuil1!$O$1:$O$140),""),ROW(10:10))),"")</f>
        <v/>
      </c>
      <c r="G37" s="114"/>
      <c r="H37" s="270"/>
      <c r="I37" s="271"/>
      <c r="J37" s="261"/>
      <c r="K37" s="16" t="str">
        <f>IF(import!$A$1="coller xaq","",import!A37)</f>
        <v>VAC2 MGF TG1L AGT I</v>
      </c>
      <c r="L37" s="115" t="str">
        <f t="array" aca="1" ref="L37" ca="1">IFERROR(IF(K37&lt;&gt;"",OFFSET(import!A37,0,LARGE((import!A37:$IV37&lt;&gt;"")*COLUMN(import!A37:$IV37),3)-1),""),"")</f>
        <v>VIL SANDRA(17.00 -20.30)</v>
      </c>
      <c r="M37" s="116">
        <f t="array" aca="1" ref="M37" ca="1">IFERROR(IF(K37&lt;&gt;"",OFFSET(import!A37,0,LARGE((import!A37:$IV37&lt;&gt;"")*COLUMN(import!A37:$IV37),1)-1),""),IFERROR(IF(K43&lt;&gt;"",OFFSET(import!A37,0,LARGE((import!A37:$IV43&lt;&gt;"")*COLUMN(import!A37:$IV43),1)-1),""),""))</f>
        <v>0</v>
      </c>
      <c r="N37" s="68">
        <f t="shared" ca="1" si="3"/>
        <v>0</v>
      </c>
      <c r="O37" s="68">
        <f t="shared" ca="1" si="2"/>
        <v>0</v>
      </c>
    </row>
    <row r="38" spans="1:15" ht="22.5" customHeight="1" thickTop="1" thickBot="1">
      <c r="A38" s="42" t="s">
        <v>6</v>
      </c>
      <c r="B38" s="121"/>
      <c r="C38" s="122"/>
      <c r="D38" s="123"/>
      <c r="E38" s="12"/>
      <c r="F38" s="54"/>
      <c r="G38" s="194"/>
      <c r="H38" s="262"/>
      <c r="I38" s="263"/>
      <c r="J38" s="264"/>
      <c r="K38" s="16" t="str">
        <f>IF(import!$A$1="coller xaq","",import!A38)</f>
        <v>VAC2 MGF TG1L PIL I</v>
      </c>
      <c r="L38" s="115">
        <f t="array" aca="1" ref="L38" ca="1">IFERROR(IF(K38&lt;&gt;"",OFFSET(import!A38,0,LARGE((import!A38:$IV38&lt;&gt;"")*COLUMN(import!A38:$IV38),3)-1),""),"")</f>
        <v>0</v>
      </c>
      <c r="M38" s="116">
        <f t="array" aca="1" ref="M38" ca="1">IFERROR(IF(K38&lt;&gt;"",OFFSET(import!A38,0,LARGE((import!A38:$IV38&lt;&gt;"")*COLUMN(import!A38:$IV38),1)-1),""),IFERROR(IF(K44&lt;&gt;"",OFFSET(import!A38,0,LARGE((import!A38:$IV44&lt;&gt;"")*COLUMN(import!A38:$IV44),1)-1),""),""))</f>
        <v>0</v>
      </c>
      <c r="N38" s="68">
        <f t="shared" ca="1" si="3"/>
        <v>0</v>
      </c>
      <c r="O38" s="68">
        <f t="shared" ca="1" si="2"/>
        <v>0</v>
      </c>
    </row>
    <row r="39" spans="1:15" ht="22.5" customHeight="1" thickTop="1">
      <c r="A39" s="230" t="s">
        <v>7</v>
      </c>
      <c r="B39" s="233"/>
      <c r="C39" s="133"/>
      <c r="D39" s="10"/>
      <c r="E39" s="233"/>
      <c r="F39" s="62" t="str">
        <f t="array" aca="1" ref="F39" ca="1">IFERROR(INDEX(Feuil1!$K$1:$K$140,SMALL(IF(Feuil1!$O$1:$O$140=Feuil2!$B$6,ROW(Feuil1!$O$1:$O$140),""),ROW(1:1))),"")</f>
        <v/>
      </c>
      <c r="G39" s="117"/>
      <c r="H39" s="265"/>
      <c r="I39" s="266"/>
      <c r="J39" s="267"/>
      <c r="K39" s="16" t="str">
        <f>IF(import!$A$1="coller xaq","",import!A39)</f>
        <v>VAC2 MGF TG2 AGTOS</v>
      </c>
      <c r="L39" s="115">
        <f t="array" aca="1" ref="L39" ca="1">IFERROR(IF(K39&lt;&gt;"",OFFSET(import!A39,0,LARGE((import!A39:$IV39&lt;&gt;"")*COLUMN(import!A39:$IV39),3)-1),""),"")</f>
        <v>0</v>
      </c>
      <c r="M39" s="116">
        <f t="array" aca="1" ref="M39" ca="1">IFERROR(IF(K39&lt;&gt;"",OFFSET(import!A39,0,LARGE((import!A39:$IV39&lt;&gt;"")*COLUMN(import!A39:$IV39),1)-1),""),IFERROR(IF(K45&lt;&gt;"",OFFSET(import!A39,0,LARGE((import!A39:$IV45&lt;&gt;"")*COLUMN(import!A39:$IV45),1)-1),""),""))</f>
        <v>0</v>
      </c>
      <c r="N39" s="68">
        <f t="shared" ca="1" si="3"/>
        <v>0</v>
      </c>
      <c r="O39" s="68">
        <f t="shared" ca="1" si="2"/>
        <v>0</v>
      </c>
    </row>
    <row r="40" spans="1:15" ht="22.5" customHeight="1">
      <c r="A40" s="231"/>
      <c r="B40" s="234"/>
      <c r="C40" s="14"/>
      <c r="D40" s="15"/>
      <c r="E40" s="234"/>
      <c r="F40" s="195" t="str">
        <f t="array" aca="1" ref="F40" ca="1">IFERROR(INDEX(Feuil1!$K$1:$K$98,SMALL(IF(Feuil1!$N$1:$N$100=Feuil2!$B$6,ROW(Feuil1!$N$1:$N$100),""),ROW(2:2))),"")</f>
        <v/>
      </c>
      <c r="G40" s="38"/>
      <c r="H40" s="268"/>
      <c r="I40" s="269"/>
      <c r="J40" s="259"/>
      <c r="K40" s="16" t="str">
        <f>IF(import!$A$1="coller xaq","",import!A40)</f>
        <v>VAC2 MGF TG2 PILOS</v>
      </c>
      <c r="L40" s="115">
        <f t="array" aca="1" ref="L40" ca="1">IFERROR(IF(K40&lt;&gt;"",OFFSET(import!A40,0,LARGE((import!A40:$IV40&lt;&gt;"")*COLUMN(import!A40:$IV40),3)-1),""),"")</f>
        <v>0</v>
      </c>
      <c r="M40" s="116">
        <f t="array" aca="1" ref="M40" ca="1">IFERROR(IF(K40&lt;&gt;"",OFFSET(import!A40,0,LARGE((import!A40:$IV40&lt;&gt;"")*COLUMN(import!A40:$IV40),1)-1),""),IFERROR(IF(K46&lt;&gt;"",OFFSET(import!A40,0,LARGE((import!A40:$IV46&lt;&gt;"")*COLUMN(import!A40:$IV46),1)-1),""),""))</f>
        <v>0</v>
      </c>
      <c r="N40" s="68">
        <f t="shared" ca="1" si="3"/>
        <v>0</v>
      </c>
      <c r="O40" s="68">
        <f t="shared" ca="1" si="2"/>
        <v>0</v>
      </c>
    </row>
    <row r="41" spans="1:15" ht="22.5" customHeight="1" thickBot="1">
      <c r="A41" s="232"/>
      <c r="B41" s="235"/>
      <c r="C41" s="124"/>
      <c r="D41" s="125"/>
      <c r="E41" s="235"/>
      <c r="F41" s="55" t="str">
        <f t="array" aca="1" ref="F41" ca="1">IFERROR(INDEX(Feuil1!$K$1:$K$98,SMALL(IF(Feuil1!$N$1:$N$100=Feuil2!$B$6,ROW(Feuil1!$N$1:$N$100),""),ROW(3:3))),"")</f>
        <v/>
      </c>
      <c r="G41" s="119"/>
      <c r="H41" s="270"/>
      <c r="I41" s="271"/>
      <c r="J41" s="261"/>
      <c r="K41" s="16" t="str">
        <f>IF(import!$A$1="coller xaq","",import!A41)</f>
        <v>VAC2 MPF TG1L AGT I</v>
      </c>
      <c r="L41" s="115" t="str">
        <f t="array" aca="1" ref="L41" ca="1">IFERROR(IF(K41&lt;&gt;"",OFFSET(import!A41,0,LARGE((import!A41:$IV41&lt;&gt;"")*COLUMN(import!A41:$IV41),3)-1),""),"")</f>
        <v>MAGN PATRICK(17.00 -20.30)</v>
      </c>
      <c r="M41" s="116">
        <f t="array" aca="1" ref="M41" ca="1">IFERROR(IF(K41&lt;&gt;"",OFFSET(import!A41,0,LARGE((import!A41:$IV41&lt;&gt;"")*COLUMN(import!A41:$IV41),1)-1),""),IFERROR(IF(K47&lt;&gt;"",OFFSET(import!A41,0,LARGE((import!A41:$IV47&lt;&gt;"")*COLUMN(import!A41:$IV47),1)-1),""),""))</f>
        <v>0</v>
      </c>
      <c r="N41" s="68">
        <f t="shared" ca="1" si="3"/>
        <v>0</v>
      </c>
      <c r="O41" s="68">
        <f t="shared" ca="1" si="2"/>
        <v>0</v>
      </c>
    </row>
    <row r="42" spans="1:15" ht="22.5" customHeight="1" thickTop="1">
      <c r="A42" s="230" t="s">
        <v>8</v>
      </c>
      <c r="B42" s="92"/>
      <c r="C42" s="8"/>
      <c r="D42" s="198"/>
      <c r="E42" s="233"/>
      <c r="F42" s="8" t="str">
        <f t="array" aca="1" ref="F42" ca="1">IFERROR(INDEX(Feuil1!$K$1:$K$140,SMALL(IF(Feuil1!$N$1:$O$140=Feuil2!$B$7,ROW(Feuil1!$O$1:$O$140),""),ROW(1:1))),"")</f>
        <v/>
      </c>
      <c r="G42" s="117"/>
      <c r="H42" s="265"/>
      <c r="I42" s="266"/>
      <c r="J42" s="267"/>
      <c r="K42" s="16" t="str">
        <f>IF(import!$A$1="coller xaq","",import!A42)</f>
        <v/>
      </c>
      <c r="L42" s="115" t="str">
        <f t="array" aca="1" ref="L42" ca="1">IFERROR(IF(K42&lt;&gt;"",OFFSET(import!A42,0,LARGE((import!A42:$IV42&lt;&gt;"")*COLUMN(import!A42:$IV42),3)-1),""),"")</f>
        <v/>
      </c>
      <c r="M42" s="116" t="str">
        <f t="array" aca="1" ref="M42" ca="1">IFERROR(IF(K42&lt;&gt;"",OFFSET(import!A42,0,LARGE((import!A42:$IV42&lt;&gt;"")*COLUMN(import!A42:$IV42),1)-1),""),IFERROR(IF(K48&lt;&gt;"",OFFSET(import!A42,0,LARGE((import!A42:$IV48&lt;&gt;"")*COLUMN(import!A42:$IV48),1)-1),""),""))</f>
        <v/>
      </c>
      <c r="N42" s="68" t="str">
        <f t="shared" ca="1" si="3"/>
        <v/>
      </c>
      <c r="O42" s="68" t="str">
        <f t="shared" ca="1" si="2"/>
        <v/>
      </c>
    </row>
    <row r="43" spans="1:15" ht="22.5" customHeight="1">
      <c r="A43" s="231"/>
      <c r="B43" s="93"/>
      <c r="C43" s="1"/>
      <c r="D43" s="15"/>
      <c r="E43" s="234"/>
      <c r="F43" s="196" t="str">
        <f t="array" aca="1" ref="F43" ca="1">IFERROR(INDEX(Feuil1!$K$1:$K$140,SMALL(IF(Feuil1!$N$1:$O$140=Feuil2!$B$7,ROW(Feuil1!$O$1:$O$140),""),ROW(2:2))),"")</f>
        <v/>
      </c>
      <c r="G43" s="118"/>
      <c r="H43" s="268"/>
      <c r="I43" s="269"/>
      <c r="J43" s="259"/>
      <c r="K43" s="16" t="str">
        <f>IF(import!$A$1="coller xaq","",import!A43)</f>
        <v>VAC2 MPF TG1L PIL I</v>
      </c>
      <c r="L43" s="115">
        <f t="array" aca="1" ref="L43" ca="1">IFERROR(IF(K43&lt;&gt;"",OFFSET(import!A43,0,LARGE((import!A43:$IV43&lt;&gt;"")*COLUMN(import!A43:$IV43),3)-1),""),"")</f>
        <v>0</v>
      </c>
      <c r="M43" s="116">
        <f t="array" aca="1" ref="M43" ca="1">IFERROR(IF(K43&lt;&gt;"",OFFSET(import!A43,0,LARGE((import!A43:$IV43&lt;&gt;"")*COLUMN(import!A43:$IV43),1)-1),""),IFERROR(IF(K49&lt;&gt;"",OFFSET(import!A43,0,LARGE((import!A43:$IV49&lt;&gt;"")*COLUMN(import!A43:$IV49),1)-1),""),""))</f>
        <v>0</v>
      </c>
      <c r="N43" s="68">
        <f t="shared" ca="1" si="3"/>
        <v>0</v>
      </c>
      <c r="O43" s="68">
        <f t="shared" ca="1" si="2"/>
        <v>0</v>
      </c>
    </row>
    <row r="44" spans="1:15" ht="22.5" customHeight="1">
      <c r="A44" s="231"/>
      <c r="B44" s="93"/>
      <c r="C44" s="1"/>
      <c r="D44" s="15"/>
      <c r="E44" s="234"/>
      <c r="F44" s="196" t="str">
        <f t="array" aca="1" ref="F44" ca="1">IFERROR(INDEX(Feuil1!$K$1:$K$140,SMALL(IF(Feuil1!$N$1:$O$140=Feuil2!$B$7,ROW(Feuil1!$O$1:$O$140),""),ROW(3:3))),"")</f>
        <v/>
      </c>
      <c r="G44" s="118"/>
      <c r="H44" s="268"/>
      <c r="I44" s="269"/>
      <c r="J44" s="259"/>
      <c r="K44" s="16" t="str">
        <f>IF(import!$A$1="coller xaq","",import!A44)</f>
        <v>VAC2 PREPA QUAA I</v>
      </c>
      <c r="L44" s="115">
        <f t="array" aca="1" ref="L44" ca="1">IFERROR(IF(K44&lt;&gt;"",OFFSET(import!A44,0,LARGE((import!A44:$IV44&lt;&gt;"")*COLUMN(import!A44:$IV44),3)-1),""),"")</f>
        <v>0</v>
      </c>
      <c r="M44" s="116">
        <f t="array" aca="1" ref="M44" ca="1">IFERROR(IF(K44&lt;&gt;"",OFFSET(import!A44,0,LARGE((import!A44:$IV44&lt;&gt;"")*COLUMN(import!A44:$IV44),1)-1),""),IFERROR(IF(K50&lt;&gt;"",OFFSET(import!A44,0,LARGE((import!A44:$IV50&lt;&gt;"")*COLUMN(import!A44:$IV50),1)-1),""),""))</f>
        <v>0</v>
      </c>
      <c r="N44" s="68" t="str">
        <f t="shared" ca="1" si="3"/>
        <v/>
      </c>
      <c r="O44" s="68">
        <f t="shared" ca="1" si="2"/>
        <v>0</v>
      </c>
    </row>
    <row r="45" spans="1:15" ht="22.5" customHeight="1" thickBot="1">
      <c r="A45" s="232"/>
      <c r="B45" s="95"/>
      <c r="C45" s="94"/>
      <c r="D45" s="202"/>
      <c r="E45" s="235"/>
      <c r="F45" s="179" t="str">
        <f t="array" aca="1" ref="F45" ca="1">IFERROR(INDEX(Feuil1!$K$1:$K$140,SMALL(IF(Feuil1!$N$1:$O$140=Feuil2!$B$7,ROW(Feuil1!$O$1:$O$140),""),ROW(4:4))),"")</f>
        <v/>
      </c>
      <c r="G45" s="119"/>
      <c r="H45" s="270"/>
      <c r="I45" s="271"/>
      <c r="J45" s="261"/>
      <c r="K45" s="16" t="str">
        <f>IF(import!$A$1="coller xaq","",import!A45)</f>
        <v>VAC2 QUAI AR AGT I</v>
      </c>
      <c r="L45" s="115">
        <f t="array" aca="1" ref="L45" ca="1">IFERROR(IF(K45&lt;&gt;"",OFFSET(import!A45,0,LARGE((import!A45:$IV45&lt;&gt;"")*COLUMN(import!A45:$IV45),3)-1),""),"")</f>
        <v>0</v>
      </c>
      <c r="M45" s="116">
        <f t="array" aca="1" ref="M45" ca="1">IFERROR(IF(K45&lt;&gt;"",OFFSET(import!A45,0,LARGE((import!A45:$IV45&lt;&gt;"")*COLUMN(import!A45:$IV45),1)-1),""),IFERROR(IF(K51&lt;&gt;"",OFFSET(import!A45,0,LARGE((import!A45:$IV51&lt;&gt;"")*COLUMN(import!A45:$IV51),1)-1),""),""))</f>
        <v>0</v>
      </c>
      <c r="N45" s="68">
        <f t="shared" ca="1" si="3"/>
        <v>0</v>
      </c>
      <c r="O45" s="68">
        <f t="shared" ca="1" si="2"/>
        <v>0</v>
      </c>
    </row>
    <row r="46" spans="1:15" ht="22.5" customHeight="1" thickTop="1" thickBot="1">
      <c r="A46" s="230" t="s">
        <v>9</v>
      </c>
      <c r="B46" s="233"/>
      <c r="C46" s="129"/>
      <c r="D46" s="43"/>
      <c r="E46" s="233"/>
      <c r="F46" s="8" t="str">
        <f t="array" aca="1" ref="F46" ca="1">IFERROR(INDEX(Feuil1!$K$1:$K$140,SMALL(IF(Feuil1!$O$1:$O$140=Feuil2!$B$9,ROW(Feuil1!$N$1:$O$140),""),ROW(1:1))),"")</f>
        <v/>
      </c>
      <c r="G46" s="198"/>
      <c r="H46" s="279" t="s">
        <v>53</v>
      </c>
      <c r="I46" s="280"/>
      <c r="J46" s="281"/>
      <c r="K46" s="16" t="str">
        <f>IF(import!$A$1="coller xaq","",import!A46)</f>
        <v>VAC2 QUAI AR PIL I</v>
      </c>
      <c r="L46" s="115">
        <f t="array" aca="1" ref="L46" ca="1">IFERROR(IF(K46&lt;&gt;"",OFFSET(import!A46,0,LARGE((import!A46:$IV46&lt;&gt;"")*COLUMN(import!A46:$IV46),3)-1),""),"")</f>
        <v>0</v>
      </c>
      <c r="M46" s="116">
        <f t="array" aca="1" ref="M46" ca="1">IFERROR(IF(K46&lt;&gt;"",OFFSET(import!A46,0,LARGE((import!A46:$IV46&lt;&gt;"")*COLUMN(import!A46:$IV46),1)-1),""),IFERROR(IF(K52&lt;&gt;"",OFFSET(import!A46,0,LARGE((import!A46:$IV52&lt;&gt;"")*COLUMN(import!A46:$IV52),1)-1),""),""))</f>
        <v>0</v>
      </c>
      <c r="N46" s="68">
        <f t="shared" ca="1" si="3"/>
        <v>0</v>
      </c>
      <c r="O46" s="68">
        <f t="shared" ca="1" si="2"/>
        <v>0</v>
      </c>
    </row>
    <row r="47" spans="1:15" ht="22.5" customHeight="1" thickTop="1">
      <c r="A47" s="231"/>
      <c r="B47" s="234"/>
      <c r="C47" s="30"/>
      <c r="D47" s="44"/>
      <c r="E47" s="234"/>
      <c r="F47" s="196" t="str">
        <f t="array" aca="1" ref="F47" ca="1">IFERROR(INDEX(Feuil1!$K$1:$K$140,SMALL(IF(Feuil1!$O$1:$O$140=Feuil2!$B$9,ROW(Feuil1!$N$1:$O$140),""),ROW(2:2))),"")</f>
        <v/>
      </c>
      <c r="G47" s="15"/>
      <c r="H47" s="225" t="str">
        <f t="array" aca="1" ref="H47" ca="1">IFERROR(INDEX(Feuil1!$K$1:$K$140,SMALL(IF(Feuil1!$O$1:$O$140=Feuil2!$B$8,ROW(Feuil1!$N$1:$O$140),""),ROW(1:1))),"")</f>
        <v/>
      </c>
      <c r="I47" s="226"/>
      <c r="J47" s="227"/>
      <c r="K47" s="16" t="str">
        <f>IF(import!$A$1="coller xaq","",import!A47)</f>
        <v>VAC2 QUAI DEP AGT I</v>
      </c>
      <c r="L47" s="115" t="str">
        <f t="array" aca="1" ref="L47" ca="1">IFERROR(IF(K47&lt;&gt;"",OFFSET(import!A47,0,LARGE((import!A47:$IV47&lt;&gt;"")*COLUMN(import!A47:$IV47),3)-1),""),"")</f>
        <v>UTR JEROME(17.00 -20.30)</v>
      </c>
      <c r="M47" s="116">
        <f t="array" aca="1" ref="M47" ca="1">IFERROR(IF(K47&lt;&gt;"",OFFSET(import!A47,0,LARGE((import!A47:$IV47&lt;&gt;"")*COLUMN(import!A47:$IV47),1)-1),""),IFERROR(IF(K53&lt;&gt;"",OFFSET(import!A47,0,LARGE((import!A47:$IV53&lt;&gt;"")*COLUMN(import!A47:$IV53),1)-1),""),""))</f>
        <v>0</v>
      </c>
      <c r="N47" s="68">
        <f t="shared" ca="1" si="3"/>
        <v>0</v>
      </c>
      <c r="O47" s="68">
        <f t="shared" ca="1" si="2"/>
        <v>0</v>
      </c>
    </row>
    <row r="48" spans="1:15" ht="22.5" customHeight="1">
      <c r="A48" s="231"/>
      <c r="B48" s="126"/>
      <c r="C48" s="127"/>
      <c r="D48" s="127"/>
      <c r="E48" s="234"/>
      <c r="F48" s="196" t="str">
        <f t="array" aca="1" ref="F48" ca="1">IFERROR(INDEX(Feuil1!$K$1:$K$140,SMALL(IF(Feuil1!$O$1:$O$140=Feuil2!$B$9,ROW(Feuil1!$N$1:$O$140),""),ROW(3:3))),"")</f>
        <v/>
      </c>
      <c r="G48" s="38"/>
      <c r="H48" s="272" t="str">
        <f t="array" aca="1" ref="H48" ca="1">IFERROR(INDEX(Feuil1!$K$1:$K$140,SMALL(IF(Feuil1!$O$1:$O$140=Feuil2!$B$8,ROW(Feuil1!$N$1:$O$140),""),ROW(2:2))),"")</f>
        <v/>
      </c>
      <c r="I48" s="273"/>
      <c r="J48" s="274"/>
      <c r="K48" s="16" t="str">
        <f>IF(import!$A$1="coller xaq","",import!A48)</f>
        <v>VAC2 QUAI DEP PIL I</v>
      </c>
      <c r="L48" s="115">
        <f t="array" aca="1" ref="L48" ca="1">IFERROR(IF(K48&lt;&gt;"",OFFSET(import!A48,0,LARGE((import!A48:$IV48&lt;&gt;"")*COLUMN(import!A48:$IV48),3)-1),""),"")</f>
        <v>0</v>
      </c>
      <c r="M48" s="116">
        <f t="array" aca="1" ref="M48" ca="1">IFERROR(IF(K48&lt;&gt;"",OFFSET(import!A48,0,LARGE((import!A48:$IV48&lt;&gt;"")*COLUMN(import!A48:$IV48),1)-1),""),IFERROR(IF(K54&lt;&gt;"",OFFSET(import!A48,0,LARGE((import!A48:$IV54&lt;&gt;"")*COLUMN(import!A48:$IV54),1)-1),""),""))</f>
        <v>0</v>
      </c>
      <c r="N48" s="68">
        <f t="shared" ca="1" si="3"/>
        <v>0</v>
      </c>
      <c r="O48" s="68">
        <f t="shared" ca="1" si="2"/>
        <v>0</v>
      </c>
    </row>
    <row r="49" spans="1:15" ht="22.5" customHeight="1">
      <c r="A49" s="231"/>
      <c r="B49" s="126"/>
      <c r="C49" s="127"/>
      <c r="D49" s="127"/>
      <c r="E49" s="234"/>
      <c r="F49" s="196" t="str">
        <f t="array" aca="1" ref="F49" ca="1">IFERROR(INDEX(Feuil1!$K$1:$K$140,SMALL(IF(Feuil1!$O$1:$O$140=Feuil2!$B$9,ROW(Feuil1!$N$1:$O$140),""),ROW(4:4))),"")</f>
        <v/>
      </c>
      <c r="G49" s="15"/>
      <c r="H49" s="272" t="str">
        <f t="array" aca="1" ref="H49" ca="1">IFERROR(INDEX(Feuil1!$K$1:$K$140,SMALL(IF(Feuil1!$O$1:$O$140=Feuil2!$B$8,ROW(Feuil1!$N$1:$O$140),""),ROW(3:3))),"")</f>
        <v/>
      </c>
      <c r="I49" s="273"/>
      <c r="J49" s="274"/>
      <c r="K49" s="16" t="str">
        <f>IF(import!$A$1="coller xaq","",import!A49)</f>
        <v>VAC2 TCC AGT I</v>
      </c>
      <c r="L49" s="115">
        <f t="array" aca="1" ref="L49" ca="1">IFERROR(IF(K49&lt;&gt;"",OFFSET(import!A49,0,LARGE((import!A49:$IV49&lt;&gt;"")*COLUMN(import!A49:$IV49),3)-1),""),"")</f>
        <v>0</v>
      </c>
      <c r="M49" s="116">
        <f t="array" aca="1" ref="M49" ca="1">IFERROR(IF(K49&lt;&gt;"",OFFSET(import!A49,0,LARGE((import!A49:$IV49&lt;&gt;"")*COLUMN(import!A49:$IV49),1)-1),""),IFERROR(IF(K55&lt;&gt;"",OFFSET(import!A49,0,LARGE((import!A49:$IV55&lt;&gt;"")*COLUMN(import!A49:$IV55),1)-1),""),""))</f>
        <v>0</v>
      </c>
      <c r="N49" s="68">
        <f t="shared" ca="1" si="3"/>
        <v>0</v>
      </c>
      <c r="O49" s="68">
        <f t="shared" ca="1" si="2"/>
        <v>0</v>
      </c>
    </row>
    <row r="50" spans="1:15" ht="22.5" customHeight="1">
      <c r="A50" s="231"/>
      <c r="B50" s="126"/>
      <c r="C50" s="127"/>
      <c r="D50" s="127"/>
      <c r="E50" s="234"/>
      <c r="F50" s="196" t="str">
        <f t="array" aca="1" ref="F50" ca="1">IFERROR(INDEX(Feuil1!$K$1:$K$140,SMALL(IF(Feuil1!$O$1:$O$140=Feuil2!$B$9,ROW(Feuil1!$N$1:$O$140),""),ROW(5:5))),"")</f>
        <v/>
      </c>
      <c r="G50" s="15"/>
      <c r="H50" s="272" t="str">
        <f t="array" aca="1" ref="H50" ca="1">IFERROR(INDEX(Feuil1!$K$1:$K$140,SMALL(IF(Feuil1!$O$1:$O$140=Feuil2!$B$8,ROW(Feuil1!$N$1:$O$140),""),ROW(4:4))),"")</f>
        <v/>
      </c>
      <c r="I50" s="273"/>
      <c r="J50" s="274"/>
      <c r="K50" s="16" t="str">
        <f>IF(import!$A$1="coller xaq","",import!A50)</f>
        <v>VAC2 TCC PILOTE I</v>
      </c>
      <c r="L50" s="115">
        <f t="array" aca="1" ref="L50" ca="1">IFERROR(IF(K50&lt;&gt;"",OFFSET(import!A50,0,LARGE((import!A50:$IV50&lt;&gt;"")*COLUMN(import!A50:$IV50),3)-1),""),"")</f>
        <v>0</v>
      </c>
      <c r="M50" s="116">
        <f t="array" aca="1" ref="M50" ca="1">IFERROR(IF(K50&lt;&gt;"",OFFSET(import!A50,0,LARGE((import!A50:$IV50&lt;&gt;"")*COLUMN(import!A50:$IV50),1)-1),""),IFERROR(IF(K56&lt;&gt;"",OFFSET(import!A50,0,LARGE((import!A50:$IV56&lt;&gt;"")*COLUMN(import!A50:$IV56),1)-1),""),""))</f>
        <v>0</v>
      </c>
      <c r="N50" s="68">
        <f t="shared" ca="1" si="3"/>
        <v>0</v>
      </c>
      <c r="O50" s="68">
        <f t="shared" ca="1" si="2"/>
        <v>0</v>
      </c>
    </row>
    <row r="51" spans="1:15" ht="22.5" customHeight="1" thickBot="1">
      <c r="A51" s="231"/>
      <c r="B51" s="126"/>
      <c r="C51" s="127"/>
      <c r="D51" s="127"/>
      <c r="E51" s="234"/>
      <c r="F51" s="196" t="str">
        <f t="array" aca="1" ref="F51" ca="1">IFERROR(INDEX(Feuil1!$K$1:$K$140,SMALL(IF(Feuil1!$O$1:$O$140=Feuil2!$B$9,ROW(Feuil1!$N$1:$O$140),""),ROW(6:6))),"")</f>
        <v/>
      </c>
      <c r="G51" s="15"/>
      <c r="H51" s="275" t="str">
        <f t="array" aca="1" ref="H51" ca="1">IFERROR(INDEX(Feuil1!$K$1:$K$140,SMALL(IF(Feuil1!$O$1:$O$140=Feuil2!$B$8,ROW(Feuil1!$N$1:$O$140),""),ROW(5:5))),"")</f>
        <v/>
      </c>
      <c r="I51" s="276"/>
      <c r="J51" s="277"/>
      <c r="K51" s="16" t="str">
        <f>IF(import!$A$1="coller xaq","",import!A51)</f>
        <v>VAC2 Agt TTF ILOT</v>
      </c>
      <c r="L51" s="115" t="str">
        <f t="array" aca="1" ref="L51" ca="1">IFERROR(IF(K51&lt;&gt;"",OFFSET(import!A51,0,LARGE((import!A51:$IV51&lt;&gt;"")*COLUMN(import!A51:$IV51),3)-1),""),"")</f>
        <v>SINT LOUIS(17.00 -21.00)</v>
      </c>
      <c r="M51" s="116">
        <f t="array" aca="1" ref="M51" ca="1">IFERROR(IF(K51&lt;&gt;"",OFFSET(import!A51,0,LARGE((import!A51:$IV51&lt;&gt;"")*COLUMN(import!A51:$IV51),1)-1),""),IFERROR(IF(K57&lt;&gt;"",OFFSET(import!A51,0,LARGE((import!A51:$IV57&lt;&gt;"")*COLUMN(import!A51:$IV57),1)-1),""),""))</f>
        <v>0</v>
      </c>
      <c r="N51" s="68">
        <f t="shared" ca="1" si="3"/>
        <v>0</v>
      </c>
      <c r="O51" s="68">
        <f t="shared" ca="1" si="2"/>
        <v>0</v>
      </c>
    </row>
    <row r="52" spans="1:15" ht="22.5" customHeight="1" thickTop="1" thickBot="1">
      <c r="A52" s="232"/>
      <c r="B52" s="47"/>
      <c r="C52" s="48"/>
      <c r="D52" s="48"/>
      <c r="E52" s="235"/>
      <c r="F52" s="179" t="str">
        <f t="array" aca="1" ref="F52" ca="1">IFERROR(INDEX(Feuil1!$K$1:$K$140,SMALL(IF(Feuil1!$O$1:$O$140=Feuil2!$B$9,ROW(Feuil1!$N$1:$O$140),""),ROW(7:7))),"")</f>
        <v/>
      </c>
      <c r="G52" s="199"/>
      <c r="H52" s="270"/>
      <c r="I52" s="271"/>
      <c r="J52" s="261"/>
      <c r="K52" s="16" t="str">
        <f>IF(import!$A$1="coller xaq","",import!A52)</f>
        <v/>
      </c>
      <c r="L52" s="115" t="str">
        <f t="array" aca="1" ref="L52" ca="1">IFERROR(IF(K52&lt;&gt;"",OFFSET(import!A52,0,LARGE((import!A52:$IV52&lt;&gt;"")*COLUMN(import!A52:$IV52),3)-1),""),"")</f>
        <v/>
      </c>
      <c r="M52" s="116" t="str">
        <f t="array" aca="1" ref="M52" ca="1">IFERROR(IF(K52&lt;&gt;"",OFFSET(import!A52,0,LARGE((import!A52:$IV52&lt;&gt;"")*COLUMN(import!A52:$IV52),1)-1),""),IFERROR(IF(K58&lt;&gt;"",OFFSET(import!A52,0,LARGE((import!A52:$IV58&lt;&gt;"")*COLUMN(import!A52:$IV58),1)-1),""),""))</f>
        <v/>
      </c>
      <c r="N52" s="68" t="str">
        <f t="shared" ca="1" si="3"/>
        <v/>
      </c>
      <c r="O52" s="68" t="str">
        <f t="shared" ca="1" si="2"/>
        <v/>
      </c>
    </row>
    <row r="53" spans="1:15" ht="22.5" customHeight="1" thickTop="1">
      <c r="A53" s="230" t="s">
        <v>10</v>
      </c>
      <c r="B53" s="233"/>
      <c r="C53" s="2"/>
      <c r="D53" s="198"/>
      <c r="E53" s="233"/>
      <c r="F53" s="8" t="str">
        <f t="array" aca="1" ref="F53" ca="1">IFERROR(INDEX(Feuil1!$K$1:$K$140,SMALL(IF(Feuil1!$O$1:$O$140=Feuil2!$B$10,ROW(Feuil1!$O$1:$O$140),""),ROW(1:1))),"")</f>
        <v/>
      </c>
      <c r="G53" s="200"/>
      <c r="H53" s="265"/>
      <c r="I53" s="266"/>
      <c r="J53" s="267"/>
      <c r="K53" s="16">
        <f>IF(import!$A$1="coller xaq","",import!A53)</f>
        <v>0</v>
      </c>
      <c r="L53" s="115">
        <f t="array" aca="1" ref="L53" ca="1">IFERROR(IF(K53&lt;&gt;"",OFFSET(import!A53,0,LARGE((import!A53:$IV53&lt;&gt;"")*COLUMN(import!A53:$IV53),3)-1),""),"")</f>
        <v>0</v>
      </c>
      <c r="M53" s="116">
        <f t="array" aca="1" ref="M53" ca="1">IFERROR(IF(K53&lt;&gt;"",OFFSET(import!A53,0,LARGE((import!A53:$IV53&lt;&gt;"")*COLUMN(import!A53:$IV53),1)-1),""),IFERROR(IF(K59&lt;&gt;"",OFFSET(import!A53,0,LARGE((import!A53:$IV59&lt;&gt;"")*COLUMN(import!A53:$IV59),1)-1),""),""))</f>
        <v>0</v>
      </c>
      <c r="N53" s="68">
        <f t="shared" ca="1" si="3"/>
        <v>0</v>
      </c>
      <c r="O53" s="68">
        <f t="shared" ca="1" si="2"/>
        <v>0</v>
      </c>
    </row>
    <row r="54" spans="1:15" ht="16.5" customHeight="1">
      <c r="A54" s="231"/>
      <c r="B54" s="278"/>
      <c r="C54" s="128"/>
      <c r="D54" s="197"/>
      <c r="E54" s="234"/>
      <c r="F54" s="196" t="str">
        <f t="array" aca="1" ref="F54" ca="1">IFERROR(INDEX(Feuil1!$K$1:$K$140,SMALL(IF(Feuil1!$O$1:$O$140=Feuil2!$B$10,ROW(Feuil1!$O$1:$O$140),""),ROW(2:2))),"")</f>
        <v/>
      </c>
      <c r="G54" s="15"/>
      <c r="H54" s="268"/>
      <c r="I54" s="269"/>
      <c r="J54" s="259"/>
      <c r="K54" s="16">
        <f>IF(import!$A$1="coller xaq","",import!A54)</f>
        <v>0</v>
      </c>
      <c r="L54" s="115">
        <f t="array" aca="1" ref="L54" ca="1">IFERROR(IF(K54&lt;&gt;"",OFFSET(import!A54,0,LARGE((import!A54:$IV54&lt;&gt;"")*COLUMN(import!A54:$IV54),3)-1),""),"")</f>
        <v>0</v>
      </c>
      <c r="M54" s="116">
        <f t="array" aca="1" ref="M54" ca="1">IFERROR(IF(K54&lt;&gt;"",OFFSET(import!A54,0,LARGE((import!A54:$IV54&lt;&gt;"")*COLUMN(import!A54:$IV54),1)-1),""),IFERROR(IF(K60&lt;&gt;"",OFFSET(import!A54,0,LARGE((import!A54:$IV60&lt;&gt;"")*COLUMN(import!A54:$IV60),1)-1),""),""))</f>
        <v>0</v>
      </c>
      <c r="N54" s="68" t="str">
        <f t="shared" ca="1" si="3"/>
        <v/>
      </c>
      <c r="O54" s="68">
        <f t="shared" ca="1" si="2"/>
        <v>0</v>
      </c>
    </row>
    <row r="55" spans="1:15" ht="16.5" customHeight="1">
      <c r="A55" s="231"/>
      <c r="B55" s="45"/>
      <c r="C55" s="1"/>
      <c r="D55" s="46"/>
      <c r="E55" s="234"/>
      <c r="F55" s="196" t="str">
        <f t="array" aca="1" ref="F55" ca="1">IFERROR(INDEX(Feuil1!$K$1:$K$140,SMALL(IF(Feuil1!$O$1:$O$140=Feuil2!$B$10,ROW(Feuil1!$O$1:$O$140),""),ROW(3:3))),"")</f>
        <v/>
      </c>
      <c r="G55" s="38"/>
      <c r="H55" s="268"/>
      <c r="I55" s="269"/>
      <c r="J55" s="259"/>
      <c r="K55" s="16">
        <f>IF(import!$A$1="coller xaq","",import!A55)</f>
        <v>0</v>
      </c>
      <c r="L55" s="115">
        <f t="array" aca="1" ref="L55" ca="1">IFERROR(IF(K55&lt;&gt;"",OFFSET(import!A55,0,LARGE((import!A55:$IV55&lt;&gt;"")*COLUMN(import!A55:$IV55),3)-1),""),"")</f>
        <v>0</v>
      </c>
      <c r="M55" s="116">
        <f t="array" aca="1" ref="M55" ca="1">IFERROR(IF(K55&lt;&gt;"",OFFSET(import!A55,0,LARGE((import!A55:$IV55&lt;&gt;"")*COLUMN(import!A55:$IV55),1)-1),""),IFERROR(IF(K61&lt;&gt;"",OFFSET(import!A55,0,LARGE((import!A55:$IV61&lt;&gt;"")*COLUMN(import!A55:$IV61),1)-1),""),""))</f>
        <v>0</v>
      </c>
      <c r="N55" s="68">
        <f t="shared" ca="1" si="3"/>
        <v>0</v>
      </c>
      <c r="O55" s="68">
        <f t="shared" ca="1" si="2"/>
        <v>0</v>
      </c>
    </row>
    <row r="56" spans="1:15" ht="16.5" customHeight="1" thickBot="1">
      <c r="A56" s="232"/>
      <c r="B56" s="47"/>
      <c r="C56" s="179"/>
      <c r="D56" s="49"/>
      <c r="E56" s="235"/>
      <c r="F56" s="179" t="str">
        <f t="array" aca="1" ref="F56" ca="1">IFERROR(INDEX(Feuil1!$K$1:$K$140,SMALL(IF(Feuil1!$O$1:$O$140=Feuil2!$B$10,ROW(Feuil1!$O$1:$O$140),""),ROW(4:4))),"")</f>
        <v/>
      </c>
      <c r="G56" s="201"/>
      <c r="H56" s="270"/>
      <c r="I56" s="271"/>
      <c r="J56" s="261"/>
      <c r="K56" s="180">
        <f>IF(import!$A$1="coller xaq","",import!A56)</f>
        <v>0</v>
      </c>
      <c r="L56" s="115">
        <f t="array" aca="1" ref="L56" ca="1">IFERROR(IF(K56&lt;&gt;"",OFFSET(import!A56,0,LARGE((import!A56:$IV56&lt;&gt;"")*COLUMN(import!A56:$IV56),3)-1),""),"")</f>
        <v>0</v>
      </c>
      <c r="M56" s="116">
        <f t="array" aca="1" ref="M56" ca="1">IFERROR(IF(K56&lt;&gt;"",OFFSET(import!A56,0,LARGE((import!A56:$IV56&lt;&gt;"")*COLUMN(import!A56:$IV56),1)-1),""),IFERROR(IF(K62&lt;&gt;"",OFFSET(import!A56,0,LARGE((import!A56:$IV62&lt;&gt;"")*COLUMN(import!A56:$IV62),1)-1),""),""))</f>
        <v>0</v>
      </c>
      <c r="N56" s="68">
        <f t="shared" ca="1" si="3"/>
        <v>0</v>
      </c>
      <c r="O56" s="68">
        <f t="shared" ca="1" si="2"/>
        <v>0</v>
      </c>
    </row>
    <row r="57" spans="1:15" ht="16.5" customHeight="1" thickTop="1">
      <c r="K57" s="16">
        <f>IF(import!$A$1="coller xaq","",import!A57)</f>
        <v>0</v>
      </c>
      <c r="L57" s="115">
        <f t="array" aca="1" ref="L57" ca="1">IFERROR(IF(K57&lt;&gt;"",OFFSET(import!A57,0,LARGE((import!A57:$IV57&lt;&gt;"")*COLUMN(import!A57:$IV57),3)-1),""),"")</f>
        <v>0</v>
      </c>
      <c r="M57" s="116">
        <f t="array" aca="1" ref="M57" ca="1">IFERROR(IF(K57&lt;&gt;"",OFFSET(import!A57,0,LARGE((import!A57:$IV57&lt;&gt;"")*COLUMN(import!A57:$IV57),1)-1),""),IFERROR(IF(K63&lt;&gt;"",OFFSET(import!A57,0,LARGE((import!A57:$IV63&lt;&gt;"")*COLUMN(import!A57:$IV63),1)-1),""),""))</f>
        <v>0</v>
      </c>
      <c r="N57" s="68">
        <f t="shared" ca="1" si="3"/>
        <v>0</v>
      </c>
      <c r="O57" s="68">
        <f t="shared" ca="1" si="2"/>
        <v>0</v>
      </c>
    </row>
    <row r="58" spans="1:15" ht="16.5" customHeight="1">
      <c r="K58" s="16">
        <f>IF(import!$A$1="coller xaq","",import!A58)</f>
        <v>0</v>
      </c>
      <c r="L58" s="115">
        <f t="array" aca="1" ref="L58" ca="1">IFERROR(IF(K58&lt;&gt;"",OFFSET(import!A58,0,LARGE((import!A58:$IV58&lt;&gt;"")*COLUMN(import!A58:$IV58),3)-1),""),"")</f>
        <v>0</v>
      </c>
      <c r="M58" s="116">
        <f t="array" aca="1" ref="M58" ca="1">IFERROR(IF(K58&lt;&gt;"",OFFSET(import!A58,0,LARGE((import!A58:$IV58&lt;&gt;"")*COLUMN(import!A58:$IV58),1)-1),""),IFERROR(IF(K64&lt;&gt;"",OFFSET(import!A58,0,LARGE((import!A58:$IV64&lt;&gt;"")*COLUMN(import!A58:$IV64),1)-1),""),""))</f>
        <v>0</v>
      </c>
      <c r="N58" s="68">
        <f t="shared" ca="1" si="3"/>
        <v>0</v>
      </c>
      <c r="O58" s="68">
        <f t="shared" ca="1" si="2"/>
        <v>0</v>
      </c>
    </row>
    <row r="59" spans="1:15" ht="16.5" customHeight="1">
      <c r="K59" s="16">
        <f>IF(import!$A$1="coller xaq","",import!A59)</f>
        <v>0</v>
      </c>
      <c r="L59" s="115">
        <f t="array" aca="1" ref="L59" ca="1">IFERROR(IF(K59&lt;&gt;"",OFFSET(import!A59,0,LARGE((import!A59:$IV59&lt;&gt;"")*COLUMN(import!A59:$IV59),3)-1),""),"")</f>
        <v>0</v>
      </c>
      <c r="M59" s="116">
        <f t="array" aca="1" ref="M59" ca="1">IFERROR(IF(K59&lt;&gt;"",OFFSET(import!A59,0,LARGE((import!A59:$IV59&lt;&gt;"")*COLUMN(import!A59:$IV59),1)-1),""),IFERROR(IF(K65&lt;&gt;"",OFFSET(import!A59,0,LARGE((import!A59:$IV65&lt;&gt;"")*COLUMN(import!A59:$IV65),1)-1),""),""))</f>
        <v>0</v>
      </c>
      <c r="N59" s="68">
        <f t="shared" ca="1" si="3"/>
        <v>0</v>
      </c>
      <c r="O59" s="68">
        <f t="shared" ca="1" si="2"/>
        <v>0</v>
      </c>
    </row>
    <row r="60" spans="1:15" ht="16.5" customHeight="1">
      <c r="K60" s="16">
        <f>IF(import!$A$1="coller xaq","",import!A60)</f>
        <v>0</v>
      </c>
      <c r="L60" s="115">
        <f t="array" aca="1" ref="L60" ca="1">IFERROR(IF(K60&lt;&gt;"",OFFSET(import!A60,0,LARGE((import!A60:$IV60&lt;&gt;"")*COLUMN(import!A60:$IV60),3)-1),""),"")</f>
        <v>0</v>
      </c>
      <c r="M60" s="116">
        <f t="array" aca="1" ref="M60" ca="1">IFERROR(IF(K60&lt;&gt;"",OFFSET(import!A60,0,LARGE((import!A60:$IV60&lt;&gt;"")*COLUMN(import!A60:$IV60),1)-1),""),IFERROR(IF(K66&lt;&gt;"",OFFSET(import!A60,0,LARGE((import!A60:$IV66&lt;&gt;"")*COLUMN(import!A60:$IV66),1)-1),""),""))</f>
        <v>0</v>
      </c>
      <c r="N60" s="68">
        <f t="shared" ca="1" si="3"/>
        <v>0</v>
      </c>
      <c r="O60" s="68">
        <f t="shared" ca="1" si="2"/>
        <v>0</v>
      </c>
    </row>
    <row r="61" spans="1:15" ht="16.5" customHeight="1">
      <c r="K61" s="16">
        <f>IF(import!$A$1="coller xaq","",import!A61)</f>
        <v>0</v>
      </c>
      <c r="L61" s="115">
        <f t="array" aca="1" ref="L61" ca="1">IFERROR(IF(K61&lt;&gt;"",OFFSET(import!A61,0,LARGE((import!A61:$IV61&lt;&gt;"")*COLUMN(import!A61:$IV61),3)-1),""),"")</f>
        <v>0</v>
      </c>
      <c r="M61" s="116">
        <f t="array" aca="1" ref="M61" ca="1">IFERROR(IF(K61&lt;&gt;"",OFFSET(import!A61,0,LARGE((import!A61:$IV61&lt;&gt;"")*COLUMN(import!A61:$IV61),1)-1),""),IFERROR(IF(K67&lt;&gt;"",OFFSET(import!A61,0,LARGE((import!A61:$IV67&lt;&gt;"")*COLUMN(import!A61:$IV67),1)-1),""),""))</f>
        <v>0</v>
      </c>
      <c r="N61" s="68">
        <f t="shared" ca="1" si="3"/>
        <v>0</v>
      </c>
      <c r="O61" s="68">
        <f t="shared" ca="1" si="2"/>
        <v>0</v>
      </c>
    </row>
    <row r="62" spans="1:15" ht="16.5" customHeight="1">
      <c r="K62" s="16">
        <f>IF(import!$A$1="coller xaq","",import!A62)</f>
        <v>0</v>
      </c>
      <c r="L62" s="115">
        <f t="array" aca="1" ref="L62" ca="1">IFERROR(IF(K62&lt;&gt;"",OFFSET(import!A62,0,LARGE((import!A62:$IV62&lt;&gt;"")*COLUMN(import!A62:$IV62),3)-1),""),"")</f>
        <v>0</v>
      </c>
      <c r="M62" s="116">
        <f t="array" aca="1" ref="M62" ca="1">IFERROR(IF(K62&lt;&gt;"",OFFSET(import!A62,0,LARGE((import!A62:$IV62&lt;&gt;"")*COLUMN(import!A62:$IV62),1)-1),""),IFERROR(IF(K68&lt;&gt;"",OFFSET(import!A62,0,LARGE((import!A62:$IV68&lt;&gt;"")*COLUMN(import!A62:$IV68),1)-1),""),""))</f>
        <v>0</v>
      </c>
      <c r="N62" s="68">
        <f t="shared" ca="1" si="3"/>
        <v>0</v>
      </c>
      <c r="O62" s="68">
        <f t="shared" ca="1" si="2"/>
        <v>0</v>
      </c>
    </row>
    <row r="63" spans="1:15" ht="16.5" customHeight="1">
      <c r="K63" s="16">
        <f>IF(import!$A$1="coller xaq","",import!A63)</f>
        <v>0</v>
      </c>
      <c r="L63" s="115">
        <f t="array" aca="1" ref="L63" ca="1">IFERROR(IF(K63&lt;&gt;"",OFFSET(import!A63,0,LARGE((import!A63:$IV63&lt;&gt;"")*COLUMN(import!A63:$IV63),3)-1),""),"")</f>
        <v>0</v>
      </c>
      <c r="M63" s="116">
        <f t="array" aca="1" ref="M63" ca="1">IFERROR(IF(K63&lt;&gt;"",OFFSET(import!A63,0,LARGE((import!A63:$IV63&lt;&gt;"")*COLUMN(import!A63:$IV63),1)-1),""),IFERROR(IF(K69&lt;&gt;"",OFFSET(import!A63,0,LARGE((import!A63:$IV69&lt;&gt;"")*COLUMN(import!A63:$IV69),1)-1),""),""))</f>
        <v>0</v>
      </c>
      <c r="N63" s="68">
        <f t="shared" ca="1" si="3"/>
        <v>0</v>
      </c>
      <c r="O63" s="68">
        <f t="shared" ca="1" si="2"/>
        <v>0</v>
      </c>
    </row>
    <row r="64" spans="1:15" ht="16.5" customHeight="1">
      <c r="K64" s="16">
        <f>IF(import!$A$1="coller xaq","",import!A64)</f>
        <v>0</v>
      </c>
      <c r="L64" s="115">
        <f t="array" aca="1" ref="L64" ca="1">IFERROR(IF(K64&lt;&gt;"",OFFSET(import!A64,0,LARGE((import!A64:$IV64&lt;&gt;"")*COLUMN(import!A64:$IV64),3)-1),""),"")</f>
        <v>0</v>
      </c>
      <c r="M64" s="116">
        <f t="array" aca="1" ref="M64" ca="1">IFERROR(IF(K64&lt;&gt;"",OFFSET(import!A64,0,LARGE((import!A64:$IV64&lt;&gt;"")*COLUMN(import!A64:$IV64),1)-1),""),IFERROR(IF(K70&lt;&gt;"",OFFSET(import!A64,0,LARGE((import!A64:$IV70&lt;&gt;"")*COLUMN(import!A64:$IV70),1)-1),""),""))</f>
        <v>0</v>
      </c>
      <c r="N64" s="68">
        <f t="shared" ca="1" si="3"/>
        <v>0</v>
      </c>
      <c r="O64" s="68">
        <f t="shared" ca="1" si="2"/>
        <v>0</v>
      </c>
    </row>
    <row r="65" spans="11:15" ht="16.5" customHeight="1">
      <c r="K65" s="16">
        <f>IF(import!$A$1="coller xaq","",import!A65)</f>
        <v>0</v>
      </c>
      <c r="L65" s="115">
        <f t="array" aca="1" ref="L65" ca="1">IFERROR(IF(K65&lt;&gt;"",OFFSET(import!A65,0,LARGE((import!A65:$IV65&lt;&gt;"")*COLUMN(import!A65:$IV65),3)-1),""),"")</f>
        <v>0</v>
      </c>
      <c r="M65" s="116">
        <f t="array" aca="1" ref="M65" ca="1">IFERROR(IF(K65&lt;&gt;"",OFFSET(import!A65,0,LARGE((import!A65:$IV65&lt;&gt;"")*COLUMN(import!A65:$IV65),1)-1),""),IFERROR(IF(K71&lt;&gt;"",OFFSET(import!A65,0,LARGE((import!A65:$IV71&lt;&gt;"")*COLUMN(import!A65:$IV71),1)-1),""),""))</f>
        <v>0</v>
      </c>
      <c r="N65" s="68">
        <f t="shared" ca="1" si="3"/>
        <v>0</v>
      </c>
      <c r="O65" s="68">
        <f t="shared" ca="1" si="2"/>
        <v>0</v>
      </c>
    </row>
    <row r="66" spans="11:15" ht="16.5" customHeight="1">
      <c r="K66" s="16">
        <f>IF(import!$A$1="coller xaq","",import!A66)</f>
        <v>0</v>
      </c>
      <c r="L66" s="115" t="str">
        <f t="array" aca="1" ref="L66" ca="1">IFERROR(IF(K66&lt;&gt;"",OFFSET(import!A66,0,LARGE((import!A66:$IV66&lt;&gt;"")*COLUMN(import!A66:$IV66),3)-1),""),"")</f>
        <v/>
      </c>
      <c r="M66" s="116" t="str">
        <f t="array" aca="1" ref="M66" ca="1">IFERROR(IF(K66&lt;&gt;"",OFFSET(import!A66,0,LARGE((import!A66:$IV66&lt;&gt;"")*COLUMN(import!A66:$IV66),1)-1),""),IFERROR(IF(K72&lt;&gt;"",OFFSET(import!A66,0,LARGE((import!A66:$IV72&lt;&gt;"")*COLUMN(import!A66:$IV72),1)-1),""),""))</f>
        <v>VAC2 Agt TTF ILOTterterterterterbisbisbis</v>
      </c>
      <c r="N66" s="68">
        <f t="shared" ca="1" si="3"/>
        <v>0</v>
      </c>
      <c r="O66" s="68" t="str">
        <f t="shared" ca="1" si="2"/>
        <v>VAC2 Agt TTF ILOTterterterterterbisbis</v>
      </c>
    </row>
    <row r="67" spans="11:15" ht="16.5" customHeight="1">
      <c r="K67" s="16">
        <f>IF(import!$A$1="coller xaq","",import!A67)</f>
        <v>0</v>
      </c>
      <c r="L67" s="115" t="str">
        <f t="array" aca="1" ref="L67" ca="1">IFERROR(IF(K67&lt;&gt;"",OFFSET(import!A67,0,LARGE((import!A67:$IV67&lt;&gt;"")*COLUMN(import!A67:$IV67),3)-1),""),"")</f>
        <v/>
      </c>
      <c r="M67" s="116" t="str">
        <f t="array" aca="1" ref="M67" ca="1">IFERROR(IF(K67&lt;&gt;"",OFFSET(import!A67,0,LARGE((import!A67:$IV67&lt;&gt;"")*COLUMN(import!A67:$IV67),1)-1),""),IFERROR(IF(K73&lt;&gt;"",OFFSET(import!A67,0,LARGE((import!A67:$IV73&lt;&gt;"")*COLUMN(import!A67:$IV73),1)-1),""),""))</f>
        <v>VAC2 Agt TTF ILOTterterterterterterbisbis</v>
      </c>
      <c r="N67" s="68">
        <f t="shared" ref="N67:N98" ca="1" si="4">IF(OFFSET(A67,0,10)="","",M65)</f>
        <v>0</v>
      </c>
      <c r="O67" s="68" t="str">
        <f t="shared" ca="1" si="2"/>
        <v>VAC2 Agt TTF ILOTterterterterterterbis</v>
      </c>
    </row>
    <row r="68" spans="11:15" ht="16.5" customHeight="1">
      <c r="K68" s="16">
        <f>IF(import!$A$1="coller xaq","",import!A68)</f>
        <v>0</v>
      </c>
      <c r="L68" s="115" t="str">
        <f t="array" aca="1" ref="L68" ca="1">IFERROR(IF(K68&lt;&gt;"",OFFSET(import!A68,0,LARGE((import!A68:$IV68&lt;&gt;"")*COLUMN(import!A68:$IV68),3)-1),""),"")</f>
        <v/>
      </c>
      <c r="M68" s="116" t="str">
        <f t="array" aca="1" ref="M68" ca="1">IFERROR(IF(K68&lt;&gt;"",OFFSET(import!A68,0,LARGE((import!A68:$IV68&lt;&gt;"")*COLUMN(import!A68:$IV68),1)-1),""),IFERROR(IF(K74&lt;&gt;"",OFFSET(import!A68,0,LARGE((import!A68:$IV74&lt;&gt;"")*COLUMN(import!A68:$IV74),1)-1),""),""))</f>
        <v>VAC2 Agt TTF ILOTterterterterterbisbisbisbis</v>
      </c>
      <c r="N68" s="68" t="str">
        <f t="shared" ca="1" si="4"/>
        <v>VAC2 Agt TTF ILOTterterterterterbisbisbis</v>
      </c>
      <c r="O68" s="68" t="str">
        <f t="shared" ca="1" si="2"/>
        <v>VAC2 Agt TTF ILOTterterterterterbisbisbis</v>
      </c>
    </row>
    <row r="69" spans="11:15" ht="16.5" customHeight="1">
      <c r="K69" s="16">
        <f>IF(import!$A$1="coller xaq","",import!A69)</f>
        <v>0</v>
      </c>
      <c r="L69" s="115" t="str">
        <f t="array" aca="1" ref="L69" ca="1">IFERROR(IF(K69&lt;&gt;"",OFFSET(import!A69,0,LARGE((import!A69:$IV69&lt;&gt;"")*COLUMN(import!A69:$IV69),3)-1),""),"")</f>
        <v/>
      </c>
      <c r="M69" s="116" t="str">
        <f t="array" aca="1" ref="M69" ca="1">IFERROR(IF(K69&lt;&gt;"",OFFSET(import!A69,0,LARGE((import!A69:$IV69&lt;&gt;"")*COLUMN(import!A69:$IV69),1)-1),""),IFERROR(IF(K75&lt;&gt;"",OFFSET(import!A69,0,LARGE((import!A69:$IV75&lt;&gt;"")*COLUMN(import!A69:$IV75),1)-1),""),""))</f>
        <v>VAC2 Agt TTF ILOTterterterterterterbisbisbis</v>
      </c>
      <c r="N69" s="68" t="str">
        <f t="shared" ca="1" si="4"/>
        <v>VAC2 Agt TTF ILOTterterterterterterbisbis</v>
      </c>
      <c r="O69" s="68" t="str">
        <f t="shared" ca="1" si="2"/>
        <v>VAC2 Agt TTF ILOTterterterterterterbisbis</v>
      </c>
    </row>
    <row r="70" spans="11:15" ht="16.5" customHeight="1">
      <c r="K70" s="16">
        <f>IF(import!$A$1="coller xaq","",import!A70)</f>
        <v>0</v>
      </c>
      <c r="L70" s="115" t="str">
        <f t="array" aca="1" ref="L70" ca="1">IFERROR(IF(K70&lt;&gt;"",OFFSET(import!A70,0,LARGE((import!A70:$IV70&lt;&gt;"")*COLUMN(import!A70:$IV70),3)-1),""),"")</f>
        <v>0/2</v>
      </c>
      <c r="M70" s="116">
        <f t="array" aca="1" ref="M70" ca="1">IFERROR(IF(K70&lt;&gt;"",OFFSET(import!A70,0,LARGE((import!A70:$IV70&lt;&gt;"")*COLUMN(import!A70:$IV70),1)-1),""),IFERROR(IF(K76&lt;&gt;"",OFFSET(import!A70,0,LARGE((import!A70:$IV76&lt;&gt;"")*COLUMN(import!A70:$IV76),1)-1),""),""))</f>
        <v>0</v>
      </c>
      <c r="N70" s="68" t="str">
        <f t="shared" ca="1" si="4"/>
        <v>VAC2 Agt TTF ILOTterterterterterbisbisbisbis</v>
      </c>
      <c r="O70" s="68">
        <f t="shared" ca="1" si="2"/>
        <v>0</v>
      </c>
    </row>
    <row r="71" spans="11:15" ht="16.5" customHeight="1">
      <c r="K71" s="16">
        <f>IF(import!$A$1="coller xaq","",import!A71)</f>
        <v>0</v>
      </c>
      <c r="L71" s="115">
        <f t="array" aca="1" ref="L71" ca="1">IFERROR(IF(K71&lt;&gt;"",OFFSET(import!A71,0,LARGE((import!A71:$IV71&lt;&gt;"")*COLUMN(import!A71:$IV71),3)-1),""),"")</f>
        <v>0</v>
      </c>
      <c r="M71" s="116">
        <f t="array" aca="1" ref="M71" ca="1">IFERROR(IF(K71&lt;&gt;"",OFFSET(import!A71,0,LARGE((import!A71:$IV71&lt;&gt;"")*COLUMN(import!A71:$IV71),1)-1),""),IFERROR(IF(K77&lt;&gt;"",OFFSET(import!A71,0,LARGE((import!A71:$IV77&lt;&gt;"")*COLUMN(import!A71:$IV77),1)-1),""),""))</f>
        <v>0</v>
      </c>
      <c r="N71" s="68" t="str">
        <f t="shared" ca="1" si="4"/>
        <v>VAC2 Agt TTF ILOTterterterterterterbisbisbis</v>
      </c>
      <c r="O71" s="68">
        <f t="shared" ca="1" si="2"/>
        <v>0</v>
      </c>
    </row>
    <row r="72" spans="11:15" ht="16.5" customHeight="1">
      <c r="K72" s="16">
        <f>IF(import!$A$1="coller xaq","",import!A72)</f>
        <v>0</v>
      </c>
      <c r="L72" s="115">
        <f t="array" aca="1" ref="L72" ca="1">IFERROR(IF(K72&lt;&gt;"",OFFSET(import!A72,0,LARGE((import!A72:$IV72&lt;&gt;"")*COLUMN(import!A72:$IV72),3)-1),""),"")</f>
        <v>0</v>
      </c>
      <c r="M72" s="116">
        <f t="array" aca="1" ref="M72" ca="1">IFERROR(IF(K72&lt;&gt;"",OFFSET(import!A72,0,LARGE((import!A72:$IV72&lt;&gt;"")*COLUMN(import!A72:$IV72),1)-1),""),IFERROR(IF(K78&lt;&gt;"",OFFSET(import!A72,0,LARGE((import!A72:$IV78&lt;&gt;"")*COLUMN(import!A72:$IV78),1)-1),""),""))</f>
        <v>0</v>
      </c>
      <c r="N72" s="68">
        <f t="shared" ca="1" si="4"/>
        <v>0</v>
      </c>
      <c r="O72" s="68">
        <f t="shared" ca="1" si="2"/>
        <v>0</v>
      </c>
    </row>
    <row r="73" spans="11:15" ht="16.5" customHeight="1">
      <c r="K73" s="16">
        <f>IF(import!$A$1="coller xaq","",import!A73)</f>
        <v>0</v>
      </c>
      <c r="L73" s="115">
        <f t="array" aca="1" ref="L73" ca="1">IFERROR(IF(K73&lt;&gt;"",OFFSET(import!A73,0,LARGE((import!A73:$IV73&lt;&gt;"")*COLUMN(import!A73:$IV73),3)-1),""),"")</f>
        <v>0</v>
      </c>
      <c r="M73" s="116">
        <f t="array" aca="1" ref="M73" ca="1">IFERROR(IF(K73&lt;&gt;"",OFFSET(import!A73,0,LARGE((import!A73:$IV73&lt;&gt;"")*COLUMN(import!A73:$IV73),1)-1),""),IFERROR(IF(K79&lt;&gt;"",OFFSET(import!A73,0,LARGE((import!A73:$IV79&lt;&gt;"")*COLUMN(import!A73:$IV79),1)-1),""),""))</f>
        <v>0</v>
      </c>
      <c r="N73" s="68">
        <f t="shared" ca="1" si="4"/>
        <v>0</v>
      </c>
      <c r="O73" s="68">
        <f t="shared" ca="1" si="2"/>
        <v>0</v>
      </c>
    </row>
    <row r="74" spans="11:15" ht="16.5" customHeight="1">
      <c r="K74" s="16">
        <f>IF(import!$A$1="coller xaq","",import!A74)</f>
        <v>0</v>
      </c>
      <c r="L74" s="115">
        <f t="array" aca="1" ref="L74" ca="1">IFERROR(IF(K74&lt;&gt;"",OFFSET(import!A74,0,LARGE((import!A74:$IV74&lt;&gt;"")*COLUMN(import!A74:$IV74),3)-1),""),"")</f>
        <v>0</v>
      </c>
      <c r="M74" s="116">
        <f t="array" aca="1" ref="M74" ca="1">IFERROR(IF(K74&lt;&gt;"",OFFSET(import!A74,0,LARGE((import!A74:$IV74&lt;&gt;"")*COLUMN(import!A74:$IV74),1)-1),""),IFERROR(IF(K80&lt;&gt;"",OFFSET(import!A74,0,LARGE((import!A74:$IV80&lt;&gt;"")*COLUMN(import!A74:$IV80),1)-1),""),""))</f>
        <v>0</v>
      </c>
      <c r="N74" s="68">
        <f t="shared" ca="1" si="4"/>
        <v>0</v>
      </c>
      <c r="O74" s="68">
        <f t="shared" ca="1" si="2"/>
        <v>0</v>
      </c>
    </row>
    <row r="75" spans="11:15" ht="16.5" customHeight="1">
      <c r="K75" s="16">
        <f>IF(import!$A$1="coller xaq","",import!A75)</f>
        <v>0</v>
      </c>
      <c r="L75" s="115">
        <f t="array" aca="1" ref="L75" ca="1">IFERROR(IF(K75&lt;&gt;"",OFFSET(import!A75,0,LARGE((import!A75:$IV75&lt;&gt;"")*COLUMN(import!A75:$IV75),3)-1),""),"")</f>
        <v>0</v>
      </c>
      <c r="M75" s="116">
        <f t="array" aca="1" ref="M75" ca="1">IFERROR(IF(K75&lt;&gt;"",OFFSET(import!A75,0,LARGE((import!A75:$IV75&lt;&gt;"")*COLUMN(import!A75:$IV75),1)-1),""),IFERROR(IF(K81&lt;&gt;"",OFFSET(import!A75,0,LARGE((import!A75:$IV81&lt;&gt;"")*COLUMN(import!A75:$IV81),1)-1),""),""))</f>
        <v>0</v>
      </c>
      <c r="N75" s="68">
        <f t="shared" ca="1" si="4"/>
        <v>0</v>
      </c>
      <c r="O75" s="68">
        <f t="shared" ca="1" si="2"/>
        <v>0</v>
      </c>
    </row>
    <row r="76" spans="11:15" ht="16.5" customHeight="1">
      <c r="K76" s="16">
        <f>IF(import!$A$1="coller xaq","",import!A76)</f>
        <v>0</v>
      </c>
      <c r="L76" s="115">
        <f t="array" aca="1" ref="L76" ca="1">IFERROR(IF(K76&lt;&gt;"",OFFSET(import!A76,0,LARGE((import!A76:$IV76&lt;&gt;"")*COLUMN(import!A76:$IV76),3)-1),""),"")</f>
        <v>0</v>
      </c>
      <c r="M76" s="116">
        <f t="array" aca="1" ref="M76" ca="1">IFERROR(IF(K76&lt;&gt;"",OFFSET(import!A76,0,LARGE((import!A76:$IV76&lt;&gt;"")*COLUMN(import!A76:$IV76),1)-1),""),IFERROR(IF(K82&lt;&gt;"",OFFSET(import!A76,0,LARGE((import!A76:$IV82&lt;&gt;"")*COLUMN(import!A76:$IV82),1)-1),""),""))</f>
        <v>0</v>
      </c>
      <c r="N76" s="68">
        <f t="shared" ca="1" si="4"/>
        <v>0</v>
      </c>
      <c r="O76" s="68">
        <f t="shared" ca="1" si="2"/>
        <v>0</v>
      </c>
    </row>
    <row r="77" spans="11:15" ht="16.5" customHeight="1">
      <c r="K77" s="16">
        <f>IF(import!$A$1="coller xaq","",import!A77)</f>
        <v>0</v>
      </c>
      <c r="L77" s="115" t="str">
        <f t="array" aca="1" ref="L77" ca="1">IFERROR(IF(K77&lt;&gt;"",OFFSET(import!A77,0,LARGE((import!A77:$IV77&lt;&gt;"")*COLUMN(import!A77:$IV77),3)-1),""),"")</f>
        <v>COCHET STEPHANIE(14.30 -17.00)</v>
      </c>
      <c r="M77" s="116">
        <f t="array" aca="1" ref="M77" ca="1">IFERROR(IF(K77&lt;&gt;"",OFFSET(import!A77,0,LARGE((import!A77:$IV77&lt;&gt;"")*COLUMN(import!A77:$IV77),1)-1),""),IFERROR(IF(K83&lt;&gt;"",OFFSET(import!A77,0,LARGE((import!A77:$IV83&lt;&gt;"")*COLUMN(import!A77:$IV83),1)-1),""),""))</f>
        <v>0</v>
      </c>
      <c r="N77" s="68">
        <f t="shared" ca="1" si="4"/>
        <v>0</v>
      </c>
      <c r="O77" s="68">
        <f t="shared" ca="1" si="2"/>
        <v>0</v>
      </c>
    </row>
    <row r="78" spans="11:15" ht="16.5" customHeight="1">
      <c r="K78" s="16">
        <f>IF(import!$A$1="coller xaq","",import!A78)</f>
        <v>0</v>
      </c>
      <c r="L78" s="115" t="str">
        <f t="array" aca="1" ref="L78" ca="1">IFERROR(IF(K78&lt;&gt;"",OFFSET(import!A78,0,LARGE((import!A78:$IV78&lt;&gt;"")*COLUMN(import!A78:$IV78),3)-1),""),"")</f>
        <v>KEIGN FABRICE(14.00 -17.00)</v>
      </c>
      <c r="M78" s="116">
        <f t="array" aca="1" ref="M78" ca="1">IFERROR(IF(K78&lt;&gt;"",OFFSET(import!A78,0,LARGE((import!A78:$IV78&lt;&gt;"")*COLUMN(import!A78:$IV78),1)-1),""),IFERROR(IF(K84&lt;&gt;"",OFFSET(import!A78,0,LARGE((import!A78:$IV84&lt;&gt;"")*COLUMN(import!A78:$IV84),1)-1),""),""))</f>
        <v>0</v>
      </c>
      <c r="N78" s="68">
        <f t="shared" ca="1" si="4"/>
        <v>0</v>
      </c>
      <c r="O78" s="68">
        <f t="shared" ca="1" si="2"/>
        <v>0</v>
      </c>
    </row>
    <row r="79" spans="11:15" ht="16.5" customHeight="1">
      <c r="K79" s="16">
        <f>IF(import!$A$1="coller xaq","",import!A79)</f>
        <v>0</v>
      </c>
      <c r="L79" s="115">
        <f t="array" aca="1" ref="L79" ca="1">IFERROR(IF(K79&lt;&gt;"",OFFSET(import!A79,0,LARGE((import!A79:$IV79&lt;&gt;"")*COLUMN(import!A79:$IV79),3)-1),""),"")</f>
        <v>0</v>
      </c>
      <c r="M79" s="116">
        <f t="array" aca="1" ref="M79" ca="1">IFERROR(IF(K79&lt;&gt;"",OFFSET(import!A79,0,LARGE((import!A79:$IV79&lt;&gt;"")*COLUMN(import!A79:$IV79),1)-1),""),IFERROR(IF(K85&lt;&gt;"",OFFSET(import!A79,0,LARGE((import!A79:$IV85&lt;&gt;"")*COLUMN(import!A79:$IV85),1)-1),""),""))</f>
        <v>0</v>
      </c>
      <c r="N79" s="68">
        <f t="shared" ca="1" si="4"/>
        <v>0</v>
      </c>
      <c r="O79" s="68">
        <f t="shared" ca="1" si="2"/>
        <v>0</v>
      </c>
    </row>
    <row r="80" spans="11:15" ht="16.5" customHeight="1">
      <c r="K80" s="16">
        <f>IF(import!$A$1="coller xaq","",import!A80)</f>
        <v>0</v>
      </c>
      <c r="L80" s="115" t="str">
        <f t="array" aca="1" ref="L80" ca="1">IFERROR(IF(K80&lt;&gt;"",OFFSET(import!A80,0,LARGE((import!A80:$IV80&lt;&gt;"")*COLUMN(import!A80:$IV80),3)-1),""),"")</f>
        <v>VAN PR BRUNO(14.00 -17.00)</v>
      </c>
      <c r="M80" s="116">
        <f t="array" aca="1" ref="M80" ca="1">IFERROR(IF(K80&lt;&gt;"",OFFSET(import!A80,0,LARGE((import!A80:$IV80&lt;&gt;"")*COLUMN(import!A80:$IV80),1)-1),""),IFERROR(IF(K86&lt;&gt;"",OFFSET(import!A80,0,LARGE((import!A80:$IV86&lt;&gt;"")*COLUMN(import!A80:$IV86),1)-1),""),""))</f>
        <v>0</v>
      </c>
      <c r="N80" s="68">
        <f t="shared" ca="1" si="4"/>
        <v>0</v>
      </c>
      <c r="O80" s="68">
        <f t="shared" ca="1" si="2"/>
        <v>0</v>
      </c>
    </row>
    <row r="81" spans="11:15" ht="16.5" customHeight="1">
      <c r="K81" s="16">
        <f>IF(import!$A$1="coller xaq","",import!A81)</f>
        <v>0</v>
      </c>
      <c r="L81" s="115" t="str">
        <f t="array" aca="1" ref="L81" ca="1">IFERROR(IF(K81&lt;&gt;"",OFFSET(import!A81,0,LARGE((import!A81:$IV81&lt;&gt;"")*COLUMN(import!A81:$IV81),3)-1),""),"")</f>
        <v>SPLING ANDRE(14.00 -17.00)</v>
      </c>
      <c r="M81" s="116" t="str">
        <f t="array" aca="1" ref="M81" ca="1">IFERROR(IF(K81&lt;&gt;"",OFFSET(import!A81,0,LARGE((import!A81:$IV81&lt;&gt;"")*COLUMN(import!A81:$IV81),1)-1),""),IFERROR(IF(K87&lt;&gt;"",OFFSET(import!A81,0,LARGE((import!A81:$IV87&lt;&gt;"")*COLUMN(import!A81:$IV87),1)-1),""),""))</f>
        <v>LAGA MORGANE</v>
      </c>
      <c r="N81" s="68">
        <f t="shared" ca="1" si="4"/>
        <v>0</v>
      </c>
      <c r="O81" s="68" t="str">
        <f t="shared" ca="1" si="2"/>
        <v>LAGA MORGANE</v>
      </c>
    </row>
    <row r="82" spans="11:15" ht="16.5" customHeight="1">
      <c r="K82" s="16">
        <f>IF(import!$A$1="coller xaq","",import!A82)</f>
        <v>0</v>
      </c>
      <c r="L82" s="115">
        <f t="array" aca="1" ref="L82" ca="1">IFERROR(IF(K82&lt;&gt;"",OFFSET(import!A82,0,LARGE((import!A82:$IV82&lt;&gt;"")*COLUMN(import!A82:$IV82),3)-1),""),"")</f>
        <v>0</v>
      </c>
      <c r="M82" s="116">
        <f t="array" aca="1" ref="M82" ca="1">IFERROR(IF(K82&lt;&gt;"",OFFSET(import!A82,0,LARGE((import!A82:$IV82&lt;&gt;"")*COLUMN(import!A82:$IV82),1)-1),""),IFERROR(IF(K88&lt;&gt;"",OFFSET(import!A82,0,LARGE((import!A82:$IV88&lt;&gt;"")*COLUMN(import!A82:$IV88),1)-1),""),""))</f>
        <v>0</v>
      </c>
      <c r="N82" s="68">
        <f t="shared" ca="1" si="4"/>
        <v>0</v>
      </c>
      <c r="O82" s="68">
        <f t="shared" ca="1" si="2"/>
        <v>0</v>
      </c>
    </row>
    <row r="83" spans="11:15" ht="16.5" customHeight="1">
      <c r="K83" s="16">
        <f>IF(import!$A$1="coller xaq","",import!A83)</f>
        <v>0</v>
      </c>
      <c r="L83" s="115">
        <f t="array" aca="1" ref="L83" ca="1">IFERROR(IF(K83&lt;&gt;"",OFFSET(import!A83,0,LARGE((import!A83:$IV83&lt;&gt;"")*COLUMN(import!A83:$IV83),3)-1),""),"")</f>
        <v>0</v>
      </c>
      <c r="M83" s="116">
        <f t="array" aca="1" ref="M83" ca="1">IFERROR(IF(K83&lt;&gt;"",OFFSET(import!A83,0,LARGE((import!A83:$IV83&lt;&gt;"")*COLUMN(import!A83:$IV83),1)-1),""),IFERROR(IF(K89&lt;&gt;"",OFFSET(import!A83,0,LARGE((import!A83:$IV89&lt;&gt;"")*COLUMN(import!A83:$IV89),1)-1),""),""))</f>
        <v>0</v>
      </c>
      <c r="N83" s="68" t="str">
        <f t="shared" ca="1" si="4"/>
        <v>LAGA MORGANE</v>
      </c>
      <c r="O83" s="68">
        <f t="shared" ca="1" si="2"/>
        <v>0</v>
      </c>
    </row>
    <row r="84" spans="11:15" ht="16.5" customHeight="1">
      <c r="K84" s="16">
        <f>IF(import!$A$1="coller xaq","",import!A84)</f>
        <v>0</v>
      </c>
      <c r="L84" s="115" t="str">
        <f t="array" aca="1" ref="L84" ca="1">IFERROR(IF(K84&lt;&gt;"",OFFSET(import!A84,0,LARGE((import!A84:$IV84&lt;&gt;"")*COLUMN(import!A84:$IV84),3)-1),""),"")</f>
        <v>WATRE SABRINA(14.30 -17.00)</v>
      </c>
      <c r="M84" s="116">
        <f t="array" aca="1" ref="M84" ca="1">IFERROR(IF(K84&lt;&gt;"",OFFSET(import!A84,0,LARGE((import!A84:$IV84&lt;&gt;"")*COLUMN(import!A84:$IV84),1)-1),""),IFERROR(IF(K90&lt;&gt;"",OFFSET(import!A84,0,LARGE((import!A84:$IV90&lt;&gt;"")*COLUMN(import!A84:$IV90),1)-1),""),""))</f>
        <v>0</v>
      </c>
      <c r="N84" s="68">
        <f t="shared" ca="1" si="4"/>
        <v>0</v>
      </c>
      <c r="O84" s="68">
        <f t="shared" ca="1" si="2"/>
        <v>0</v>
      </c>
    </row>
    <row r="85" spans="11:15" ht="16.5" customHeight="1">
      <c r="K85" s="16">
        <f>IF(import!$A$1="coller xaq","",import!A85)</f>
        <v>0</v>
      </c>
      <c r="L85" s="115" t="str">
        <f t="array" aca="1" ref="L85" ca="1">IFERROR(IF(K85&lt;&gt;"",OFFSET(import!A85,0,LARGE((import!A85:$IV85&lt;&gt;"")*COLUMN(import!A85:$IV85),3)-1),""),"")</f>
        <v>LEFEB BRENDA(14.30 -17.00)</v>
      </c>
      <c r="M85" s="116">
        <f t="array" aca="1" ref="M85" ca="1">IFERROR(IF(K85&lt;&gt;"",OFFSET(import!A85,0,LARGE((import!A85:$IV85&lt;&gt;"")*COLUMN(import!A85:$IV85),1)-1),""),IFERROR(IF(K91&lt;&gt;"",OFFSET(import!A85,0,LARGE((import!A85:$IV91&lt;&gt;"")*COLUMN(import!A85:$IV91),1)-1),""),""))</f>
        <v>0</v>
      </c>
      <c r="N85" s="68">
        <f t="shared" ca="1" si="4"/>
        <v>0</v>
      </c>
      <c r="O85" s="68">
        <f t="shared" ref="O85:O148" ca="1" si="5">IF(OR(RIGHT(M85,3)="bis",RIGHT(M85,3)="ter"),LEFT(M85,LEN(M85)-3),IF(RIGHT(M85)="terbis",LEFT(M85,LEN(M85)-6),M85))</f>
        <v>0</v>
      </c>
    </row>
    <row r="86" spans="11:15" ht="16.5" customHeight="1">
      <c r="K86" s="16">
        <f>IF(import!$A$1="coller xaq","",import!A86)</f>
        <v>0</v>
      </c>
      <c r="L86" s="115" t="str">
        <f t="array" aca="1" ref="L86" ca="1">IFERROR(IF(K86&lt;&gt;"",OFFSET(import!A86,0,LARGE((import!A86:$IV86&lt;&gt;"")*COLUMN(import!A86:$IV86),3)-1),""),"")</f>
        <v>POT CHRISTOPHE(14.30 -17.00)</v>
      </c>
      <c r="M86" s="116" t="str">
        <f t="array" aca="1" ref="M86" ca="1">IFERROR(IF(K86&lt;&gt;"",OFFSET(import!A86,0,LARGE((import!A86:$IV86&lt;&gt;"")*COLUMN(import!A86:$IV86),1)-1),""),IFERROR(IF(K92&lt;&gt;"",OFFSET(import!A86,0,LARGE((import!A86:$IV92&lt;&gt;"")*COLUMN(import!A86:$IV92),1)-1),""),""))</f>
        <v>GUILLE VANESSA</v>
      </c>
      <c r="N86" s="68">
        <f t="shared" ca="1" si="4"/>
        <v>0</v>
      </c>
      <c r="O86" s="68" t="str">
        <f t="shared" ca="1" si="5"/>
        <v>GUILLE VANESSA</v>
      </c>
    </row>
    <row r="87" spans="11:15" ht="16.5" customHeight="1">
      <c r="K87" s="16">
        <f>IF(import!$A$1="coller xaq","",import!A87)</f>
        <v>0</v>
      </c>
      <c r="L87" s="115" t="str">
        <f t="array" aca="1" ref="L87" ca="1">IFERROR(IF(K87&lt;&gt;"",OFFSET(import!A87,0,LARGE((import!A87:$IV87&lt;&gt;"")*COLUMN(import!A87:$IV87),3)-1),""),"")</f>
        <v>V MARIO(14.30 -17.00)</v>
      </c>
      <c r="M87" s="116">
        <f t="array" aca="1" ref="M87" ca="1">IFERROR(IF(K87&lt;&gt;"",OFFSET(import!A87,0,LARGE((import!A87:$IV87&lt;&gt;"")*COLUMN(import!A87:$IV87),1)-1),""),IFERROR(IF(K93&lt;&gt;"",OFFSET(import!A87,0,LARGE((import!A87:$IV93&lt;&gt;"")*COLUMN(import!A87:$IV93),1)-1),""),""))</f>
        <v>0</v>
      </c>
      <c r="N87" s="68">
        <f t="shared" ca="1" si="4"/>
        <v>0</v>
      </c>
      <c r="O87" s="68">
        <f t="shared" ca="1" si="5"/>
        <v>0</v>
      </c>
    </row>
    <row r="88" spans="11:15" ht="16.5" customHeight="1">
      <c r="K88" s="16">
        <f>IF(import!$A$1="coller xaq","",import!A88)</f>
        <v>0</v>
      </c>
      <c r="L88" s="115">
        <f t="array" aca="1" ref="L88" ca="1">IFERROR(IF(K88&lt;&gt;"",OFFSET(import!A88,0,LARGE((import!A88:$IV88&lt;&gt;"")*COLUMN(import!A88:$IV88),3)-1),""),"")</f>
        <v>0</v>
      </c>
      <c r="M88" s="116">
        <f t="array" aca="1" ref="M88" ca="1">IFERROR(IF(K88&lt;&gt;"",OFFSET(import!A88,0,LARGE((import!A88:$IV88&lt;&gt;"")*COLUMN(import!A88:$IV88),1)-1),""),IFERROR(IF(K94&lt;&gt;"",OFFSET(import!A88,0,LARGE((import!A88:$IV94&lt;&gt;"")*COLUMN(import!A88:$IV94),1)-1),""),""))</f>
        <v>0</v>
      </c>
      <c r="N88" s="68" t="str">
        <f t="shared" ca="1" si="4"/>
        <v>GUILLE VANESSA</v>
      </c>
      <c r="O88" s="68">
        <f t="shared" ca="1" si="5"/>
        <v>0</v>
      </c>
    </row>
    <row r="89" spans="11:15" ht="16.5" customHeight="1">
      <c r="K89" s="16">
        <f>IF(import!$A$1="coller xaq","",import!A89)</f>
        <v>0</v>
      </c>
      <c r="L89" s="115" t="str">
        <f t="array" aca="1" ref="L89" ca="1">IFERROR(IF(K89&lt;&gt;"",OFFSET(import!A89,0,LARGE((import!A89:$IV89&lt;&gt;"")*COLUMN(import!A89:$IV89),3)-1),""),"")</f>
        <v/>
      </c>
      <c r="M89" s="116" t="str">
        <f t="array" aca="1" ref="M89" ca="1">IFERROR(IF(K89&lt;&gt;"",OFFSET(import!A89,0,LARGE((import!A89:$IV89&lt;&gt;"")*COLUMN(import!A89:$IV89),1)-1),""),IFERROR(IF(K95&lt;&gt;"",OFFSET(import!A89,0,LARGE((import!A89:$IV95&lt;&gt;"")*COLUMN(import!A89:$IV95),1)-1),""),""))</f>
        <v/>
      </c>
      <c r="N89" s="68">
        <f t="shared" ca="1" si="4"/>
        <v>0</v>
      </c>
      <c r="O89" s="68" t="str">
        <f t="shared" ca="1" si="5"/>
        <v/>
      </c>
    </row>
    <row r="90" spans="11:15" ht="16.5" customHeight="1">
      <c r="K90" s="16">
        <f>IF(import!$A$1="coller xaq","",import!A90)</f>
        <v>0</v>
      </c>
      <c r="L90" s="115" t="str">
        <f t="array" aca="1" ref="L90" ca="1">IFERROR(IF(K90&lt;&gt;"",OFFSET(import!A90,0,LARGE((import!A90:$IV90&lt;&gt;"")*COLUMN(import!A90:$IV90),3)-1),""),"")</f>
        <v/>
      </c>
      <c r="M90" s="116" t="str">
        <f t="array" aca="1" ref="M90" ca="1">IFERROR(IF(K90&lt;&gt;"",OFFSET(import!A90,0,LARGE((import!A90:$IV90&lt;&gt;"")*COLUMN(import!A90:$IV90),1)-1),""),IFERROR(IF(K96&lt;&gt;"",OFFSET(import!A90,0,LARGE((import!A90:$IV96&lt;&gt;"")*COLUMN(import!A90:$IV96),1)-1),""),""))</f>
        <v/>
      </c>
      <c r="N90" s="68">
        <f t="shared" ca="1" si="4"/>
        <v>0</v>
      </c>
      <c r="O90" s="68" t="str">
        <f t="shared" ca="1" si="5"/>
        <v/>
      </c>
    </row>
    <row r="91" spans="11:15" ht="16.5" customHeight="1">
      <c r="K91" s="16">
        <f>IF(import!$A$1="coller xaq","",import!A91)</f>
        <v>0</v>
      </c>
      <c r="L91" s="115" t="str">
        <f t="array" aca="1" ref="L91" ca="1">IFERROR(IF(K91&lt;&gt;"",OFFSET(import!A91,0,LARGE((import!A91:$IV91&lt;&gt;"")*COLUMN(import!A91:$IV91),3)-1),""),"")</f>
        <v/>
      </c>
      <c r="M91" s="116" t="str">
        <f t="array" aca="1" ref="M91" ca="1">IFERROR(IF(K91&lt;&gt;"",OFFSET(import!A91,0,LARGE((import!A91:$IV91&lt;&gt;"")*COLUMN(import!A91:$IV91),1)-1),""),IFERROR(IF(K97&lt;&gt;"",OFFSET(import!A91,0,LARGE((import!A91:$IV97&lt;&gt;"")*COLUMN(import!A91:$IV97),1)-1),""),""))</f>
        <v/>
      </c>
      <c r="N91" s="68" t="str">
        <f t="shared" ca="1" si="4"/>
        <v/>
      </c>
      <c r="O91" s="68" t="str">
        <f t="shared" ca="1" si="5"/>
        <v/>
      </c>
    </row>
    <row r="92" spans="11:15" ht="16.5" customHeight="1">
      <c r="K92" s="16">
        <f>IF(import!$A$1="coller xaq","",import!A92)</f>
        <v>0</v>
      </c>
      <c r="L92" s="115">
        <f t="array" aca="1" ref="L92" ca="1">IFERROR(IF(K92&lt;&gt;"",OFFSET(import!A92,0,LARGE((import!A92:$IV92&lt;&gt;"")*COLUMN(import!A92:$IV92),3)-1),""),"")</f>
        <v>0</v>
      </c>
      <c r="M92" s="116" t="str">
        <f t="array" aca="1" ref="M92" ca="1">IFERROR(IF(K92&lt;&gt;"",OFFSET(import!A92,0,LARGE((import!A92:$IV92&lt;&gt;"")*COLUMN(import!A92:$IV92),1)-1),""),IFERROR(IF(K98&lt;&gt;"",OFFSET(import!A92,0,LARGE((import!A92:$IV98&lt;&gt;"")*COLUMN(import!A92:$IV98),1)-1),""),""))</f>
        <v>LECOEU GAEL</v>
      </c>
      <c r="N92" s="68" t="str">
        <f t="shared" ca="1" si="4"/>
        <v/>
      </c>
      <c r="O92" s="68" t="str">
        <f t="shared" ca="1" si="5"/>
        <v>LECOEU GAEL</v>
      </c>
    </row>
    <row r="93" spans="11:15" ht="16.5" customHeight="1">
      <c r="K93" s="16">
        <f>IF(import!$A$1="coller xaq","",import!A93)</f>
        <v>0</v>
      </c>
      <c r="L93" s="115">
        <f t="array" aca="1" ref="L93" ca="1">IFERROR(IF(K93&lt;&gt;"",OFFSET(import!A93,0,LARGE((import!A93:$IV93&lt;&gt;"")*COLUMN(import!A93:$IV93),3)-1),""),"")</f>
        <v>0</v>
      </c>
      <c r="M93" s="116">
        <f t="array" aca="1" ref="M93" ca="1">IFERROR(IF(K93&lt;&gt;"",OFFSET(import!A93,0,LARGE((import!A93:$IV93&lt;&gt;"")*COLUMN(import!A93:$IV93),1)-1),""),IFERROR(IF(K99&lt;&gt;"",OFFSET(import!A93,0,LARGE((import!A93:$IV99&lt;&gt;"")*COLUMN(import!A93:$IV99),1)-1),""),""))</f>
        <v>0</v>
      </c>
      <c r="N93" s="68" t="str">
        <f t="shared" ca="1" si="4"/>
        <v/>
      </c>
      <c r="O93" s="68">
        <f t="shared" ca="1" si="5"/>
        <v>0</v>
      </c>
    </row>
    <row r="94" spans="11:15" ht="16.5" customHeight="1">
      <c r="K94" s="16">
        <f>IF(import!$A$1="coller xaq","",import!A94)</f>
        <v>0</v>
      </c>
      <c r="L94" s="115" t="str">
        <f t="array" aca="1" ref="L94" ca="1">IFERROR(IF(K94&lt;&gt;"",OFFSET(import!A94,0,LARGE((import!A94:$IV94&lt;&gt;"")*COLUMN(import!A94:$IV94),3)-1),""),"")</f>
        <v>GHIL STEPHANIE(14.30 -17.00)</v>
      </c>
      <c r="M94" s="116">
        <f t="array" aca="1" ref="M94" ca="1">IFERROR(IF(K94&lt;&gt;"",OFFSET(import!A94,0,LARGE((import!A94:$IV94&lt;&gt;"")*COLUMN(import!A94:$IV94),1)-1),""),IFERROR(IF(K100&lt;&gt;"",OFFSET(import!A94,0,LARGE((import!A94:$IV100&lt;&gt;"")*COLUMN(import!A94:$IV100),1)-1),""),""))</f>
        <v>0</v>
      </c>
      <c r="N94" s="68" t="str">
        <f t="shared" ca="1" si="4"/>
        <v>LECOEU GAEL</v>
      </c>
      <c r="O94" s="68">
        <f t="shared" ca="1" si="5"/>
        <v>0</v>
      </c>
    </row>
    <row r="95" spans="11:15" ht="16.5" customHeight="1">
      <c r="K95" s="16">
        <f>IF(import!$A$1="coller xaq","",import!A95)</f>
        <v>0</v>
      </c>
      <c r="L95" s="115" t="str">
        <f t="array" aca="1" ref="L95" ca="1">IFERROR(IF(K95&lt;&gt;"",OFFSET(import!A95,0,LARGE((import!A95:$IV95&lt;&gt;"")*COLUMN(import!A95:$IV95),3)-1),""),"")</f>
        <v>HON ISABELLE(17.00 -20.30)</v>
      </c>
      <c r="M95" s="116">
        <f t="array" aca="1" ref="M95" ca="1">IFERROR(IF(K95&lt;&gt;"",OFFSET(import!A95,0,LARGE((import!A95:$IV95&lt;&gt;"")*COLUMN(import!A95:$IV95),1)-1),""),IFERROR(IF(K101&lt;&gt;"",OFFSET(import!A95,0,LARGE((import!A95:$IV101&lt;&gt;"")*COLUMN(import!A95:$IV101),1)-1),""),""))</f>
        <v>0</v>
      </c>
      <c r="N95" s="68">
        <f t="shared" ca="1" si="4"/>
        <v>0</v>
      </c>
      <c r="O95" s="68">
        <f t="shared" ca="1" si="5"/>
        <v>0</v>
      </c>
    </row>
    <row r="96" spans="11:15" ht="16.5" customHeight="1">
      <c r="K96" s="16">
        <f>IF(import!$A$1="coller xaq","",import!A96)</f>
        <v>0</v>
      </c>
      <c r="L96" s="115">
        <f t="array" aca="1" ref="L96" ca="1">IFERROR(IF(K96&lt;&gt;"",OFFSET(import!A96,0,LARGE((import!A96:$IV96&lt;&gt;"")*COLUMN(import!A96:$IV96),3)-1),""),"")</f>
        <v>0</v>
      </c>
      <c r="M96" s="116">
        <f t="array" aca="1" ref="M96" ca="1">IFERROR(IF(K96&lt;&gt;"",OFFSET(import!A96,0,LARGE((import!A96:$IV96&lt;&gt;"")*COLUMN(import!A96:$IV96),1)-1),""),IFERROR(IF(K102&lt;&gt;"",OFFSET(import!A96,0,LARGE((import!A96:$IV102&lt;&gt;"")*COLUMN(import!A96:$IV102),1)-1),""),""))</f>
        <v>0</v>
      </c>
      <c r="N96" s="68">
        <f t="shared" ca="1" si="4"/>
        <v>0</v>
      </c>
      <c r="O96" s="68">
        <f t="shared" ca="1" si="5"/>
        <v>0</v>
      </c>
    </row>
    <row r="97" spans="11:15" ht="16.5" customHeight="1">
      <c r="K97" s="16">
        <f>IF(import!$A$1="coller xaq","",import!A97)</f>
        <v>0</v>
      </c>
      <c r="L97" s="115" t="str">
        <f t="array" aca="1" ref="L97" ca="1">IFERROR(IF(K97&lt;&gt;"",OFFSET(import!A97,0,LARGE((import!A97:$IV97&lt;&gt;"")*COLUMN(import!A97:$IV97),3)-1),""),"")</f>
        <v/>
      </c>
      <c r="M97" s="116" t="str">
        <f t="array" aca="1" ref="M97" ca="1">IFERROR(IF(K97&lt;&gt;"",OFFSET(import!A97,0,LARGE((import!A97:$IV97&lt;&gt;"")*COLUMN(import!A97:$IV97),1)-1),""),IFERROR(IF(K103&lt;&gt;"",OFFSET(import!A97,0,LARGE((import!A97:$IV103&lt;&gt;"")*COLUMN(import!A97:$IV103),1)-1),""),""))</f>
        <v/>
      </c>
      <c r="N97" s="68">
        <f t="shared" ca="1" si="4"/>
        <v>0</v>
      </c>
      <c r="O97" s="68" t="str">
        <f t="shared" ca="1" si="5"/>
        <v/>
      </c>
    </row>
    <row r="98" spans="11:15" ht="16.5" customHeight="1">
      <c r="K98" s="16">
        <f>IF(import!$A$1="coller xaq","",import!A98)</f>
        <v>0</v>
      </c>
      <c r="L98" s="115">
        <f t="array" aca="1" ref="L98" ca="1">IFERROR(IF(K98&lt;&gt;"",OFFSET(import!A98,0,LARGE((import!A98:$IV98&lt;&gt;"")*COLUMN(import!A98:$IV98),3)-1),""),"")</f>
        <v>0</v>
      </c>
      <c r="M98" s="116">
        <f t="array" aca="1" ref="M98" ca="1">IFERROR(IF(K98&lt;&gt;"",OFFSET(import!A98,0,LARGE((import!A98:$IV98&lt;&gt;"")*COLUMN(import!A98:$IV98),1)-1),""),IFERROR(IF(K104&lt;&gt;"",OFFSET(import!A98,0,LARGE((import!A98:$IV104&lt;&gt;"")*COLUMN(import!A98:$IV104),1)-1),""),""))</f>
        <v>0</v>
      </c>
      <c r="N98" s="68">
        <f t="shared" ca="1" si="4"/>
        <v>0</v>
      </c>
      <c r="O98" s="68">
        <f t="shared" ca="1" si="5"/>
        <v>0</v>
      </c>
    </row>
    <row r="99" spans="11:15" ht="16.5" customHeight="1">
      <c r="K99" s="16">
        <f>IF(import!$A$1="coller xaq","",import!A99)</f>
        <v>0</v>
      </c>
      <c r="L99" s="115">
        <f t="array" aca="1" ref="L99" ca="1">IFERROR(IF(K99&lt;&gt;"",OFFSET(import!A99,0,LARGE((import!A99:$IV99&lt;&gt;"")*COLUMN(import!A99:$IV99),3)-1),""),"")</f>
        <v>0</v>
      </c>
      <c r="M99" s="116">
        <f t="array" aca="1" ref="M99" ca="1">IFERROR(IF(K99&lt;&gt;"",OFFSET(import!A99,0,LARGE((import!A99:$IV99&lt;&gt;"")*COLUMN(import!A99:$IV99),1)-1),""),IFERROR(IF(K105&lt;&gt;"",OFFSET(import!A99,0,LARGE((import!A99:$IV105&lt;&gt;"")*COLUMN(import!A99:$IV105),1)-1),""),""))</f>
        <v>0</v>
      </c>
      <c r="N99" s="68" t="str">
        <f t="shared" ref="N99:N130" ca="1" si="6">IF(OFFSET(A99,0,10)="","",M97)</f>
        <v/>
      </c>
      <c r="O99" s="68">
        <f t="shared" ca="1" si="5"/>
        <v>0</v>
      </c>
    </row>
    <row r="100" spans="11:15" ht="16.5" customHeight="1">
      <c r="K100" s="16">
        <f>IF(import!$A$1="coller xaq","",import!A100)</f>
        <v>0</v>
      </c>
      <c r="L100" s="115">
        <f t="array" aca="1" ref="L100" ca="1">IFERROR(IF(K100&lt;&gt;"",OFFSET(import!A100,0,LARGE((import!A100:$IV100&lt;&gt;"")*COLUMN(import!A100:$IV100),3)-1),""),"")</f>
        <v>0</v>
      </c>
      <c r="M100" s="116">
        <f t="array" aca="1" ref="M100" ca="1">IFERROR(IF(K100&lt;&gt;"",OFFSET(import!A100,0,LARGE((import!A100:$IV100&lt;&gt;"")*COLUMN(import!A100:$IV100),1)-1),""),IFERROR(IF(K106&lt;&gt;"",OFFSET(import!A100,0,LARGE((import!A100:$IV106&lt;&gt;"")*COLUMN(import!A100:$IV106),1)-1),""),""))</f>
        <v>0</v>
      </c>
      <c r="N100" s="68">
        <f t="shared" ca="1" si="6"/>
        <v>0</v>
      </c>
      <c r="O100" s="68">
        <f t="shared" ca="1" si="5"/>
        <v>0</v>
      </c>
    </row>
    <row r="101" spans="11:15" ht="16.5" customHeight="1">
      <c r="K101" s="16">
        <f>IF(import!$A$1="coller xaq","",import!A101)</f>
        <v>0</v>
      </c>
      <c r="L101" s="115" t="str">
        <f t="array" aca="1" ref="L101" ca="1">IFERROR(IF(K101&lt;&gt;"",OFFSET(import!A101,0,LARGE((import!A101:$IV101&lt;&gt;"")*COLUMN(import!A101:$IV101),3)-1),""),"")</f>
        <v>LECOEU CECILE(17.00 -20.30)</v>
      </c>
      <c r="M101" s="116">
        <f t="array" aca="1" ref="M101" ca="1">IFERROR(IF(K101&lt;&gt;"",OFFSET(import!A101,0,LARGE((import!A101:$IV101&lt;&gt;"")*COLUMN(import!A101:$IV101),1)-1),""),IFERROR(IF(K107&lt;&gt;"",OFFSET(import!A101,0,LARGE((import!A101:$IV107&lt;&gt;"")*COLUMN(import!A101:$IV107),1)-1),""),""))</f>
        <v>0</v>
      </c>
      <c r="N101" s="68">
        <f t="shared" ca="1" si="6"/>
        <v>0</v>
      </c>
      <c r="O101" s="68">
        <f t="shared" ca="1" si="5"/>
        <v>0</v>
      </c>
    </row>
    <row r="102" spans="11:15" ht="16.5" customHeight="1">
      <c r="K102" s="16">
        <f>IF(import!$A$1="coller xaq","",import!A102)</f>
        <v>0</v>
      </c>
      <c r="L102" s="115" t="str">
        <f t="array" aca="1" ref="L102" ca="1">IFERROR(IF(K102&lt;&gt;"",OFFSET(import!A102,0,LARGE((import!A102:$IV102&lt;&gt;"")*COLUMN(import!A102:$IV102),3)-1),""),"")</f>
        <v/>
      </c>
      <c r="M102" s="116" t="str">
        <f t="array" aca="1" ref="M102" ca="1">IFERROR(IF(K102&lt;&gt;"",OFFSET(import!A102,0,LARGE((import!A102:$IV102&lt;&gt;"")*COLUMN(import!A102:$IV102),1)-1),""),IFERROR(IF(K108&lt;&gt;"",OFFSET(import!A102,0,LARGE((import!A102:$IV108&lt;&gt;"")*COLUMN(import!A102:$IV108),1)-1),""),""))</f>
        <v/>
      </c>
      <c r="N102" s="68">
        <f t="shared" ca="1" si="6"/>
        <v>0</v>
      </c>
      <c r="O102" s="68" t="str">
        <f t="shared" ca="1" si="5"/>
        <v/>
      </c>
    </row>
    <row r="103" spans="11:15" ht="16.5" customHeight="1">
      <c r="K103" s="16">
        <f>IF(import!$A$1="coller xaq","",import!A103)</f>
        <v>0</v>
      </c>
      <c r="L103" s="115" t="str">
        <f t="array" aca="1" ref="L103" ca="1">IFERROR(IF(K103&lt;&gt;"",OFFSET(import!A103,0,LARGE((import!A103:$IV103&lt;&gt;"")*COLUMN(import!A103:$IV103),3)-1),""),"")</f>
        <v/>
      </c>
      <c r="M103" s="116" t="str">
        <f t="array" aca="1" ref="M103" ca="1">IFERROR(IF(K103&lt;&gt;"",OFFSET(import!A103,0,LARGE((import!A103:$IV103&lt;&gt;"")*COLUMN(import!A103:$IV103),1)-1),""),IFERROR(IF(K109&lt;&gt;"",OFFSET(import!A103,0,LARGE((import!A103:$IV109&lt;&gt;"")*COLUMN(import!A103:$IV109),1)-1),""),""))</f>
        <v/>
      </c>
      <c r="N103" s="68">
        <f t="shared" ca="1" si="6"/>
        <v>0</v>
      </c>
      <c r="O103" s="68" t="str">
        <f t="shared" ca="1" si="5"/>
        <v/>
      </c>
    </row>
    <row r="104" spans="11:15" ht="16.5" customHeight="1">
      <c r="K104" s="16">
        <f>IF(import!$A$1="coller xaq","",import!A104)</f>
        <v>0</v>
      </c>
      <c r="L104" s="115" t="str">
        <f t="array" aca="1" ref="L104" ca="1">IFERROR(IF(K104&lt;&gt;"",OFFSET(import!A104,0,LARGE((import!A104:$IV104&lt;&gt;"")*COLUMN(import!A104:$IV104),3)-1),""),"")</f>
        <v/>
      </c>
      <c r="M104" s="116" t="str">
        <f t="array" aca="1" ref="M104" ca="1">IFERROR(IF(K104&lt;&gt;"",OFFSET(import!A104,0,LARGE((import!A104:$IV104&lt;&gt;"")*COLUMN(import!A104:$IV104),1)-1),""),IFERROR(IF(K110&lt;&gt;"",OFFSET(import!A104,0,LARGE((import!A104:$IV110&lt;&gt;"")*COLUMN(import!A104:$IV110),1)-1),""),""))</f>
        <v/>
      </c>
      <c r="N104" s="68" t="str">
        <f t="shared" ca="1" si="6"/>
        <v/>
      </c>
      <c r="O104" s="68" t="str">
        <f t="shared" ca="1" si="5"/>
        <v/>
      </c>
    </row>
    <row r="105" spans="11:15" ht="16.5" customHeight="1">
      <c r="K105" s="16">
        <f>IF(import!$A$1="coller xaq","",import!A105)</f>
        <v>0</v>
      </c>
      <c r="L105" s="115" t="str">
        <f t="array" aca="1" ref="L105" ca="1">IFERROR(IF(K105&lt;&gt;"",OFFSET(import!A105,0,LARGE((import!A105:$IV105&lt;&gt;"")*COLUMN(import!A105:$IV105),3)-1),""),"")</f>
        <v/>
      </c>
      <c r="M105" s="116" t="str">
        <f t="array" aca="1" ref="M105" ca="1">IFERROR(IF(K105&lt;&gt;"",OFFSET(import!A105,0,LARGE((import!A105:$IV105&lt;&gt;"")*COLUMN(import!A105:$IV105),1)-1),""),IFERROR(IF(K111&lt;&gt;"",OFFSET(import!A105,0,LARGE((import!A105:$IV111&lt;&gt;"")*COLUMN(import!A105:$IV111),1)-1),""),""))</f>
        <v/>
      </c>
      <c r="N105" s="68" t="str">
        <f t="shared" ca="1" si="6"/>
        <v/>
      </c>
      <c r="O105" s="68" t="str">
        <f t="shared" ca="1" si="5"/>
        <v/>
      </c>
    </row>
    <row r="106" spans="11:15" ht="16.5" customHeight="1">
      <c r="K106" s="16">
        <f>IF(import!$A$1="coller xaq","",import!A106)</f>
        <v>0</v>
      </c>
      <c r="L106" s="115" t="str">
        <f t="array" aca="1" ref="L106" ca="1">IFERROR(IF(K106&lt;&gt;"",OFFSET(import!A106,0,LARGE((import!A106:$IV106&lt;&gt;"")*COLUMN(import!A106:$IV106),3)-1),""),"")</f>
        <v>FLAH GREGORY(17.00 -20.30)</v>
      </c>
      <c r="M106" s="116">
        <f t="array" aca="1" ref="M106" ca="1">IFERROR(IF(K106&lt;&gt;"",OFFSET(import!A106,0,LARGE((import!A106:$IV106&lt;&gt;"")*COLUMN(import!A106:$IV106),1)-1),""),IFERROR(IF(K112&lt;&gt;"",OFFSET(import!A106,0,LARGE((import!A106:$IV112&lt;&gt;"")*COLUMN(import!A106:$IV112),1)-1),""),""))</f>
        <v>0</v>
      </c>
      <c r="N106" s="68" t="str">
        <f t="shared" ca="1" si="6"/>
        <v/>
      </c>
      <c r="O106" s="68">
        <f t="shared" ca="1" si="5"/>
        <v>0</v>
      </c>
    </row>
    <row r="107" spans="11:15" ht="16.5" customHeight="1">
      <c r="K107" s="16">
        <f>IF(import!$A$1="coller xaq","",import!A107)</f>
        <v>0</v>
      </c>
      <c r="L107" s="115" t="str">
        <f t="array" aca="1" ref="L107" ca="1">IFERROR(IF(K107&lt;&gt;"",OFFSET(import!A107,0,LARGE((import!A107:$IV107&lt;&gt;"")*COLUMN(import!A107:$IV107),3)-1),""),"")</f>
        <v>DELA MATTHIEU(17.00 -20.30)</v>
      </c>
      <c r="M107" s="116">
        <f t="array" aca="1" ref="M107" ca="1">IFERROR(IF(K107&lt;&gt;"",OFFSET(import!A107,0,LARGE((import!A107:$IV107&lt;&gt;"")*COLUMN(import!A107:$IV107),1)-1),""),IFERROR(IF(K113&lt;&gt;"",OFFSET(import!A107,0,LARGE((import!A107:$IV113&lt;&gt;"")*COLUMN(import!A107:$IV113),1)-1),""),""))</f>
        <v>0</v>
      </c>
      <c r="N107" s="68" t="str">
        <f t="shared" ca="1" si="6"/>
        <v/>
      </c>
      <c r="O107" s="68">
        <f t="shared" ca="1" si="5"/>
        <v>0</v>
      </c>
    </row>
    <row r="108" spans="11:15" ht="16.5" customHeight="1">
      <c r="K108" s="16">
        <f>IF(import!$A$1="coller xaq","",import!A108)</f>
        <v>0</v>
      </c>
      <c r="L108" s="115" t="str">
        <f t="array" aca="1" ref="L108" ca="1">IFERROR(IF(K108&lt;&gt;"",OFFSET(import!A108,0,LARGE((import!A108:$IV108&lt;&gt;"")*COLUMN(import!A108:$IV108),3)-1),""),"")</f>
        <v>HADD MOHAMED(17.00 -20.30)</v>
      </c>
      <c r="M108" s="116">
        <f t="array" aca="1" ref="M108" ca="1">IFERROR(IF(K108&lt;&gt;"",OFFSET(import!A108,0,LARGE((import!A108:$IV108&lt;&gt;"")*COLUMN(import!A108:$IV108),1)-1),""),IFERROR(IF(K114&lt;&gt;"",OFFSET(import!A108,0,LARGE((import!A108:$IV114&lt;&gt;"")*COLUMN(import!A108:$IV114),1)-1),""),""))</f>
        <v>0</v>
      </c>
      <c r="N108" s="68">
        <f t="shared" ca="1" si="6"/>
        <v>0</v>
      </c>
      <c r="O108" s="68">
        <f t="shared" ca="1" si="5"/>
        <v>0</v>
      </c>
    </row>
    <row r="109" spans="11:15" ht="16.5" customHeight="1">
      <c r="K109" s="16">
        <f>IF(import!$A$1="coller xaq","",import!A109)</f>
        <v>0</v>
      </c>
      <c r="L109" s="115">
        <f t="array" aca="1" ref="L109" ca="1">IFERROR(IF(K109&lt;&gt;"",OFFSET(import!A109,0,LARGE((import!A109:$IV109&lt;&gt;"")*COLUMN(import!A109:$IV109),3)-1),""),"")</f>
        <v>0</v>
      </c>
      <c r="M109" s="116">
        <f t="array" aca="1" ref="M109" ca="1">IFERROR(IF(K109&lt;&gt;"",OFFSET(import!A109,0,LARGE((import!A109:$IV109&lt;&gt;"")*COLUMN(import!A109:$IV109),1)-1),""),IFERROR(IF(K115&lt;&gt;"",OFFSET(import!A109,0,LARGE((import!A109:$IV115&lt;&gt;"")*COLUMN(import!A109:$IV115),1)-1),""),""))</f>
        <v>0</v>
      </c>
      <c r="N109" s="68">
        <f t="shared" ca="1" si="6"/>
        <v>0</v>
      </c>
      <c r="O109" s="68">
        <f t="shared" ca="1" si="5"/>
        <v>0</v>
      </c>
    </row>
    <row r="110" spans="11:15" ht="16.5" customHeight="1">
      <c r="K110" s="16">
        <f>IF(import!$A$1="coller xaq","",import!A110)</f>
        <v>0</v>
      </c>
      <c r="L110" s="115">
        <f t="array" aca="1" ref="L110" ca="1">IFERROR(IF(K110&lt;&gt;"",OFFSET(import!A110,0,LARGE((import!A110:$IV110&lt;&gt;"")*COLUMN(import!A110:$IV110),3)-1),""),"")</f>
        <v>0</v>
      </c>
      <c r="M110" s="116">
        <f t="array" aca="1" ref="M110" ca="1">IFERROR(IF(K110&lt;&gt;"",OFFSET(import!A110,0,LARGE((import!A110:$IV110&lt;&gt;"")*COLUMN(import!A110:$IV110),1)-1),""),IFERROR(IF(K116&lt;&gt;"",OFFSET(import!A110,0,LARGE((import!A110:$IV116&lt;&gt;"")*COLUMN(import!A110:$IV116),1)-1),""),""))</f>
        <v>0</v>
      </c>
      <c r="N110" s="68">
        <f t="shared" ca="1" si="6"/>
        <v>0</v>
      </c>
      <c r="O110" s="68">
        <f t="shared" ca="1" si="5"/>
        <v>0</v>
      </c>
    </row>
    <row r="111" spans="11:15" ht="16.5" customHeight="1">
      <c r="K111" s="16">
        <f>IF(import!$A$1="coller xaq","",import!A111)</f>
        <v>0</v>
      </c>
      <c r="L111" s="115" t="str">
        <f t="array" aca="1" ref="L111" ca="1">IFERROR(IF(K111&lt;&gt;"",OFFSET(import!A111,0,LARGE((import!A111:$IV111&lt;&gt;"")*COLUMN(import!A111:$IV111),3)-1),""),"")</f>
        <v>GU MORGANE</v>
      </c>
      <c r="M111" s="116">
        <f t="array" aca="1" ref="M111" ca="1">IFERROR(IF(K111&lt;&gt;"",OFFSET(import!A111,0,LARGE((import!A111:$IV111&lt;&gt;"")*COLUMN(import!A111:$IV111),1)-1),""),IFERROR(IF(K117&lt;&gt;"",OFFSET(import!A111,0,LARGE((import!A111:$IV117&lt;&gt;"")*COLUMN(import!A111:$IV117),1)-1),""),""))</f>
        <v>0</v>
      </c>
      <c r="N111" s="68">
        <f t="shared" ca="1" si="6"/>
        <v>0</v>
      </c>
      <c r="O111" s="68">
        <f t="shared" ca="1" si="5"/>
        <v>0</v>
      </c>
    </row>
    <row r="112" spans="11:15" ht="16.5" customHeight="1">
      <c r="K112" s="16">
        <f>IF(import!$A$1="coller xaq","",import!A112)</f>
        <v>0</v>
      </c>
      <c r="L112" s="115" t="str">
        <f t="array" aca="1" ref="L112" ca="1">IFERROR(IF(K112&lt;&gt;"",OFFSET(import!A112,0,LARGE((import!A112:$IV112&lt;&gt;"")*COLUMN(import!A112:$IV112),3)-1),""),"")</f>
        <v>PE JONATHAN</v>
      </c>
      <c r="M112" s="116" t="str">
        <f t="array" aca="1" ref="M112" ca="1">IFERROR(IF(K112&lt;&gt;"",OFFSET(import!A112,0,LARGE((import!A112:$IV112&lt;&gt;"")*COLUMN(import!A112:$IV112),1)-1),""),IFERROR(IF(K118&lt;&gt;"",OFFSET(import!A112,0,LARGE((import!A112:$IV118&lt;&gt;"")*COLUMN(import!A112:$IV118),1)-1),""),""))</f>
        <v>LAGA MORGANE</v>
      </c>
      <c r="N112" s="68">
        <f t="shared" ca="1" si="6"/>
        <v>0</v>
      </c>
      <c r="O112" s="68" t="str">
        <f t="shared" ca="1" si="5"/>
        <v>LAGA MORGANE</v>
      </c>
    </row>
    <row r="113" spans="11:15" ht="16.5" customHeight="1">
      <c r="K113" s="16">
        <f>IF(import!$A$1="coller xaq","",import!A113)</f>
        <v>0</v>
      </c>
      <c r="L113" s="115">
        <f t="array" aca="1" ref="L113" ca="1">IFERROR(IF(K113&lt;&gt;"",OFFSET(import!A113,0,LARGE((import!A113:$IV113&lt;&gt;"")*COLUMN(import!A113:$IV113),3)-1),""),"")</f>
        <v>0</v>
      </c>
      <c r="M113" s="116">
        <f t="array" aca="1" ref="M113" ca="1">IFERROR(IF(K113&lt;&gt;"",OFFSET(import!A113,0,LARGE((import!A113:$IV113&lt;&gt;"")*COLUMN(import!A113:$IV113),1)-1),""),IFERROR(IF(K119&lt;&gt;"",OFFSET(import!A113,0,LARGE((import!A113:$IV119&lt;&gt;"")*COLUMN(import!A113:$IV119),1)-1),""),""))</f>
        <v>0</v>
      </c>
      <c r="N113" s="68">
        <f t="shared" ca="1" si="6"/>
        <v>0</v>
      </c>
      <c r="O113" s="68">
        <f t="shared" ca="1" si="5"/>
        <v>0</v>
      </c>
    </row>
    <row r="114" spans="11:15" ht="16.5" customHeight="1">
      <c r="K114" s="16">
        <f>IF(import!$A$1="coller xaq","",import!A114)</f>
        <v>0</v>
      </c>
      <c r="L114" s="115">
        <f t="array" aca="1" ref="L114" ca="1">IFERROR(IF(K114&lt;&gt;"",OFFSET(import!A114,0,LARGE((import!A114:$IV114&lt;&gt;"")*COLUMN(import!A114:$IV114),3)-1),""),"")</f>
        <v>0</v>
      </c>
      <c r="M114" s="116">
        <f t="array" aca="1" ref="M114" ca="1">IFERROR(IF(K114&lt;&gt;"",OFFSET(import!A114,0,LARGE((import!A114:$IV114&lt;&gt;"")*COLUMN(import!A114:$IV114),1)-1),""),IFERROR(IF(K120&lt;&gt;"",OFFSET(import!A114,0,LARGE((import!A114:$IV120&lt;&gt;"")*COLUMN(import!A114:$IV120),1)-1),""),""))</f>
        <v>0</v>
      </c>
      <c r="N114" s="68" t="str">
        <f t="shared" ca="1" si="6"/>
        <v>LAGA MORGANE</v>
      </c>
      <c r="O114" s="68">
        <f t="shared" ca="1" si="5"/>
        <v>0</v>
      </c>
    </row>
    <row r="115" spans="11:15" ht="16.5" customHeight="1">
      <c r="K115" s="16">
        <f>IF(import!$A$1="coller xaq","",import!A115)</f>
        <v>0</v>
      </c>
      <c r="L115" s="115">
        <f t="array" aca="1" ref="L115" ca="1">IFERROR(IF(K115&lt;&gt;"",OFFSET(import!A115,0,LARGE((import!A115:$IV115&lt;&gt;"")*COLUMN(import!A115:$IV115),3)-1),""),"")</f>
        <v>0</v>
      </c>
      <c r="M115" s="116" t="str">
        <f t="array" aca="1" ref="M115" ca="1">IFERROR(IF(K115&lt;&gt;"",OFFSET(import!A115,0,LARGE((import!A115:$IV115&lt;&gt;"")*COLUMN(import!A115:$IV115),1)-1),""),IFERROR(IF(K121&lt;&gt;"",OFFSET(import!A115,0,LARGE((import!A115:$IV121&lt;&gt;"")*COLUMN(import!A115:$IV121),1)-1),""),""))</f>
        <v>PECQU ALEXIS</v>
      </c>
      <c r="N115" s="68">
        <f t="shared" ca="1" si="6"/>
        <v>0</v>
      </c>
      <c r="O115" s="68" t="str">
        <f t="shared" ca="1" si="5"/>
        <v>PECQU ALEXIS</v>
      </c>
    </row>
    <row r="116" spans="11:15" ht="16.5" customHeight="1">
      <c r="K116" s="16">
        <f>IF(import!$A$1="coller xaq","",import!A116)</f>
        <v>0</v>
      </c>
      <c r="L116" s="115">
        <f t="array" aca="1" ref="L116" ca="1">IFERROR(IF(K116&lt;&gt;"",OFFSET(import!A116,0,LARGE((import!A116:$IV116&lt;&gt;"")*COLUMN(import!A116:$IV116),3)-1),""),"")</f>
        <v>0</v>
      </c>
      <c r="M116" s="116">
        <f t="array" aca="1" ref="M116" ca="1">IFERROR(IF(K116&lt;&gt;"",OFFSET(import!A116,0,LARGE((import!A116:$IV116&lt;&gt;"")*COLUMN(import!A116:$IV116),1)-1),""),IFERROR(IF(K122&lt;&gt;"",OFFSET(import!A116,0,LARGE((import!A116:$IV122&lt;&gt;"")*COLUMN(import!A116:$IV122),1)-1),""),""))</f>
        <v>0</v>
      </c>
      <c r="N116" s="68">
        <f t="shared" ca="1" si="6"/>
        <v>0</v>
      </c>
      <c r="O116" s="68">
        <f t="shared" ca="1" si="5"/>
        <v>0</v>
      </c>
    </row>
    <row r="117" spans="11:15" ht="16.5" customHeight="1">
      <c r="K117" s="16">
        <f>IF(import!$A$1="coller xaq","",import!A117)</f>
        <v>0</v>
      </c>
      <c r="L117" s="115">
        <f t="array" aca="1" ref="L117" ca="1">IFERROR(IF(K117&lt;&gt;"",OFFSET(import!A117,0,LARGE((import!A117:$IV117&lt;&gt;"")*COLUMN(import!A117:$IV117),3)-1),""),"")</f>
        <v>0</v>
      </c>
      <c r="M117" s="116">
        <f t="array" aca="1" ref="M117" ca="1">IFERROR(IF(K117&lt;&gt;"",OFFSET(import!A117,0,LARGE((import!A117:$IV117&lt;&gt;"")*COLUMN(import!A117:$IV117),1)-1),""),IFERROR(IF(K123&lt;&gt;"",OFFSET(import!A117,0,LARGE((import!A117:$IV123&lt;&gt;"")*COLUMN(import!A117:$IV123),1)-1),""),""))</f>
        <v>0</v>
      </c>
      <c r="N117" s="68" t="str">
        <f t="shared" ca="1" si="6"/>
        <v>PECQU ALEXIS</v>
      </c>
      <c r="O117" s="68">
        <f t="shared" ca="1" si="5"/>
        <v>0</v>
      </c>
    </row>
    <row r="118" spans="11:15" ht="16.5" customHeight="1">
      <c r="K118" s="16">
        <f>IF(import!$A$1="coller xaq","",import!A118)</f>
        <v>0</v>
      </c>
      <c r="L118" s="115">
        <f t="array" aca="1" ref="L118" ca="1">IFERROR(IF(K118&lt;&gt;"",OFFSET(import!A118,0,LARGE((import!A118:$IV118&lt;&gt;"")*COLUMN(import!A118:$IV118),3)-1),""),"")</f>
        <v>0</v>
      </c>
      <c r="M118" s="116">
        <f t="array" aca="1" ref="M118" ca="1">IFERROR(IF(K118&lt;&gt;"",OFFSET(import!A118,0,LARGE((import!A118:$IV118&lt;&gt;"")*COLUMN(import!A118:$IV118),1)-1),""),IFERROR(IF(K124&lt;&gt;"",OFFSET(import!A118,0,LARGE((import!A118:$IV124&lt;&gt;"")*COLUMN(import!A118:$IV124),1)-1),""),""))</f>
        <v>0</v>
      </c>
      <c r="N118" s="68">
        <f t="shared" ca="1" si="6"/>
        <v>0</v>
      </c>
      <c r="O118" s="68">
        <f t="shared" ca="1" si="5"/>
        <v>0</v>
      </c>
    </row>
    <row r="119" spans="11:15" ht="16.5" customHeight="1">
      <c r="K119" s="16">
        <f>IF(import!$A$1="coller xaq","",import!A119)</f>
        <v>0</v>
      </c>
      <c r="L119" s="115">
        <f t="array" aca="1" ref="L119" ca="1">IFERROR(IF(K119&lt;&gt;"",OFFSET(import!A119,0,LARGE((import!A119:$IV119&lt;&gt;"")*COLUMN(import!A119:$IV119),3)-1),""),"")</f>
        <v>0</v>
      </c>
      <c r="M119" s="116">
        <f t="array" aca="1" ref="M119" ca="1">IFERROR(IF(K119&lt;&gt;"",OFFSET(import!A119,0,LARGE((import!A119:$IV119&lt;&gt;"")*COLUMN(import!A119:$IV119),1)-1),""),IFERROR(IF(K125&lt;&gt;"",OFFSET(import!A119,0,LARGE((import!A119:$IV125&lt;&gt;"")*COLUMN(import!A119:$IV125),1)-1),""),""))</f>
        <v>0</v>
      </c>
      <c r="N119" s="68">
        <f t="shared" ca="1" si="6"/>
        <v>0</v>
      </c>
      <c r="O119" s="68">
        <f t="shared" ca="1" si="5"/>
        <v>0</v>
      </c>
    </row>
    <row r="120" spans="11:15" ht="16.5" customHeight="1">
      <c r="K120" s="16">
        <f>IF(import!$A$1="coller xaq","",import!A120)</f>
        <v>0</v>
      </c>
      <c r="L120" s="115">
        <f t="array" aca="1" ref="L120" ca="1">IFERROR(IF(K120&lt;&gt;"",OFFSET(import!A120,0,LARGE((import!A120:$IV120&lt;&gt;"")*COLUMN(import!A120:$IV120),3)-1),""),"")</f>
        <v>0</v>
      </c>
      <c r="M120" s="116">
        <f t="array" aca="1" ref="M120" ca="1">IFERROR(IF(K120&lt;&gt;"",OFFSET(import!A120,0,LARGE((import!A120:$IV120&lt;&gt;"")*COLUMN(import!A120:$IV120),1)-1),""),IFERROR(IF(K126&lt;&gt;"",OFFSET(import!A120,0,LARGE((import!A120:$IV126&lt;&gt;"")*COLUMN(import!A120:$IV126),1)-1),""),""))</f>
        <v>0</v>
      </c>
      <c r="N120" s="68">
        <f t="shared" ca="1" si="6"/>
        <v>0</v>
      </c>
      <c r="O120" s="68">
        <f t="shared" ca="1" si="5"/>
        <v>0</v>
      </c>
    </row>
    <row r="121" spans="11:15" ht="16.5" customHeight="1">
      <c r="K121" s="16">
        <f>IF(import!$A$1="coller xaq","",import!A121)</f>
        <v>0</v>
      </c>
      <c r="L121" s="115">
        <f t="array" aca="1" ref="L121" ca="1">IFERROR(IF(K121&lt;&gt;"",OFFSET(import!A121,0,LARGE((import!A121:$IV121&lt;&gt;"")*COLUMN(import!A121:$IV121),3)-1),""),"")</f>
        <v>0</v>
      </c>
      <c r="M121" s="116">
        <f t="array" aca="1" ref="M121" ca="1">IFERROR(IF(K121&lt;&gt;"",OFFSET(import!A121,0,LARGE((import!A121:$IV121&lt;&gt;"")*COLUMN(import!A121:$IV121),1)-1),""),IFERROR(IF(K127&lt;&gt;"",OFFSET(import!A121,0,LARGE((import!A121:$IV127&lt;&gt;"")*COLUMN(import!A121:$IV127),1)-1),""),""))</f>
        <v>0</v>
      </c>
      <c r="N121" s="68">
        <f t="shared" ca="1" si="6"/>
        <v>0</v>
      </c>
      <c r="O121" s="68">
        <f t="shared" ca="1" si="5"/>
        <v>0</v>
      </c>
    </row>
    <row r="122" spans="11:15" ht="16.5" customHeight="1">
      <c r="K122" s="16">
        <f>IF(import!$A$1="coller xaq","",import!A122)</f>
        <v>0</v>
      </c>
      <c r="L122" s="115">
        <f t="array" aca="1" ref="L122" ca="1">IFERROR(IF(K122&lt;&gt;"",OFFSET(import!A122,0,LARGE((import!A122:$IV122&lt;&gt;"")*COLUMN(import!A122:$IV122),3)-1),""),"")</f>
        <v>0</v>
      </c>
      <c r="M122" s="116">
        <f t="array" aca="1" ref="M122" ca="1">IFERROR(IF(K122&lt;&gt;"",OFFSET(import!A122,0,LARGE((import!A122:$IV122&lt;&gt;"")*COLUMN(import!A122:$IV122),1)-1),""),IFERROR(IF(K128&lt;&gt;"",OFFSET(import!A122,0,LARGE((import!A122:$IV128&lt;&gt;"")*COLUMN(import!A122:$IV128),1)-1),""),""))</f>
        <v>0</v>
      </c>
      <c r="N122" s="68">
        <f t="shared" ca="1" si="6"/>
        <v>0</v>
      </c>
      <c r="O122" s="68">
        <f t="shared" ca="1" si="5"/>
        <v>0</v>
      </c>
    </row>
    <row r="123" spans="11:15" ht="16.5" customHeight="1">
      <c r="K123" s="16">
        <f>IF(import!$A$1="coller xaq","",import!A123)</f>
        <v>0</v>
      </c>
      <c r="L123" s="115">
        <f t="array" aca="1" ref="L123" ca="1">IFERROR(IF(K123&lt;&gt;"",OFFSET(import!A123,0,LARGE((import!A123:$IV123&lt;&gt;"")*COLUMN(import!A123:$IV123),3)-1),""),"")</f>
        <v>0</v>
      </c>
      <c r="M123" s="116">
        <f t="array" aca="1" ref="M123" ca="1">IFERROR(IF(K123&lt;&gt;"",OFFSET(import!A123,0,LARGE((import!A123:$IV123&lt;&gt;"")*COLUMN(import!A123:$IV123),1)-1),""),IFERROR(IF(K129&lt;&gt;"",OFFSET(import!A123,0,LARGE((import!A123:$IV129&lt;&gt;"")*COLUMN(import!A123:$IV129),1)-1),""),""))</f>
        <v>0</v>
      </c>
      <c r="N123" s="68">
        <f t="shared" ca="1" si="6"/>
        <v>0</v>
      </c>
      <c r="O123" s="68">
        <f t="shared" ca="1" si="5"/>
        <v>0</v>
      </c>
    </row>
    <row r="124" spans="11:15" ht="16.5" customHeight="1">
      <c r="K124" s="16">
        <f>IF(import!$A$1="coller xaq","",import!A124)</f>
        <v>0</v>
      </c>
      <c r="L124" s="115">
        <f t="array" aca="1" ref="L124" ca="1">IFERROR(IF(K124&lt;&gt;"",OFFSET(import!A124,0,LARGE((import!A124:$IV124&lt;&gt;"")*COLUMN(import!A124:$IV124),3)-1),""),"")</f>
        <v>0</v>
      </c>
      <c r="M124" s="116">
        <f t="array" aca="1" ref="M124" ca="1">IFERROR(IF(K124&lt;&gt;"",OFFSET(import!A124,0,LARGE((import!A124:$IV124&lt;&gt;"")*COLUMN(import!A124:$IV124),1)-1),""),IFERROR(IF(K130&lt;&gt;"",OFFSET(import!A124,0,LARGE((import!A124:$IV130&lt;&gt;"")*COLUMN(import!A124:$IV130),1)-1),""),""))</f>
        <v>0</v>
      </c>
      <c r="N124" s="68">
        <f t="shared" ca="1" si="6"/>
        <v>0</v>
      </c>
      <c r="O124" s="68">
        <f t="shared" ca="1" si="5"/>
        <v>0</v>
      </c>
    </row>
    <row r="125" spans="11:15" ht="16.5" customHeight="1">
      <c r="K125" s="16">
        <f>IF(import!$A$1="coller xaq","",import!A125)</f>
        <v>0</v>
      </c>
      <c r="L125" s="115">
        <f t="array" aca="1" ref="L125" ca="1">IFERROR(IF(K125&lt;&gt;"",OFFSET(import!A125,0,LARGE((import!A125:$IV125&lt;&gt;"")*COLUMN(import!A125:$IV125),3)-1),""),"")</f>
        <v>0</v>
      </c>
      <c r="M125" s="116">
        <f t="array" aca="1" ref="M125" ca="1">IFERROR(IF(K125&lt;&gt;"",OFFSET(import!A125,0,LARGE((import!A125:$IV125&lt;&gt;"")*COLUMN(import!A125:$IV125),1)-1),""),IFERROR(IF(K131&lt;&gt;"",OFFSET(import!A125,0,LARGE((import!A125:$IV131&lt;&gt;"")*COLUMN(import!A125:$IV131),1)-1),""),""))</f>
        <v>0</v>
      </c>
      <c r="N125" s="68">
        <f t="shared" ca="1" si="6"/>
        <v>0</v>
      </c>
      <c r="O125" s="68">
        <f t="shared" ca="1" si="5"/>
        <v>0</v>
      </c>
    </row>
    <row r="126" spans="11:15" ht="16.5" customHeight="1">
      <c r="K126" s="16">
        <f>IF(import!$A$1="coller xaq","",import!A126)</f>
        <v>0</v>
      </c>
      <c r="L126" s="115">
        <f t="array" aca="1" ref="L126" ca="1">IFERROR(IF(K126&lt;&gt;"",OFFSET(import!A126,0,LARGE((import!A126:$IV126&lt;&gt;"")*COLUMN(import!A126:$IV126),3)-1),""),"")</f>
        <v>0</v>
      </c>
      <c r="M126" s="116">
        <f t="array" aca="1" ref="M126" ca="1">IFERROR(IF(K126&lt;&gt;"",OFFSET(import!A126,0,LARGE((import!A126:$IV126&lt;&gt;"")*COLUMN(import!A126:$IV126),1)-1),""),IFERROR(IF(K132&lt;&gt;"",OFFSET(import!A126,0,LARGE((import!A126:$IV132&lt;&gt;"")*COLUMN(import!A126:$IV132),1)-1),""),""))</f>
        <v>0</v>
      </c>
      <c r="N126" s="68">
        <f t="shared" ca="1" si="6"/>
        <v>0</v>
      </c>
      <c r="O126" s="68">
        <f t="shared" ca="1" si="5"/>
        <v>0</v>
      </c>
    </row>
    <row r="127" spans="11:15" ht="16.5" customHeight="1">
      <c r="K127" s="16">
        <f>IF(import!$A$1="coller xaq","",import!A127)</f>
        <v>0</v>
      </c>
      <c r="L127" s="115">
        <f t="array" aca="1" ref="L127" ca="1">IFERROR(IF(K127&lt;&gt;"",OFFSET(import!A127,0,LARGE((import!A127:$IV127&lt;&gt;"")*COLUMN(import!A127:$IV127),3)-1),""),"")</f>
        <v>0</v>
      </c>
      <c r="M127" s="116">
        <f t="array" aca="1" ref="M127" ca="1">IFERROR(IF(K127&lt;&gt;"",OFFSET(import!A127,0,LARGE((import!A127:$IV127&lt;&gt;"")*COLUMN(import!A127:$IV127),1)-1),""),IFERROR(IF(K133&lt;&gt;"",OFFSET(import!A127,0,LARGE((import!A127:$IV133&lt;&gt;"")*COLUMN(import!A127:$IV133),1)-1),""),""))</f>
        <v>0</v>
      </c>
      <c r="N127" s="68">
        <f t="shared" ca="1" si="6"/>
        <v>0</v>
      </c>
      <c r="O127" s="68">
        <f t="shared" ca="1" si="5"/>
        <v>0</v>
      </c>
    </row>
    <row r="128" spans="11:15" ht="16.5" customHeight="1">
      <c r="K128" s="16">
        <f>IF(import!$A$1="coller xaq","",import!A128)</f>
        <v>0</v>
      </c>
      <c r="L128" s="115">
        <f t="array" aca="1" ref="L128" ca="1">IFERROR(IF(K128&lt;&gt;"",OFFSET(import!A128,0,LARGE((import!A128:$IV128&lt;&gt;"")*COLUMN(import!A128:$IV128),3)-1),""),"")</f>
        <v>0</v>
      </c>
      <c r="M128" s="116">
        <f t="array" aca="1" ref="M128" ca="1">IFERROR(IF(K128&lt;&gt;"",OFFSET(import!A128,0,LARGE((import!A128:$IV128&lt;&gt;"")*COLUMN(import!A128:$IV128),1)-1),""),IFERROR(IF(K134&lt;&gt;"",OFFSET(import!A128,0,LARGE((import!A128:$IV134&lt;&gt;"")*COLUMN(import!A128:$IV134),1)-1),""),""))</f>
        <v>0</v>
      </c>
      <c r="N128" s="68">
        <f t="shared" ca="1" si="6"/>
        <v>0</v>
      </c>
      <c r="O128" s="68">
        <f t="shared" ca="1" si="5"/>
        <v>0</v>
      </c>
    </row>
    <row r="129" spans="10:16">
      <c r="K129" s="16">
        <f>IF(import!$A$1="coller xaq","",import!A129)</f>
        <v>0</v>
      </c>
      <c r="L129" s="115" t="str">
        <f t="array" aca="1" ref="L129" ca="1">IFERROR(IF(K129&lt;&gt;"",OFFSET(import!A129,0,LARGE((import!A129:$IV129&lt;&gt;"")*COLUMN(import!A129:$IV129),3)-1),""),"")</f>
        <v/>
      </c>
      <c r="M129" s="116" t="str">
        <f t="array" aca="1" ref="M129" ca="1">IFERROR(IF(K129&lt;&gt;"",OFFSET(import!A129,0,LARGE((import!A129:$IV129&lt;&gt;"")*COLUMN(import!A129:$IV129),1)-1),""),IFERROR(IF(K135&lt;&gt;"",OFFSET(import!A129,0,LARGE((import!A129:$IV135&lt;&gt;"")*COLUMN(import!A129:$IV135),1)-1),""),""))</f>
        <v>VAC2 Agt TTF ILOTterterterterterterbisbisbisbisbisbisbisbisbisbisbisbisbisbisbisbisbisbisbisbisbisbisbisbisbisbisbisbisbisbisbisbisbis</v>
      </c>
      <c r="N129" s="68">
        <f t="shared" ca="1" si="6"/>
        <v>0</v>
      </c>
      <c r="O129" s="68" t="str">
        <f t="shared" ca="1" si="5"/>
        <v>VAC2 Agt TTF ILOTterterterterterterbisbisbisbisbisbisbisbisbisbisbisbisbisbisbisbisbisbisbisbisbisbisbisbisbisbisbisbisbisbisbisbis</v>
      </c>
    </row>
    <row r="130" spans="10:16">
      <c r="K130" s="16">
        <f>IF(import!$A$1="coller xaq","",import!A130)</f>
        <v>0</v>
      </c>
      <c r="L130" s="115" t="str">
        <f t="array" aca="1" ref="L130" ca="1">IFERROR(IF(K130&lt;&gt;"",OFFSET(import!A130,0,LARGE((import!A130:$IV130&lt;&gt;"")*COLUMN(import!A130:$IV130),3)-1),""),"")</f>
        <v/>
      </c>
      <c r="M130" s="116" t="str">
        <f t="array" aca="1" ref="M130" ca="1">IFERROR(IF(K130&lt;&gt;"",OFFSET(import!A130,0,LARGE((import!A130:$IV130&lt;&gt;"")*COLUMN(import!A130:$IV130),1)-1),""),IFERROR(IF(K136&lt;&gt;"",OFFSET(import!A130,0,LARGE((import!A130:$IV136&lt;&gt;"")*COLUMN(import!A130:$IV136),1)-1),""),""))</f>
        <v>VAC2 Agt TTF ILOTterterterterterbisbisbisbisbisbisbisbisbisbisbisbisbisbisbisbisbisbisbisbisbisbisbisbisbisbisbisbisbisbisbisbisbisbisbis</v>
      </c>
      <c r="N130" s="68">
        <f t="shared" ca="1" si="6"/>
        <v>0</v>
      </c>
      <c r="O130" s="68" t="str">
        <f t="shared" ca="1" si="5"/>
        <v>VAC2 Agt TTF ILOTterterterterterbisbisbisbisbisbisbisbisbisbisbisbisbisbisbisbisbisbisbisbisbisbisbisbisbisbisbisbisbisbisbisbisbisbis</v>
      </c>
    </row>
    <row r="131" spans="10:16">
      <c r="K131" s="16">
        <f>IF(import!$A$1="coller xaq","",import!A131)</f>
        <v>0</v>
      </c>
      <c r="L131" s="115" t="str">
        <f t="array" aca="1" ref="L131" ca="1">IFERROR(IF(K131&lt;&gt;"",OFFSET(import!A131,0,LARGE((import!A131:$IV131&lt;&gt;"")*COLUMN(import!A131:$IV131),3)-1),""),"")</f>
        <v/>
      </c>
      <c r="M131" s="116" t="str">
        <f t="array" aca="1" ref="M131" ca="1">IFERROR(IF(K131&lt;&gt;"",OFFSET(import!A131,0,LARGE((import!A131:$IV131&lt;&gt;"")*COLUMN(import!A131:$IV131),1)-1),""),IFERROR(IF(K137&lt;&gt;"",OFFSET(import!A131,0,LARGE((import!A131:$IV137&lt;&gt;"")*COLUMN(import!A131:$IV137),1)-1),""),""))</f>
        <v>VAC2 Agt TTF ILOTterterterterterterbisbisbisbisbisbisbisbisbisbisbisbisbisbisbisbisbisbisbisbisbisbisbisbisbisbisbisbisbisbisbisbisbisbis</v>
      </c>
      <c r="N131" s="68" t="str">
        <f t="shared" ref="N131:N141" ca="1" si="7">IF(OFFSET(A131,0,10)="","",M129)</f>
        <v>VAC2 Agt TTF ILOTterterterterterterbisbisbisbisbisbisbisbisbisbisbisbisbisbisbisbisbisbisbisbisbisbisbisbisbisbisbisbisbisbisbisbisbis</v>
      </c>
      <c r="O131" s="68" t="str">
        <f t="shared" ca="1" si="5"/>
        <v>VAC2 Agt TTF ILOTterterterterterterbisbisbisbisbisbisbisbisbisbisbisbisbisbisbisbisbisbisbisbisbisbisbisbisbisbisbisbisbisbisbisbisbis</v>
      </c>
    </row>
    <row r="132" spans="10:16">
      <c r="K132" s="16">
        <f>IF(import!$A$1="coller xaq","",import!A132)</f>
        <v>0</v>
      </c>
      <c r="L132" s="115" t="str">
        <f t="array" aca="1" ref="L132" ca="1">IFERROR(IF(K132&lt;&gt;"",OFFSET(import!A132,0,LARGE((import!A132:$IV132&lt;&gt;"")*COLUMN(import!A132:$IV132),3)-1),""),"")</f>
        <v/>
      </c>
      <c r="M132" s="116" t="str">
        <f t="array" aca="1" ref="M132" ca="1">IFERROR(IF(K132&lt;&gt;"",OFFSET(import!A132,0,LARGE((import!A132:$IV132&lt;&gt;"")*COLUMN(import!A132:$IV132),1)-1),""),IFERROR(IF(K138&lt;&gt;"",OFFSET(import!A132,0,LARGE((import!A132:$IV138&lt;&gt;"")*COLUMN(import!A132:$IV138),1)-1),""),""))</f>
        <v>VAC2 Agt TTF ILOTterterterterterbisbisbisbisbisbisbisbisbisbisbisbisbisbisbisbisbisbisbisbisbisbisbisbisbisbisbisbisbisbisbisbisbisbisbisbis</v>
      </c>
      <c r="N132" s="68" t="str">
        <f t="shared" ca="1" si="7"/>
        <v>VAC2 Agt TTF ILOTterterterterterbisbisbisbisbisbisbisbisbisbisbisbisbisbisbisbisbisbisbisbisbisbisbisbisbisbisbisbisbisbisbisbisbisbisbis</v>
      </c>
      <c r="O132" s="68" t="str">
        <f t="shared" ca="1" si="5"/>
        <v>VAC2 Agt TTF ILOTterterterterterbisbisbisbisbisbisbisbisbisbisbisbisbisbisbisbisbisbisbisbisbisbisbisbisbisbisbisbisbisbisbisbisbisbisbis</v>
      </c>
    </row>
    <row r="133" spans="10:16">
      <c r="K133" s="16">
        <f>IF(import!$A$1="coller xaq","",import!A133)</f>
        <v>0</v>
      </c>
      <c r="L133" s="115" t="str">
        <f t="array" aca="1" ref="L133" ca="1">IFERROR(IF(K133&lt;&gt;"",OFFSET(import!A133,0,LARGE((import!A133:$IV133&lt;&gt;"")*COLUMN(import!A133:$IV133),3)-1),""),"")</f>
        <v/>
      </c>
      <c r="M133" s="116" t="str">
        <f t="array" aca="1" ref="M133" ca="1">IFERROR(IF(K133&lt;&gt;"",OFFSET(import!A133,0,LARGE((import!A133:$IV133&lt;&gt;"")*COLUMN(import!A133:$IV133),1)-1),""),IFERROR(IF(K139&lt;&gt;"",OFFSET(import!A133,0,LARGE((import!A133:$IV139&lt;&gt;"")*COLUMN(import!A133:$IV139),1)-1),""),""))</f>
        <v>VAC2 Agt TTF ILOTterterterterterterbisbisbisbisbisbisbisbisbisbisbisbisbisbisbisbisbisbisbisbisbisbisbisbisbisbisbisbisbisbisbisbisbisbisbis</v>
      </c>
      <c r="N133" s="68" t="str">
        <f t="shared" ca="1" si="7"/>
        <v>VAC2 Agt TTF ILOTterterterterterterbisbisbisbisbisbisbisbisbisbisbisbisbisbisbisbisbisbisbisbisbisbisbisbisbisbisbisbisbisbisbisbisbisbis</v>
      </c>
      <c r="O133" s="68" t="str">
        <f t="shared" ca="1" si="5"/>
        <v>VAC2 Agt TTF ILOTterterterterterterbisbisbisbisbisbisbisbisbisbisbisbisbisbisbisbisbisbisbisbisbisbisbisbisbisbisbisbisbisbisbisbisbisbis</v>
      </c>
    </row>
    <row r="134" spans="10:16">
      <c r="K134" s="16">
        <f>IF(import!$A$1="coller xaq","",import!A134)</f>
        <v>0</v>
      </c>
      <c r="L134" s="115" t="str">
        <f t="array" aca="1" ref="L134" ca="1">IFERROR(IF(K134&lt;&gt;"",OFFSET(import!A134,0,LARGE((import!A134:$IV134&lt;&gt;"")*COLUMN(import!A134:$IV134),3)-1),""),"")</f>
        <v/>
      </c>
      <c r="M134" s="116" t="str">
        <f t="array" aca="1" ref="M134" ca="1">IFERROR(IF(K134&lt;&gt;"",OFFSET(import!A134,0,LARGE((import!A134:$IV134&lt;&gt;"")*COLUMN(import!A134:$IV134),1)-1),""),IFERROR(IF(K140&lt;&gt;"",OFFSET(import!A134,0,LARGE((import!A134:$IV140&lt;&gt;"")*COLUMN(import!A134:$IV140),1)-1),""),""))</f>
        <v>VAC2 Agt TTF ILOTterterterterterbisbisbisbisbisbisbisbisbisbisbisbisbisbisbisbisbisbisbisbisbisbisbisbisbisbisbisbisbisbisbisbisbisbisbisbisbis</v>
      </c>
      <c r="N134" s="68" t="str">
        <f t="shared" ca="1" si="7"/>
        <v>VAC2 Agt TTF ILOTterterterterterbisbisbisbisbisbisbisbisbisbisbisbisbisbisbisbisbisbisbisbisbisbisbisbisbisbisbisbisbisbisbisbisbisbisbisbis</v>
      </c>
      <c r="O134" s="68" t="str">
        <f t="shared" ca="1" si="5"/>
        <v>VAC2 Agt TTF ILOTterterterterterbisbisbisbisbisbisbisbisbisbisbisbisbisbisbisbisbisbisbisbisbisbisbisbisbisbisbisbisbisbisbisbisbisbisbisbis</v>
      </c>
    </row>
    <row r="135" spans="10:16">
      <c r="K135" s="16">
        <f>IF(import!$A$1="coller xaq","",import!A135)</f>
        <v>0</v>
      </c>
      <c r="L135" s="115" t="str">
        <f t="array" aca="1" ref="L135" ca="1">IFERROR(IF(K135&lt;&gt;"",OFFSET(import!A135,0,LARGE((import!A135:$IV135&lt;&gt;"")*COLUMN(import!A135:$IV135),3)-1),""),"")</f>
        <v/>
      </c>
      <c r="M135" s="116" t="str">
        <f t="array" aca="1" ref="M135" ca="1">IFERROR(IF(K135&lt;&gt;"",OFFSET(import!A135,0,LARGE((import!A135:$IV135&lt;&gt;"")*COLUMN(import!A135:$IV135),1)-1),""),IFERROR(IF(K141&lt;&gt;"",OFFSET(import!A135,0,LARGE((import!A135:$IV141&lt;&gt;"")*COLUMN(import!A135:$IV141),1)-1),""),""))</f>
        <v>VAC2 Agt TTF ILOTterterterterterterbisbisbisbisbisbisbisbisbisbisbisbisbisbisbisbisbisbisbisbisbisbisbisbisbisbisbisbisbisbisbisbisbisbisbisbis</v>
      </c>
      <c r="N135" s="68" t="str">
        <f t="shared" ca="1" si="7"/>
        <v>VAC2 Agt TTF ILOTterterterterterterbisbisbisbisbisbisbisbisbisbisbisbisbisbisbisbisbisbisbisbisbisbisbisbisbisbisbisbisbisbisbisbisbisbisbis</v>
      </c>
      <c r="O135" s="68" t="str">
        <f t="shared" ca="1" si="5"/>
        <v>VAC2 Agt TTF ILOTterterterterterterbisbisbisbisbisbisbisbisbisbisbisbisbisbisbisbisbisbisbisbisbisbisbisbisbisbisbisbisbisbisbisbisbisbisbis</v>
      </c>
    </row>
    <row r="136" spans="10:16">
      <c r="K136" s="16">
        <f>IF(import!$A$1="coller xaq","",import!A136)</f>
        <v>0</v>
      </c>
      <c r="L136" s="115" t="str">
        <f t="array" aca="1" ref="L136" ca="1">IFERROR(IF(K136&lt;&gt;"",OFFSET(import!A136,0,LARGE((import!A136:$IV136&lt;&gt;"")*COLUMN(import!A136:$IV136),3)-1),""),"")</f>
        <v/>
      </c>
      <c r="M136" s="116" t="str">
        <f t="array" aca="1" ref="M136" ca="1">IFERROR(IF(K136&lt;&gt;"",OFFSET(import!A136,0,LARGE((import!A136:$IV136&lt;&gt;"")*COLUMN(import!A136:$IV136),1)-1),""),IFERROR(IF(K142&lt;&gt;"",OFFSET(import!A136,0,LARGE((import!A136:$IV142&lt;&gt;"")*COLUMN(import!A136:$IV142),1)-1),""),""))</f>
        <v/>
      </c>
      <c r="N136" s="68" t="str">
        <f t="shared" ca="1" si="7"/>
        <v>VAC2 Agt TTF ILOTterterterterterbisbisbisbisbisbisbisbisbisbisbisbisbisbisbisbisbisbisbisbisbisbisbisbisbisbisbisbisbisbisbisbisbisbisbisbisbis</v>
      </c>
      <c r="O136" s="68" t="str">
        <f t="shared" ca="1" si="5"/>
        <v/>
      </c>
    </row>
    <row r="137" spans="10:16">
      <c r="K137" s="16">
        <f>IF(import!$A$1="coller xaq","",import!A137)</f>
        <v>0</v>
      </c>
      <c r="L137" s="115" t="str">
        <f t="array" aca="1" ref="L137" ca="1">IFERROR(IF(K137&lt;&gt;"",OFFSET(import!A137,0,LARGE((import!A137:$IV137&lt;&gt;"")*COLUMN(import!A137:$IV137),3)-1),""),"")</f>
        <v/>
      </c>
      <c r="M137" s="116" t="str">
        <f t="array" aca="1" ref="M137" ca="1">IFERROR(IF(K137&lt;&gt;"",OFFSET(import!A137,0,LARGE((import!A137:$IV137&lt;&gt;"")*COLUMN(import!A137:$IV137),1)-1),""),IFERROR(IF(K143&lt;&gt;"",OFFSET(import!A137,0,LARGE((import!A137:$IV143&lt;&gt;"")*COLUMN(import!A137:$IV143),1)-1),""),""))</f>
        <v/>
      </c>
      <c r="N137" s="68" t="str">
        <f t="shared" ca="1" si="7"/>
        <v>VAC2 Agt TTF ILOTterterterterterterbisbisbisbisbisbisbisbisbisbisbisbisbisbisbisbisbisbisbisbisbisbisbisbisbisbisbisbisbisbisbisbisbisbisbisbis</v>
      </c>
      <c r="O137" s="68" t="str">
        <f t="shared" ca="1" si="5"/>
        <v/>
      </c>
    </row>
    <row r="138" spans="10:16">
      <c r="K138" s="16">
        <f>IF(import!$A$1="coller xaq","",import!A138)</f>
        <v>0</v>
      </c>
      <c r="L138" s="115" t="str">
        <f t="array" aca="1" ref="L138" ca="1">IFERROR(IF(K138&lt;&gt;"",OFFSET(import!A138,0,LARGE((import!A138:$IV138&lt;&gt;"")*COLUMN(import!A138:$IV138),3)-1),""),"")</f>
        <v/>
      </c>
      <c r="M138" s="116" t="str">
        <f t="array" aca="1" ref="M138" ca="1">IFERROR(IF(K138&lt;&gt;"",OFFSET(import!A138,0,LARGE((import!A138:$IV138&lt;&gt;"")*COLUMN(import!A138:$IV138),1)-1),""),IFERROR(IF(K144&lt;&gt;"",OFFSET(import!A138,0,LARGE((import!A138:$IV144&lt;&gt;"")*COLUMN(import!A138:$IV144),1)-1),""),""))</f>
        <v/>
      </c>
      <c r="N138" s="68" t="str">
        <f t="shared" ca="1" si="7"/>
        <v/>
      </c>
      <c r="O138" s="68" t="str">
        <f t="shared" ca="1" si="5"/>
        <v/>
      </c>
    </row>
    <row r="139" spans="10:16">
      <c r="K139" s="16">
        <f>IF(import!$A$1="coller xaq","",import!A139)</f>
        <v>0</v>
      </c>
      <c r="L139" s="115" t="str">
        <f t="array" aca="1" ref="L139" ca="1">IFERROR(IF(K139&lt;&gt;"",OFFSET(import!A139,0,LARGE((import!A139:$IV139&lt;&gt;"")*COLUMN(import!A139:$IV139),3)-1),""),"")</f>
        <v/>
      </c>
      <c r="M139" s="116" t="str">
        <f t="array" aca="1" ref="M139" ca="1">IFERROR(IF(K139&lt;&gt;"",OFFSET(import!A139,0,LARGE((import!A139:$IV139&lt;&gt;"")*COLUMN(import!A139:$IV139),1)-1),""),IFERROR(IF(K145&lt;&gt;"",OFFSET(import!A139,0,LARGE((import!A139:$IV145&lt;&gt;"")*COLUMN(import!A139:$IV145),1)-1),""),""))</f>
        <v/>
      </c>
      <c r="N139" s="68" t="str">
        <f t="shared" ca="1" si="7"/>
        <v/>
      </c>
      <c r="O139" s="68" t="str">
        <f t="shared" ca="1" si="5"/>
        <v/>
      </c>
    </row>
    <row r="140" spans="10:16">
      <c r="K140" s="16">
        <f>IF(import!$A$1="coller xaq","",import!A140)</f>
        <v>0</v>
      </c>
      <c r="L140" s="115" t="str">
        <f t="array" aca="1" ref="L140" ca="1">IFERROR(IF(K140&lt;&gt;"",OFFSET(import!A140,0,LARGE((import!A140:$IV140&lt;&gt;"")*COLUMN(import!A140:$IV140),3)-1),""),"")</f>
        <v/>
      </c>
      <c r="M140" s="116" t="str">
        <f t="array" aca="1" ref="M140" ca="1">IFERROR(IF(K140&lt;&gt;"",OFFSET(import!A140,0,LARGE((import!A140:$IV140&lt;&gt;"")*COLUMN(import!A140:$IV140),1)-1),""),IFERROR(IF(K146&lt;&gt;"",OFFSET(import!A140,0,LARGE((import!A140:$IV146&lt;&gt;"")*COLUMN(import!A140:$IV146),1)-1),""),""))</f>
        <v/>
      </c>
      <c r="N140" s="68" t="str">
        <f t="shared" ca="1" si="7"/>
        <v/>
      </c>
      <c r="O140" s="68" t="str">
        <f t="shared" ca="1" si="5"/>
        <v/>
      </c>
      <c r="P140" s="66"/>
    </row>
    <row r="141" spans="10:16">
      <c r="J141" t="s">
        <v>73</v>
      </c>
      <c r="K141" s="16">
        <f>IF(import!$A$1="coller xaq","",import!A141)</f>
        <v>0</v>
      </c>
      <c r="L141" s="115" t="str">
        <f t="array" aca="1" ref="L141" ca="1">IFERROR(IF(K141&lt;&gt;"",OFFSET(import!A141,0,LARGE((import!A141:$IV141&lt;&gt;"")*COLUMN(import!A141:$IV141),3)-1),""),"")</f>
        <v/>
      </c>
      <c r="M141" s="116" t="str">
        <f t="array" aca="1" ref="M141" ca="1">IFERROR(IF(K141&lt;&gt;"",OFFSET(import!A141,0,LARGE((import!A141:$IV141&lt;&gt;"")*COLUMN(import!A141:$IV141),1)-1),""),IFERROR(IF(K147&lt;&gt;"",OFFSET(import!A141,0,LARGE((import!A141:$IV147&lt;&gt;"")*COLUMN(import!A141:$IV147),1)-1),""),""))</f>
        <v/>
      </c>
      <c r="N141" s="68" t="str">
        <f t="shared" ca="1" si="7"/>
        <v/>
      </c>
      <c r="O141" s="68" t="str">
        <f t="shared" ca="1" si="5"/>
        <v/>
      </c>
    </row>
    <row r="142" spans="10:16">
      <c r="J142" t="s">
        <v>74</v>
      </c>
      <c r="L142" t="s">
        <v>55</v>
      </c>
      <c r="M142" s="56" t="s">
        <v>55</v>
      </c>
      <c r="O142" s="68" t="str">
        <f t="shared" si="5"/>
        <v/>
      </c>
    </row>
    <row r="143" spans="10:16">
      <c r="O143" s="68">
        <f t="shared" si="5"/>
        <v>0</v>
      </c>
    </row>
    <row r="144" spans="10:16">
      <c r="O144" s="68">
        <f t="shared" si="5"/>
        <v>0</v>
      </c>
    </row>
    <row r="145" spans="15:15">
      <c r="O145" s="68">
        <f t="shared" si="5"/>
        <v>0</v>
      </c>
    </row>
    <row r="146" spans="15:15">
      <c r="O146" s="68">
        <f t="shared" si="5"/>
        <v>0</v>
      </c>
    </row>
    <row r="147" spans="15:15">
      <c r="O147" s="68">
        <f t="shared" si="5"/>
        <v>0</v>
      </c>
    </row>
    <row r="148" spans="15:15">
      <c r="O148" s="68">
        <f t="shared" si="5"/>
        <v>0</v>
      </c>
    </row>
    <row r="149" spans="15:15">
      <c r="O149" s="68">
        <f t="shared" ref="O149:O150" si="8">IF(OR(RIGHT(M149,3)="bis",RIGHT(M149,3)="ter"),LEFT(M149,LEN(M149)-3),IF(RIGHT(M149)="terbis",LEFT(M149,LEN(M149)-6),M149))</f>
        <v>0</v>
      </c>
    </row>
    <row r="150" spans="15:15">
      <c r="O150" s="68">
        <f t="shared" si="8"/>
        <v>0</v>
      </c>
    </row>
  </sheetData>
  <sortState ref="K1:M100">
    <sortCondition ref="M1:M100" customList="VAC2 MPF TG1L AGT I,VAC2 Agt TTF ILOT,VAC2 MGF TG1L AGT I,VAC2 MGF TG2 PILOS,VAC2 MGF TG2 AGTOS,VAC2 MANU VIDEO AGT I,VAC2 TCC AGT I,VAC2 PREPA QUAA I,VAC2 QUAI AR AGT I,VAC2 QUAI DEP AGT I"/>
  </sortState>
  <mergeCells count="54">
    <mergeCell ref="H52:J52"/>
    <mergeCell ref="H53:J53"/>
    <mergeCell ref="A46:A52"/>
    <mergeCell ref="B46:B47"/>
    <mergeCell ref="E46:E52"/>
    <mergeCell ref="A53:A56"/>
    <mergeCell ref="B53:B54"/>
    <mergeCell ref="E53:E56"/>
    <mergeCell ref="H54:J54"/>
    <mergeCell ref="H55:J55"/>
    <mergeCell ref="H56:J56"/>
    <mergeCell ref="H46:J46"/>
    <mergeCell ref="H44:J44"/>
    <mergeCell ref="H45:J45"/>
    <mergeCell ref="H43:J43"/>
    <mergeCell ref="H42:J42"/>
    <mergeCell ref="H51:J51"/>
    <mergeCell ref="H47:J47"/>
    <mergeCell ref="H48:J48"/>
    <mergeCell ref="H49:J49"/>
    <mergeCell ref="H50:J50"/>
    <mergeCell ref="A42:A45"/>
    <mergeCell ref="E42:E45"/>
    <mergeCell ref="A39:A41"/>
    <mergeCell ref="B39:B41"/>
    <mergeCell ref="E39:E41"/>
    <mergeCell ref="H38:J38"/>
    <mergeCell ref="H39:J39"/>
    <mergeCell ref="H40:J40"/>
    <mergeCell ref="H41:J41"/>
    <mergeCell ref="H30:J30"/>
    <mergeCell ref="H31:J31"/>
    <mergeCell ref="H35:J35"/>
    <mergeCell ref="H32:J32"/>
    <mergeCell ref="H33:J33"/>
    <mergeCell ref="H34:J34"/>
    <mergeCell ref="H36:J36"/>
    <mergeCell ref="H37:J37"/>
    <mergeCell ref="H29:J29"/>
    <mergeCell ref="I3:J3"/>
    <mergeCell ref="A28:A37"/>
    <mergeCell ref="E28:E37"/>
    <mergeCell ref="H28:J28"/>
    <mergeCell ref="B1:H3"/>
    <mergeCell ref="I2:J2"/>
    <mergeCell ref="E5:G5"/>
    <mergeCell ref="H5:J5"/>
    <mergeCell ref="B5:D5"/>
    <mergeCell ref="A7:A18"/>
    <mergeCell ref="B7:B18"/>
    <mergeCell ref="E7:E18"/>
    <mergeCell ref="F16:G18"/>
    <mergeCell ref="A19:A27"/>
    <mergeCell ref="E19:E27"/>
  </mergeCells>
  <phoneticPr fontId="1" type="noConversion"/>
  <conditionalFormatting sqref="P140 M142">
    <cfRule type="containsText" dxfId="40" priority="21" operator="containsText" text="ouv lia">
      <formula>NOT(ISERROR(SEARCH("ouv lia",M140)))</formula>
    </cfRule>
    <cfRule type="containsText" dxfId="39" priority="22" operator="containsText" text="quai ar">
      <formula>NOT(ISERROR(SEARCH("quai ar",M140)))</formula>
    </cfRule>
    <cfRule type="containsText" dxfId="38" priority="23" operator="containsText" text="quai dep">
      <formula>NOT(ISERROR(SEARCH("quai dep",M140)))</formula>
    </cfRule>
    <cfRule type="containsText" dxfId="37" priority="24" operator="containsText" text="depiautage">
      <formula>NOT(ISERROR(SEARCH("depiautage",M140)))</formula>
    </cfRule>
    <cfRule type="containsText" dxfId="36" priority="25" operator="containsText" text="manuel">
      <formula>NOT(ISERROR(SEARCH("manuel",M140)))</formula>
    </cfRule>
    <cfRule type="containsText" dxfId="35" priority="26" operator="containsText" text="tcc">
      <formula>NOT(ISERROR(SEARCH("tcc",M140)))</formula>
    </cfRule>
    <cfRule type="containsText" dxfId="34" priority="27" operator="containsText" text="mgf">
      <formula>NOT(ISERROR(SEARCH("mgf",M140)))</formula>
    </cfRule>
    <cfRule type="containsText" dxfId="33" priority="28" operator="containsText" text="mpf">
      <formula>NOT(ISERROR(SEARCH("mpf",M140)))</formula>
    </cfRule>
    <cfRule type="containsText" dxfId="32" priority="29" operator="containsText" text="video">
      <formula>NOT(ISERROR(SEARCH("video",M140)))</formula>
    </cfRule>
    <cfRule type="containsText" dxfId="31" priority="30" operator="containsText" text="prepa">
      <formula>NOT(ISERROR(SEARCH("prepa",M140)))</formula>
    </cfRule>
  </conditionalFormatting>
  <conditionalFormatting sqref="L1:L141">
    <cfRule type="containsText" dxfId="30" priority="11" operator="containsText" text="ouv lia">
      <formula>NOT(ISERROR(SEARCH("ouv lia",L1)))</formula>
    </cfRule>
    <cfRule type="containsText" dxfId="29" priority="12" operator="containsText" text="quai ar">
      <formula>NOT(ISERROR(SEARCH("quai ar",L1)))</formula>
    </cfRule>
    <cfRule type="containsText" dxfId="28" priority="13" operator="containsText" text="quai dep">
      <formula>NOT(ISERROR(SEARCH("quai dep",L1)))</formula>
    </cfRule>
    <cfRule type="containsText" dxfId="27" priority="14" operator="containsText" text="depiautage">
      <formula>NOT(ISERROR(SEARCH("depiautage",L1)))</formula>
    </cfRule>
    <cfRule type="containsText" dxfId="26" priority="15" operator="containsText" text="manuel">
      <formula>NOT(ISERROR(SEARCH("manuel",L1)))</formula>
    </cfRule>
    <cfRule type="containsText" dxfId="25" priority="16" operator="containsText" text="tcc">
      <formula>NOT(ISERROR(SEARCH("tcc",L1)))</formula>
    </cfRule>
    <cfRule type="containsText" dxfId="24" priority="17" operator="containsText" text="mgf">
      <formula>NOT(ISERROR(SEARCH("mgf",L1)))</formula>
    </cfRule>
    <cfRule type="containsText" dxfId="23" priority="18" operator="containsText" text="mpf">
      <formula>NOT(ISERROR(SEARCH("mpf",L1)))</formula>
    </cfRule>
    <cfRule type="containsText" dxfId="22" priority="19" operator="containsText" text="video">
      <formula>NOT(ISERROR(SEARCH("video",L1)))</formula>
    </cfRule>
    <cfRule type="containsText" dxfId="21" priority="20" operator="containsText" text="prepa">
      <formula>NOT(ISERROR(SEARCH("prepa",L1)))</formula>
    </cfRule>
  </conditionalFormatting>
  <conditionalFormatting sqref="M1:M141">
    <cfRule type="containsText" dxfId="20" priority="1" operator="containsText" text="ouv lia">
      <formula>NOT(ISERROR(SEARCH("ouv lia",M1)))</formula>
    </cfRule>
    <cfRule type="containsText" dxfId="19" priority="2" operator="containsText" text="quai ar">
      <formula>NOT(ISERROR(SEARCH("quai ar",M1)))</formula>
    </cfRule>
    <cfRule type="containsText" dxfId="18" priority="3" operator="containsText" text="quai dep">
      <formula>NOT(ISERROR(SEARCH("quai dep",M1)))</formula>
    </cfRule>
    <cfRule type="containsText" dxfId="17" priority="4" operator="containsText" text="depiautage">
      <formula>NOT(ISERROR(SEARCH("depiautage",M1)))</formula>
    </cfRule>
    <cfRule type="containsText" dxfId="16" priority="5" operator="containsText" text="manuel">
      <formula>NOT(ISERROR(SEARCH("manuel",M1)))</formula>
    </cfRule>
    <cfRule type="containsText" dxfId="15" priority="6" operator="containsText" text="tcc">
      <formula>NOT(ISERROR(SEARCH("tcc",M1)))</formula>
    </cfRule>
    <cfRule type="containsText" dxfId="14" priority="7" operator="containsText" text="mgf">
      <formula>NOT(ISERROR(SEARCH("mgf",M1)))</formula>
    </cfRule>
    <cfRule type="containsText" dxfId="13" priority="8" operator="containsText" text="mpf">
      <formula>NOT(ISERROR(SEARCH("mpf",M1)))</formula>
    </cfRule>
    <cfRule type="containsText" dxfId="12" priority="9" operator="containsText" text="video">
      <formula>NOT(ISERROR(SEARCH("video",M1)))</formula>
    </cfRule>
    <cfRule type="containsText" dxfId="11" priority="10" operator="containsText" text="prepa">
      <formula>NOT(ISERROR(SEARCH("prepa",M1)))</formula>
    </cfRule>
  </conditionalFormatting>
  <dataValidations count="2">
    <dataValidation type="list" allowBlank="1" showInputMessage="1" showErrorMessage="1" sqref="L1:L141">
      <formula1>partie1</formula1>
    </dataValidation>
    <dataValidation type="list" allowBlank="1" showInputMessage="1" showErrorMessage="1" sqref="M1:M141">
      <formula1>partie2</formula1>
    </dataValidation>
  </dataValidations>
  <pageMargins left="0" right="0" top="0" bottom="0" header="0" footer="0"/>
  <pageSetup paperSize="9" scale="71" orientation="portrait" r:id="rId1"/>
  <headerFooter alignWithMargins="0">
    <oddFooter>&amp;R&amp;Z&amp;F</oddFooter>
  </headerFooter>
  <drawing r:id="rId2"/>
  <extLst>
    <ext xmlns:x14="http://schemas.microsoft.com/office/spreadsheetml/2009/9/main" uri="{CCE6A557-97BC-4b89-ADB6-D9C93CAAB3DF}">
      <x14:dataValidations xmlns:xm="http://schemas.microsoft.com/office/excel/2006/main" count="1">
        <x14:dataValidation type="list">
          <x14:formula1>
            <xm:f>Feuil2!$B$1:$B$18</xm:f>
          </x14:formula1>
          <xm:sqref>P140 M142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BD297"/>
  <sheetViews>
    <sheetView showZeros="0" tabSelected="1" topLeftCell="A14" zoomScaleNormal="100" workbookViewId="0">
      <selection activeCell="B26" sqref="B26:B28"/>
    </sheetView>
  </sheetViews>
  <sheetFormatPr baseColWidth="10" defaultRowHeight="12.75"/>
  <cols>
    <col min="1" max="1" width="11.42578125" customWidth="1"/>
    <col min="3" max="3" width="75.140625" customWidth="1"/>
    <col min="4" max="4" width="31.85546875" customWidth="1"/>
    <col min="5" max="5" width="30.140625" customWidth="1"/>
    <col min="6" max="6" width="4.85546875" customWidth="1"/>
    <col min="7" max="7" width="11.42578125" style="97" customWidth="1"/>
    <col min="8" max="8" width="11.42578125" customWidth="1"/>
    <col min="9" max="9" width="75.140625" customWidth="1"/>
    <col min="10" max="10" width="28.85546875" customWidth="1"/>
    <col min="11" max="11" width="29.5703125" customWidth="1"/>
    <col min="12" max="12" width="24.140625" customWidth="1"/>
    <col min="13" max="13" width="23" customWidth="1"/>
    <col min="14" max="14" width="25.85546875" customWidth="1"/>
    <col min="15" max="15" width="26.28515625" customWidth="1"/>
    <col min="16" max="17" width="26.85546875" customWidth="1"/>
    <col min="18" max="18" width="30" customWidth="1"/>
    <col min="19" max="19" width="29.85546875" customWidth="1"/>
    <col min="20" max="20" width="29.5703125" customWidth="1"/>
    <col min="21" max="21" width="29.7109375" customWidth="1"/>
    <col min="22" max="22" width="30.28515625" customWidth="1"/>
    <col min="23" max="24" width="30.42578125" customWidth="1"/>
    <col min="25" max="25" width="30.5703125" customWidth="1"/>
    <col min="26" max="26" width="28.28515625" customWidth="1"/>
    <col min="27" max="27" width="106.5703125" customWidth="1"/>
    <col min="43" max="43" width="25.42578125" customWidth="1"/>
    <col min="44" max="44" width="29.5703125" customWidth="1"/>
    <col min="46" max="46" width="30.28515625" customWidth="1"/>
    <col min="51" max="51" width="11.85546875" customWidth="1"/>
  </cols>
  <sheetData>
    <row r="1" spans="1:56" ht="39" customHeight="1" thickBot="1">
      <c r="A1" s="302">
        <f ca="1">TODAY()</f>
        <v>42749</v>
      </c>
      <c r="B1" s="303"/>
      <c r="C1" s="304"/>
      <c r="D1" s="171" t="s">
        <v>68</v>
      </c>
      <c r="E1" s="172" t="s">
        <v>69</v>
      </c>
      <c r="F1" s="157" t="s">
        <v>17</v>
      </c>
      <c r="G1" s="286">
        <f ca="1">TODAY()</f>
        <v>42749</v>
      </c>
      <c r="H1" s="287"/>
      <c r="I1" s="288"/>
      <c r="J1" s="111" t="s">
        <v>68</v>
      </c>
      <c r="K1" s="165" t="s">
        <v>69</v>
      </c>
      <c r="L1" s="59"/>
      <c r="M1" s="59"/>
      <c r="N1" s="59"/>
      <c r="O1" s="59"/>
      <c r="P1" s="59"/>
      <c r="Q1" s="59"/>
      <c r="R1" s="59"/>
      <c r="S1" s="108" t="str">
        <f ca="1">IF(WEEKDAY(G1,2)&lt;&gt;6,"VAC2 Agt TTF ILOT","MPF SAM AGT")</f>
        <v>MPF SAM AGT</v>
      </c>
      <c r="T1" s="59"/>
      <c r="U1" s="59"/>
      <c r="V1" s="59"/>
      <c r="W1" s="109"/>
      <c r="X1" s="59"/>
      <c r="Y1" s="59"/>
      <c r="AB1" s="99" t="s">
        <v>64</v>
      </c>
      <c r="AC1" s="102" t="s">
        <v>70</v>
      </c>
      <c r="AD1" s="59" t="s">
        <v>65</v>
      </c>
      <c r="AE1" s="59" t="s">
        <v>71</v>
      </c>
      <c r="AY1" t="s">
        <v>18</v>
      </c>
    </row>
    <row r="2" spans="1:56" ht="20.100000000000001" customHeight="1" thickTop="1">
      <c r="A2" s="299" t="s">
        <v>56</v>
      </c>
      <c r="B2" s="296"/>
      <c r="C2" s="154" t="str">
        <f>IF(B2&lt;&gt;"",D2,"")</f>
        <v/>
      </c>
      <c r="D2" s="173" t="str">
        <f t="array" aca="1" ref="D2" ca="1">IFERROR(INDEX($AR$2:$AR$159,SMALL(IF($AP$2:$AP$159="o",ROW($AP$2:$AP$159)-1,""),ROW(1:1))),"")</f>
        <v>LOEULL JEAN MARIE</v>
      </c>
      <c r="E2" s="174" t="str">
        <f t="array" aca="1" ref="E2" ca="1">IFERROR(INDEX($AR$2:$AR$159,SMALL(IF($AP$2:$AP$159="n",ROW($AP$2:$AP$159)-1,""),ROW(1:1))),"")</f>
        <v>PADOV PHILIPPE</v>
      </c>
      <c r="F2" s="132"/>
      <c r="G2" s="299" t="s">
        <v>56</v>
      </c>
      <c r="H2" s="296">
        <v>19201</v>
      </c>
      <c r="I2" s="159" t="str">
        <f>IF(H2="","",J2)</f>
        <v>AN YANNICK</v>
      </c>
      <c r="J2" s="158" t="str">
        <f t="array" ref="J2">IFERROR(INDEX($BA$2:$BA$115,SMALL(IF($BB$2:$BB$115="o",ROW($BB$2:$BB$115)-1,""),ROW(1:1))),"")</f>
        <v>AN YANNICK</v>
      </c>
      <c r="K2" s="166" t="str">
        <f t="array" ref="K2">IFERROR(INDEX($BA$2:$BA$172,SMALL(IF($BB$2:$BB$172="n",ROW($BB$2:$BB$172)-1,""),ROW(1:1))),"")</f>
        <v>CATTEL CHRISTINE</v>
      </c>
      <c r="L2" s="59"/>
      <c r="M2" s="59"/>
      <c r="N2" s="59" t="str">
        <f ca="1">IFERROR(VLOOKUP($A$29,import!$AB$6:$AR$65,ROW(3:3),FALSE),"")</f>
        <v/>
      </c>
      <c r="O2" s="59" t="str">
        <f t="shared" ref="O2:O37" ca="1" si="0">IF(RIGHT(N2,1)=")",LEFT(N2,LEN(N2)-14),N2)</f>
        <v/>
      </c>
      <c r="P2" s="59" t="str">
        <f t="shared" ref="P2:P39" ca="1" si="1">IFERROR(VLOOKUP(O2,$AB$2:$AE$260,4,FALSE),"")</f>
        <v/>
      </c>
      <c r="Q2" s="59" t="e">
        <f t="array" aca="1" ref="Q2" ca="1">INDEX($O$2:$O$39,SMALL(IF($P$2:$P$39="o",ROW($P$2:$P$39)-1,""),ROW(1:1)))</f>
        <v>#NUM!</v>
      </c>
      <c r="R2" s="59"/>
      <c r="S2" s="59" t="str">
        <f ca="1">IFERROR(VLOOKUP($S$1,import!$AB$6:$AR$65,ROW(3:3),FALSE),"")</f>
        <v/>
      </c>
      <c r="T2" s="59" t="str">
        <f t="shared" ref="T2" ca="1" si="2">IF(RIGHT(S2,1)=")",LEFT(S2,LEN(S2)-14),S2)</f>
        <v/>
      </c>
      <c r="U2" s="59" t="str">
        <f t="shared" ref="U2:U40" ca="1" si="3">IFERROR(VLOOKUP(T2,$AB$2:$AE$260,4,FALSE),"")</f>
        <v/>
      </c>
      <c r="V2" s="59"/>
      <c r="W2" s="59"/>
      <c r="X2" s="59"/>
      <c r="Y2" s="59"/>
      <c r="AB2" s="100" t="s">
        <v>298</v>
      </c>
      <c r="AC2" s="59" t="s">
        <v>67</v>
      </c>
      <c r="AD2" s="59" t="s">
        <v>66</v>
      </c>
      <c r="AE2" s="101" t="s">
        <v>66</v>
      </c>
      <c r="AP2" t="str">
        <f ca="1">IFERROR(IF(AR2="","",IF(COUNTIF($AS1:AS$2,"o")&gt;$B$44,"n",VLOOKUP(AR2,$AB$2:$AD$240,3,FALSE))),"n")</f>
        <v/>
      </c>
      <c r="AQ2">
        <f t="array" ref="AQ2">IFERROR(VLOOKUP($F$1,import!$AB$6:$AT$65,ROW(3:3),FALSE),0)</f>
        <v>0</v>
      </c>
      <c r="AR2" t="str">
        <f ca="1">IFERROR(IF(RIGHT(AQ2,14)="(14.00 -17.00)",LEFT(AQ2,LEN(AQ2)-14),IF(OR(ISNA(VLOOKUP(AQ2,$AB$2:$AE$250,2,FALSE)),VLOOKUP(AQ2,$AB$2:$AE$250,2,FALSE)="n"),"",IF(LEN(AQ2)&lt;6,"",AQ2))),"")</f>
        <v/>
      </c>
      <c r="AS2" t="str">
        <f ca="1">IFERROR(VLOOKUP(AR2,$AB$2:$AD$240,3,FALSE),"n")</f>
        <v/>
      </c>
      <c r="AT2" t="str">
        <f t="array" aca="1" ref="AT2" ca="1">IFERROR(INDEX($AR$2:$AR$153,SMALL(IF($AP$2:$AP$153="o",ROW($AP$2:$AP$153)-1,""),ROW(1:1))),"")</f>
        <v>LOEULL JEAN MARIE</v>
      </c>
      <c r="AU2" t="str">
        <f t="array" aca="1" ref="AU2" ca="1">IFERROR(INDEX($AR$2:$AR$159,SMALL(IF($AP$2:$AP$159="n",ROW($AP$2:$AP$159)-1,""),ROW(1:1))),"")</f>
        <v>PADOV PHILIPPE</v>
      </c>
      <c r="AY2">
        <f>IFERROR(VLOOKUP($AY$1,import!$AB$6:$AT$65,ROW(3:3),FALSE),0)</f>
        <v>0</v>
      </c>
      <c r="AZ2" t="str">
        <f t="shared" ref="AZ2:AZ26" si="4">IF(OR(LEN(AY2)&lt;6,AY2=$AY$1),"",IF(RIGHT(AY2,1)=")",LEFT(AY2,LEN(AY2)-14),AY2))</f>
        <v/>
      </c>
      <c r="BA2" t="str">
        <f>IF(AZ2="","",IF(ISERROR(VLOOKUP(AZ2,Feuil1!$C$7:$C$56,1,FALSE)),AZ2,""))</f>
        <v/>
      </c>
      <c r="BB2" t="str">
        <f>IF(BA2="","",IF($H$44=0,"",IF(COUNTIF($BB$1:BB1,"o")&gt;$H$44,"n",VLOOKUP(BA2,$AB$2:$AD$250,3,FALSE))))</f>
        <v/>
      </c>
      <c r="BC2" t="str">
        <f t="array" ref="BC2">IFERROR(INDEX($BA$2:$BA$158,SMALL(IF($BB$2:$BB$158="o",ROW($BB$2:$BB$158)-1,""),ROW(1:1))),"")</f>
        <v>AN YANNICK</v>
      </c>
      <c r="BD2" t="str">
        <f t="array" ref="BD2">IFERROR(INDEX($BA$2:$BA$152,SMALL(IF($BB$2:$BB$152="n",ROW($BB$2:$BB$152)-1,""),ROW(1:1))),"")</f>
        <v>CATTEL CHRISTINE</v>
      </c>
    </row>
    <row r="3" spans="1:56" ht="20.100000000000001" customHeight="1">
      <c r="A3" s="300"/>
      <c r="B3" s="297"/>
      <c r="C3" s="155" t="str">
        <f>IF(B2="","",IF(E2="",IFERROR(INDEX(#REF!,LARGE(IF(#REF!="n",ROW(#REF!)-1,""),ROW(1:1))),""),E2))</f>
        <v/>
      </c>
      <c r="D3" s="175" t="str">
        <f t="array" aca="1" ref="D3" ca="1">IFERROR(INDEX($AR$2:$AR$159,SMALL(IF($AP$2:$AP$159="o",ROW($AP$2:$AP$159)-1,""),ROW(2:2))),"")</f>
        <v/>
      </c>
      <c r="E3" s="176" t="str">
        <f t="array" aca="1" ref="E3" ca="1">IFERROR(INDEX($AR$2:$AR$159,SMALL(IF($AP$2:$AP$159="n",ROW($AP$2:$AP$159)-1,""),ROW(2:2))),"")</f>
        <v>PONTH GHYSLAINE</v>
      </c>
      <c r="F3" s="132"/>
      <c r="G3" s="300"/>
      <c r="H3" s="297"/>
      <c r="I3" s="161" t="str">
        <f>IF($H$2="","",K2)</f>
        <v>CATTEL CHRISTINE</v>
      </c>
      <c r="J3" s="158" t="str">
        <f t="array" ref="J3">IFERROR(INDEX($BA$2:$BA$115,SMALL(IF($BB$2:$BB$115="o",ROW($BB$2:$BB$115)-1,""),ROW(2:2))),"")</f>
        <v>DEL JULIEN</v>
      </c>
      <c r="K3" s="166" t="str">
        <f t="array" ref="K3">IFERROR(INDEX($BA$2:$BA$172,SMALL(IF($BB$2:$BB$172="n",ROW($BB$2:$BB$172)-1,""),ROW(2:2))),"")</f>
        <v>MAGN PATRICK</v>
      </c>
      <c r="L3" s="59"/>
      <c r="M3" s="59"/>
      <c r="N3" s="59" t="str">
        <f ca="1">IFERROR(VLOOKUP($A$29,import!$AB$6:$AR$65,ROW(4:4),FALSE),"")</f>
        <v/>
      </c>
      <c r="O3" s="59" t="str">
        <f t="shared" ca="1" si="0"/>
        <v/>
      </c>
      <c r="P3" s="59" t="str">
        <f t="shared" ca="1" si="1"/>
        <v/>
      </c>
      <c r="Q3" s="59" t="e">
        <f t="array" aca="1" ref="Q3" ca="1">INDEX($O$2:$O$39,SMALL(IF($P$2:$P$39="o",ROW($P$2:$P$39)-1,""),ROW(2:2)))</f>
        <v>#NUM!</v>
      </c>
      <c r="R3" s="59"/>
      <c r="S3" s="59" t="str">
        <f ca="1">IFERROR(VLOOKUP($S$1,import!$AB$6:$AR$65,ROW(4:4),FALSE),"")</f>
        <v/>
      </c>
      <c r="T3" s="59" t="str">
        <f t="shared" ref="T3:T17" ca="1" si="5">IF(RIGHT(S3,1)=")",LEFT(S3,LEN(S3)-14),S3)</f>
        <v/>
      </c>
      <c r="U3" s="59" t="str">
        <f t="shared" ca="1" si="3"/>
        <v/>
      </c>
      <c r="V3" s="59"/>
      <c r="W3" s="59"/>
      <c r="X3" s="59"/>
      <c r="Y3" s="59"/>
      <c r="AB3" s="100" t="s">
        <v>299</v>
      </c>
      <c r="AC3" s="59" t="s">
        <v>67</v>
      </c>
      <c r="AD3" s="101" t="s">
        <v>66</v>
      </c>
      <c r="AE3" s="101" t="s">
        <v>66</v>
      </c>
      <c r="AP3" t="str">
        <f ca="1">IFERROR(IF(AR3="","",IF(COUNTIF($AS$2:AS2,"o")&gt;$B$44,"n",VLOOKUP(AR3,$AB$2:$AD$240,3,FALSE))),"n")</f>
        <v/>
      </c>
      <c r="AQ3" t="str">
        <f>IFERROR(VLOOKUP($F$1,import!$AB$6:$AT$65,ROW(4:4),FALSE),0)</f>
        <v>14.00</v>
      </c>
      <c r="AR3" t="str">
        <f t="shared" ref="AR3:AR66" ca="1" si="6">IFERROR(IF(RIGHT(AQ3,14)="(14.00 -17.00)",LEFT(AQ3,LEN(AQ3)-14),IF(OR(ISNA(VLOOKUP(AQ3,$AB$2:$AE$250,2,FALSE)),VLOOKUP(AQ3,$AB$2:$AE$250,2,FALSE)="n"),"",IF(LEN(AQ3)&lt;6,"",AQ3))),"")</f>
        <v/>
      </c>
      <c r="AS3" t="str">
        <f t="shared" ref="AS3:AS33" ca="1" si="7">IFERROR(VLOOKUP(AR3,$AB$2:$AD$240,3,FALSE),"n")</f>
        <v/>
      </c>
      <c r="AT3" t="str">
        <f t="array" aca="1" ref="AT3" ca="1">IFERROR(INDEX($AR$2:$AR$153,SMALL(IF($AP$2:$AP$153="o",ROW($AP$2:$AP$153)-1,""),ROW(2:2))),"")</f>
        <v/>
      </c>
      <c r="AU3" t="str">
        <f t="array" aca="1" ref="AU3" ca="1">IFERROR(INDEX($AR$2:$AR$159,SMALL(IF($AP$2:$AP$159="n",ROW($AP$2:$AP$159)-1,""),ROW(2:2))),"")</f>
        <v>PONTH GHYSLAINE</v>
      </c>
      <c r="AY3" t="str">
        <f>IFERROR(VLOOKUP($AY$1,import!$AB$6:$AT$65,ROW(4:4),FALSE),0)</f>
        <v>17.00</v>
      </c>
      <c r="AZ3" t="str">
        <f t="shared" si="4"/>
        <v/>
      </c>
      <c r="BA3" t="str">
        <f>IF(AZ3="","",IF(ISERROR(VLOOKUP(AZ3,Feuil1!$C$7:$C$56,1,FALSE)),AZ3,""))</f>
        <v/>
      </c>
      <c r="BB3" t="str">
        <f>IF(BA3="","",IF($H$44=0,"",IF(COUNTIF($BB$1:BB2,"o")&gt;$H$44,"n",VLOOKUP(BA3,$AB$2:$AD$250,3,FALSE))))</f>
        <v/>
      </c>
      <c r="BC3" t="str">
        <f t="array" ref="BC3">IFERROR(INDEX($BA$2:$BA$115,SMALL(IF($BB$2:$BB$115="o",ROW($BB$2:$BB$115)-1,""),ROW(2:2))),"")</f>
        <v>DEL JULIEN</v>
      </c>
      <c r="BD3" t="str">
        <f t="array" ref="BD3">IFERROR(INDEX($BA$2:$BA$152,SMALL(IF($BB$2:$BB$152="n",ROW($BB$2:$BB$152)-1,""),ROW(2:2))),"")</f>
        <v>MAGN PATRICK</v>
      </c>
    </row>
    <row r="4" spans="1:56" ht="20.100000000000001" customHeight="1" thickBot="1">
      <c r="A4" s="301"/>
      <c r="B4" s="298"/>
      <c r="C4" s="156" t="str">
        <f>IF(B2="","",IF(AND(E2="",E3=""),IFERROR(INDEX(#REF!,LARGE(IF(#REF!="n",ROW(#REF!)-1,""),ROW(2:2))),""),E3))</f>
        <v/>
      </c>
      <c r="D4" s="175" t="str">
        <f t="array" aca="1" ref="D4" ca="1">IFERROR(INDEX($AR$2:$AR$159,SMALL(IF($AP$2:$AP$159="o",ROW($AP$2:$AP$159)-1,""),ROW(3:3))),"")</f>
        <v/>
      </c>
      <c r="E4" s="176" t="str">
        <f t="array" aca="1" ref="E4" ca="1">IFERROR(INDEX($AR$2:$AR$159,SMALL(IF($AP$2:$AP$159="n",ROW($AP$2:$AP$159)-1,""),ROW(3:3))),"")</f>
        <v>SE VALERIE</v>
      </c>
      <c r="F4" s="132"/>
      <c r="G4" s="301"/>
      <c r="H4" s="298"/>
      <c r="I4" s="162" t="str">
        <f>IF($H$2="","",K3)</f>
        <v>MAGN PATRICK</v>
      </c>
      <c r="J4" s="158" t="str">
        <f t="array" ref="J4">IFERROR(INDEX($BA$2:$BA$115,SMALL(IF($BB$2:$BB$115="o",ROW($BB$2:$BB$115)-1,""),ROW(3:3))),"")</f>
        <v>LA MYRIAM</v>
      </c>
      <c r="K4" s="166" t="str">
        <f t="array" ref="K4">IFERROR(INDEX($BA$2:$BA$172,SMALL(IF($BB$2:$BB$172="n",ROW($BB$2:$BB$172)-1,""),ROW(3:3))),"")</f>
        <v>PONTH GHYSLAINE</v>
      </c>
      <c r="L4" s="59"/>
      <c r="M4" s="59"/>
      <c r="N4" s="59" t="str">
        <f ca="1">IFERROR(VLOOKUP($A$29,import!$AB$6:$AR$65,ROW(5:5),FALSE),"")</f>
        <v/>
      </c>
      <c r="O4" s="59" t="str">
        <f t="shared" ca="1" si="0"/>
        <v/>
      </c>
      <c r="P4" s="59" t="str">
        <f t="shared" ca="1" si="1"/>
        <v/>
      </c>
      <c r="Q4" s="59" t="e">
        <f t="array" aca="1" ref="Q4" ca="1">INDEX($O$2:$O$39,SMALL(IF($P$2:$P$39="o",ROW($P$2:$P$39)-1,""),ROW(3:3)))</f>
        <v>#NUM!</v>
      </c>
      <c r="R4" s="59"/>
      <c r="S4" s="59" t="str">
        <f ca="1">IFERROR(VLOOKUP($S$1,import!$AB$6:$AR$65,ROW(5:5),FALSE),"")</f>
        <v/>
      </c>
      <c r="T4" s="59" t="str">
        <f t="shared" ca="1" si="5"/>
        <v/>
      </c>
      <c r="U4" s="59" t="str">
        <f t="shared" ca="1" si="3"/>
        <v/>
      </c>
      <c r="V4" s="59"/>
      <c r="W4" s="59"/>
      <c r="X4" s="59"/>
      <c r="Y4" s="59"/>
      <c r="AB4" s="100" t="s">
        <v>300</v>
      </c>
      <c r="AC4" s="59" t="s">
        <v>66</v>
      </c>
      <c r="AD4" s="59" t="s">
        <v>66</v>
      </c>
      <c r="AE4" s="101" t="s">
        <v>66</v>
      </c>
      <c r="AP4" t="str">
        <f ca="1">IFERROR(IF(AR4="","",IF(COUNTIF($AS$2:AS3,"o")&gt;$B$44,"n",VLOOKUP(AR4,$AB$2:$AD$240,3,FALSE))),"n")</f>
        <v/>
      </c>
      <c r="AQ4" t="str">
        <f>IFERROR(VLOOKUP($F$1,import!$AB$6:$AT$65,ROW(5:5),FALSE),0)</f>
        <v>17.00</v>
      </c>
      <c r="AR4" t="str">
        <f t="shared" ca="1" si="6"/>
        <v/>
      </c>
      <c r="AS4" t="str">
        <f t="shared" ca="1" si="7"/>
        <v/>
      </c>
      <c r="AT4" t="str">
        <f t="array" aca="1" ref="AT4" ca="1">IFERROR(INDEX($AR$2:$AR$153,SMALL(IF($AP$2:$AP$153="o",ROW($AP$2:$AP$153)-1,""),ROW(3:3))),"")</f>
        <v/>
      </c>
      <c r="AU4" t="str">
        <f t="array" aca="1" ref="AU4" ca="1">IFERROR(INDEX($AR$2:$AR$159,SMALL(IF($AP$2:$AP$159="n",ROW($AP$2:$AP$159)-1,""),ROW(3:3))),"")</f>
        <v>SE VALERIE</v>
      </c>
      <c r="AY4" t="str">
        <f>IFERROR(VLOOKUP($AY$1,import!$AB$6:$AT$65,ROW(5:5),FALSE),0)</f>
        <v>20.30</v>
      </c>
      <c r="AZ4" t="str">
        <f t="shared" si="4"/>
        <v/>
      </c>
      <c r="BA4" t="str">
        <f>IF(AZ4="","",IF(ISERROR(VLOOKUP(AZ4,Feuil1!$C$7:$C$56,1,FALSE)),AZ4,""))</f>
        <v/>
      </c>
      <c r="BB4" t="str">
        <f>IF(BA4="","",IF($H$44=0,"",IF(COUNTIF($BB$1:BB3,"o")&gt;$H$44,"n",VLOOKUP(BA4,$AB$2:$AD$250,3,FALSE))))</f>
        <v/>
      </c>
      <c r="BC4" t="str">
        <f t="array" ref="BC4">IFERROR(INDEX($BA$2:$BA$115,SMALL(IF($BB$2:$BB$115="o",ROW($BB$2:$BB$115)-1,""),ROW(3:3))),"")</f>
        <v>LA MYRIAM</v>
      </c>
      <c r="BD4" t="str">
        <f t="array" ref="BD4">IFERROR(INDEX($BA$2:$BA$152,SMALL(IF($BB$2:$BB$152="n",ROW($BB$2:$BB$152)-1,""),ROW(3:3))),"")</f>
        <v>PONTH GHYSLAINE</v>
      </c>
    </row>
    <row r="5" spans="1:56" ht="20.100000000000001" customHeight="1" thickTop="1">
      <c r="A5" s="299" t="s">
        <v>75</v>
      </c>
      <c r="B5" s="296"/>
      <c r="C5" s="154" t="str">
        <f>IF(B5&lt;&gt;"",IF(B2&lt;&gt;"",D3,D2),"")</f>
        <v/>
      </c>
      <c r="D5" s="175" t="str">
        <f t="array" aca="1" ref="D5" ca="1">IFERROR(INDEX($AR$2:$AR$159,SMALL(IF($AP$2:$AP$159="o",ROW($AP$2:$AP$159)-1,""),ROW(4:4))),"")</f>
        <v/>
      </c>
      <c r="E5" s="176" t="str">
        <f t="array" aca="1" ref="E5" ca="1">IFERROR(INDEX($AR$2:$AR$159,SMALL(IF($AP$2:$AP$159="n",ROW($AP$2:$AP$159)-1,""),ROW(4:4))),"")</f>
        <v>SINT LOUIS</v>
      </c>
      <c r="F5" s="132"/>
      <c r="G5" s="299" t="s">
        <v>72</v>
      </c>
      <c r="H5" s="296">
        <v>29905</v>
      </c>
      <c r="I5" s="163" t="str">
        <f>IF($H$5="","",IF(COUNTIF($H$2:$H4,"&lt;&gt;")=1,J3,J2))</f>
        <v>DEL JULIEN</v>
      </c>
      <c r="J5" s="158" t="str">
        <f t="array" ref="J5">IFERROR(INDEX($BA$2:$BA$115,SMALL(IF($BB$2:$BB$115="o",ROW($BB$2:$BB$115)-1,""),ROW(4:4))),"")</f>
        <v>LEFEB ALEXANDRE</v>
      </c>
      <c r="K5" s="166" t="str">
        <f t="array" ref="K5">IFERROR(INDEX($BA$2:$BA$172,SMALL(IF($BB$2:$BB$172="n",ROW($BB$2:$BB$172)-1,""),ROW(4:4))),"")</f>
        <v>V VALERIE</v>
      </c>
      <c r="L5" s="59"/>
      <c r="M5" s="59"/>
      <c r="N5" s="59" t="str">
        <f ca="1">IFERROR(VLOOKUP($A$29,import!$AB$6:$AR$65,ROW(6:6),FALSE),"")</f>
        <v/>
      </c>
      <c r="O5" s="59" t="str">
        <f t="shared" ca="1" si="0"/>
        <v/>
      </c>
      <c r="P5" s="59" t="str">
        <f t="shared" ca="1" si="1"/>
        <v/>
      </c>
      <c r="Q5" s="59" t="e">
        <f t="array" aca="1" ref="Q5" ca="1">INDEX($O$2:$O$39,SMALL(IF($P$2:$P$39="o",ROW($P$2:$P$39)-1,""),ROW(4:4)))</f>
        <v>#NUM!</v>
      </c>
      <c r="R5" s="59"/>
      <c r="S5" s="59" t="str">
        <f ca="1">IFERROR(VLOOKUP($S$1,import!$AB$6:$AR$65,ROW(6:6),FALSE),"")</f>
        <v/>
      </c>
      <c r="T5" s="59" t="str">
        <f t="shared" ca="1" si="5"/>
        <v/>
      </c>
      <c r="U5" s="59" t="str">
        <f t="shared" ca="1" si="3"/>
        <v/>
      </c>
      <c r="V5" s="59"/>
      <c r="W5" s="59"/>
      <c r="X5" s="59"/>
      <c r="Y5" s="59"/>
      <c r="AB5" s="100" t="s">
        <v>301</v>
      </c>
      <c r="AC5" s="59" t="s">
        <v>67</v>
      </c>
      <c r="AD5" s="101" t="s">
        <v>67</v>
      </c>
      <c r="AE5" s="101" t="s">
        <v>66</v>
      </c>
      <c r="AP5" t="str">
        <f ca="1">IFERROR(IF(AR5="","",IF(COUNTIF($AS$2:AS4,"o")&gt;$B$44,"n",VLOOKUP(AR5,$AB$2:$AD$240,3,FALSE))),"n")</f>
        <v/>
      </c>
      <c r="AQ5">
        <f>IFERROR(VLOOKUP($F$1,import!$AB$6:$AT$65,ROW(6:6),FALSE),0)</f>
        <v>0</v>
      </c>
      <c r="AR5" t="str">
        <f t="shared" ca="1" si="6"/>
        <v/>
      </c>
      <c r="AS5" t="str">
        <f t="shared" ca="1" si="7"/>
        <v/>
      </c>
      <c r="AT5" t="str">
        <f t="array" aca="1" ref="AT5" ca="1">IFERROR(INDEX($AR$2:$AR$153,SMALL(IF($AP$2:$AP$153="o",ROW($AP$2:$AP$153)-1,""),ROW(4:4))),"")</f>
        <v/>
      </c>
      <c r="AU5" t="str">
        <f t="array" aca="1" ref="AU5" ca="1">IFERROR(INDEX($AR$2:$AR$159,SMALL(IF($AP$2:$AP$159="n",ROW($AP$2:$AP$159)-1,""),ROW(4:4))),"")</f>
        <v>SINT LOUIS</v>
      </c>
      <c r="AY5">
        <f>IFERROR(VLOOKUP($AY$1,import!$AB$6:$AT$65,ROW(6:6),FALSE),0)</f>
        <v>0</v>
      </c>
      <c r="AZ5" t="str">
        <f t="shared" si="4"/>
        <v/>
      </c>
      <c r="BA5" t="str">
        <f>IF(AZ5="","",IF(ISERROR(VLOOKUP(AZ5,Feuil1!$C$7:$C$56,1,FALSE)),AZ5,""))</f>
        <v/>
      </c>
      <c r="BB5" t="str">
        <f>IF(BA5="","",IF($H$44=0,"",IF(COUNTIF($BB$1:BB4,"o")&gt;$H$44,"n",VLOOKUP(BA5,$AB$2:$AD$250,3,FALSE))))</f>
        <v/>
      </c>
      <c r="BC5" t="str">
        <f t="array" ref="BC5">IFERROR(INDEX($BA$2:$BA$115,SMALL(IF($BB$2:$BB$115="o",ROW($BB$2:$BB$115)-1,""),ROW(4:4))),"")</f>
        <v>LEFEB ALEXANDRE</v>
      </c>
      <c r="BD5" t="str">
        <f t="array" ref="BD5">IFERROR(INDEX($BA$2:$BA$152,SMALL(IF($BB$2:$BB$152="n",ROW($BB$2:$BB$152)-1,""),ROW(4:4))),"")</f>
        <v>V VALERIE</v>
      </c>
    </row>
    <row r="6" spans="1:56" ht="20.100000000000001" customHeight="1">
      <c r="A6" s="300"/>
      <c r="B6" s="297"/>
      <c r="C6" s="155" t="str">
        <f>IF($B$5="","",IF(COUNTIF($B$2:$B$4,"&lt;&gt;")=1,E4,E2))</f>
        <v/>
      </c>
      <c r="D6" s="175" t="str">
        <f t="array" aca="1" ref="D6" ca="1">IFERROR(INDEX($AR$2:$AR$159,SMALL(IF($AP$2:$AP$159="o",ROW($AP$2:$AP$159)-1,""),ROW(5:5))),"")</f>
        <v/>
      </c>
      <c r="E6" s="176" t="str">
        <f t="array" aca="1" ref="E6" ca="1">IFERROR(INDEX($AR$2:$AR$159,SMALL(IF($AP$2:$AP$159="n",ROW($AP$2:$AP$159)-1,""),ROW(5:5))),"")</f>
        <v>TA AMAR AMAR</v>
      </c>
      <c r="F6" s="132"/>
      <c r="G6" s="300"/>
      <c r="H6" s="297"/>
      <c r="I6" s="161" t="str">
        <f>IF($H$5="","",IF(COUNTIF($H$2:$H$4,"&lt;&gt;")=1,K4,K2))</f>
        <v>PONTH GHYSLAINE</v>
      </c>
      <c r="J6" s="158" t="str">
        <f t="array" ref="J6">IFERROR(INDEX($BA$2:$BA$115,SMALL(IF($BB$2:$BB$115="o",ROW($BB$2:$BB$115)-1,""),ROW(5:5))),"")</f>
        <v>LENO CHRISTOPHE</v>
      </c>
      <c r="K6" s="166" t="str">
        <f t="array" ref="K6">IFERROR(INDEX($BA$2:$BA$172,SMALL(IF($BB$2:$BB$172="n",ROW($BB$2:$BB$172)-1,""),ROW(5:5))),"")</f>
        <v>WI DAMIEN</v>
      </c>
      <c r="L6" s="59"/>
      <c r="M6" s="59"/>
      <c r="N6" s="59" t="str">
        <f ca="1">IFERROR(VLOOKUP($A$29,import!$AB$6:$AR$65,ROW(7:7),FALSE),"")</f>
        <v/>
      </c>
      <c r="O6" s="59" t="str">
        <f t="shared" ca="1" si="0"/>
        <v/>
      </c>
      <c r="P6" s="59" t="str">
        <f t="shared" ca="1" si="1"/>
        <v/>
      </c>
      <c r="Q6" s="59" t="e">
        <f t="array" aca="1" ref="Q6" ca="1">INDEX($O$2:$O$39,SMALL(IF($P$2:$P$39="o",ROW($P$2:$P$39)-1,""),ROW(5:5)))</f>
        <v>#NUM!</v>
      </c>
      <c r="R6" s="59"/>
      <c r="S6" s="59" t="str">
        <f ca="1">IFERROR(VLOOKUP($S$1,import!$AB$6:$AR$65,ROW(7:7),FALSE),"")</f>
        <v/>
      </c>
      <c r="T6" s="59" t="str">
        <f t="shared" ca="1" si="5"/>
        <v/>
      </c>
      <c r="U6" s="59" t="str">
        <f t="shared" ca="1" si="3"/>
        <v/>
      </c>
      <c r="V6" s="59"/>
      <c r="W6" s="59"/>
      <c r="X6" s="59"/>
      <c r="Y6" s="59"/>
      <c r="AB6" s="100" t="s">
        <v>302</v>
      </c>
      <c r="AC6" s="59" t="s">
        <v>66</v>
      </c>
      <c r="AD6" s="59" t="s">
        <v>67</v>
      </c>
      <c r="AE6" s="101" t="s">
        <v>66</v>
      </c>
      <c r="AP6" t="str">
        <f ca="1">IFERROR(IF(AR6="","",IF(COUNTIF($AS$2:AS5,"o")&gt;$B$44,"n",VLOOKUP(AR6,$AB$2:$AD$240,3,FALSE))),"n")</f>
        <v/>
      </c>
      <c r="AQ6" t="str">
        <f>IFERROR(VLOOKUP($F$1,import!$AB$6:$AT$65,ROW(7:7),FALSE),0)</f>
        <v>17/27</v>
      </c>
      <c r="AR6" t="str">
        <f t="shared" ca="1" si="6"/>
        <v/>
      </c>
      <c r="AS6" t="str">
        <f t="shared" ca="1" si="7"/>
        <v/>
      </c>
      <c r="AT6" t="str">
        <f t="array" aca="1" ref="AT6" ca="1">IFERROR(INDEX($AR$2:$AR$153,SMALL(IF($AP$2:$AP$153="o",ROW($AP$2:$AP$153)-1,""),ROW(5:5))),"")</f>
        <v/>
      </c>
      <c r="AU6" t="str">
        <f t="array" aca="1" ref="AU6" ca="1">IFERROR(INDEX($AR$2:$AR$159,SMALL(IF($AP$2:$AP$159="n",ROW($AP$2:$AP$159)-1,""),ROW(5:5))),"")</f>
        <v>TA AMAR AMAR</v>
      </c>
      <c r="AY6" t="str">
        <f>IFERROR(VLOOKUP($AY$1,import!$AB$6:$AT$65,ROW(7:7),FALSE),0)</f>
        <v>10/18</v>
      </c>
      <c r="AZ6" t="str">
        <f t="shared" si="4"/>
        <v/>
      </c>
      <c r="BA6" t="str">
        <f>IF(AZ6="","",IF(ISERROR(VLOOKUP(AZ6,Feuil1!$C$7:$C$56,1,FALSE)),AZ6,""))</f>
        <v/>
      </c>
      <c r="BB6" t="str">
        <f>IF(BA6="","",IF($H$44=0,"",IF(COUNTIF($BB$1:BB5,"o")&gt;$H$44,"n",VLOOKUP(BA6,$AB$2:$AD$250,3,FALSE))))</f>
        <v/>
      </c>
      <c r="BC6" t="str">
        <f t="array" ref="BC6">IFERROR(INDEX($BA$2:$BA$115,SMALL(IF($BB$2:$BB$115="o",ROW($BB$2:$BB$115)-1,""),ROW(5:5))),"")</f>
        <v>LENO CHRISTOPHE</v>
      </c>
      <c r="BD6" t="str">
        <f t="array" ref="BD6">IFERROR(INDEX($BA$2:$BA$152,SMALL(IF($BB$2:$BB$152="n",ROW($BB$2:$BB$152)-1,""),ROW(5:5))),"")</f>
        <v>WI DAMIEN</v>
      </c>
    </row>
    <row r="7" spans="1:56" ht="20.100000000000001" customHeight="1" thickBot="1">
      <c r="A7" s="301"/>
      <c r="B7" s="298"/>
      <c r="C7" s="156" t="str">
        <f>IF($B$5="","",IF(COUNTIF($B$2:$B$4,"&lt;&gt;")=1,E5,E3))</f>
        <v/>
      </c>
      <c r="D7" s="175" t="str">
        <f t="array" aca="1" ref="D7" ca="1">IFERROR(INDEX($AR$2:$AR$159,SMALL(IF($AP$2:$AP$159="o",ROW($AP$2:$AP$159)-1,""),ROW(6:6))),"")</f>
        <v/>
      </c>
      <c r="E7" s="176" t="str">
        <f t="array" aca="1" ref="E7" ca="1">IFERROR(INDEX($AR$2:$AR$159,SMALL(IF($AP$2:$AP$159="n",ROW($AP$2:$AP$159)-1,""),ROW(6:6))),"")</f>
        <v>HENNEBE FRANCOIS</v>
      </c>
      <c r="F7" s="132"/>
      <c r="G7" s="301"/>
      <c r="H7" s="298"/>
      <c r="I7" s="162" t="str">
        <f>IF($H$5="","",IF(COUNTIF($H$2:$H$4,"&lt;&gt;")=1,K5,K3))</f>
        <v>V VALERIE</v>
      </c>
      <c r="J7" s="158" t="str">
        <f t="array" ref="J7">IFERROR(INDEX($BA$2:$BA$115,SMALL(IF($BB$2:$BB$115="o",ROW($BB$2:$BB$115)-1,""),ROW(6:6))),"")</f>
        <v/>
      </c>
      <c r="K7" s="166" t="str">
        <f t="array" ref="K7">IFERROR(INDEX($BA$2:$BA$172,SMALL(IF($BB$2:$BB$172="n",ROW($BB$2:$BB$172)-1,""),ROW(6:6))),"")</f>
        <v/>
      </c>
      <c r="L7" s="59"/>
      <c r="M7" s="59"/>
      <c r="N7" s="59" t="str">
        <f ca="1">IFERROR(VLOOKUP($A$29,import!$AB$6:$AR$65,ROW(8:8),FALSE),"")</f>
        <v/>
      </c>
      <c r="O7" s="59" t="str">
        <f t="shared" ca="1" si="0"/>
        <v/>
      </c>
      <c r="P7" s="59" t="str">
        <f t="shared" ca="1" si="1"/>
        <v/>
      </c>
      <c r="Q7" s="59" t="e">
        <f t="array" aca="1" ref="Q7" ca="1">INDEX($O$2:$O$39,SMALL(IF($P$2:$P$39="o",ROW($P$2:$P$39)-1,""),ROW(6:6)))</f>
        <v>#NUM!</v>
      </c>
      <c r="R7" s="59"/>
      <c r="S7" s="59" t="str">
        <f ca="1">IFERROR(VLOOKUP($S$1,import!$AB$6:$AR$65,ROW(8:8),FALSE),"")</f>
        <v/>
      </c>
      <c r="T7" s="59" t="str">
        <f t="shared" ca="1" si="5"/>
        <v/>
      </c>
      <c r="U7" s="59" t="str">
        <f t="shared" ca="1" si="3"/>
        <v/>
      </c>
      <c r="V7" s="59"/>
      <c r="W7" s="59"/>
      <c r="X7" s="59"/>
      <c r="Y7" s="59"/>
      <c r="AB7" s="100" t="s">
        <v>303</v>
      </c>
      <c r="AC7" s="59" t="s">
        <v>67</v>
      </c>
      <c r="AD7" s="59" t="s">
        <v>67</v>
      </c>
      <c r="AE7" s="101" t="s">
        <v>66</v>
      </c>
      <c r="AP7" t="str">
        <f ca="1">IFERROR(IF(AR7="","",IF(COUNTIF($AS$2:AS6,"o")&gt;$B$44,"n",VLOOKUP(AR7,$AB$2:$AD$240,3,FALSE))),"n")</f>
        <v/>
      </c>
      <c r="AQ7">
        <f>IFERROR(VLOOKUP($F$1,import!$AB$6:$AT$65,ROW(8:8),FALSE),0)</f>
        <v>0</v>
      </c>
      <c r="AR7" t="str">
        <f t="shared" ca="1" si="6"/>
        <v/>
      </c>
      <c r="AS7" t="str">
        <f t="shared" ca="1" si="7"/>
        <v/>
      </c>
      <c r="AT7" t="str">
        <f t="array" aca="1" ref="AT7" ca="1">IFERROR(INDEX($AR$2:$AR$153,SMALL(IF($AP$2:$AP$153="o",ROW($AP$2:$AP$153)-1,""),ROW(6:6))),"")</f>
        <v/>
      </c>
      <c r="AU7" t="str">
        <f t="array" aca="1" ref="AU7" ca="1">IFERROR(INDEX($AR$2:$AR$159,SMALL(IF($AP$2:$AP$159="n",ROW($AP$2:$AP$159)-1,""),ROW(6:6))),"")</f>
        <v>HENNEBE FRANCOIS</v>
      </c>
      <c r="AY7">
        <f>IFERROR(VLOOKUP($AY$1,import!$AB$6:$AT$65,ROW(8:8),FALSE),0)</f>
        <v>0</v>
      </c>
      <c r="AZ7" t="str">
        <f t="shared" si="4"/>
        <v/>
      </c>
      <c r="BA7" t="str">
        <f>IF(AZ7="","",IF(ISERROR(VLOOKUP(AZ7,Feuil1!$C$7:$C$56,1,FALSE)),AZ7,""))</f>
        <v/>
      </c>
      <c r="BB7" t="str">
        <f>IF(BA7="","",IF($H$44=0,"",IF(COUNTIF($BB$1:BB6,"o")&gt;$H$44,"n",VLOOKUP(BA7,$AB$2:$AD$250,3,FALSE))))</f>
        <v/>
      </c>
      <c r="BC7" t="str">
        <f t="array" ref="BC7">IFERROR(INDEX($BA$2:$BA$115,SMALL(IF($BB$2:$BB$115="o",ROW($BB$2:$BB$115)-1,""),ROW(6:6))),"")</f>
        <v/>
      </c>
      <c r="BD7" t="str">
        <f t="array" ref="BD7">IFERROR(INDEX($BA$2:$BA$152,SMALL(IF($BB$2:$BB$152="n",ROW($BB$2:$BB$152)-1,""),ROW(6:6))),"")</f>
        <v/>
      </c>
    </row>
    <row r="8" spans="1:56" ht="20.100000000000001" customHeight="1" thickTop="1">
      <c r="A8" s="299" t="s">
        <v>76</v>
      </c>
      <c r="B8" s="296"/>
      <c r="C8" s="154" t="str">
        <f>IF($B$8="","",IF(COUNTIF($B$2:$B$7,"&lt;&gt;")=2,D4,IF(COUNTIF($B$2:$B$7,"&lt;&gt;")=1,D3,D2)))</f>
        <v/>
      </c>
      <c r="D8" s="175" t="str">
        <f t="array" aca="1" ref="D8" ca="1">IFERROR(INDEX($AR$2:$AR$159,SMALL(IF($AP$2:$AP$159="o",ROW($AP$2:$AP$159)-1,""),ROW(7:7))),"")</f>
        <v/>
      </c>
      <c r="E8" s="176" t="str">
        <f t="array" aca="1" ref="E8" ca="1">IFERROR(INDEX($AR$2:$AR$159,SMALL(IF($AP$2:$AP$159="n",ROW($AP$2:$AP$159)-1,""),ROW(7:7))),"")</f>
        <v>PECQU ALEXIS</v>
      </c>
      <c r="F8" s="132"/>
      <c r="G8" s="299" t="s">
        <v>57</v>
      </c>
      <c r="H8" s="296">
        <v>19201</v>
      </c>
      <c r="I8" s="163" t="str">
        <f>IF($H$8="","",IF(COUNTIF($H$2:$H7,"&lt;&gt;")=2,J4,IF(COUNTIF($H$2:$H7,"&lt;&gt;")=1,J3,J2)))</f>
        <v>LA MYRIAM</v>
      </c>
      <c r="J8" s="158" t="str">
        <f t="array" ref="J8">IFERROR(INDEX($BA$2:$BA$115,SMALL(IF($BB$2:$BB$115="o",ROW($BB$2:$BB$115)-1,""),ROW(7:7))),"")</f>
        <v/>
      </c>
      <c r="K8" s="166" t="str">
        <f t="array" ref="K8">IFERROR(INDEX($BA$2:$BA$172,SMALL(IF($BB$2:$BB$172="n",ROW($BB$2:$BB$172)-1,""),ROW(7:7))),"")</f>
        <v/>
      </c>
      <c r="L8" s="59"/>
      <c r="M8" s="59"/>
      <c r="N8" s="59" t="str">
        <f ca="1">IFERROR(VLOOKUP($A$29,import!$AB$6:$AR$65,ROW(9:9),FALSE),"")</f>
        <v/>
      </c>
      <c r="O8" s="59" t="str">
        <f t="shared" ca="1" si="0"/>
        <v/>
      </c>
      <c r="P8" s="59" t="str">
        <f t="shared" ca="1" si="1"/>
        <v/>
      </c>
      <c r="Q8" s="59" t="e">
        <f t="array" aca="1" ref="Q8" ca="1">INDEX($O$2:$O$39,SMALL(IF($P$2:$P$39="o",ROW($P$2:$P$39)-1,""),ROW(7:7)))</f>
        <v>#NUM!</v>
      </c>
      <c r="R8" s="59"/>
      <c r="S8" s="59" t="str">
        <f ca="1">IFERROR(VLOOKUP($S$1,import!$AB$6:$AR$65,ROW(9:9),FALSE),"")</f>
        <v/>
      </c>
      <c r="T8" s="59" t="str">
        <f t="shared" ca="1" si="5"/>
        <v/>
      </c>
      <c r="U8" s="59" t="str">
        <f t="shared" ca="1" si="3"/>
        <v/>
      </c>
      <c r="V8" s="59"/>
      <c r="W8" s="59"/>
      <c r="X8" s="59"/>
      <c r="Y8" s="59"/>
      <c r="AB8" s="100" t="s">
        <v>304</v>
      </c>
      <c r="AC8" s="59" t="s">
        <v>66</v>
      </c>
      <c r="AD8" s="59" t="s">
        <v>66</v>
      </c>
      <c r="AE8" s="101" t="s">
        <v>66</v>
      </c>
      <c r="AP8" t="str">
        <f ca="1">IFERROR(IF(AR8="","",IF(COUNTIF($AS$2:AS7,"o")&gt;$B$44,"n",VLOOKUP(AR8,$AB$2:$AD$240,3,FALSE))),"n")</f>
        <v/>
      </c>
      <c r="AQ8" t="str">
        <f>IFERROR(VLOOKUP($F$1,import!$AB$6:$AT$65,ROW(9:9),FALSE),0)</f>
        <v>B FREDERIC(14.30 -17.00)</v>
      </c>
      <c r="AR8" t="str">
        <f t="shared" ca="1" si="6"/>
        <v/>
      </c>
      <c r="AS8" t="str">
        <f t="shared" ca="1" si="7"/>
        <v/>
      </c>
      <c r="AT8" t="str">
        <f t="array" aca="1" ref="AT8" ca="1">IFERROR(INDEX($AR$2:$AR$153,SMALL(IF($AP$2:$AP$153="o",ROW($AP$2:$AP$153)-1,""),ROW(7:7))),"")</f>
        <v/>
      </c>
      <c r="AU8" t="str">
        <f t="array" aca="1" ref="AU8" ca="1">IFERROR(INDEX($AR$2:$AR$159,SMALL(IF($AP$2:$AP$159="n",ROW($AP$2:$AP$159)-1,""),ROW(7:7))),"")</f>
        <v>PECQU ALEXIS</v>
      </c>
      <c r="AY8" t="str">
        <f>IFERROR(VLOOKUP($AY$1,import!$AB$6:$AT$65,ROW(9:9),FALSE),0)</f>
        <v>AN YANNICK(17.00 -20.30)</v>
      </c>
      <c r="AZ8" t="str">
        <f>IF(OR(LEN(AY8)&lt;6,AY8=$AY$1),"",IF(RIGHT(AY8,1)=")",LEFT(AY8,LEN(AY8)-14),AY8))</f>
        <v>AN YANNICK</v>
      </c>
      <c r="BA8" t="str">
        <f>IF(AZ8="","",IF(ISERROR(VLOOKUP(AZ8,Feuil1!$C$7:$C$56,1,FALSE)),AZ8,""))</f>
        <v>AN YANNICK</v>
      </c>
      <c r="BB8" t="str">
        <f>IF(BA8="","",IF($H$44=0,"",IF(COUNTIF($BB$1:BB7,"o")&gt;$H$44,"n",VLOOKUP(BA8,$AB$2:$AD$250,3,FALSE))))</f>
        <v>o</v>
      </c>
      <c r="BC8" t="str">
        <f t="array" ref="BC8">IFERROR(INDEX($BA$2:$BA$115,SMALL(IF($BB$2:$BB$115="o",ROW($BB$2:$BB$115)-1,""),ROW(7:7))),"")</f>
        <v/>
      </c>
      <c r="BD8" t="str">
        <f t="array" ref="BD8">IFERROR(INDEX($BA$2:$BA$152,SMALL(IF($BB$2:$BB$152="n",ROW($BB$2:$BB$152)-1,""),ROW(7:7))),"")</f>
        <v/>
      </c>
    </row>
    <row r="9" spans="1:56" ht="20.100000000000001" customHeight="1">
      <c r="A9" s="300"/>
      <c r="B9" s="297"/>
      <c r="C9" s="155" t="str">
        <f>IF($B$8="","",IF(COUNTIF($B$2:$B$7,"&lt;&gt;")=2,E6,IF(COUNTIF($B$2:$B$7,"&lt;&gt;")=1,E4,E2)))</f>
        <v/>
      </c>
      <c r="D9" s="175" t="str">
        <f t="array" aca="1" ref="D9" ca="1">IFERROR(INDEX($AR$2:$AR$159,SMALL(IF($AP$2:$AP$159="o",ROW($AP$2:$AP$159)-1,""),ROW(8:8))),"")</f>
        <v/>
      </c>
      <c r="E9" s="176" t="str">
        <f t="array" aca="1" ref="E9" ca="1">IFERROR(INDEX($AR$2:$AR$159,SMALL(IF($AP$2:$AP$159="n",ROW($AP$2:$AP$159)-1,""),ROW(8:8))),"")</f>
        <v>B FREDERIC</v>
      </c>
      <c r="F9" s="132"/>
      <c r="G9" s="300"/>
      <c r="H9" s="297"/>
      <c r="I9" s="161" t="str">
        <f>IF($H$8="","",IF(COUNTIF($H$2:$H$7,"&lt;&gt;")=2,K6,IF(COUNTIF($H$2:$H$7,"&lt;&gt;")=1,K4,K2)))</f>
        <v>WI DAMIEN</v>
      </c>
      <c r="J9" s="158" t="str">
        <f t="array" ref="J9">IFERROR(INDEX($BA$2:$BA$115,SMALL(IF($BB$2:$BB$115="o",ROW($BB$2:$BB$115)-1,""),ROW(8:8))),"")</f>
        <v/>
      </c>
      <c r="K9" s="166" t="str">
        <f t="array" ref="K9">IFERROR(INDEX($BA$2:$BA$172,SMALL(IF($BB$2:$BB$172="n",ROW($BB$2:$BB$172)-1,""),ROW(8:8))),"")</f>
        <v/>
      </c>
      <c r="L9" s="59"/>
      <c r="M9" s="59"/>
      <c r="N9" s="59" t="str">
        <f ca="1">IFERROR(VLOOKUP($A$29,import!$AB$6:$AR$65,ROW(10:10),FALSE),"")</f>
        <v/>
      </c>
      <c r="O9" s="59" t="str">
        <f t="shared" ca="1" si="0"/>
        <v/>
      </c>
      <c r="P9" s="59" t="str">
        <f t="shared" ca="1" si="1"/>
        <v/>
      </c>
      <c r="Q9" s="59" t="e">
        <f t="array" aca="1" ref="Q9" ca="1">INDEX($O$2:$O$39,SMALL(IF($P$2:$P$39="o",ROW($P$2:$P$39)-1,""),ROW(8:8)))</f>
        <v>#NUM!</v>
      </c>
      <c r="R9" s="59"/>
      <c r="S9" s="59" t="str">
        <f ca="1">IFERROR(VLOOKUP($S$1,import!$AB$6:$AR$65,ROW(10:10),FALSE),"")</f>
        <v/>
      </c>
      <c r="T9" s="59" t="str">
        <f t="shared" ca="1" si="5"/>
        <v/>
      </c>
      <c r="U9" s="59" t="str">
        <f t="shared" ca="1" si="3"/>
        <v/>
      </c>
      <c r="V9" s="59"/>
      <c r="W9" s="59"/>
      <c r="X9" s="59"/>
      <c r="Y9" s="59"/>
      <c r="AB9" s="100" t="s">
        <v>305</v>
      </c>
      <c r="AC9" s="59" t="s">
        <v>67</v>
      </c>
      <c r="AD9" s="59" t="s">
        <v>66</v>
      </c>
      <c r="AE9" s="101" t="s">
        <v>66</v>
      </c>
      <c r="AP9" t="str">
        <f ca="1">IFERROR(IF(AR9="","",IF(COUNTIF($AS$2:AS8,"o")&gt;$B$44,"n",VLOOKUP(AR9,$AB$2:$AD$240,3,FALSE))),"n")</f>
        <v/>
      </c>
      <c r="AQ9" t="str">
        <f>IFERROR(VLOOKUP($F$1,import!$AB$6:$AT$65,ROW(10:10),FALSE),0)</f>
        <v>CHAVA CHANTAL(14.30 -17.00)</v>
      </c>
      <c r="AR9" t="str">
        <f t="shared" ca="1" si="6"/>
        <v/>
      </c>
      <c r="AS9" t="str">
        <f t="shared" ca="1" si="7"/>
        <v/>
      </c>
      <c r="AT9" t="str">
        <f t="array" aca="1" ref="AT9" ca="1">IFERROR(INDEX($AR$2:$AR$153,SMALL(IF($AP$2:$AP$153="o",ROW($AP$2:$AP$153)-1,""),ROW(8:8))),"")</f>
        <v/>
      </c>
      <c r="AU9" t="str">
        <f t="array" aca="1" ref="AU9" ca="1">IFERROR(INDEX($AR$2:$AR$159,SMALL(IF($AP$2:$AP$159="n",ROW($AP$2:$AP$159)-1,""),ROW(8:8))),"")</f>
        <v>B FREDERIC</v>
      </c>
      <c r="AY9" t="str">
        <f>IFERROR(VLOOKUP($AY$1,import!$AB$6:$AT$65,ROW(10:10),FALSE),0)</f>
        <v>CATTEL CHRISTINE(17.00 -20.30)</v>
      </c>
      <c r="AZ9" t="str">
        <f t="shared" si="4"/>
        <v>CATTEL CHRISTINE</v>
      </c>
      <c r="BA9" t="str">
        <f>IF(AZ9="","",IF(ISERROR(VLOOKUP(AZ9,Feuil1!$C$7:$C$56,1,FALSE)),AZ9,""))</f>
        <v>CATTEL CHRISTINE</v>
      </c>
      <c r="BB9" t="str">
        <f>IF(BA9="","",IF($H$44=0,"",IF(COUNTIF($BB$1:BB8,"o")&gt;$H$44,"n",VLOOKUP(BA9,$AB$2:$AD$250,3,FALSE))))</f>
        <v>n</v>
      </c>
      <c r="BC9" s="53" t="str">
        <f t="array" ref="BC9">IFERROR(INDEX($BA$2:$BA$115,SMALL(IF($BB$2:$BB$115="o",ROW($BB$2:$BB$115)-1,""),ROW(8:8))),"")</f>
        <v/>
      </c>
      <c r="BD9" t="str">
        <f t="array" ref="BD9">IFERROR(INDEX($BA$2:$BA$152,SMALL(IF($BB$2:$BB$152="n",ROW($BB$2:$BB$152)-1,""),ROW(8:8))),"")</f>
        <v/>
      </c>
    </row>
    <row r="10" spans="1:56" ht="20.100000000000001" customHeight="1" thickBot="1">
      <c r="A10" s="301"/>
      <c r="B10" s="298"/>
      <c r="C10" s="156" t="str">
        <f>IF($B$8="","",IF(COUNTIF($B$2:$B$7,"&lt;&gt;")=2,E7,IF(COUNTIF($B$2:$B$7,"&lt;&gt;")=1,E5,E3)))</f>
        <v/>
      </c>
      <c r="D10" s="175" t="str">
        <f t="array" aca="1" ref="D10" ca="1">IFERROR(INDEX($AR$2:$AR$159,SMALL(IF($AP$2:$AP$159="o",ROW($AP$2:$AP$159)-1,""),ROW(9:9))),"")</f>
        <v/>
      </c>
      <c r="E10" s="176" t="str">
        <f t="array" aca="1" ref="E10" ca="1">IFERROR(INDEX($AR$2:$AR$159,SMALL(IF($AP$2:$AP$159="n",ROW($AP$2:$AP$159)-1,""),ROW(9:9))),"")</f>
        <v>CHAVA CHANTAL</v>
      </c>
      <c r="F10" s="132"/>
      <c r="G10" s="301"/>
      <c r="H10" s="298"/>
      <c r="I10" s="162" t="str">
        <f>IF($H$8="","",IF(COUNTIF($H$2:$H$7,"&lt;&gt;")=2,K7,IF(COUNTIF($H$2:$H$7,"&lt;&gt;")=1,K5,K3)))</f>
        <v/>
      </c>
      <c r="J10" s="158" t="str">
        <f t="array" ref="J10">IFERROR(INDEX($BA$2:$BA$115,SMALL(IF($BB$2:$BB$115="o",ROW($BB$2:$BB$115)-1,""),ROW(9:9))),"")</f>
        <v/>
      </c>
      <c r="K10" s="166" t="str">
        <f t="array" ref="K10">IFERROR(INDEX($BA$2:$BA$172,SMALL(IF($BB$2:$BB$172="n",ROW($BB$2:$BB$172)-1,""),ROW(9:9))),"")</f>
        <v/>
      </c>
      <c r="L10" s="59"/>
      <c r="M10" s="59"/>
      <c r="N10" s="59" t="str">
        <f ca="1">IFERROR(VLOOKUP($A$29,import!$AB$6:$AR$65,ROW(11:11),FALSE),"")</f>
        <v/>
      </c>
      <c r="O10" s="59" t="str">
        <f t="shared" ca="1" si="0"/>
        <v/>
      </c>
      <c r="P10" s="59" t="str">
        <f t="shared" ca="1" si="1"/>
        <v/>
      </c>
      <c r="Q10" s="59" t="e">
        <f t="array" aca="1" ref="Q10" ca="1">INDEX($O$2:$O$39,SMALL(IF($P$2:$P$39="o",ROW($P$2:$P$39)-1,""),ROW(9:9)))</f>
        <v>#NUM!</v>
      </c>
      <c r="R10" s="59"/>
      <c r="S10" s="59" t="str">
        <f ca="1">IFERROR(VLOOKUP($S$1,import!$AB$6:$AR$65,ROW(11:11),FALSE),"")</f>
        <v/>
      </c>
      <c r="T10" s="59" t="str">
        <f t="shared" ca="1" si="5"/>
        <v/>
      </c>
      <c r="U10" s="59" t="str">
        <f t="shared" ca="1" si="3"/>
        <v/>
      </c>
      <c r="V10" s="59"/>
      <c r="W10" s="59"/>
      <c r="X10" s="59"/>
      <c r="Y10" s="59"/>
      <c r="AB10" s="100" t="s">
        <v>306</v>
      </c>
      <c r="AC10" s="59" t="s">
        <v>67</v>
      </c>
      <c r="AD10" s="59" t="s">
        <v>66</v>
      </c>
      <c r="AE10" s="101" t="s">
        <v>66</v>
      </c>
      <c r="AP10" t="str">
        <f ca="1">IFERROR(IF(AR10="","",IF(COUNTIF($AS$2:AS9,"o")&gt;$B$44,"n",VLOOKUP(AR10,$AB$2:$AD$240,3,FALSE))),"n")</f>
        <v/>
      </c>
      <c r="AQ10" t="str">
        <f>IFERROR(VLOOKUP($F$1,import!$AB$6:$AT$65,ROW(11:11),FALSE),0)</f>
        <v>DRO MAGALI(14.30 -17.00)</v>
      </c>
      <c r="AR10" t="str">
        <f t="shared" ca="1" si="6"/>
        <v/>
      </c>
      <c r="AS10" t="str">
        <f t="shared" ca="1" si="7"/>
        <v/>
      </c>
      <c r="AT10" t="str">
        <f t="array" aca="1" ref="AT10" ca="1">IFERROR(INDEX($AR$2:$AR$153,SMALL(IF($AP$2:$AP$153="o",ROW($AP$2:$AP$153)-1,""),ROW(9:9))),"")</f>
        <v/>
      </c>
      <c r="AU10" t="str">
        <f t="array" aca="1" ref="AU10" ca="1">IFERROR(INDEX($AR$2:$AR$159,SMALL(IF($AP$2:$AP$159="n",ROW($AP$2:$AP$159)-1,""),ROW(9:9))),"")</f>
        <v>CHAVA CHANTAL</v>
      </c>
      <c r="AY10" t="str">
        <f>IFERROR(VLOOKUP($AY$1,import!$AB$6:$AT$65,ROW(11:11),FALSE),0)</f>
        <v>DEL JULIEN(17.00 -20.30)</v>
      </c>
      <c r="AZ10" t="str">
        <f t="shared" si="4"/>
        <v>DEL JULIEN</v>
      </c>
      <c r="BA10" t="str">
        <f>IF(AZ10="","",IF(ISERROR(VLOOKUP(AZ10,Feuil1!$C$7:$C$56,1,FALSE)),AZ10,""))</f>
        <v>DEL JULIEN</v>
      </c>
      <c r="BB10" t="str">
        <f>IF(BA10="","",IF($H$44=0,"",IF(COUNTIF($BB$1:BB9,"o")&gt;$H$44,"n",VLOOKUP(BA10,$AB$2:$AD$250,3,FALSE))))</f>
        <v>o</v>
      </c>
      <c r="BC10" s="53" t="str">
        <f t="array" ref="BC10">IFERROR(INDEX($BA$2:$BA$115,SMALL(IF($BB$2:$BB$115="o",ROW($BB$2:$BB$115)-1,""),ROW(9:9))),"")</f>
        <v/>
      </c>
      <c r="BD10" t="str">
        <f t="array" ref="BD10">IFERROR(INDEX($BA$2:$BA$152,SMALL(IF($BB$2:$BB$152="n",ROW($BB$2:$BB$152)-1,""),ROW(9:9))),"")</f>
        <v/>
      </c>
    </row>
    <row r="11" spans="1:56" ht="20.100000000000001" customHeight="1" thickTop="1">
      <c r="A11" s="299" t="s">
        <v>77</v>
      </c>
      <c r="B11" s="296"/>
      <c r="C11" s="154" t="str">
        <f>IF(B$11="","",IF(COUNTIF($B$2:$B$10,"&lt;&gt;")=3,D5,IF(COUNTIF($B$2:$B$10,"&lt;&gt;")=2,D4,IF(COUNTIF($B$2:$B$10,"&lt;&gt;")=1,D3,D2))))</f>
        <v/>
      </c>
      <c r="D11" s="175" t="str">
        <f t="array" aca="1" ref="D11" ca="1">IFERROR(INDEX($AR$2:$AR$159,SMALL(IF($AP$2:$AP$159="o",ROW($AP$2:$AP$159)-1,""),ROW(10:10))),"")</f>
        <v/>
      </c>
      <c r="E11" s="176" t="str">
        <f t="array" aca="1" ref="E11" ca="1">IFERROR(INDEX($AR$2:$AR$159,SMALL(IF($AP$2:$AP$159="n",ROW($AP$2:$AP$159)-1,""),ROW(10:10))),"")</f>
        <v>DRO MAGALI</v>
      </c>
      <c r="F11" s="132"/>
      <c r="G11" s="299" t="s">
        <v>58</v>
      </c>
      <c r="H11" s="296">
        <v>29002</v>
      </c>
      <c r="I11" s="163" t="str">
        <f>IF($H$11="","",IF(COUNTIF($H$2:$H10,"&lt;&gt;")=3,J5,IF(COUNTIF($H$2:$H10,"&lt;&gt;")=2,J4,IF(COUNTIF($H$2:$H10,"&lt;&gt;")=1,J3,J2))))</f>
        <v>LEFEB ALEXANDRE</v>
      </c>
      <c r="J11" s="158" t="str">
        <f t="array" ref="J11">IFERROR(INDEX($BA$2:$BA$115,SMALL(IF($BB$2:$BB$115="o",ROW($BB$2:$BB$115)-1,""),ROW(10:10))),"")</f>
        <v/>
      </c>
      <c r="K11" s="166" t="str">
        <f t="array" ref="K11">IFERROR(INDEX($BA$2:$BA$172,SMALL(IF($BB$2:$BB$172="n",ROW($BB$2:$BB$172)-1,""),ROW(10:10))),"")</f>
        <v/>
      </c>
      <c r="L11" s="59"/>
      <c r="M11" s="59"/>
      <c r="N11" s="59" t="str">
        <f ca="1">IFERROR(VLOOKUP($A$29,import!$AB$6:$AR$65,ROW(12:12),FALSE),"")</f>
        <v/>
      </c>
      <c r="O11" s="59" t="str">
        <f t="shared" ca="1" si="0"/>
        <v/>
      </c>
      <c r="P11" s="59" t="str">
        <f t="shared" ca="1" si="1"/>
        <v/>
      </c>
      <c r="Q11" s="59" t="e">
        <f t="array" aca="1" ref="Q11" ca="1">INDEX($O$2:$O$39,SMALL(IF($P$2:$P$39="o",ROW($P$2:$P$39)-1,""),ROW(10:10)))</f>
        <v>#NUM!</v>
      </c>
      <c r="R11" s="59"/>
      <c r="S11" s="59" t="str">
        <f ca="1">IFERROR(VLOOKUP($S$1,import!$AB$6:$AR$65,ROW(12:12),FALSE),"")</f>
        <v/>
      </c>
      <c r="T11" s="59" t="str">
        <f t="shared" ca="1" si="5"/>
        <v/>
      </c>
      <c r="U11" s="59" t="str">
        <f t="shared" ca="1" si="3"/>
        <v/>
      </c>
      <c r="V11" s="59"/>
      <c r="W11" s="59"/>
      <c r="X11" s="59"/>
      <c r="Y11" s="59"/>
      <c r="AB11" s="100" t="s">
        <v>307</v>
      </c>
      <c r="AC11" s="59" t="s">
        <v>66</v>
      </c>
      <c r="AD11" s="59" t="s">
        <v>66</v>
      </c>
      <c r="AE11" s="101" t="s">
        <v>66</v>
      </c>
      <c r="AP11" t="str">
        <f ca="1">IFERROR(IF(AR11="","",IF(COUNTIF($AS$2:AS10,"o")&gt;$B$44,"n",VLOOKUP(AR11,$AB$2:$AD$240,3,FALSE))),"n")</f>
        <v/>
      </c>
      <c r="AQ11" t="str">
        <f>IFERROR(VLOOKUP($F$1,import!$AB$6:$AT$65,ROW(12:12),FALSE),0)</f>
        <v>HUB SYLVIE(14.30 -17.00)</v>
      </c>
      <c r="AR11" t="str">
        <f t="shared" ca="1" si="6"/>
        <v/>
      </c>
      <c r="AS11" t="str">
        <f t="shared" ca="1" si="7"/>
        <v/>
      </c>
      <c r="AT11" t="str">
        <f t="array" aca="1" ref="AT11" ca="1">IFERROR(INDEX($AR$2:$AR$153,SMALL(IF($AP$2:$AP$153="o",ROW($AP$2:$AP$153)-1,""),ROW(10:10))),"")</f>
        <v/>
      </c>
      <c r="AU11" t="str">
        <f t="array" aca="1" ref="AU11" ca="1">IFERROR(INDEX($AR$2:$AR$159,SMALL(IF($AP$2:$AP$159="n",ROW($AP$2:$AP$159)-1,""),ROW(10:10))),"")</f>
        <v>DRO MAGALI</v>
      </c>
      <c r="AY11" t="str">
        <f>IFERROR(VLOOKUP($AY$1,import!$AB$6:$AT$65,ROW(12:12),FALSE),0)</f>
        <v>LA MYRIAM(17.00 -20.30)</v>
      </c>
      <c r="AZ11" t="str">
        <f t="shared" si="4"/>
        <v>LA MYRIAM</v>
      </c>
      <c r="BA11" t="str">
        <f>IF(AZ11="","",IF(ISERROR(VLOOKUP(AZ11,Feuil1!$C$7:$C$56,1,FALSE)),AZ11,""))</f>
        <v>LA MYRIAM</v>
      </c>
      <c r="BB11" t="str">
        <f>IF(BA11="","",IF($H$44=0,"",IF(COUNTIF($BB$1:BB10,"o")&gt;$H$44,"n",VLOOKUP(BA11,$AB$2:$AD$250,3,FALSE))))</f>
        <v>o</v>
      </c>
      <c r="BC11" s="53" t="str">
        <f t="array" ref="BC11">IFERROR(INDEX($BA$2:$BA$115,SMALL(IF($BB$2:$BB$115="o",ROW($BB$2:$BB$115)-1,""),ROW(10:10))),"")</f>
        <v/>
      </c>
      <c r="BD11" t="str">
        <f t="array" ref="BD11">IFERROR(INDEX($BA$2:$BA$152,SMALL(IF($BB$2:$BB$152="n",ROW($BB$2:$BB$152)-1,""),ROW(10:10))),"")</f>
        <v/>
      </c>
    </row>
    <row r="12" spans="1:56" ht="20.100000000000001" customHeight="1">
      <c r="A12" s="300"/>
      <c r="B12" s="297"/>
      <c r="C12" s="155" t="str">
        <f>IF(B$11="","",IF(COUNTIF($B$2:$B$10,"&lt;&gt;")=3,E8,IF(COUNTIF($B$2:$B$10,"&lt;&gt;")=2,E6,IF(COUNTIF($B$2:$B$10,"&lt;&gt;")=1,E4,E2))))</f>
        <v/>
      </c>
      <c r="D12" s="175" t="str">
        <f t="array" aca="1" ref="D12" ca="1">IFERROR(INDEX($AR$2:$AR$159,SMALL(IF($AP$2:$AP$159="o",ROW($AP$2:$AP$159)-1,""),ROW(11:11))),"")</f>
        <v/>
      </c>
      <c r="E12" s="176" t="str">
        <f t="array" aca="1" ref="E12" ca="1">IFERROR(INDEX($AR$2:$AR$159,SMALL(IF($AP$2:$AP$159="n",ROW($AP$2:$AP$159)-1,""),ROW(11:11))),"")</f>
        <v>HUB SYLVIE</v>
      </c>
      <c r="F12" s="132"/>
      <c r="G12" s="300"/>
      <c r="H12" s="297"/>
      <c r="I12" s="161" t="str">
        <f>IF($H$11="","",IF(COUNTIF($H$2:$H$10,"&lt;&gt;")=3,K8,IF(COUNTIF($H$2:$H$10,"&lt;&gt;")=2,K6,IF(COUNTIF($H$2:$H$10,"&lt;&gt;")=1,K4,K2))))</f>
        <v/>
      </c>
      <c r="J12" s="158" t="str">
        <f t="array" ref="J12">IFERROR(INDEX($BA$2:$BA$115,SMALL(IF($BB$2:$BB$115="o",ROW($BB$2:$BB$115)-1,""),ROW(11:11))),"")</f>
        <v/>
      </c>
      <c r="K12" s="166" t="str">
        <f t="array" ref="K12">IFERROR(INDEX($BA$2:$BA$172,SMALL(IF($BB$2:$BB$172="n",ROW($BB$2:$BB$172)-1,""),ROW(11:11))),"")</f>
        <v/>
      </c>
      <c r="L12" s="59"/>
      <c r="M12" s="59"/>
      <c r="N12" s="59" t="str">
        <f ca="1">IFERROR(VLOOKUP($A$29,import!$AB$6:$AR$65,ROW(13:13),FALSE),"")</f>
        <v/>
      </c>
      <c r="O12" s="59" t="str">
        <f t="shared" ca="1" si="0"/>
        <v/>
      </c>
      <c r="P12" s="59" t="str">
        <f t="shared" ca="1" si="1"/>
        <v/>
      </c>
      <c r="Q12" s="59" t="e">
        <f t="array" aca="1" ref="Q12" ca="1">INDEX($O$2:$O$39,SMALL(IF($P$2:$P$39="o",ROW($P$2:$P$39)-1,""),ROW(11:11)))</f>
        <v>#NUM!</v>
      </c>
      <c r="R12" s="59"/>
      <c r="S12" s="59" t="str">
        <f ca="1">IFERROR(VLOOKUP($S$1,import!$AB$6:$AR$65,ROW(13:13),FALSE),"")</f>
        <v/>
      </c>
      <c r="T12" s="59" t="str">
        <f t="shared" ca="1" si="5"/>
        <v/>
      </c>
      <c r="U12" s="59" t="str">
        <f t="shared" ca="1" si="3"/>
        <v/>
      </c>
      <c r="V12" s="59"/>
      <c r="W12" s="59"/>
      <c r="X12" s="59"/>
      <c r="Y12" s="59"/>
      <c r="AB12" s="100" t="s">
        <v>308</v>
      </c>
      <c r="AC12" s="59" t="s">
        <v>66</v>
      </c>
      <c r="AD12" s="59" t="s">
        <v>66</v>
      </c>
      <c r="AE12" s="101" t="s">
        <v>66</v>
      </c>
      <c r="AP12" t="str">
        <f ca="1">IFERROR(IF(AR12="","",IF(COUNTIF($AS$2:AS11,"o")&gt;$B$44,"n",VLOOKUP(AR12,$AB$2:$AD$240,3,FALSE))),"n")</f>
        <v/>
      </c>
      <c r="AQ12" t="str">
        <f>IFERROR(VLOOKUP($F$1,import!$AB$6:$AT$65,ROW(13:13),FALSE),0)</f>
        <v>LEFEB BRENDA(14.30 -17.00)</v>
      </c>
      <c r="AR12" t="str">
        <f t="shared" ca="1" si="6"/>
        <v/>
      </c>
      <c r="AS12" t="str">
        <f t="shared" ca="1" si="7"/>
        <v/>
      </c>
      <c r="AT12" t="str">
        <f t="array" aca="1" ref="AT12" ca="1">IFERROR(INDEX($AR$2:$AR$153,SMALL(IF($AP$2:$AP$153="o",ROW($AP$2:$AP$153)-1,""),ROW(11:11))),"")</f>
        <v/>
      </c>
      <c r="AU12" t="str">
        <f t="array" aca="1" ref="AU12" ca="1">IFERROR(INDEX($AR$2:$AR$159,SMALL(IF($AP$2:$AP$159="n",ROW($AP$2:$AP$159)-1,""),ROW(11:11))),"")</f>
        <v>HUB SYLVIE</v>
      </c>
      <c r="AY12" t="str">
        <f>IFERROR(VLOOKUP($AY$1,import!$AB$6:$AT$65,ROW(13:13),FALSE),0)</f>
        <v>LEFEB ALEXANDRE(17.00 -20.30)</v>
      </c>
      <c r="AZ12" t="str">
        <f t="shared" si="4"/>
        <v>LEFEB ALEXANDRE</v>
      </c>
      <c r="BA12" t="str">
        <f>IF(AZ12="","",IF(ISERROR(VLOOKUP(AZ12,Feuil1!$C$7:$C$56,1,FALSE)),AZ12,""))</f>
        <v>LEFEB ALEXANDRE</v>
      </c>
      <c r="BB12" t="str">
        <f>IF(BA12="","",IF($H$44=0,"",IF(COUNTIF($BB$1:BB11,"o")&gt;$H$44,"n",VLOOKUP(BA12,$AB$2:$AD$250,3,FALSE))))</f>
        <v>o</v>
      </c>
      <c r="BC12" s="53" t="str">
        <f t="array" ref="BC12">IFERROR(INDEX($BA$2:$BA$115,SMALL(IF($BB$2:$BB$115="o",ROW($BB$2:$BB$115)-1,""),ROW(11:11))),"")</f>
        <v/>
      </c>
      <c r="BD12" t="str">
        <f t="array" ref="BD12">IFERROR(INDEX($BA$2:$BA$152,SMALL(IF($BB$2:$BB$152="n",ROW($BB$2:$BB$152)-1,""),ROW(11:11))),"")</f>
        <v/>
      </c>
    </row>
    <row r="13" spans="1:56" ht="20.100000000000001" customHeight="1" thickBot="1">
      <c r="A13" s="301"/>
      <c r="B13" s="298"/>
      <c r="C13" s="156" t="str">
        <f>IF(B$11="","",IF(COUNTIF($B$2:$B$10,"&lt;&gt;")=3,E9,IF(COUNTIF($B$2:$B$10,"&lt;&gt;")=2,E7,IF(COUNTIF($B$2:$B$10,"&lt;&gt;")=1,E5,E3))))</f>
        <v/>
      </c>
      <c r="D13" s="175" t="str">
        <f t="array" aca="1" ref="D13" ca="1">IFERROR(INDEX($AR$2:$AR$159,SMALL(IF($AP$2:$AP$159="o",ROW($AP$2:$AP$159)-1,""),ROW(12:12))),"")</f>
        <v/>
      </c>
      <c r="E13" s="176" t="str">
        <f t="array" aca="1" ref="E13" ca="1">IFERROR(INDEX($AR$2:$AR$159,SMALL(IF($AP$2:$AP$159="n",ROW($AP$2:$AP$159)-1,""),ROW(12:12))),"")</f>
        <v>LEFEB BRENDA</v>
      </c>
      <c r="F13" s="132"/>
      <c r="G13" s="301"/>
      <c r="H13" s="298"/>
      <c r="I13" s="162" t="str">
        <f>IF($H$11="","",IF(COUNTIF($H$2:$H$10,"&lt;&gt;")=3,K9,IF(COUNTIF($H$2:$H$10,"&lt;&gt;")=2,K7,IF(COUNTIF($H$2:$H$10,"&lt;&gt;")=1,K5,K3))))</f>
        <v/>
      </c>
      <c r="J13" s="158" t="str">
        <f t="array" ref="J13">IFERROR(INDEX($BA$2:$BA$115,SMALL(IF($BB$2:$BB$115="o",ROW($BB$2:$BB$115)-1,""),ROW(12:12))),"")</f>
        <v/>
      </c>
      <c r="K13" s="166" t="str">
        <f t="array" ref="K13">IFERROR(INDEX($BA$2:$BA$172,SMALL(IF($BB$2:$BB$172="n",ROW($BB$2:$BB$172)-1,""),ROW(12:12))),"")</f>
        <v/>
      </c>
      <c r="L13" s="59"/>
      <c r="M13" s="59"/>
      <c r="N13" s="59" t="str">
        <f ca="1">IFERROR(VLOOKUP($A$29,import!$AB$6:$AR$65,ROW(14:14),FALSE),"")</f>
        <v/>
      </c>
      <c r="O13" s="59" t="str">
        <f t="shared" ca="1" si="0"/>
        <v/>
      </c>
      <c r="P13" s="59" t="str">
        <f t="shared" ca="1" si="1"/>
        <v/>
      </c>
      <c r="Q13" s="59" t="e">
        <f t="array" aca="1" ref="Q13" ca="1">INDEX($O$2:$O$39,SMALL(IF($P$2:$P$39="o",ROW($P$2:$P$39)-1,""),ROW(12:12)))</f>
        <v>#NUM!</v>
      </c>
      <c r="R13" s="59"/>
      <c r="S13" s="59" t="str">
        <f ca="1">IFERROR(VLOOKUP($S$1,import!$AB$6:$AR$65,ROW(14:14),FALSE),"")</f>
        <v/>
      </c>
      <c r="T13" s="59" t="str">
        <f t="shared" ca="1" si="5"/>
        <v/>
      </c>
      <c r="U13" s="59" t="str">
        <f t="shared" ca="1" si="3"/>
        <v/>
      </c>
      <c r="V13" s="59"/>
      <c r="W13" s="59"/>
      <c r="X13" s="59"/>
      <c r="Y13" s="59"/>
      <c r="AB13" s="100" t="s">
        <v>309</v>
      </c>
      <c r="AC13" s="59" t="s">
        <v>66</v>
      </c>
      <c r="AD13" s="101" t="s">
        <v>67</v>
      </c>
      <c r="AE13" s="101" t="s">
        <v>66</v>
      </c>
      <c r="AP13" t="str">
        <f ca="1">IFERROR(IF(AR13="","",IF(COUNTIF($AS$2:AS12,"o")&gt;$B$44,"n",VLOOKUP(AR13,$AB$2:$AD$240,3,FALSE))),"n")</f>
        <v/>
      </c>
      <c r="AQ13">
        <f>IFERROR(VLOOKUP($F$1,import!$AB$6:$AT$65,ROW(14:14),FALSE),0)</f>
        <v>0</v>
      </c>
      <c r="AR13" t="str">
        <f t="shared" ca="1" si="6"/>
        <v/>
      </c>
      <c r="AS13" t="str">
        <f t="shared" ca="1" si="7"/>
        <v/>
      </c>
      <c r="AT13" t="str">
        <f t="array" aca="1" ref="AT13" ca="1">IFERROR(INDEX($AR$2:$AR$153,SMALL(IF($AP$2:$AP$153="o",ROW($AP$2:$AP$153)-1,""),ROW(12:12))),"")</f>
        <v/>
      </c>
      <c r="AU13" t="str">
        <f t="array" aca="1" ref="AU13" ca="1">IFERROR(INDEX($AR$2:$AR$159,SMALL(IF($AP$2:$AP$159="n",ROW($AP$2:$AP$159)-1,""),ROW(12:12))),"")</f>
        <v>LEFEB BRENDA</v>
      </c>
      <c r="AY13">
        <f>IFERROR(VLOOKUP($AY$1,import!$AB$6:$AT$65,ROW(14:14),FALSE),0)</f>
        <v>0</v>
      </c>
      <c r="AZ13" t="str">
        <f t="shared" si="4"/>
        <v/>
      </c>
      <c r="BA13" t="str">
        <f>IF(AZ13="","",IF(ISERROR(VLOOKUP(AZ13,Feuil1!$C$7:$C$56,1,FALSE)),AZ13,""))</f>
        <v/>
      </c>
      <c r="BB13" t="str">
        <f>IF(BA13="","",IF($H$44=0,"",IF(COUNTIF($BB$1:BB12,"o")&gt;$H$44,"n",VLOOKUP(BA13,$AB$2:$AD$250,3,FALSE))))</f>
        <v/>
      </c>
      <c r="BC13" s="53" t="str">
        <f t="array" ref="BC13">IFERROR(INDEX($BA$2:$BA$115,SMALL(IF($BB$2:$BB$115="o",ROW($BB$2:$BB$115)-1,""),ROW(12:12))),"")</f>
        <v/>
      </c>
      <c r="BD13" t="str">
        <f t="array" ref="BD13">IFERROR(INDEX($BA$2:$BA$152,SMALL(IF($BB$2:$BB$152="n",ROW($BB$2:$BB$152)-1,""),ROW(12:12))),"")</f>
        <v/>
      </c>
    </row>
    <row r="14" spans="1:56" ht="20.100000000000001" customHeight="1" thickTop="1">
      <c r="A14" s="299" t="s">
        <v>78</v>
      </c>
      <c r="B14" s="296"/>
      <c r="C14" s="154" t="str">
        <f>IF(B$14="","",IF(COUNTIF($B$2:$B$13,"&lt;&gt;")=4,D6,IF(COUNTIF($B$2:$B$13,"&lt;&gt;")=3,D5,IF(COUNTIF($B$2:$B$13,"&lt;&gt;")=2,D4,IF(COUNTIF($B$2:$B$13,"&lt;&gt;")=1,D3,D2)))))</f>
        <v/>
      </c>
      <c r="D14" s="175" t="str">
        <f t="array" aca="1" ref="D14" ca="1">IFERROR(INDEX($AR$2:$AR$159,SMALL(IF($AP$2:$AP$159="o",ROW($AP$2:$AP$159)-1,""),ROW(13:13))),"")</f>
        <v/>
      </c>
      <c r="E14" s="176" t="str">
        <f t="array" aca="1" ref="E14" ca="1">IFERROR(INDEX($AR$2:$AR$159,SMALL(IF($AP$2:$AP$159="n",ROW($AP$2:$AP$159)-1,""),ROW(13:13))),"")</f>
        <v>ORI JEAN CLAUDE</v>
      </c>
      <c r="F14" s="132"/>
      <c r="G14" s="299" t="s">
        <v>59</v>
      </c>
      <c r="H14" s="296"/>
      <c r="I14" s="163" t="str">
        <f>IF($H$14="","",IF(COUNTIF($H$2:$H13,"&lt;&gt;")=4,J6,IF(COUNTIF($H$2:$H13,"&lt;&gt;")=3,J5,IF(COUNTIF($H$2:$H13,"&lt;&gt;")=2,J4,IF(COUNTIF($H$2:$H13,"&lt;&gt;")=1,J3,J2)))))</f>
        <v/>
      </c>
      <c r="J14" s="158" t="str">
        <f t="array" ref="J14">IFERROR(INDEX($BA$2:$BA$115,SMALL(IF($BB$2:$BB$115="o",ROW($BB$2:$BB$115)-1,""),ROW(13:13))),"")</f>
        <v/>
      </c>
      <c r="K14" s="166" t="str">
        <f t="array" ref="K14">IFERROR(INDEX($BA$2:$BA$172,SMALL(IF($BB$2:$BB$172="n",ROW($BB$2:$BB$172)-1,""),ROW(13:13))),"")</f>
        <v/>
      </c>
      <c r="L14" s="59"/>
      <c r="M14" s="59"/>
      <c r="N14" s="59" t="str">
        <f ca="1">IFERROR(VLOOKUP($A$29,import!$AB$6:$AR$65,ROW(15:15),FALSE),"")</f>
        <v/>
      </c>
      <c r="O14" s="59" t="str">
        <f t="shared" ca="1" si="0"/>
        <v/>
      </c>
      <c r="P14" s="59" t="str">
        <f t="shared" ca="1" si="1"/>
        <v/>
      </c>
      <c r="Q14" s="59" t="e">
        <f t="array" aca="1" ref="Q14" ca="1">INDEX($O$2:$O$39,SMALL(IF($P$2:$P$39="o",ROW($P$2:$P$39)-1,""),ROW(13:13)))</f>
        <v>#NUM!</v>
      </c>
      <c r="R14" s="59"/>
      <c r="S14" s="59" t="str">
        <f ca="1">IFERROR(VLOOKUP($S$1,import!$AB$6:$AR$65,ROW(15:15),FALSE),"")</f>
        <v/>
      </c>
      <c r="T14" s="59" t="str">
        <f t="shared" ca="1" si="5"/>
        <v/>
      </c>
      <c r="U14" s="59" t="str">
        <f t="shared" ca="1" si="3"/>
        <v/>
      </c>
      <c r="V14" s="59"/>
      <c r="W14" s="59"/>
      <c r="X14" s="59"/>
      <c r="Y14" s="59"/>
      <c r="AB14" s="100" t="s">
        <v>310</v>
      </c>
      <c r="AC14" s="59" t="s">
        <v>67</v>
      </c>
      <c r="AD14" s="59" t="s">
        <v>66</v>
      </c>
      <c r="AE14" s="101" t="s">
        <v>66</v>
      </c>
      <c r="AP14" t="str">
        <f ca="1">IFERROR(IF(AR14="","",IF(COUNTIF($AS$2:AS13,"o")&gt;$B$44,"n",VLOOKUP(AR14,$AB$2:$AD$240,3,FALSE))),"n")</f>
        <v>o</v>
      </c>
      <c r="AQ14" t="str">
        <f>IFERROR(VLOOKUP($F$1,import!$AB$6:$AT$65,ROW(15:15),FALSE),0)</f>
        <v>LOEULL JEAN MARIE(14.00 -17.00)</v>
      </c>
      <c r="AR14" t="str">
        <f t="shared" si="6"/>
        <v>LOEULL JEAN MARIE</v>
      </c>
      <c r="AS14" t="str">
        <f t="shared" si="7"/>
        <v>o</v>
      </c>
      <c r="AT14" t="str">
        <f t="array" aca="1" ref="AT14" ca="1">IFERROR(INDEX($AR$2:$AR$153,SMALL(IF($AP$2:$AP$153="o",ROW($AP$2:$AP$153)-1,""),ROW(13:13))),"")</f>
        <v/>
      </c>
      <c r="AU14" t="str">
        <f t="array" aca="1" ref="AU14" ca="1">IFERROR(INDEX($AR$2:$AR$159,SMALL(IF($AP$2:$AP$159="n",ROW($AP$2:$AP$159)-1,""),ROW(13:13))),"")</f>
        <v>ORI JEAN CLAUDE</v>
      </c>
      <c r="AY14" t="str">
        <f>IFERROR(VLOOKUP($AY$1,import!$AB$6:$AT$65,ROW(15:15),FALSE),0)</f>
        <v>LENO CHRISTOPHE(17.00 -20.30)</v>
      </c>
      <c r="AZ14" t="str">
        <f t="shared" si="4"/>
        <v>LENO CHRISTOPHE</v>
      </c>
      <c r="BA14" t="str">
        <f>IF(AZ14="","",IF(ISERROR(VLOOKUP(AZ14,Feuil1!$C$7:$C$56,1,FALSE)),AZ14,""))</f>
        <v>LENO CHRISTOPHE</v>
      </c>
      <c r="BB14" t="str">
        <f>IF(BA14="","",IF($H$44=0,"",IF(COUNTIF($BB$1:BB13,"o")&gt;$H$44,"n",VLOOKUP(BA14,$AB$2:$AD$250,3,FALSE))))</f>
        <v>o</v>
      </c>
      <c r="BC14" s="53" t="str">
        <f t="array" ref="BC14">IFERROR(INDEX($BA$2:$BA$115,SMALL(IF($BB$2:$BB$115="o",ROW($BB$2:$BB$115)-1,""),ROW(13:13))),"")</f>
        <v/>
      </c>
      <c r="BD14" t="str">
        <f t="array" ref="BD14">IFERROR(INDEX($BA$2:$BA$152,SMALL(IF($BB$2:$BB$152="n",ROW($BB$2:$BB$152)-1,""),ROW(13:13))),"")</f>
        <v/>
      </c>
    </row>
    <row r="15" spans="1:56" ht="20.100000000000001" customHeight="1">
      <c r="A15" s="300"/>
      <c r="B15" s="297"/>
      <c r="C15" s="155" t="str">
        <f>IF(B$14="","",IF(COUNTIF($B$2:$B$13,"&lt;&gt;")=4,E10,IF(COUNTIF($B$2:$B$13,"&lt;&gt;")=3,E8,IF(COUNTIF($B$2:$B$13,"&lt;&gt;")=2,E6,IF(COUNTIF($B$2:$B$13,"&lt;&gt;")=1,E4,E2)))))</f>
        <v/>
      </c>
      <c r="D15" s="175" t="str">
        <f t="array" aca="1" ref="D15" ca="1">IFERROR(INDEX($AR$2:$AR$159,SMALL(IF($AP$2:$AP$159="o",ROW($AP$2:$AP$159)-1,""),ROW(14:14))),"")</f>
        <v/>
      </c>
      <c r="E15" s="176" t="str">
        <f t="array" aca="1" ref="E15" ca="1">IFERROR(INDEX($AR$2:$AR$159,SMALL(IF($AP$2:$AP$159="n",ROW($AP$2:$AP$159)-1,""),ROW(14:14))),"")</f>
        <v>PI LAETITIA</v>
      </c>
      <c r="F15" s="132"/>
      <c r="G15" s="300"/>
      <c r="H15" s="297"/>
      <c r="I15" s="161" t="str">
        <f>IF($H$14="","",IF(COUNTIF($H$2:$H$13,"&lt;&gt;")=4,K10,IF(COUNTIF($H$2:$H$13,"&lt;&gt;")=3,K8,IF(COUNTIF($H$2:$H$13,"&lt;&gt;")=2,K6,IF(COUNTIF($H$2:$H$13,"&lt;&gt;")=1,K4,K2)))))</f>
        <v/>
      </c>
      <c r="J15" s="158" t="str">
        <f t="array" ref="J15">IFERROR(INDEX($BA$2:$BA$115,SMALL(IF($BB$2:$BB$115="o",ROW($BB$2:$BB$115)-1,""),ROW(14:14))),"")</f>
        <v/>
      </c>
      <c r="K15" s="166" t="str">
        <f t="array" ref="K15">IFERROR(INDEX($BA$2:$BA$172,SMALL(IF($BB$2:$BB$172="n",ROW($BB$2:$BB$172)-1,""),ROW(14:14))),"")</f>
        <v/>
      </c>
      <c r="L15" s="59"/>
      <c r="M15" s="59"/>
      <c r="N15" s="59" t="str">
        <f ca="1">IFERROR(VLOOKUP($A$29,import!$AB$6:$AR$65,ROW(16:16),FALSE),"")</f>
        <v/>
      </c>
      <c r="O15" s="59" t="str">
        <f t="shared" ca="1" si="0"/>
        <v/>
      </c>
      <c r="P15" s="59" t="str">
        <f t="shared" ca="1" si="1"/>
        <v/>
      </c>
      <c r="Q15" s="59"/>
      <c r="R15" s="59"/>
      <c r="S15" s="59" t="str">
        <f ca="1">IFERROR(VLOOKUP($S$1,import!$AB$6:$AR$65,ROW(16:16),FALSE),"")</f>
        <v/>
      </c>
      <c r="T15" s="59" t="str">
        <f t="shared" ca="1" si="5"/>
        <v/>
      </c>
      <c r="U15" s="59" t="str">
        <f t="shared" ca="1" si="3"/>
        <v/>
      </c>
      <c r="V15" s="59"/>
      <c r="W15" s="59"/>
      <c r="X15" s="59"/>
      <c r="Y15" s="59"/>
      <c r="AB15" s="100" t="s">
        <v>311</v>
      </c>
      <c r="AC15" s="59" t="s">
        <v>67</v>
      </c>
      <c r="AD15" s="59" t="s">
        <v>66</v>
      </c>
      <c r="AE15" s="101" t="s">
        <v>66</v>
      </c>
      <c r="AP15" t="str">
        <f ca="1">IFERROR(IF(AR15="","",IF(COUNTIF($AS$2:AS14,"o")&gt;$B$44,"n",VLOOKUP(AR15,$AB$2:$AD$240,3,FALSE))),"n")</f>
        <v/>
      </c>
      <c r="AQ15">
        <f>IFERROR(VLOOKUP($F$1,import!$AB$6:$AT$65,ROW(16:16),FALSE),0)</f>
        <v>0</v>
      </c>
      <c r="AR15" t="str">
        <f t="shared" ca="1" si="6"/>
        <v/>
      </c>
      <c r="AS15" t="str">
        <f t="shared" ca="1" si="7"/>
        <v/>
      </c>
      <c r="AT15" t="str">
        <f t="array" aca="1" ref="AT15" ca="1">IFERROR(INDEX($AR$2:$AR$153,SMALL(IF($AP$2:$AP$153="o",ROW($AP$2:$AP$153)-1,""),ROW(14:14))),"")</f>
        <v/>
      </c>
      <c r="AU15" t="str">
        <f t="array" aca="1" ref="AU15" ca="1">IFERROR(INDEX($AR$2:$AR$159,SMALL(IF($AP$2:$AP$159="n",ROW($AP$2:$AP$159)-1,""),ROW(14:14))),"")</f>
        <v>PI LAETITIA</v>
      </c>
      <c r="AY15">
        <f>IFERROR(VLOOKUP($AY$1,import!$AB$6:$AT$65,ROW(16:16),FALSE),0)</f>
        <v>0</v>
      </c>
      <c r="AZ15" t="str">
        <f t="shared" si="4"/>
        <v/>
      </c>
      <c r="BA15" t="str">
        <f>IF(AZ15="","",IF(ISERROR(VLOOKUP(AZ15,Feuil1!$C$7:$C$56,1,FALSE)),AZ15,""))</f>
        <v/>
      </c>
      <c r="BB15" t="str">
        <f>IF(BA15="","",IF($H$44=0,"",IF(COUNTIF($BB$1:BB14,"o")&gt;$H$44,"n",VLOOKUP(BA15,$AB$2:$AD$250,3,FALSE))))</f>
        <v/>
      </c>
      <c r="BC15" s="53" t="str">
        <f t="array" ref="BC15">IFERROR(INDEX($BA$2:$BA$115,SMALL(IF($BB$2:$BB$115="o",ROW($BB$2:$BB$115)-1,""),ROW(14:14))),"")</f>
        <v/>
      </c>
      <c r="BD15" t="str">
        <f t="array" ref="BD15">IFERROR(INDEX($BA$2:$BA$152,SMALL(IF($BB$2:$BB$152="n",ROW($BB$2:$BB$152)-1,""),ROW(14:14))),"")</f>
        <v/>
      </c>
    </row>
    <row r="16" spans="1:56" ht="20.100000000000001" customHeight="1" thickBot="1">
      <c r="A16" s="301"/>
      <c r="B16" s="298"/>
      <c r="C16" s="156" t="str">
        <f>IF(B$14="","",IF(COUNTIF($B$2:$B$13,"&lt;&gt;")=4,E11,IF(COUNTIF($B$2:$B$13,"&lt;&gt;")=3,E9,IF(COUNTIF($B$2:$B$13,"&lt;&gt;")=2,E7,IF(COUNTIF($B$2:$B$13,"&lt;&gt;")=1,E5,E3)))))</f>
        <v/>
      </c>
      <c r="D16" s="175" t="str">
        <f t="array" aca="1" ref="D16" ca="1">IFERROR(INDEX($AR$2:$AR$159,SMALL(IF($AP$2:$AP$159="o",ROW($AP$2:$AP$159)-1,""),ROW(15:15))),"")</f>
        <v/>
      </c>
      <c r="E16" s="176" t="str">
        <f t="array" aca="1" ref="E16" ca="1">IFERROR(INDEX($AR$2:$AR$159,SMALL(IF($AP$2:$AP$159="n",ROW($AP$2:$AP$159)-1,""),ROW(15:15))),"")</f>
        <v>SURE NATHALIE</v>
      </c>
      <c r="F16" s="132"/>
      <c r="G16" s="301"/>
      <c r="H16" s="298"/>
      <c r="I16" s="162" t="str">
        <f>IF($H$14="","",IF(COUNTIF($H$2:$H$13,"&lt;&gt;")=4,K11,IF(COUNTIF($H$2:$H$13,"&lt;&gt;")=3,K9,IF(COUNTIF($H$2:$H$13,"&lt;&gt;")=2,K7,IF(COUNTIF($H$2:$H$13,"&lt;&gt;")=1,K5,K3)))))</f>
        <v/>
      </c>
      <c r="J16" s="158" t="str">
        <f t="array" ref="J16">IFERROR(INDEX($BA$2:$BA$115,SMALL(IF($BB$2:$BB$115="o",ROW($BB$2:$BB$115)-1,""),ROW(15:15))),"")</f>
        <v/>
      </c>
      <c r="K16" s="166" t="str">
        <f t="array" ref="K16">IFERROR(INDEX($BA$2:$BA$172,SMALL(IF($BB$2:$BB$172="n",ROW($BB$2:$BB$172)-1,""),ROW(15:15))),"")</f>
        <v/>
      </c>
      <c r="L16" s="59"/>
      <c r="M16" s="59"/>
      <c r="N16" s="59" t="str">
        <f ca="1">IFERROR(VLOOKUP($A$29,import!$AB$6:$AR$65,ROW(17:17),FALSE),"")</f>
        <v/>
      </c>
      <c r="O16" s="59" t="str">
        <f t="shared" ca="1" si="0"/>
        <v/>
      </c>
      <c r="P16" s="59" t="str">
        <f t="shared" ca="1" si="1"/>
        <v/>
      </c>
      <c r="Q16" s="59"/>
      <c r="R16" s="59"/>
      <c r="S16" s="59" t="str">
        <f ca="1">IFERROR(VLOOKUP($S$1,import!$AB$6:$AR$65,ROW(17:17),FALSE),"")</f>
        <v/>
      </c>
      <c r="T16" s="59" t="str">
        <f t="shared" ca="1" si="5"/>
        <v/>
      </c>
      <c r="U16" s="59" t="str">
        <f t="shared" ca="1" si="3"/>
        <v/>
      </c>
      <c r="V16" s="59"/>
      <c r="W16" s="59"/>
      <c r="X16" s="59"/>
      <c r="Y16" s="59"/>
      <c r="AB16" s="100" t="s">
        <v>312</v>
      </c>
      <c r="AC16" s="59" t="s">
        <v>67</v>
      </c>
      <c r="AD16" s="101" t="s">
        <v>67</v>
      </c>
      <c r="AE16" s="101" t="s">
        <v>66</v>
      </c>
      <c r="AP16" t="str">
        <f ca="1">IFERROR(IF(AR16="","",IF(COUNTIF($AS$2:AS15,"o")&gt;$B$44,"n",VLOOKUP(AR16,$AB$2:$AD$240,3,FALSE))),"n")</f>
        <v/>
      </c>
      <c r="AQ16" t="str">
        <f>IFERROR(VLOOKUP($F$1,import!$AB$6:$AT$65,ROW(17:17),FALSE),0)</f>
        <v>ORI JEAN CLAUDE(14.30 -17.00)</v>
      </c>
      <c r="AR16" t="str">
        <f t="shared" ca="1" si="6"/>
        <v/>
      </c>
      <c r="AS16" t="str">
        <f t="shared" ca="1" si="7"/>
        <v/>
      </c>
      <c r="AT16" t="str">
        <f t="array" aca="1" ref="AT16" ca="1">IFERROR(INDEX($AR$2:$AR$153,SMALL(IF($AP$2:$AP$153="o",ROW($AP$2:$AP$153)-1,""),ROW(15:15))),"")</f>
        <v/>
      </c>
      <c r="AU16" t="str">
        <f t="array" aca="1" ref="AU16" ca="1">IFERROR(INDEX($AR$2:$AR$159,SMALL(IF($AP$2:$AP$159="n",ROW($AP$2:$AP$159)-1,""),ROW(15:15))),"")</f>
        <v>SURE NATHALIE</v>
      </c>
      <c r="AY16" t="str">
        <f>IFERROR(VLOOKUP($AY$1,import!$AB$6:$AT$65,ROW(17:17),FALSE),0)</f>
        <v>MAGN PATRICK(17.00 -20.30)</v>
      </c>
      <c r="AZ16" t="str">
        <f t="shared" si="4"/>
        <v>MAGN PATRICK</v>
      </c>
      <c r="BA16" t="str">
        <f>IF(AZ16="","",IF(ISERROR(VLOOKUP(AZ16,Feuil1!$C$7:$C$56,1,FALSE)),AZ16,""))</f>
        <v>MAGN PATRICK</v>
      </c>
      <c r="BB16" t="str">
        <f>IF(BA16="","",IF($H$44=0,"",IF(COUNTIF($BB$1:BB15,"o")&gt;$H$44,"n",VLOOKUP(BA16,$AB$2:$AD$250,3,FALSE))))</f>
        <v>n</v>
      </c>
      <c r="BC16" s="53" t="str">
        <f t="array" ref="BC16">IFERROR(INDEX($BA$2:$BA$115,SMALL(IF($BB$2:$BB$115="o",ROW($BB$2:$BB$115)-1,""),ROW(15:15))),"")</f>
        <v/>
      </c>
      <c r="BD16" t="str">
        <f t="array" ref="BD16">IFERROR(INDEX($BA$2:$BA$152,SMALL(IF($BB$2:$BB$152="n",ROW($BB$2:$BB$152)-1,""),ROW(15:15))),"")</f>
        <v/>
      </c>
    </row>
    <row r="17" spans="1:56" ht="20.100000000000001" customHeight="1" thickTop="1">
      <c r="A17" s="299" t="s">
        <v>79</v>
      </c>
      <c r="B17" s="296"/>
      <c r="C17" s="154" t="str">
        <f>IF(B$17="","",IF(COUNTIF($B$2:$B$16,"&lt;&gt;")=5,D7,IF(COUNTIF($B$2:$B$16,"&lt;&gt;")=4,D6,IF(COUNTIF($B$2:$B$16,"&lt;&gt;")=3,D5,IF(COUNTIF($B$2:$B$16,"&lt;&gt;")=2,D4,IF(COUNTIF($B$2:$B$16,"&lt;&gt;")=1,D3,D2))))))</f>
        <v/>
      </c>
      <c r="D17" s="175" t="str">
        <f t="array" aca="1" ref="D17" ca="1">IFERROR(INDEX($AR$2:$AR$159,SMALL(IF($AP$2:$AP$159="o",ROW($AP$2:$AP$159)-1,""),ROW(16:16))),"")</f>
        <v/>
      </c>
      <c r="E17" s="176" t="str">
        <f t="array" aca="1" ref="E17" ca="1">IFERROR(INDEX($AR$2:$AR$159,SMALL(IF($AP$2:$AP$159="n",ROW($AP$2:$AP$159)-1,""),ROW(16:16))),"")</f>
        <v>UTR JEROME</v>
      </c>
      <c r="F17" s="132"/>
      <c r="G17" s="299" t="s">
        <v>60</v>
      </c>
      <c r="H17" s="296"/>
      <c r="I17" s="163" t="str">
        <f>IF($H$17="","",IF(COUNTIF($H$2:$H16,"&lt;&gt;")=5,J7,IF(COUNTIF($H$2:$H16,"&lt;&gt;")=4,J6,IF(COUNTIF($H$2:$H16,"&lt;&gt;")=3,J5,IF(COUNTIF($H$2:$H16,"&lt;&gt;")=2,J4,IF(COUNTIF($H$2:$H16,"&lt;&gt;")=1,J3,J2))))))</f>
        <v/>
      </c>
      <c r="J17" s="158" t="str">
        <f t="array" ref="J17">IFERROR(INDEX($BA$2:$BA$115,SMALL(IF($BB$2:$BB$115="o",ROW($BB$2:$BB$115)-1,""),ROW(16:16))),"")</f>
        <v/>
      </c>
      <c r="K17" s="166" t="str">
        <f t="array" ref="K17">IFERROR(INDEX($BA$2:$BA$172,SMALL(IF($BB$2:$BB$172="n",ROW($BB$2:$BB$172)-1,""),ROW(16:16))),"")</f>
        <v/>
      </c>
      <c r="L17" s="59"/>
      <c r="M17" s="59"/>
      <c r="N17" s="59" t="str">
        <f ca="1">IFERROR(VLOOKUP($A$29,import!$AB$6:$AR$65,ROW(18:18),FALSE),"")</f>
        <v/>
      </c>
      <c r="O17" s="59" t="str">
        <f t="shared" ca="1" si="0"/>
        <v/>
      </c>
      <c r="P17" s="59" t="str">
        <f t="shared" ca="1" si="1"/>
        <v/>
      </c>
      <c r="Q17" s="59"/>
      <c r="R17" s="59"/>
      <c r="S17" s="59" t="str">
        <f ca="1">IFERROR(VLOOKUP($S$1,import!$AB$6:$AR$65,ROW(18:18),FALSE),"")</f>
        <v/>
      </c>
      <c r="T17" s="59" t="str">
        <f t="shared" ca="1" si="5"/>
        <v/>
      </c>
      <c r="U17" s="59" t="str">
        <f t="shared" ca="1" si="3"/>
        <v/>
      </c>
      <c r="V17" s="59"/>
      <c r="W17" s="59"/>
      <c r="X17" s="59"/>
      <c r="Y17" s="59"/>
      <c r="AB17" s="100" t="s">
        <v>313</v>
      </c>
      <c r="AC17" s="59" t="s">
        <v>67</v>
      </c>
      <c r="AD17" s="59" t="s">
        <v>67</v>
      </c>
      <c r="AE17" s="101" t="s">
        <v>66</v>
      </c>
      <c r="AP17" t="str">
        <f ca="1">IFERROR(IF(AR17="","",IF(COUNTIF($AS$2:AS16,"o")&gt;$B$44,"n",VLOOKUP(AR17,$AB$2:$AD$240,3,FALSE))),"n")</f>
        <v/>
      </c>
      <c r="AQ17">
        <f>IFERROR(VLOOKUP($F$1,import!$AB$6:$AT$65,ROW(18:18),FALSE),0)</f>
        <v>0</v>
      </c>
      <c r="AR17" t="str">
        <f t="shared" ca="1" si="6"/>
        <v/>
      </c>
      <c r="AS17" t="str">
        <f t="shared" ca="1" si="7"/>
        <v/>
      </c>
      <c r="AT17" t="str">
        <f t="array" aca="1" ref="AT17" ca="1">IFERROR(INDEX($AR$2:$AR$153,SMALL(IF($AP$2:$AP$153="o",ROW($AP$2:$AP$153)-1,""),ROW(16:16))),"")</f>
        <v/>
      </c>
      <c r="AU17" t="str">
        <f t="array" aca="1" ref="AU17" ca="1">IFERROR(INDEX($AR$2:$AR$159,SMALL(IF($AP$2:$AP$159="n",ROW($AP$2:$AP$159)-1,""),ROW(16:16))),"")</f>
        <v>UTR JEROME</v>
      </c>
      <c r="AY17">
        <f>IFERROR(VLOOKUP($AY$1,import!$AB$6:$AT$65,ROW(18:18),FALSE),0)</f>
        <v>0</v>
      </c>
      <c r="AZ17" t="str">
        <f t="shared" si="4"/>
        <v/>
      </c>
      <c r="BA17" t="str">
        <f>IF(AZ17="","",IF(ISERROR(VLOOKUP(AZ17,Feuil1!$C$7:$C$56,1,FALSE)),AZ17,""))</f>
        <v/>
      </c>
      <c r="BB17" t="str">
        <f>IF(BA17="","",IF($H$44=0,"",IF(COUNTIF($BB$1:BB16,"o")&gt;$H$44,"n",VLOOKUP(BA17,$AB$2:$AD$250,3,FALSE))))</f>
        <v/>
      </c>
      <c r="BC17" s="53" t="str">
        <f t="array" ref="BC17">IFERROR(INDEX($BA$2:$BA$115,SMALL(IF($BB$2:$BB$115="o",ROW($BB$2:$BB$115)-1,""),ROW(16:16))),"")</f>
        <v/>
      </c>
      <c r="BD17" t="str">
        <f t="array" ref="BD17">IFERROR(INDEX($BA$2:$BA$152,SMALL(IF($BB$2:$BB$152="n",ROW($BB$2:$BB$152)-1,""),ROW(16:16))),"")</f>
        <v/>
      </c>
    </row>
    <row r="18" spans="1:56" ht="20.100000000000001" customHeight="1">
      <c r="A18" s="300"/>
      <c r="B18" s="297"/>
      <c r="C18" s="155" t="str">
        <f>IF(B$17="","",IF(COUNTIF($B$2:$B$16,"&lt;&gt;")=5,E12,IF(COUNTIF($B$2:$B$16,"&lt;&gt;")=4,E10,IF(COUNTIF($B$2:$B$16,"&lt;&gt;")=3,E8,IF(COUNTIF($B$2:$B$16,"&lt;&gt;")=2,E6,IF(COUNTIF($B$2:$B$16,"&lt;&gt;")=1,E4,E2))))))</f>
        <v/>
      </c>
      <c r="D18" s="175" t="str">
        <f t="array" aca="1" ref="D18" ca="1">IFERROR(INDEX($AR$2:$AR$159,SMALL(IF($AP$2:$AP$159="o",ROW($AP$2:$AP$159)-1,""),ROW(17:17))),"")</f>
        <v/>
      </c>
      <c r="E18" s="176" t="str">
        <f t="array" aca="1" ref="E18" ca="1">IFERROR(INDEX($AR$2:$AR$159,SMALL(IF($AP$2:$AP$159="n",ROW($AP$2:$AP$159)-1,""),ROW(17:17))),"")</f>
        <v>VERGU YANN</v>
      </c>
      <c r="F18" s="132"/>
      <c r="G18" s="300"/>
      <c r="H18" s="297"/>
      <c r="I18" s="161" t="str">
        <f>IF($H$17="","",IF(COUNTIF($H$2:$H$16,"&lt;&gt;")=5,K12,IF(COUNTIF($H$2:$H$16,"&lt;&gt;")=4,K10,IF(COUNTIF($H$2:$H$16,"&lt;&gt;")=3,K8,IF(COUNTIF($H$2:$H$16,"&lt;&gt;")=2,K6,IF(COUNTIF($H$2:$H$16,"&lt;&gt;")=1,K4,K2))))))</f>
        <v/>
      </c>
      <c r="J18" s="158" t="str">
        <f t="array" ref="J18">IFERROR(INDEX($BA$2:$BA$115,SMALL(IF($BB$2:$BB$115="o",ROW($BB$2:$BB$115)-1,""),ROW(17:17))),"")</f>
        <v/>
      </c>
      <c r="K18" s="166" t="str">
        <f t="array" ref="K18">IFERROR(INDEX($BA$2:$BA$172,SMALL(IF($BB$2:$BB$172="n",ROW($BB$2:$BB$172)-1,""),ROW(17:17))),"")</f>
        <v/>
      </c>
      <c r="L18" s="59"/>
      <c r="M18" s="59"/>
      <c r="N18" s="59" t="str">
        <f ca="1">IFERROR(VLOOKUP($A$29&amp;"bis",import!$AB$6:$AR$65,ROW(3:3),FALSE),"")</f>
        <v/>
      </c>
      <c r="O18" s="59" t="str">
        <f t="shared" ca="1" si="0"/>
        <v/>
      </c>
      <c r="P18" s="59" t="str">
        <f t="shared" ca="1" si="1"/>
        <v/>
      </c>
      <c r="Q18" s="59"/>
      <c r="R18" s="59"/>
      <c r="S18" s="59" t="str">
        <f ca="1">IFERROR(VLOOKUP($S$1&amp;"bis",import!$AB$6:$AR$65,ROW(3:3),FALSE),"")</f>
        <v/>
      </c>
      <c r="T18" s="59" t="str">
        <f t="shared" ref="T18" ca="1" si="8">IF(RIGHT(S18,1)=")",LEFT(S18,LEN(S18)-14),S18)</f>
        <v/>
      </c>
      <c r="U18" s="59" t="str">
        <f t="shared" ca="1" si="3"/>
        <v/>
      </c>
      <c r="V18" s="59"/>
      <c r="W18" s="59"/>
      <c r="X18" s="59"/>
      <c r="Y18" s="59"/>
      <c r="AB18" s="100" t="s">
        <v>314</v>
      </c>
      <c r="AC18" s="59" t="s">
        <v>67</v>
      </c>
      <c r="AD18" s="59" t="s">
        <v>67</v>
      </c>
      <c r="AE18" s="101" t="s">
        <v>66</v>
      </c>
      <c r="AP18" t="str">
        <f ca="1">IFERROR(IF(AR18="","",IF(COUNTIF($AS$2:AS17,"o")&gt;$B$44,"n",VLOOKUP(AR18,$AB$2:$AD$240,3,FALSE))),"n")</f>
        <v/>
      </c>
      <c r="AQ18">
        <f>IFERROR(VLOOKUP($F$1,import!$AB$6:$AT$65,ROW(19:19),FALSE),0)</f>
        <v>0</v>
      </c>
      <c r="AR18" t="str">
        <f t="shared" ca="1" si="6"/>
        <v/>
      </c>
      <c r="AS18" t="str">
        <f t="shared" ca="1" si="7"/>
        <v/>
      </c>
      <c r="AT18" t="str">
        <f t="array" aca="1" ref="AT18" ca="1">IFERROR(INDEX($AR$2:$AR$153,SMALL(IF($AP$2:$AP$153="o",ROW($AP$2:$AP$153)-1,""),ROW(17:17))),"")</f>
        <v/>
      </c>
      <c r="AU18" t="str">
        <f t="array" aca="1" ref="AU18" ca="1">IFERROR(INDEX($AR$2:$AR$159,SMALL(IF($AP$2:$AP$159="n",ROW($AP$2:$AP$159)-1,""),ROW(17:17))),"")</f>
        <v>VERGU YANN</v>
      </c>
      <c r="AY18">
        <f>IFERROR(VLOOKUP($AY$1,import!$AB$6:$AT$65,ROW(19:19),FALSE),0)</f>
        <v>0</v>
      </c>
      <c r="AZ18" t="str">
        <f t="shared" si="4"/>
        <v/>
      </c>
      <c r="BA18" t="str">
        <f>IF(AZ18="","",IF(ISERROR(VLOOKUP(AZ18,Feuil1!$C$7:$C$56,1,FALSE)),AZ18,""))</f>
        <v/>
      </c>
      <c r="BB18" t="str">
        <f>IF(BA18="","",IF($H$44=0,"",IF(COUNTIF($BB$1:BB17,"o")&gt;$H$44,"n",VLOOKUP(BA18,$AB$2:$AD$250,3,FALSE))))</f>
        <v/>
      </c>
      <c r="BC18" s="53" t="str">
        <f t="array" ref="BC18">IFERROR(INDEX($BA$2:$BA$115,SMALL(IF($BB$2:$BB$115="o",ROW($BB$2:$BB$115)-1,""),ROW(17:17))),"")</f>
        <v/>
      </c>
      <c r="BD18" t="str">
        <f t="array" ref="BD18">IFERROR(INDEX($BA$2:$BA$152,SMALL(IF($BB$2:$BB$152="n",ROW($BB$2:$BB$152)-1,""),ROW(17:17))),"")</f>
        <v/>
      </c>
    </row>
    <row r="19" spans="1:56" ht="20.100000000000001" customHeight="1" thickBot="1">
      <c r="A19" s="301"/>
      <c r="B19" s="298"/>
      <c r="C19" s="156" t="str">
        <f>IF(B$17="","",IF(COUNTIF($B$2:$B$16,"&lt;&gt;")=5,E13,IF(COUNTIF($B$2:$B$16,"&lt;&gt;")=4,E11,IF(COUNTIF($B$2:$B$16,"&lt;&gt;")=3,E9,IF(COUNTIF($B$2:$B$16,"&lt;&gt;")=2,E7,IF(COUNTIF($B$2:$B$16,"&lt;&gt;")=1,E5,E3))))))</f>
        <v/>
      </c>
      <c r="D19" s="175" t="str">
        <f t="array" aca="1" ref="D19" ca="1">IFERROR(INDEX($AR$2:$AR$159,SMALL(IF($AP$2:$AP$159="o",ROW($AP$2:$AP$159)-1,""),ROW(18:18))),"")</f>
        <v/>
      </c>
      <c r="E19" s="176" t="str">
        <f t="array" aca="1" ref="E19" ca="1">IFERROR(INDEX($AR$2:$AR$159,SMALL(IF($AP$2:$AP$159="n",ROW($AP$2:$AP$159)-1,""),ROW(18:18))),"")</f>
        <v>ZOUA NASSIM</v>
      </c>
      <c r="F19" s="132"/>
      <c r="G19" s="301"/>
      <c r="H19" s="298"/>
      <c r="I19" s="162" t="str">
        <f>IF($H$17="","",IF(COUNTIF($H$2:$H$16,"&lt;&gt;")=5,K13,IF(COUNTIF($H$2:$H$16,"&lt;&gt;")=4,K11,IF(COUNTIF($H$2:$H$16,"&lt;&gt;")=3,K9,IF(COUNTIF($H$2:$H$16,"&lt;&gt;")=2,K7,IF(COUNTIF($H$2:$H$16,"&lt;&gt;")=1,K5,K3))))))</f>
        <v/>
      </c>
      <c r="J19" s="158" t="str">
        <f t="array" ref="J19">IFERROR(INDEX($BA$2:$BA$115,SMALL(IF($BB$2:$BB$115="o",ROW($BB$2:$BB$115)-1,""),ROW(18:18))),"")</f>
        <v/>
      </c>
      <c r="K19" s="166" t="str">
        <f t="array" ref="K19">IFERROR(INDEX($BA$2:$BA$172,SMALL(IF($BB$2:$BB$172="n",ROW($BB$2:$BB$172)-1,""),ROW(18:18))),"")</f>
        <v/>
      </c>
      <c r="L19" s="59"/>
      <c r="M19" s="59"/>
      <c r="N19" s="59" t="str">
        <f ca="1">IFERROR(VLOOKUP($A$29&amp;"bis",import!$AB$6:$AR$65,ROW(4:4),FALSE),"")</f>
        <v/>
      </c>
      <c r="O19" s="59" t="str">
        <f t="shared" ca="1" si="0"/>
        <v/>
      </c>
      <c r="P19" s="59" t="str">
        <f t="shared" ca="1" si="1"/>
        <v/>
      </c>
      <c r="Q19" s="59"/>
      <c r="R19" s="59"/>
      <c r="S19" s="59" t="str">
        <f ca="1">IFERROR(VLOOKUP($S$1&amp;"bis",import!$AB$6:$AR$65,ROW(4:4),FALSE),"")</f>
        <v/>
      </c>
      <c r="T19" s="59" t="str">
        <f t="shared" ref="T19:T40" ca="1" si="9">IF(RIGHT(S19,1)=")",LEFT(S19,LEN(S19)-14),S19)</f>
        <v/>
      </c>
      <c r="U19" s="59" t="str">
        <f t="shared" ca="1" si="3"/>
        <v/>
      </c>
      <c r="V19" s="59"/>
      <c r="W19" s="59"/>
      <c r="X19" s="59"/>
      <c r="Y19" s="59"/>
      <c r="AB19" s="100" t="s">
        <v>315</v>
      </c>
      <c r="AC19" s="59" t="s">
        <v>66</v>
      </c>
      <c r="AD19" s="59" t="s">
        <v>66</v>
      </c>
      <c r="AE19" s="101" t="s">
        <v>66</v>
      </c>
      <c r="AP19" t="str">
        <f ca="1">IFERROR(IF(AR19="","",IF(COUNTIF($AS$2:AS18,"o")&gt;$B$44,"n",VLOOKUP(AR19,$AB$2:$AD$240,3,FALSE))),"n")</f>
        <v/>
      </c>
      <c r="AQ19">
        <f>IFERROR(VLOOKUP($F$1,import!$AB$6:$AT$65,ROW(20:20),FALSE),0)</f>
        <v>0</v>
      </c>
      <c r="AR19" t="str">
        <f t="shared" ca="1" si="6"/>
        <v/>
      </c>
      <c r="AS19" t="str">
        <f t="shared" ca="1" si="7"/>
        <v/>
      </c>
      <c r="AT19" t="str">
        <f t="array" aca="1" ref="AT19" ca="1">IFERROR(INDEX($AR$2:$AR$153,SMALL(IF($AP$2:$AP$153="o",ROW($AP$2:$AP$153)-1,""),ROW(18:18))),"")</f>
        <v/>
      </c>
      <c r="AU19" t="str">
        <f t="array" aca="1" ref="AU19" ca="1">IFERROR(INDEX($AR$2:$AR$159,SMALL(IF($AP$2:$AP$159="n",ROW($AP$2:$AP$159)-1,""),ROW(18:18))),"")</f>
        <v>ZOUA NASSIM</v>
      </c>
      <c r="AY19">
        <f>IFERROR(VLOOKUP($AY$1,import!$AB$6:$AT$65,ROW(20:20),FALSE),0)</f>
        <v>0</v>
      </c>
      <c r="AZ19" t="str">
        <f t="shared" si="4"/>
        <v/>
      </c>
      <c r="BA19" t="str">
        <f>IF(AZ19="","",IF(ISERROR(VLOOKUP(AZ19,Feuil1!$C$7:$C$56,1,FALSE)),AZ19,""))</f>
        <v/>
      </c>
      <c r="BB19" t="str">
        <f>IF(BA19="","",IF($H$44=0,"",IF(COUNTIF($BB$1:BB18,"o")&gt;$H$44,"n",VLOOKUP(BA19,$AB$2:$AD$250,3,FALSE))))</f>
        <v/>
      </c>
      <c r="BC19" s="53" t="str">
        <f t="array" ref="BC19">IFERROR(INDEX($BA$2:$BA$115,SMALL(IF($BB$2:$BB$115="o",ROW($BB$2:$BB$115)-1,""),ROW(18:18))),"")</f>
        <v/>
      </c>
      <c r="BD19" t="str">
        <f t="array" ref="BD19">IFERROR(INDEX($BA$2:$BA$152,SMALL(IF($BB$2:$BB$152="n",ROW($BB$2:$BB$152)-1,""),ROW(18:18))),"")</f>
        <v/>
      </c>
    </row>
    <row r="20" spans="1:56" ht="20.100000000000001" customHeight="1" thickTop="1">
      <c r="A20" s="299" t="s">
        <v>80</v>
      </c>
      <c r="B20" s="296"/>
      <c r="C20" s="154" t="str">
        <f>IF(B$20="","",IF(COUNTIF($B$2:$B$19,"&lt;&gt;")=6,D8,IF(COUNTIF($B$2:$B$19,"&lt;&gt;")=5,D7,IF(COUNTIF($B$2:$B$19,"&lt;&gt;")=4,D6,IF(COUNTIF($B$2:$B$19,"&lt;&gt;")=3,D5,IF(COUNTIF($B$2:$B$19,"&lt;&gt;")=2,D4,IF(COUNTIF($B$2:$B$16,"&lt;&gt;")=1,D3,D2)))))))</f>
        <v/>
      </c>
      <c r="D20" s="175" t="str">
        <f t="array" aca="1" ref="D20" ca="1">IFERROR(INDEX($AR$2:$AR$159,SMALL(IF($AP$2:$AP$159="o",ROW($AP$2:$AP$159)-1,""),ROW(19:19))),"")</f>
        <v/>
      </c>
      <c r="E20" s="176" t="str">
        <f t="array" aca="1" ref="E20" ca="1">IFERROR(INDEX($AR$2:$AR$159,SMALL(IF($AP$2:$AP$159="n",ROW($AP$2:$AP$159)-1,""),ROW(19:19))),"")</f>
        <v/>
      </c>
      <c r="F20" s="132"/>
      <c r="G20" s="299" t="s">
        <v>61</v>
      </c>
      <c r="H20" s="296"/>
      <c r="I20" s="163" t="str">
        <f>IF($H$20="","",IF(COUNTIF($H$2:$H19,"&lt;&gt;")=6,J8,IF(COUNTIF($H$2:$H19,"&lt;&gt;")=5,J7,IF(COUNTIF($H$2:$H19,"&lt;&gt;")=4,J6,IF(COUNTIF($H$2:$H19,"&lt;&gt;")=3,J5,IF(COUNTIF($H$2:$H19,"&lt;&gt;")=2,J4,IF(COUNTIF($H$2:$H199,"&lt;&gt;")=1,J3,J2)))))))</f>
        <v/>
      </c>
      <c r="J20" s="158" t="str">
        <f t="array" ref="J20">IFERROR(INDEX($BA$2:$BA$115,SMALL(IF($BB$2:$BB$115="o",ROW($BB$2:$BB$115)-1,""),ROW(19:19))),"")</f>
        <v/>
      </c>
      <c r="K20" s="166" t="str">
        <f t="array" ref="K20">IFERROR(INDEX($BA$2:$BA$172,SMALL(IF($BB$2:$BB$172="n",ROW($BB$2:$BB$172)-1,""),ROW(19:19))),"")</f>
        <v/>
      </c>
      <c r="L20" s="59"/>
      <c r="M20" s="59"/>
      <c r="N20" s="59" t="str">
        <f ca="1">IFERROR(VLOOKUP($A$29&amp;"bis",import!$AB$6:$AR$65,ROW(5:5),FALSE),"")</f>
        <v/>
      </c>
      <c r="O20" s="59" t="str">
        <f t="shared" ca="1" si="0"/>
        <v/>
      </c>
      <c r="P20" s="59" t="str">
        <f t="shared" ca="1" si="1"/>
        <v/>
      </c>
      <c r="Q20" s="59"/>
      <c r="R20" s="59"/>
      <c r="S20" s="59" t="str">
        <f ca="1">IFERROR(VLOOKUP($S$1&amp;"bis",import!$AB$6:$AR$65,ROW(5:5),FALSE),"")</f>
        <v/>
      </c>
      <c r="T20" s="59" t="str">
        <f t="shared" ca="1" si="9"/>
        <v/>
      </c>
      <c r="U20" s="59" t="str">
        <f t="shared" ca="1" si="3"/>
        <v/>
      </c>
      <c r="V20" s="59"/>
      <c r="W20" s="59"/>
      <c r="X20" s="59"/>
      <c r="Y20" s="59"/>
      <c r="AB20" s="100" t="s">
        <v>316</v>
      </c>
      <c r="AC20" s="59" t="s">
        <v>66</v>
      </c>
      <c r="AD20" s="59" t="s">
        <v>66</v>
      </c>
      <c r="AE20" s="101" t="s">
        <v>66</v>
      </c>
      <c r="AP20" t="str">
        <f ca="1">IFERROR(IF(AR20="","",IF(COUNTIF($AS$2:AS19,"o")&gt;$B$44,"n",VLOOKUP(AR20,$AB$2:$AD$240,3,FALSE))),"n")</f>
        <v/>
      </c>
      <c r="AQ20">
        <f>IFERROR(VLOOKUP($F$1,import!$AB$6:$AT$65,ROW(21:21),FALSE),0)</f>
        <v>0</v>
      </c>
      <c r="AR20" t="str">
        <f t="shared" ca="1" si="6"/>
        <v/>
      </c>
      <c r="AS20" t="str">
        <f t="shared" ca="1" si="7"/>
        <v/>
      </c>
      <c r="AT20" t="str">
        <f t="array" aca="1" ref="AT20" ca="1">IFERROR(INDEX($AR$2:$AR$153,SMALL(IF($AP$2:$AP$153="o",ROW($AP$2:$AP$153)-1,""),ROW(19:19))),"")</f>
        <v/>
      </c>
      <c r="AU20" t="str">
        <f t="array" aca="1" ref="AU20" ca="1">IFERROR(INDEX($AR$2:$AR$159,SMALL(IF($AP$2:$AP$159="n",ROW($AP$2:$AP$159)-1,""),ROW(19:19))),"")</f>
        <v/>
      </c>
      <c r="AY20">
        <f>IFERROR(VLOOKUP($AY$1,import!$AB$6:$AT$65,ROW(21:21),FALSE),0)</f>
        <v>0</v>
      </c>
      <c r="AZ20" t="str">
        <f t="shared" si="4"/>
        <v/>
      </c>
      <c r="BA20" t="str">
        <f>IF(AZ20="","",IF(ISERROR(VLOOKUP(AZ20,Feuil1!$C$7:$C$56,1,FALSE)),AZ20,""))</f>
        <v/>
      </c>
      <c r="BB20" t="str">
        <f>IF(BA20="","",IF($H$44=0,"",IF(COUNTIF($BB$1:BB19,"o")&gt;$H$44,"n",VLOOKUP(BA20,$AB$2:$AD$250,3,FALSE))))</f>
        <v/>
      </c>
      <c r="BC20" s="53" t="str">
        <f t="array" ref="BC20">IFERROR(INDEX($BA$2:$BA$115,SMALL(IF($BB$2:$BB$115="o",ROW($BB$2:$BB$115)-1,""),ROW(19:19))),"")</f>
        <v/>
      </c>
      <c r="BD20" t="str">
        <f t="array" ref="BD20">IFERROR(INDEX($BA$2:$BA$152,SMALL(IF($BB$2:$BB$152="n",ROW($BB$2:$BB$152)-1,""),ROW(19:19))),"")</f>
        <v/>
      </c>
    </row>
    <row r="21" spans="1:56" ht="20.100000000000001" customHeight="1">
      <c r="A21" s="300"/>
      <c r="B21" s="297"/>
      <c r="C21" s="155" t="str">
        <f>IF(B$20="","",IF(COUNTIF($B$2:$B$19,"&lt;&gt;")=6,E14,IF(COUNTIF($B$2:$B$19,"&lt;&gt;")=5,E12,IF(COUNTIF($B$2:$B$19,"&lt;&gt;")=4,E10,IF(COUNTIF($B$2:$B$19,"&lt;&gt;")=3,E8,IF(COUNTIF($B$2:$B$19,"&lt;&gt;")=2,E6,IF(COUNTIF($B$2:$B$19,"&lt;&gt;")=1,E4,E2)))))))</f>
        <v/>
      </c>
      <c r="D21" s="175" t="str">
        <f t="array" aca="1" ref="D21" ca="1">IFERROR(INDEX($AR$2:$AR$159,SMALL(IF($AP$2:$AP$159="o",ROW($AP$2:$AP$159)-1,""),ROW(20:20))),"")</f>
        <v/>
      </c>
      <c r="E21" s="176" t="str">
        <f t="array" aca="1" ref="E21" ca="1">IFERROR(INDEX($AR$2:$AR$159,SMALL(IF($AP$2:$AP$159="n",ROW($AP$2:$AP$159)-1,""),ROW(20:20))),"")</f>
        <v/>
      </c>
      <c r="F21" s="132"/>
      <c r="G21" s="300"/>
      <c r="H21" s="297"/>
      <c r="I21" s="161" t="str">
        <f>IF($H$20="","",IF(COUNTIF($H$2:$H$19,"&lt;&gt;")=6,K14,IF(COUNTIF($H$2:$H$19,"&lt;&gt;")=5,K12,IF(COUNTIF($H$2:$H$19,"&lt;&gt;")=4,K10,IF(COUNTIF($H$2:$H$19,"&lt;&gt;")=3,K8,IF(COUNTIF($H$2:$H$19,"&lt;&gt;")=2,K6,IF(COUNTIF($H$2:$H$19,"&lt;&gt;")=1,K4,K2)))))))</f>
        <v/>
      </c>
      <c r="J21" s="158" t="str">
        <f t="array" ref="J21">IFERROR(INDEX($BA$2:$BA$115,SMALL(IF($BB$2:$BB$115="o",ROW($BB$2:$BB$115)-1,""),ROW(20:20))),"")</f>
        <v/>
      </c>
      <c r="K21" s="166" t="str">
        <f t="array" ref="K21">IFERROR(INDEX($BA$2:$BA$172,SMALL(IF($BB$2:$BB$172="n",ROW($BB$2:$BB$172)-1,""),ROW(20:20))),"")</f>
        <v/>
      </c>
      <c r="L21" s="59"/>
      <c r="M21" s="59"/>
      <c r="N21" s="59" t="str">
        <f ca="1">IFERROR(VLOOKUP($A$29&amp;"bis",import!$AB$6:$AR$65,ROW(6:6),FALSE),"")</f>
        <v/>
      </c>
      <c r="O21" s="59" t="str">
        <f t="shared" ca="1" si="0"/>
        <v/>
      </c>
      <c r="P21" s="59" t="str">
        <f t="shared" ca="1" si="1"/>
        <v/>
      </c>
      <c r="Q21" s="59"/>
      <c r="R21" s="59"/>
      <c r="S21" s="59" t="str">
        <f ca="1">IFERROR(VLOOKUP($S$1&amp;"bis",import!$AB$6:$AR$65,ROW(6:6),FALSE),"")</f>
        <v/>
      </c>
      <c r="T21" s="59" t="str">
        <f t="shared" ca="1" si="9"/>
        <v/>
      </c>
      <c r="U21" s="59" t="str">
        <f t="shared" ca="1" si="3"/>
        <v/>
      </c>
      <c r="V21" s="59"/>
      <c r="W21" s="59"/>
      <c r="X21" s="59"/>
      <c r="Y21" s="59"/>
      <c r="AB21" s="100" t="s">
        <v>317</v>
      </c>
      <c r="AC21" s="59" t="s">
        <v>67</v>
      </c>
      <c r="AD21" s="59" t="s">
        <v>66</v>
      </c>
      <c r="AE21" s="101" t="s">
        <v>66</v>
      </c>
      <c r="AP21" t="str">
        <f ca="1">IFERROR(IF(AR21="","",IF(COUNTIF($AS$2:AS20,"o")&gt;$B$44,"n",VLOOKUP(AR21,$AB$2:$AD$240,3,FALSE))),"n")</f>
        <v/>
      </c>
      <c r="AQ21">
        <f>IFERROR(VLOOKUP($F$1&amp;"bis",import!$AB$6:$AT$65,ROW(3:3),FALSE),0)</f>
        <v>0</v>
      </c>
      <c r="AR21" t="str">
        <f t="shared" ca="1" si="6"/>
        <v/>
      </c>
      <c r="AS21" t="str">
        <f t="shared" ca="1" si="7"/>
        <v/>
      </c>
      <c r="AT21" t="str">
        <f t="array" aca="1" ref="AT21" ca="1">IFERROR(INDEX($AR$2:$AR$153,SMALL(IF($AP$2:$AP$153="o",ROW($AP$2:$AP$153)-1,""),ROW(20:20))),"")</f>
        <v/>
      </c>
      <c r="AU21" t="str">
        <f t="array" aca="1" ref="AU21" ca="1">IFERROR(INDEX($AR$2:$AR$159,SMALL(IF($AP$2:$AP$159="n",ROW($AP$2:$AP$159)-1,""),ROW(20:20))),"")</f>
        <v/>
      </c>
      <c r="AY21">
        <f>IFERROR(VLOOKUP($AY$1&amp;"bis",import!$AB$6:$AT$65,ROW(3:3),FALSE),0)</f>
        <v>0</v>
      </c>
      <c r="AZ21" t="str">
        <f t="shared" si="4"/>
        <v/>
      </c>
      <c r="BA21" t="str">
        <f>IF(AZ21="","",IF(ISERROR(VLOOKUP(AZ21,Feuil1!$C$7:$C$56,1,FALSE)),AZ21,""))</f>
        <v/>
      </c>
      <c r="BB21" t="str">
        <f>IF(BA21="","",IF($H$44=0,"",IF(COUNTIF($BB$1:BB20,"o")&gt;$H$44,"n",VLOOKUP(BA21,$AB$2:$AD$250,3,FALSE))))</f>
        <v/>
      </c>
      <c r="BC21" s="53" t="str">
        <f t="array" ref="BC21">IFERROR(INDEX($BA$2:$BA$115,SMALL(IF($BB$2:$BB$115="o",ROW($BB$2:$BB$115)-1,""),ROW(20:20))),"")</f>
        <v/>
      </c>
      <c r="BD21" t="str">
        <f t="array" ref="BD21">IFERROR(INDEX($BA$2:$BA$152,SMALL(IF($BB$2:$BB$152="n",ROW($BB$2:$BB$152)-1,""),ROW(20:20))),"")</f>
        <v/>
      </c>
    </row>
    <row r="22" spans="1:56" ht="20.100000000000001" customHeight="1" thickBot="1">
      <c r="A22" s="301"/>
      <c r="B22" s="298"/>
      <c r="C22" s="156" t="str">
        <f>IF(B$20="","",IF(COUNTIF($B$2:$B$19,"&lt;&gt;")=6,E15,IF(COUNTIF($B$2:$B$19,"&lt;&gt;")=5,E13,IF(COUNTIF($B$2:$B$19,"&lt;&gt;")=4,E11,IF(COUNTIF($B$2:$B$19,"&lt;&gt;")=3,E9,IF(COUNTIF($B$2:$B$19,"&lt;&gt;")=2,E7,IF(COUNTIF($B$2:$B$19,"&lt;&gt;")=1,E5,E3)))))))</f>
        <v/>
      </c>
      <c r="D22" s="175" t="str">
        <f t="array" aca="1" ref="D22" ca="1">IFERROR(INDEX($AR$2:$AR$159,SMALL(IF($AP$2:$AP$159="o",ROW($AP$2:$AP$159)-1,""),ROW(21:21))),"")</f>
        <v/>
      </c>
      <c r="E22" s="176" t="str">
        <f t="array" aca="1" ref="E22" ca="1">IFERROR(INDEX($AR$2:$AR$159,SMALL(IF($AP$2:$AP$159="n",ROW($AP$2:$AP$159)-1,""),ROW(21:21))),"")</f>
        <v/>
      </c>
      <c r="F22" s="132"/>
      <c r="G22" s="301"/>
      <c r="H22" s="298"/>
      <c r="I22" s="162" t="str">
        <f>IF($H$20="","",IF(COUNTIF($H$2:$H$19,"&lt;&gt;")=6,K15,IF(COUNTIF($H$2:$H$19,"&lt;&gt;")=5,K13,IF(COUNTIF($H$2:$H$19,"&lt;&gt;")=4,K11,IF(COUNTIF($H$2:$H$19,"&lt;&gt;")=3,K9,IF(COUNTIF($H$2:$H$19,"&lt;&gt;")=2,K7,IF(COUNTIF($H$2:$H$19,"&lt;&gt;")=1,K5,K3)))))))</f>
        <v/>
      </c>
      <c r="J22" s="158" t="str">
        <f t="array" ref="J22">IFERROR(INDEX($BA$2:$BA$115,SMALL(IF($BB$2:$BB$115="o",ROW($BB$2:$BB$115)-1,""),ROW(21:21))),"")</f>
        <v/>
      </c>
      <c r="K22" s="166" t="str">
        <f t="array" ref="K22">IFERROR(INDEX($BA$2:$BA$172,SMALL(IF($BB$2:$BB$172="n",ROW($BB$2:$BB$172)-1,""),ROW(21:21))),"")</f>
        <v/>
      </c>
      <c r="L22" s="59"/>
      <c r="M22" s="59"/>
      <c r="N22" s="59" t="str">
        <f ca="1">IFERROR(VLOOKUP($A$29&amp;"bis",import!$AB$6:$AR$65,ROW(7:7),FALSE),"")</f>
        <v/>
      </c>
      <c r="O22" s="59" t="str">
        <f t="shared" ca="1" si="0"/>
        <v/>
      </c>
      <c r="P22" s="59" t="str">
        <f t="shared" ca="1" si="1"/>
        <v/>
      </c>
      <c r="Q22" s="59"/>
      <c r="R22" s="59"/>
      <c r="S22" s="59" t="str">
        <f ca="1">IFERROR(VLOOKUP($S$1&amp;"bis",import!$AB$6:$AR$65,ROW(7:7),FALSE),"")</f>
        <v/>
      </c>
      <c r="T22" s="59" t="str">
        <f t="shared" ca="1" si="9"/>
        <v/>
      </c>
      <c r="U22" s="59" t="str">
        <f t="shared" ca="1" si="3"/>
        <v/>
      </c>
      <c r="V22" s="59"/>
      <c r="W22" s="59"/>
      <c r="X22" s="59"/>
      <c r="Y22" s="59"/>
      <c r="AB22" s="100" t="s">
        <v>318</v>
      </c>
      <c r="AC22" s="59" t="s">
        <v>67</v>
      </c>
      <c r="AD22" s="59" t="s">
        <v>67</v>
      </c>
      <c r="AE22" s="101" t="s">
        <v>66</v>
      </c>
      <c r="AP22" t="str">
        <f ca="1">IFERROR(IF(AR22="","",IF(COUNTIF($AS$2:AS21,"o")&gt;$B$44,"n",VLOOKUP(AR22,$AB$2:$AD$240,3,FALSE))),"n")</f>
        <v/>
      </c>
      <c r="AQ22" t="str">
        <f>IFERROR(VLOOKUP($F$1&amp;"bis",import!$AB$6:$AT$65,ROW(4:4),FALSE),0)</f>
        <v/>
      </c>
      <c r="AR22" t="str">
        <f t="shared" ca="1" si="6"/>
        <v/>
      </c>
      <c r="AS22" t="str">
        <f t="shared" ca="1" si="7"/>
        <v/>
      </c>
      <c r="AT22" t="str">
        <f t="array" aca="1" ref="AT22" ca="1">IFERROR(INDEX($AR$2:$AR$153,SMALL(IF($AP$2:$AP$153="o",ROW($AP$2:$AP$153)-1,""),ROW(21:21))),"")</f>
        <v/>
      </c>
      <c r="AU22" t="str">
        <f t="array" aca="1" ref="AU22" ca="1">IFERROR(INDEX($AR$2:$AR$159,SMALL(IF($AP$2:$AP$159="n",ROW($AP$2:$AP$159)-1,""),ROW(21:21))),"")</f>
        <v/>
      </c>
      <c r="AY22" t="str">
        <f>IFERROR(VLOOKUP($AY$1&amp;"bis",import!$AB$6:$AT$65,ROW(4:4),FALSE),0)</f>
        <v/>
      </c>
      <c r="AZ22" t="str">
        <f t="shared" si="4"/>
        <v/>
      </c>
      <c r="BA22" t="str">
        <f>IF(AZ22="","",IF(ISERROR(VLOOKUP(AZ22,Feuil1!$C$7:$C$56,1,FALSE)),AZ22,""))</f>
        <v/>
      </c>
      <c r="BB22" t="str">
        <f>IF(BA22="","",IF($H$44=0,"",IF(COUNTIF($BB$1:BB21,"o")&gt;$H$44,"n",VLOOKUP(BA22,$AB$2:$AD$250,3,FALSE))))</f>
        <v/>
      </c>
      <c r="BC22" s="68" t="str">
        <f t="array" ref="BC22">IFERROR(INDEX($BA$2:$BA$115,SMALL(IF($BB$2:$BB$115="o",ROW($BB$2:$BB$115)-1,""),ROW(21:21))),"")</f>
        <v/>
      </c>
      <c r="BD22" t="str">
        <f t="array" ref="BD22">IFERROR(INDEX($BA$2:$BA$152,SMALL(IF($BB$2:$BB$152="n",ROW($BB$2:$BB$152)-1,""),ROW(21:21))),"")</f>
        <v/>
      </c>
    </row>
    <row r="23" spans="1:56" ht="20.100000000000001" customHeight="1" thickTop="1">
      <c r="A23" s="299" t="s">
        <v>81</v>
      </c>
      <c r="B23" s="296"/>
      <c r="C23" s="154" t="str">
        <f>IF(B$23="","",IF(COUNTIF($B$2:$B$22,"&lt;&gt;")=7,D9,IF(COUNTIF($B$2:$B$22,"&lt;&gt;")=6,D8,IF(COUNTIF($B$2:$B$22,"&lt;&gt;")=5,D7,IF(COUNTIF($B$2:$B$22,"&lt;&gt;")=4,D6,IF(COUNTIF($B$2:$B$22,"&lt;&gt;")=3,D5,IF(COUNTIF($B$2:$B$22,"&lt;&gt;")=2,D4,IF(COUNTIF($B$2:$B$22,"&lt;&gt;")=1,D3,D2))))))))</f>
        <v/>
      </c>
      <c r="D23" s="175" t="str">
        <f t="array" aca="1" ref="D23" ca="1">IFERROR(INDEX($AR$2:$AR$159,SMALL(IF($AP$2:$AP$159="o",ROW($AP$2:$AP$159)-1,""),ROW(22:22))),"")</f>
        <v/>
      </c>
      <c r="E23" s="176" t="str">
        <f t="array" aca="1" ref="E23" ca="1">IFERROR(INDEX($AR$2:$AR$159,SMALL(IF($AP$2:$AP$159="n",ROW($AP$2:$AP$159)-1,""),ROW(22:22))),"")</f>
        <v/>
      </c>
      <c r="F23" s="132"/>
      <c r="G23" s="299" t="s">
        <v>62</v>
      </c>
      <c r="H23" s="296"/>
      <c r="I23" s="163"/>
      <c r="J23" s="158" t="str">
        <f t="array" ref="J23">IFERROR(INDEX($BA$2:$BA$115,SMALL(IF($BB$2:$BB$115="o",ROW($BB$2:$BB$115)-1,""),ROW(22:22))),"")</f>
        <v/>
      </c>
      <c r="K23" s="166" t="str">
        <f t="array" ref="K23">IFERROR(INDEX($BA$2:$BA$172,SMALL(IF($BB$2:$BB$172="n",ROW($BB$2:$BB$172)-1,""),ROW(22:22))),"")</f>
        <v/>
      </c>
      <c r="L23" s="59"/>
      <c r="M23" s="59"/>
      <c r="N23" s="59" t="str">
        <f ca="1">IFERROR(VLOOKUP($A$29&amp;"bis",import!$AB$6:$AR$65,ROW(8:8),FALSE),"")</f>
        <v/>
      </c>
      <c r="O23" s="59" t="str">
        <f t="shared" ca="1" si="0"/>
        <v/>
      </c>
      <c r="P23" s="59" t="str">
        <f t="shared" ca="1" si="1"/>
        <v/>
      </c>
      <c r="Q23" s="59"/>
      <c r="R23" s="59"/>
      <c r="S23" s="59" t="str">
        <f ca="1">IFERROR(VLOOKUP($S$1&amp;"bis",import!$AB$6:$AR$65,ROW(8:8),FALSE),"")</f>
        <v/>
      </c>
      <c r="T23" s="59" t="str">
        <f t="shared" ca="1" si="9"/>
        <v/>
      </c>
      <c r="U23" s="59" t="str">
        <f t="shared" ca="1" si="3"/>
        <v/>
      </c>
      <c r="V23" s="59"/>
      <c r="W23" s="59"/>
      <c r="X23" s="59"/>
      <c r="Y23" s="59"/>
      <c r="AB23" s="100" t="s">
        <v>319</v>
      </c>
      <c r="AC23" s="59" t="s">
        <v>66</v>
      </c>
      <c r="AD23" s="59" t="s">
        <v>66</v>
      </c>
      <c r="AE23" s="101" t="s">
        <v>66</v>
      </c>
      <c r="AP23" t="str">
        <f ca="1">IFERROR(IF(AR23="","",IF(COUNTIF($AS$2:AS22,"o")&gt;$B$44,"n",VLOOKUP(AR23,$AB$2:$AD$240,3,FALSE))),"n")</f>
        <v/>
      </c>
      <c r="AQ23" t="str">
        <f>IFERROR(VLOOKUP($F$1&amp;"bis",import!$AB$6:$AT$65,ROW(5:5),FALSE),0)</f>
        <v/>
      </c>
      <c r="AR23" t="str">
        <f t="shared" ca="1" si="6"/>
        <v/>
      </c>
      <c r="AS23" t="str">
        <f t="shared" ca="1" si="7"/>
        <v/>
      </c>
      <c r="AT23" t="str">
        <f t="array" aca="1" ref="AT23" ca="1">IFERROR(INDEX($AR$2:$AR$153,SMALL(IF($AP$2:$AP$153="o",ROW($AP$2:$AP$153)-1,""),ROW(22:22))),"")</f>
        <v/>
      </c>
      <c r="AU23" t="str">
        <f t="array" aca="1" ref="AU23" ca="1">IFERROR(INDEX($AR$2:$AR$159,SMALL(IF($AS$2:$AS$159="n",ROW($AS$2:$AS$159)-1,""),ROW(22:22))),"")</f>
        <v/>
      </c>
      <c r="AY23" t="str">
        <f>IFERROR(VLOOKUP($AY$1&amp;"bis",import!$AB$6:$AT$65,ROW(5:5),FALSE),0)</f>
        <v/>
      </c>
      <c r="AZ23" t="str">
        <f t="shared" si="4"/>
        <v/>
      </c>
      <c r="BA23" t="str">
        <f>IF(AZ23="","",IF(ISERROR(VLOOKUP(AZ23,Feuil1!$C$7:$C$56,1,FALSE)),AZ23,""))</f>
        <v/>
      </c>
      <c r="BB23" t="str">
        <f>IF(BA23="","",IF($H$44=0,"",IF(COUNTIF($BB$1:BB22,"o")&gt;$H$44,"n",VLOOKUP(BA23,$AB$2:$AD$250,3,FALSE))))</f>
        <v/>
      </c>
      <c r="BC23" s="68" t="str">
        <f t="array" ref="BC23">IFERROR(INDEX($BA$2:$BA$115,SMALL(IF($BB$2:$BB$115="o",ROW($BB$2:$BB$115)-1,""),ROW(22:22))),"")</f>
        <v/>
      </c>
      <c r="BD23" t="str">
        <f t="array" ref="BD23">IFERROR(INDEX($BA$2:$BA$136,SMALL(IF($BB$2:$BB$136="n",ROW($BB$2:$BB$136)-1,""),ROW(22:22))),"")</f>
        <v/>
      </c>
    </row>
    <row r="24" spans="1:56" ht="20.100000000000001" customHeight="1">
      <c r="A24" s="300"/>
      <c r="B24" s="297"/>
      <c r="C24" s="155" t="str">
        <f>IF(B$23="","",IF(COUNTIF($B$2:$B$22,"&lt;&gt;")=7,E16,IF(COUNTIF($B$2:$B$22,"&lt;&gt;")=6,E14,IF(COUNTIF($B$2:$B$22,"&lt;&gt;")=5,E12,IF(COUNTIF($B$2:$B$22,"&lt;&gt;")=4,E10,IF(COUNTIF($B$2:$B$22,"&lt;&gt;")=3,E8,IF(COUNTIF($B$2:$B$22,"&lt;&gt;")=2,E6,IF(COUNTIF($B$2:$B$22,"&lt;&gt;")=1,E4,E2))))))))</f>
        <v/>
      </c>
      <c r="D24" s="175" t="str">
        <f t="array" aca="1" ref="D24" ca="1">IFERROR(INDEX($AR$2:$AR$159,SMALL(IF($AP$2:$AP$159="o",ROW($AP$2:$AP$159)-1,""),ROW(23:23))),"")</f>
        <v/>
      </c>
      <c r="E24" s="176" t="str">
        <f t="array" aca="1" ref="E24" ca="1">IFERROR(INDEX($AR$2:$AR$159,SMALL(IF($AP$2:$AP$159="n",ROW($AP$2:$AP$159)-1,""),ROW(23:23))),"")</f>
        <v/>
      </c>
      <c r="F24" s="132"/>
      <c r="G24" s="300"/>
      <c r="H24" s="297"/>
      <c r="I24" s="161"/>
      <c r="J24" s="158" t="str">
        <f t="array" ref="J24">IFERROR(INDEX($BA$2:$BA$115,SMALL(IF($BB$2:$BB$115="o",ROW($BB$2:$BB$115)-1,""),ROW(23:23))),"")</f>
        <v/>
      </c>
      <c r="K24" s="166" t="str">
        <f t="array" ref="K24">IFERROR(INDEX($BA$2:$BA$172,SMALL(IF($BB$2:$BB$172="n",ROW($BB$2:$BB$172)-1,""),ROW(23:23))),"")</f>
        <v/>
      </c>
      <c r="L24" s="59"/>
      <c r="M24" s="59"/>
      <c r="N24" s="59" t="str">
        <f ca="1">IFERROR(VLOOKUP($A$29&amp;"bis",import!$AB$6:$AR$65,ROW(9:9),FALSE),"")</f>
        <v/>
      </c>
      <c r="O24" s="59" t="str">
        <f t="shared" ca="1" si="0"/>
        <v/>
      </c>
      <c r="P24" s="59" t="str">
        <f t="shared" ca="1" si="1"/>
        <v/>
      </c>
      <c r="Q24" s="59"/>
      <c r="R24" s="59"/>
      <c r="S24" s="59" t="str">
        <f ca="1">IFERROR(VLOOKUP($S$1&amp;"bis",import!$AB$6:$AR$65,ROW(9:9),FALSE),"")</f>
        <v/>
      </c>
      <c r="T24" s="59" t="str">
        <f t="shared" ca="1" si="9"/>
        <v/>
      </c>
      <c r="U24" s="59" t="str">
        <f t="shared" ca="1" si="3"/>
        <v/>
      </c>
      <c r="V24" s="59"/>
      <c r="W24" s="59"/>
      <c r="X24" s="59"/>
      <c r="Y24" s="59"/>
      <c r="AB24" s="100" t="s">
        <v>320</v>
      </c>
      <c r="AC24" s="59" t="s">
        <v>67</v>
      </c>
      <c r="AD24" s="59" t="s">
        <v>67</v>
      </c>
      <c r="AE24" s="101" t="s">
        <v>66</v>
      </c>
      <c r="AP24" t="str">
        <f ca="1">IFERROR(IF(AR24="","",IF(COUNTIF($AS$2:AS23,"o")&gt;$B$44,"n",VLOOKUP(AR24,$AB$2:$AD$240,3,FALSE))),"n")</f>
        <v/>
      </c>
      <c r="AQ24">
        <f>IFERROR(VLOOKUP($F$1&amp;"bis",import!$AB$6:$AT$65,ROW(6:6),FALSE),0)</f>
        <v>0</v>
      </c>
      <c r="AR24" t="str">
        <f t="shared" ca="1" si="6"/>
        <v/>
      </c>
      <c r="AS24" t="str">
        <f t="shared" ca="1" si="7"/>
        <v/>
      </c>
      <c r="AT24" t="str">
        <f t="array" aca="1" ref="AT24" ca="1">IFERROR(INDEX($AR$2:$AR$153,SMALL(IF($AP$2:$AP$153="o",ROW($AP$2:$AP$153)-1,""),ROW(23:23))),"")</f>
        <v/>
      </c>
      <c r="AU24" t="str">
        <f t="array" aca="1" ref="AU24" ca="1">IFERROR(INDEX($AR$2:$AR$159,SMALL(IF($AS$2:$AS$159="n",ROW($AS$2:$AS$159)-1,""),ROW(23:23))),"")</f>
        <v/>
      </c>
      <c r="AY24">
        <f>IFERROR(VLOOKUP($AY$1&amp;"bis",import!$AB$6:$AT$65,ROW(6:6),FALSE),0)</f>
        <v>0</v>
      </c>
      <c r="AZ24" t="str">
        <f t="shared" si="4"/>
        <v/>
      </c>
      <c r="BA24" t="str">
        <f>IF(AZ24="","",IF(ISERROR(VLOOKUP(AZ24,Feuil1!$C$7:$C$56,1,FALSE)),AZ24,""))</f>
        <v/>
      </c>
      <c r="BB24" t="str">
        <f>IF(BA24="","",IF($H$44=0,"",IF(COUNTIF($BB$1:BB23,"o")&gt;$H$44,"n",VLOOKUP(BA24,$AB$2:$AD$250,3,FALSE))))</f>
        <v/>
      </c>
      <c r="BC24" s="68" t="str">
        <f t="array" ref="BC24">IFERROR(INDEX($BA$2:$BA$115,SMALL(IF($BB$2:$BB$115="o",ROW($BB$2:$BB$115)-1,""),ROW(23:23))),"")</f>
        <v/>
      </c>
      <c r="BD24" t="str">
        <f t="array" ref="BD24">IFERROR(INDEX($BA$2:$BA$136,SMALL(IF($BB$2:$BB$136="n",ROW($BB$2:$BB$136)-1,""),ROW(23:23))),"")</f>
        <v/>
      </c>
    </row>
    <row r="25" spans="1:56" ht="20.100000000000001" customHeight="1" thickBot="1">
      <c r="A25" s="301"/>
      <c r="B25" s="298"/>
      <c r="C25" s="156" t="str">
        <f>IF(B$23="","",IF(COUNTIF($B$2:$B$22,"&lt;&gt;")=7,E17,IF(COUNTIF($B$2:$B$22,"&lt;&gt;")=6,E15,IF(COUNTIF($B$2:$B$22,"&lt;&gt;")=5,E13,IF(COUNTIF($B$2:$B$22,"&lt;&gt;")=4,E11,IF(COUNTIF($B$2:$B$22,"&lt;&gt;")=3,E9,IF(COUNTIF($B$2:$B$22,"&lt;&gt;")=2,E7,IF(COUNTIF($B$2:$B$22,"&lt;&gt;")=1,E5,E3))))))))</f>
        <v/>
      </c>
      <c r="D25" s="175" t="str">
        <f t="array" aca="1" ref="D25" ca="1">IFERROR(INDEX($AR$2:$AR$159,SMALL(IF($AP$2:$AP$159="o",ROW($AP$2:$AP$159)-1,""),ROW(24:24))),"")</f>
        <v/>
      </c>
      <c r="E25" s="176" t="str">
        <f t="array" aca="1" ref="E25" ca="1">IFERROR(INDEX($AR$2:$AR$159,SMALL(IF($AP$2:$AP$159="n",ROW($AP$2:$AP$159)-1,""),ROW(24:24))),"")</f>
        <v/>
      </c>
      <c r="F25" s="132"/>
      <c r="G25" s="301"/>
      <c r="H25" s="298"/>
      <c r="I25" s="162"/>
      <c r="J25" s="158" t="str">
        <f t="array" ref="J25">IFERROR(INDEX($BA$2:$BA$115,SMALL(IF($BB$2:$BB$115="o",ROW($BB$2:$BB$115)-1,""),ROW(24:24))),"")</f>
        <v/>
      </c>
      <c r="K25" s="166" t="str">
        <f t="array" ref="K25">IFERROR(INDEX($BA$2:$BA$172,SMALL(IF($BB$2:$BB$172="n",ROW($BB$2:$BB$172)-1,""),ROW(24:24))),"")</f>
        <v/>
      </c>
      <c r="L25" s="59"/>
      <c r="M25" s="59"/>
      <c r="N25" s="59" t="str">
        <f ca="1">IFERROR(VLOOKUP($A$29&amp;"bis",import!$AB$6:$AR$65,ROW(10:10),FALSE),"")</f>
        <v/>
      </c>
      <c r="O25" s="59" t="str">
        <f t="shared" ca="1" si="0"/>
        <v/>
      </c>
      <c r="P25" s="59" t="str">
        <f t="shared" ca="1" si="1"/>
        <v/>
      </c>
      <c r="Q25" s="59"/>
      <c r="R25" s="59"/>
      <c r="S25" s="59" t="str">
        <f ca="1">IFERROR(VLOOKUP($S$1&amp;"bis",import!$AB$6:$AR$65,ROW(10:10),FALSE),"")</f>
        <v/>
      </c>
      <c r="T25" s="59" t="str">
        <f t="shared" ca="1" si="9"/>
        <v/>
      </c>
      <c r="U25" s="59" t="str">
        <f t="shared" ca="1" si="3"/>
        <v/>
      </c>
      <c r="V25" s="59"/>
      <c r="W25" s="59"/>
      <c r="X25" s="59"/>
      <c r="Y25" s="59"/>
      <c r="AB25" s="100" t="s">
        <v>321</v>
      </c>
      <c r="AC25" s="59" t="s">
        <v>67</v>
      </c>
      <c r="AD25" s="59" t="s">
        <v>66</v>
      </c>
      <c r="AE25" s="101" t="s">
        <v>66</v>
      </c>
      <c r="AP25" t="str">
        <f ca="1">IFERROR(IF(AR25="","",IF(COUNTIF($AS$2:AS24,"o")&gt;$B$44,"n",VLOOKUP(AR25,$AB$2:$AD$240,3,FALSE))),"n")</f>
        <v/>
      </c>
      <c r="AQ25" t="str">
        <f>IFERROR(VLOOKUP($F$1&amp;"bis",import!$AB$6:$AT$65,ROW(7:7),FALSE),0)</f>
        <v/>
      </c>
      <c r="AR25" t="str">
        <f t="shared" ca="1" si="6"/>
        <v/>
      </c>
      <c r="AS25" t="str">
        <f t="shared" ca="1" si="7"/>
        <v/>
      </c>
      <c r="AT25" t="str">
        <f t="array" aca="1" ref="AT25" ca="1">IFERROR(INDEX($AR$2:$AR$153,SMALL(IF($AP$2:$AP$153="o",ROW($AP$2:$AP$153)-1,""),ROW(24:24))),"")</f>
        <v/>
      </c>
      <c r="AU25" t="str">
        <f t="array" aca="1" ref="AU25" ca="1">IFERROR(INDEX($AR$2:$AR$159,SMALL(IF($AS$2:$AS$159="n",ROW($AS$2:$AS$159)-1,""),ROW(24:24))),"")</f>
        <v/>
      </c>
      <c r="AY25" t="str">
        <f>IFERROR(VLOOKUP($AY$1&amp;"bis",import!$AB$6:$AT$65,ROW(7:7),FALSE),0)</f>
        <v/>
      </c>
      <c r="AZ25" t="str">
        <f t="shared" si="4"/>
        <v/>
      </c>
      <c r="BA25" t="str">
        <f>IF(AZ25="","",IF(ISERROR(VLOOKUP(AZ25,Feuil1!$C$7:$C$56,1,FALSE)),AZ25,""))</f>
        <v/>
      </c>
      <c r="BB25" t="str">
        <f>IF(BA25="","",IF($H$44=0,"",IF(COUNTIF($BB$1:BB24,"o")&gt;$H$44,"n",VLOOKUP(BA25,$AB$2:$AD$250,3,FALSE))))</f>
        <v/>
      </c>
      <c r="BC25" s="68" t="str">
        <f t="array" ref="BC25">IFERROR(INDEX($BA$2:$BA$115,SMALL(IF($BB$2:$BB$115="o",ROW($BB$2:$BB$115)-1,""),ROW(24:24))),"")</f>
        <v/>
      </c>
      <c r="BD25" t="str">
        <f t="array" ref="BD25">IFERROR(INDEX($BA$2:$BA$136,SMALL(IF($BB$2:$BB$136="n",ROW($BB$2:$BB$136)-1,""),ROW(24:24))),"")</f>
        <v/>
      </c>
    </row>
    <row r="26" spans="1:56" ht="20.100000000000001" customHeight="1" thickTop="1">
      <c r="A26" s="299" t="s">
        <v>82</v>
      </c>
      <c r="B26" s="296"/>
      <c r="C26" s="154" t="str">
        <f>IF(B$26="","",IF(COUNTIF($B$2:$B$25,"&lt;&gt;")=8,D10,IF(COUNTIF($B$2:$B$25,"&lt;&gt;")=7,D9,IF(COUNTIF($B$2:$B$25,"&lt;&gt;")=6,D8,IF(COUNTIF($B$2:$B$25,"&lt;&gt;")=5,D7,IF(COUNTIF($B$2:$B$25,"&lt;&gt;")=4,D6,IF(COUNTIF($B$2:$B$25,"&lt;&gt;")=3,D5,IF(COUNTIF($B$2:$B$25,"&lt;&gt;")=2,D4,IF(COUNTIF($B$2:$B$25,"&lt;&gt;")=1,D3,D2)))))))))</f>
        <v/>
      </c>
      <c r="D26" s="175" t="str">
        <f t="array" aca="1" ref="D26" ca="1">IFERROR(INDEX($AR$2:$AR$159,SMALL(IF($AP$2:$AP$159="o",ROW($AP$2:$AP$159)-1,""),ROW(25:25))),"")</f>
        <v/>
      </c>
      <c r="E26" s="176" t="str">
        <f t="array" aca="1" ref="E26" ca="1">IFERROR(INDEX($AR$2:$AR$159,SMALL(IF($AP$2:$AP$159="n",ROW($AP$2:$AP$159)-1,""),ROW(25:25))),"")</f>
        <v/>
      </c>
      <c r="F26" s="132"/>
      <c r="G26" s="299" t="s">
        <v>63</v>
      </c>
      <c r="H26" s="296"/>
      <c r="I26" s="163"/>
      <c r="J26" s="158" t="str">
        <f t="array" ref="J26">IFERROR(INDEX($BA$2:$BA$115,SMALL(IF($BB$2:$BB$115="o",ROW($BB$2:$BB$115)-1,""),ROW(25:25))),"")</f>
        <v/>
      </c>
      <c r="K26" s="166" t="str">
        <f t="array" ref="K26">IFERROR(INDEX($BA$2:$BA$172,SMALL(IF($BB$2:$BB$172="n",ROW($BB$2:$BB$172)-1,""),ROW(25:25))),"")</f>
        <v/>
      </c>
      <c r="L26" s="59"/>
      <c r="M26" s="59"/>
      <c r="N26" s="59" t="str">
        <f ca="1">IFERROR(VLOOKUP($A$29&amp;"bis",import!$AB$6:$AR$65,ROW(11:11),FALSE),"")</f>
        <v/>
      </c>
      <c r="O26" s="59" t="str">
        <f t="shared" ca="1" si="0"/>
        <v/>
      </c>
      <c r="P26" s="59" t="str">
        <f t="shared" ca="1" si="1"/>
        <v/>
      </c>
      <c r="Q26" s="59"/>
      <c r="R26" s="59"/>
      <c r="S26" s="59" t="str">
        <f ca="1">IFERROR(VLOOKUP($S$1&amp;"bis",import!$AB$6:$AR$65,ROW(11:11),FALSE),"")</f>
        <v/>
      </c>
      <c r="T26" s="59" t="str">
        <f t="shared" ca="1" si="9"/>
        <v/>
      </c>
      <c r="U26" s="59" t="str">
        <f t="shared" ca="1" si="3"/>
        <v/>
      </c>
      <c r="V26" s="59"/>
      <c r="W26" s="59"/>
      <c r="X26" s="59"/>
      <c r="Y26" s="59"/>
      <c r="AB26" s="100" t="s">
        <v>322</v>
      </c>
      <c r="AC26" s="59" t="s">
        <v>67</v>
      </c>
      <c r="AD26" s="59" t="s">
        <v>66</v>
      </c>
      <c r="AE26" s="101" t="s">
        <v>66</v>
      </c>
      <c r="AP26" t="str">
        <f ca="1">IFERROR(IF(AR26="","",IF(COUNTIF($AS$2:AS25,"o")&gt;$B$44,"n",VLOOKUP(AR26,$AB$2:$AD$240,3,FALSE))),"n")</f>
        <v/>
      </c>
      <c r="AQ26" t="str">
        <f>IFERROR(VLOOKUP($F$1&amp;"bis",import!$AB$6:$AT$65,ROW(8:8),FALSE),0)</f>
        <v/>
      </c>
      <c r="AR26" t="str">
        <f t="shared" ca="1" si="6"/>
        <v/>
      </c>
      <c r="AS26" t="str">
        <f t="shared" ca="1" si="7"/>
        <v/>
      </c>
      <c r="AT26" t="str">
        <f t="array" aca="1" ref="AT26" ca="1">IFERROR(INDEX($AR$2:$AR$159,SMALL(IF($AS$2:$AS$159="o",ROW($AS$2:$AS$159)-1,""),ROW(25:25))),"")</f>
        <v/>
      </c>
      <c r="AU26" t="str">
        <f t="array" aca="1" ref="AU26" ca="1">IFERROR(INDEX($AR$2:$AR$159,SMALL(IF($AS$2:$AS$159="n",ROW($AS$2:$AS$159)-1,""),ROW(25:25))),"")</f>
        <v/>
      </c>
      <c r="AY26" t="str">
        <f>IFERROR(VLOOKUP($AY$1&amp;"bis",import!$AB$6:$AT$65,ROW(8:8),FALSE),0)</f>
        <v/>
      </c>
      <c r="AZ26" t="str">
        <f t="shared" si="4"/>
        <v/>
      </c>
      <c r="BA26" t="str">
        <f>IF(AZ26="","",IF(ISERROR(VLOOKUP(AZ26,Feuil1!$C$7:$C$56,1,FALSE)),AZ26,""))</f>
        <v/>
      </c>
      <c r="BB26" t="str">
        <f>IF(BA26="","",IF($H$44=0,"",IF(COUNTIF($BB$1:BB25,"o")&gt;$H$44,"n",VLOOKUP(BA26,$AB$2:$AD$250,3,FALSE))))</f>
        <v/>
      </c>
      <c r="BC26" s="68" t="str">
        <f t="array" ref="BC26">IFERROR(INDEX($BA$2:$BA$115,SMALL(IF($BB$2:$BB$115="o",ROW($BB$2:$BB$115)-1,""),ROW(25:25))),"")</f>
        <v/>
      </c>
      <c r="BD26" t="str">
        <f t="array" ref="BD26">IFERROR(INDEX($BA$2:$BA$136,SMALL(IF($BB$2:$BB$136="n",ROW($BB$2:$BB$136)-1,""),ROW(25:25))),"")</f>
        <v/>
      </c>
    </row>
    <row r="27" spans="1:56" ht="20.100000000000001" customHeight="1">
      <c r="A27" s="300"/>
      <c r="B27" s="297"/>
      <c r="C27" s="155" t="str">
        <f>IF(B$26="","",IF(COUNTIF($B$2:$B$25,"&lt;&gt;")=8,E18,IF(COUNTIF($B$2:$B$25,"&lt;&gt;")=7,E16,IF(COUNTIF($B$2:$B$25,"&lt;&gt;")=6,E14,IF(COUNTIF($B$2:$B$25,"&lt;&gt;")=5,E12,IF(COUNTIF($B$2:$B$25,"&lt;&gt;")=4,E10,IF(COUNTIF($B$2:$B$25,"&lt;&gt;")=3,E8,IF(COUNTIF($B$2:$B$25,"&lt;&gt;")=2,E6,IF(COUNTIF($B$2:$B$25,"&lt;&gt;")=1,E4,E2)))))))))</f>
        <v/>
      </c>
      <c r="D27" s="175" t="str">
        <f t="array" aca="1" ref="D27" ca="1">IFERROR(INDEX($AR$2:$AR$159,SMALL(IF($AP$2:$AP$159="o",ROW($AP$2:$AP$159)-1,""),ROW(26:26))),"")</f>
        <v/>
      </c>
      <c r="E27" s="176" t="str">
        <f t="array" aca="1" ref="E27" ca="1">IFERROR(INDEX($AR$2:$AR$159,SMALL(IF($AP$2:$AP$159="n",ROW($AP$2:$AP$159)-1,""),ROW(26:26))),"")</f>
        <v/>
      </c>
      <c r="F27" s="132"/>
      <c r="G27" s="300"/>
      <c r="H27" s="297"/>
      <c r="I27" s="161"/>
      <c r="J27" s="158" t="str">
        <f t="array" ref="J27">IFERROR(INDEX($BA$2:$BA$115,SMALL(IF($BB$2:$BB$115="o",ROW($BB$2:$BB$115)-1,""),ROW(26:26))),"")</f>
        <v/>
      </c>
      <c r="K27" s="166" t="str">
        <f t="array" ref="K27">IFERROR(INDEX($BA$2:$BA$172,SMALL(IF($BB$2:$BB$172="n",ROW($BB$2:$BB$172)-1,""),ROW(26:26))),"")</f>
        <v/>
      </c>
      <c r="L27" s="59"/>
      <c r="M27" s="59"/>
      <c r="N27" s="59" t="str">
        <f ca="1">IFERROR(VLOOKUP($A$29&amp;"bis",import!$AB$6:$AR$65,ROW(12:12),FALSE),"")</f>
        <v/>
      </c>
      <c r="O27" s="59" t="str">
        <f t="shared" ca="1" si="0"/>
        <v/>
      </c>
      <c r="P27" s="59" t="str">
        <f t="shared" ca="1" si="1"/>
        <v/>
      </c>
      <c r="Q27" s="59"/>
      <c r="R27" s="59"/>
      <c r="S27" s="59" t="str">
        <f ca="1">IFERROR(VLOOKUP($S$1&amp;"bis",import!$AB$6:$AR$65,ROW(12:12),FALSE),"")</f>
        <v/>
      </c>
      <c r="T27" s="59" t="str">
        <f t="shared" ca="1" si="9"/>
        <v/>
      </c>
      <c r="U27" s="59" t="str">
        <f t="shared" ca="1" si="3"/>
        <v/>
      </c>
      <c r="V27" s="59"/>
      <c r="W27" s="59"/>
      <c r="X27" s="59"/>
      <c r="Y27" s="59"/>
      <c r="AB27" s="100" t="s">
        <v>323</v>
      </c>
      <c r="AC27" s="59" t="s">
        <v>67</v>
      </c>
      <c r="AD27" s="59" t="s">
        <v>66</v>
      </c>
      <c r="AE27" s="101" t="s">
        <v>66</v>
      </c>
      <c r="AP27" t="str">
        <f ca="1">IFERROR(IF(AR27="","",IF(COUNTIF($AS$2:AS26,"o")&gt;$B$44,"n",VLOOKUP(AR27,$AB$2:$AD$240,3,FALSE))),"n")</f>
        <v>n</v>
      </c>
      <c r="AQ27" t="str">
        <f>IFERROR(VLOOKUP($F$1&amp;"bis",import!$AB$6:$AT$65,ROW(9:9),FALSE),0)</f>
        <v>PADOV PHILIPPE(14.00 -17.00)</v>
      </c>
      <c r="AR27" t="str">
        <f t="shared" si="6"/>
        <v>PADOV PHILIPPE</v>
      </c>
      <c r="AS27" t="str">
        <f t="shared" si="7"/>
        <v>o</v>
      </c>
      <c r="AT27" t="str">
        <f t="array" aca="1" ref="AT27" ca="1">IFERROR(INDEX($AR$2:$AR$159,SMALL(IF($AS$2:$AS$159="o",ROW($AS$2:$AS$159)-1,""),ROW(26:26))),"")</f>
        <v/>
      </c>
      <c r="AU27" t="str">
        <f t="array" aca="1" ref="AU27" ca="1">IFERROR(INDEX($AR$2:$AR$159,SMALL(IF($AS$2:$AS$159="n",ROW($AS$2:$AS$159)-1,""),ROW(26:26))),"")</f>
        <v/>
      </c>
      <c r="AY27" t="str">
        <f>IFERROR(VLOOKUP($AY$1&amp;"bis",import!$AB$6:$AT$65,ROW(9:9),FALSE),0)</f>
        <v>PONTH GHYSLAINE(17.00 -20.30)</v>
      </c>
      <c r="AZ27" t="str">
        <f>IF(OR(LEN(AY27)&lt;6,AY27=$AY$1),"",IF(RIGHT(AY27,1)=")",LEFT(AY27,LEN(AY27)-14),AY27))</f>
        <v>PONTH GHYSLAINE</v>
      </c>
      <c r="BA27" t="str">
        <f>IF(AZ27="","",IF(ISERROR(VLOOKUP(AZ27,Feuil1!$C$7:$C$56,1,FALSE)),AZ27,""))</f>
        <v>PONTH GHYSLAINE</v>
      </c>
      <c r="BB27" t="str">
        <f>IF(BA27="","",IF($H$44=0,"",IF(COUNTIF($BB$1:BB26,"o")&gt;$H$44,"n",VLOOKUP(BA27,$AB$2:$AD$250,3,FALSE))))</f>
        <v>n</v>
      </c>
      <c r="BC27" s="68" t="str">
        <f t="array" ref="BC27">IFERROR(INDEX($BA$2:$BA$115,SMALL(IF($BB$2:$BB$115="o",ROW($BB$2:$BB$115)-1,""),ROW(26:26))),"")</f>
        <v/>
      </c>
      <c r="BD27" t="str">
        <f t="array" ref="BD27">IFERROR(INDEX($BA$2:$BA$136,SMALL(IF($BB$2:$BB$136="n",ROW($BB$2:$BB$136)-1,""),ROW(26:26))),"")</f>
        <v/>
      </c>
    </row>
    <row r="28" spans="1:56" ht="20.100000000000001" customHeight="1" thickBot="1">
      <c r="A28" s="301"/>
      <c r="B28" s="298"/>
      <c r="C28" s="156" t="str">
        <f>IF(B$26="","",IF(COUNTIF($B$2:$B$25,"&lt;&gt;")=8,E19,IF(COUNTIF($B$2:$B$25,"&lt;&gt;")=7,E17,IF(COUNTIF($B$2:$B$25,"&lt;&gt;")=6,E15,IF(COUNTIF($B$2:$B$25,"&lt;&gt;")=5,E13,IF(COUNTIF($B$2:$B$25,"&lt;&gt;")=4,E11,IF(COUNTIF($B$2:$B$25,"&lt;&gt;")=3,E9,IF(COUNTIF($B$2:$B$25,"&lt;&gt;")=2,E7,IF(COUNTIF($B$2:$B$25,"&lt;&gt;")=1,E5,E3)))))))))</f>
        <v/>
      </c>
      <c r="D28" s="177" t="str">
        <f t="array" aca="1" ref="D28" ca="1">IFERROR(INDEX($AR$2:$AR$159,SMALL(IF($AP$2:$AP$159="o",ROW($AP$2:$AP$159)-1,""),ROW(27:27))),"")</f>
        <v/>
      </c>
      <c r="E28" s="178" t="str">
        <f t="array" aca="1" ref="E28" ca="1">IFERROR(INDEX($AR$2:$AR$159,SMALL(IF($AP$2:$AP$159="n",ROW($AP$2:$AP$159)-1,""),ROW(27:27))),"")</f>
        <v/>
      </c>
      <c r="F28" s="132"/>
      <c r="G28" s="301"/>
      <c r="H28" s="298"/>
      <c r="I28" s="162"/>
      <c r="J28" s="158" t="str">
        <f t="array" ref="J28">IFERROR(INDEX($BA$2:$BA$115,SMALL(IF($BB$2:$BB$115="o",ROW($BB$2:$BB$115)-1,""),ROW(27:27))),"")</f>
        <v/>
      </c>
      <c r="K28" s="166" t="str">
        <f t="array" ref="K28">IFERROR(INDEX($BA$2:$BA$172,SMALL(IF($BB$2:$BB$172="n",ROW($BB$2:$BB$172)-1,""),ROW(27:27))),"")</f>
        <v/>
      </c>
      <c r="L28" s="59"/>
      <c r="M28" s="59"/>
      <c r="N28" s="59" t="str">
        <f ca="1">IFERROR(VLOOKUP($A$29&amp;"bis",import!$AB$6:$AR$65,ROW(13:13),FALSE),"")</f>
        <v/>
      </c>
      <c r="O28" s="59" t="str">
        <f t="shared" ca="1" si="0"/>
        <v/>
      </c>
      <c r="P28" s="59" t="str">
        <f t="shared" ca="1" si="1"/>
        <v/>
      </c>
      <c r="Q28" s="59"/>
      <c r="R28" s="59"/>
      <c r="S28" s="59" t="str">
        <f ca="1">IFERROR(VLOOKUP($S$1&amp;"bis",import!$AB$6:$AR$65,ROW(13:13),FALSE),"")</f>
        <v/>
      </c>
      <c r="T28" s="59" t="str">
        <f t="shared" ca="1" si="9"/>
        <v/>
      </c>
      <c r="U28" s="59" t="str">
        <f t="shared" ca="1" si="3"/>
        <v/>
      </c>
      <c r="V28" s="59"/>
      <c r="W28" s="59"/>
      <c r="X28" s="59"/>
      <c r="Y28" s="59"/>
      <c r="AB28" s="100" t="s">
        <v>324</v>
      </c>
      <c r="AC28" s="59" t="s">
        <v>67</v>
      </c>
      <c r="AD28" s="59" t="s">
        <v>66</v>
      </c>
      <c r="AE28" s="101" t="s">
        <v>66</v>
      </c>
      <c r="AP28" t="str">
        <f ca="1">IFERROR(IF(AR28="","",IF(COUNTIF($AS$2:AS27,"o")&gt;$B$44,"n",VLOOKUP(AR28,$AB$2:$AD$240,3,FALSE))),"n")</f>
        <v/>
      </c>
      <c r="AQ28" t="str">
        <f>IFERROR(VLOOKUP($F$1&amp;"bis",import!$AB$6:$AT$65,ROW(10:10),FALSE),0)</f>
        <v>PI LAETITIA(14.30 -17.00)</v>
      </c>
      <c r="AR28" t="str">
        <f t="shared" ca="1" si="6"/>
        <v/>
      </c>
      <c r="AS28" t="str">
        <f ca="1">IFERROR(VLOOKUP(AR28,$AB$2:$AD$240,3,FALSE),"n")</f>
        <v/>
      </c>
      <c r="AT28" t="str">
        <f t="array" aca="1" ref="AT28" ca="1">IFERROR(INDEX($AR$2:$AR$159,SMALL(IF($AS$2:$AS$159="o",ROW($AS$2:$AS$159)-1,""),ROW(27:27))),"")</f>
        <v/>
      </c>
      <c r="AU28" t="str">
        <f t="array" aca="1" ref="AU28" ca="1">IFERROR(INDEX($AR$2:$AR$159,SMALL(IF($AS$2:$AS$159="n",ROW($AS$2:$AS$159)-1,""),ROW(27:27))),"")</f>
        <v/>
      </c>
      <c r="AY28" t="str">
        <f>IFERROR(VLOOKUP($AY$1&amp;"bis",import!$AB$6:$AT$65,ROW(10:10),FALSE),0)</f>
        <v>V VALERIE(17.00 -20.30)</v>
      </c>
      <c r="AZ28" t="str">
        <f t="shared" ref="AZ28:AZ39" si="10">IF(OR(LEN(AY28)&lt;6,AY28=$AY$1),"",IF(RIGHT(AY28,1)=")",LEFT(AY28,LEN(AY28)-14),AY28))</f>
        <v>V VALERIE</v>
      </c>
      <c r="BA28" t="str">
        <f>IF(AZ28="","",IF(ISERROR(VLOOKUP(AZ28,Feuil1!$C$7:$C$56,1,FALSE)),AZ28,""))</f>
        <v>V VALERIE</v>
      </c>
      <c r="BB28" t="str">
        <f>IF(BA28="","",IF($H$44=0,"",IF(COUNTIF($BB$1:BB27,"o")&gt;$H$44,"n",VLOOKUP(BA28,$AB$2:$AD$250,3,FALSE))))</f>
        <v>n</v>
      </c>
      <c r="BC28" s="68" t="str">
        <f t="array" ref="BC28">IFERROR(INDEX($BA$2:$BA$115,SMALL(IF($BB$2:$BB$115="o",ROW($BB$2:$BB$115)-1,""),ROW(27:27))),"")</f>
        <v/>
      </c>
      <c r="BD28" t="str">
        <f t="array" ref="BD28">IFERROR(INDEX($BA$2:$BA$136,SMALL(IF($BB$2:$BB$136="n",ROW($BB$2:$BB$136)-1,""),ROW(27:27))),"")</f>
        <v/>
      </c>
    </row>
    <row r="29" spans="1:56" ht="20.100000000000001" customHeight="1" thickTop="1" thickBot="1">
      <c r="A29" s="308" t="str">
        <f ca="1">IF(WEEKDAY(A1,2)&lt;&gt;6,"VAC1 AGT TTF ILOT","MPF / TTF SAM")</f>
        <v>MPF / TTF SAM</v>
      </c>
      <c r="B29" s="309"/>
      <c r="C29" s="310"/>
      <c r="D29" s="144"/>
      <c r="E29" s="96" t="str">
        <f t="array" ref="E29">IFERROR(INDEX(#REF!,SMALL(IF(#REF!="n",ROW(#REF!)-1,""),ROW(28:28))),"")</f>
        <v/>
      </c>
      <c r="G29" s="291" t="s">
        <v>84</v>
      </c>
      <c r="H29" s="292"/>
      <c r="I29" s="293"/>
      <c r="J29" s="158"/>
      <c r="K29" s="166" t="str">
        <f t="array" ref="K29">IFERROR(INDEX($X$2:$X$80,SMALL(IF($Y$2:$Y$80="n",ROW($Y$2:$Y$80)-1,""),ROW(28:28))),"")</f>
        <v/>
      </c>
      <c r="L29" s="59"/>
      <c r="M29" s="59"/>
      <c r="N29" s="59" t="str">
        <f ca="1">IFERROR(VLOOKUP($A$29&amp;"bis",import!$AB$6:$AR$65,ROW(14:14),FALSE),"")</f>
        <v/>
      </c>
      <c r="O29" s="59" t="str">
        <f t="shared" ca="1" si="0"/>
        <v/>
      </c>
      <c r="P29" s="59" t="str">
        <f t="shared" ca="1" si="1"/>
        <v/>
      </c>
      <c r="Q29" s="59"/>
      <c r="R29" s="59"/>
      <c r="S29" s="59" t="str">
        <f ca="1">IFERROR(VLOOKUP($S$1&amp;"bis",import!$AB$6:$AR$65,ROW(14:14),FALSE),"")</f>
        <v/>
      </c>
      <c r="T29" s="59" t="str">
        <f t="shared" ca="1" si="9"/>
        <v/>
      </c>
      <c r="U29" s="59" t="str">
        <f t="shared" ca="1" si="3"/>
        <v/>
      </c>
      <c r="V29" s="59"/>
      <c r="W29" s="59"/>
      <c r="X29" s="59"/>
      <c r="Y29" s="59"/>
      <c r="AB29" s="100" t="s">
        <v>325</v>
      </c>
      <c r="AC29" s="59" t="s">
        <v>66</v>
      </c>
      <c r="AD29" s="59" t="s">
        <v>66</v>
      </c>
      <c r="AE29" s="101" t="s">
        <v>66</v>
      </c>
      <c r="AP29" t="str">
        <f ca="1">IFERROR(IF(AR29="","",IF(COUNTIF($AS$2:AS28,"o")&gt;$B$44,"n",VLOOKUP(AR29,$AB$2:$AD$240,3,FALSE))),"n")</f>
        <v>n</v>
      </c>
      <c r="AQ29" t="str">
        <f>IFERROR(VLOOKUP($F$1&amp;"bis",import!$AB$6:$AT$65,ROW(11:11),FALSE),0)</f>
        <v>PONTH GHYSLAINE(14.00 -17.00)</v>
      </c>
      <c r="AR29" t="str">
        <f t="shared" si="6"/>
        <v>PONTH GHYSLAINE</v>
      </c>
      <c r="AS29" t="str">
        <f t="shared" si="7"/>
        <v>o</v>
      </c>
      <c r="AT29" t="str">
        <f t="array" aca="1" ref="AT29" ca="1">IFERROR(INDEX($AR$2:$AR$159,SMALL(IF($AS$2:$AS$159="o",ROW($AS$2:$AS$159)-1,""),ROW(28:28))),"")</f>
        <v/>
      </c>
      <c r="AU29" t="str">
        <f t="array" aca="1" ref="AU29" ca="1">IFERROR(INDEX($AR$2:$AR$159,SMALL(IF($AS$2:$AS$159="n",ROW($AS$2:$AS$159)-1,""),ROW(28:28))),"")</f>
        <v/>
      </c>
      <c r="AY29" t="str">
        <f>IFERROR(VLOOKUP($AY$1&amp;"bis",import!$AB$6:$AT$65,ROW(11:11),FALSE),0)</f>
        <v>WI DAMIEN(17.00 -20.30)</v>
      </c>
      <c r="AZ29" t="str">
        <f t="shared" si="10"/>
        <v>WI DAMIEN</v>
      </c>
      <c r="BA29" t="str">
        <f>IF(AZ29="","",IF(ISERROR(VLOOKUP(AZ29,Feuil1!$C$7:$C$56,1,FALSE)),AZ29,""))</f>
        <v>WI DAMIEN</v>
      </c>
      <c r="BB29" t="str">
        <f>IF(BA29="","",IF($H$44=0,"",IF(COUNTIF($BB$1:BB28,"o")&gt;$H$44,"n",VLOOKUP(BA29,$AB$2:$AD$250,3,FALSE))))</f>
        <v>n</v>
      </c>
      <c r="BD29" t="str">
        <f t="array" ref="BD29">IFERROR(INDEX($BA$2:$BA$136,SMALL(IF($BB$2:$BB$136="n",ROW($BB$2:$BB$136)-1,""),ROW(28:28))),"")</f>
        <v/>
      </c>
    </row>
    <row r="30" spans="1:56" ht="20.100000000000001" customHeight="1">
      <c r="A30" s="145">
        <v>1</v>
      </c>
      <c r="B30" s="311" t="str">
        <f t="array" aca="1" ref="B30" ca="1">IFERROR(INDEX($O$2:$O$39,SMALL(IF($P$2:$P$39="o",ROW($P$2:$P$39)-1,""),ROW(1:1))),"")</f>
        <v/>
      </c>
      <c r="C30" s="311"/>
      <c r="D30" s="140"/>
      <c r="E30" s="96" t="str">
        <f t="array" ref="E30">IFERROR(INDEX(#REF!,SMALL(IF(#REF!="n",ROW(#REF!)-1,""),ROW(29:29))),"")</f>
        <v/>
      </c>
      <c r="F30" s="104"/>
      <c r="G30" s="145">
        <v>1</v>
      </c>
      <c r="H30" s="294" t="str">
        <f t="array" aca="1" ref="H30" ca="1">IFERROR(INDEX($T$2:$T$39,SMALL(IF($U$2:$U$39="o",ROW($U$2:$U$39)-1,""),ROW(1:1))),"")</f>
        <v/>
      </c>
      <c r="I30" s="295"/>
      <c r="J30" s="158"/>
      <c r="K30" s="166"/>
      <c r="L30" s="59"/>
      <c r="M30" s="59"/>
      <c r="N30" s="59" t="str">
        <f ca="1">IFERROR(VLOOKUP($A$29&amp;"bis",import!$AB$6:$AR$65,ROW(15:15),FALSE),"")</f>
        <v/>
      </c>
      <c r="O30" s="59" t="str">
        <f t="shared" ca="1" si="0"/>
        <v/>
      </c>
      <c r="P30" s="59" t="str">
        <f t="shared" ca="1" si="1"/>
        <v/>
      </c>
      <c r="Q30" s="59"/>
      <c r="R30" s="59"/>
      <c r="S30" s="59" t="str">
        <f ca="1">IFERROR(VLOOKUP($S$1&amp;"bis",import!$AB$6:$AR$65,ROW(15:15),FALSE),"")</f>
        <v/>
      </c>
      <c r="T30" s="59" t="str">
        <f t="shared" ca="1" si="9"/>
        <v/>
      </c>
      <c r="U30" s="59" t="str">
        <f t="shared" ca="1" si="3"/>
        <v/>
      </c>
      <c r="V30" s="59"/>
      <c r="W30" s="59"/>
      <c r="X30" s="59"/>
      <c r="Y30" s="59"/>
      <c r="AB30" s="100" t="s">
        <v>326</v>
      </c>
      <c r="AC30" s="59" t="s">
        <v>67</v>
      </c>
      <c r="AD30" s="59" t="s">
        <v>66</v>
      </c>
      <c r="AE30" s="101" t="s">
        <v>66</v>
      </c>
      <c r="AP30" t="str">
        <f ca="1">IFERROR(IF(AR30="","",IF(COUNTIF($AS$2:AS29,"o")&gt;$B$44,"n",VLOOKUP(AR30,$AB$2:$AD$240,3,FALSE))),"n")</f>
        <v>n</v>
      </c>
      <c r="AQ30" t="str">
        <f>IFERROR(VLOOKUP($F$1&amp;"bis",import!$AB$6:$AT$65,ROW(12:12),FALSE),0)</f>
        <v>SE VALERIE(14.00 -17.00)</v>
      </c>
      <c r="AR30" t="str">
        <f t="shared" si="6"/>
        <v>SE VALERIE</v>
      </c>
      <c r="AS30" t="str">
        <f t="shared" si="7"/>
        <v>n</v>
      </c>
      <c r="AT30" t="str">
        <f t="shared" ref="AT30:AT68" si="11">IF(OR(LEN(AQ30)&lt;6,AQ30=$F$1,RIGHT(AQ30)=")"),"",AQ30)</f>
        <v/>
      </c>
      <c r="AU30" t="str">
        <f t="shared" ref="AU30:AU66" si="12">IFERROR(VLOOKUP(AR30,$AB$2:$AD$240,3,FALSE),"n")</f>
        <v>n</v>
      </c>
      <c r="AY30" t="str">
        <f>IFERROR(VLOOKUP($AY$1&amp;"bis",import!$AB$6:$AT$65,ROW(12:12),FALSE),0)</f>
        <v/>
      </c>
      <c r="AZ30" t="str">
        <f t="shared" si="10"/>
        <v/>
      </c>
      <c r="BA30" t="str">
        <f>IF(AZ30="","",IF(ISERROR(VLOOKUP(AZ30,Feuil1!$C$7:$C$56,1,FALSE)),AZ30,""))</f>
        <v/>
      </c>
      <c r="BB30" t="str">
        <f>IF(BA30="","",IF($H$44=0,"",IF(COUNTIF($BB$1:BB29,"o")&gt;$H$44,"n",VLOOKUP(BA30,$AB$2:$AD$250,3,FALSE))))</f>
        <v/>
      </c>
    </row>
    <row r="31" spans="1:56" ht="20.100000000000001" customHeight="1">
      <c r="A31" s="142">
        <v>2</v>
      </c>
      <c r="B31" s="305" t="str">
        <f t="array" aca="1" ref="B31" ca="1">IFERROR(INDEX($O$2:$O$39,SMALL(IF($P$2:$P$39="o",ROW($P$2:$P$39)-1,""),ROW(2:2))),"")</f>
        <v/>
      </c>
      <c r="C31" s="305"/>
      <c r="D31" s="140"/>
      <c r="E31" s="96" t="str">
        <f t="array" ref="E31">IFERROR(INDEX(#REF!,SMALL(IF(#REF!="n",ROW(#REF!)-1,""),ROW(30:30))),"")</f>
        <v/>
      </c>
      <c r="F31" s="104"/>
      <c r="G31" s="160">
        <v>2</v>
      </c>
      <c r="H31" s="289" t="str">
        <f t="array" aca="1" ref="H31" ca="1">IFERROR(INDEX($T$2:$T$39,SMALL(IF($U$2:$U$39="o",ROW($U$2:$U$39)-1,""),ROW(2:2))),"")</f>
        <v/>
      </c>
      <c r="I31" s="290"/>
      <c r="J31" s="158"/>
      <c r="K31" s="166"/>
      <c r="L31" s="59"/>
      <c r="M31" s="59"/>
      <c r="N31" s="59" t="str">
        <f ca="1">IFERROR(VLOOKUP($A$29&amp;"bis",import!$AB$6:$AR$65,ROW(16:16),FALSE),"")</f>
        <v/>
      </c>
      <c r="O31" s="59" t="str">
        <f t="shared" ca="1" si="0"/>
        <v/>
      </c>
      <c r="P31" s="59" t="str">
        <f t="shared" ca="1" si="1"/>
        <v/>
      </c>
      <c r="Q31" s="59"/>
      <c r="R31" s="59"/>
      <c r="S31" s="59" t="str">
        <f ca="1">IFERROR(VLOOKUP($S$1&amp;"bis",import!$AB$6:$AR$65,ROW(16:16),FALSE),"")</f>
        <v/>
      </c>
      <c r="T31" s="59" t="str">
        <f t="shared" ca="1" si="9"/>
        <v/>
      </c>
      <c r="U31" s="59" t="str">
        <f t="shared" ca="1" si="3"/>
        <v/>
      </c>
      <c r="V31" s="59"/>
      <c r="W31" s="59"/>
      <c r="X31" s="59"/>
      <c r="Y31" s="59"/>
      <c r="AB31" s="100" t="s">
        <v>327</v>
      </c>
      <c r="AC31" s="59" t="s">
        <v>67</v>
      </c>
      <c r="AD31" s="59" t="s">
        <v>66</v>
      </c>
      <c r="AE31" s="101" t="s">
        <v>66</v>
      </c>
      <c r="AP31" t="str">
        <f ca="1">IFERROR(IF(AR31="","",IF(COUNTIF($AS$2:AS30,"o")&gt;$B$44,"n",VLOOKUP(AR31,$AB$2:$AD$240,3,FALSE))),"n")</f>
        <v>n</v>
      </c>
      <c r="AQ31" t="str">
        <f>IFERROR(VLOOKUP($F$1&amp;"bis",import!$AB$6:$AT$65,ROW(13:13),FALSE),0)</f>
        <v>SINT LOUIS(14.00 -17.00)</v>
      </c>
      <c r="AR31" t="str">
        <f t="shared" si="6"/>
        <v>SINT LOUIS</v>
      </c>
      <c r="AS31" t="str">
        <f t="shared" si="7"/>
        <v>o</v>
      </c>
      <c r="AT31" t="str">
        <f t="shared" si="11"/>
        <v/>
      </c>
      <c r="AY31" t="str">
        <f>IFERROR(VLOOKUP($AY$1&amp;"bis",import!$AB$6:$AT$65,ROW(13:13),FALSE),0)</f>
        <v/>
      </c>
      <c r="AZ31" t="str">
        <f t="shared" si="10"/>
        <v/>
      </c>
      <c r="BA31" t="str">
        <f>IF(AZ31="","",IF(ISERROR(VLOOKUP(AZ31,Feuil1!$C$7:$C$56,1,FALSE)),AZ31,""))</f>
        <v/>
      </c>
      <c r="BB31" t="str">
        <f>IF(BA31="","",IF($H$44=0,"",IF(COUNTIF($BB$1:BB30,"o")&gt;$H$44,"n",VLOOKUP(BA31,$AB$2:$AD$250,3,FALSE))))</f>
        <v/>
      </c>
    </row>
    <row r="32" spans="1:56" ht="20.100000000000001" customHeight="1">
      <c r="A32" s="142">
        <v>3</v>
      </c>
      <c r="B32" s="305" t="str">
        <f t="array" aca="1" ref="B32" ca="1">IFERROR(INDEX($O$2:$O$39,SMALL(IF($P$2:$P$39="o",ROW($P$2:$P$39)-1,""),ROW(3:3))),"")</f>
        <v/>
      </c>
      <c r="C32" s="305"/>
      <c r="D32" s="140"/>
      <c r="E32" s="96" t="str">
        <f t="array" ref="E32">IFERROR(INDEX(#REF!,SMALL(IF(#REF!="n",ROW(#REF!)-1,""),ROW(31:31))),"")</f>
        <v/>
      </c>
      <c r="F32" s="104"/>
      <c r="G32" s="160">
        <v>3</v>
      </c>
      <c r="H32" s="289" t="str">
        <f t="array" aca="1" ref="H32" ca="1">IFERROR(INDEX($T$2:$T$39,SMALL(IF($U$2:$U$39="o",ROW($U$2:$U$39)-1,""),ROW(3:3))),"")</f>
        <v/>
      </c>
      <c r="I32" s="290"/>
      <c r="J32" s="158"/>
      <c r="K32" s="166"/>
      <c r="L32" s="59"/>
      <c r="M32" s="59"/>
      <c r="N32" s="59" t="str">
        <f ca="1">IFERROR(VLOOKUP($A$29&amp;"bis",import!$AB$6:$AR$65,ROW(17:17),FALSE),"")</f>
        <v/>
      </c>
      <c r="O32" s="59" t="str">
        <f t="shared" ca="1" si="0"/>
        <v/>
      </c>
      <c r="P32" s="59" t="str">
        <f t="shared" ca="1" si="1"/>
        <v/>
      </c>
      <c r="Q32" s="59"/>
      <c r="R32" s="59"/>
      <c r="S32" s="59" t="str">
        <f ca="1">IFERROR(VLOOKUP($S$1&amp;"bis",import!$AB$6:$AR$65,ROW(17:17),FALSE),"")</f>
        <v/>
      </c>
      <c r="T32" s="59" t="str">
        <f t="shared" ca="1" si="9"/>
        <v/>
      </c>
      <c r="U32" s="59" t="str">
        <f t="shared" ca="1" si="3"/>
        <v/>
      </c>
      <c r="V32" s="59"/>
      <c r="W32" s="59"/>
      <c r="X32" s="59"/>
      <c r="Y32" s="59"/>
      <c r="AB32" s="100" t="s">
        <v>328</v>
      </c>
      <c r="AC32" s="59" t="s">
        <v>66</v>
      </c>
      <c r="AD32" s="59" t="s">
        <v>66</v>
      </c>
      <c r="AE32" s="101" t="s">
        <v>66</v>
      </c>
      <c r="AP32" t="str">
        <f ca="1">IFERROR(IF(AR32="","",IF(COUNTIF($AS$2:AS31,"o")&gt;$B$44,"n",VLOOKUP(AR32,$AB$2:$AD$240,3,FALSE))),"n")</f>
        <v/>
      </c>
      <c r="AQ32">
        <f>IFERROR(VLOOKUP($F$1&amp;"bis",import!$AB$6:$AT$65,ROW(14:14),FALSE),0)</f>
        <v>0</v>
      </c>
      <c r="AR32" t="str">
        <f t="shared" ca="1" si="6"/>
        <v/>
      </c>
      <c r="AS32" t="str">
        <f t="shared" ca="1" si="7"/>
        <v/>
      </c>
      <c r="AT32" t="str">
        <f t="shared" si="11"/>
        <v/>
      </c>
      <c r="AU32" t="str">
        <f t="shared" ca="1" si="12"/>
        <v/>
      </c>
      <c r="AY32">
        <f>IFERROR(VLOOKUP($AY$1&amp;"bis",import!$AB$6:$AT$65,ROW(14:14),FALSE),0)</f>
        <v>0</v>
      </c>
      <c r="AZ32" t="str">
        <f t="shared" si="10"/>
        <v/>
      </c>
      <c r="BA32" t="str">
        <f>IF(AZ32="","",IF(ISERROR(VLOOKUP(AZ32,Feuil1!$C$7:$C$56,1,FALSE)),AZ32,""))</f>
        <v/>
      </c>
      <c r="BB32" t="str">
        <f>IF(BA32="","",IF($H$44=0,"",IF(COUNTIF($BB$1:BB31,"o")&gt;$H$44,"n",VLOOKUP(BA32,$AB$2:$AD$250,3,FALSE))))</f>
        <v/>
      </c>
    </row>
    <row r="33" spans="1:54" ht="20.100000000000001" customHeight="1">
      <c r="A33" s="142">
        <v>4</v>
      </c>
      <c r="B33" s="305" t="str">
        <f t="array" aca="1" ref="B33" ca="1">IFERROR(INDEX($O$2:$O$39,SMALL(IF($P$2:$P$39="o",ROW($P$2:$P$39)-1,""),ROW(4:4))),"")</f>
        <v/>
      </c>
      <c r="C33" s="305"/>
      <c r="D33" s="140"/>
      <c r="E33" s="96" t="str">
        <f t="array" ref="E33">IFERROR(INDEX(#REF!,SMALL(IF(#REF!="n",ROW(#REF!)-1,""),ROW(32:32))),"")</f>
        <v/>
      </c>
      <c r="F33" s="104"/>
      <c r="G33" s="160">
        <v>4</v>
      </c>
      <c r="H33" s="289" t="str">
        <f t="array" aca="1" ref="H33" ca="1">IFERROR(INDEX($T$2:$T$39,SMALL(IF($U$2:$U$39="o",ROW($U$2:$U$39)-1,""),ROW(4:4))),"")</f>
        <v/>
      </c>
      <c r="I33" s="290"/>
      <c r="J33" s="158"/>
      <c r="K33" s="166"/>
      <c r="L33" s="59"/>
      <c r="M33" s="59"/>
      <c r="N33" s="59" t="str">
        <f ca="1">IFERROR(VLOOKUP($A$29&amp;"bis",import!$AB$6:$AR$65,ROW(18:18),FALSE),"")</f>
        <v/>
      </c>
      <c r="O33" s="59" t="str">
        <f t="shared" ca="1" si="0"/>
        <v/>
      </c>
      <c r="P33" s="59" t="str">
        <f t="shared" ca="1" si="1"/>
        <v/>
      </c>
      <c r="Q33" s="59"/>
      <c r="R33" s="59"/>
      <c r="S33" s="59" t="str">
        <f ca="1">IFERROR(VLOOKUP($S$1&amp;"bis",import!$AB$6:$AR$65,ROW(18:18),FALSE),"")</f>
        <v/>
      </c>
      <c r="T33" s="59" t="str">
        <f t="shared" ca="1" si="9"/>
        <v/>
      </c>
      <c r="U33" s="59" t="str">
        <f t="shared" ca="1" si="3"/>
        <v/>
      </c>
      <c r="V33" s="59"/>
      <c r="W33" s="59"/>
      <c r="X33" s="59"/>
      <c r="Y33" s="59"/>
      <c r="AB33" s="100" t="s">
        <v>329</v>
      </c>
      <c r="AC33" s="59" t="s">
        <v>66</v>
      </c>
      <c r="AD33" s="59" t="s">
        <v>66</v>
      </c>
      <c r="AE33" s="101" t="s">
        <v>66</v>
      </c>
      <c r="AP33" t="str">
        <f ca="1">IFERROR(IF(AR33="","",IF(COUNTIF($AS$2:AS32,"o")&gt;$B$44,"n",VLOOKUP(AR33,$AB$2:$AD$240,3,FALSE))),"n")</f>
        <v/>
      </c>
      <c r="AQ33" t="str">
        <f>IFERROR(VLOOKUP($F$1&amp;"bis",import!$AB$6:$AT$65,ROW(15:15),FALSE),0)</f>
        <v>SURE NATHALIE(14.30 -17.00)</v>
      </c>
      <c r="AR33" t="str">
        <f t="shared" ca="1" si="6"/>
        <v/>
      </c>
      <c r="AS33" t="str">
        <f t="shared" ca="1" si="7"/>
        <v/>
      </c>
      <c r="AT33" t="str">
        <f t="shared" si="11"/>
        <v/>
      </c>
      <c r="AU33" t="str">
        <f t="shared" ca="1" si="12"/>
        <v/>
      </c>
      <c r="AY33" t="str">
        <f>IFERROR(VLOOKUP($AY$1&amp;"bis",import!$AB$6:$AT$65,ROW(15:15),FALSE),0)</f>
        <v/>
      </c>
      <c r="AZ33" t="str">
        <f t="shared" si="10"/>
        <v/>
      </c>
      <c r="BA33" t="str">
        <f>IF(AZ33="","",IF(ISERROR(VLOOKUP(AZ33,Feuil1!$C$7:$C$56,1,FALSE)),AZ33,""))</f>
        <v/>
      </c>
      <c r="BB33" t="str">
        <f>IF(BA33="","",IF($H$44=0,"",IF(COUNTIF($BB$1:BB32,"o")&gt;$H$44,"n",VLOOKUP(BA33,$AB$2:$AD$250,3,FALSE))))</f>
        <v/>
      </c>
    </row>
    <row r="34" spans="1:54" ht="20.100000000000001" customHeight="1">
      <c r="A34" s="142">
        <v>5</v>
      </c>
      <c r="B34" s="305" t="str">
        <f t="array" aca="1" ref="B34" ca="1">IFERROR(INDEX($O$2:$O$39,SMALL(IF($P$2:$P$39="o",ROW($P$2:$P$39)-1,""),ROW(5:5))),"")</f>
        <v/>
      </c>
      <c r="C34" s="305"/>
      <c r="D34" s="140"/>
      <c r="E34" s="96" t="str">
        <f t="array" ref="E34">IFERROR(INDEX(#REF!,SMALL(IF(#REF!="n",ROW(#REF!)-1,""),ROW(33:33))),"")</f>
        <v/>
      </c>
      <c r="F34" s="104"/>
      <c r="G34" s="160">
        <v>5</v>
      </c>
      <c r="H34" s="289" t="str">
        <f t="array" aca="1" ref="H34" ca="1">IFERROR(INDEX($T$2:$T$39,SMALL(IF($U$2:$U$39="o",ROW($U$2:$U$39)-1,""),ROW(5:5))),"")</f>
        <v/>
      </c>
      <c r="I34" s="290"/>
      <c r="J34" s="158"/>
      <c r="K34" s="166"/>
      <c r="L34" s="59"/>
      <c r="M34" s="59"/>
      <c r="N34" s="59" t="str">
        <f ca="1">IFERROR(VLOOKUP($A$29&amp;"bis",import!$AB$6:$AR$65,ROW(19:19),FALSE),"")</f>
        <v/>
      </c>
      <c r="O34" s="59" t="str">
        <f t="shared" ca="1" si="0"/>
        <v/>
      </c>
      <c r="P34" s="59" t="str">
        <f t="shared" ca="1" si="1"/>
        <v/>
      </c>
      <c r="Q34" s="59"/>
      <c r="R34" s="59"/>
      <c r="S34" s="59" t="str">
        <f ca="1">IFERROR(VLOOKUP($S$1&amp;"bis",import!$AB$6:$AR$65,ROW(19:19),FALSE),"")</f>
        <v/>
      </c>
      <c r="T34" s="59" t="str">
        <f t="shared" ca="1" si="9"/>
        <v/>
      </c>
      <c r="U34" s="59" t="str">
        <f t="shared" ca="1" si="3"/>
        <v/>
      </c>
      <c r="V34" s="59"/>
      <c r="W34" s="59"/>
      <c r="X34" s="59"/>
      <c r="Y34" s="59"/>
      <c r="AB34" s="100" t="s">
        <v>330</v>
      </c>
      <c r="AC34" s="59" t="s">
        <v>66</v>
      </c>
      <c r="AD34" s="59" t="s">
        <v>67</v>
      </c>
      <c r="AE34" s="101" t="s">
        <v>66</v>
      </c>
      <c r="AP34" t="str">
        <f ca="1">IFERROR(IF(AR34="","",IF(COUNTIF($AS$2:AS33,"o")&gt;$B$44,"n",VLOOKUP(AR34,$AB$2:$AD$240,3,FALSE))),"n")</f>
        <v/>
      </c>
      <c r="AQ34">
        <f>IFERROR(VLOOKUP($F$1&amp;"bis",import!$AB$6:$AT$65,ROW(16:16),FALSE),0)</f>
        <v>0</v>
      </c>
      <c r="AR34" t="str">
        <f t="shared" ca="1" si="6"/>
        <v/>
      </c>
      <c r="AS34" t="str">
        <f t="shared" ref="AS34:AS65" ca="1" si="13">IFERROR(VLOOKUP(AR34,$AB$2:$AD$240,3,FALSE),"n")</f>
        <v/>
      </c>
      <c r="AT34" t="str">
        <f t="shared" si="11"/>
        <v/>
      </c>
      <c r="AU34" t="str">
        <f t="shared" ca="1" si="12"/>
        <v/>
      </c>
      <c r="AY34" t="str">
        <f>IFERROR(VLOOKUP($AY$1&amp;"bis",import!$AB$6:$AT$65,ROW(16:16),FALSE),0)</f>
        <v/>
      </c>
      <c r="AZ34" t="str">
        <f t="shared" si="10"/>
        <v/>
      </c>
      <c r="BA34" t="str">
        <f>IF(AZ34="","",IF(ISERROR(VLOOKUP(AZ34,Feuil1!$C$7:$C$56,1,FALSE)),AZ34,""))</f>
        <v/>
      </c>
      <c r="BB34" t="str">
        <f>IF(BA34="","",IF($H$44=0,"",IF(COUNTIF($BB$1:BB33,"o")&gt;$H$44,"n",VLOOKUP(BA34,$AB$2:$AD$250,3,FALSE))))</f>
        <v/>
      </c>
    </row>
    <row r="35" spans="1:54" ht="20.100000000000001" customHeight="1">
      <c r="A35" s="142">
        <v>6</v>
      </c>
      <c r="B35" s="305" t="str">
        <f t="array" aca="1" ref="B35" ca="1">IFERROR(INDEX($O$2:$O$39,SMALL(IF($P$2:$P$39="o",ROW($P$2:$P$39)-1,""),ROW(6:6))),"")</f>
        <v/>
      </c>
      <c r="C35" s="305"/>
      <c r="D35" s="140"/>
      <c r="E35" s="96" t="str">
        <f t="array" ref="E35">IFERROR(INDEX(#REF!,SMALL(IF(#REF!="n",ROW(#REF!)-1,""),ROW(34:34))),"")</f>
        <v/>
      </c>
      <c r="F35" s="104"/>
      <c r="G35" s="160">
        <v>6</v>
      </c>
      <c r="H35" s="289" t="str">
        <f t="array" aca="1" ref="H35" ca="1">IFERROR(INDEX($T$2:$T$39,SMALL(IF($U$2:$U$39="o",ROW($U$2:$U$39)-1,""),ROW(6:6))),"")</f>
        <v/>
      </c>
      <c r="I35" s="290"/>
      <c r="J35" s="158"/>
      <c r="K35" s="166"/>
      <c r="L35" s="59"/>
      <c r="M35" s="59"/>
      <c r="N35" s="59" t="str">
        <f ca="1">IFERROR(VLOOKUP($A$29&amp;"bis",import!$AB$6:$AR$65,ROW(20:20),FALSE),"")</f>
        <v/>
      </c>
      <c r="O35" s="59" t="str">
        <f t="shared" ca="1" si="0"/>
        <v/>
      </c>
      <c r="P35" s="59" t="str">
        <f t="shared" ca="1" si="1"/>
        <v/>
      </c>
      <c r="Q35" s="59"/>
      <c r="R35" s="59"/>
      <c r="S35" s="59" t="str">
        <f ca="1">IFERROR(VLOOKUP($S$1&amp;"bis",import!$AB$6:$AR$65,ROW(20:20),FALSE),"")</f>
        <v/>
      </c>
      <c r="T35" s="59" t="str">
        <f t="shared" ca="1" si="9"/>
        <v/>
      </c>
      <c r="U35" s="59" t="str">
        <f t="shared" ca="1" si="3"/>
        <v/>
      </c>
      <c r="V35" s="59"/>
      <c r="W35" s="59"/>
      <c r="X35" s="59"/>
      <c r="Y35" s="59"/>
      <c r="AB35" s="100" t="s">
        <v>331</v>
      </c>
      <c r="AC35" s="59" t="s">
        <v>66</v>
      </c>
      <c r="AD35" s="59" t="s">
        <v>67</v>
      </c>
      <c r="AE35" s="101" t="s">
        <v>66</v>
      </c>
      <c r="AP35" t="str">
        <f ca="1">IFERROR(IF(AR35="","",IF(COUNTIF($AS$2:AS34,"o")&gt;$B$44,"n",VLOOKUP(AR35,$AB$2:$AD$240,3,FALSE))),"n")</f>
        <v>n</v>
      </c>
      <c r="AQ35" t="str">
        <f>IFERROR(VLOOKUP($F$1&amp;"bis",import!$AB$6:$AT$65,ROW(17:17),FALSE),0)</f>
        <v>TA AMAR AMAR(14.00 -17.00)</v>
      </c>
      <c r="AR35" t="str">
        <f t="shared" si="6"/>
        <v>TA AMAR AMAR</v>
      </c>
      <c r="AS35" t="str">
        <f t="shared" si="13"/>
        <v>o</v>
      </c>
      <c r="AT35" t="str">
        <f t="shared" si="11"/>
        <v/>
      </c>
      <c r="AU35" t="str">
        <f t="shared" si="12"/>
        <v>o</v>
      </c>
      <c r="AY35">
        <f>IFERROR(VLOOKUP($AY$1&amp;"bis",import!$AB$6:$AT$65,ROW(17:17),FALSE),0)</f>
        <v>0</v>
      </c>
      <c r="AZ35" t="str">
        <f t="shared" si="10"/>
        <v/>
      </c>
      <c r="BA35" t="str">
        <f>IF(AZ35="","",IF(ISERROR(VLOOKUP(AZ35,Feuil1!$C$7:$C$56,1,FALSE)),AZ35,""))</f>
        <v/>
      </c>
      <c r="BB35" t="str">
        <f>IF(BA35="","",IF($H$44=0,"",IF(COUNTIF($BB$1:BB34,"o")&gt;$H$44,"n",VLOOKUP(BA35,$AB$2:$AD$250,3,FALSE))))</f>
        <v/>
      </c>
    </row>
    <row r="36" spans="1:54" ht="20.100000000000001" customHeight="1">
      <c r="A36" s="142">
        <v>7</v>
      </c>
      <c r="B36" s="305" t="str">
        <f t="array" aca="1" ref="B36" ca="1">IFERROR(INDEX($O$2:$O$39,SMALL(IF($P$2:$P$39="o",ROW($P$2:$P$39)-1,""),ROW(7:7))),"")</f>
        <v/>
      </c>
      <c r="C36" s="305"/>
      <c r="D36" s="140"/>
      <c r="E36" s="96" t="str">
        <f t="array" ref="E36">IFERROR(INDEX(#REF!,SMALL(IF(#REF!="n",ROW(#REF!)-1,""),ROW(35:35))),"")</f>
        <v/>
      </c>
      <c r="F36" s="104"/>
      <c r="G36" s="160">
        <v>7</v>
      </c>
      <c r="H36" s="289" t="str">
        <f t="array" aca="1" ref="H36" ca="1">IFERROR(INDEX($T$2:$T$39,SMALL(IF($U$2:$U$39="o",ROW($U$2:$U$39)-1,""),ROW(7:7))),"")</f>
        <v/>
      </c>
      <c r="I36" s="290"/>
      <c r="J36" s="158"/>
      <c r="K36" s="166"/>
      <c r="L36" s="59"/>
      <c r="M36" s="59"/>
      <c r="N36" s="59" t="str">
        <f ca="1">IFERROR(VLOOKUP($A$29&amp;"bis",import!$AB$6:$AR$65,ROW(21:21),FALSE),"")</f>
        <v/>
      </c>
      <c r="O36" s="59" t="str">
        <f t="shared" ca="1" si="0"/>
        <v/>
      </c>
      <c r="P36" s="59" t="str">
        <f t="shared" ca="1" si="1"/>
        <v/>
      </c>
      <c r="Q36" s="59"/>
      <c r="R36" s="59"/>
      <c r="S36" s="59" t="str">
        <f ca="1">IFERROR(VLOOKUP($S$1&amp;"bis",import!$AB$6:$AR$65,ROW(21:21),FALSE),"")</f>
        <v/>
      </c>
      <c r="T36" s="59" t="str">
        <f t="shared" ca="1" si="9"/>
        <v/>
      </c>
      <c r="U36" s="59" t="str">
        <f t="shared" ca="1" si="3"/>
        <v/>
      </c>
      <c r="V36" s="59"/>
      <c r="W36" s="59"/>
      <c r="X36" s="59"/>
      <c r="Y36" s="59"/>
      <c r="AB36" s="100" t="s">
        <v>332</v>
      </c>
      <c r="AC36" s="59" t="s">
        <v>66</v>
      </c>
      <c r="AD36" s="59" t="s">
        <v>66</v>
      </c>
      <c r="AE36" s="101" t="s">
        <v>66</v>
      </c>
      <c r="AP36" t="str">
        <f ca="1">IFERROR(IF(AR36="","",IF(COUNTIF($AS$2:AS35,"o")&gt;$B$44,"n",VLOOKUP(AR36,$AB$2:$AD$240,3,FALSE))),"n")</f>
        <v/>
      </c>
      <c r="AQ36">
        <f>IFERROR(VLOOKUP($F$1&amp;"bis",import!$AB$6:$AT$65,ROW(18:18),FALSE),0)</f>
        <v>0</v>
      </c>
      <c r="AR36" t="str">
        <f t="shared" ca="1" si="6"/>
        <v/>
      </c>
      <c r="AS36" t="str">
        <f t="shared" ca="1" si="13"/>
        <v/>
      </c>
      <c r="AT36" t="str">
        <f t="shared" si="11"/>
        <v/>
      </c>
      <c r="AU36" t="str">
        <f t="shared" ca="1" si="12"/>
        <v/>
      </c>
      <c r="AY36">
        <f>IFERROR(VLOOKUP($AY$1&amp;"bis",import!$AB$6:$AT$65,ROW(18:18),FALSE),0)</f>
        <v>0</v>
      </c>
      <c r="AZ36" t="str">
        <f t="shared" si="10"/>
        <v/>
      </c>
      <c r="BA36" t="str">
        <f>IF(AZ36="","",IF(ISERROR(VLOOKUP(AZ36,Feuil1!$C$7:$C$56,1,FALSE)),AZ36,""))</f>
        <v/>
      </c>
      <c r="BB36" t="str">
        <f>IF(BA36="","",IF($H$44=0,"",IF(COUNTIF($BB$1:BB35,"o")&gt;$H$44,"n",VLOOKUP(BA36,$AB$2:$AD$250,3,FALSE))))</f>
        <v/>
      </c>
    </row>
    <row r="37" spans="1:54" ht="20.100000000000001" customHeight="1" thickBot="1">
      <c r="A37" s="142">
        <v>8</v>
      </c>
      <c r="B37" s="305" t="str">
        <f t="array" aca="1" ref="B37" ca="1">IFERROR(INDEX($O$2:$O$39,SMALL(IF($P$2:$P$39="o",ROW($P$2:$P$39)-1,""),ROW(8:8))),"")</f>
        <v/>
      </c>
      <c r="C37" s="305"/>
      <c r="D37" s="140"/>
      <c r="E37" s="96" t="str">
        <f t="array" ref="E37">IFERROR(INDEX(#REF!,SMALL(IF(#REF!="n",ROW(#REF!)-1,""),ROW(36:36))),"")</f>
        <v/>
      </c>
      <c r="F37" s="104"/>
      <c r="G37" s="160">
        <v>8</v>
      </c>
      <c r="H37" s="289" t="str">
        <f t="array" aca="1" ref="H37" ca="1">IFERROR(INDEX($T$2:$T$39,SMALL(IF($U$2:$U$39="o",ROW($U$2:$U$39)-1,""),ROW(8:8))),"")</f>
        <v/>
      </c>
      <c r="I37" s="290"/>
      <c r="J37" s="164"/>
      <c r="K37" s="167"/>
      <c r="L37" s="59"/>
      <c r="M37" s="59"/>
      <c r="N37" s="59" t="str">
        <f ca="1">IFERROR(VLOOKUP($A$29&amp;"bis",import!$AB$6:$AR$65,ROW(22:22),FALSE),"")</f>
        <v/>
      </c>
      <c r="O37" s="59" t="str">
        <f t="shared" ca="1" si="0"/>
        <v/>
      </c>
      <c r="P37" s="59" t="str">
        <f t="shared" ca="1" si="1"/>
        <v/>
      </c>
      <c r="Q37" s="59"/>
      <c r="R37" s="59"/>
      <c r="S37" s="59" t="str">
        <f ca="1">IFERROR(VLOOKUP($S$1&amp;"bis",import!$AB$6:$AR$65,ROW(22:22),FALSE),"")</f>
        <v/>
      </c>
      <c r="T37" s="59" t="str">
        <f t="shared" ca="1" si="9"/>
        <v/>
      </c>
      <c r="U37" s="59" t="str">
        <f t="shared" ca="1" si="3"/>
        <v/>
      </c>
      <c r="V37" s="59"/>
      <c r="W37" s="59"/>
      <c r="X37" s="59"/>
      <c r="Y37" s="59"/>
      <c r="AB37" s="100" t="s">
        <v>333</v>
      </c>
      <c r="AC37" s="59" t="s">
        <v>67</v>
      </c>
      <c r="AD37" s="59" t="s">
        <v>67</v>
      </c>
      <c r="AE37" s="101" t="s">
        <v>66</v>
      </c>
      <c r="AP37" t="str">
        <f ca="1">IFERROR(IF(AR37="","",IF(COUNTIF($AS$2:AS36,"o")&gt;$B$44,"n",VLOOKUP(AR37,$AB$2:$AD$240,3,FALSE))),"n")</f>
        <v/>
      </c>
      <c r="AQ37">
        <f>IFERROR(VLOOKUP($F$1&amp;"bis",import!$AB$6:$AT$65,ROW(19:19),FALSE),0)</f>
        <v>0</v>
      </c>
      <c r="AR37" t="str">
        <f t="shared" ca="1" si="6"/>
        <v/>
      </c>
      <c r="AS37" t="str">
        <f t="shared" ca="1" si="13"/>
        <v/>
      </c>
      <c r="AT37" t="str">
        <f t="shared" si="11"/>
        <v/>
      </c>
      <c r="AU37" t="str">
        <f t="shared" ca="1" si="12"/>
        <v/>
      </c>
      <c r="AY37">
        <f>IFERROR(VLOOKUP($AY$1&amp;"bis",import!$AB$6:$AT$65,ROW(19:19),FALSE),0)</f>
        <v>0</v>
      </c>
      <c r="AZ37" t="str">
        <f t="shared" si="10"/>
        <v/>
      </c>
      <c r="BA37" t="str">
        <f>IF(AZ37="","",IF(ISERROR(VLOOKUP(AZ37,Feuil1!$C$7:$C$56,1,FALSE)),AZ37,""))</f>
        <v/>
      </c>
      <c r="BB37" t="str">
        <f>IF(BA37="","",IF($H$44=0,"",IF(COUNTIF($BB$1:BB36,"o")&gt;$H$44,"n",VLOOKUP(BA37,$AB$2:$AD$250,3,FALSE))))</f>
        <v/>
      </c>
    </row>
    <row r="38" spans="1:54" ht="20.100000000000001" customHeight="1" thickTop="1">
      <c r="A38" s="142">
        <v>9</v>
      </c>
      <c r="B38" s="305" t="str">
        <f t="array" aca="1" ref="B38" ca="1">IFERROR(INDEX($O$2:$O$39,SMALL(IF($P$2:$P$39="o",ROW($P$2:$P$39)-1,""),ROW(9:9))),"")</f>
        <v/>
      </c>
      <c r="C38" s="305"/>
      <c r="D38" s="141">
        <f ca="1">36-COUNTIF(D2:D37,"")</f>
        <v>1</v>
      </c>
      <c r="E38" s="105">
        <f ca="1">36-COUNTIF(E2:E37,"")</f>
        <v>18</v>
      </c>
      <c r="F38" s="104"/>
      <c r="G38" s="142">
        <v>9</v>
      </c>
      <c r="H38" s="282" t="str">
        <f t="array" aca="1" ref="H38" ca="1">IFERROR(INDEX($T$2:$T$39,SMALL(IF($U$2:$U$39="o",ROW($U$2:$U$39)-1,""),ROW(9:9))),"")</f>
        <v/>
      </c>
      <c r="I38" s="283"/>
      <c r="L38" s="59"/>
      <c r="M38" s="59"/>
      <c r="N38" s="59" t="str">
        <f ca="1">IFERROR(VLOOKUP($A$29,import!$AB$6:$AR$65,ROW(39:39),FALSE),"")</f>
        <v/>
      </c>
      <c r="O38" s="59" t="str">
        <f t="shared" ref="O38:O39" ca="1" si="14">IFERROR(LEFT(N38,LEN(N38)-14),"")</f>
        <v/>
      </c>
      <c r="P38" s="59" t="str">
        <f t="shared" ca="1" si="1"/>
        <v/>
      </c>
      <c r="Q38" s="59"/>
      <c r="R38" s="59"/>
      <c r="S38" s="59" t="str">
        <f ca="1">IFERROR(VLOOKUP($S$1,import!$AB$6:$AR$65,ROW(39:39),FALSE),"")</f>
        <v/>
      </c>
      <c r="T38" s="59" t="str">
        <f t="shared" ca="1" si="9"/>
        <v/>
      </c>
      <c r="U38" s="59" t="str">
        <f t="shared" ca="1" si="3"/>
        <v/>
      </c>
      <c r="V38" s="59"/>
      <c r="W38" s="59"/>
      <c r="X38" s="59"/>
      <c r="Y38" s="59"/>
      <c r="AB38" s="100" t="s">
        <v>334</v>
      </c>
      <c r="AC38" s="59" t="s">
        <v>67</v>
      </c>
      <c r="AD38" s="59" t="s">
        <v>67</v>
      </c>
      <c r="AE38" s="101" t="s">
        <v>66</v>
      </c>
      <c r="AP38" t="str">
        <f ca="1">IFERROR(IF(AR38="","",IF(COUNTIF($AS$2:AS37,"o")&gt;$B$44,"n",VLOOKUP(AR38,$AB$2:$AD$240,3,FALSE))),"n")</f>
        <v/>
      </c>
      <c r="AQ38">
        <f>IFERROR(VLOOKUP($F$1&amp;"bis",import!$AB$6:$AT$65,ROW(20:20),FALSE),0)</f>
        <v>0</v>
      </c>
      <c r="AR38" t="str">
        <f t="shared" ca="1" si="6"/>
        <v/>
      </c>
      <c r="AS38" t="str">
        <f t="shared" ca="1" si="13"/>
        <v/>
      </c>
      <c r="AT38" t="str">
        <f t="shared" si="11"/>
        <v/>
      </c>
      <c r="AU38" t="str">
        <f t="shared" ca="1" si="12"/>
        <v/>
      </c>
      <c r="AY38">
        <f>IFERROR(VLOOKUP($AY$1&amp;"bis",import!$AB$6:$AT$65,ROW(20:20),FALSE),0)</f>
        <v>0</v>
      </c>
      <c r="AZ38" t="str">
        <f t="shared" si="10"/>
        <v/>
      </c>
      <c r="BA38" t="str">
        <f>IF(AZ38="","",IF(ISERROR(VLOOKUP(AZ38,Feuil1!$C$7:$C$56,1,FALSE)),AZ38,""))</f>
        <v/>
      </c>
      <c r="BB38" t="str">
        <f>IF(BA38="","",IF($H$44=0,"",IF(COUNTIF($BB$1:BB37,"o")&gt;$H$44,"n",VLOOKUP(BA38,$AB$2:$AD$250,3,FALSE))))</f>
        <v/>
      </c>
    </row>
    <row r="39" spans="1:54" ht="20.100000000000001" customHeight="1">
      <c r="A39" s="142">
        <v>10</v>
      </c>
      <c r="B39" s="305" t="str">
        <f t="array" aca="1" ref="B39" ca="1">IFERROR(INDEX($O$2:$O$39,SMALL(IF($P$2:$P$39="o",ROW($P$2:$P$39)-1,""),ROW(10:10))),"")</f>
        <v/>
      </c>
      <c r="C39" s="305"/>
      <c r="D39" s="104" t="str">
        <f t="array" ref="D39">IFERROR(INDEX(#REF!,SMALL(IF(#REF!="o",ROW(#REF!)-1,""),ROW(38:38))),"")</f>
        <v/>
      </c>
      <c r="E39" s="104" t="str">
        <f t="array" ref="E39">IFERROR(INDEX(#REF!,SMALL(IF(#REF!="n",ROW(#REF!)-1,""),ROW(38:38))),"")</f>
        <v/>
      </c>
      <c r="F39" s="104"/>
      <c r="G39" s="142">
        <v>10</v>
      </c>
      <c r="H39" s="282" t="str">
        <f t="array" aca="1" ref="H39" ca="1">IFERROR(INDEX($T$2:$T$39,SMALL(IF($U$2:$U$39="o",ROW($U$2:$U$39)-1,""),ROW(10:10))),"")</f>
        <v/>
      </c>
      <c r="I39" s="283"/>
      <c r="L39" s="59"/>
      <c r="M39" s="59"/>
      <c r="N39" s="59" t="str">
        <f ca="1">IFERROR(VLOOKUP($A$29,import!$AB$6:$AR$65,ROW(40:40),FALSE),"")</f>
        <v/>
      </c>
      <c r="O39" s="59" t="str">
        <f t="shared" ca="1" si="14"/>
        <v/>
      </c>
      <c r="P39" s="59" t="str">
        <f t="shared" ca="1" si="1"/>
        <v/>
      </c>
      <c r="Q39" s="59"/>
      <c r="R39" s="59"/>
      <c r="S39" s="59" t="str">
        <f ca="1">IFERROR(VLOOKUP($S$1,import!$AB$6:$AR$65,ROW(40:40),FALSE),"")</f>
        <v/>
      </c>
      <c r="T39" s="59" t="str">
        <f t="shared" ca="1" si="9"/>
        <v/>
      </c>
      <c r="U39" s="59" t="str">
        <f t="shared" ca="1" si="3"/>
        <v/>
      </c>
      <c r="V39" s="59"/>
      <c r="W39" s="59"/>
      <c r="X39" s="59"/>
      <c r="Y39" s="59"/>
      <c r="AB39" s="100" t="s">
        <v>335</v>
      </c>
      <c r="AC39" s="59" t="s">
        <v>66</v>
      </c>
      <c r="AD39" s="59" t="s">
        <v>66</v>
      </c>
      <c r="AE39" s="101" t="s">
        <v>66</v>
      </c>
      <c r="AP39" t="str">
        <f ca="1">IFERROR(IF(AR39="","",IF(COUNTIF($AS$2:AS38,"o")&gt;$B$44,"n",VLOOKUP(AR39,$AB$2:$AD$240,3,FALSE))),"n")</f>
        <v/>
      </c>
      <c r="AQ39">
        <f>IFERROR(VLOOKUP($F$1&amp;"bis",import!$AB$6:$AT$65,ROW(21:21),FALSE),0)</f>
        <v>0</v>
      </c>
      <c r="AR39" t="str">
        <f t="shared" ca="1" si="6"/>
        <v/>
      </c>
      <c r="AS39" t="str">
        <f t="shared" ca="1" si="13"/>
        <v/>
      </c>
      <c r="AT39" t="str">
        <f t="shared" si="11"/>
        <v/>
      </c>
      <c r="AU39" t="str">
        <f t="shared" ca="1" si="12"/>
        <v/>
      </c>
      <c r="AY39">
        <f>IFERROR(VLOOKUP($AY$1&amp;"bis",import!$AB$6:$AT$65,ROW(21:21),FALSE),0)</f>
        <v>0</v>
      </c>
      <c r="AZ39" t="str">
        <f t="shared" si="10"/>
        <v/>
      </c>
      <c r="BA39" t="str">
        <f>IF(AZ39="","",IF(ISERROR(VLOOKUP(AZ39,Feuil1!$C$7:$C$56,1,FALSE)),AZ39,""))</f>
        <v/>
      </c>
      <c r="BB39" t="str">
        <f>IF(BA39="","",IF($H$44=0,"",IF(COUNTIF($BB$1:BB38,"o")&gt;$H$44,"n",VLOOKUP(BA39,$AB$2:$AD$250,3,FALSE))))</f>
        <v/>
      </c>
    </row>
    <row r="40" spans="1:54" ht="20.100000000000001" customHeight="1">
      <c r="A40" s="142">
        <v>11</v>
      </c>
      <c r="B40" s="305" t="str">
        <f t="array" aca="1" ref="B40" ca="1">IFERROR(INDEX($O$2:$O$39,SMALL(IF($P$2:$P$39="o",ROW($P$2:$P$39)-1,""),ROW(11:11))),"")</f>
        <v/>
      </c>
      <c r="C40" s="305"/>
      <c r="D40" s="104" t="str">
        <f t="array" ref="D40">IFERROR(INDEX(#REF!,LARGE(IF(#REF!="o",ROW(#REF!)-1,""),ROW(1:1))),"")</f>
        <v/>
      </c>
      <c r="E40" s="104" t="str">
        <f>IFERROR(INDEX(#REF!,LARGE(IF(#REF!="n",ROW(#REF!)-1,""),ROW(1:1))),"")</f>
        <v/>
      </c>
      <c r="F40" s="104"/>
      <c r="G40" s="142">
        <v>11</v>
      </c>
      <c r="H40" s="282" t="str">
        <f t="array" aca="1" ref="H40" ca="1">IFERROR(INDEX($T$2:$T$39,SMALL(IF($U$2:$U$39="o",ROW($U$2:$U$39)-1,""),ROW(11:11))),"")</f>
        <v/>
      </c>
      <c r="I40" s="283"/>
      <c r="L40" s="59"/>
      <c r="M40" s="59"/>
      <c r="N40" s="59"/>
      <c r="O40" s="59"/>
      <c r="P40" s="59"/>
      <c r="Q40" s="59"/>
      <c r="R40" s="59"/>
      <c r="S40" s="59" t="str">
        <f ca="1">IFERROR(VLOOKUP($S$1,import!$AB$6:$AR$65,ROW(41:41),FALSE),"")</f>
        <v/>
      </c>
      <c r="T40" s="59" t="str">
        <f t="shared" ca="1" si="9"/>
        <v/>
      </c>
      <c r="U40" s="59" t="str">
        <f t="shared" ca="1" si="3"/>
        <v/>
      </c>
      <c r="V40" s="59"/>
      <c r="W40" s="59"/>
      <c r="X40" s="59"/>
      <c r="Y40" s="59"/>
      <c r="AB40" s="100" t="s">
        <v>336</v>
      </c>
      <c r="AC40" s="59" t="s">
        <v>67</v>
      </c>
      <c r="AD40" s="59" t="s">
        <v>66</v>
      </c>
      <c r="AE40" s="101" t="s">
        <v>66</v>
      </c>
      <c r="AP40" t="str">
        <f ca="1">IFERROR(IF(AR40="","",IF(COUNTIF($AS$2:AS39,"o")&gt;$B$44,"n",VLOOKUP(AR40,$AB$2:$AD$240,3,FALSE))),"n")</f>
        <v/>
      </c>
      <c r="AQ40">
        <f>IFERROR(VLOOKUP($F$1&amp;"ter",import!$AB$6:$AT$65,ROW(3:3),FALSE),0)</f>
        <v>0</v>
      </c>
      <c r="AR40" t="str">
        <f t="shared" ca="1" si="6"/>
        <v/>
      </c>
      <c r="AS40" t="str">
        <f t="shared" ca="1" si="13"/>
        <v/>
      </c>
      <c r="AT40" t="str">
        <f t="shared" si="11"/>
        <v/>
      </c>
      <c r="AU40" t="str">
        <f t="shared" ca="1" si="12"/>
        <v/>
      </c>
      <c r="AY40">
        <f t="array" ref="AY40">IFERROR(VLOOKUP($AY$1&amp;"ter",import!$AB$6:$AT$65,ROW(3:3),FALSE),0)</f>
        <v>0</v>
      </c>
      <c r="AZ40" t="str">
        <f t="shared" ref="AZ40:AZ59" si="15">IF(OR(LEN(AY40)&lt;6,AY40=$AY$1),"",IF(RIGHT(AY40,1)=")",LEFT(AY40,LEN(AY40)-14),AY40))</f>
        <v/>
      </c>
      <c r="BA40" t="str">
        <f>IF(AZ40="","",IF(ISERROR(VLOOKUP(AZ40,Feuil1!$C$7:$C$56,1,FALSE)),AZ40,""))</f>
        <v/>
      </c>
      <c r="BB40" t="str">
        <f>IF(BA40="","",IF($H$44=0,"",IF(COUNTIF($BB$1:BB39,"o")&gt;$H$44,"n",VLOOKUP(BA40,$AB$2:$AD$250,3,FALSE))))</f>
        <v/>
      </c>
    </row>
    <row r="41" spans="1:54" ht="20.100000000000001" customHeight="1" thickBot="1">
      <c r="A41" s="143">
        <v>12</v>
      </c>
      <c r="B41" s="306" t="str">
        <f t="array" aca="1" ref="B41" ca="1">IFERROR(INDEX($O$2:$O$39,SMALL(IF($P$2:$P$39="o",ROW($P$2:$P$39)-1,""),ROW(12:12))),"")</f>
        <v/>
      </c>
      <c r="C41" s="307"/>
      <c r="D41" s="104" t="str">
        <f t="array" ref="D41">IFERROR(INDEX(#REF!,LARGE(IF(#REF!="o",ROW(#REF!)-1,""),ROW(2:2))),"")</f>
        <v/>
      </c>
      <c r="E41" s="104" t="str">
        <f t="array" ref="E41">IFERROR(INDEX(#REF!,LARGE(IF(#REF!="n",ROW(#REF!)-1,""),ROW(2:2))),"")</f>
        <v/>
      </c>
      <c r="F41" s="104"/>
      <c r="G41" s="143">
        <v>12</v>
      </c>
      <c r="H41" s="284" t="str">
        <f t="array" aca="1" ref="H41" ca="1">IFERROR(INDEX($T$2:$T$39,SMALL(IF($U$2:$U$39="o",ROW($U$2:$U$39)-1,""),ROW(12:12))),"")</f>
        <v/>
      </c>
      <c r="I41" s="285"/>
      <c r="L41" s="59"/>
      <c r="M41" s="59"/>
      <c r="N41" s="59"/>
      <c r="O41" s="59"/>
      <c r="P41" s="59"/>
      <c r="Q41" s="59"/>
      <c r="R41" s="59"/>
      <c r="S41" s="59"/>
      <c r="T41" s="59"/>
      <c r="U41" s="59"/>
      <c r="V41" s="59"/>
      <c r="W41" s="59"/>
      <c r="X41" s="59"/>
      <c r="Y41" s="59"/>
      <c r="AB41" s="100" t="s">
        <v>337</v>
      </c>
      <c r="AC41" s="59" t="s">
        <v>67</v>
      </c>
      <c r="AD41" s="59" t="s">
        <v>66</v>
      </c>
      <c r="AE41" s="101" t="s">
        <v>66</v>
      </c>
      <c r="AP41" t="str">
        <f ca="1">IFERROR(IF(AR41="","",IF(COUNTIF($AS$2:AS40,"o")&gt;$B$44,"n",VLOOKUP(AR41,$AB$2:$AD$240,3,FALSE))),"n")</f>
        <v/>
      </c>
      <c r="AQ41" t="str">
        <f>IFERROR(VLOOKUP($F$1&amp;"ter",import!$AB$6:$AT$65,ROW(4:4),FALSE),0)</f>
        <v/>
      </c>
      <c r="AR41" t="str">
        <f t="shared" ca="1" si="6"/>
        <v/>
      </c>
      <c r="AS41" t="str">
        <f t="shared" ca="1" si="13"/>
        <v/>
      </c>
      <c r="AT41" t="str">
        <f t="shared" si="11"/>
        <v/>
      </c>
      <c r="AU41" t="str">
        <f t="shared" ca="1" si="12"/>
        <v/>
      </c>
      <c r="AY41">
        <f t="array" ref="AY41">IFERROR(VLOOKUP($AY$1&amp;"ter",import!$AB$6:$AT$65,ROW(4:4),FALSE),0)</f>
        <v>0</v>
      </c>
      <c r="AZ41" t="str">
        <f t="shared" si="15"/>
        <v/>
      </c>
      <c r="BA41" t="str">
        <f>IF(AZ41="","",IF(ISERROR(VLOOKUP(AZ41,Feuil1!$C$7:$C$56,1,FALSE)),AZ41,""))</f>
        <v/>
      </c>
      <c r="BB41" t="str">
        <f>IF(BA41="","",IF($H$44=0,"",IF(COUNTIF($BB$1:BB40,"o")&gt;$H$44,"n",VLOOKUP(BA41,$AB$2:$AD$250,3,FALSE))))</f>
        <v/>
      </c>
    </row>
    <row r="42" spans="1:54">
      <c r="D42" s="104" t="str">
        <f t="array" ref="D42">IFERROR(INDEX(#REF!,LARGE(IF(#REF!="o",ROW(#REF!)-1,""),ROW(3:3))),"")</f>
        <v/>
      </c>
      <c r="E42" s="104" t="str">
        <f t="array" ref="E42">IFERROR(INDEX(#REF!,LARGE(IF(#REF!="n",ROW(#REF!)-1,""),ROW(3:3))),"")</f>
        <v/>
      </c>
      <c r="F42" s="104"/>
      <c r="L42" s="59"/>
      <c r="M42" s="59"/>
      <c r="N42" s="59"/>
      <c r="O42" s="59"/>
      <c r="P42" s="59"/>
      <c r="Q42" s="59"/>
      <c r="R42" s="59"/>
      <c r="S42" s="59"/>
      <c r="T42" s="59"/>
      <c r="U42" s="59"/>
      <c r="V42" s="59"/>
      <c r="W42" s="59"/>
      <c r="X42" s="59"/>
      <c r="Y42" s="59"/>
      <c r="AB42" s="100" t="s">
        <v>338</v>
      </c>
      <c r="AC42" s="59" t="s">
        <v>67</v>
      </c>
      <c r="AD42" s="59" t="s">
        <v>66</v>
      </c>
      <c r="AE42" s="101" t="s">
        <v>66</v>
      </c>
      <c r="AP42" t="str">
        <f ca="1">IFERROR(IF(AR42="","",IF(COUNTIF($AS$2:AS41,"o")&gt;$B$44,"n",VLOOKUP(AR42,$AB$2:$AD$240,3,FALSE))),"n")</f>
        <v/>
      </c>
      <c r="AQ42" t="str">
        <f>IFERROR(VLOOKUP($F$1&amp;"ter",import!$AB$6:$AT$65,ROW(5:5),FALSE),0)</f>
        <v/>
      </c>
      <c r="AR42" t="str">
        <f t="shared" ca="1" si="6"/>
        <v/>
      </c>
      <c r="AS42" t="str">
        <f t="shared" ca="1" si="13"/>
        <v/>
      </c>
      <c r="AT42" t="str">
        <f t="shared" si="11"/>
        <v/>
      </c>
      <c r="AU42" t="str">
        <f t="shared" ca="1" si="12"/>
        <v/>
      </c>
      <c r="AY42">
        <f t="array" ref="AY42">IFERROR(VLOOKUP($AY$1&amp;"ter",import!$AB$6:$AT$65,ROW(5:5),FALSE),0)</f>
        <v>0</v>
      </c>
      <c r="AZ42" t="str">
        <f t="shared" si="15"/>
        <v/>
      </c>
      <c r="BA42" t="str">
        <f>IF(AZ42="","",IF(ISERROR(VLOOKUP(AZ42,Feuil1!$C$7:$C$56,1,FALSE)),AZ42,""))</f>
        <v/>
      </c>
      <c r="BB42" t="str">
        <f>IF(BA42="","",IF($H$44=0,"",IF(COUNTIF($BB$1:BB41,"o")&gt;$H$44,"n",VLOOKUP(BA42,$AB$2:$AD$250,3,FALSE))))</f>
        <v/>
      </c>
    </row>
    <row r="43" spans="1:54">
      <c r="D43" s="104" t="str">
        <f t="array" ref="D43">IFERROR(INDEX(#REF!,LARGE(IF(#REF!="o",ROW(#REF!)-1,""),ROW(4:4))),"")</f>
        <v/>
      </c>
      <c r="E43" s="104" t="str">
        <f t="array" ref="E43">IFERROR(INDEX(#REF!,LARGE(IF(#REF!="n",ROW(#REF!)-1,""),ROW(4:4))),"")</f>
        <v/>
      </c>
      <c r="F43" s="104"/>
      <c r="L43" s="59"/>
      <c r="M43" s="59"/>
      <c r="N43" s="59"/>
      <c r="O43" s="59"/>
      <c r="P43" s="59"/>
      <c r="Q43" s="59"/>
      <c r="R43" s="59"/>
      <c r="S43" s="59"/>
      <c r="T43" s="59"/>
      <c r="U43" s="59"/>
      <c r="V43" s="59"/>
      <c r="W43" s="59"/>
      <c r="X43" s="59"/>
      <c r="Y43" s="59"/>
      <c r="AB43" s="100" t="s">
        <v>339</v>
      </c>
      <c r="AC43" s="59" t="s">
        <v>67</v>
      </c>
      <c r="AD43" s="59" t="s">
        <v>67</v>
      </c>
      <c r="AE43" s="101" t="s">
        <v>66</v>
      </c>
      <c r="AP43" t="str">
        <f ca="1">IFERROR(IF(AR43="","",IF(COUNTIF($AS$2:AS42,"o")&gt;$B$44,"n",VLOOKUP(AR43,$AB$2:$AD$240,3,FALSE))),"n")</f>
        <v/>
      </c>
      <c r="AQ43">
        <f>IFERROR(VLOOKUP($F$1&amp;"ter",import!$AB$6:$AT$65,ROW(6:6),FALSE),0)</f>
        <v>0</v>
      </c>
      <c r="AR43" t="str">
        <f t="shared" ca="1" si="6"/>
        <v/>
      </c>
      <c r="AS43" t="str">
        <f t="shared" ca="1" si="13"/>
        <v/>
      </c>
      <c r="AT43" t="str">
        <f t="shared" si="11"/>
        <v/>
      </c>
      <c r="AU43" t="str">
        <f t="shared" ca="1" si="12"/>
        <v/>
      </c>
      <c r="AY43">
        <f t="array" ref="AY43">IFERROR(VLOOKUP($AY$1&amp;"ter",import!$AB$6:$AT$65,ROW(6:6),FALSE),0)</f>
        <v>0</v>
      </c>
      <c r="AZ43" t="str">
        <f t="shared" si="15"/>
        <v/>
      </c>
      <c r="BA43" t="str">
        <f>IF(AZ43="","",IF(ISERROR(VLOOKUP(AZ43,Feuil1!$C$7:$C$56,1,FALSE)),AZ43,""))</f>
        <v/>
      </c>
      <c r="BB43" t="str">
        <f>IF(BA43="","",IF($H$44=0,"",IF(COUNTIF($BB$1:BB42,"o")&gt;$H$44,"n",VLOOKUP(BA43,$AB$2:$AD$250,3,FALSE))))</f>
        <v/>
      </c>
    </row>
    <row r="44" spans="1:54">
      <c r="B44">
        <f>27-COUNTIF(B2:B28,"")</f>
        <v>0</v>
      </c>
      <c r="D44" s="104" t="str">
        <f t="array" ref="D44">IFERROR(INDEX(#REF!,LARGE(IF(#REF!="o",ROW(#REF!)-1,""),ROW(5:5))),"")</f>
        <v/>
      </c>
      <c r="E44" s="104" t="str">
        <f t="array" ref="E44">IFERROR(INDEX(#REF!,LARGE(IF(#REF!="n",ROW(#REF!)-1,""),ROW(5:5))),"")</f>
        <v/>
      </c>
      <c r="F44" s="104"/>
      <c r="H44">
        <f>27-COUNTIF(H2:H28,"")</f>
        <v>4</v>
      </c>
      <c r="L44" s="59"/>
      <c r="M44" s="59"/>
      <c r="N44" s="59"/>
      <c r="O44" s="59"/>
      <c r="P44" s="59"/>
      <c r="Q44" s="59"/>
      <c r="R44" s="59"/>
      <c r="S44" s="59"/>
      <c r="T44" s="59"/>
      <c r="U44" s="59"/>
      <c r="V44" s="59"/>
      <c r="W44" s="59"/>
      <c r="X44" s="59"/>
      <c r="Y44" s="59"/>
      <c r="AB44" s="100" t="s">
        <v>340</v>
      </c>
      <c r="AC44" s="59" t="s">
        <v>66</v>
      </c>
      <c r="AD44" s="59" t="s">
        <v>66</v>
      </c>
      <c r="AE44" s="101" t="s">
        <v>66</v>
      </c>
      <c r="AP44" t="str">
        <f ca="1">IFERROR(IF(AR44="","",IF(COUNTIF($AS$2:AS43,"o")&gt;$B$44,"n",VLOOKUP(AR44,$AB$2:$AD$240,3,FALSE))),"n")</f>
        <v/>
      </c>
      <c r="AQ44" t="str">
        <f>IFERROR(VLOOKUP($F$1&amp;"ter",import!$AB$6:$AT$65,ROW(7:7),FALSE),0)</f>
        <v/>
      </c>
      <c r="AR44" t="str">
        <f t="shared" ca="1" si="6"/>
        <v/>
      </c>
      <c r="AS44" t="str">
        <f t="shared" ca="1" si="13"/>
        <v/>
      </c>
      <c r="AT44" t="str">
        <f t="shared" si="11"/>
        <v/>
      </c>
      <c r="AU44" t="str">
        <f t="shared" ca="1" si="12"/>
        <v/>
      </c>
      <c r="AY44">
        <f t="array" ref="AY44">IFERROR(VLOOKUP($AY$1&amp;"ter",import!$AB$6:$AT$65,ROW(7:7),FALSE),0)</f>
        <v>0</v>
      </c>
      <c r="AZ44" t="str">
        <f t="shared" si="15"/>
        <v/>
      </c>
      <c r="BA44" t="str">
        <f>IF(AZ44="","",IF(ISERROR(VLOOKUP(AZ44,Feuil1!$C$7:$C$56,1,FALSE)),AZ44,""))</f>
        <v/>
      </c>
      <c r="BB44" t="str">
        <f>IF(BA44="","",IF($H$44=0,"",IF(COUNTIF($BB$1:BB43,"o")&gt;$H$44,"n",VLOOKUP(BA44,$AB$2:$AD$250,3,FALSE))))</f>
        <v/>
      </c>
    </row>
    <row r="45" spans="1:54" ht="16.5">
      <c r="D45" s="104" t="str">
        <f t="array" ref="D45">IFERROR(INDEX(#REF!,LARGE(IF(#REF!="o",ROW(#REF!)-1,""),ROW(6:6))),"")</f>
        <v/>
      </c>
      <c r="E45" s="104" t="str">
        <f t="array" ref="E45">IFERROR(INDEX(#REF!,LARGE(IF(#REF!="n",ROW(#REF!)-1,""),ROW(6:6))),"")</f>
        <v/>
      </c>
      <c r="F45" s="104"/>
      <c r="L45" s="59"/>
      <c r="M45" s="59"/>
      <c r="N45" s="59"/>
      <c r="O45" s="59"/>
      <c r="P45" s="59"/>
      <c r="Q45" s="59"/>
      <c r="R45" s="59"/>
      <c r="S45" s="59"/>
      <c r="T45" s="59"/>
      <c r="U45" s="59"/>
      <c r="V45" s="59"/>
      <c r="W45" s="59"/>
      <c r="X45" s="59"/>
      <c r="Y45" s="59"/>
      <c r="AB45" s="100" t="s">
        <v>341</v>
      </c>
      <c r="AC45" s="59" t="s">
        <v>67</v>
      </c>
      <c r="AD45" s="59" t="s">
        <v>67</v>
      </c>
      <c r="AE45" s="101" t="s">
        <v>66</v>
      </c>
      <c r="AP45" t="str">
        <f ca="1">IFERROR(IF(AR45="","",IF(COUNTIF($AS$2:AS44,"o")&gt;$B$44,"n",VLOOKUP(AR45,$AB$2:$AD$240,3,FALSE))),"n")</f>
        <v/>
      </c>
      <c r="AQ45" t="str">
        <f>IFERROR(VLOOKUP($F$1&amp;"ter",import!$AB$6:$AT$65,ROW(8:8),FALSE),0)</f>
        <v/>
      </c>
      <c r="AR45" t="str">
        <f t="shared" ca="1" si="6"/>
        <v/>
      </c>
      <c r="AS45" t="str">
        <f t="shared" ca="1" si="13"/>
        <v/>
      </c>
      <c r="AT45" t="str">
        <f t="shared" si="11"/>
        <v/>
      </c>
      <c r="AU45" t="str">
        <f t="shared" ca="1" si="12"/>
        <v/>
      </c>
      <c r="AY45">
        <f t="array" ref="AY45">IFERROR(VLOOKUP($AY$1&amp;"ter",import!$AB$6:$AT$65,ROW(8:8),FALSE),0)</f>
        <v>0</v>
      </c>
      <c r="AZ45" t="str">
        <f t="shared" si="15"/>
        <v/>
      </c>
      <c r="BA45" t="str">
        <f>IF(AZ45="","",IF(ISERROR(VLOOKUP(AZ45,Feuil1!$C$7:$C$56,1,FALSE)),AZ45,""))</f>
        <v/>
      </c>
      <c r="BB45" t="str">
        <f>IF(BA45="","",IF($H$44=0,"",IF(COUNTIF($BB$1:BB44,"o")&gt;$H$44,"n",VLOOKUP(BA45,$AB$2:$AD$250,3,FALSE))))</f>
        <v/>
      </c>
    </row>
    <row r="46" spans="1:54">
      <c r="D46" s="104" t="str">
        <f t="array" ref="D46">IFERROR(INDEX(#REF!,LARGE(IF(#REF!="o",ROW(#REF!)-1,""),ROW(7:7))),"")</f>
        <v/>
      </c>
      <c r="E46" s="104" t="str">
        <f t="array" ref="E46">IFERROR(INDEX(#REF!,LARGE(IF(#REF!="n",ROW(#REF!)-1,""),ROW(7:7))),"")</f>
        <v/>
      </c>
      <c r="F46" s="104"/>
      <c r="L46" s="59"/>
      <c r="M46" s="59"/>
      <c r="N46" s="59"/>
      <c r="O46" s="59"/>
      <c r="P46" s="59"/>
      <c r="Q46" s="59"/>
      <c r="R46" s="59"/>
      <c r="S46" s="59"/>
      <c r="T46" s="59"/>
      <c r="U46" s="59"/>
      <c r="V46" s="59"/>
      <c r="W46" s="59"/>
      <c r="X46" s="59"/>
      <c r="Y46" s="59"/>
      <c r="AB46" s="100" t="s">
        <v>342</v>
      </c>
      <c r="AC46" s="59" t="s">
        <v>66</v>
      </c>
      <c r="AD46" s="59" t="s">
        <v>66</v>
      </c>
      <c r="AE46" s="101" t="s">
        <v>66</v>
      </c>
      <c r="AP46" t="str">
        <f ca="1">IFERROR(IF(AR46="","",IF(COUNTIF($AS$2:AS45,"o")&gt;$B$44,"n",VLOOKUP(AR46,$AB$2:$AD$240,3,FALSE))),"n")</f>
        <v/>
      </c>
      <c r="AQ46" t="str">
        <f>IFERROR(VLOOKUP($F$1&amp;"ter",import!$AB$6:$AT$65,ROW(9:9),FALSE),0)</f>
        <v>UTR JEROME(14.30 -17.00)</v>
      </c>
      <c r="AR46" t="str">
        <f t="shared" ca="1" si="6"/>
        <v/>
      </c>
      <c r="AS46" t="str">
        <f t="shared" ca="1" si="13"/>
        <v/>
      </c>
      <c r="AT46" t="str">
        <f t="shared" si="11"/>
        <v/>
      </c>
      <c r="AU46" t="str">
        <f t="shared" ca="1" si="12"/>
        <v/>
      </c>
      <c r="AY46">
        <f t="array" ref="AY46">IFERROR(VLOOKUP($AY$1&amp;"ter",import!$AB$6:$AT$65,ROW(9:9),FALSE),0)</f>
        <v>0</v>
      </c>
      <c r="AZ46" t="str">
        <f t="shared" si="15"/>
        <v/>
      </c>
      <c r="BA46" t="str">
        <f>IF(AZ46="","",IF(ISERROR(VLOOKUP(AZ46,Feuil1!$C$7:$C$56,1,FALSE)),AZ46,""))</f>
        <v/>
      </c>
      <c r="BB46" t="str">
        <f>IF(BA46="","",IF($H$44=0,"",IF(COUNTIF($BB$1:BB45,"o")&gt;$H$44,"n",VLOOKUP(BA46,$AB$2:$AD$250,3,FALSE))))</f>
        <v/>
      </c>
    </row>
    <row r="47" spans="1:54">
      <c r="D47" s="104" t="str">
        <f t="array" ref="D47">IFERROR(INDEX(#REF!,LARGE(IF(#REF!="o",ROW(#REF!)-1,""),ROW(8:8))),"")</f>
        <v/>
      </c>
      <c r="E47" s="104" t="str">
        <f t="array" ref="E47">IFERROR(INDEX(#REF!,LARGE(IF(#REF!="n",ROW(#REF!)-1,""),ROW(8:8))),"")</f>
        <v/>
      </c>
      <c r="F47" s="104"/>
      <c r="L47" s="59"/>
      <c r="M47" s="59"/>
      <c r="N47" s="59"/>
      <c r="O47" s="59"/>
      <c r="P47" s="59"/>
      <c r="Q47" s="59"/>
      <c r="R47" s="59"/>
      <c r="S47" s="59"/>
      <c r="T47" s="59"/>
      <c r="U47" s="59"/>
      <c r="V47" s="59"/>
      <c r="W47" s="59"/>
      <c r="X47" s="59"/>
      <c r="Y47" s="59"/>
      <c r="AB47" s="100" t="s">
        <v>343</v>
      </c>
      <c r="AC47" s="59" t="s">
        <v>67</v>
      </c>
      <c r="AD47" s="59" t="s">
        <v>66</v>
      </c>
      <c r="AE47" s="101" t="s">
        <v>66</v>
      </c>
      <c r="AP47" t="str">
        <f ca="1">IFERROR(IF(AR47="","",IF(COUNTIF($AS$2:AS46,"o")&gt;$B$44,"n",VLOOKUP(AR47,$AB$2:$AD$240,3,FALSE))),"n")</f>
        <v/>
      </c>
      <c r="AQ47" t="str">
        <f>IFERROR(VLOOKUP($F$1&amp;"ter",import!$AB$6:$AT$65,ROW(10:10),FALSE),0)</f>
        <v>VERGU YANN(14.30 -17.00)</v>
      </c>
      <c r="AR47" t="str">
        <f t="shared" ca="1" si="6"/>
        <v/>
      </c>
      <c r="AS47" t="str">
        <f t="shared" ca="1" si="13"/>
        <v/>
      </c>
      <c r="AT47" t="str">
        <f t="shared" si="11"/>
        <v/>
      </c>
      <c r="AU47" t="str">
        <f t="shared" ca="1" si="12"/>
        <v/>
      </c>
      <c r="AY47">
        <f t="array" ref="AY47">IFERROR(VLOOKUP($AY$1&amp;"ter",import!$AB$6:$AT$65,ROW(10:10),FALSE),0)</f>
        <v>0</v>
      </c>
      <c r="AZ47" t="str">
        <f t="shared" si="15"/>
        <v/>
      </c>
      <c r="BA47" t="str">
        <f>IF(AZ47="","",IF(ISERROR(VLOOKUP(AZ47,Feuil1!$C$7:$C$56,1,FALSE)),AZ47,""))</f>
        <v/>
      </c>
      <c r="BB47" t="str">
        <f>IF(BA47="","",IF($H$44=0,"",IF(COUNTIF($BB$1:BB46,"o")&gt;$H$44,"n",VLOOKUP(BA47,$AB$2:$AD$250,3,FALSE))))</f>
        <v/>
      </c>
    </row>
    <row r="48" spans="1:54">
      <c r="D48" s="104" t="str">
        <f t="array" ref="D48">IFERROR(INDEX(#REF!,LARGE(IF(#REF!="o",ROW(#REF!)-1,""),ROW(9:9))),"")</f>
        <v/>
      </c>
      <c r="E48" s="104" t="str">
        <f t="array" ref="E48">IFERROR(INDEX(#REF!,LARGE(IF(#REF!="n",ROW(#REF!)-1,""),ROW(9:9))),"")</f>
        <v/>
      </c>
      <c r="F48" s="104"/>
      <c r="L48" s="59"/>
      <c r="M48" s="59"/>
      <c r="N48" s="59"/>
      <c r="O48" s="59"/>
      <c r="P48" s="59"/>
      <c r="Q48" s="59"/>
      <c r="R48" s="59"/>
      <c r="S48" s="59"/>
      <c r="T48" s="59"/>
      <c r="U48" s="59"/>
      <c r="V48" s="59"/>
      <c r="W48" s="59"/>
      <c r="X48" s="59"/>
      <c r="Y48" s="59"/>
      <c r="AB48" s="100" t="s">
        <v>344</v>
      </c>
      <c r="AC48" s="59" t="s">
        <v>67</v>
      </c>
      <c r="AD48" s="59" t="s">
        <v>66</v>
      </c>
      <c r="AE48" s="101" t="s">
        <v>66</v>
      </c>
      <c r="AP48" t="str">
        <f ca="1">IFERROR(IF(AR48="","",IF(COUNTIF($AS$2:AS47,"o")&gt;$B$44,"n",VLOOKUP(AR48,$AB$2:$AD$240,3,FALSE))),"n")</f>
        <v/>
      </c>
      <c r="AQ48" t="str">
        <f>IFERROR(VLOOKUP($F$1&amp;"ter",import!$AB$6:$AT$65,ROW(11:11),FALSE),0)</f>
        <v>ZOUA NASSIM(14.30 -17.00)</v>
      </c>
      <c r="AR48" t="str">
        <f t="shared" ca="1" si="6"/>
        <v/>
      </c>
      <c r="AS48" t="str">
        <f t="shared" ca="1" si="13"/>
        <v/>
      </c>
      <c r="AT48" t="str">
        <f t="shared" si="11"/>
        <v/>
      </c>
      <c r="AU48" t="str">
        <f t="shared" ca="1" si="12"/>
        <v/>
      </c>
      <c r="AY48">
        <f t="array" ref="AY48">IFERROR(VLOOKUP($AY$1&amp;"ter",import!$AB$6:$AT$65,ROW(11:11),FALSE),0)</f>
        <v>0</v>
      </c>
      <c r="AZ48" t="str">
        <f t="shared" si="15"/>
        <v/>
      </c>
      <c r="BA48" t="str">
        <f>IF(AZ48="","",IF(ISERROR(VLOOKUP(AZ48,Feuil1!$C$7:$C$56,1,FALSE)),AZ48,""))</f>
        <v/>
      </c>
      <c r="BB48" t="str">
        <f>IF(BA48="","",IF($H$44=0,"",IF(COUNTIF($BB$1:BB47,"o")&gt;$H$44,"n",VLOOKUP(BA48,$AB$2:$AD$250,3,FALSE))))</f>
        <v/>
      </c>
    </row>
    <row r="49" spans="4:54">
      <c r="D49" s="104" t="str">
        <f t="array" ref="D49">IFERROR(INDEX(#REF!,LARGE(IF(#REF!="o",ROW(#REF!)-1,""),ROW(10:10))),"")</f>
        <v/>
      </c>
      <c r="E49" s="104" t="str">
        <f t="array" ref="E49">IFERROR(INDEX(#REF!,LARGE(IF(#REF!="n",ROW(#REF!)-1,""),ROW(10:10))),"")</f>
        <v/>
      </c>
      <c r="F49" s="104"/>
      <c r="L49" s="59"/>
      <c r="M49" s="59"/>
      <c r="N49" s="59"/>
      <c r="O49" s="59"/>
      <c r="P49" s="59"/>
      <c r="Q49" s="59"/>
      <c r="R49" s="59"/>
      <c r="S49" s="59"/>
      <c r="T49" s="59"/>
      <c r="U49" s="59"/>
      <c r="V49" s="59"/>
      <c r="W49" s="59"/>
      <c r="X49" s="59"/>
      <c r="Y49" s="59"/>
      <c r="AB49" s="100" t="s">
        <v>345</v>
      </c>
      <c r="AC49" s="59" t="s">
        <v>67</v>
      </c>
      <c r="AD49" s="59" t="s">
        <v>66</v>
      </c>
      <c r="AE49" s="101" t="s">
        <v>66</v>
      </c>
      <c r="AP49" t="str">
        <f ca="1">IFERROR(IF(AR49="","",IF(COUNTIF($AS$2:AS48,"o")&gt;$B$44,"n",VLOOKUP(AR49,$AB$2:$AD$240,3,FALSE))),"n")</f>
        <v/>
      </c>
      <c r="AQ49" t="str">
        <f>IFERROR(VLOOKUP($F$1&amp;"ter",import!$AB$6:$AT$65,ROW(12:12),FALSE),0)</f>
        <v/>
      </c>
      <c r="AR49" t="str">
        <f t="shared" ca="1" si="6"/>
        <v/>
      </c>
      <c r="AS49" t="str">
        <f ca="1">IF(ISNA(VLOOKUP(AQ49,$AB$2:$AE$250,2,FALSE)),"",AQ49)</f>
        <v/>
      </c>
      <c r="AT49" t="str">
        <f t="shared" si="11"/>
        <v/>
      </c>
      <c r="AU49" t="str">
        <f t="shared" ca="1" si="12"/>
        <v/>
      </c>
      <c r="AY49">
        <f t="array" ref="AY49">IFERROR(VLOOKUP($AY$1&amp;"ter",import!$AB$6:$AT$65,ROW(12:12),FALSE),0)</f>
        <v>0</v>
      </c>
      <c r="AZ49" t="str">
        <f t="shared" si="15"/>
        <v/>
      </c>
      <c r="BA49" t="str">
        <f>IF(AZ49="","",IF(ISERROR(VLOOKUP(AZ49,Feuil1!$C$7:$C$56,1,FALSE)),AZ49,""))</f>
        <v/>
      </c>
      <c r="BB49" t="str">
        <f>IF(BA49="","",IF($H$44=0,"",IF(COUNTIF($BB$1:BB48,"o")&gt;$H$44,"n",VLOOKUP(BA49,$AB$2:$AD$250,3,FALSE))))</f>
        <v/>
      </c>
    </row>
    <row r="50" spans="4:54">
      <c r="D50" s="104" t="str">
        <f t="array" ref="D50">IFERROR(INDEX(#REF!,LARGE(IF(#REF!="o",ROW(#REF!)-1,""),ROW(11:11))),"")</f>
        <v/>
      </c>
      <c r="E50" s="104" t="str">
        <f t="array" ref="E50">IFERROR(INDEX(#REF!,LARGE(IF(#REF!="n",ROW(#REF!)-1,""),ROW(11:11))),"")</f>
        <v/>
      </c>
      <c r="F50" s="104"/>
      <c r="L50" s="59"/>
      <c r="M50" s="59"/>
      <c r="N50" s="59"/>
      <c r="O50" s="59"/>
      <c r="P50" s="59"/>
      <c r="Q50" s="59"/>
      <c r="R50" s="59"/>
      <c r="S50" s="59"/>
      <c r="T50" s="59"/>
      <c r="U50" s="59"/>
      <c r="V50" s="59"/>
      <c r="W50" s="59"/>
      <c r="X50" s="59"/>
      <c r="Y50" s="59"/>
      <c r="AB50" s="100" t="s">
        <v>346</v>
      </c>
      <c r="AC50" s="59" t="s">
        <v>66</v>
      </c>
      <c r="AD50" s="59" t="s">
        <v>66</v>
      </c>
      <c r="AE50" s="101" t="s">
        <v>66</v>
      </c>
      <c r="AP50" t="str">
        <f ca="1">IFERROR(IF(AR50="","",IF(COUNTIF($AS$2:AS49,"o")&gt;$B$44,"n",VLOOKUP(AR50,$AB$2:$AD$240,3,FALSE))),"n")</f>
        <v>n</v>
      </c>
      <c r="AQ50" t="str">
        <f>IFERROR(VLOOKUP($F$1&amp;"ter",import!$AB$6:$AT$65,ROW(13:13),FALSE),0)</f>
        <v>HENNEBE FRANCOIS</v>
      </c>
      <c r="AR50" t="str">
        <f t="shared" si="6"/>
        <v>HENNEBE FRANCOIS</v>
      </c>
      <c r="AS50" t="str">
        <f t="shared" ref="AS50:AS52" si="16">IF(ISNA(VLOOKUP(AQ50,$AB$2:$AE$250,2,FALSE)),"",AQ50)</f>
        <v>HENNEBE FRANCOIS</v>
      </c>
      <c r="AT50" t="str">
        <f t="shared" si="11"/>
        <v>HENNEBE FRANCOIS</v>
      </c>
      <c r="AU50" t="str">
        <f t="shared" si="12"/>
        <v>o</v>
      </c>
      <c r="AY50">
        <f t="array" ref="AY50">IFERROR(VLOOKUP($AY$1&amp;"ter",import!$AB$6:$AT$65,ROW(13:13),FALSE),0)</f>
        <v>0</v>
      </c>
      <c r="AZ50" t="str">
        <f t="shared" si="15"/>
        <v/>
      </c>
      <c r="BA50" t="str">
        <f>IF(AZ50="","",IF(ISERROR(VLOOKUP(AZ50,Feuil1!$C$7:$C$56,1,FALSE)),AZ50,""))</f>
        <v/>
      </c>
      <c r="BB50" t="str">
        <f>IF(BA50="","",IF($H$44=0,"",IF(COUNTIF($BB$1:BB49,"o")&gt;$H$44,"n",VLOOKUP(BA50,$AB$2:$AD$250,3,FALSE))))</f>
        <v/>
      </c>
    </row>
    <row r="51" spans="4:54">
      <c r="D51" s="104" t="str">
        <f t="array" ref="D51">IFERROR(INDEX(#REF!,LARGE(IF(#REF!="o",ROW(#REF!)-1,""),ROW(12:12))),"")</f>
        <v/>
      </c>
      <c r="E51" s="104" t="str">
        <f t="array" ref="E51">IFERROR(INDEX(#REF!,LARGE(IF(#REF!="n",ROW(#REF!)-1,""),ROW(12:12))),"")</f>
        <v/>
      </c>
      <c r="F51" s="104"/>
      <c r="L51" s="59"/>
      <c r="M51" s="59"/>
      <c r="N51" s="59"/>
      <c r="O51" s="59"/>
      <c r="P51" s="59"/>
      <c r="Q51" s="59"/>
      <c r="R51" s="59"/>
      <c r="S51" s="59"/>
      <c r="T51" s="59"/>
      <c r="U51" s="59"/>
      <c r="V51" s="59"/>
      <c r="W51" s="59"/>
      <c r="X51" s="59"/>
      <c r="Y51" s="59"/>
      <c r="AB51" s="100" t="s">
        <v>347</v>
      </c>
      <c r="AC51" s="59" t="s">
        <v>67</v>
      </c>
      <c r="AD51" s="59" t="s">
        <v>66</v>
      </c>
      <c r="AE51" s="101" t="s">
        <v>66</v>
      </c>
      <c r="AP51" t="str">
        <f ca="1">IFERROR(IF(AR51="","",IF(COUNTIF($AS$2:AS50,"o")&gt;$B$44,"n",VLOOKUP(AR51,$AB$2:$AD$240,3,FALSE))),"n")</f>
        <v/>
      </c>
      <c r="AQ51">
        <f>IFERROR(VLOOKUP($F$1&amp;"ter",import!$AB$6:$AT$65,ROW(14:14),FALSE),0)</f>
        <v>0</v>
      </c>
      <c r="AR51" t="str">
        <f t="shared" ca="1" si="6"/>
        <v/>
      </c>
      <c r="AS51">
        <f t="shared" ca="1" si="16"/>
        <v>0</v>
      </c>
      <c r="AT51" t="str">
        <f t="shared" si="11"/>
        <v/>
      </c>
      <c r="AU51" t="str">
        <f t="shared" ca="1" si="12"/>
        <v/>
      </c>
      <c r="AY51">
        <f t="array" ref="AY51">IFERROR(VLOOKUP($AY$1&amp;"ter",import!$AB$6:$AT$65,ROW(14:14),FALSE),0)</f>
        <v>0</v>
      </c>
      <c r="AZ51" t="str">
        <f t="shared" si="15"/>
        <v/>
      </c>
      <c r="BA51" t="str">
        <f>IF(AZ51="","",IF(ISERROR(VLOOKUP(AZ51,Feuil1!$C$7:$C$56,1,FALSE)),AZ51,""))</f>
        <v/>
      </c>
      <c r="BB51" t="str">
        <f>IF(BA51="","",IF($H$44=0,"",IF(COUNTIF($BB$1:BB50,"o")&gt;$H$44,"n",VLOOKUP(BA51,$AB$2:$AD$250,3,FALSE))))</f>
        <v/>
      </c>
    </row>
    <row r="52" spans="4:54">
      <c r="D52" s="104" t="str">
        <f t="array" ref="D52">IFERROR(INDEX(#REF!,LARGE(IF(#REF!="o",ROW(#REF!)-1,""),ROW(13:13))),"")</f>
        <v/>
      </c>
      <c r="E52" s="104" t="str">
        <f t="array" ref="E52">IFERROR(INDEX(#REF!,LARGE(IF(#REF!="n",ROW(#REF!)-1,""),ROW(13:13))),"")</f>
        <v/>
      </c>
      <c r="F52" s="104"/>
      <c r="L52" s="59"/>
      <c r="M52" s="59"/>
      <c r="N52" s="59"/>
      <c r="O52" s="59"/>
      <c r="P52" s="59"/>
      <c r="Q52" s="59"/>
      <c r="R52" s="59"/>
      <c r="S52" s="59"/>
      <c r="T52" s="59"/>
      <c r="U52" s="59"/>
      <c r="V52" s="59"/>
      <c r="W52" s="59"/>
      <c r="X52" s="59"/>
      <c r="Y52" s="59"/>
      <c r="AB52" s="100" t="s">
        <v>348</v>
      </c>
      <c r="AC52" s="59" t="s">
        <v>66</v>
      </c>
      <c r="AD52" s="59" t="s">
        <v>66</v>
      </c>
      <c r="AE52" s="101" t="s">
        <v>66</v>
      </c>
      <c r="AP52" t="str">
        <f ca="1">IFERROR(IF(AR52="","",IF(COUNTIF($AS$2:AS51,"o")&gt;$B$44,"n",VLOOKUP(AR52,$AB$2:$AD$240,3,FALSE))),"n")</f>
        <v/>
      </c>
      <c r="AQ52" t="str">
        <f>IFERROR(VLOOKUP($F$1&amp;"ter",import!$AB$6:$AT$65,ROW(15:15),FALSE),0)</f>
        <v>GU MORGANE</v>
      </c>
      <c r="AR52" t="str">
        <f t="shared" ca="1" si="6"/>
        <v/>
      </c>
      <c r="AS52" t="str">
        <f t="shared" ca="1" si="16"/>
        <v/>
      </c>
      <c r="AT52" t="str">
        <f t="shared" si="11"/>
        <v>GU MORGANE</v>
      </c>
      <c r="AU52" t="str">
        <f t="shared" ca="1" si="12"/>
        <v/>
      </c>
      <c r="AY52">
        <f t="array" ref="AY52">IFERROR(VLOOKUP($AY$1&amp;"ter",import!$AB$6:$AT$65,ROW(15:15),FALSE),0)</f>
        <v>0</v>
      </c>
      <c r="AZ52" t="str">
        <f t="shared" si="15"/>
        <v/>
      </c>
      <c r="BA52" t="str">
        <f>IF(AZ52="","",IF(ISERROR(VLOOKUP(AZ52,Feuil1!$C$7:$C$56,1,FALSE)),AZ52,""))</f>
        <v/>
      </c>
      <c r="BB52" t="str">
        <f>IF(BA52="","",IF($H$44=0,"",IF(COUNTIF($BB$1:BB51,"o")&gt;$H$44,"n",VLOOKUP(BA52,$AB$2:$AD$250,3,FALSE))))</f>
        <v/>
      </c>
    </row>
    <row r="53" spans="4:54">
      <c r="D53" s="104" t="str">
        <f t="array" ref="D53">IFERROR(INDEX(#REF!,LARGE(IF(#REF!="o",ROW(#REF!)-1,""),ROW(14:14))),"")</f>
        <v/>
      </c>
      <c r="E53" s="104" t="str">
        <f t="array" ref="E53">IFERROR(INDEX(#REF!,LARGE(IF(#REF!="n",ROW(#REF!)-1,""),ROW(14:14))),"")</f>
        <v/>
      </c>
      <c r="F53" s="104"/>
      <c r="L53" s="59"/>
      <c r="M53" s="59"/>
      <c r="N53" s="59"/>
      <c r="O53" s="59"/>
      <c r="P53" s="59"/>
      <c r="Q53" s="59"/>
      <c r="R53" s="59"/>
      <c r="S53" s="59"/>
      <c r="T53" s="59"/>
      <c r="U53" s="59"/>
      <c r="V53" s="59"/>
      <c r="W53" s="59"/>
      <c r="X53" s="59"/>
      <c r="Y53" s="59"/>
      <c r="AB53" s="100" t="s">
        <v>349</v>
      </c>
      <c r="AC53" s="59" t="s">
        <v>67</v>
      </c>
      <c r="AD53" s="59" t="s">
        <v>67</v>
      </c>
      <c r="AE53" s="101" t="s">
        <v>66</v>
      </c>
      <c r="AP53" t="str">
        <f ca="1">IFERROR(IF(AR53="","",IF(COUNTIF($AS$2:AS52,"o")&gt;$B$44,"n",VLOOKUP(AR53,$AB$2:$AD$240,3,FALSE))),"n")</f>
        <v/>
      </c>
      <c r="AQ53" t="str">
        <f>IFERROR(VLOOKUP($F$1&amp;"ter",import!$AB$6:$AT$65,ROW(16:16),FALSE),0)</f>
        <v>LECOEU GAEL</v>
      </c>
      <c r="AR53" t="str">
        <f t="shared" ca="1" si="6"/>
        <v/>
      </c>
      <c r="AS53" t="str">
        <f t="shared" ca="1" si="13"/>
        <v/>
      </c>
      <c r="AT53" t="str">
        <f t="shared" si="11"/>
        <v>LECOEU GAEL</v>
      </c>
      <c r="AU53" t="str">
        <f t="shared" ca="1" si="12"/>
        <v/>
      </c>
      <c r="AY53">
        <f t="array" ref="AY53">IFERROR(VLOOKUP($AY$1&amp;"ter",import!$AB$6:$AT$65,ROW(16:16),FALSE),0)</f>
        <v>0</v>
      </c>
      <c r="AZ53" t="str">
        <f t="shared" si="15"/>
        <v/>
      </c>
      <c r="BA53" t="str">
        <f>IF(AZ53="","",IF(ISERROR(VLOOKUP(AZ53,Feuil1!$C$7:$C$56,1,FALSE)),AZ53,""))</f>
        <v/>
      </c>
      <c r="BB53" t="str">
        <f>IF(BA53="","",IF($H$44=0,"",IF(COUNTIF($BB$1:BB52,"o")&gt;$H$44,"n",VLOOKUP(BA53,$AB$2:$AD$250,3,FALSE))))</f>
        <v/>
      </c>
    </row>
    <row r="54" spans="4:54">
      <c r="D54" s="104" t="str">
        <f t="array" ref="D54">IFERROR(INDEX(#REF!,LARGE(IF(#REF!="o",ROW(#REF!)-1,""),ROW(15:15))),"")</f>
        <v/>
      </c>
      <c r="E54" s="104" t="str">
        <f t="array" ref="E54">IFERROR(INDEX(#REF!,LARGE(IF(#REF!="n",ROW(#REF!)-1,""),ROW(15:15))),"")</f>
        <v/>
      </c>
      <c r="F54" s="104"/>
      <c r="L54" s="59"/>
      <c r="M54" s="59"/>
      <c r="N54" s="59"/>
      <c r="O54" s="59"/>
      <c r="P54" s="59"/>
      <c r="Q54" s="59"/>
      <c r="R54" s="59"/>
      <c r="S54" s="59"/>
      <c r="T54" s="59"/>
      <c r="U54" s="59"/>
      <c r="V54" s="59"/>
      <c r="W54" s="59"/>
      <c r="X54" s="59"/>
      <c r="Y54" s="59"/>
      <c r="AB54" s="100" t="s">
        <v>350</v>
      </c>
      <c r="AC54" s="59" t="s">
        <v>67</v>
      </c>
      <c r="AD54" s="59" t="s">
        <v>67</v>
      </c>
      <c r="AE54" s="101" t="s">
        <v>66</v>
      </c>
      <c r="AP54" t="str">
        <f ca="1">IFERROR(IF(AR54="","",IF(COUNTIF($AS$2:AS53,"o")&gt;$B$44,"n",VLOOKUP(AR54,$AB$2:$AD$240,3,FALSE))),"n")</f>
        <v/>
      </c>
      <c r="AQ54">
        <f>IFERROR(VLOOKUP($F$1&amp;"ter",import!$AB$6:$AT$65,ROW(17:17),FALSE),0)</f>
        <v>0</v>
      </c>
      <c r="AR54" t="str">
        <f t="shared" ca="1" si="6"/>
        <v/>
      </c>
      <c r="AS54" t="str">
        <f t="shared" ca="1" si="13"/>
        <v/>
      </c>
      <c r="AT54" t="str">
        <f t="shared" si="11"/>
        <v/>
      </c>
      <c r="AU54" t="str">
        <f t="shared" ca="1" si="12"/>
        <v/>
      </c>
      <c r="AY54">
        <f t="array" ref="AY54">IFERROR(VLOOKUP($AY$1&amp;"ter",import!$AB$6:$AT$65,ROW(17:17),FALSE),0)</f>
        <v>0</v>
      </c>
      <c r="AZ54" t="str">
        <f t="shared" si="15"/>
        <v/>
      </c>
      <c r="BA54" t="str">
        <f>IF(AZ54="","",IF(ISERROR(VLOOKUP(AZ54,Feuil1!$C$7:$C$56,1,FALSE)),AZ54,""))</f>
        <v/>
      </c>
      <c r="BB54" t="str">
        <f>IF(BA54="","",IF($H$44=0,"",IF(COUNTIF($BB$1:BB53,"o")&gt;$H$44,"n",VLOOKUP(BA54,$AB$2:$AD$250,3,FALSE))))</f>
        <v/>
      </c>
    </row>
    <row r="55" spans="4:54">
      <c r="D55" s="104" t="str">
        <f t="array" ref="D55">IFERROR(INDEX(#REF!,LARGE(IF(#REF!="o",ROW(#REF!)-1,""),ROW(16:16))),"")</f>
        <v/>
      </c>
      <c r="E55" s="104" t="str">
        <f t="array" ref="E55">IFERROR(INDEX(#REF!,LARGE(IF(#REF!="n",ROW(#REF!)-1,""),ROW(16:16))),"")</f>
        <v/>
      </c>
      <c r="F55" s="104"/>
      <c r="L55" s="59"/>
      <c r="M55" s="59"/>
      <c r="N55" s="59"/>
      <c r="O55" s="59"/>
      <c r="P55" s="59"/>
      <c r="Q55" s="59"/>
      <c r="R55" s="59"/>
      <c r="S55" s="59"/>
      <c r="T55" s="59"/>
      <c r="U55" s="59"/>
      <c r="V55" s="59"/>
      <c r="W55" s="59"/>
      <c r="X55" s="59"/>
      <c r="Y55" s="59"/>
      <c r="AB55" s="100" t="s">
        <v>351</v>
      </c>
      <c r="AC55" s="59" t="s">
        <v>67</v>
      </c>
      <c r="AD55" s="59" t="s">
        <v>66</v>
      </c>
      <c r="AE55" s="101" t="s">
        <v>66</v>
      </c>
      <c r="AP55" t="str">
        <f ca="1">IFERROR(IF(AR55="","",IF(COUNTIF($AS$2:AS54,"o")&gt;$B$44,"n",VLOOKUP(AR55,$AB$2:$AD$240,3,FALSE))),"n")</f>
        <v/>
      </c>
      <c r="AQ55">
        <f>IFERROR(VLOOKUP($F$1&amp;"ter",import!$AB$6:$AT$65,ROW(18:18),FALSE),0)</f>
        <v>0</v>
      </c>
      <c r="AR55" t="str">
        <f t="shared" ca="1" si="6"/>
        <v/>
      </c>
      <c r="AS55" t="str">
        <f t="shared" ca="1" si="13"/>
        <v/>
      </c>
      <c r="AT55" t="str">
        <f t="shared" si="11"/>
        <v/>
      </c>
      <c r="AU55" t="str">
        <f t="shared" ca="1" si="12"/>
        <v/>
      </c>
      <c r="AY55">
        <f t="array" ref="AY55">IFERROR(VLOOKUP($AY$1&amp;"ter",import!$AB$6:$AT$65,ROW(18:18),FALSE),0)</f>
        <v>0</v>
      </c>
      <c r="AZ55" t="str">
        <f t="shared" si="15"/>
        <v/>
      </c>
      <c r="BA55" t="str">
        <f>IF(AZ55="","",IF(ISERROR(VLOOKUP(AZ55,Feuil1!$C$7:$C$56,1,FALSE)),AZ55,""))</f>
        <v/>
      </c>
      <c r="BB55" t="str">
        <f>IF(BA55="","",IF($H$44=0,"",IF(COUNTIF($BB$1:BB54,"o")&gt;$H$44,"n",VLOOKUP(BA55,$AB$2:$AD$250,3,FALSE))))</f>
        <v/>
      </c>
    </row>
    <row r="56" spans="4:54">
      <c r="D56" s="104" t="str">
        <f t="array" ref="D56">IFERROR(INDEX(#REF!,LARGE(IF(#REF!="o",ROW(#REF!)-1,""),ROW(17:17))),"")</f>
        <v/>
      </c>
      <c r="E56" s="104" t="str">
        <f t="array" ref="E56">IFERROR(INDEX(#REF!,LARGE(IF(#REF!="n",ROW(#REF!)-1,""),ROW(17:17))),"")</f>
        <v/>
      </c>
      <c r="F56" s="104"/>
      <c r="L56" s="59"/>
      <c r="M56" s="59"/>
      <c r="N56" s="59"/>
      <c r="O56" s="59"/>
      <c r="P56" s="59"/>
      <c r="Q56" s="59"/>
      <c r="R56" s="59"/>
      <c r="S56" s="59"/>
      <c r="T56" s="59"/>
      <c r="U56" s="59"/>
      <c r="V56" s="59"/>
      <c r="W56" s="59"/>
      <c r="X56" s="59"/>
      <c r="Y56" s="59"/>
      <c r="AB56" s="100" t="s">
        <v>352</v>
      </c>
      <c r="AC56" s="59" t="s">
        <v>67</v>
      </c>
      <c r="AD56" s="59" t="s">
        <v>66</v>
      </c>
      <c r="AE56" s="101" t="s">
        <v>66</v>
      </c>
      <c r="AP56" t="str">
        <f ca="1">IFERROR(IF(AR56="","",IF(COUNTIF($AS$2:AS55,"o")&gt;$B$44,"n",VLOOKUP(AR56,$AB$2:$AD$240,3,FALSE))),"n")</f>
        <v/>
      </c>
      <c r="AQ56">
        <f>IFERROR(VLOOKUP($F$1&amp;"ter",import!$AB$6:$AT$65,ROW(19:19),FALSE),0)</f>
        <v>0</v>
      </c>
      <c r="AR56" t="str">
        <f t="shared" ca="1" si="6"/>
        <v/>
      </c>
      <c r="AS56" t="str">
        <f t="shared" ca="1" si="13"/>
        <v/>
      </c>
      <c r="AT56" t="str">
        <f t="shared" si="11"/>
        <v/>
      </c>
      <c r="AU56" t="str">
        <f t="shared" ca="1" si="12"/>
        <v/>
      </c>
      <c r="AY56">
        <f t="array" ref="AY56">IFERROR(VLOOKUP($AY$1&amp;"ter",import!$AB$6:$AT$65,ROW(19:19),FALSE),0)</f>
        <v>0</v>
      </c>
      <c r="AZ56" t="str">
        <f t="shared" si="15"/>
        <v/>
      </c>
      <c r="BA56" t="str">
        <f>IF(AZ56="","",IF(ISERROR(VLOOKUP(AZ56,Feuil1!$C$7:$C$56,1,FALSE)),AZ56,""))</f>
        <v/>
      </c>
      <c r="BB56" t="str">
        <f>IF(BA56="","",IF($H$44=0,"",IF(COUNTIF($BB$1:BB55,"o")&gt;$H$44,"n",VLOOKUP(BA56,$AB$2:$AD$250,3,FALSE))))</f>
        <v/>
      </c>
    </row>
    <row r="57" spans="4:54">
      <c r="D57" s="104" t="str">
        <f t="array" ref="D57">IFERROR(INDEX(#REF!,LARGE(IF(#REF!="o",ROW(#REF!)-1,""),ROW(18:18))),"")</f>
        <v/>
      </c>
      <c r="E57" s="104" t="str">
        <f t="array" ref="E57">IFERROR(INDEX(#REF!,LARGE(IF(#REF!="n",ROW(#REF!)-1,""),ROW(18:18))),"")</f>
        <v/>
      </c>
      <c r="F57" s="104"/>
      <c r="L57" s="59"/>
      <c r="M57" s="59"/>
      <c r="N57" s="59"/>
      <c r="O57" s="59"/>
      <c r="P57" s="59"/>
      <c r="Q57" s="59"/>
      <c r="R57" s="59"/>
      <c r="S57" s="59"/>
      <c r="T57" s="59"/>
      <c r="U57" s="59"/>
      <c r="V57" s="59"/>
      <c r="W57" s="59"/>
      <c r="X57" s="59"/>
      <c r="Y57" s="59"/>
      <c r="AB57" s="100" t="s">
        <v>353</v>
      </c>
      <c r="AC57" s="59" t="s">
        <v>66</v>
      </c>
      <c r="AD57" s="59" t="s">
        <v>66</v>
      </c>
      <c r="AE57" s="101" t="s">
        <v>66</v>
      </c>
      <c r="AP57" t="str">
        <f ca="1">IFERROR(IF(AR57="","",IF(COUNTIF($AS$2:AS56,"o")&gt;$B$44,"n",VLOOKUP(AR57,$AB$2:$AD$240,3,FALSE))),"n")</f>
        <v/>
      </c>
      <c r="AQ57">
        <f>IFERROR(VLOOKUP($F$1&amp;"ter",import!$AB$6:$AT$65,ROW(20:20),FALSE),0)</f>
        <v>0</v>
      </c>
      <c r="AR57" t="str">
        <f t="shared" ca="1" si="6"/>
        <v/>
      </c>
      <c r="AS57" t="str">
        <f t="shared" ca="1" si="13"/>
        <v/>
      </c>
      <c r="AT57" t="str">
        <f t="shared" si="11"/>
        <v/>
      </c>
      <c r="AU57" t="str">
        <f t="shared" ca="1" si="12"/>
        <v/>
      </c>
      <c r="AY57">
        <f t="array" ref="AY57">IFERROR(VLOOKUP($AY$1&amp;"ter",import!$AB$6:$AT$65,ROW(20:20),FALSE),0)</f>
        <v>0</v>
      </c>
      <c r="AZ57" t="str">
        <f t="shared" si="15"/>
        <v/>
      </c>
      <c r="BA57" t="str">
        <f>IF(AZ57="","",IF(ISERROR(VLOOKUP(AZ57,Feuil1!$C$7:$C$56,1,FALSE)),AZ57,""))</f>
        <v/>
      </c>
      <c r="BB57" t="str">
        <f>IF(BA57="","",IF($H$44=0,"",IF(COUNTIF($BB$1:BB56,"o")&gt;$H$44,"n",VLOOKUP(BA57,$AB$2:$AD$250,3,FALSE))))</f>
        <v/>
      </c>
    </row>
    <row r="58" spans="4:54">
      <c r="D58" s="104" t="str">
        <f t="array" ref="D58">IFERROR(INDEX(#REF!,LARGE(IF(#REF!="o",ROW(#REF!)-1,""),ROW(19:19))),"")</f>
        <v/>
      </c>
      <c r="E58" s="104" t="str">
        <f t="array" ref="E58">IFERROR(INDEX(#REF!,LARGE(IF(#REF!="n",ROW(#REF!)-1,""),ROW(19:19))),"")</f>
        <v/>
      </c>
      <c r="F58" s="104"/>
      <c r="L58" s="59"/>
      <c r="M58" s="59"/>
      <c r="N58" s="59"/>
      <c r="O58" s="59"/>
      <c r="P58" s="59"/>
      <c r="Q58" s="59"/>
      <c r="R58" s="59"/>
      <c r="S58" s="59"/>
      <c r="T58" s="59"/>
      <c r="U58" s="59"/>
      <c r="V58" s="59"/>
      <c r="W58" s="59"/>
      <c r="X58" s="59"/>
      <c r="Y58" s="59"/>
      <c r="AB58" s="100" t="s">
        <v>354</v>
      </c>
      <c r="AC58" s="59" t="s">
        <v>67</v>
      </c>
      <c r="AD58" s="59" t="s">
        <v>66</v>
      </c>
      <c r="AE58" s="101" t="s">
        <v>66</v>
      </c>
      <c r="AP58" t="str">
        <f ca="1">IFERROR(IF(AR58="","",IF(COUNTIF($AS$2:AS57,"o")&gt;$B$44,"n",VLOOKUP(AR58,$AB$2:$AD$240,3,FALSE))),"n")</f>
        <v/>
      </c>
      <c r="AQ58">
        <f>IFERROR(VLOOKUP($F$1&amp;"ter",import!$AB$6:$AT$65,ROW(21:21),FALSE),0)</f>
        <v>0</v>
      </c>
      <c r="AR58" t="str">
        <f t="shared" ca="1" si="6"/>
        <v/>
      </c>
      <c r="AS58" t="str">
        <f t="shared" ca="1" si="13"/>
        <v/>
      </c>
      <c r="AT58" t="str">
        <f t="shared" si="11"/>
        <v/>
      </c>
      <c r="AU58" t="str">
        <f t="shared" ca="1" si="12"/>
        <v/>
      </c>
      <c r="AY58">
        <f t="array" ref="AY58">IFERROR(VLOOKUP($AY$1&amp;"ter",import!$AB$6:$AT$65,ROW(21:21),FALSE),0)</f>
        <v>0</v>
      </c>
      <c r="AZ58" t="str">
        <f t="shared" si="15"/>
        <v/>
      </c>
      <c r="BA58" t="str">
        <f>IF(AZ58="","",IF(ISERROR(VLOOKUP(AZ58,Feuil1!$C$7:$C$56,1,FALSE)),AZ58,""))</f>
        <v/>
      </c>
      <c r="BB58" t="str">
        <f>IF(BA58="","",IF($H$44=0,"",IF(COUNTIF($BB$1:BB57,"o")&gt;$H$44,"n",VLOOKUP(BA58,$AB$2:$AD$250,3,FALSE))))</f>
        <v/>
      </c>
    </row>
    <row r="59" spans="4:54" ht="16.5">
      <c r="D59" s="104" t="str">
        <f t="array" ref="D59">IFERROR(INDEX(#REF!,LARGE(IF(#REF!="o",ROW(#REF!)-1,""),ROW(20:20))),"")</f>
        <v/>
      </c>
      <c r="E59" s="104" t="str">
        <f t="array" ref="E59">IFERROR(INDEX(#REF!,LARGE(IF(#REF!="n",ROW(#REF!)-1,""),ROW(20:20))),"")</f>
        <v/>
      </c>
      <c r="F59" s="104"/>
      <c r="L59" s="59"/>
      <c r="M59" s="59"/>
      <c r="N59" s="59"/>
      <c r="O59" s="59"/>
      <c r="P59" s="59"/>
      <c r="Q59" s="59"/>
      <c r="R59" s="59"/>
      <c r="S59" s="59"/>
      <c r="T59" s="59"/>
      <c r="U59" s="59"/>
      <c r="V59" s="59"/>
      <c r="W59" s="59"/>
      <c r="X59" s="59"/>
      <c r="Y59" s="59"/>
      <c r="AB59" s="100" t="s">
        <v>355</v>
      </c>
      <c r="AC59" s="59" t="s">
        <v>66</v>
      </c>
      <c r="AD59" s="59" t="s">
        <v>66</v>
      </c>
      <c r="AE59" s="101" t="s">
        <v>66</v>
      </c>
      <c r="AP59" t="str">
        <f ca="1">IFERROR(IF(AR59="","",IF(COUNTIF($AS$2:AS58,"o")&gt;$B$44,"n",VLOOKUP(AR59,$AB$2:$AD$240,3,FALSE))),"n")</f>
        <v/>
      </c>
      <c r="AQ59">
        <f>IFERROR(VLOOKUP($F$1&amp;"terbis",import!$AB$6:$AT$65,ROW(3:3),FALSE),0)</f>
        <v>0</v>
      </c>
      <c r="AR59" t="str">
        <f t="shared" ca="1" si="6"/>
        <v/>
      </c>
      <c r="AS59" t="str">
        <f t="shared" ca="1" si="13"/>
        <v/>
      </c>
      <c r="AT59" t="str">
        <f t="shared" si="11"/>
        <v/>
      </c>
      <c r="AU59" t="str">
        <f t="shared" ca="1" si="12"/>
        <v/>
      </c>
      <c r="AX59" s="53"/>
      <c r="AY59">
        <f t="array" ref="AY59">IFERROR(VLOOKUP($AY$1,import!$AB$6:$AT$65,ROW(3:3),FALSE),0)</f>
        <v>0</v>
      </c>
      <c r="AZ59" t="str">
        <f t="shared" si="15"/>
        <v/>
      </c>
      <c r="BA59" t="str">
        <f>IF(AZ59="","",IF(ISERROR(VLOOKUP(AZ59,Feuil1!$C$7:$C$56,1,FALSE)),"",AZ59))</f>
        <v/>
      </c>
      <c r="BB59" t="str">
        <f>IF(BA59="","",IF($H$44=0,"",IF(COUNTIF($BB$1:BB58,"o")&gt;$H$44,"n",VLOOKUP(BA59,$AB$2:$AD$250,3,FALSE))))</f>
        <v/>
      </c>
    </row>
    <row r="60" spans="4:54">
      <c r="D60" s="104" t="str">
        <f t="array" ref="D60">IFERROR(INDEX(#REF!,LARGE(IF(#REF!="o",ROW(#REF!)-1,""),ROW(21:21))),"")</f>
        <v/>
      </c>
      <c r="E60" s="104" t="str">
        <f t="array" ref="E60">IFERROR(INDEX(#REF!,LARGE(IF(#REF!="n",ROW(#REF!)-1,""),ROW(21:21))),"")</f>
        <v/>
      </c>
      <c r="F60" s="104"/>
      <c r="L60" s="59"/>
      <c r="M60" s="59"/>
      <c r="N60" s="59"/>
      <c r="O60" s="59"/>
      <c r="P60" s="59"/>
      <c r="Q60" s="59"/>
      <c r="R60" s="59"/>
      <c r="S60" s="59"/>
      <c r="T60" s="59"/>
      <c r="U60" s="59"/>
      <c r="V60" s="59"/>
      <c r="W60" s="59"/>
      <c r="X60" s="59"/>
      <c r="Y60" s="59"/>
      <c r="AB60" s="100" t="s">
        <v>356</v>
      </c>
      <c r="AC60" s="59" t="s">
        <v>67</v>
      </c>
      <c r="AD60" s="59" t="s">
        <v>66</v>
      </c>
      <c r="AE60" s="101" t="s">
        <v>66</v>
      </c>
      <c r="AP60" t="str">
        <f ca="1">IFERROR(IF(AR60="","",IF(COUNTIF($AS$2:AS59,"o")&gt;$B$44,"n",VLOOKUP(AR60,$AB$2:$AD$240,3,FALSE))),"n")</f>
        <v/>
      </c>
      <c r="AQ60">
        <f>IFERROR(VLOOKUP($F$1&amp;"terbis",import!$AB$6:$AT$65,ROW(4:4),FALSE),0)</f>
        <v>0</v>
      </c>
      <c r="AR60" t="str">
        <f t="shared" ca="1" si="6"/>
        <v/>
      </c>
      <c r="AS60" t="str">
        <f t="shared" ca="1" si="13"/>
        <v/>
      </c>
      <c r="AT60" t="str">
        <f t="shared" si="11"/>
        <v/>
      </c>
      <c r="AU60" t="str">
        <f t="shared" ca="1" si="12"/>
        <v/>
      </c>
      <c r="AX60" s="53" t="str">
        <f t="shared" ref="AX60:AX69" si="17">IF(BC9&lt;&gt;"","n","")</f>
        <v/>
      </c>
      <c r="AY60" t="str">
        <f t="array" ref="AY60">IFERROR(VLOOKUP($AY$1,import!$AB$6:$AT$65,ROW(4:4),FALSE),0)</f>
        <v>17.00</v>
      </c>
      <c r="AZ60" t="str">
        <f t="shared" ref="AZ60:AZ69" si="18">IF(OR(LEN(AY60)&lt;6,AY60=$AY$1),"",IF(RIGHT(AY60,1)=")",LEFT(AY60,LEN(AY60)-14),AY60))</f>
        <v/>
      </c>
      <c r="BA60" t="str">
        <f>IF(AZ60="","",IF(ISERROR(VLOOKUP(AZ60,Feuil1!$C$7:$C$56,1,FALSE)),"",AZ60))</f>
        <v/>
      </c>
      <c r="BB60" t="str">
        <f>IF(BA60="","",IF($H$44=0,"",IF(COUNTIF($BB$1:BB59,"o")&gt;$H$44,"n",VLOOKUP(BA60,$AB$2:$AD$250,3,FALSE))))</f>
        <v/>
      </c>
    </row>
    <row r="61" spans="4:54">
      <c r="D61" s="104" t="str">
        <f t="array" ref="D61">IFERROR(INDEX(#REF!,LARGE(IF(#REF!="o",ROW(#REF!)-1,""),ROW(22:22))),"")</f>
        <v/>
      </c>
      <c r="E61" s="104" t="str">
        <f t="array" ref="E61">IFERROR(INDEX(#REF!,LARGE(IF(#REF!="n",ROW(#REF!)-1,""),ROW(22:22))),"")</f>
        <v/>
      </c>
      <c r="F61" s="104"/>
      <c r="L61" s="59"/>
      <c r="M61" s="59"/>
      <c r="N61" s="59"/>
      <c r="O61" s="59"/>
      <c r="P61" s="59"/>
      <c r="Q61" s="59"/>
      <c r="R61" s="59"/>
      <c r="S61" s="59"/>
      <c r="T61" s="59"/>
      <c r="U61" s="59"/>
      <c r="V61" s="59"/>
      <c r="W61" s="59"/>
      <c r="X61" s="59"/>
      <c r="Y61" s="101"/>
      <c r="AB61" s="100" t="s">
        <v>357</v>
      </c>
      <c r="AC61" s="59" t="s">
        <v>67</v>
      </c>
      <c r="AD61" s="59" t="s">
        <v>67</v>
      </c>
      <c r="AE61" s="101" t="s">
        <v>66</v>
      </c>
      <c r="AP61" t="str">
        <f ca="1">IFERROR(IF(AR61="","",IF(COUNTIF($AS$2:AS60,"o")&gt;$B$44,"n",VLOOKUP(AR61,$AB$2:$AD$240,3,FALSE))),"n")</f>
        <v/>
      </c>
      <c r="AQ61">
        <f>IFERROR(VLOOKUP($F$1&amp;"terbis",import!$AB$6:$AT$65,ROW(5:5),FALSE),0)</f>
        <v>0</v>
      </c>
      <c r="AR61" t="str">
        <f t="shared" ca="1" si="6"/>
        <v/>
      </c>
      <c r="AS61" t="str">
        <f t="shared" ca="1" si="13"/>
        <v/>
      </c>
      <c r="AT61" t="str">
        <f t="shared" si="11"/>
        <v/>
      </c>
      <c r="AU61" t="str">
        <f t="shared" ca="1" si="12"/>
        <v/>
      </c>
      <c r="AX61" s="53" t="str">
        <f t="shared" si="17"/>
        <v/>
      </c>
      <c r="AY61" t="str">
        <f t="array" ref="AY61">IFERROR(VLOOKUP($AY$1,import!$AB$6:$AT$65,ROW(5:5),FALSE),0)</f>
        <v>20.30</v>
      </c>
      <c r="AZ61" t="str">
        <f t="shared" si="18"/>
        <v/>
      </c>
      <c r="BA61" t="str">
        <f>IF(AZ61="","",IF(ISERROR(VLOOKUP(AZ61,Feuil1!$C$7:$C$56,1,FALSE)),"",AZ61))</f>
        <v/>
      </c>
      <c r="BB61" t="str">
        <f>IF(BA61="","",IF($H$44=0,"",IF(COUNTIF($BB$1:BB60,"o")&gt;$H$44,"n",VLOOKUP(BA61,$AB$2:$AD$250,3,FALSE))))</f>
        <v/>
      </c>
    </row>
    <row r="62" spans="4:54">
      <c r="D62" s="104" t="str">
        <f t="array" ref="D62">IFERROR(INDEX(#REF!,LARGE(IF(#REF!="o",ROW(#REF!)-1,""),ROW(23:23))),"")</f>
        <v/>
      </c>
      <c r="E62" s="104" t="str">
        <f t="array" ref="E62">IFERROR(INDEX(#REF!,LARGE(IF(#REF!="n",ROW(#REF!)-1,""),ROW(23:23))),"")</f>
        <v/>
      </c>
      <c r="F62" s="104"/>
      <c r="L62" s="59"/>
      <c r="M62" s="59"/>
      <c r="N62" s="59"/>
      <c r="O62" s="59"/>
      <c r="P62" s="59"/>
      <c r="Q62" s="59"/>
      <c r="R62" s="59"/>
      <c r="S62" s="59"/>
      <c r="T62" s="59"/>
      <c r="U62" s="59"/>
      <c r="V62" s="59"/>
      <c r="W62" s="59"/>
      <c r="X62" s="59"/>
      <c r="Y62" s="101"/>
      <c r="AB62" s="100" t="s">
        <v>358</v>
      </c>
      <c r="AC62" s="59" t="s">
        <v>67</v>
      </c>
      <c r="AD62" s="59" t="s">
        <v>66</v>
      </c>
      <c r="AE62" s="101" t="s">
        <v>66</v>
      </c>
      <c r="AP62" t="str">
        <f ca="1">IFERROR(IF(AR62="","",IF(COUNTIF($AS$2:AS61,"o")&gt;$B$44,"n",VLOOKUP(AR62,$AB$2:$AD$240,3,FALSE))),"n")</f>
        <v/>
      </c>
      <c r="AQ62">
        <f>IFERROR(VLOOKUP($F$1&amp;"terbis",import!$AB$6:$AT$65,ROW(6:6),FALSE),0)</f>
        <v>0</v>
      </c>
      <c r="AR62" t="str">
        <f t="shared" ca="1" si="6"/>
        <v/>
      </c>
      <c r="AS62" t="str">
        <f t="shared" ca="1" si="13"/>
        <v/>
      </c>
      <c r="AT62" t="str">
        <f t="shared" si="11"/>
        <v/>
      </c>
      <c r="AU62" t="str">
        <f t="shared" ca="1" si="12"/>
        <v/>
      </c>
      <c r="AX62" s="53" t="str">
        <f t="shared" si="17"/>
        <v/>
      </c>
      <c r="AY62">
        <f t="array" ref="AY62">IFERROR(VLOOKUP($AY$1,import!$AB$6:$AT$65,ROW(6:6),FALSE),0)</f>
        <v>0</v>
      </c>
      <c r="AZ62" t="str">
        <f t="shared" si="18"/>
        <v/>
      </c>
      <c r="BA62" t="str">
        <f>IF(AZ62="","",IF(ISERROR(VLOOKUP(AZ62,Feuil1!$C$7:$C$56,1,FALSE)),"",AZ62))</f>
        <v/>
      </c>
      <c r="BB62" t="str">
        <f>IF(BA62="","",IF($H$44=0,"",IF(COUNTIF($BB$1:BB61,"o")&gt;$H$44,"n",VLOOKUP(BA62,$AB$2:$AD$250,3,FALSE))))</f>
        <v/>
      </c>
    </row>
    <row r="63" spans="4:54">
      <c r="D63" s="104" t="str">
        <f t="array" ref="D63">IFERROR(INDEX(#REF!,LARGE(IF(#REF!="o",ROW(#REF!)-1,""),ROW(24:24))),"")</f>
        <v/>
      </c>
      <c r="E63" s="104" t="str">
        <f t="array" ref="E63">IFERROR(INDEX(#REF!,LARGE(IF(#REF!="n",ROW(#REF!)-1,""),ROW(24:24))),"")</f>
        <v/>
      </c>
      <c r="F63" s="104"/>
      <c r="L63" s="59"/>
      <c r="M63" s="59"/>
      <c r="N63" s="59"/>
      <c r="O63" s="59"/>
      <c r="P63" s="59"/>
      <c r="Q63" s="59"/>
      <c r="R63" s="59"/>
      <c r="S63" s="59"/>
      <c r="T63" s="59"/>
      <c r="U63" s="59"/>
      <c r="V63" s="59"/>
      <c r="W63" s="59"/>
      <c r="X63" s="59"/>
      <c r="Y63" s="101"/>
      <c r="AB63" s="100" t="s">
        <v>359</v>
      </c>
      <c r="AC63" s="59" t="s">
        <v>67</v>
      </c>
      <c r="AD63" s="59" t="s">
        <v>66</v>
      </c>
      <c r="AE63" s="101" t="s">
        <v>66</v>
      </c>
      <c r="AP63" t="str">
        <f ca="1">IFERROR(IF(AR63="","",IF(COUNTIF($AS$2:AS62,"o")&gt;$B$44,"n",VLOOKUP(AR63,$AB$2:$AD$240,3,FALSE))),"n")</f>
        <v/>
      </c>
      <c r="AQ63">
        <f>IFERROR(VLOOKUP($F$1&amp;"terbis",import!$AB$6:$AT$65,ROW(7:7),FALSE),0)</f>
        <v>0</v>
      </c>
      <c r="AR63" t="str">
        <f t="shared" ca="1" si="6"/>
        <v/>
      </c>
      <c r="AS63" t="str">
        <f t="shared" ca="1" si="13"/>
        <v/>
      </c>
      <c r="AT63" t="str">
        <f t="shared" si="11"/>
        <v/>
      </c>
      <c r="AU63" t="str">
        <f t="shared" ca="1" si="12"/>
        <v/>
      </c>
      <c r="AX63" s="53" t="str">
        <f t="shared" si="17"/>
        <v/>
      </c>
      <c r="AY63" t="str">
        <f t="array" ref="AY63">IFERROR(VLOOKUP($AY$1,import!$AB$6:$AT$65,ROW(7:7),FALSE),0)</f>
        <v>10/18</v>
      </c>
      <c r="AZ63" t="str">
        <f t="shared" si="18"/>
        <v/>
      </c>
      <c r="BA63" t="str">
        <f>IF(AZ63="","",IF(ISERROR(VLOOKUP(AZ63,Feuil1!$C$7:$C$56,1,FALSE)),"",AZ63))</f>
        <v/>
      </c>
      <c r="BB63" t="str">
        <f>IF(BA63="","",IF($H$44=0,"",IF(COUNTIF($BB$1:BB62,"o")&gt;$H$44,"n",VLOOKUP(BA63,$AB$2:$AD$250,3,FALSE))))</f>
        <v/>
      </c>
    </row>
    <row r="64" spans="4:54" ht="16.5">
      <c r="D64" s="104" t="str">
        <f t="array" ref="D64">IFERROR(INDEX(#REF!,LARGE(IF(#REF!="o",ROW(#REF!)-1,""),ROW(25:25))),"")</f>
        <v/>
      </c>
      <c r="E64" s="104" t="str">
        <f t="array" ref="E64">IFERROR(INDEX(#REF!,LARGE(IF(#REF!="n",ROW(#REF!)-1,""),ROW(25:25))),"")</f>
        <v/>
      </c>
      <c r="F64" s="104"/>
      <c r="L64" s="59"/>
      <c r="M64" s="59"/>
      <c r="N64" s="59"/>
      <c r="O64" s="59"/>
      <c r="P64" s="59"/>
      <c r="Q64" s="59"/>
      <c r="R64" s="59"/>
      <c r="S64" s="59"/>
      <c r="T64" s="59"/>
      <c r="U64" s="59"/>
      <c r="V64" s="59"/>
      <c r="W64" s="59"/>
      <c r="X64" s="59"/>
      <c r="Y64" s="101"/>
      <c r="AB64" s="100" t="s">
        <v>360</v>
      </c>
      <c r="AC64" s="59" t="s">
        <v>67</v>
      </c>
      <c r="AD64" s="59" t="s">
        <v>66</v>
      </c>
      <c r="AE64" s="101" t="s">
        <v>66</v>
      </c>
      <c r="AP64" t="str">
        <f ca="1">IFERROR(IF(AR64="","",IF(COUNTIF($AS$2:AS63,"o")&gt;$B$44,"n",VLOOKUP(AR64,$AB$2:$AD$240,3,FALSE))),"n")</f>
        <v/>
      </c>
      <c r="AQ64">
        <f>IFERROR(VLOOKUP($F$1&amp;"terbis",import!$AB$6:$AT$65,ROW(8:8),FALSE),0)</f>
        <v>0</v>
      </c>
      <c r="AR64" t="str">
        <f t="shared" ca="1" si="6"/>
        <v/>
      </c>
      <c r="AS64" t="str">
        <f t="shared" ca="1" si="13"/>
        <v/>
      </c>
      <c r="AT64" t="str">
        <f t="shared" si="11"/>
        <v/>
      </c>
      <c r="AU64" t="str">
        <f t="shared" ca="1" si="12"/>
        <v/>
      </c>
      <c r="AX64" s="53" t="str">
        <f t="shared" si="17"/>
        <v/>
      </c>
      <c r="AY64">
        <f t="array" ref="AY64">IFERROR(VLOOKUP($AY$1,import!$AB$6:$AT$65,ROW(8:8),FALSE),0)</f>
        <v>0</v>
      </c>
      <c r="AZ64" t="str">
        <f t="shared" si="18"/>
        <v/>
      </c>
      <c r="BA64" t="str">
        <f>IF(AZ64="","",IF(ISERROR(VLOOKUP(AZ64,Feuil1!$C$7:$C$56,1,FALSE)),"",AZ64))</f>
        <v/>
      </c>
      <c r="BB64" t="str">
        <f>IF(BA64="","",IF($H$44=0,"",IF(COUNTIF($BB$1:BB63,"o")&gt;$H$44,"n",VLOOKUP(BA64,$AB$2:$AD$250,3,FALSE))))</f>
        <v/>
      </c>
    </row>
    <row r="65" spans="4:54">
      <c r="D65" s="104" t="str">
        <f t="array" ref="D65">IFERROR(INDEX(#REF!,LARGE(IF(#REF!="o",ROW(#REF!)-1,""),ROW(26:26))),"")</f>
        <v/>
      </c>
      <c r="E65" s="104" t="str">
        <f t="array" ref="E65">IFERROR(INDEX(#REF!,LARGE(IF(#REF!="n",ROW(#REF!)-1,""),ROW(26:26))),"")</f>
        <v/>
      </c>
      <c r="F65" s="104"/>
      <c r="L65" s="59"/>
      <c r="M65" s="59"/>
      <c r="N65" s="59"/>
      <c r="O65" s="59"/>
      <c r="P65" s="59"/>
      <c r="Q65" s="59"/>
      <c r="R65" s="59"/>
      <c r="S65" s="59"/>
      <c r="T65" s="59"/>
      <c r="U65" s="59"/>
      <c r="V65" s="59"/>
      <c r="W65" s="59"/>
      <c r="X65" s="59"/>
      <c r="Y65" s="101"/>
      <c r="AB65" s="100" t="s">
        <v>361</v>
      </c>
      <c r="AC65" s="59" t="s">
        <v>67</v>
      </c>
      <c r="AD65" s="59" t="s">
        <v>66</v>
      </c>
      <c r="AE65" s="101" t="s">
        <v>66</v>
      </c>
      <c r="AP65" t="str">
        <f ca="1">IFERROR(IF(AR65="","",IF(COUNTIF($AS$2:AS64,"o")&gt;$B$44,"n",VLOOKUP(AR65,$AB$2:$AD$240,3,FALSE))),"n")</f>
        <v/>
      </c>
      <c r="AQ65">
        <f>IFERROR(VLOOKUP($F$1&amp;"terbis",import!$AB$6:$AT$65,ROW(9:9),FALSE),0)</f>
        <v>0</v>
      </c>
      <c r="AR65" t="str">
        <f t="shared" ca="1" si="6"/>
        <v/>
      </c>
      <c r="AS65" t="str">
        <f t="shared" ca="1" si="13"/>
        <v/>
      </c>
      <c r="AT65" t="str">
        <f t="shared" si="11"/>
        <v/>
      </c>
      <c r="AU65" t="str">
        <f t="shared" ca="1" si="12"/>
        <v/>
      </c>
      <c r="AX65" s="53" t="str">
        <f t="shared" si="17"/>
        <v/>
      </c>
      <c r="AY65" t="str">
        <f t="array" ref="AY65">IFERROR(VLOOKUP($AY$1,import!$AB$6:$AT$65,ROW(9:9),FALSE),0)</f>
        <v>AN YANNICK(17.00 -20.30)</v>
      </c>
      <c r="AZ65" t="str">
        <f t="shared" si="18"/>
        <v>AN YANNICK</v>
      </c>
      <c r="BA65" t="str">
        <f>IF(AZ65="","",IF(ISERROR(VLOOKUP(AZ65,Feuil1!$C$7:$C$56,1,FALSE)),"",AZ65))</f>
        <v/>
      </c>
      <c r="BB65" t="str">
        <f>IF(BA65="","",IF($H$44=0,"",IF(COUNTIF($BB$1:BB64,"o")&gt;$H$44,"n",VLOOKUP(BA65,$AB$2:$AD$250,3,FALSE))))</f>
        <v/>
      </c>
    </row>
    <row r="66" spans="4:54">
      <c r="D66" s="104" t="str">
        <f t="array" ref="D66">IFERROR(INDEX(#REF!,LARGE(IF(#REF!="o",ROW(#REF!)-1,""),ROW(27:27))),"")</f>
        <v/>
      </c>
      <c r="E66" s="104" t="str">
        <f t="array" ref="E66">IFERROR(INDEX(#REF!,LARGE(IF(#REF!="n",ROW(#REF!)-1,""),ROW(27:27))),"")</f>
        <v/>
      </c>
      <c r="F66" s="104"/>
      <c r="L66" s="59"/>
      <c r="M66" s="59"/>
      <c r="N66" s="59"/>
      <c r="O66" s="59"/>
      <c r="P66" s="59"/>
      <c r="Q66" s="59"/>
      <c r="R66" s="59"/>
      <c r="S66" s="59"/>
      <c r="T66" s="59"/>
      <c r="U66" s="59"/>
      <c r="V66" s="59"/>
      <c r="W66" s="59"/>
      <c r="X66" s="59"/>
      <c r="Y66" s="101"/>
      <c r="Z66" s="59"/>
      <c r="AB66" s="100" t="s">
        <v>362</v>
      </c>
      <c r="AC66" s="59" t="s">
        <v>67</v>
      </c>
      <c r="AD66" s="59" t="s">
        <v>66</v>
      </c>
      <c r="AE66" s="101" t="s">
        <v>66</v>
      </c>
      <c r="AP66" t="str">
        <f ca="1">IFERROR(IF(AR66="","",IF(COUNTIF($AS$2:AS65,"o")&gt;$B$44,"n",VLOOKUP(AR66,$AB$2:$AD$240,3,FALSE))),"n")</f>
        <v/>
      </c>
      <c r="AQ66">
        <f>IFERROR(VLOOKUP($F$1&amp;"terbis",import!$AB$6:$AT$65,ROW(10:10),FALSE),0)</f>
        <v>0</v>
      </c>
      <c r="AR66" t="str">
        <f t="shared" ca="1" si="6"/>
        <v/>
      </c>
      <c r="AS66" t="str">
        <f t="shared" ref="AS66" ca="1" si="19">IFERROR(VLOOKUP(AR66,$AB$2:$AD$240,3,FALSE),"n")</f>
        <v/>
      </c>
      <c r="AT66" t="str">
        <f t="shared" si="11"/>
        <v/>
      </c>
      <c r="AU66" t="str">
        <f t="shared" ca="1" si="12"/>
        <v/>
      </c>
      <c r="AX66" s="53" t="str">
        <f t="shared" si="17"/>
        <v/>
      </c>
      <c r="AY66" t="str">
        <f t="array" ref="AY66">IFERROR(VLOOKUP($AY$1,import!$AB$6:$AT$65,ROW(10:10),FALSE),0)</f>
        <v>CATTEL CHRISTINE(17.00 -20.30)</v>
      </c>
      <c r="AZ66" t="str">
        <f t="shared" si="18"/>
        <v>CATTEL CHRISTINE</v>
      </c>
      <c r="BA66" t="str">
        <f>IF(AZ66="","",IF(ISERROR(VLOOKUP(AZ66,Feuil1!$C$7:$C$56,1,FALSE)),"",AZ66))</f>
        <v/>
      </c>
      <c r="BB66" t="str">
        <f>IF(BA66="","",IF($H$44=0,"",IF(COUNTIF($BB$1:BB65,"o")&gt;$H$44,"n",VLOOKUP(BA66,$AB$2:$AD$250,3,FALSE))))</f>
        <v/>
      </c>
    </row>
    <row r="67" spans="4:54">
      <c r="D67" s="104" t="str">
        <f t="array" ref="D67">IFERROR(INDEX(#REF!,LARGE(IF(#REF!="o",ROW(#REF!)-1,""),ROW(28:28))),"")</f>
        <v/>
      </c>
      <c r="E67" s="104" t="str">
        <f t="array" ref="E67">IFERROR(INDEX(#REF!,LARGE(IF(#REF!="n",ROW(#REF!)-1,""),ROW(28:28))),"")</f>
        <v/>
      </c>
      <c r="F67" s="104"/>
      <c r="L67" s="59"/>
      <c r="M67" s="59"/>
      <c r="N67" s="59"/>
      <c r="O67" s="59"/>
      <c r="P67" s="59"/>
      <c r="Q67" s="59"/>
      <c r="R67" s="59"/>
      <c r="S67" s="59"/>
      <c r="T67" s="59"/>
      <c r="U67" s="59"/>
      <c r="V67" s="59"/>
      <c r="W67" s="59"/>
      <c r="X67" s="59"/>
      <c r="Y67" s="101"/>
      <c r="Z67" s="59"/>
      <c r="AB67" s="100" t="s">
        <v>363</v>
      </c>
      <c r="AC67" s="59" t="s">
        <v>66</v>
      </c>
      <c r="AD67" s="59" t="s">
        <v>66</v>
      </c>
      <c r="AE67" s="101" t="s">
        <v>66</v>
      </c>
      <c r="AP67" t="str">
        <f ca="1">IFERROR(IF(AR67="","",IF(COUNTIF($AS$2:AS66,"o")&gt;$B$44,"n",VLOOKUP(AR67,$AB$2:$AD$240,3,FALSE))),"n")</f>
        <v/>
      </c>
      <c r="AQ67">
        <f>IFERROR(VLOOKUP($F$1&amp;"terbis",import!$AB$6:$AT$65,ROW(11:11),FALSE),0)</f>
        <v>0</v>
      </c>
      <c r="AR67" t="str">
        <f t="shared" ref="AR67:AR77" ca="1" si="20">IFERROR(IF(RIGHT(AQ67,14)="(14.00 -17.00)",LEFT(AQ67,LEN(AQ67)-14),IF(OR(ISNA(VLOOKUP(AQ67,$AB$2:$AE$250,2,FALSE)),VLOOKUP(AQ67,$AB$2:$AE$250,2,FALSE)="n"),"",IF(LEN(AQ67)&lt;6,"",AQ67))),"")</f>
        <v/>
      </c>
      <c r="AS67" t="str">
        <f t="shared" ref="AS67:AS130" ca="1" si="21">IFERROR(VLOOKUP(AR67,$AB$2:$AD$240,3,FALSE),"n")</f>
        <v/>
      </c>
      <c r="AT67" t="str">
        <f t="shared" si="11"/>
        <v/>
      </c>
      <c r="AU67" t="str">
        <f t="shared" ref="AU67:AU77" ca="1" si="22">IFERROR(VLOOKUP(AR67,$AB$2:$AD$240,3,FALSE),"n")</f>
        <v/>
      </c>
      <c r="AX67" s="53" t="str">
        <f t="shared" si="17"/>
        <v/>
      </c>
      <c r="AY67" t="str">
        <f t="array" ref="AY67">IFERROR(VLOOKUP($AY$1,import!$AB$6:$AT$65,ROW(11:11),FALSE),0)</f>
        <v>DEL JULIEN(17.00 -20.30)</v>
      </c>
      <c r="AZ67" t="str">
        <f t="shared" si="18"/>
        <v>DEL JULIEN</v>
      </c>
      <c r="BA67" t="str">
        <f>IF(AZ67="","",IF(ISERROR(VLOOKUP(AZ67,Feuil1!$C$7:$C$56,1,FALSE)),"",AZ67))</f>
        <v/>
      </c>
      <c r="BB67" t="str">
        <f>IF(BA67="","",IF($H$44=0,"",IF(COUNTIF($BB$1:BB66,"o")&gt;$H$44,"n",VLOOKUP(BA67,$AB$2:$AD$250,3,FALSE))))</f>
        <v/>
      </c>
    </row>
    <row r="68" spans="4:54" ht="16.5">
      <c r="D68" s="104" t="str">
        <f t="array" ref="D68">IFERROR(INDEX(#REF!,LARGE(IF(#REF!="o",ROW(#REF!)-1,""),ROW(29:29))),"")</f>
        <v/>
      </c>
      <c r="E68" s="104" t="str">
        <f t="array" ref="E68">IFERROR(INDEX(#REF!,LARGE(IF(#REF!="n",ROW(#REF!)-1,""),ROW(29:29))),"")</f>
        <v/>
      </c>
      <c r="F68" s="104"/>
      <c r="L68" s="59"/>
      <c r="M68" s="59"/>
      <c r="N68" s="59"/>
      <c r="O68" s="59"/>
      <c r="P68" s="59"/>
      <c r="Q68" s="59"/>
      <c r="R68" s="59"/>
      <c r="S68" s="59"/>
      <c r="T68" s="59"/>
      <c r="U68" s="59"/>
      <c r="V68" s="59"/>
      <c r="W68" s="59"/>
      <c r="X68" s="59"/>
      <c r="Y68" s="101"/>
      <c r="Z68" s="59"/>
      <c r="AB68" s="100" t="s">
        <v>364</v>
      </c>
      <c r="AC68" s="59" t="s">
        <v>66</v>
      </c>
      <c r="AD68" s="59" t="s">
        <v>66</v>
      </c>
      <c r="AE68" s="101" t="s">
        <v>66</v>
      </c>
      <c r="AP68" t="str">
        <f>IFERROR(IF(AR68="","",IF(COUNTIF($AS$2:AS67,"o")&gt;$B$44,"n",VLOOKUP(AR68,$AB$2:$AD$240,3,FALSE))),"n")</f>
        <v/>
      </c>
      <c r="AQ68" t="str">
        <f>IFERROR(VLOOKUP($F$1&amp;"terbis",import!$AB$6:$AT$65,ROW(12:12),FALSE),0)</f>
        <v>LIS BENJAMIN</v>
      </c>
      <c r="AR68" t="str">
        <f t="shared" si="20"/>
        <v/>
      </c>
      <c r="AS68" t="str">
        <f t="shared" ca="1" si="21"/>
        <v/>
      </c>
      <c r="AT68" t="str">
        <f t="shared" si="11"/>
        <v>LIS BENJAMIN</v>
      </c>
      <c r="AU68" t="str">
        <f t="shared" ca="1" si="22"/>
        <v/>
      </c>
      <c r="AX68" s="53" t="str">
        <f t="shared" si="17"/>
        <v/>
      </c>
      <c r="AY68" t="str">
        <f t="array" ref="AY68">IFERROR(VLOOKUP($AY$1,import!$AB$6:$AT$65,ROW(12:12),FALSE),0)</f>
        <v>LA MYRIAM(17.00 -20.30)</v>
      </c>
      <c r="AZ68" t="str">
        <f t="shared" si="18"/>
        <v>LA MYRIAM</v>
      </c>
      <c r="BA68" t="str">
        <f>IF(AZ68="","",IF(ISERROR(VLOOKUP(AZ68,Feuil1!$C$7:$C$56,1,FALSE)),"",AZ68))</f>
        <v/>
      </c>
      <c r="BB68" t="str">
        <f>IF(BA68="","",IF($H$44=0,"",IF(COUNTIF($BB$1:BB67,"o")&gt;$H$44,"n",VLOOKUP(BA68,$AB$2:$AD$250,3,FALSE))))</f>
        <v/>
      </c>
    </row>
    <row r="69" spans="4:54">
      <c r="D69" s="104" t="str">
        <f t="array" ref="D69">IFERROR(INDEX(#REF!,LARGE(IF(#REF!="o",ROW(#REF!)-1,""),ROW(30:30))),"")</f>
        <v/>
      </c>
      <c r="E69" s="104" t="str">
        <f t="array" ref="E69">IFERROR(INDEX(#REF!,LARGE(IF(#REF!="n",ROW(#REF!)-1,""),ROW(30:30))),"")</f>
        <v/>
      </c>
      <c r="F69" s="104"/>
      <c r="L69" s="59"/>
      <c r="M69" s="59"/>
      <c r="N69" s="59"/>
      <c r="O69" s="59"/>
      <c r="P69" s="59"/>
      <c r="Q69" s="59"/>
      <c r="R69" s="59"/>
      <c r="S69" s="59"/>
      <c r="T69" s="59"/>
      <c r="U69" s="59"/>
      <c r="V69" s="59"/>
      <c r="W69" s="59"/>
      <c r="X69" s="59"/>
      <c r="Y69" s="101"/>
      <c r="Z69" s="59"/>
      <c r="AB69" s="100" t="s">
        <v>365</v>
      </c>
      <c r="AC69" s="59" t="s">
        <v>66</v>
      </c>
      <c r="AD69" s="59" t="s">
        <v>66</v>
      </c>
      <c r="AE69" s="101" t="s">
        <v>66</v>
      </c>
      <c r="AP69" t="str">
        <f ca="1">IFERROR(IF(AR69="","",IF(COUNTIF($AS$2:AS68,"o")&gt;$B$44,"n",VLOOKUP(AR69,$AB$2:$AD$240,3,FALSE))),"n")</f>
        <v>n</v>
      </c>
      <c r="AQ69" t="str">
        <f>IFERROR(VLOOKUP($F$1&amp;"terbis",import!$AB$6:$AT$65,ROW(13:13),FALSE),0)</f>
        <v>PECQU ALEXIS</v>
      </c>
      <c r="AR69" t="str">
        <f t="shared" si="20"/>
        <v>PECQU ALEXIS</v>
      </c>
      <c r="AS69" t="str">
        <f t="shared" si="21"/>
        <v>o</v>
      </c>
      <c r="AT69" t="str">
        <f t="shared" ref="AT69:AT77" si="23">IF(OR(LEN(AQ69)&lt;6,AQ69=$F$1,RIGHT(AQ69)=")"),"",AQ69)</f>
        <v>PECQU ALEXIS</v>
      </c>
      <c r="AU69" t="str">
        <f t="shared" si="22"/>
        <v>o</v>
      </c>
      <c r="AX69" s="53" t="str">
        <f t="shared" si="17"/>
        <v/>
      </c>
      <c r="AY69" t="str">
        <f t="array" ref="AY69">IFERROR(VLOOKUP($AY$1,import!$AB$6:$AT$65,ROW(13:13),FALSE),0)</f>
        <v>LEFEB ALEXANDRE(17.00 -20.30)</v>
      </c>
      <c r="AZ69" t="str">
        <f t="shared" si="18"/>
        <v>LEFEB ALEXANDRE</v>
      </c>
      <c r="BA69" t="str">
        <f>IF(AZ69="","",IF(ISERROR(VLOOKUP(AZ69,Feuil1!$C$7:$C$56,1,FALSE)),"",AZ69))</f>
        <v/>
      </c>
      <c r="BB69" t="str">
        <f>IF(BA69="","",IF($H$44=0,"",IF(COUNTIF($BB$1:BB68,"o")&gt;$H$44,"n",VLOOKUP(BA69,$AB$2:$AD$250,3,FALSE))))</f>
        <v/>
      </c>
    </row>
    <row r="70" spans="4:54">
      <c r="D70" s="104" t="str">
        <f t="array" ref="D70">IFERROR(INDEX(#REF!,LARGE(IF(#REF!="o",ROW(#REF!)-1,""),ROW(31:31))),"")</f>
        <v/>
      </c>
      <c r="E70" s="104" t="str">
        <f t="array" ref="E70">IFERROR(INDEX(#REF!,LARGE(IF(#REF!="n",ROW(#REF!)-1,""),ROW(31:31))),"")</f>
        <v/>
      </c>
      <c r="F70" s="104"/>
      <c r="L70" s="59"/>
      <c r="M70" s="59"/>
      <c r="N70" s="59"/>
      <c r="O70" s="59"/>
      <c r="P70" s="59"/>
      <c r="Q70" s="59"/>
      <c r="R70" s="59"/>
      <c r="S70" s="59"/>
      <c r="T70" s="59"/>
      <c r="U70" s="59"/>
      <c r="V70" s="59"/>
      <c r="W70" s="59"/>
      <c r="X70" s="59"/>
      <c r="Y70" s="101"/>
      <c r="Z70" s="59"/>
      <c r="AB70" s="100" t="s">
        <v>366</v>
      </c>
      <c r="AC70" s="59" t="s">
        <v>66</v>
      </c>
      <c r="AD70" s="101" t="s">
        <v>67</v>
      </c>
      <c r="AE70" s="101" t="s">
        <v>66</v>
      </c>
      <c r="AP70" t="str">
        <f ca="1">IFERROR(IF(AR70="","",IF(COUNTIF($AS$2:AS69,"o")&gt;$B$44,"n",VLOOKUP(AR70,$AB$2:$AD$240,3,FALSE))),"n")</f>
        <v/>
      </c>
      <c r="AQ70">
        <f>IFERROR(VLOOKUP($F$1&amp;"terbis",import!$AB$6:$AT$65,ROW(14:14),FALSE),0)</f>
        <v>0</v>
      </c>
      <c r="AR70" t="str">
        <f t="shared" ca="1" si="20"/>
        <v/>
      </c>
      <c r="AS70" t="str">
        <f t="shared" ca="1" si="21"/>
        <v/>
      </c>
      <c r="AT70" t="str">
        <f t="shared" si="23"/>
        <v/>
      </c>
      <c r="AU70" t="str">
        <f t="shared" ca="1" si="22"/>
        <v/>
      </c>
      <c r="AY70">
        <f t="array" ref="AY70">IFERROR(VLOOKUP($AY$1,import!$AB$6:$AT$65,ROW(14:14),FALSE),0)</f>
        <v>0</v>
      </c>
      <c r="AZ70" t="str">
        <f t="shared" ref="AZ70:AZ114" si="24">IF(OR(LEN(AY70)&lt;6,AY70=$AY$1),"",IF(RIGHT(AY70,1)=")",LEFT(AY70,LEN(AY70)-14),AY70))</f>
        <v/>
      </c>
      <c r="BA70" t="str">
        <f>IF(AZ70="","",IF(ISERROR(VLOOKUP(AZ70,Feuil1!$C$7:$C$56,1,FALSE)),"",AZ70))</f>
        <v/>
      </c>
      <c r="BB70" t="str">
        <f>IF(BA70="","",IF($H$44=0,"",IF(COUNTIF($BB$1:BB69,"o")&gt;$H$44,"n",VLOOKUP(BA70,$AB$2:$AD$250,3,FALSE))))</f>
        <v/>
      </c>
    </row>
    <row r="71" spans="4:54" ht="15">
      <c r="D71" s="103" t="str">
        <f t="array" aca="1" ref="D71" ca="1">IFERROR(INDEX(#REF!,SMALL(IF($D$2:$D$37&lt;&gt;"",ROW($D$2:$D$37)-1,""),ROW(32:32))),"")</f>
        <v/>
      </c>
      <c r="E71" s="104" t="str">
        <f t="array" ref="E71">IFERROR(INDEX(#REF!,LARGE(IF(#REF!="n",ROW(#REF!)-1,""),ROW(32:32))),"")</f>
        <v/>
      </c>
      <c r="F71" s="104"/>
      <c r="L71" s="59"/>
      <c r="M71" s="59"/>
      <c r="N71" s="59"/>
      <c r="O71" s="59"/>
      <c r="P71" s="59"/>
      <c r="Q71" s="59"/>
      <c r="R71" s="59"/>
      <c r="S71" s="59"/>
      <c r="T71" s="59"/>
      <c r="U71" s="59"/>
      <c r="V71" s="59"/>
      <c r="W71" s="59"/>
      <c r="X71" s="59"/>
      <c r="Y71" s="101"/>
      <c r="Z71" s="59"/>
      <c r="AB71" s="100" t="s">
        <v>367</v>
      </c>
      <c r="AC71" s="59" t="s">
        <v>66</v>
      </c>
      <c r="AD71" s="59" t="s">
        <v>66</v>
      </c>
      <c r="AE71" s="101" t="s">
        <v>66</v>
      </c>
      <c r="AP71" t="str">
        <f ca="1">IFERROR(IF(AR71="","",IF(COUNTIF($AS$2:AS70,"o")&gt;$B$44,"n",VLOOKUP(AR71,$AB$2:$AD$240,3,FALSE))),"n")</f>
        <v/>
      </c>
      <c r="AQ71">
        <f>IFERROR(VLOOKUP($F$1&amp;"terbis",import!$AB$6:$AT$65,ROW(15:15),FALSE),0)</f>
        <v>0</v>
      </c>
      <c r="AR71" t="str">
        <f t="shared" ca="1" si="20"/>
        <v/>
      </c>
      <c r="AS71" t="str">
        <f t="shared" ca="1" si="21"/>
        <v/>
      </c>
      <c r="AT71" t="str">
        <f t="shared" si="23"/>
        <v/>
      </c>
      <c r="AU71" t="str">
        <f t="shared" ca="1" si="22"/>
        <v/>
      </c>
      <c r="AY71" t="str">
        <f t="array" ref="AY71">IFERROR(VLOOKUP($AY$1,import!$AB$6:$AT$65,ROW(15:15),FALSE),0)</f>
        <v>LENO CHRISTOPHE(17.00 -20.30)</v>
      </c>
      <c r="AZ71" t="str">
        <f t="shared" si="24"/>
        <v>LENO CHRISTOPHE</v>
      </c>
      <c r="BA71" t="str">
        <f>IF(AZ71="","",IF(ISERROR(VLOOKUP(AZ71,Feuil1!$C$7:$C$56,1,FALSE)),"",AZ71))</f>
        <v/>
      </c>
      <c r="BB71" t="str">
        <f>IF(BA71="","",IF($H$44=0,"",IF(COUNTIF($BB$1:BB70,"o")&gt;$H$44,"n",VLOOKUP(BA71,$AB$2:$AD$250,3,FALSE))))</f>
        <v/>
      </c>
    </row>
    <row r="72" spans="4:54" ht="16.5">
      <c r="D72" s="103" t="str">
        <f t="array" aca="1" ref="D72" ca="1">IFERROR(INDEX(#REF!,SMALL(IF($D$2:$D$37&lt;&gt;"",ROW($D$2:$D$37)-1,""),ROW(33:33))),"")</f>
        <v/>
      </c>
      <c r="E72" s="104" t="str">
        <f t="array" ref="E72">IFERROR(INDEX(#REF!,LARGE(IF(#REF!="n",ROW(#REF!)-1,""),ROW(33:33))),"")</f>
        <v/>
      </c>
      <c r="F72" s="104"/>
      <c r="L72" s="59"/>
      <c r="M72" s="59"/>
      <c r="N72" s="59"/>
      <c r="O72" s="59"/>
      <c r="P72" s="59"/>
      <c r="Q72" s="59"/>
      <c r="R72" s="59"/>
      <c r="S72" s="59"/>
      <c r="T72" s="59"/>
      <c r="U72" s="59"/>
      <c r="V72" s="59"/>
      <c r="W72" s="59"/>
      <c r="X72" s="59"/>
      <c r="Y72" s="101"/>
      <c r="Z72" s="59"/>
      <c r="AB72" s="100" t="s">
        <v>368</v>
      </c>
      <c r="AC72" s="59" t="s">
        <v>67</v>
      </c>
      <c r="AD72" s="59" t="s">
        <v>67</v>
      </c>
      <c r="AE72" s="101" t="s">
        <v>66</v>
      </c>
      <c r="AP72" t="str">
        <f ca="1">IFERROR(IF(AR72="","",IF(COUNTIF($AS$2:AS71,"o")&gt;$B$44,"n",VLOOKUP(AR72,$AB$2:$AD$240,3,FALSE))),"n")</f>
        <v/>
      </c>
      <c r="AQ72">
        <f>IFERROR(VLOOKUP($F$1&amp;"terbis",import!$AB$6:$AT$65,ROW(16:16),FALSE),0)</f>
        <v>0</v>
      </c>
      <c r="AR72" t="str">
        <f t="shared" ca="1" si="20"/>
        <v/>
      </c>
      <c r="AS72" t="str">
        <f t="shared" ca="1" si="21"/>
        <v/>
      </c>
      <c r="AT72" t="str">
        <f t="shared" si="23"/>
        <v/>
      </c>
      <c r="AU72" t="str">
        <f t="shared" ca="1" si="22"/>
        <v/>
      </c>
      <c r="AY72">
        <f t="array" ref="AY72">IFERROR(VLOOKUP($AY$1,import!$AB$6:$AT$65,ROW(16:16),FALSE),0)</f>
        <v>0</v>
      </c>
      <c r="AZ72" t="str">
        <f t="shared" si="24"/>
        <v/>
      </c>
      <c r="BA72" t="str">
        <f>IF(AZ72="","",IF(ISERROR(VLOOKUP(AZ72,Feuil1!$C$7:$C$56,1,FALSE)),"",AZ72))</f>
        <v/>
      </c>
      <c r="BB72" t="str">
        <f>IF(BA72="","",IF($H$44=0,"",IF(COUNTIF($BB$1:BB71,"o")&gt;$H$44,"n",VLOOKUP(BA72,$AB$2:$AD$250,3,FALSE))))</f>
        <v/>
      </c>
    </row>
    <row r="73" spans="4:54" ht="15">
      <c r="D73" s="103" t="str">
        <f t="array" aca="1" ref="D73" ca="1">IFERROR(INDEX(#REF!,SMALL(IF($D$2:$D$37&lt;&gt;"",ROW($D$2:$D$37)-1,""),ROW(34:34))),"")</f>
        <v/>
      </c>
      <c r="E73" s="104" t="str">
        <f t="array" ref="E73">IFERROR(INDEX(#REF!,LARGE(IF(#REF!="n",ROW(#REF!)-1,""),ROW(34:34))),"")</f>
        <v/>
      </c>
      <c r="F73" s="104"/>
      <c r="L73" s="59"/>
      <c r="M73" s="59"/>
      <c r="N73" s="59"/>
      <c r="O73" s="59"/>
      <c r="P73" s="59"/>
      <c r="Q73" s="59"/>
      <c r="R73" s="59"/>
      <c r="S73" s="59"/>
      <c r="T73" s="59"/>
      <c r="U73" s="59"/>
      <c r="V73" s="59"/>
      <c r="W73" s="59"/>
      <c r="X73" s="59"/>
      <c r="Y73" s="101"/>
      <c r="Z73" s="59"/>
      <c r="AB73" s="100" t="s">
        <v>369</v>
      </c>
      <c r="AC73" s="59" t="s">
        <v>67</v>
      </c>
      <c r="AD73" s="59" t="s">
        <v>67</v>
      </c>
      <c r="AE73" s="101" t="s">
        <v>66</v>
      </c>
      <c r="AP73" t="str">
        <f ca="1">IFERROR(IF(AR73="","",IF(COUNTIF($AS$2:AS72,"o")&gt;$B$44,"n",VLOOKUP(AR73,$AB$2:$AD$240,3,FALSE))),"n")</f>
        <v/>
      </c>
      <c r="AQ73">
        <f>IFERROR(VLOOKUP($F$1&amp;"terbis",import!$AB$6:$AT$65,ROW(17:17),FALSE),0)</f>
        <v>0</v>
      </c>
      <c r="AR73" t="str">
        <f t="shared" ca="1" si="20"/>
        <v/>
      </c>
      <c r="AS73" t="str">
        <f t="shared" ca="1" si="21"/>
        <v/>
      </c>
      <c r="AT73" t="str">
        <f t="shared" si="23"/>
        <v/>
      </c>
      <c r="AU73" t="str">
        <f t="shared" ca="1" si="22"/>
        <v/>
      </c>
      <c r="AY73" t="str">
        <f t="array" ref="AY73">IFERROR(VLOOKUP($AY$1,import!$AB$6:$AT$65,ROW(17:17),FALSE),0)</f>
        <v>MAGN PATRICK(17.00 -20.30)</v>
      </c>
      <c r="AZ73" t="str">
        <f t="shared" si="24"/>
        <v>MAGN PATRICK</v>
      </c>
      <c r="BA73" t="str">
        <f>IF(AZ73="","",IF(ISERROR(VLOOKUP(AZ73,Feuil1!$C$7:$C$56,1,FALSE)),"",AZ73))</f>
        <v/>
      </c>
      <c r="BB73" t="str">
        <f>IF(BA73="","",IF($H$44=0,"",IF(COUNTIF($BB$1:BB72,"o")&gt;$H$44,"n",VLOOKUP(BA73,$AB$2:$AD$250,3,FALSE))))</f>
        <v/>
      </c>
    </row>
    <row r="74" spans="4:54" ht="15">
      <c r="D74" s="103" t="str">
        <f t="array" aca="1" ref="D74" ca="1">IFERROR(INDEX(#REF!,SMALL(IF($D$2:$D$37&lt;&gt;"",ROW($D$2:$D$37)-1,""),ROW(35:35))),"")</f>
        <v/>
      </c>
      <c r="E74" s="104" t="str">
        <f t="array" ref="E74">IFERROR(INDEX(#REF!,LARGE(IF(#REF!="n",ROW(#REF!)-1,""),ROW(35:35))),"")</f>
        <v/>
      </c>
      <c r="F74" s="104"/>
      <c r="L74" s="59"/>
      <c r="M74" s="59"/>
      <c r="N74" s="59"/>
      <c r="O74" s="59"/>
      <c r="P74" s="59"/>
      <c r="Q74" s="59"/>
      <c r="R74" s="59"/>
      <c r="S74" s="59"/>
      <c r="T74" s="59"/>
      <c r="U74" s="59"/>
      <c r="V74" s="59"/>
      <c r="W74" s="59"/>
      <c r="X74" s="59"/>
      <c r="Y74" s="101"/>
      <c r="Z74" s="59"/>
      <c r="AB74" s="100" t="s">
        <v>370</v>
      </c>
      <c r="AC74" s="59" t="s">
        <v>67</v>
      </c>
      <c r="AD74" s="59" t="s">
        <v>66</v>
      </c>
      <c r="AE74" s="101" t="s">
        <v>66</v>
      </c>
      <c r="AP74" t="str">
        <f ca="1">IFERROR(IF(AR74="","",IF(COUNTIF($AS$2:AS73,"o")&gt;$B$44,"n",VLOOKUP(AR74,$AB$2:$AD$240,3,FALSE))),"n")</f>
        <v/>
      </c>
      <c r="AQ74">
        <f>IFERROR(VLOOKUP($F$1&amp;"terbis",import!$AB$6:$AT$65,ROW(18:18),FALSE),0)</f>
        <v>0</v>
      </c>
      <c r="AR74" t="str">
        <f t="shared" ca="1" si="20"/>
        <v/>
      </c>
      <c r="AS74" t="str">
        <f t="shared" ca="1" si="21"/>
        <v/>
      </c>
      <c r="AT74" t="str">
        <f t="shared" si="23"/>
        <v/>
      </c>
      <c r="AU74" t="str">
        <f t="shared" ca="1" si="22"/>
        <v/>
      </c>
      <c r="AY74">
        <f t="array" ref="AY74">IFERROR(VLOOKUP($AY$1,import!$AB$6:$AT$65,ROW(18:18),FALSE),0)</f>
        <v>0</v>
      </c>
      <c r="AZ74" t="str">
        <f t="shared" si="24"/>
        <v/>
      </c>
      <c r="BA74" t="str">
        <f>IF(AZ74="","",IF(ISERROR(VLOOKUP(AZ74,Feuil1!$C$7:$C$56,1,FALSE)),"",AZ74))</f>
        <v/>
      </c>
      <c r="BB74" t="str">
        <f>IF(BA74="","",IF($H$44=0,"",IF(COUNTIF($BB$1:BB73,"o")&gt;$H$44,"n",VLOOKUP(BA74,$AB$2:$AD$250,3,FALSE))))</f>
        <v/>
      </c>
    </row>
    <row r="75" spans="4:54" ht="15">
      <c r="D75" s="103" t="str">
        <f t="array" aca="1" ref="D75" ca="1">IFERROR(INDEX(#REF!,SMALL(IF($D$2:$D$37&lt;&gt;"",ROW($D$2:$D$37)-1,""),ROW(36:36))),"")</f>
        <v/>
      </c>
      <c r="E75" s="104" t="str">
        <f t="array" ref="E75">IFERROR(INDEX(#REF!,LARGE(IF(#REF!="n",ROW(#REF!)-1,""),ROW(36:36))),"")</f>
        <v/>
      </c>
      <c r="F75" s="104"/>
      <c r="L75" s="59"/>
      <c r="M75" s="59"/>
      <c r="N75" s="59"/>
      <c r="O75" s="59"/>
      <c r="P75" s="59"/>
      <c r="Q75" s="59"/>
      <c r="R75" s="59"/>
      <c r="S75" s="59"/>
      <c r="T75" s="59"/>
      <c r="U75" s="59"/>
      <c r="V75" s="59"/>
      <c r="W75" s="59"/>
      <c r="X75" s="59"/>
      <c r="Y75" s="101"/>
      <c r="Z75" s="59"/>
      <c r="AB75" s="100" t="s">
        <v>371</v>
      </c>
      <c r="AC75" s="59" t="s">
        <v>67</v>
      </c>
      <c r="AD75" s="101" t="s">
        <v>66</v>
      </c>
      <c r="AE75" s="101" t="s">
        <v>66</v>
      </c>
      <c r="AP75" t="str">
        <f ca="1">IFERROR(IF(AR75="","",IF(COUNTIF($AS$2:AS74,"o")&gt;$B$44,"n",VLOOKUP(AR75,$AB$2:$AD$240,3,FALSE))),"n")</f>
        <v/>
      </c>
      <c r="AQ75">
        <f>IFERROR(VLOOKUP($F$1&amp;"terbis",import!$AB$6:$AT$65,ROW(19:19),FALSE),0)</f>
        <v>0</v>
      </c>
      <c r="AR75" t="str">
        <f t="shared" ca="1" si="20"/>
        <v/>
      </c>
      <c r="AS75" t="str">
        <f t="shared" ca="1" si="21"/>
        <v/>
      </c>
      <c r="AT75" t="str">
        <f t="shared" si="23"/>
        <v/>
      </c>
      <c r="AU75" t="str">
        <f t="shared" ca="1" si="22"/>
        <v/>
      </c>
      <c r="AY75">
        <f t="array" ref="AY75">IFERROR(VLOOKUP($AY$1,import!$AB$6:$AT$65,ROW(19:19),FALSE),0)</f>
        <v>0</v>
      </c>
      <c r="AZ75" t="str">
        <f t="shared" si="24"/>
        <v/>
      </c>
      <c r="BA75" t="str">
        <f>IF(AZ75="","",IF(ISERROR(VLOOKUP(AZ75,Feuil1!$C$7:$C$56,1,FALSE)),"",AZ75))</f>
        <v/>
      </c>
      <c r="BB75" t="str">
        <f>IF(BA75="","",IF($H$44=0,"",IF(COUNTIF($BB$1:BB74,"o")&gt;$H$44,"n",VLOOKUP(BA75,$AB$2:$AD$250,3,FALSE))))</f>
        <v/>
      </c>
    </row>
    <row r="76" spans="4:54" ht="15">
      <c r="D76" s="103" t="str">
        <f t="array" aca="1" ref="D76" ca="1">IFERROR(INDEX(#REF!,SMALL(IF($D$2:$D$37&lt;&gt;"",ROW($D$2:$D$37)-1,""),ROW(37:37))),"")</f>
        <v/>
      </c>
      <c r="E76" s="104" t="str">
        <f t="array" ref="E76">IFERROR(INDEX(#REF!,LARGE(IF(#REF!="n",ROW(#REF!)-1,""),ROW(37:37))),"")</f>
        <v/>
      </c>
      <c r="F76" s="104"/>
      <c r="L76" s="59"/>
      <c r="M76" s="59"/>
      <c r="N76" s="59"/>
      <c r="O76" s="59"/>
      <c r="P76" s="59"/>
      <c r="Q76" s="59"/>
      <c r="R76" s="59"/>
      <c r="S76" s="59"/>
      <c r="T76" s="59"/>
      <c r="U76" s="59"/>
      <c r="V76" s="59"/>
      <c r="W76" s="59"/>
      <c r="X76" s="59"/>
      <c r="Y76" s="101"/>
      <c r="Z76" s="59"/>
      <c r="AB76" s="100" t="s">
        <v>372</v>
      </c>
      <c r="AC76" s="59" t="s">
        <v>66</v>
      </c>
      <c r="AD76" s="59" t="s">
        <v>66</v>
      </c>
      <c r="AE76" s="101" t="s">
        <v>66</v>
      </c>
      <c r="AP76" t="str">
        <f ca="1">IFERROR(IF(AR76="","",IF(COUNTIF($AS$2:AS75,"o")&gt;$B$44,"n",VLOOKUP(AR76,$AB$2:$AD$240,3,FALSE))),"n")</f>
        <v/>
      </c>
      <c r="AQ76">
        <f>IFERROR(VLOOKUP($F$1&amp;"terbis",import!$AB$6:$AT$65,ROW(20:20),FALSE),0)</f>
        <v>0</v>
      </c>
      <c r="AR76" t="str">
        <f t="shared" ca="1" si="20"/>
        <v/>
      </c>
      <c r="AS76" t="str">
        <f t="shared" ca="1" si="21"/>
        <v/>
      </c>
      <c r="AT76" t="str">
        <f t="shared" si="23"/>
        <v/>
      </c>
      <c r="AU76" t="str">
        <f t="shared" ca="1" si="22"/>
        <v/>
      </c>
      <c r="AY76">
        <f t="array" ref="AY76">IFERROR(VLOOKUP($AY$1,import!$AB$6:$AT$65,ROW(20:20),FALSE),0)</f>
        <v>0</v>
      </c>
      <c r="AZ76" t="str">
        <f t="shared" si="24"/>
        <v/>
      </c>
      <c r="BA76" t="str">
        <f>IF(AZ76="","",IF(ISERROR(VLOOKUP(AZ76,Feuil1!$C$7:$C$56,1,FALSE)),"",AZ76))</f>
        <v/>
      </c>
      <c r="BB76" t="str">
        <f>IF(BA76="","",IF($H$44=0,"",IF(COUNTIF($BB$1:BB75,"o")&gt;$H$44,"n",VLOOKUP(BA76,$AB$2:$AD$250,3,FALSE))))</f>
        <v/>
      </c>
    </row>
    <row r="77" spans="4:54" ht="15">
      <c r="D77" s="103" t="str">
        <f t="array" aca="1" ref="D77" ca="1">IFERROR(INDEX(#REF!,SMALL(IF($D$2:$D$37&lt;&gt;"",ROW($D$2:$D$37)-1,""),ROW(38:38))),"")</f>
        <v/>
      </c>
      <c r="E77" s="104" t="str">
        <f t="array" ref="E77">IFERROR(INDEX(#REF!,LARGE(IF(#REF!="n",ROW(#REF!)-1,""),ROW(38:38))),"")</f>
        <v/>
      </c>
      <c r="F77" s="104"/>
      <c r="L77" s="59"/>
      <c r="M77" s="59"/>
      <c r="N77" s="59"/>
      <c r="O77" s="59"/>
      <c r="P77" s="59"/>
      <c r="Q77" s="59"/>
      <c r="R77" s="59"/>
      <c r="S77" s="59"/>
      <c r="T77" s="59"/>
      <c r="U77" s="59"/>
      <c r="V77" s="59"/>
      <c r="W77" s="59"/>
      <c r="X77" s="59"/>
      <c r="Y77" s="101"/>
      <c r="Z77" s="59"/>
      <c r="AB77" s="100" t="s">
        <v>373</v>
      </c>
      <c r="AC77" s="59" t="s">
        <v>67</v>
      </c>
      <c r="AD77" s="59" t="s">
        <v>66</v>
      </c>
      <c r="AE77" s="101" t="s">
        <v>66</v>
      </c>
      <c r="AP77" t="str">
        <f ca="1">IFERROR(IF(AR77="","",IF(COUNTIF($AS$2:AS76,"o")&gt;$B$44,"n",VLOOKUP(AR77,$AB$2:$AD$240,3,FALSE))),"n")</f>
        <v/>
      </c>
      <c r="AQ77">
        <f>IFERROR(VLOOKUP($F$1&amp;"terbis",import!$AB$6:$AT$65,ROW(21:21),FALSE),0)</f>
        <v>0</v>
      </c>
      <c r="AR77" t="str">
        <f t="shared" ca="1" si="20"/>
        <v/>
      </c>
      <c r="AS77" t="str">
        <f t="shared" ca="1" si="21"/>
        <v/>
      </c>
      <c r="AT77" t="str">
        <f t="shared" si="23"/>
        <v/>
      </c>
      <c r="AU77" t="str">
        <f t="shared" ca="1" si="22"/>
        <v/>
      </c>
      <c r="AY77">
        <f t="array" ref="AY77">IFERROR(VLOOKUP($AY$1,import!$AB$6:$AT$65,ROW(21:21),FALSE),0)</f>
        <v>0</v>
      </c>
      <c r="AZ77" t="str">
        <f t="shared" si="24"/>
        <v/>
      </c>
      <c r="BA77" t="str">
        <f>IF(AZ77="","",IF(ISERROR(VLOOKUP(AZ77,Feuil1!$C$7:$C$56,1,FALSE)),"",AZ77))</f>
        <v/>
      </c>
      <c r="BB77" t="str">
        <f>IF(BA77="","",IF($H$44=0,"",IF(COUNTIF($BB$1:BB76,"o")&gt;$H$44,"n",VLOOKUP(BA77,$AB$2:$AD$250,3,FALSE))))</f>
        <v/>
      </c>
    </row>
    <row r="78" spans="4:54" ht="15">
      <c r="D78" s="103" t="str">
        <f t="array" aca="1" ref="D78" ca="1">IFERROR(INDEX(#REF!,SMALL(IF($D$2:$D$37&lt;&gt;"",ROW($D$2:$D$37)-1,""),ROW(39:39))),"")</f>
        <v/>
      </c>
      <c r="E78" s="104" t="str">
        <f t="array" ref="E78">IFERROR(INDEX(#REF!,LARGE(IF(#REF!="n",ROW(#REF!)-1,""),ROW(39:39))),"")</f>
        <v/>
      </c>
      <c r="F78" s="104"/>
      <c r="L78" s="59"/>
      <c r="M78" s="59"/>
      <c r="N78" s="59"/>
      <c r="O78" s="59"/>
      <c r="P78" s="59"/>
      <c r="Q78" s="59"/>
      <c r="R78" s="59"/>
      <c r="S78" s="59"/>
      <c r="T78" s="59"/>
      <c r="U78" s="59"/>
      <c r="V78" s="59"/>
      <c r="W78" s="59"/>
      <c r="X78" s="59"/>
      <c r="Y78" s="101"/>
      <c r="Z78" s="59"/>
      <c r="AB78" s="100" t="s">
        <v>374</v>
      </c>
      <c r="AC78" s="59" t="s">
        <v>67</v>
      </c>
      <c r="AD78" s="59" t="s">
        <v>66</v>
      </c>
      <c r="AE78" s="101" t="s">
        <v>66</v>
      </c>
      <c r="AP78" t="str">
        <f>IFERROR(IF(AR78="","",IF(COUNTIF($AS$2:AS77,"o")&gt;$B$44,"n",VLOOKUP(AR78,$AB$2:$AD$240,3,FALSE))),"n")</f>
        <v/>
      </c>
      <c r="AQ78">
        <f>IFERROR(VLOOKUP($F$1,import!$AB$6:$AT$65,ROW(3:3),FALSE),0)</f>
        <v>0</v>
      </c>
      <c r="AR78" t="str">
        <f>IF(RIGHT(AQ78,14)="(14.30 -17.00)",LEFT(AQ78,LEN(AQ78)-14),IF(RIGHT(AQ78,1)=")","",IF(LEN(AQ78)&lt;6,"",AQ78)))</f>
        <v/>
      </c>
      <c r="AS78" t="str">
        <f t="shared" ca="1" si="21"/>
        <v/>
      </c>
      <c r="AY78">
        <f t="array" ref="AY78">IFERROR(VLOOKUP($AY$1&amp;"bis",import!$AB$6:$AT$65,ROW(3:3),FALSE),0)</f>
        <v>0</v>
      </c>
      <c r="AZ78" t="str">
        <f t="shared" si="24"/>
        <v/>
      </c>
      <c r="BA78" t="str">
        <f>IF(AZ78="","",IF(ISERROR(VLOOKUP(AZ78,Feuil1!$C$7:$C$56,1,FALSE)),"",AZ78))</f>
        <v/>
      </c>
      <c r="BB78" t="str">
        <f>IF(BA78="","",IF($H$44=0,"",IF(COUNTIF($BB$1:BB77,"o")&gt;$H$44,"n",VLOOKUP(BA78,$AB$2:$AD$250,3,FALSE))))</f>
        <v/>
      </c>
    </row>
    <row r="79" spans="4:54" ht="15">
      <c r="D79" s="103" t="str">
        <f t="array" aca="1" ref="D79" ca="1">IFERROR(INDEX(#REF!,SMALL(IF($D$2:$D$37&lt;&gt;"",ROW($D$2:$D$37)-1,""),ROW(40:40))),"")</f>
        <v/>
      </c>
      <c r="E79" s="104" t="str">
        <f t="array" ref="E79">IFERROR(INDEX(#REF!,LARGE(IF(#REF!="n",ROW(#REF!)-1,""),ROW(40:40))),"")</f>
        <v/>
      </c>
      <c r="F79" s="104"/>
      <c r="L79" s="59"/>
      <c r="M79" s="59"/>
      <c r="N79" s="59"/>
      <c r="O79" s="59"/>
      <c r="P79" s="59"/>
      <c r="Q79" s="59"/>
      <c r="R79" s="59"/>
      <c r="S79" s="59"/>
      <c r="T79" s="59"/>
      <c r="U79" s="59"/>
      <c r="V79" s="59"/>
      <c r="W79" s="59"/>
      <c r="X79" s="59"/>
      <c r="Y79" s="101"/>
      <c r="Z79" s="59"/>
      <c r="AB79" s="100" t="s">
        <v>375</v>
      </c>
      <c r="AC79" s="59" t="s">
        <v>67</v>
      </c>
      <c r="AD79" s="59" t="s">
        <v>66</v>
      </c>
      <c r="AE79" s="101" t="s">
        <v>66</v>
      </c>
      <c r="AP79" t="str">
        <f>IFERROR(IF(AR79="","",IF(COUNTIF($AS$2:AS78,"o")&gt;$B$44,"n",VLOOKUP(AR79,$AB$2:$AD$240,3,FALSE))),"n")</f>
        <v/>
      </c>
      <c r="AQ79" t="str">
        <f>IFERROR(VLOOKUP($F$1,import!$AB$6:$AT$65,ROW(4:4),FALSE),0)</f>
        <v>14.00</v>
      </c>
      <c r="AR79" t="str">
        <f t="shared" ref="AR79:AR142" si="25">IF(RIGHT(AQ79,14)="(14.30 -17.00)",LEFT(AQ79,LEN(AQ79)-14),"")</f>
        <v/>
      </c>
      <c r="AS79" t="str">
        <f t="shared" ca="1" si="21"/>
        <v/>
      </c>
      <c r="AY79" t="str">
        <f t="array" ref="AY79">IFERROR(VLOOKUP($AY$1&amp;"bis",import!$AB$6:$AT$65,ROW(4:4),FALSE),0)</f>
        <v/>
      </c>
      <c r="AZ79" t="str">
        <f t="shared" si="24"/>
        <v/>
      </c>
      <c r="BA79" t="str">
        <f>IF(AZ79="","",IF(ISERROR(VLOOKUP(AZ79,Feuil1!$C$7:$C$56,1,FALSE)),"",AZ79))</f>
        <v/>
      </c>
      <c r="BB79" t="str">
        <f>IF(BA79="","",IF($H$44=0,"",IF(COUNTIF($BB$1:BB78,"o")&gt;$H$44,"n",VLOOKUP(BA79,$AB$2:$AD$250,3,FALSE))))</f>
        <v/>
      </c>
    </row>
    <row r="80" spans="4:54" ht="15">
      <c r="D80" s="103" t="str">
        <f t="array" aca="1" ref="D80" ca="1">IFERROR(INDEX(#REF!,SMALL(IF($D$2:$D$37&lt;&gt;"",ROW($D$2:$D$37)-1,""),ROW(41:41))),"")</f>
        <v/>
      </c>
      <c r="E80" s="104" t="str">
        <f t="array" ref="E80">IFERROR(INDEX(#REF!,LARGE(IF(#REF!="n",ROW(#REF!)-1,""),ROW(41:41))),"")</f>
        <v/>
      </c>
      <c r="F80" s="104"/>
      <c r="L80" s="59"/>
      <c r="M80" s="59"/>
      <c r="N80" s="59"/>
      <c r="O80" s="59"/>
      <c r="P80" s="59"/>
      <c r="Q80" s="59"/>
      <c r="R80" s="59"/>
      <c r="S80" s="59"/>
      <c r="T80" s="59"/>
      <c r="U80" s="59"/>
      <c r="V80" s="59"/>
      <c r="W80" s="59"/>
      <c r="X80" s="59"/>
      <c r="Y80" s="101"/>
      <c r="Z80" s="59"/>
      <c r="AB80" s="100" t="s">
        <v>376</v>
      </c>
      <c r="AC80" s="59" t="s">
        <v>66</v>
      </c>
      <c r="AD80" s="59" t="s">
        <v>67</v>
      </c>
      <c r="AE80" s="101" t="s">
        <v>66</v>
      </c>
      <c r="AP80" t="str">
        <f>IFERROR(IF(AR80="","",IF(COUNTIF($AS$2:AS79,"o")&gt;$B$44,"n",VLOOKUP(AR80,$AB$2:$AD$240,3,FALSE))),"n")</f>
        <v/>
      </c>
      <c r="AQ80" t="str">
        <f>IFERROR(VLOOKUP($F$1,import!$AB$6:$AT$65,ROW(5:5),FALSE),0)</f>
        <v>17.00</v>
      </c>
      <c r="AR80" t="str">
        <f t="shared" si="25"/>
        <v/>
      </c>
      <c r="AS80" t="str">
        <f t="shared" ca="1" si="21"/>
        <v/>
      </c>
      <c r="AY80" t="str">
        <f t="array" ref="AY80">IFERROR(VLOOKUP($AY$1&amp;"bis",import!$AB$6:$AT$65,ROW(5:5),FALSE),0)</f>
        <v/>
      </c>
      <c r="AZ80" t="str">
        <f t="shared" si="24"/>
        <v/>
      </c>
      <c r="BA80" t="str">
        <f>IF(AZ80="","",IF(ISERROR(VLOOKUP(AZ80,Feuil1!$C$7:$C$56,1,FALSE)),"",AZ80))</f>
        <v/>
      </c>
      <c r="BB80" t="str">
        <f>IF(BA80="","",IF($H$44=0,"",IF(COUNTIF($BB$1:BB79,"o")&gt;$H$44,"n",VLOOKUP(BA80,$AB$2:$AD$250,3,FALSE))))</f>
        <v/>
      </c>
    </row>
    <row r="81" spans="2:54" ht="15">
      <c r="D81" s="103" t="str">
        <f t="array" aca="1" ref="D81" ca="1">IFERROR(INDEX(#REF!,SMALL(IF($D$2:$D$37&lt;&gt;"",ROW($D$2:$D$37)-1,""),ROW(42:42))),"")</f>
        <v/>
      </c>
      <c r="E81" s="104" t="str">
        <f t="array" ref="E81">IFERROR(INDEX(#REF!,LARGE(IF(#REF!="n",ROW(#REF!)-1,""),ROW(42:42))),"")</f>
        <v/>
      </c>
      <c r="F81" s="104"/>
      <c r="L81" s="59"/>
      <c r="M81" s="59"/>
      <c r="N81" s="59"/>
      <c r="O81" s="59"/>
      <c r="P81" s="59"/>
      <c r="Q81" s="59"/>
      <c r="R81" s="59"/>
      <c r="S81" s="59"/>
      <c r="T81" s="59"/>
      <c r="U81" s="59"/>
      <c r="V81" s="59"/>
      <c r="W81" s="59"/>
      <c r="X81" s="59"/>
      <c r="Y81" s="59"/>
      <c r="Z81" s="59"/>
      <c r="AB81" s="100" t="s">
        <v>377</v>
      </c>
      <c r="AC81" s="59" t="s">
        <v>67</v>
      </c>
      <c r="AD81" s="59" t="s">
        <v>66</v>
      </c>
      <c r="AE81" s="101" t="s">
        <v>66</v>
      </c>
      <c r="AP81" t="str">
        <f>IFERROR(IF(AR81="","",IF(COUNTIF($AS$2:AS80,"o")&gt;$B$44,"n",VLOOKUP(AR81,$AB$2:$AD$240,3,FALSE))),"n")</f>
        <v/>
      </c>
      <c r="AQ81">
        <f>IFERROR(VLOOKUP($F$1,import!$AB$6:$AT$65,ROW(6:6),FALSE),0)</f>
        <v>0</v>
      </c>
      <c r="AR81" t="str">
        <f t="shared" si="25"/>
        <v/>
      </c>
      <c r="AS81" t="str">
        <f t="shared" ca="1" si="21"/>
        <v/>
      </c>
      <c r="AY81">
        <f t="array" ref="AY81">IFERROR(VLOOKUP($AY$1&amp;"bis",import!$AB$6:$AT$65,ROW(6:6),FALSE),0)</f>
        <v>0</v>
      </c>
      <c r="AZ81" t="str">
        <f t="shared" si="24"/>
        <v/>
      </c>
      <c r="BA81" t="str">
        <f>IF(AZ81="","",IF(ISERROR(VLOOKUP(AZ81,Feuil1!$C$7:$C$56,1,FALSE)),"",AZ81))</f>
        <v/>
      </c>
      <c r="BB81" t="str">
        <f>IF(BA81="","",IF($H$44=0,"",IF(COUNTIF($BB$1:BB80,"o")&gt;$H$44,"n",VLOOKUP(BA81,$AB$2:$AD$250,3,FALSE))))</f>
        <v/>
      </c>
    </row>
    <row r="82" spans="2:54" ht="15">
      <c r="D82" s="103" t="str">
        <f t="array" aca="1" ref="D82" ca="1">IFERROR(INDEX(#REF!,SMALL(IF($D$2:$D$37&lt;&gt;"",ROW($D$2:$D$37)-1,""),ROW(43:43))),"")</f>
        <v/>
      </c>
      <c r="E82" s="104" t="str">
        <f t="array" ref="E82">IFERROR(INDEX(#REF!,LARGE(IF(#REF!="n",ROW(#REF!)-1,""),ROW(43:43))),"")</f>
        <v/>
      </c>
      <c r="F82" s="104"/>
      <c r="L82" s="59"/>
      <c r="M82" s="59"/>
      <c r="N82" s="59"/>
      <c r="O82" s="59"/>
      <c r="P82" s="59"/>
      <c r="Q82" s="59"/>
      <c r="R82" s="59"/>
      <c r="S82" s="59"/>
      <c r="T82" s="59"/>
      <c r="U82" s="59"/>
      <c r="V82" s="59"/>
      <c r="W82" s="59"/>
      <c r="X82" s="59"/>
      <c r="Y82" s="59"/>
      <c r="Z82" s="59"/>
      <c r="AB82" s="100" t="s">
        <v>378</v>
      </c>
      <c r="AC82" s="59" t="s">
        <v>66</v>
      </c>
      <c r="AD82" s="59" t="s">
        <v>66</v>
      </c>
      <c r="AE82" s="101" t="s">
        <v>66</v>
      </c>
      <c r="AP82" t="str">
        <f>IFERROR(IF(AR82="","",IF(COUNTIF($AS$2:AS81,"o")&gt;$B$44,"n",VLOOKUP(AR82,$AB$2:$AD$240,3,FALSE))),"n")</f>
        <v/>
      </c>
      <c r="AQ82" t="str">
        <f>IFERROR(VLOOKUP($F$1,import!$AB$6:$AT$65,ROW(7:7),FALSE),0)</f>
        <v>17/27</v>
      </c>
      <c r="AR82" t="str">
        <f t="shared" si="25"/>
        <v/>
      </c>
      <c r="AS82" t="str">
        <f t="shared" ca="1" si="21"/>
        <v/>
      </c>
      <c r="AY82" t="str">
        <f t="array" ref="AY82">IFERROR(VLOOKUP($AY$1&amp;"bis",import!$AB$6:$AT$65,ROW(7:7),FALSE),0)</f>
        <v/>
      </c>
      <c r="AZ82" t="str">
        <f t="shared" si="24"/>
        <v/>
      </c>
      <c r="BA82" t="str">
        <f>IF(AZ82="","",IF(ISERROR(VLOOKUP(AZ82,Feuil1!$C$7:$C$56,1,FALSE)),"",AZ82))</f>
        <v/>
      </c>
      <c r="BB82" t="str">
        <f>IF(BA82="","",IF($H$44=0,"",IF(COUNTIF($BB$1:BB81,"o")&gt;$H$44,"n",VLOOKUP(BA82,$AB$2:$AD$250,3,FALSE))))</f>
        <v/>
      </c>
    </row>
    <row r="83" spans="2:54" ht="16.5">
      <c r="D83" s="103" t="str">
        <f t="array" aca="1" ref="D83" ca="1">IFERROR(INDEX(#REF!,SMALL(IF($D$2:$D$37&lt;&gt;"",ROW($D$2:$D$37)-1,""),ROW(44:44))),"")</f>
        <v/>
      </c>
      <c r="F83" s="104"/>
      <c r="L83" s="59"/>
      <c r="M83" s="59"/>
      <c r="N83" s="59"/>
      <c r="O83" s="59"/>
      <c r="P83" s="59"/>
      <c r="Q83" s="59"/>
      <c r="R83" s="59"/>
      <c r="S83" s="59"/>
      <c r="T83" s="59"/>
      <c r="U83" s="59"/>
      <c r="V83" s="59"/>
      <c r="W83" s="59"/>
      <c r="X83" s="59"/>
      <c r="Y83" s="59"/>
      <c r="Z83" s="59"/>
      <c r="AB83" s="100" t="s">
        <v>379</v>
      </c>
      <c r="AC83" s="59" t="s">
        <v>67</v>
      </c>
      <c r="AD83" s="59" t="s">
        <v>66</v>
      </c>
      <c r="AE83" s="101" t="s">
        <v>66</v>
      </c>
      <c r="AP83" t="str">
        <f>IFERROR(IF(AR83="","",IF(COUNTIF($AS$2:AS82,"o")&gt;$B$44,"n",VLOOKUP(AR83,$AB$2:$AD$240,3,FALSE))),"n")</f>
        <v/>
      </c>
      <c r="AQ83">
        <f>IFERROR(VLOOKUP($F$1,import!$AB$6:$AT$65,ROW(8:8),FALSE),0)</f>
        <v>0</v>
      </c>
      <c r="AR83" t="str">
        <f t="shared" si="25"/>
        <v/>
      </c>
      <c r="AS83" t="str">
        <f t="shared" ca="1" si="21"/>
        <v/>
      </c>
      <c r="AY83" t="str">
        <f t="array" ref="AY83">IFERROR(VLOOKUP($AY$1&amp;"bis",import!$AB$6:$AT$65,ROW(8:8),FALSE),0)</f>
        <v/>
      </c>
      <c r="AZ83" t="str">
        <f t="shared" si="24"/>
        <v/>
      </c>
      <c r="BA83" t="str">
        <f>IF(AZ83="","",IF(ISERROR(VLOOKUP(AZ83,Feuil1!$C$7:$C$56,1,FALSE)),"",AZ83))</f>
        <v/>
      </c>
      <c r="BB83" t="str">
        <f>IF(BA83="","",IF($H$44=0,"",IF(COUNTIF($BB$1:BB82,"o")&gt;$H$44,"n",VLOOKUP(BA83,$AB$2:$AD$250,3,FALSE))))</f>
        <v/>
      </c>
    </row>
    <row r="84" spans="2:54" ht="15">
      <c r="D84" s="103" t="str">
        <f t="array" aca="1" ref="D84" ca="1">IFERROR(INDEX(#REF!,SMALL(IF($D$2:$D$37&lt;&gt;"",ROW($D$2:$D$37)-1,""),ROW(45:45))),"")</f>
        <v/>
      </c>
      <c r="F84" s="104"/>
      <c r="L84" s="59"/>
      <c r="M84" s="59"/>
      <c r="N84" s="59"/>
      <c r="O84" s="59"/>
      <c r="P84" s="59"/>
      <c r="Q84" s="59"/>
      <c r="R84" s="59"/>
      <c r="S84" s="59"/>
      <c r="T84" s="59"/>
      <c r="U84" s="59"/>
      <c r="V84" s="59"/>
      <c r="W84" s="59"/>
      <c r="X84" s="59"/>
      <c r="Y84" s="59"/>
      <c r="Z84" s="59"/>
      <c r="AB84" s="100" t="s">
        <v>380</v>
      </c>
      <c r="AC84" s="59" t="s">
        <v>67</v>
      </c>
      <c r="AD84" s="59" t="s">
        <v>66</v>
      </c>
      <c r="AE84" s="101" t="s">
        <v>66</v>
      </c>
      <c r="AP84" t="str">
        <f ca="1">IFERROR(IF(AR84="","",IF(COUNTIF($AS$2:AS83,"o")&gt;$B$44,"n",VLOOKUP(AR84,$AB$2:$AD$240,3,FALSE))),"n")</f>
        <v>n</v>
      </c>
      <c r="AQ84" t="str">
        <f>IFERROR(VLOOKUP($F$1,import!$AB$6:$AT$65,ROW(9:9),FALSE),0)</f>
        <v>B FREDERIC(14.30 -17.00)</v>
      </c>
      <c r="AR84" t="str">
        <f t="shared" si="25"/>
        <v>B FREDERIC</v>
      </c>
      <c r="AS84" t="str">
        <f t="shared" si="21"/>
        <v>n</v>
      </c>
      <c r="AY84" t="str">
        <f t="array" ref="AY84">IFERROR(VLOOKUP($AY$1&amp;"bis",import!$AB$6:$AT$65,ROW(9:9),FALSE),0)</f>
        <v>PONTH GHYSLAINE(17.00 -20.30)</v>
      </c>
      <c r="AZ84" t="str">
        <f t="shared" si="24"/>
        <v>PONTH GHYSLAINE</v>
      </c>
      <c r="BA84" t="str">
        <f>IF(AZ84="","",IF(ISERROR(VLOOKUP(AZ84,Feuil1!$C$7:$C$56,1,FALSE)),"",AZ84))</f>
        <v/>
      </c>
      <c r="BB84" t="str">
        <f>IF(BA84="","",IF($H$44=0,"",IF(COUNTIF($BB$1:BB83,"o")&gt;$H$44,"n",VLOOKUP(BA84,$AB$2:$AD$250,3,FALSE))))</f>
        <v/>
      </c>
    </row>
    <row r="85" spans="2:54" ht="15">
      <c r="D85" s="103" t="str">
        <f t="array" aca="1" ref="D85" ca="1">IFERROR(INDEX(#REF!,SMALL(IF($D$2:$D$37&lt;&gt;"",ROW($D$2:$D$37)-1,""),ROW(46:46))),"")</f>
        <v/>
      </c>
      <c r="F85" s="104"/>
      <c r="L85" s="59"/>
      <c r="M85" s="59"/>
      <c r="N85" s="59"/>
      <c r="O85" s="59"/>
      <c r="P85" s="59"/>
      <c r="Q85" s="59"/>
      <c r="R85" s="59"/>
      <c r="S85" s="59"/>
      <c r="T85" s="59"/>
      <c r="U85" s="59"/>
      <c r="V85" s="59"/>
      <c r="W85" s="59"/>
      <c r="X85" s="59"/>
      <c r="Y85" s="59"/>
      <c r="Z85" s="59"/>
      <c r="AB85" s="100" t="s">
        <v>381</v>
      </c>
      <c r="AC85" s="59" t="s">
        <v>67</v>
      </c>
      <c r="AD85" s="59" t="s">
        <v>66</v>
      </c>
      <c r="AE85" s="101" t="s">
        <v>66</v>
      </c>
      <c r="AP85" t="str">
        <f ca="1">IFERROR(IF(AR85="","",IF(COUNTIF($AS$2:AS84,"o")&gt;$B$44,"n",VLOOKUP(AR85,$AB$2:$AD$240,3,FALSE))),"n")</f>
        <v>n</v>
      </c>
      <c r="AQ85" t="str">
        <f>IFERROR(VLOOKUP($F$1,import!$AB$6:$AT$65,ROW(10:10),FALSE),0)</f>
        <v>CHAVA CHANTAL(14.30 -17.00)</v>
      </c>
      <c r="AR85" t="str">
        <f t="shared" si="25"/>
        <v>CHAVA CHANTAL</v>
      </c>
      <c r="AS85" t="str">
        <f t="shared" si="21"/>
        <v>o</v>
      </c>
      <c r="AY85" t="str">
        <f t="array" ref="AY85">IFERROR(VLOOKUP($AY$1&amp;"bis",import!$AB$6:$AT$65,ROW(10:10),FALSE),0)</f>
        <v>V VALERIE(17.00 -20.30)</v>
      </c>
      <c r="AZ85" t="str">
        <f t="shared" si="24"/>
        <v>V VALERIE</v>
      </c>
      <c r="BA85" t="str">
        <f>IF(AZ85="","",IF(ISERROR(VLOOKUP(AZ85,Feuil1!$C$7:$C$56,1,FALSE)),"",AZ85))</f>
        <v/>
      </c>
      <c r="BB85" t="str">
        <f>IF(BA85="","",IF($H$44=0,"",IF(COUNTIF($BB$1:BB84,"o")&gt;$H$44,"n",VLOOKUP(BA85,$AB$2:$AD$250,3,FALSE))))</f>
        <v/>
      </c>
    </row>
    <row r="86" spans="2:54" ht="15">
      <c r="D86" s="103" t="str">
        <f t="array" aca="1" ref="D86" ca="1">IFERROR(INDEX(#REF!,SMALL(IF($D$2:$D$37&lt;&gt;"",ROW($D$2:$D$37)-1,""),ROW(47:47))),"")</f>
        <v/>
      </c>
      <c r="F86" s="104"/>
      <c r="L86" s="59"/>
      <c r="M86" s="59"/>
      <c r="N86" s="59"/>
      <c r="O86" s="59"/>
      <c r="P86" s="59"/>
      <c r="Q86" s="59"/>
      <c r="R86" s="59"/>
      <c r="S86" s="59"/>
      <c r="T86" s="59"/>
      <c r="U86" s="59"/>
      <c r="V86" s="59"/>
      <c r="W86" s="59"/>
      <c r="X86" s="59"/>
      <c r="Y86" s="59"/>
      <c r="Z86" s="59"/>
      <c r="AB86" s="100" t="s">
        <v>382</v>
      </c>
      <c r="AC86" s="59" t="s">
        <v>66</v>
      </c>
      <c r="AD86" s="59" t="s">
        <v>66</v>
      </c>
      <c r="AE86" s="101" t="s">
        <v>66</v>
      </c>
      <c r="AP86" t="str">
        <f ca="1">IFERROR(IF(AR86="","",IF(COUNTIF($AS$2:AS85,"o")&gt;$B$44,"n",VLOOKUP(AR86,$AB$2:$AD$240,3,FALSE))),"n")</f>
        <v>n</v>
      </c>
      <c r="AQ86" t="str">
        <f>IFERROR(VLOOKUP($F$1,import!$AB$6:$AT$65,ROW(11:11),FALSE),0)</f>
        <v>DRO MAGALI(14.30 -17.00)</v>
      </c>
      <c r="AR86" t="str">
        <f t="shared" si="25"/>
        <v>DRO MAGALI</v>
      </c>
      <c r="AS86" t="str">
        <f t="shared" si="21"/>
        <v>o</v>
      </c>
      <c r="AY86" t="str">
        <f t="array" ref="AY86">IFERROR(VLOOKUP($AY$1&amp;"bis",import!$AB$6:$AT$65,ROW(11:11),FALSE),0)</f>
        <v>WI DAMIEN(17.00 -20.30)</v>
      </c>
      <c r="AZ86" t="str">
        <f t="shared" si="24"/>
        <v>WI DAMIEN</v>
      </c>
      <c r="BA86" t="str">
        <f>IF(AZ86="","",IF(ISERROR(VLOOKUP(AZ86,Feuil1!$C$7:$C$56,1,FALSE)),"",AZ86))</f>
        <v/>
      </c>
      <c r="BB86" t="str">
        <f>IF(BA86="","",IF($H$44=0,"",IF(COUNTIF($BB$1:BB85,"o")&gt;$H$44,"n",VLOOKUP(BA86,$AB$2:$AD$250,3,FALSE))))</f>
        <v/>
      </c>
    </row>
    <row r="87" spans="2:54">
      <c r="F87" s="104"/>
      <c r="L87" s="59"/>
      <c r="M87" s="59"/>
      <c r="N87" s="59"/>
      <c r="O87" s="59"/>
      <c r="P87" s="59"/>
      <c r="Q87" s="59"/>
      <c r="R87" s="59"/>
      <c r="S87" s="59"/>
      <c r="T87" s="59"/>
      <c r="U87" s="59"/>
      <c r="V87" s="59"/>
      <c r="W87" s="59"/>
      <c r="X87" s="59"/>
      <c r="Y87" s="59"/>
      <c r="Z87" s="59"/>
      <c r="AB87" s="100" t="s">
        <v>383</v>
      </c>
      <c r="AC87" s="59" t="s">
        <v>66</v>
      </c>
      <c r="AD87" s="101" t="s">
        <v>66</v>
      </c>
      <c r="AE87" s="101" t="s">
        <v>66</v>
      </c>
      <c r="AP87" t="str">
        <f ca="1">IFERROR(IF(AR87="","",IF(COUNTIF($AS$2:AS86,"o")&gt;$B$44,"n",VLOOKUP(AR87,$AB$2:$AD$240,3,FALSE))),"n")</f>
        <v>n</v>
      </c>
      <c r="AQ87" t="str">
        <f>IFERROR(VLOOKUP($F$1,import!$AB$6:$AT$65,ROW(12:12),FALSE),0)</f>
        <v>HUB SYLVIE(14.30 -17.00)</v>
      </c>
      <c r="AR87" t="str">
        <f t="shared" si="25"/>
        <v>HUB SYLVIE</v>
      </c>
      <c r="AS87" t="str">
        <f t="shared" si="21"/>
        <v>o</v>
      </c>
      <c r="AY87" t="str">
        <f t="array" ref="AY87">IFERROR(VLOOKUP($AY$1&amp;"bis",import!$AB$6:$AT$65,ROW(12:12),FALSE),0)</f>
        <v/>
      </c>
      <c r="AZ87" t="str">
        <f t="shared" si="24"/>
        <v/>
      </c>
      <c r="BA87" t="str">
        <f>IF(AZ87="","",IF(ISERROR(VLOOKUP(AZ87,Feuil1!$C$7:$C$56,1,FALSE)),"",AZ87))</f>
        <v/>
      </c>
      <c r="BB87" t="str">
        <f>IF(BA87="","",IF($H$44=0,"",IF(COUNTIF($BB$1:BB86,"o")&gt;$H$44,"n",VLOOKUP(BA87,$AB$2:$AD$250,3,FALSE))))</f>
        <v/>
      </c>
    </row>
    <row r="88" spans="2:54" ht="16.5">
      <c r="F88" s="104"/>
      <c r="L88" s="59"/>
      <c r="M88" s="59"/>
      <c r="N88" s="59"/>
      <c r="O88" s="59"/>
      <c r="P88" s="59"/>
      <c r="Q88" s="59"/>
      <c r="R88" s="59"/>
      <c r="S88" s="59"/>
      <c r="T88" s="59"/>
      <c r="U88" s="59"/>
      <c r="V88" s="59"/>
      <c r="W88" s="59"/>
      <c r="X88" s="59"/>
      <c r="Y88" s="59"/>
      <c r="Z88" s="59"/>
      <c r="AB88" s="100" t="s">
        <v>384</v>
      </c>
      <c r="AC88" s="59" t="s">
        <v>66</v>
      </c>
      <c r="AD88" s="59" t="s">
        <v>66</v>
      </c>
      <c r="AE88" s="101" t="s">
        <v>66</v>
      </c>
      <c r="AP88" t="str">
        <f ca="1">IFERROR(IF(AR88="","",IF(COUNTIF($AS$2:AS87,"o")&gt;$B$44,"n",VLOOKUP(AR88,$AB$2:$AD$240,3,FALSE))),"n")</f>
        <v>n</v>
      </c>
      <c r="AQ88" t="str">
        <f>IFERROR(VLOOKUP($F$1,import!$AB$6:$AT$65,ROW(13:13),FALSE),0)</f>
        <v>LEFEB BRENDA(14.30 -17.00)</v>
      </c>
      <c r="AR88" t="str">
        <f t="shared" si="25"/>
        <v>LEFEB BRENDA</v>
      </c>
      <c r="AS88" t="str">
        <f t="shared" si="21"/>
        <v>o</v>
      </c>
      <c r="AY88" t="str">
        <f t="array" ref="AY88">IFERROR(VLOOKUP($AY$1&amp;"bis",import!$AB$6:$AT$65,ROW(13:13),FALSE),0)</f>
        <v/>
      </c>
      <c r="AZ88" t="str">
        <f t="shared" si="24"/>
        <v/>
      </c>
      <c r="BA88" t="str">
        <f>IF(AZ88="","",IF(ISERROR(VLOOKUP(AZ88,Feuil1!$C$7:$C$56,1,FALSE)),"",AZ88))</f>
        <v/>
      </c>
      <c r="BB88" t="str">
        <f>IF(BA88="","",IF($H$44=0,"",IF(COUNTIF($BB$1:BB87,"o")&gt;$H$44,"n",VLOOKUP(BA88,$AB$2:$AD$250,3,FALSE))))</f>
        <v/>
      </c>
    </row>
    <row r="89" spans="2:54">
      <c r="F89" s="104"/>
      <c r="L89" s="59"/>
      <c r="M89" s="59"/>
      <c r="N89" s="59"/>
      <c r="O89" s="59"/>
      <c r="P89" s="59"/>
      <c r="Q89" s="59"/>
      <c r="R89" s="59"/>
      <c r="S89" s="59"/>
      <c r="T89" s="59"/>
      <c r="U89" s="59"/>
      <c r="V89" s="59"/>
      <c r="W89" s="59"/>
      <c r="X89" s="59"/>
      <c r="Y89" s="59"/>
      <c r="Z89" s="59"/>
      <c r="AB89" s="100" t="s">
        <v>385</v>
      </c>
      <c r="AC89" s="59" t="s">
        <v>67</v>
      </c>
      <c r="AD89" s="59" t="s">
        <v>66</v>
      </c>
      <c r="AE89" s="101" t="s">
        <v>66</v>
      </c>
      <c r="AP89" t="str">
        <f>IFERROR(IF(AR89="","",IF(COUNTIF($AS$2:AS88,"o")&gt;$B$44,"n",VLOOKUP(AR89,$AB$2:$AD$240,3,FALSE))),"n")</f>
        <v/>
      </c>
      <c r="AQ89">
        <f>IFERROR(VLOOKUP($F$1,import!$AB$6:$AT$65,ROW(14:14),FALSE),0)</f>
        <v>0</v>
      </c>
      <c r="AR89" t="str">
        <f t="shared" si="25"/>
        <v/>
      </c>
      <c r="AS89" t="str">
        <f t="shared" ca="1" si="21"/>
        <v/>
      </c>
      <c r="AY89">
        <f t="array" ref="AY89">IFERROR(VLOOKUP($AY$1&amp;"bis",import!$AB$6:$AT$65,ROW(14:14),FALSE),0)</f>
        <v>0</v>
      </c>
      <c r="AZ89" t="str">
        <f t="shared" si="24"/>
        <v/>
      </c>
      <c r="BA89" t="str">
        <f>IF(AZ89="","",IF(ISERROR(VLOOKUP(AZ89,Feuil1!$C$7:$C$56,1,FALSE)),"",AZ89))</f>
        <v/>
      </c>
      <c r="BB89" t="str">
        <f>IF(BA89="","",IF($H$44=0,"",IF(COUNTIF($BB$1:BB88,"o")&gt;$H$44,"n",VLOOKUP(BA89,$AB$2:$AD$250,3,FALSE))))</f>
        <v/>
      </c>
    </row>
    <row r="90" spans="2:54">
      <c r="F90" s="104"/>
      <c r="L90" s="59"/>
      <c r="M90" s="59"/>
      <c r="N90" s="59"/>
      <c r="O90" s="59"/>
      <c r="P90" s="59"/>
      <c r="Q90" s="59"/>
      <c r="R90" s="59"/>
      <c r="S90" s="59"/>
      <c r="T90" s="59"/>
      <c r="U90" s="59"/>
      <c r="V90" s="59"/>
      <c r="W90" s="59"/>
      <c r="X90" s="59"/>
      <c r="Y90" s="59"/>
      <c r="Z90" s="59"/>
      <c r="AB90" s="100" t="s">
        <v>386</v>
      </c>
      <c r="AC90" s="59" t="s">
        <v>67</v>
      </c>
      <c r="AD90" s="59" t="s">
        <v>66</v>
      </c>
      <c r="AE90" s="101" t="s">
        <v>66</v>
      </c>
      <c r="AP90" t="str">
        <f>IFERROR(IF(AR90="","",IF(COUNTIF($AS$2:AS89,"o")&gt;$B$44,"n",VLOOKUP(AR90,$AB$2:$AD$240,3,FALSE))),"n")</f>
        <v/>
      </c>
      <c r="AQ90" t="str">
        <f>IFERROR(VLOOKUP($F$1,import!$AB$6:$AT$65,ROW(15:15),FALSE),0)</f>
        <v>LOEULL JEAN MARIE(14.00 -17.00)</v>
      </c>
      <c r="AR90" t="str">
        <f t="shared" si="25"/>
        <v/>
      </c>
      <c r="AS90" t="str">
        <f t="shared" ca="1" si="21"/>
        <v/>
      </c>
      <c r="AY90" t="str">
        <f t="array" ref="AY90">IFERROR(VLOOKUP($AY$1&amp;"bis",import!$AB$6:$AT$65,ROW(15:15),FALSE),0)</f>
        <v/>
      </c>
      <c r="AZ90" t="str">
        <f t="shared" si="24"/>
        <v/>
      </c>
      <c r="BA90" t="str">
        <f>IF(AZ90="","",IF(ISERROR(VLOOKUP(AZ90,Feuil1!$C$7:$C$56,1,FALSE)),"",AZ90))</f>
        <v/>
      </c>
      <c r="BB90" t="str">
        <f>IF(BA90="","",IF($H$44=0,"",IF(COUNTIF($BB$1:BB89,"o")&gt;$H$44,"n",VLOOKUP(BA90,$AB$2:$AD$250,3,FALSE))))</f>
        <v/>
      </c>
    </row>
    <row r="91" spans="2:54">
      <c r="B91">
        <v>29001</v>
      </c>
      <c r="C91">
        <v>19001</v>
      </c>
      <c r="F91" s="104"/>
      <c r="L91" s="59"/>
      <c r="M91" s="59"/>
      <c r="N91" s="59"/>
      <c r="O91" s="59"/>
      <c r="P91" s="59"/>
      <c r="Q91" s="59"/>
      <c r="R91" s="59"/>
      <c r="S91" s="59"/>
      <c r="T91" s="59"/>
      <c r="U91" s="59"/>
      <c r="V91" s="59"/>
      <c r="W91" s="59"/>
      <c r="X91" s="59"/>
      <c r="Y91" s="59"/>
      <c r="Z91" s="59"/>
      <c r="AB91" s="100" t="s">
        <v>387</v>
      </c>
      <c r="AC91" s="59" t="s">
        <v>66</v>
      </c>
      <c r="AD91" s="59" t="s">
        <v>66</v>
      </c>
      <c r="AE91" s="101" t="s">
        <v>66</v>
      </c>
      <c r="AP91" t="str">
        <f>IFERROR(IF(AR91="","",IF(COUNTIF($AS$2:AS90,"o")&gt;$B$44,"n",VLOOKUP(AR91,$AB$2:$AD$240,3,FALSE))),"n")</f>
        <v/>
      </c>
      <c r="AQ91">
        <f>IFERROR(VLOOKUP($F$1,import!$AB$6:$AT$65,ROW(16:16),FALSE),0)</f>
        <v>0</v>
      </c>
      <c r="AR91" t="str">
        <f t="shared" si="25"/>
        <v/>
      </c>
      <c r="AS91" t="str">
        <f t="shared" ca="1" si="21"/>
        <v/>
      </c>
      <c r="AY91" t="str">
        <f t="array" ref="AY91">IFERROR(VLOOKUP($AY$1&amp;"bis",import!$AB$6:$AT$65,ROW(16:16),FALSE),0)</f>
        <v/>
      </c>
      <c r="AZ91" t="str">
        <f t="shared" si="24"/>
        <v/>
      </c>
      <c r="BA91" t="str">
        <f>IF(AZ91="","",IF(ISERROR(VLOOKUP(AZ91,Feuil1!$C$7:$C$56,1,FALSE)),"",AZ91))</f>
        <v/>
      </c>
      <c r="BB91" t="str">
        <f>IF(BA91="","",IF($H$44=0,"",IF(COUNTIF($BB$1:BB90,"o")&gt;$H$44,"n",VLOOKUP(BA91,$AB$2:$AD$250,3,FALSE))))</f>
        <v/>
      </c>
    </row>
    <row r="92" spans="2:54">
      <c r="B92">
        <v>29002</v>
      </c>
      <c r="C92">
        <v>19101</v>
      </c>
      <c r="F92" s="104"/>
      <c r="L92" s="59"/>
      <c r="M92" s="59"/>
      <c r="N92" s="59"/>
      <c r="O92" s="59"/>
      <c r="P92" s="59"/>
      <c r="Q92" s="59"/>
      <c r="R92" s="59"/>
      <c r="S92" s="59"/>
      <c r="T92" s="59"/>
      <c r="U92" s="59"/>
      <c r="V92" s="59"/>
      <c r="W92" s="59"/>
      <c r="X92" s="59"/>
      <c r="Y92" s="59"/>
      <c r="Z92" s="59"/>
      <c r="AB92" s="100" t="s">
        <v>388</v>
      </c>
      <c r="AC92" s="59" t="s">
        <v>67</v>
      </c>
      <c r="AD92" s="59" t="s">
        <v>67</v>
      </c>
      <c r="AE92" s="101" t="s">
        <v>66</v>
      </c>
      <c r="AP92" t="str">
        <f ca="1">IFERROR(IF(AR92="","",IF(COUNTIF($AS$2:AS91,"o")&gt;$B$44,"n",VLOOKUP(AR92,$AB$2:$AD$240,3,FALSE))),"n")</f>
        <v>n</v>
      </c>
      <c r="AQ92" t="str">
        <f>IFERROR(VLOOKUP($F$1,import!$AB$6:$AT$65,ROW(17:17),FALSE),0)</f>
        <v>ORI JEAN CLAUDE(14.30 -17.00)</v>
      </c>
      <c r="AR92" t="str">
        <f t="shared" si="25"/>
        <v>ORI JEAN CLAUDE</v>
      </c>
      <c r="AS92" t="str">
        <f t="shared" si="21"/>
        <v>o</v>
      </c>
      <c r="AY92">
        <f t="array" ref="AY92">IFERROR(VLOOKUP($AY$1&amp;"bis",import!$AB$6:$AT$65,ROW(17:17),FALSE),0)</f>
        <v>0</v>
      </c>
      <c r="AZ92" t="str">
        <f t="shared" si="24"/>
        <v/>
      </c>
      <c r="BA92" t="str">
        <f>IF(AZ92="","",IF(ISERROR(VLOOKUP(AZ92,Feuil1!$C$7:$C$56,1,FALSE)),"",AZ92))</f>
        <v/>
      </c>
      <c r="BB92" t="str">
        <f>IF(BA92="","",IF($H$44=0,"",IF(COUNTIF($BB$1:BB91,"o")&gt;$H$44,"n",VLOOKUP(BA92,$AB$2:$AD$250,3,FALSE))))</f>
        <v/>
      </c>
    </row>
    <row r="93" spans="2:54">
      <c r="B93">
        <v>24001</v>
      </c>
      <c r="C93">
        <v>19201</v>
      </c>
      <c r="F93" s="104"/>
      <c r="L93" s="59"/>
      <c r="M93" s="59"/>
      <c r="N93" s="59"/>
      <c r="O93" s="59"/>
      <c r="P93" s="59"/>
      <c r="Q93" s="59"/>
      <c r="R93" s="59"/>
      <c r="S93" s="59"/>
      <c r="T93" s="59"/>
      <c r="U93" s="59"/>
      <c r="V93" s="59"/>
      <c r="W93" s="59"/>
      <c r="X93" s="59"/>
      <c r="Y93" s="59"/>
      <c r="Z93" s="59"/>
      <c r="AB93" s="100" t="s">
        <v>389</v>
      </c>
      <c r="AC93" s="59" t="s">
        <v>67</v>
      </c>
      <c r="AD93" s="59" t="s">
        <v>67</v>
      </c>
      <c r="AE93" s="101" t="s">
        <v>66</v>
      </c>
      <c r="AP93" t="str">
        <f>IFERROR(IF(AR93="","",IF(COUNTIF($AS$2:AS92,"o")&gt;$B$44,"n",VLOOKUP(AR93,$AB$2:$AD$240,3,FALSE))),"n")</f>
        <v/>
      </c>
      <c r="AQ93">
        <f>IFERROR(VLOOKUP($F$1,import!$AB$6:$AT$65,ROW(18:18),FALSE),0)</f>
        <v>0</v>
      </c>
      <c r="AR93" t="str">
        <f t="shared" si="25"/>
        <v/>
      </c>
      <c r="AS93" t="str">
        <f t="shared" ca="1" si="21"/>
        <v/>
      </c>
      <c r="AY93">
        <f t="array" ref="AY93">IFERROR(VLOOKUP($AY$1&amp;"bis",import!$AB$6:$AT$65,ROW(18:18),FALSE),0)</f>
        <v>0</v>
      </c>
      <c r="AZ93" t="str">
        <f t="shared" si="24"/>
        <v/>
      </c>
      <c r="BA93" t="str">
        <f>IF(AZ93="","",IF(ISERROR(VLOOKUP(AZ93,Feuil1!$C$7:$C$56,1,FALSE)),"",AZ93))</f>
        <v/>
      </c>
      <c r="BB93" t="str">
        <f>IF(BA93="","",IF($H$44=0,"",IF(COUNTIF($BB$1:BB92,"o")&gt;$H$44,"n",VLOOKUP(BA93,$AB$2:$AD$250,3,FALSE))))</f>
        <v/>
      </c>
    </row>
    <row r="94" spans="2:54">
      <c r="B94">
        <v>24002</v>
      </c>
      <c r="C94">
        <v>19905</v>
      </c>
      <c r="F94" s="104"/>
      <c r="H94" s="97"/>
      <c r="I94" s="97"/>
      <c r="L94" s="59"/>
      <c r="M94" s="59"/>
      <c r="N94" s="59"/>
      <c r="O94" s="59"/>
      <c r="P94" s="59"/>
      <c r="Q94" s="59"/>
      <c r="R94" s="59"/>
      <c r="S94" s="59"/>
      <c r="T94" s="59"/>
      <c r="U94" s="59"/>
      <c r="V94" s="59"/>
      <c r="W94" s="59"/>
      <c r="X94" s="59"/>
      <c r="Y94" s="59"/>
      <c r="Z94" s="59"/>
      <c r="AB94" s="100" t="s">
        <v>390</v>
      </c>
      <c r="AC94" s="59" t="s">
        <v>66</v>
      </c>
      <c r="AD94" s="59" t="s">
        <v>67</v>
      </c>
      <c r="AE94" s="101" t="s">
        <v>66</v>
      </c>
      <c r="AP94" t="str">
        <f>IFERROR(IF(AR94="","",IF(COUNTIF($AS$2:AS93,"o")&gt;$B$44,"n",VLOOKUP(AR94,$AB$2:$AD$240,3,FALSE))),"n")</f>
        <v/>
      </c>
      <c r="AQ94">
        <f>IFERROR(VLOOKUP($F$1,import!$AB$6:$AT$65,ROW(19:19),FALSE),0)</f>
        <v>0</v>
      </c>
      <c r="AR94" t="str">
        <f t="shared" si="25"/>
        <v/>
      </c>
      <c r="AS94" t="str">
        <f t="shared" ca="1" si="21"/>
        <v/>
      </c>
      <c r="AY94">
        <f t="array" ref="AY94">IFERROR(VLOOKUP($AY$1&amp;"bis",import!$AB$6:$AT$65,ROW(19:19),FALSE),0)</f>
        <v>0</v>
      </c>
      <c r="AZ94" t="str">
        <f t="shared" si="24"/>
        <v/>
      </c>
      <c r="BA94" t="str">
        <f>IF(AZ94="","",IF(ISERROR(VLOOKUP(AZ94,Feuil1!$C$7:$C$56,1,FALSE)),"",AZ94))</f>
        <v/>
      </c>
      <c r="BB94" t="str">
        <f>IF(BA94="","",IF($H$44=0,"",IF(COUNTIF($BB$1:BB93,"o")&gt;$H$44,"n",VLOOKUP(BA94,$AB$2:$AD$250,3,FALSE))))</f>
        <v/>
      </c>
    </row>
    <row r="95" spans="2:54">
      <c r="B95">
        <v>24101</v>
      </c>
      <c r="C95">
        <v>29001</v>
      </c>
      <c r="F95" s="104"/>
      <c r="H95" s="97"/>
      <c r="I95" s="97"/>
      <c r="L95" s="59"/>
      <c r="M95" s="59"/>
      <c r="N95" s="59"/>
      <c r="O95" s="59"/>
      <c r="P95" s="59"/>
      <c r="Q95" s="59"/>
      <c r="R95" s="59"/>
      <c r="S95" s="59"/>
      <c r="T95" s="59"/>
      <c r="U95" s="59"/>
      <c r="V95" s="59"/>
      <c r="W95" s="59"/>
      <c r="X95" s="59"/>
      <c r="Y95" s="59"/>
      <c r="Z95" s="59"/>
      <c r="AB95" s="100" t="s">
        <v>391</v>
      </c>
      <c r="AC95" s="59" t="s">
        <v>66</v>
      </c>
      <c r="AD95" s="59" t="s">
        <v>66</v>
      </c>
      <c r="AE95" s="101" t="s">
        <v>66</v>
      </c>
      <c r="AP95" t="str">
        <f>IFERROR(IF(AR95="","",IF(COUNTIF($AS$2:AS94,"o")&gt;$B$44,"n",VLOOKUP(AR95,$AB$2:$AD$240,3,FALSE))),"n")</f>
        <v/>
      </c>
      <c r="AQ95">
        <f>IFERROR(VLOOKUP($F$1,import!$AB$6:$AT$65,ROW(20:20),FALSE),0)</f>
        <v>0</v>
      </c>
      <c r="AR95" t="str">
        <f t="shared" si="25"/>
        <v/>
      </c>
      <c r="AS95" t="str">
        <f t="shared" ca="1" si="21"/>
        <v/>
      </c>
      <c r="AY95">
        <f t="array" ref="AY95">IFERROR(VLOOKUP($AY$1&amp;"bis",import!$AB$6:$AT$65,ROW(20:20),FALSE),0)</f>
        <v>0</v>
      </c>
      <c r="AZ95" t="str">
        <f t="shared" si="24"/>
        <v/>
      </c>
      <c r="BA95" t="str">
        <f>IF(AZ95="","",IF(ISERROR(VLOOKUP(AZ95,Feuil1!$C$7:$C$56,1,FALSE)),"",AZ95))</f>
        <v/>
      </c>
      <c r="BB95" t="str">
        <f>IF(BA95="","",IF($H$44=0,"",IF(COUNTIF($BB$1:BB94,"o")&gt;$H$44,"n",VLOOKUP(BA95,$AB$2:$AD$250,3,FALSE))))</f>
        <v/>
      </c>
    </row>
    <row r="96" spans="2:54">
      <c r="B96">
        <v>24102</v>
      </c>
      <c r="C96">
        <v>29002</v>
      </c>
      <c r="F96" s="104"/>
      <c r="H96" s="97"/>
      <c r="I96" s="97"/>
      <c r="L96" s="59"/>
      <c r="M96" s="59"/>
      <c r="N96" s="59"/>
      <c r="O96" s="59"/>
      <c r="P96" s="59"/>
      <c r="Q96" s="59"/>
      <c r="R96" s="59"/>
      <c r="S96" s="59"/>
      <c r="T96" s="59"/>
      <c r="U96" s="59"/>
      <c r="V96" s="59"/>
      <c r="W96" s="59"/>
      <c r="X96" s="59"/>
      <c r="Y96" s="59"/>
      <c r="Z96" s="59"/>
      <c r="AB96" s="100" t="s">
        <v>392</v>
      </c>
      <c r="AC96" s="59" t="s">
        <v>67</v>
      </c>
      <c r="AD96" s="59" t="s">
        <v>66</v>
      </c>
      <c r="AE96" s="101" t="s">
        <v>66</v>
      </c>
      <c r="AP96" t="str">
        <f>IFERROR(IF(AR96="","",IF(COUNTIF($AS$2:AS95,"o")&gt;$B$44,"n",VLOOKUP(AR96,$AB$2:$AD$240,3,FALSE))),"n")</f>
        <v/>
      </c>
      <c r="AQ96">
        <f>IFERROR(VLOOKUP($F$1,import!$AB$6:$AT$65,ROW(21:21),FALSE),0)</f>
        <v>0</v>
      </c>
      <c r="AR96" t="str">
        <f t="shared" si="25"/>
        <v/>
      </c>
      <c r="AS96" t="str">
        <f t="shared" ca="1" si="21"/>
        <v/>
      </c>
      <c r="AY96">
        <f t="array" ref="AY96">IFERROR(VLOOKUP($AY$1&amp;"bis",import!$AB$6:$AT$65,ROW(21:21),FALSE),0)</f>
        <v>0</v>
      </c>
      <c r="AZ96" t="str">
        <f t="shared" si="24"/>
        <v/>
      </c>
      <c r="BA96" t="str">
        <f>IF(AZ96="","",IF(ISERROR(VLOOKUP(AZ96,Feuil1!$C$7:$C$56,1,FALSE)),"",AZ96))</f>
        <v/>
      </c>
      <c r="BB96" t="str">
        <f>IF(BA96="","",IF($H$44=0,"",IF(COUNTIF($BB$1:BB95,"o")&gt;$H$44,"n",VLOOKUP(BA96,$AB$2:$AD$250,3,FALSE))))</f>
        <v/>
      </c>
    </row>
    <row r="97" spans="2:54">
      <c r="B97">
        <v>29905</v>
      </c>
      <c r="C97">
        <v>29905</v>
      </c>
      <c r="F97" s="104"/>
      <c r="H97" s="97"/>
      <c r="I97" s="97"/>
      <c r="L97" s="59"/>
      <c r="M97" s="59"/>
      <c r="N97" s="59"/>
      <c r="O97" s="59"/>
      <c r="P97" s="59"/>
      <c r="Q97" s="59"/>
      <c r="R97" s="59"/>
      <c r="S97" s="59"/>
      <c r="T97" s="59"/>
      <c r="U97" s="59"/>
      <c r="V97" s="59"/>
      <c r="W97" s="59"/>
      <c r="X97" s="59"/>
      <c r="Y97" s="59"/>
      <c r="Z97" s="59"/>
      <c r="AB97" s="100" t="s">
        <v>393</v>
      </c>
      <c r="AC97" s="59" t="s">
        <v>66</v>
      </c>
      <c r="AD97" s="59" t="s">
        <v>67</v>
      </c>
      <c r="AE97" s="101" t="s">
        <v>66</v>
      </c>
      <c r="AP97" t="str">
        <f>IFERROR(IF(AR97="","",IF(COUNTIF($AS$2:AS96,"o")&gt;$B$44,"n",VLOOKUP(AR97,$AB$2:$AD$240,3,FALSE))),"n")</f>
        <v/>
      </c>
      <c r="AQ97">
        <f>IFERROR(VLOOKUP($F$1&amp;"bis",import!$AB$6:$AT$65,ROW(3:3),FALSE),0)</f>
        <v>0</v>
      </c>
      <c r="AR97" t="str">
        <f t="shared" si="25"/>
        <v/>
      </c>
      <c r="AS97" t="str">
        <f t="shared" ca="1" si="21"/>
        <v/>
      </c>
      <c r="AY97">
        <f t="array" ref="AY97">IFERROR(VLOOKUP($AY$1&amp;"ter",import!$AB$6:$AT$65,ROW(3:3),FALSE),0)</f>
        <v>0</v>
      </c>
      <c r="AZ97" t="str">
        <f t="shared" si="24"/>
        <v/>
      </c>
      <c r="BA97" t="str">
        <f>IF(AZ97="","",IF(ISERROR(VLOOKUP(AZ97,Feuil1!$C$7:$C$56,1,FALSE)),"",AZ97))</f>
        <v/>
      </c>
      <c r="BB97" t="str">
        <f>IF(BA97="","",IF($H$44=0,"",IF(COUNTIF($BB$1:BB96,"o")&gt;$H$44,"n",VLOOKUP(BA97,$AB$2:$AD$250,3,FALSE))))</f>
        <v/>
      </c>
    </row>
    <row r="98" spans="2:54">
      <c r="F98" s="104"/>
      <c r="H98" s="97"/>
      <c r="I98" s="97"/>
      <c r="L98" s="59"/>
      <c r="M98" s="59"/>
      <c r="N98" s="59"/>
      <c r="O98" s="59"/>
      <c r="P98" s="59"/>
      <c r="Q98" s="59"/>
      <c r="R98" s="59"/>
      <c r="S98" s="59"/>
      <c r="T98" s="59"/>
      <c r="U98" s="59"/>
      <c r="V98" s="59"/>
      <c r="W98" s="59"/>
      <c r="X98" s="59"/>
      <c r="Y98" s="59"/>
      <c r="Z98" s="59"/>
      <c r="AB98" s="100" t="s">
        <v>394</v>
      </c>
      <c r="AC98" s="59" t="s">
        <v>66</v>
      </c>
      <c r="AD98" s="59" t="s">
        <v>66</v>
      </c>
      <c r="AE98" s="101" t="s">
        <v>66</v>
      </c>
      <c r="AP98" t="str">
        <f>IFERROR(IF(AR98="","",IF(COUNTIF($AS$2:AS97,"o")&gt;$B$44,"n",VLOOKUP(AR98,$AB$2:$AD$240,3,FALSE))),"n")</f>
        <v/>
      </c>
      <c r="AQ98" t="str">
        <f>IFERROR(VLOOKUP($F$1&amp;"bis",import!$AB$6:$AT$65,ROW(4:4),FALSE),0)</f>
        <v/>
      </c>
      <c r="AR98" t="str">
        <f t="shared" si="25"/>
        <v/>
      </c>
      <c r="AS98" t="str">
        <f t="shared" ca="1" si="21"/>
        <v/>
      </c>
      <c r="AY98">
        <f t="array" ref="AY98">IFERROR(VLOOKUP($AY$1&amp;"ter",import!$AB$6:$AT$65,ROW(4:4),FALSE),0)</f>
        <v>0</v>
      </c>
      <c r="AZ98" t="str">
        <f t="shared" si="24"/>
        <v/>
      </c>
      <c r="BA98" t="str">
        <f>IF(AZ98="","",IF(ISERROR(VLOOKUP(AZ98,Feuil1!$C$7:$C$56,1,FALSE)),"",AZ98))</f>
        <v/>
      </c>
      <c r="BB98" t="str">
        <f>IF(BA98="","",IF($H$44=0,"",IF(COUNTIF($BB$1:BB97,"o")&gt;$H$44,"n",VLOOKUP(BA98,$AB$2:$AD$250,3,FALSE))))</f>
        <v/>
      </c>
    </row>
    <row r="99" spans="2:54">
      <c r="D99" s="97"/>
      <c r="E99" s="97"/>
      <c r="F99" s="104"/>
      <c r="H99" s="97"/>
      <c r="I99" s="97"/>
      <c r="L99" s="59"/>
      <c r="M99" s="59"/>
      <c r="N99" s="59"/>
      <c r="O99" s="59"/>
      <c r="P99" s="59"/>
      <c r="Q99" s="59"/>
      <c r="R99" s="59"/>
      <c r="S99" s="59"/>
      <c r="T99" s="59"/>
      <c r="U99" s="59"/>
      <c r="V99" s="59"/>
      <c r="W99" s="59"/>
      <c r="X99" s="59"/>
      <c r="Y99" s="59"/>
      <c r="Z99" s="59"/>
      <c r="AB99" s="100" t="s">
        <v>395</v>
      </c>
      <c r="AC99" s="59" t="s">
        <v>67</v>
      </c>
      <c r="AD99" s="59" t="s">
        <v>66</v>
      </c>
      <c r="AE99" s="101" t="s">
        <v>66</v>
      </c>
      <c r="AP99" t="str">
        <f>IFERROR(IF(AR99="","",IF(COUNTIF($AS$2:AS98,"o")&gt;$B$44,"n",VLOOKUP(AR99,$AB$2:$AD$240,3,FALSE))),"n")</f>
        <v/>
      </c>
      <c r="AQ99" t="str">
        <f>IFERROR(VLOOKUP($F$1&amp;"bis",import!$AB$6:$AT$65,ROW(5:5),FALSE),0)</f>
        <v/>
      </c>
      <c r="AR99" t="str">
        <f t="shared" si="25"/>
        <v/>
      </c>
      <c r="AS99" t="str">
        <f t="shared" ca="1" si="21"/>
        <v/>
      </c>
      <c r="AY99">
        <f t="array" ref="AY99">IFERROR(VLOOKUP($AY$1&amp;"ter",import!$AB$6:$AT$65,ROW(5:5),FALSE),0)</f>
        <v>0</v>
      </c>
      <c r="AZ99" t="str">
        <f t="shared" si="24"/>
        <v/>
      </c>
      <c r="BA99" t="str">
        <f>IF(AZ99="","",IF(ISERROR(VLOOKUP(AZ99,Feuil1!$C$7:$C$56,1,FALSE)),"",AZ99))</f>
        <v/>
      </c>
      <c r="BB99" t="str">
        <f>IF(BA99="","",IF($H$44=0,"",IF(COUNTIF($BB$1:BB98,"o")&gt;$H$44,"n",VLOOKUP(BA99,$AB$2:$AD$250,3,FALSE))))</f>
        <v/>
      </c>
    </row>
    <row r="100" spans="2:54">
      <c r="D100" s="97"/>
      <c r="E100" s="97"/>
      <c r="F100" s="104"/>
      <c r="H100" s="97"/>
      <c r="I100" s="97"/>
      <c r="L100" s="59"/>
      <c r="M100" s="59"/>
      <c r="N100" s="59"/>
      <c r="O100" s="59"/>
      <c r="P100" s="59"/>
      <c r="Q100" s="59"/>
      <c r="R100" s="59"/>
      <c r="S100" s="59"/>
      <c r="T100" s="59"/>
      <c r="U100" s="59"/>
      <c r="V100" s="59"/>
      <c r="W100" s="59"/>
      <c r="X100" s="59"/>
      <c r="Y100" s="59"/>
      <c r="Z100" s="59"/>
      <c r="AB100" s="100" t="s">
        <v>396</v>
      </c>
      <c r="AC100" s="59" t="s">
        <v>67</v>
      </c>
      <c r="AD100" s="59" t="s">
        <v>66</v>
      </c>
      <c r="AE100" s="101" t="s">
        <v>66</v>
      </c>
      <c r="AP100" t="str">
        <f>IFERROR(IF(AR100="","",IF(COUNTIF($AS$2:AS99,"o")&gt;$B$44,"n",VLOOKUP(AR100,$AB$2:$AD$240,3,FALSE))),"n")</f>
        <v/>
      </c>
      <c r="AQ100">
        <f>IFERROR(VLOOKUP($F$1&amp;"bis",import!$AB$6:$AT$65,ROW(6:6),FALSE),0)</f>
        <v>0</v>
      </c>
      <c r="AR100" t="str">
        <f t="shared" si="25"/>
        <v/>
      </c>
      <c r="AS100" t="str">
        <f t="shared" ca="1" si="21"/>
        <v/>
      </c>
      <c r="AY100">
        <f t="array" ref="AY100">IFERROR(VLOOKUP($AY$1&amp;"ter",import!$AB$6:$AT$65,ROW(6:6),FALSE),0)</f>
        <v>0</v>
      </c>
      <c r="AZ100" t="str">
        <f t="shared" si="24"/>
        <v/>
      </c>
      <c r="BA100" t="str">
        <f>IF(AZ100="","",IF(ISERROR(VLOOKUP(AZ100,Feuil1!$C$7:$C$56,1,FALSE)),"",AZ100))</f>
        <v/>
      </c>
      <c r="BB100" t="str">
        <f>IF(BA100="","",IF($H$44=0,"",IF(COUNTIF($BB$1:BB99,"o")&gt;$H$44,"n",VLOOKUP(BA100,$AB$2:$AD$250,3,FALSE))))</f>
        <v/>
      </c>
    </row>
    <row r="101" spans="2:54">
      <c r="D101" s="97"/>
      <c r="E101" s="97"/>
      <c r="F101" s="104"/>
      <c r="H101" s="97"/>
      <c r="I101" s="97"/>
      <c r="L101" s="59"/>
      <c r="M101" s="59"/>
      <c r="N101" s="59"/>
      <c r="O101" s="59"/>
      <c r="P101" s="59"/>
      <c r="Q101" s="59"/>
      <c r="R101" s="59"/>
      <c r="S101" s="59"/>
      <c r="T101" s="59"/>
      <c r="U101" s="59"/>
      <c r="V101" s="59"/>
      <c r="W101" s="59"/>
      <c r="X101" s="59"/>
      <c r="Y101" s="59"/>
      <c r="Z101" s="59"/>
      <c r="AB101" s="100" t="s">
        <v>397</v>
      </c>
      <c r="AC101" s="59" t="s">
        <v>66</v>
      </c>
      <c r="AD101" s="59" t="s">
        <v>66</v>
      </c>
      <c r="AE101" s="101" t="s">
        <v>66</v>
      </c>
      <c r="AP101" t="str">
        <f>IFERROR(IF(AR101="","",IF(COUNTIF($AS$2:AS100,"o")&gt;$B$44,"n",VLOOKUP(AR101,$AB$2:$AD$240,3,FALSE))),"n")</f>
        <v/>
      </c>
      <c r="AQ101" t="str">
        <f>IFERROR(VLOOKUP($F$1&amp;"bis",import!$AB$6:$AT$65,ROW(7:7),FALSE),0)</f>
        <v/>
      </c>
      <c r="AR101" t="str">
        <f t="shared" si="25"/>
        <v/>
      </c>
      <c r="AS101" t="str">
        <f t="shared" ca="1" si="21"/>
        <v/>
      </c>
      <c r="AY101">
        <f t="array" ref="AY101">IFERROR(VLOOKUP($AY$1&amp;"ter",import!$AB$6:$AT$65,ROW(7:7),FALSE),0)</f>
        <v>0</v>
      </c>
      <c r="AZ101" t="str">
        <f t="shared" si="24"/>
        <v/>
      </c>
      <c r="BA101" t="str">
        <f>IF(AZ101="","",IF(ISERROR(VLOOKUP(AZ101,Feuil1!$C$7:$C$56,1,FALSE)),"",AZ101))</f>
        <v/>
      </c>
      <c r="BB101" t="str">
        <f>IF(BA101="","",IF($H$44=0,"",IF(COUNTIF($BB$1:BB100,"o")&gt;$H$44,"n",VLOOKUP(BA101,$AB$2:$AD$250,3,FALSE))))</f>
        <v/>
      </c>
    </row>
    <row r="102" spans="2:54">
      <c r="D102" s="97"/>
      <c r="E102" s="97"/>
      <c r="F102" s="104"/>
      <c r="H102" s="97"/>
      <c r="I102" s="97"/>
      <c r="L102" s="59"/>
      <c r="M102" s="59"/>
      <c r="N102" s="59"/>
      <c r="O102" s="59"/>
      <c r="P102" s="59"/>
      <c r="Q102" s="59"/>
      <c r="R102" s="59"/>
      <c r="S102" s="59"/>
      <c r="T102" s="59"/>
      <c r="U102" s="59"/>
      <c r="V102" s="59"/>
      <c r="W102" s="59"/>
      <c r="X102" s="59"/>
      <c r="Y102" s="59"/>
      <c r="Z102" s="59"/>
      <c r="AB102" s="100" t="s">
        <v>398</v>
      </c>
      <c r="AC102" s="59" t="s">
        <v>66</v>
      </c>
      <c r="AD102" s="59" t="s">
        <v>66</v>
      </c>
      <c r="AE102" s="101" t="s">
        <v>66</v>
      </c>
      <c r="AP102" t="str">
        <f>IFERROR(IF(AR102="","",IF(COUNTIF($AS$2:AS101,"o")&gt;$B$44,"n",VLOOKUP(AR102,$AB$2:$AD$240,3,FALSE))),"n")</f>
        <v/>
      </c>
      <c r="AQ102" t="str">
        <f>IFERROR(VLOOKUP($F$1&amp;"bis",import!$AB$6:$AT$65,ROW(8:8),FALSE),0)</f>
        <v/>
      </c>
      <c r="AR102" t="str">
        <f t="shared" si="25"/>
        <v/>
      </c>
      <c r="AS102" t="str">
        <f t="shared" ca="1" si="21"/>
        <v/>
      </c>
      <c r="AY102">
        <f t="array" ref="AY102">IFERROR(VLOOKUP($AY$1&amp;"ter",import!$AB$6:$AT$65,ROW(8:8),FALSE),0)</f>
        <v>0</v>
      </c>
      <c r="AZ102" t="str">
        <f t="shared" si="24"/>
        <v/>
      </c>
      <c r="BA102" t="str">
        <f>IF(AZ102="","",IF(ISERROR(VLOOKUP(AZ102,Feuil1!$C$7:$C$56,1,FALSE)),"",AZ102))</f>
        <v/>
      </c>
      <c r="BB102" t="str">
        <f>IF(BA102="","",IF($H$44=0,"",IF(COUNTIF($BB$1:BB101,"o")&gt;$H$44,"n",VLOOKUP(BA102,$AB$2:$AD$250,3,FALSE))))</f>
        <v/>
      </c>
    </row>
    <row r="103" spans="2:54">
      <c r="D103" s="97"/>
      <c r="E103" s="97"/>
      <c r="F103" s="104"/>
      <c r="H103" s="97"/>
      <c r="I103" s="97"/>
      <c r="L103" s="59"/>
      <c r="M103" s="59"/>
      <c r="N103" s="59"/>
      <c r="O103" s="59"/>
      <c r="P103" s="59"/>
      <c r="Q103" s="59"/>
      <c r="R103" s="59"/>
      <c r="S103" s="59"/>
      <c r="T103" s="59"/>
      <c r="U103" s="59"/>
      <c r="V103" s="59"/>
      <c r="W103" s="59"/>
      <c r="X103" s="59"/>
      <c r="Y103" s="59"/>
      <c r="Z103" s="59"/>
      <c r="AB103" s="100" t="s">
        <v>399</v>
      </c>
      <c r="AC103" s="59" t="s">
        <v>67</v>
      </c>
      <c r="AD103" s="59" t="s">
        <v>66</v>
      </c>
      <c r="AE103" s="101" t="s">
        <v>66</v>
      </c>
      <c r="AP103" t="str">
        <f>IFERROR(IF(AR103="","",IF(COUNTIF($AS$2:AS102,"o")&gt;$B$44,"n",VLOOKUP(AR103,$AB$2:$AD$240,3,FALSE))),"n")</f>
        <v/>
      </c>
      <c r="AQ103" t="str">
        <f>IFERROR(VLOOKUP($F$1&amp;"bis",import!$AB$6:$AT$65,ROW(9:9),FALSE),0)</f>
        <v>PADOV PHILIPPE(14.00 -17.00)</v>
      </c>
      <c r="AR103" t="str">
        <f t="shared" si="25"/>
        <v/>
      </c>
      <c r="AS103" t="str">
        <f t="shared" ca="1" si="21"/>
        <v/>
      </c>
      <c r="AY103">
        <f t="array" ref="AY103">IFERROR(VLOOKUP($AY$1&amp;"ter",import!$AB$6:$AT$65,ROW(9:9),FALSE),0)</f>
        <v>0</v>
      </c>
      <c r="AZ103" t="str">
        <f t="shared" si="24"/>
        <v/>
      </c>
      <c r="BA103" t="str">
        <f>IF(AZ103="","",IF(ISERROR(VLOOKUP(AZ103,Feuil1!$C$7:$C$56,1,FALSE)),"",AZ103))</f>
        <v/>
      </c>
      <c r="BB103" t="str">
        <f>IF(BA103="","",IF($H$44=0,"",IF(COUNTIF($BB$1:BB102,"o")&gt;$H$44,"n",VLOOKUP(BA103,$AB$2:$AD$250,3,FALSE))))</f>
        <v/>
      </c>
    </row>
    <row r="104" spans="2:54">
      <c r="D104" s="97"/>
      <c r="E104" s="97"/>
      <c r="F104" s="104"/>
      <c r="H104" s="97"/>
      <c r="I104" s="97"/>
      <c r="L104" s="59"/>
      <c r="M104" s="59"/>
      <c r="N104" s="59"/>
      <c r="O104" s="59"/>
      <c r="P104" s="59"/>
      <c r="Q104" s="59"/>
      <c r="R104" s="59"/>
      <c r="S104" s="59"/>
      <c r="T104" s="59"/>
      <c r="U104" s="59"/>
      <c r="V104" s="59"/>
      <c r="W104" s="59"/>
      <c r="X104" s="59"/>
      <c r="Y104" s="59"/>
      <c r="Z104" s="59"/>
      <c r="AB104" s="100" t="s">
        <v>400</v>
      </c>
      <c r="AC104" s="59" t="s">
        <v>66</v>
      </c>
      <c r="AD104" s="59" t="s">
        <v>66</v>
      </c>
      <c r="AE104" s="101" t="s">
        <v>66</v>
      </c>
      <c r="AP104" t="str">
        <f ca="1">IFERROR(IF(AR104="","",IF(COUNTIF($AS$2:AS103,"o")&gt;$B$44,"n",VLOOKUP(AR104,$AB$2:$AD$240,3,FALSE))),"n")</f>
        <v>n</v>
      </c>
      <c r="AQ104" t="str">
        <f>IFERROR(VLOOKUP($F$1&amp;"bis",import!$AB$6:$AT$65,ROW(10:10),FALSE),0)</f>
        <v>PI LAETITIA(14.30 -17.00)</v>
      </c>
      <c r="AR104" t="str">
        <f t="shared" si="25"/>
        <v>PI LAETITIA</v>
      </c>
      <c r="AS104" t="str">
        <f t="shared" si="21"/>
        <v>o</v>
      </c>
      <c r="AY104">
        <f t="array" ref="AY104">IFERROR(VLOOKUP($AY$1&amp;"ter",import!$AB$6:$AT$65,ROW(10:10),FALSE),0)</f>
        <v>0</v>
      </c>
      <c r="AZ104" t="str">
        <f t="shared" si="24"/>
        <v/>
      </c>
      <c r="BA104" t="str">
        <f>IF(AZ104="","",IF(ISERROR(VLOOKUP(AZ104,Feuil1!$C$7:$C$56,1,FALSE)),"",AZ104))</f>
        <v/>
      </c>
      <c r="BB104" t="str">
        <f>IF(BA104="","",IF($H$44=0,"",IF(COUNTIF($BB$1:BB103,"o")&gt;$H$44,"n",VLOOKUP(BA104,$AB$2:$AD$250,3,FALSE))))</f>
        <v/>
      </c>
    </row>
    <row r="105" spans="2:54">
      <c r="D105" s="97"/>
      <c r="E105" s="97"/>
      <c r="F105" s="104"/>
      <c r="H105" s="97"/>
      <c r="I105" s="97"/>
      <c r="L105" s="59"/>
      <c r="M105" s="59"/>
      <c r="N105" s="59"/>
      <c r="O105" s="59"/>
      <c r="P105" s="59"/>
      <c r="Q105" s="59"/>
      <c r="R105" s="59"/>
      <c r="S105" s="59"/>
      <c r="T105" s="59"/>
      <c r="U105" s="59"/>
      <c r="V105" s="59"/>
      <c r="W105" s="59"/>
      <c r="X105" s="59"/>
      <c r="Y105" s="59"/>
      <c r="Z105" s="59"/>
      <c r="AB105" s="100" t="s">
        <v>401</v>
      </c>
      <c r="AC105" s="59" t="s">
        <v>66</v>
      </c>
      <c r="AD105" s="59" t="s">
        <v>66</v>
      </c>
      <c r="AE105" s="101" t="s">
        <v>66</v>
      </c>
      <c r="AP105" t="str">
        <f>IFERROR(IF(AR105="","",IF(COUNTIF($AS$2:AS104,"o")&gt;$B$44,"n",VLOOKUP(AR105,$AB$2:$AD$240,3,FALSE))),"n")</f>
        <v/>
      </c>
      <c r="AQ105" t="str">
        <f>IFERROR(VLOOKUP($F$1&amp;"bis",import!$AB$6:$AT$65,ROW(11:11),FALSE),0)</f>
        <v>PONTH GHYSLAINE(14.00 -17.00)</v>
      </c>
      <c r="AR105" t="str">
        <f t="shared" si="25"/>
        <v/>
      </c>
      <c r="AS105" t="str">
        <f t="shared" ca="1" si="21"/>
        <v/>
      </c>
      <c r="AY105">
        <f t="array" ref="AY105">IFERROR(VLOOKUP($AY$1&amp;"ter",import!$AB$6:$AT$65,ROW(11:11),FALSE),0)</f>
        <v>0</v>
      </c>
      <c r="AZ105" t="str">
        <f t="shared" si="24"/>
        <v/>
      </c>
      <c r="BA105" t="str">
        <f>IF(AZ105="","",IF(ISERROR(VLOOKUP(AZ105,Feuil1!$C$7:$C$56,1,FALSE)),"",AZ105))</f>
        <v/>
      </c>
      <c r="BB105" t="str">
        <f>IF(BA105="","",IF($H$44=0,"",IF(COUNTIF($BB$1:BB104,"o")&gt;$H$44,"n",VLOOKUP(BA105,$AB$2:$AD$250,3,FALSE))))</f>
        <v/>
      </c>
    </row>
    <row r="106" spans="2:54">
      <c r="D106" s="97"/>
      <c r="E106" s="97"/>
      <c r="F106" s="104"/>
      <c r="H106" s="97"/>
      <c r="I106" s="97"/>
      <c r="L106" s="59"/>
      <c r="M106" s="59"/>
      <c r="N106" s="59"/>
      <c r="O106" s="59"/>
      <c r="P106" s="59"/>
      <c r="Q106" s="59"/>
      <c r="R106" s="59"/>
      <c r="S106" s="59"/>
      <c r="T106" s="59"/>
      <c r="U106" s="59"/>
      <c r="V106" s="59"/>
      <c r="W106" s="59"/>
      <c r="X106" s="59"/>
      <c r="Y106" s="59"/>
      <c r="Z106" s="59"/>
      <c r="AB106" s="100" t="s">
        <v>402</v>
      </c>
      <c r="AC106" s="59" t="s">
        <v>67</v>
      </c>
      <c r="AD106" s="59" t="s">
        <v>67</v>
      </c>
      <c r="AE106" s="101" t="s">
        <v>66</v>
      </c>
      <c r="AP106" t="str">
        <f>IFERROR(IF(AR106="","",IF(COUNTIF($AS$2:AS105,"o")&gt;$B$44,"n",VLOOKUP(AR106,$AB$2:$AD$240,3,FALSE))),"n")</f>
        <v/>
      </c>
      <c r="AQ106" t="str">
        <f>IFERROR(VLOOKUP($F$1&amp;"bis",import!$AB$6:$AT$65,ROW(12:12),FALSE),0)</f>
        <v>SE VALERIE(14.00 -17.00)</v>
      </c>
      <c r="AR106" t="str">
        <f t="shared" si="25"/>
        <v/>
      </c>
      <c r="AS106" t="str">
        <f t="shared" ca="1" si="21"/>
        <v/>
      </c>
      <c r="AY106">
        <f t="array" ref="AY106">IFERROR(VLOOKUP($AY$1&amp;"ter",import!$AB$6:$AT$65,ROW(12:12),FALSE),0)</f>
        <v>0</v>
      </c>
      <c r="AZ106" t="str">
        <f t="shared" si="24"/>
        <v/>
      </c>
      <c r="BA106" t="str">
        <f>IF(AZ106="","",IF(ISERROR(VLOOKUP(AZ106,Feuil1!$C$7:$C$56,1,FALSE)),"",AZ106))</f>
        <v/>
      </c>
      <c r="BB106" t="str">
        <f>IF(BA106="","",IF($H$44=0,"",IF(COUNTIF($BB$1:BB105,"o")&gt;$H$44,"n",VLOOKUP(BA106,$AB$2:$AD$250,3,FALSE))))</f>
        <v/>
      </c>
    </row>
    <row r="107" spans="2:54">
      <c r="D107" s="97"/>
      <c r="E107" s="97"/>
      <c r="F107" s="104"/>
      <c r="H107" s="97"/>
      <c r="I107" s="97"/>
      <c r="L107" s="59"/>
      <c r="M107" s="59"/>
      <c r="N107" s="59"/>
      <c r="O107" s="59"/>
      <c r="P107" s="59"/>
      <c r="Q107" s="59"/>
      <c r="R107" s="59"/>
      <c r="S107" s="59"/>
      <c r="T107" s="59"/>
      <c r="U107" s="59"/>
      <c r="V107" s="59"/>
      <c r="W107" s="59"/>
      <c r="X107" s="59"/>
      <c r="Y107" s="59"/>
      <c r="Z107" s="59"/>
      <c r="AB107" s="100" t="s">
        <v>403</v>
      </c>
      <c r="AC107" s="59" t="s">
        <v>67</v>
      </c>
      <c r="AD107" s="59" t="s">
        <v>66</v>
      </c>
      <c r="AE107" s="101" t="s">
        <v>66</v>
      </c>
      <c r="AP107" t="str">
        <f>IFERROR(IF(AR107="","",IF(COUNTIF($AS$2:AS106,"o")&gt;$B$44,"n",VLOOKUP(AR107,$AB$2:$AD$240,3,FALSE))),"n")</f>
        <v/>
      </c>
      <c r="AQ107" t="str">
        <f>IFERROR(VLOOKUP($F$1&amp;"bis",import!$AB$6:$AT$65,ROW(13:13),FALSE),0)</f>
        <v>SINT LOUIS(14.00 -17.00)</v>
      </c>
      <c r="AR107" t="str">
        <f t="shared" si="25"/>
        <v/>
      </c>
      <c r="AS107" t="str">
        <f t="shared" ca="1" si="21"/>
        <v/>
      </c>
      <c r="AY107">
        <f t="array" ref="AY107">IFERROR(VLOOKUP($AY$1&amp;"ter",import!$AB$6:$AT$65,ROW(13:13),FALSE),0)</f>
        <v>0</v>
      </c>
      <c r="AZ107" t="str">
        <f t="shared" si="24"/>
        <v/>
      </c>
      <c r="BA107" t="str">
        <f>IF(AZ107="","",IF(ISERROR(VLOOKUP(AZ107,Feuil1!$C$7:$C$56,1,FALSE)),"",AZ107))</f>
        <v/>
      </c>
      <c r="BB107" t="str">
        <f>IF(BA107="","",IF($H$44=0,"",IF(COUNTIF($BB$1:BB106,"o")&gt;$H$44,"n",VLOOKUP(BA107,$AB$2:$AD$250,3,FALSE))))</f>
        <v/>
      </c>
    </row>
    <row r="108" spans="2:54">
      <c r="D108" s="97"/>
      <c r="E108" s="97"/>
      <c r="F108" s="104"/>
      <c r="H108" s="97"/>
      <c r="I108" s="97"/>
      <c r="L108" s="59"/>
      <c r="M108" s="59"/>
      <c r="N108" s="59"/>
      <c r="O108" s="59"/>
      <c r="P108" s="59"/>
      <c r="Q108" s="59"/>
      <c r="R108" s="59"/>
      <c r="S108" s="59"/>
      <c r="T108" s="59"/>
      <c r="U108" s="59"/>
      <c r="V108" s="59"/>
      <c r="W108" s="59"/>
      <c r="X108" s="59"/>
      <c r="Y108" s="59"/>
      <c r="Z108" s="59"/>
      <c r="AB108" s="100" t="s">
        <v>404</v>
      </c>
      <c r="AC108" s="59" t="s">
        <v>67</v>
      </c>
      <c r="AD108" s="59" t="s">
        <v>66</v>
      </c>
      <c r="AE108" s="101" t="s">
        <v>66</v>
      </c>
      <c r="AP108" t="str">
        <f>IFERROR(IF(AR108="","",IF(COUNTIF($AS$2:AS107,"o")&gt;$B$44,"n",VLOOKUP(AR108,$AB$2:$AD$240,3,FALSE))),"n")</f>
        <v/>
      </c>
      <c r="AQ108">
        <f>IFERROR(VLOOKUP($F$1&amp;"bis",import!$AB$6:$AT$65,ROW(14:14),FALSE),0)</f>
        <v>0</v>
      </c>
      <c r="AR108" t="str">
        <f t="shared" si="25"/>
        <v/>
      </c>
      <c r="AS108" t="str">
        <f t="shared" ca="1" si="21"/>
        <v/>
      </c>
      <c r="AY108">
        <f t="array" ref="AY108">IFERROR(VLOOKUP($AY$1&amp;"ter",import!$AB$6:$AT$65,ROW(14:14),FALSE),0)</f>
        <v>0</v>
      </c>
      <c r="AZ108" t="str">
        <f t="shared" si="24"/>
        <v/>
      </c>
      <c r="BA108" t="str">
        <f>IF(AZ108="","",IF(ISERROR(VLOOKUP(AZ108,Feuil1!$C$7:$C$56,1,FALSE)),"",AZ108))</f>
        <v/>
      </c>
      <c r="BB108" t="str">
        <f>IF(BA108="","",IF($H$44=0,"",IF(COUNTIF($BB$1:BB107,"o")&gt;$H$44,"n",VLOOKUP(BA108,$AB$2:$AD$250,3,FALSE))))</f>
        <v/>
      </c>
    </row>
    <row r="109" spans="2:54">
      <c r="D109" s="97"/>
      <c r="E109" s="97"/>
      <c r="F109" s="104"/>
      <c r="H109" s="97"/>
      <c r="I109" s="97"/>
      <c r="L109" s="59"/>
      <c r="M109" s="59"/>
      <c r="N109" s="59"/>
      <c r="O109" s="59"/>
      <c r="P109" s="59"/>
      <c r="Q109" s="59"/>
      <c r="R109" s="59"/>
      <c r="S109" s="59"/>
      <c r="T109" s="59"/>
      <c r="U109" s="59"/>
      <c r="V109" s="59"/>
      <c r="W109" s="59"/>
      <c r="X109" s="59"/>
      <c r="Y109" s="59"/>
      <c r="Z109" s="59"/>
      <c r="AB109" s="100" t="s">
        <v>405</v>
      </c>
      <c r="AC109" s="59" t="s">
        <v>67</v>
      </c>
      <c r="AD109" s="59" t="s">
        <v>67</v>
      </c>
      <c r="AE109" s="101" t="s">
        <v>66</v>
      </c>
      <c r="AP109" t="str">
        <f ca="1">IFERROR(IF(AR109="","",IF(COUNTIF($AS$2:AS108,"o")&gt;$B$44,"n",VLOOKUP(AR109,$AB$2:$AD$240,3,FALSE))),"n")</f>
        <v>n</v>
      </c>
      <c r="AQ109" t="str">
        <f>IFERROR(VLOOKUP($F$1&amp;"bis",import!$AB$6:$AT$65,ROW(15:15),FALSE),0)</f>
        <v>SURE NATHALIE(14.30 -17.00)</v>
      </c>
      <c r="AR109" t="str">
        <f t="shared" si="25"/>
        <v>SURE NATHALIE</v>
      </c>
      <c r="AS109" t="str">
        <f t="shared" si="21"/>
        <v>o</v>
      </c>
      <c r="AY109">
        <f t="array" ref="AY109">IFERROR(VLOOKUP($AY$1&amp;"ter",import!$AB$6:$AT$65,ROW(15:15),FALSE),0)</f>
        <v>0</v>
      </c>
      <c r="AZ109" t="str">
        <f t="shared" si="24"/>
        <v/>
      </c>
      <c r="BA109" t="str">
        <f>IF(AZ109="","",IF(ISERROR(VLOOKUP(AZ109,Feuil1!$C$7:$C$56,1,FALSE)),"",AZ109))</f>
        <v/>
      </c>
      <c r="BB109" t="str">
        <f>IF(BA109="","",IF($H$44=0,"",IF(COUNTIF($BB$1:BB108,"o")&gt;$H$44,"n",VLOOKUP(BA109,$AB$2:$AD$250,3,FALSE))))</f>
        <v/>
      </c>
    </row>
    <row r="110" spans="2:54">
      <c r="D110" s="97"/>
      <c r="E110" s="97"/>
      <c r="F110" s="104"/>
      <c r="H110" s="97"/>
      <c r="I110" s="97"/>
      <c r="L110" s="59"/>
      <c r="M110" s="59"/>
      <c r="N110" s="59"/>
      <c r="O110" s="59"/>
      <c r="P110" s="59"/>
      <c r="Q110" s="59"/>
      <c r="R110" s="59"/>
      <c r="S110" s="59"/>
      <c r="T110" s="59"/>
      <c r="U110" s="59"/>
      <c r="V110" s="59"/>
      <c r="W110" s="59"/>
      <c r="X110" s="59"/>
      <c r="Y110" s="59"/>
      <c r="Z110" s="59"/>
      <c r="AB110" s="100" t="s">
        <v>406</v>
      </c>
      <c r="AC110" s="59" t="s">
        <v>67</v>
      </c>
      <c r="AD110" s="59" t="s">
        <v>66</v>
      </c>
      <c r="AE110" s="101" t="s">
        <v>66</v>
      </c>
      <c r="AP110" t="str">
        <f>IFERROR(IF(AR110="","",IF(COUNTIF($AS$2:AS109,"o")&gt;$B$44,"n",VLOOKUP(AR110,$AB$2:$AD$240,3,FALSE))),"n")</f>
        <v/>
      </c>
      <c r="AQ110">
        <f>IFERROR(VLOOKUP($F$1&amp;"bis",import!$AB$6:$AT$65,ROW(16:16),FALSE),0)</f>
        <v>0</v>
      </c>
      <c r="AR110" t="str">
        <f t="shared" si="25"/>
        <v/>
      </c>
      <c r="AS110" t="str">
        <f t="shared" ca="1" si="21"/>
        <v/>
      </c>
      <c r="AY110">
        <f t="array" ref="AY110">IFERROR(VLOOKUP($AY$1&amp;"ter",import!$AB$6:$AT$65,ROW(16:16),FALSE),0)</f>
        <v>0</v>
      </c>
      <c r="AZ110" t="str">
        <f t="shared" si="24"/>
        <v/>
      </c>
      <c r="BA110" t="str">
        <f>IF(AZ110="","",IF(ISERROR(VLOOKUP(AZ110,Feuil1!$C$7:$C$56,1,FALSE)),"",AZ110))</f>
        <v/>
      </c>
      <c r="BB110" t="str">
        <f>IF(BA110="","",IF($H$44=0,"",IF(COUNTIF($BB$1:BB109,"o")&gt;$H$44,"n",VLOOKUP(BA110,$AB$2:$AD$250,3,FALSE))))</f>
        <v/>
      </c>
    </row>
    <row r="111" spans="2:54">
      <c r="D111" s="97"/>
      <c r="E111" s="97"/>
      <c r="F111" s="104"/>
      <c r="H111" s="97"/>
      <c r="I111" s="97"/>
      <c r="L111" s="59"/>
      <c r="M111" s="59"/>
      <c r="N111" s="59"/>
      <c r="O111" s="59"/>
      <c r="P111" s="59"/>
      <c r="Q111" s="59"/>
      <c r="R111" s="59"/>
      <c r="S111" s="59"/>
      <c r="T111" s="59"/>
      <c r="U111" s="59"/>
      <c r="V111" s="59"/>
      <c r="W111" s="59"/>
      <c r="X111" s="59"/>
      <c r="Y111" s="59"/>
      <c r="Z111" s="59"/>
      <c r="AB111" s="100" t="s">
        <v>407</v>
      </c>
      <c r="AC111" s="59" t="s">
        <v>67</v>
      </c>
      <c r="AD111" s="59" t="s">
        <v>67</v>
      </c>
      <c r="AE111" s="101" t="s">
        <v>66</v>
      </c>
      <c r="AP111" t="str">
        <f>IFERROR(IF(AR111="","",IF(COUNTIF($AS$2:AS110,"o")&gt;$B$44,"n",VLOOKUP(AR111,$AB$2:$AD$240,3,FALSE))),"n")</f>
        <v/>
      </c>
      <c r="AQ111" t="str">
        <f>IFERROR(VLOOKUP($F$1&amp;"bis",import!$AB$6:$AT$65,ROW(17:17),FALSE),0)</f>
        <v>TA AMAR AMAR(14.00 -17.00)</v>
      </c>
      <c r="AR111" t="str">
        <f t="shared" si="25"/>
        <v/>
      </c>
      <c r="AS111" t="str">
        <f t="shared" ca="1" si="21"/>
        <v/>
      </c>
      <c r="AY111">
        <f t="array" ref="AY111">IFERROR(VLOOKUP($AY$1&amp;"ter",import!$AB$6:$AT$65,ROW(17:17),FALSE),0)</f>
        <v>0</v>
      </c>
      <c r="AZ111" t="str">
        <f t="shared" si="24"/>
        <v/>
      </c>
      <c r="BA111" t="str">
        <f>IF(AZ111="","",IF(ISERROR(VLOOKUP(AZ111,Feuil1!$C$7:$C$56,1,FALSE)),"",AZ111))</f>
        <v/>
      </c>
      <c r="BB111" t="str">
        <f>IF(BA111="","",IF($H$44=0,"",IF(COUNTIF($BB$1:BB110,"o")&gt;$H$44,"n",VLOOKUP(BA111,$AB$2:$AD$250,3,FALSE))))</f>
        <v/>
      </c>
    </row>
    <row r="112" spans="2:54" ht="16.5" customHeight="1">
      <c r="D112" s="97"/>
      <c r="E112" s="97"/>
      <c r="F112" s="104"/>
      <c r="H112" s="97"/>
      <c r="I112" s="97"/>
      <c r="L112" s="59"/>
      <c r="M112" s="59"/>
      <c r="N112" s="59"/>
      <c r="O112" s="59"/>
      <c r="P112" s="59"/>
      <c r="Q112" s="59"/>
      <c r="R112" s="59"/>
      <c r="S112" s="59"/>
      <c r="T112" s="59"/>
      <c r="U112" s="59"/>
      <c r="V112" s="59"/>
      <c r="W112" s="59"/>
      <c r="X112" s="59"/>
      <c r="Y112" s="59"/>
      <c r="Z112" s="59"/>
      <c r="AB112" s="100" t="s">
        <v>408</v>
      </c>
      <c r="AC112" s="59" t="s">
        <v>67</v>
      </c>
      <c r="AD112" s="59" t="s">
        <v>66</v>
      </c>
      <c r="AE112" s="101" t="s">
        <v>66</v>
      </c>
      <c r="AP112" t="str">
        <f>IFERROR(IF(AR112="","",IF(COUNTIF($AS$2:AS111,"o")&gt;$B$44,"n",VLOOKUP(AR112,$AB$2:$AD$240,3,FALSE))),"n")</f>
        <v/>
      </c>
      <c r="AQ112">
        <f>IFERROR(VLOOKUP($F$1&amp;"bis",import!$AB$6:$AT$65,ROW(18:18),FALSE),0)</f>
        <v>0</v>
      </c>
      <c r="AR112" t="str">
        <f t="shared" si="25"/>
        <v/>
      </c>
      <c r="AS112" t="str">
        <f t="shared" ca="1" si="21"/>
        <v/>
      </c>
      <c r="AY112">
        <f t="array" ref="AY112">IFERROR(VLOOKUP($AY$1&amp;"ter",import!$AB$6:$AT$65,ROW(18:18),FALSE),0)</f>
        <v>0</v>
      </c>
      <c r="AZ112" t="str">
        <f t="shared" si="24"/>
        <v/>
      </c>
      <c r="BA112" t="str">
        <f>IF(AZ112="","",IF(ISERROR(VLOOKUP(AZ112,Feuil1!$C$7:$C$56,1,FALSE)),"",AZ112))</f>
        <v/>
      </c>
      <c r="BB112" t="str">
        <f>IF(BA112="","",IF($H$44=0,"",IF(COUNTIF($BB$1:BB111,"o")&gt;$H$44,"n",VLOOKUP(BA112,$AB$2:$AD$250,3,FALSE))))</f>
        <v/>
      </c>
    </row>
    <row r="113" spans="4:54">
      <c r="D113" s="97"/>
      <c r="E113" s="97"/>
      <c r="F113" s="104"/>
      <c r="H113" s="97"/>
      <c r="I113" s="97"/>
      <c r="L113" s="59"/>
      <c r="M113" s="59"/>
      <c r="N113" s="59"/>
      <c r="O113" s="59"/>
      <c r="P113" s="59"/>
      <c r="Q113" s="59"/>
      <c r="R113" s="59"/>
      <c r="S113" s="59"/>
      <c r="T113" s="59"/>
      <c r="U113" s="59"/>
      <c r="V113" s="59"/>
      <c r="W113" s="59"/>
      <c r="X113" s="59"/>
      <c r="Y113" s="59"/>
      <c r="Z113" s="59"/>
      <c r="AB113" s="100" t="s">
        <v>409</v>
      </c>
      <c r="AC113" s="59" t="s">
        <v>66</v>
      </c>
      <c r="AD113" s="59" t="s">
        <v>66</v>
      </c>
      <c r="AE113" s="101" t="s">
        <v>66</v>
      </c>
      <c r="AP113" t="str">
        <f>IFERROR(IF(AR113="","",IF(COUNTIF($AS$2:AS112,"o")&gt;$B$44,"n",VLOOKUP(AR113,$AB$2:$AD$240,3,FALSE))),"n")</f>
        <v/>
      </c>
      <c r="AQ113">
        <f>IFERROR(VLOOKUP($F$1&amp;"bis",import!$AB$6:$AT$65,ROW(19:19),FALSE),0)</f>
        <v>0</v>
      </c>
      <c r="AR113" t="str">
        <f t="shared" si="25"/>
        <v/>
      </c>
      <c r="AS113" t="str">
        <f t="shared" ca="1" si="21"/>
        <v/>
      </c>
      <c r="AY113">
        <f t="array" ref="AY113">IFERROR(VLOOKUP($AY$1&amp;"ter",import!$AB$6:$AT$65,ROW(19:19),FALSE),0)</f>
        <v>0</v>
      </c>
      <c r="AZ113" t="str">
        <f t="shared" si="24"/>
        <v/>
      </c>
      <c r="BA113" t="str">
        <f>IF(AZ113="","",IF(ISERROR(VLOOKUP(AZ113,Feuil1!$C$7:$C$56,1,FALSE)),"",AZ113))</f>
        <v/>
      </c>
      <c r="BB113" t="str">
        <f>IF(BA113="","",IF($H$44=0,"",IF(COUNTIF($BB$1:BB112,"o")&gt;$H$44,"n",VLOOKUP(BA113,$AB$2:$AD$250,3,FALSE))))</f>
        <v/>
      </c>
    </row>
    <row r="114" spans="4:54">
      <c r="D114" s="97"/>
      <c r="E114" s="97"/>
      <c r="F114" s="104"/>
      <c r="H114" s="97"/>
      <c r="I114" s="97"/>
      <c r="L114" s="59"/>
      <c r="M114" s="59"/>
      <c r="N114" s="59"/>
      <c r="O114" s="59"/>
      <c r="P114" s="59"/>
      <c r="Q114" s="59"/>
      <c r="R114" s="59"/>
      <c r="S114" s="59"/>
      <c r="T114" s="59"/>
      <c r="U114" s="59"/>
      <c r="V114" s="59"/>
      <c r="W114" s="59"/>
      <c r="X114" s="59"/>
      <c r="Y114" s="59"/>
      <c r="Z114" s="59"/>
      <c r="AB114" s="205" t="s">
        <v>410</v>
      </c>
      <c r="AC114" s="59" t="s">
        <v>66</v>
      </c>
      <c r="AD114" s="59" t="s">
        <v>66</v>
      </c>
      <c r="AE114" s="101" t="s">
        <v>66</v>
      </c>
      <c r="AP114" t="str">
        <f>IFERROR(IF(AR114="","",IF(COUNTIF($AS$2:AS113,"o")&gt;$B$44,"n",VLOOKUP(AR114,$AB$2:$AD$240,3,FALSE))),"n")</f>
        <v/>
      </c>
      <c r="AQ114">
        <f>IFERROR(VLOOKUP($F$1&amp;"bis",import!$AB$6:$AT$65,ROW(20:20),FALSE),0)</f>
        <v>0</v>
      </c>
      <c r="AR114" t="str">
        <f t="shared" si="25"/>
        <v/>
      </c>
      <c r="AS114" t="str">
        <f t="shared" ca="1" si="21"/>
        <v/>
      </c>
      <c r="AY114">
        <f t="array" ref="AY114">IFERROR(VLOOKUP($AY$1&amp;"ter",import!$AB$6:$AT$65,ROW(20:20),FALSE),0)</f>
        <v>0</v>
      </c>
      <c r="AZ114" t="str">
        <f t="shared" si="24"/>
        <v/>
      </c>
      <c r="BA114" t="str">
        <f>IF(AZ114="","",IF(ISERROR(VLOOKUP(AZ114,Feuil1!$C$7:$C$56,1,FALSE)),"",AZ114))</f>
        <v/>
      </c>
      <c r="BB114" t="str">
        <f>IF(BA114="","",IF(COUNTIF($BB$1:BB113,"o")&gt;$H$44,"n",VLOOKUP(BA114,$AB$2:$AD$250,3,FALSE)))</f>
        <v/>
      </c>
    </row>
    <row r="115" spans="4:54">
      <c r="D115" s="97"/>
      <c r="E115" s="97"/>
      <c r="F115" s="104"/>
      <c r="H115" s="97"/>
      <c r="I115" s="97"/>
      <c r="L115" s="59"/>
      <c r="M115" s="59"/>
      <c r="N115" s="59"/>
      <c r="O115" s="59"/>
      <c r="P115" s="59"/>
      <c r="Q115" s="59"/>
      <c r="R115" s="59"/>
      <c r="S115" s="59"/>
      <c r="T115" s="59"/>
      <c r="U115" s="59"/>
      <c r="V115" s="59"/>
      <c r="W115" s="59"/>
      <c r="X115" s="59"/>
      <c r="Y115" s="59"/>
      <c r="Z115" s="59"/>
      <c r="AB115" s="205" t="s">
        <v>160</v>
      </c>
      <c r="AC115" s="59" t="s">
        <v>66</v>
      </c>
      <c r="AD115" s="59" t="s">
        <v>66</v>
      </c>
      <c r="AE115" s="101" t="s">
        <v>66</v>
      </c>
      <c r="AP115" t="str">
        <f>IFERROR(IF(AR115="","",IF(COUNTIF($AS$2:AS114,"o")&gt;$B$44,"n",VLOOKUP(AR115,$AB$2:$AD$240,3,FALSE))),"n")</f>
        <v/>
      </c>
      <c r="AQ115">
        <f>IFERROR(VLOOKUP($F$1&amp;"bis",import!$AB$6:$AT$65,ROW(21:21),FALSE),0)</f>
        <v>0</v>
      </c>
      <c r="AR115" t="str">
        <f t="shared" si="25"/>
        <v/>
      </c>
      <c r="AS115" t="str">
        <f t="shared" ca="1" si="21"/>
        <v/>
      </c>
      <c r="AY115">
        <f t="array" ref="AY115">IFERROR(VLOOKUP($AY$1&amp;"ter",import!$AB$6:$AT$65,ROW(21:21),FALSE),0)</f>
        <v>0</v>
      </c>
      <c r="AZ115" t="str">
        <f>BC8</f>
        <v/>
      </c>
      <c r="BA115" t="str">
        <f>BC8</f>
        <v/>
      </c>
      <c r="BB115" t="s">
        <v>67</v>
      </c>
    </row>
    <row r="116" spans="4:54">
      <c r="D116" s="97"/>
      <c r="E116" s="97"/>
      <c r="F116" s="104"/>
      <c r="H116" s="97"/>
      <c r="I116" s="97"/>
      <c r="L116" s="59"/>
      <c r="M116" s="59"/>
      <c r="N116" s="59"/>
      <c r="O116" s="59"/>
      <c r="P116" s="59"/>
      <c r="Q116" s="59"/>
      <c r="R116" s="59"/>
      <c r="S116" s="59"/>
      <c r="T116" s="59"/>
      <c r="U116" s="59"/>
      <c r="V116" s="59"/>
      <c r="W116" s="59"/>
      <c r="X116" s="59"/>
      <c r="Y116" s="59"/>
      <c r="Z116" s="59"/>
      <c r="AB116" s="100" t="s">
        <v>170</v>
      </c>
      <c r="AC116" s="59" t="s">
        <v>66</v>
      </c>
      <c r="AD116" s="59" t="s">
        <v>66</v>
      </c>
      <c r="AE116" s="101" t="s">
        <v>66</v>
      </c>
      <c r="AP116" t="str">
        <f>IFERROR(IF(AR116="","",IF(COUNTIF($AS$2:AS115,"o")&gt;$B$44,"n",VLOOKUP(AR116,$AB$2:$AD$240,3,FALSE))),"n")</f>
        <v/>
      </c>
      <c r="AQ116">
        <f>IFERROR(VLOOKUP($F$1&amp;"ter",import!$AB$6:$AT$65,ROW(3:3),FALSE),0)</f>
        <v>0</v>
      </c>
      <c r="AR116" t="str">
        <f t="shared" si="25"/>
        <v/>
      </c>
      <c r="AS116" t="str">
        <f t="shared" ca="1" si="21"/>
        <v/>
      </c>
      <c r="BB116" t="str">
        <f>IF(BA116="","",IF(COUNTIF($BB$1:BB115,"o")&gt;$H$44,"n",VLOOKUP(BA116,$AB$2:$AD$250,3,FALSE)))</f>
        <v/>
      </c>
    </row>
    <row r="117" spans="4:54">
      <c r="D117" s="97"/>
      <c r="E117" s="97"/>
      <c r="F117" s="104"/>
      <c r="H117" s="97"/>
      <c r="I117" s="97"/>
      <c r="L117" s="59"/>
      <c r="M117" s="59"/>
      <c r="N117" s="59"/>
      <c r="O117" s="59"/>
      <c r="P117" s="59"/>
      <c r="Q117" s="59"/>
      <c r="R117" s="59"/>
      <c r="S117" s="59"/>
      <c r="T117" s="59"/>
      <c r="U117" s="59"/>
      <c r="V117" s="59"/>
      <c r="W117" s="59"/>
      <c r="X117" s="59"/>
      <c r="Y117" s="59"/>
      <c r="Z117" s="59"/>
      <c r="AB117" s="205" t="s">
        <v>177</v>
      </c>
      <c r="AC117" s="59" t="s">
        <v>66</v>
      </c>
      <c r="AD117" s="59" t="s">
        <v>66</v>
      </c>
      <c r="AE117" s="101" t="s">
        <v>66</v>
      </c>
      <c r="AP117" t="str">
        <f>IFERROR(IF(AR117="","",IF(COUNTIF($AS$2:AS116,"o")&gt;$B$44,"n",VLOOKUP(AR117,$AB$2:$AD$240,3,FALSE))),"n")</f>
        <v/>
      </c>
      <c r="AQ117" t="str">
        <f>IFERROR(VLOOKUP($F$1&amp;"ter",import!$AB$6:$AT$65,ROW(4:4),FALSE),0)</f>
        <v/>
      </c>
      <c r="AR117" t="str">
        <f t="shared" si="25"/>
        <v/>
      </c>
      <c r="AS117" t="str">
        <f t="shared" ca="1" si="21"/>
        <v/>
      </c>
      <c r="BB117" t="str">
        <f>IF(BA117="","",IF(COUNTIF($BB$1:BB116,"o")&gt;$H$44,"n",VLOOKUP(BA117,$AB$2:$AD$250,3,FALSE)))</f>
        <v/>
      </c>
    </row>
    <row r="118" spans="4:54" ht="16.5">
      <c r="D118" s="97"/>
      <c r="E118" s="97"/>
      <c r="F118" s="104"/>
      <c r="H118" s="97"/>
      <c r="I118" s="97"/>
      <c r="L118" s="59"/>
      <c r="M118" s="59"/>
      <c r="N118" s="59"/>
      <c r="O118" s="59"/>
      <c r="P118" s="59"/>
      <c r="Q118" s="59"/>
      <c r="R118" s="59"/>
      <c r="S118" s="59"/>
      <c r="T118" s="59"/>
      <c r="U118" s="59"/>
      <c r="V118" s="59"/>
      <c r="W118" s="59"/>
      <c r="X118" s="59"/>
      <c r="Y118" s="59"/>
      <c r="Z118" s="59"/>
      <c r="AB118" s="205" t="s">
        <v>208</v>
      </c>
      <c r="AC118" s="59" t="s">
        <v>66</v>
      </c>
      <c r="AD118" s="59" t="s">
        <v>66</v>
      </c>
      <c r="AE118" s="101" t="s">
        <v>66</v>
      </c>
      <c r="AP118" t="str">
        <f>IFERROR(IF(AR118="","",IF(COUNTIF($AS$2:AS117,"o")&gt;$B$44,"n",VLOOKUP(AR118,$AB$2:$AD$240,3,FALSE))),"n")</f>
        <v/>
      </c>
      <c r="AQ118" t="str">
        <f>IFERROR(VLOOKUP($F$1&amp;"ter",import!$AB$6:$AT$65,ROW(5:5),FALSE),0)</f>
        <v/>
      </c>
      <c r="AR118" t="str">
        <f t="shared" si="25"/>
        <v/>
      </c>
      <c r="AS118" t="str">
        <f t="shared" ca="1" si="21"/>
        <v/>
      </c>
      <c r="BB118" t="str">
        <f>IF(BA118="","",IF(COUNTIF($BB$1:BB117,"o")&gt;$H$44,"n",VLOOKUP(BA118,$AB$2:$AD$250,3,FALSE)))</f>
        <v/>
      </c>
    </row>
    <row r="119" spans="4:54">
      <c r="D119" s="97"/>
      <c r="E119" s="97"/>
      <c r="F119" s="104"/>
      <c r="H119" s="97"/>
      <c r="I119" s="97"/>
      <c r="L119" s="59"/>
      <c r="M119" s="59"/>
      <c r="N119" s="59"/>
      <c r="O119" s="59"/>
      <c r="P119" s="59"/>
      <c r="Q119" s="59"/>
      <c r="R119" s="59"/>
      <c r="S119" s="59"/>
      <c r="T119" s="59"/>
      <c r="U119" s="59"/>
      <c r="V119" s="59"/>
      <c r="W119" s="59"/>
      <c r="X119" s="59"/>
      <c r="Y119" s="59"/>
      <c r="Z119" s="59"/>
      <c r="AB119" s="205" t="s">
        <v>212</v>
      </c>
      <c r="AC119" s="59" t="s">
        <v>66</v>
      </c>
      <c r="AD119" s="59" t="s">
        <v>66</v>
      </c>
      <c r="AE119" s="101" t="s">
        <v>66</v>
      </c>
      <c r="AP119" t="str">
        <f>IFERROR(IF(AR119="","",IF(COUNTIF($AS$2:AS118,"o")&gt;$B$44,"n",VLOOKUP(AR119,$AB$2:$AD$240,3,FALSE))),"n")</f>
        <v/>
      </c>
      <c r="AQ119">
        <f>IFERROR(VLOOKUP($F$1&amp;"ter",import!$AB$6:$AT$65,ROW(6:6),FALSE),0)</f>
        <v>0</v>
      </c>
      <c r="AR119" t="str">
        <f t="shared" si="25"/>
        <v/>
      </c>
      <c r="AS119" t="str">
        <f t="shared" ca="1" si="21"/>
        <v/>
      </c>
      <c r="BB119" t="str">
        <f>IF(BA119="","",IF(COUNTIF($BB$1:BB118,"o")&gt;$H$44,"n",VLOOKUP(BA119,$AB$2:$AD$250,3,FALSE)))</f>
        <v/>
      </c>
    </row>
    <row r="120" spans="4:54">
      <c r="D120" s="97"/>
      <c r="E120" s="97"/>
      <c r="F120" s="104"/>
      <c r="H120" s="97"/>
      <c r="I120" s="97"/>
      <c r="L120" s="59"/>
      <c r="M120" s="59"/>
      <c r="N120" s="59"/>
      <c r="O120" s="59"/>
      <c r="P120" s="59"/>
      <c r="Q120" s="59"/>
      <c r="R120" s="59"/>
      <c r="S120" s="59"/>
      <c r="T120" s="59"/>
      <c r="U120" s="59"/>
      <c r="V120" s="59"/>
      <c r="W120" s="59"/>
      <c r="X120" s="59"/>
      <c r="Y120" s="59"/>
      <c r="Z120" s="59"/>
      <c r="AB120" s="205" t="s">
        <v>411</v>
      </c>
      <c r="AC120" s="59" t="s">
        <v>66</v>
      </c>
      <c r="AD120" s="59" t="s">
        <v>66</v>
      </c>
      <c r="AE120" s="101" t="s">
        <v>66</v>
      </c>
      <c r="AP120" t="str">
        <f>IFERROR(IF(AR120="","",IF(COUNTIF($AS$2:AS119,"o")&gt;$B$44,"n",VLOOKUP(AR120,$AB$2:$AD$240,3,FALSE))),"n")</f>
        <v/>
      </c>
      <c r="AQ120" t="str">
        <f>IFERROR(VLOOKUP($F$1&amp;"ter",import!$AB$6:$AT$65,ROW(7:7),FALSE),0)</f>
        <v/>
      </c>
      <c r="AR120" t="str">
        <f t="shared" si="25"/>
        <v/>
      </c>
      <c r="AS120" t="str">
        <f t="shared" ca="1" si="21"/>
        <v/>
      </c>
      <c r="BB120" t="str">
        <f>IF(BA120="","",IF(COUNTIF($BB$1:BB119,"o")&gt;$H$44,"n",VLOOKUP(BA120,$AB$2:$AD$250,3,FALSE)))</f>
        <v/>
      </c>
    </row>
    <row r="121" spans="4:54">
      <c r="D121" s="97"/>
      <c r="E121" s="97"/>
      <c r="F121" s="104"/>
      <c r="H121" s="97"/>
      <c r="I121" s="97"/>
      <c r="L121" s="59"/>
      <c r="M121" s="59"/>
      <c r="N121" s="59"/>
      <c r="O121" s="59"/>
      <c r="P121" s="59"/>
      <c r="Q121" s="59"/>
      <c r="R121" s="59"/>
      <c r="S121" s="59"/>
      <c r="T121" s="59"/>
      <c r="U121" s="59"/>
      <c r="V121" s="59"/>
      <c r="W121" s="59"/>
      <c r="X121" s="59"/>
      <c r="Y121" s="59"/>
      <c r="Z121" s="59"/>
      <c r="AB121" s="205" t="s">
        <v>412</v>
      </c>
      <c r="AC121" s="59" t="s">
        <v>66</v>
      </c>
      <c r="AD121" s="59" t="s">
        <v>66</v>
      </c>
      <c r="AE121" s="101" t="s">
        <v>66</v>
      </c>
      <c r="AP121" t="str">
        <f>IFERROR(IF(AR121="","",IF(COUNTIF($AS$2:AS120,"o")&gt;$B$44,"n",VLOOKUP(AR121,$AB$2:$AD$240,3,FALSE))),"n")</f>
        <v/>
      </c>
      <c r="AQ121" t="str">
        <f>IFERROR(VLOOKUP($F$1&amp;"ter",import!$AB$6:$AT$65,ROW(8:8),FALSE),0)</f>
        <v/>
      </c>
      <c r="AR121" t="str">
        <f t="shared" si="25"/>
        <v/>
      </c>
      <c r="AS121" t="str">
        <f t="shared" ca="1" si="21"/>
        <v/>
      </c>
      <c r="BB121" t="str">
        <f>IF(BA121="","",IF(COUNTIF($BB$1:BB120,"o")&gt;$H$44,"n",VLOOKUP(BA121,$AB$2:$AD$250,3,FALSE)))</f>
        <v/>
      </c>
    </row>
    <row r="122" spans="4:54">
      <c r="D122" s="97"/>
      <c r="E122" s="97"/>
      <c r="F122" s="104"/>
      <c r="H122" s="97"/>
      <c r="I122" s="97"/>
      <c r="L122" s="59"/>
      <c r="M122" s="59"/>
      <c r="N122" s="59"/>
      <c r="O122" s="59"/>
      <c r="P122" s="59"/>
      <c r="Q122" s="59"/>
      <c r="R122" s="59"/>
      <c r="S122" s="59"/>
      <c r="T122" s="59"/>
      <c r="U122" s="59"/>
      <c r="V122" s="59"/>
      <c r="W122" s="59"/>
      <c r="X122" s="59"/>
      <c r="Y122" s="59"/>
      <c r="Z122" s="59"/>
      <c r="AB122" s="205" t="s">
        <v>413</v>
      </c>
      <c r="AC122" s="59" t="s">
        <v>66</v>
      </c>
      <c r="AD122" s="59" t="s">
        <v>66</v>
      </c>
      <c r="AE122" s="101" t="s">
        <v>66</v>
      </c>
      <c r="AP122" t="str">
        <f ca="1">IFERROR(IF(AR122="","",IF(COUNTIF($AS$2:AS121,"o")&gt;$B$44,"n",VLOOKUP(AR122,$AB$2:$AD$240,3,FALSE))),"n")</f>
        <v>n</v>
      </c>
      <c r="AQ122" t="str">
        <f>IFERROR(VLOOKUP($F$1&amp;"ter",import!$AB$6:$AT$65,ROW(9:9),FALSE),0)</f>
        <v>UTR JEROME(14.30 -17.00)</v>
      </c>
      <c r="AR122" t="str">
        <f t="shared" si="25"/>
        <v>UTR JEROME</v>
      </c>
      <c r="AS122" t="str">
        <f t="shared" si="21"/>
        <v>o</v>
      </c>
      <c r="BB122" t="str">
        <f>IF(BA122="","",IF(COUNTIF($BB$1:BB121,"o")&gt;$H$44,"n",VLOOKUP(BA122,$AB$2:$AD$250,3,FALSE)))</f>
        <v/>
      </c>
    </row>
    <row r="123" spans="4:54">
      <c r="D123" s="97"/>
      <c r="E123" s="97"/>
      <c r="F123" s="104"/>
      <c r="H123" s="97"/>
      <c r="I123" s="97"/>
      <c r="L123" s="59"/>
      <c r="M123" s="59"/>
      <c r="N123" s="59"/>
      <c r="O123" s="59"/>
      <c r="P123" s="59"/>
      <c r="Q123" s="59"/>
      <c r="R123" s="59"/>
      <c r="S123" s="59"/>
      <c r="T123" s="59"/>
      <c r="U123" s="59"/>
      <c r="V123" s="59"/>
      <c r="W123" s="59"/>
      <c r="X123" s="59"/>
      <c r="Y123" s="59"/>
      <c r="Z123" s="59"/>
      <c r="AB123" s="205" t="s">
        <v>414</v>
      </c>
      <c r="AC123" s="59" t="s">
        <v>66</v>
      </c>
      <c r="AD123" s="59" t="s">
        <v>66</v>
      </c>
      <c r="AE123" s="101" t="s">
        <v>66</v>
      </c>
      <c r="AP123" t="str">
        <f ca="1">IFERROR(IF(AR123="","",IF(COUNTIF($AS$2:AS122,"o")&gt;$B$44,"n",VLOOKUP(AR123,$AB$2:$AD$240,3,FALSE))),"n")</f>
        <v>n</v>
      </c>
      <c r="AQ123" t="str">
        <f>IFERROR(VLOOKUP($F$1&amp;"ter",import!$AB$6:$AT$65,ROW(10:10),FALSE),0)</f>
        <v>VERGU YANN(14.30 -17.00)</v>
      </c>
      <c r="AR123" t="str">
        <f t="shared" si="25"/>
        <v>VERGU YANN</v>
      </c>
      <c r="AS123" t="str">
        <f t="shared" si="21"/>
        <v>o</v>
      </c>
      <c r="AZ123" t="str">
        <f>IF(BB8="","",IF(ISERROR(VLOOKUP(BB8,Feuil1!$C$7:$C$56,1,FALSE)),"",BB8))</f>
        <v/>
      </c>
      <c r="BB123" t="str">
        <f>IF(BA123="","",IF(COUNTIF($BB$1:BB122,"o")&gt;$H$44,"n",VLOOKUP(BA123,$AB$2:$AD$250,3,FALSE)))</f>
        <v/>
      </c>
    </row>
    <row r="124" spans="4:54">
      <c r="D124" s="97"/>
      <c r="E124" s="97"/>
      <c r="F124" s="104"/>
      <c r="H124" s="97"/>
      <c r="I124" s="97"/>
      <c r="L124" s="59"/>
      <c r="M124" s="59"/>
      <c r="N124" s="59"/>
      <c r="O124" s="59"/>
      <c r="P124" s="59"/>
      <c r="Q124" s="59"/>
      <c r="R124" s="59"/>
      <c r="S124" s="59"/>
      <c r="T124" s="59"/>
      <c r="U124" s="59"/>
      <c r="V124" s="59"/>
      <c r="W124" s="59"/>
      <c r="X124" s="59"/>
      <c r="Y124" s="59"/>
      <c r="Z124" s="59"/>
      <c r="AB124" s="205" t="s">
        <v>415</v>
      </c>
      <c r="AC124" s="59" t="s">
        <v>66</v>
      </c>
      <c r="AD124" s="59" t="s">
        <v>66</v>
      </c>
      <c r="AE124" s="101" t="s">
        <v>66</v>
      </c>
      <c r="AP124" t="str">
        <f ca="1">IFERROR(IF(AR124="","",IF(COUNTIF($AS$2:AS123,"o")&gt;$B$44,"n",VLOOKUP(AR124,$AB$2:$AD$240,3,FALSE))),"n")</f>
        <v>n</v>
      </c>
      <c r="AQ124" t="str">
        <f>IFERROR(VLOOKUP($F$1&amp;"ter",import!$AB$6:$AT$65,ROW(11:11),FALSE),0)</f>
        <v>ZOUA NASSIM(14.30 -17.00)</v>
      </c>
      <c r="AR124" t="str">
        <f t="shared" si="25"/>
        <v>ZOUA NASSIM</v>
      </c>
      <c r="AS124" t="str">
        <f t="shared" si="21"/>
        <v>n</v>
      </c>
      <c r="AZ124" t="str">
        <f t="shared" ref="AZ124:AZ172" si="26">IF(AY124="","","n")</f>
        <v/>
      </c>
      <c r="BB124" t="str">
        <f>IF(BA124="","",IF(COUNTIF($BB$1:BB123,"o")&gt;$H$44,"n",VLOOKUP(BA124,$AB$2:$AD$250,3,FALSE)))</f>
        <v/>
      </c>
    </row>
    <row r="125" spans="4:54">
      <c r="D125" s="97"/>
      <c r="E125" s="97"/>
      <c r="F125" s="104"/>
      <c r="H125" s="97"/>
      <c r="I125" s="97"/>
      <c r="L125" s="59"/>
      <c r="M125" s="59"/>
      <c r="N125" s="59"/>
      <c r="O125" s="59"/>
      <c r="P125" s="59"/>
      <c r="Q125" s="59"/>
      <c r="R125" s="59"/>
      <c r="S125" s="59"/>
      <c r="T125" s="59"/>
      <c r="U125" s="59"/>
      <c r="V125" s="59"/>
      <c r="W125" s="59"/>
      <c r="X125" s="59"/>
      <c r="Y125" s="59"/>
      <c r="Z125" s="59"/>
      <c r="AB125" s="100" t="s">
        <v>211</v>
      </c>
      <c r="AC125" s="59" t="s">
        <v>67</v>
      </c>
      <c r="AD125" s="59" t="s">
        <v>67</v>
      </c>
      <c r="AE125" s="101" t="s">
        <v>66</v>
      </c>
      <c r="AP125" t="str">
        <f>IFERROR(IF(AR125="","",IF(COUNTIF($AS$2:AS124,"o")&gt;$B$44,"n",VLOOKUP(AR125,$AB$2:$AD$240,3,FALSE))),"n")</f>
        <v/>
      </c>
      <c r="AQ125" t="str">
        <f>IFERROR(VLOOKUP($F$1&amp;"ter",import!$AB$6:$AT$65,ROW(12:12),FALSE),0)</f>
        <v/>
      </c>
      <c r="AR125" t="str">
        <f t="shared" si="25"/>
        <v/>
      </c>
      <c r="AS125" t="str">
        <f t="shared" ca="1" si="21"/>
        <v/>
      </c>
      <c r="AZ125" t="str">
        <f t="shared" si="26"/>
        <v/>
      </c>
      <c r="BB125" t="str">
        <f>IF(BA125="","",IF(COUNTIF($BB$1:BB124,"o")&gt;$H$44,"n",VLOOKUP(BA125,$AB$2:$AD$250,3,FALSE)))</f>
        <v/>
      </c>
    </row>
    <row r="126" spans="4:54">
      <c r="D126" s="97"/>
      <c r="E126" s="97"/>
      <c r="F126" s="104"/>
      <c r="H126" s="97"/>
      <c r="I126" s="97"/>
      <c r="L126" s="59"/>
      <c r="M126" s="59"/>
      <c r="N126" s="59"/>
      <c r="O126" s="59"/>
      <c r="P126" s="59"/>
      <c r="Q126" s="59"/>
      <c r="R126" s="59"/>
      <c r="S126" s="59"/>
      <c r="T126" s="59"/>
      <c r="U126" s="59"/>
      <c r="V126" s="59"/>
      <c r="W126" s="59"/>
      <c r="X126" s="59"/>
      <c r="Y126" s="59"/>
      <c r="Z126" s="59"/>
      <c r="AB126" s="100" t="s">
        <v>416</v>
      </c>
      <c r="AC126" s="59" t="s">
        <v>66</v>
      </c>
      <c r="AD126" s="59" t="s">
        <v>66</v>
      </c>
      <c r="AE126" s="101" t="s">
        <v>66</v>
      </c>
      <c r="AP126" t="str">
        <f>IFERROR(IF(AR126="","",IF(COUNTIF($AS$2:AS125,"o")&gt;$B$44,"n",VLOOKUP(AR126,$AB$2:$AD$240,3,FALSE))),"n")</f>
        <v/>
      </c>
      <c r="AQ126" t="str">
        <f>IFERROR(VLOOKUP($F$1&amp;"ter",import!$AB$6:$AT$65,ROW(13:13),FALSE),0)</f>
        <v>HENNEBE FRANCOIS</v>
      </c>
      <c r="AR126" t="str">
        <f t="shared" si="25"/>
        <v/>
      </c>
      <c r="AS126" t="str">
        <f t="shared" ca="1" si="21"/>
        <v/>
      </c>
      <c r="AZ126" t="str">
        <f t="shared" si="26"/>
        <v/>
      </c>
      <c r="BB126" t="str">
        <f>IF(BA126="","",IF(COUNTIF($BB$1:BB125,"o")&gt;$H$44,"n",VLOOKUP(BA126,$AB$2:$AD$250,3,FALSE)))</f>
        <v/>
      </c>
    </row>
    <row r="127" spans="4:54">
      <c r="D127" s="97"/>
      <c r="E127" s="97"/>
      <c r="F127" s="104"/>
      <c r="H127" s="97"/>
      <c r="I127" s="97"/>
      <c r="L127" s="59"/>
      <c r="M127" s="59"/>
      <c r="N127" s="59"/>
      <c r="O127" s="59"/>
      <c r="P127" s="59"/>
      <c r="Q127" s="59"/>
      <c r="R127" s="59"/>
      <c r="S127" s="59"/>
      <c r="T127" s="59"/>
      <c r="U127" s="59"/>
      <c r="V127" s="59"/>
      <c r="W127" s="59"/>
      <c r="X127" s="59"/>
      <c r="Y127" s="59"/>
      <c r="Z127" s="59"/>
      <c r="AC127" s="59"/>
      <c r="AD127" s="59"/>
      <c r="AE127" s="101" t="s">
        <v>66</v>
      </c>
      <c r="AP127" t="str">
        <f>IFERROR(IF(AR127="","",IF(COUNTIF($AS$2:AS126,"o")&gt;$B$44,"n",VLOOKUP(AR127,$AB$2:$AD$240,3,FALSE))),"n")</f>
        <v/>
      </c>
      <c r="AQ127">
        <f>IFERROR(VLOOKUP($F$1&amp;"ter",import!$AB$6:$AT$65,ROW(14:14),FALSE),0)</f>
        <v>0</v>
      </c>
      <c r="AR127" t="str">
        <f t="shared" si="25"/>
        <v/>
      </c>
      <c r="AS127" t="str">
        <f t="shared" ca="1" si="21"/>
        <v/>
      </c>
      <c r="AZ127" t="str">
        <f t="shared" si="26"/>
        <v/>
      </c>
      <c r="BB127" t="str">
        <f>IF(BA127="","",IF(COUNTIF($BB$1:BB126,"o")&gt;$H$44,"n",VLOOKUP(BA127,$AB$2:$AD$250,3,FALSE)))</f>
        <v/>
      </c>
    </row>
    <row r="128" spans="4:54">
      <c r="D128" s="97"/>
      <c r="E128" s="97"/>
      <c r="F128" s="104"/>
      <c r="H128" s="97"/>
      <c r="I128" s="97"/>
      <c r="L128" s="59"/>
      <c r="M128" s="59"/>
      <c r="N128" s="59"/>
      <c r="O128" s="59"/>
      <c r="P128" s="59"/>
      <c r="Q128" s="59"/>
      <c r="R128" s="59"/>
      <c r="S128" s="59"/>
      <c r="T128" s="59"/>
      <c r="U128" s="59"/>
      <c r="V128" s="59"/>
      <c r="W128" s="59"/>
      <c r="X128" s="59"/>
      <c r="Y128" s="59"/>
      <c r="Z128" s="59"/>
      <c r="AC128" s="59"/>
      <c r="AD128" s="59"/>
      <c r="AE128" s="101" t="s">
        <v>66</v>
      </c>
      <c r="AP128" t="str">
        <f>IFERROR(IF(AR128="","",IF(COUNTIF($AS$2:AS127,"o")&gt;$B$44,"n",VLOOKUP(AR128,$AB$2:$AD$240,3,FALSE))),"n")</f>
        <v/>
      </c>
      <c r="AQ128" t="str">
        <f>IFERROR(VLOOKUP($F$1&amp;"ter",import!$AB$6:$AT$65,ROW(15:15),FALSE),0)</f>
        <v>GU MORGANE</v>
      </c>
      <c r="AR128" t="str">
        <f t="shared" si="25"/>
        <v/>
      </c>
      <c r="AS128" t="str">
        <f t="shared" ca="1" si="21"/>
        <v/>
      </c>
      <c r="AZ128" t="str">
        <f t="shared" si="26"/>
        <v/>
      </c>
      <c r="BB128" t="str">
        <f>IF(BA128="","",IF(COUNTIF($BB$1:BB127,"o")&gt;$H$44,"n",VLOOKUP(BA128,$AB$2:$AD$250,3,FALSE)))</f>
        <v/>
      </c>
    </row>
    <row r="129" spans="2:54">
      <c r="D129" s="97"/>
      <c r="E129" s="97"/>
      <c r="F129" s="104"/>
      <c r="H129" s="97"/>
      <c r="I129" s="97"/>
      <c r="L129" s="59"/>
      <c r="M129" s="59"/>
      <c r="N129" s="59"/>
      <c r="O129" s="59"/>
      <c r="P129" s="59"/>
      <c r="Q129" s="59"/>
      <c r="R129" s="59"/>
      <c r="S129" s="59"/>
      <c r="T129" s="59"/>
      <c r="U129" s="59"/>
      <c r="V129" s="59"/>
      <c r="W129" s="59"/>
      <c r="X129" s="59"/>
      <c r="Y129" s="59"/>
      <c r="Z129" s="59"/>
      <c r="AC129" s="59"/>
      <c r="AD129" s="59"/>
      <c r="AE129" s="101" t="s">
        <v>66</v>
      </c>
      <c r="AP129" t="str">
        <f>IFERROR(IF(AR129="","",IF(COUNTIF($AS$2:AS128,"o")&gt;$B$44,"n",VLOOKUP(AR129,$AB$2:$AD$240,3,FALSE))),"n")</f>
        <v/>
      </c>
      <c r="AQ129" t="str">
        <f>IFERROR(VLOOKUP($F$1&amp;"ter",import!$AB$6:$AT$65,ROW(16:16),FALSE),0)</f>
        <v>LECOEU GAEL</v>
      </c>
      <c r="AR129" t="str">
        <f t="shared" si="25"/>
        <v/>
      </c>
      <c r="AS129" t="str">
        <f t="shared" ca="1" si="21"/>
        <v/>
      </c>
      <c r="AZ129" t="str">
        <f t="shared" si="26"/>
        <v/>
      </c>
      <c r="BB129" t="str">
        <f>IF(BA129="","",IF(COUNTIF($BB$1:BB128,"o")&gt;$H$44,"n",VLOOKUP(BA129,$AB$2:$AD$250,3,FALSE)))</f>
        <v/>
      </c>
    </row>
    <row r="130" spans="2:54">
      <c r="B130" s="59"/>
      <c r="C130" s="59"/>
      <c r="D130" s="97"/>
      <c r="E130" s="97"/>
      <c r="F130" s="104"/>
      <c r="H130" s="97"/>
      <c r="I130" s="97"/>
      <c r="L130" s="59"/>
      <c r="M130" s="59"/>
      <c r="N130" s="59"/>
      <c r="O130" s="59"/>
      <c r="P130" s="59"/>
      <c r="Q130" s="59"/>
      <c r="R130" s="59"/>
      <c r="S130" s="59"/>
      <c r="T130" s="59"/>
      <c r="U130" s="59"/>
      <c r="V130" s="59"/>
      <c r="W130" s="59"/>
      <c r="X130" s="59"/>
      <c r="Y130" s="59"/>
      <c r="Z130" s="59"/>
      <c r="AC130" s="59"/>
      <c r="AD130" s="59"/>
      <c r="AE130" s="101" t="s">
        <v>66</v>
      </c>
      <c r="AP130" t="str">
        <f>IFERROR(IF(AR130="","",IF(COUNTIF($AS$2:AS129,"o")&gt;$B$44,"n",VLOOKUP(AR130,$AB$2:$AD$240,3,FALSE))),"n")</f>
        <v/>
      </c>
      <c r="AQ130">
        <f>IFERROR(VLOOKUP($F$1&amp;"ter",import!$AB$6:$AT$65,ROW(17:17),FALSE),0)</f>
        <v>0</v>
      </c>
      <c r="AR130" t="str">
        <f t="shared" si="25"/>
        <v/>
      </c>
      <c r="AS130" t="str">
        <f t="shared" ca="1" si="21"/>
        <v/>
      </c>
      <c r="AZ130" t="str">
        <f t="shared" si="26"/>
        <v/>
      </c>
      <c r="BB130" t="str">
        <f>IF(BA130="","",IF(COUNTIF($BB$1:BB129,"o")&gt;$H$44,"n",VLOOKUP(BA130,$AB$2:$AD$250,3,FALSE)))</f>
        <v/>
      </c>
    </row>
    <row r="131" spans="2:54">
      <c r="B131" s="59"/>
      <c r="C131" s="59"/>
      <c r="D131" s="97"/>
      <c r="E131" s="97"/>
      <c r="F131" s="104"/>
      <c r="H131" s="97"/>
      <c r="I131" s="97"/>
      <c r="L131" s="59"/>
      <c r="M131" s="59"/>
      <c r="N131" s="59"/>
      <c r="O131" s="59"/>
      <c r="P131" s="59"/>
      <c r="Q131" s="59"/>
      <c r="R131" s="59"/>
      <c r="S131" s="59"/>
      <c r="T131" s="59"/>
      <c r="U131" s="59"/>
      <c r="V131" s="59"/>
      <c r="W131" s="59"/>
      <c r="X131" s="59"/>
      <c r="Y131" s="59"/>
      <c r="Z131" s="59"/>
      <c r="AC131" s="59"/>
      <c r="AD131" s="59"/>
      <c r="AE131" s="101" t="s">
        <v>66</v>
      </c>
      <c r="AP131" t="str">
        <f>IFERROR(IF(AR131="","",IF(COUNTIF($AS$2:AS130,"o")&gt;$B$44,"n",VLOOKUP(AR131,$AB$2:$AD$240,3,FALSE))),"n")</f>
        <v/>
      </c>
      <c r="AQ131">
        <f>IFERROR(VLOOKUP($F$1&amp;"ter",import!$AB$6:$AT$65,ROW(18:18),FALSE),0)</f>
        <v>0</v>
      </c>
      <c r="AR131" t="str">
        <f t="shared" si="25"/>
        <v/>
      </c>
      <c r="AS131" t="str">
        <f t="shared" ref="AS131:AS153" ca="1" si="27">IFERROR(VLOOKUP(AR131,$AB$2:$AD$240,3,FALSE),"n")</f>
        <v/>
      </c>
      <c r="AZ131" t="str">
        <f t="shared" si="26"/>
        <v/>
      </c>
      <c r="BB131" t="str">
        <f>IF(BA131="","",IF(COUNTIF($BB$1:BB130,"o")&gt;$H$44,"n",VLOOKUP(BA131,$AB$2:$AD$250,3,FALSE)))</f>
        <v/>
      </c>
    </row>
    <row r="132" spans="2:54">
      <c r="B132" s="59"/>
      <c r="C132" s="59"/>
      <c r="D132" s="97"/>
      <c r="E132" s="97"/>
      <c r="F132" s="104"/>
      <c r="H132" s="97"/>
      <c r="I132" s="97"/>
      <c r="L132" s="59"/>
      <c r="M132" s="59"/>
      <c r="N132" s="59"/>
      <c r="O132" s="59"/>
      <c r="P132" s="59"/>
      <c r="Q132" s="59"/>
      <c r="R132" s="59"/>
      <c r="S132" s="59"/>
      <c r="T132" s="59"/>
      <c r="U132" s="59"/>
      <c r="V132" s="59"/>
      <c r="W132" s="59"/>
      <c r="X132" s="59"/>
      <c r="Y132" s="59"/>
      <c r="Z132" s="59"/>
      <c r="AC132" s="59"/>
      <c r="AD132" s="59"/>
      <c r="AE132" s="101" t="s">
        <v>66</v>
      </c>
      <c r="AP132" t="str">
        <f>IFERROR(IF(AR132="","",IF(COUNTIF($AS$2:AS131,"o")&gt;$B$44,"n",VLOOKUP(AR132,$AB$2:$AD$240,3,FALSE))),"n")</f>
        <v/>
      </c>
      <c r="AQ132">
        <f>IFERROR(VLOOKUP($F$1&amp;"ter",import!$AB$6:$AT$65,ROW(19:19),FALSE),0)</f>
        <v>0</v>
      </c>
      <c r="AR132" t="str">
        <f t="shared" si="25"/>
        <v/>
      </c>
      <c r="AS132" t="str">
        <f t="shared" ca="1" si="27"/>
        <v/>
      </c>
      <c r="AZ132" t="str">
        <f t="shared" si="26"/>
        <v/>
      </c>
      <c r="BB132" t="str">
        <f>IF(BA132="","",IF(COUNTIF($BB$1:BB131,"o")&gt;$H$44,"n",VLOOKUP(BA132,$AB$2:$AD$250,3,FALSE)))</f>
        <v/>
      </c>
    </row>
    <row r="133" spans="2:54">
      <c r="B133" s="59"/>
      <c r="C133" s="59"/>
      <c r="D133" s="97"/>
      <c r="E133" s="97"/>
      <c r="F133" s="104"/>
      <c r="H133" s="97"/>
      <c r="I133" s="97"/>
      <c r="L133" s="59"/>
      <c r="M133" s="59"/>
      <c r="N133" s="59"/>
      <c r="O133" s="59"/>
      <c r="P133" s="59"/>
      <c r="Q133" s="59"/>
      <c r="R133" s="59"/>
      <c r="S133" s="59"/>
      <c r="T133" s="59"/>
      <c r="U133" s="59"/>
      <c r="V133" s="59"/>
      <c r="W133" s="59"/>
      <c r="X133" s="59"/>
      <c r="Y133" s="59"/>
      <c r="Z133" s="59"/>
      <c r="AC133" s="59"/>
      <c r="AD133" s="59"/>
      <c r="AE133" s="101" t="s">
        <v>66</v>
      </c>
      <c r="AP133" t="str">
        <f>IFERROR(IF(AR133="","",IF(COUNTIF($AS$2:AS132,"o")&gt;$B$44,"n",VLOOKUP(AR133,$AB$2:$AD$240,3,FALSE))),"n")</f>
        <v/>
      </c>
      <c r="AQ133">
        <f>IFERROR(VLOOKUP($F$1&amp;"ter",import!$AB$6:$AT$65,ROW(20:20),FALSE),0)</f>
        <v>0</v>
      </c>
      <c r="AR133" t="str">
        <f t="shared" si="25"/>
        <v/>
      </c>
      <c r="AS133" t="str">
        <f t="shared" ca="1" si="27"/>
        <v/>
      </c>
      <c r="AZ133" t="str">
        <f t="shared" si="26"/>
        <v/>
      </c>
      <c r="BB133" t="str">
        <f>IF(BA133="","",IF(COUNTIF($BB$1:BB132,"o")&gt;$H$44,"n",VLOOKUP(BA133,$AB$2:$AD$250,3,FALSE)))</f>
        <v/>
      </c>
    </row>
    <row r="134" spans="2:54">
      <c r="B134" s="59"/>
      <c r="C134" s="59"/>
      <c r="D134" s="97"/>
      <c r="E134" s="97"/>
      <c r="F134" s="104"/>
      <c r="H134" s="59"/>
      <c r="I134" s="59"/>
      <c r="L134" s="59"/>
      <c r="M134" s="59"/>
      <c r="N134" s="59"/>
      <c r="O134" s="59"/>
      <c r="P134" s="59"/>
      <c r="Q134" s="59"/>
      <c r="R134" s="59"/>
      <c r="S134" s="59"/>
      <c r="T134" s="59"/>
      <c r="U134" s="59"/>
      <c r="V134" s="59"/>
      <c r="W134" s="59"/>
      <c r="X134" s="59"/>
      <c r="Y134" s="59"/>
      <c r="Z134" s="59"/>
      <c r="AC134" s="59"/>
      <c r="AD134" s="59"/>
      <c r="AE134" s="101" t="s">
        <v>66</v>
      </c>
      <c r="AP134" t="str">
        <f>IFERROR(IF(AR134="","",IF(COUNTIF($AS$2:AS133,"o")&gt;$B$44,"n",VLOOKUP(AR134,$AB$2:$AD$240,3,FALSE))),"n")</f>
        <v/>
      </c>
      <c r="AQ134">
        <f>IFERROR(VLOOKUP($F$1&amp;"ter",import!$AB$6:$AT$65,ROW(21:21),FALSE),0)</f>
        <v>0</v>
      </c>
      <c r="AR134" t="str">
        <f t="shared" si="25"/>
        <v/>
      </c>
      <c r="AS134" t="str">
        <f t="shared" ca="1" si="27"/>
        <v/>
      </c>
      <c r="AZ134" t="str">
        <f t="shared" si="26"/>
        <v/>
      </c>
      <c r="BB134" t="str">
        <f>IF(BA134="","",IF(COUNTIF($BB$1:BB133,"o")&gt;$H$44,"n",VLOOKUP(BA134,$AB$2:$AD$250,3,FALSE)))</f>
        <v/>
      </c>
    </row>
    <row r="135" spans="2:54">
      <c r="B135" s="59"/>
      <c r="C135" s="59"/>
      <c r="D135" s="97"/>
      <c r="E135" s="97"/>
      <c r="F135" s="59"/>
      <c r="H135" s="59"/>
      <c r="I135" s="59"/>
      <c r="L135" s="59"/>
      <c r="M135" s="59"/>
      <c r="N135" s="59"/>
      <c r="O135" s="59"/>
      <c r="P135" s="59"/>
      <c r="Q135" s="59"/>
      <c r="R135" s="59"/>
      <c r="S135" s="59"/>
      <c r="T135" s="59"/>
      <c r="U135" s="59"/>
      <c r="V135" s="59"/>
      <c r="W135" s="59"/>
      <c r="X135" s="59"/>
      <c r="Y135" s="59"/>
      <c r="Z135" s="59"/>
      <c r="AC135" s="59"/>
      <c r="AD135" s="59"/>
      <c r="AE135" s="101" t="s">
        <v>66</v>
      </c>
      <c r="AP135" t="str">
        <f>IFERROR(IF(AR135="","",IF(COUNTIF($AS$2:AS134,"o")&gt;$B$44,"n",VLOOKUP(AR135,$AB$2:$AD$240,3,FALSE))),"n")</f>
        <v/>
      </c>
      <c r="AQ135">
        <f>IFERROR(VLOOKUP($F$1&amp;"terbis",import!$AB$6:$AT$65,ROW(3:3),FALSE),0)</f>
        <v>0</v>
      </c>
      <c r="AR135" t="str">
        <f t="shared" si="25"/>
        <v/>
      </c>
      <c r="AS135" t="str">
        <f t="shared" ca="1" si="27"/>
        <v/>
      </c>
      <c r="AZ135" t="str">
        <f t="shared" si="26"/>
        <v/>
      </c>
      <c r="BB135" t="str">
        <f>IF(BA135="","",IF(COUNTIF($BB$1:BB134,"o")&gt;$H$44,"n",VLOOKUP(BA135,$AB$2:$AD$250,3,FALSE)))</f>
        <v/>
      </c>
    </row>
    <row r="136" spans="2:54">
      <c r="B136" s="59"/>
      <c r="C136" s="59"/>
      <c r="D136" s="97"/>
      <c r="E136" s="97"/>
      <c r="F136" s="59"/>
      <c r="H136" s="59"/>
      <c r="I136" s="59"/>
      <c r="L136" s="59"/>
      <c r="M136" s="59"/>
      <c r="N136" s="59"/>
      <c r="O136" s="59"/>
      <c r="P136" s="59"/>
      <c r="Q136" s="59"/>
      <c r="R136" s="59"/>
      <c r="S136" s="59"/>
      <c r="T136" s="59"/>
      <c r="U136" s="59"/>
      <c r="V136" s="59"/>
      <c r="W136" s="59"/>
      <c r="X136" s="59"/>
      <c r="Y136" s="59"/>
      <c r="Z136" s="59"/>
      <c r="AC136" s="59"/>
      <c r="AD136" s="59"/>
      <c r="AE136" s="101" t="s">
        <v>66</v>
      </c>
      <c r="AP136" t="str">
        <f>IFERROR(IF(AR136="","",IF(COUNTIF($AS$2:AS135,"o")&gt;$B$44,"n",VLOOKUP(AR136,$AB$2:$AD$240,3,FALSE))),"n")</f>
        <v/>
      </c>
      <c r="AQ136">
        <f>IFERROR(VLOOKUP($F$1&amp;"terbis",import!$AB$6:$AT$65,ROW(4:4),FALSE),0)</f>
        <v>0</v>
      </c>
      <c r="AR136" t="str">
        <f t="shared" si="25"/>
        <v/>
      </c>
      <c r="AS136" t="str">
        <f t="shared" ca="1" si="27"/>
        <v/>
      </c>
      <c r="AZ136" t="str">
        <f t="shared" si="26"/>
        <v/>
      </c>
      <c r="BB136" t="str">
        <f>IF(BA136="","",IF(COUNTIF($BB$1:BB135,"o")&gt;$H$44,"n",VLOOKUP(BA136,$AB$2:$AD$250,3,FALSE)))</f>
        <v/>
      </c>
    </row>
    <row r="137" spans="2:54">
      <c r="B137" s="59"/>
      <c r="C137" s="59"/>
      <c r="D137" s="97"/>
      <c r="E137" s="97"/>
      <c r="F137" s="59"/>
      <c r="H137" s="59"/>
      <c r="I137" s="59"/>
      <c r="L137" s="59"/>
      <c r="M137" s="59"/>
      <c r="N137" s="59"/>
      <c r="O137" s="59"/>
      <c r="P137" s="59"/>
      <c r="Q137" s="59"/>
      <c r="R137" s="59"/>
      <c r="S137" s="59"/>
      <c r="T137" s="59"/>
      <c r="U137" s="59"/>
      <c r="V137" s="59"/>
      <c r="W137" s="59"/>
      <c r="X137" s="59"/>
      <c r="Y137" s="59"/>
      <c r="Z137" s="59"/>
      <c r="AC137" s="59"/>
      <c r="AD137" s="59"/>
      <c r="AE137" s="101" t="s">
        <v>66</v>
      </c>
      <c r="AP137" t="str">
        <f>IFERROR(IF(AR137="","",IF(COUNTIF($AS$2:AS136,"o")&gt;$B$44,"n",VLOOKUP(AR137,$AB$2:$AD$240,3,FALSE))),"n")</f>
        <v/>
      </c>
      <c r="AQ137">
        <f>IFERROR(VLOOKUP($F$1&amp;"terbis",import!$AB$6:$AT$65,ROW(5:5),FALSE),0)</f>
        <v>0</v>
      </c>
      <c r="AR137" t="str">
        <f t="shared" si="25"/>
        <v/>
      </c>
      <c r="AS137" t="str">
        <f t="shared" ca="1" si="27"/>
        <v/>
      </c>
      <c r="AZ137" t="str">
        <f t="shared" si="26"/>
        <v/>
      </c>
      <c r="BA137" t="str">
        <f>+IF(AZ28="","",IF(ISERROR(VLOOKUP(AZ28,Feuil1!$C$7:$C$56,1,FALSE)),"",AZ28))</f>
        <v/>
      </c>
      <c r="BB137" t="str">
        <f>IF(BA137="","",IF(COUNTIF($BB$1:BB136,"o")&gt;$H$44,"n",VLOOKUP(BA137,$AB$2:$AD$250,3,FALSE)))</f>
        <v/>
      </c>
    </row>
    <row r="138" spans="2:54">
      <c r="B138" s="59"/>
      <c r="C138" s="59"/>
      <c r="D138" s="97"/>
      <c r="E138" s="97"/>
      <c r="F138" s="59"/>
      <c r="H138" s="59"/>
      <c r="I138" s="59"/>
      <c r="L138" s="59"/>
      <c r="M138" s="59"/>
      <c r="N138" s="59"/>
      <c r="O138" s="59"/>
      <c r="P138" s="59"/>
      <c r="Q138" s="59"/>
      <c r="R138" s="59"/>
      <c r="S138" s="59"/>
      <c r="T138" s="59"/>
      <c r="U138" s="59"/>
      <c r="V138" s="59"/>
      <c r="W138" s="59"/>
      <c r="X138" s="59"/>
      <c r="Y138" s="59"/>
      <c r="Z138" s="59"/>
      <c r="AC138" s="59"/>
      <c r="AD138" s="59"/>
      <c r="AE138" s="101" t="s">
        <v>66</v>
      </c>
      <c r="AP138" t="str">
        <f>IFERROR(IF(AR138="","",IF(COUNTIF($AS$2:AS137,"o")&gt;$B$44,"n",VLOOKUP(AR138,$AB$2:$AD$240,3,FALSE))),"n")</f>
        <v/>
      </c>
      <c r="AQ138">
        <f>IFERROR(VLOOKUP($F$1&amp;"terbis",import!$AB$6:$AT$65,ROW(6:6),FALSE),0)</f>
        <v>0</v>
      </c>
      <c r="AR138" t="str">
        <f t="shared" si="25"/>
        <v/>
      </c>
      <c r="AS138" t="str">
        <f t="shared" ca="1" si="27"/>
        <v/>
      </c>
      <c r="AZ138" t="str">
        <f t="shared" si="26"/>
        <v/>
      </c>
      <c r="BA138" t="str">
        <f>+IF(AZ29="","",IF(ISERROR(VLOOKUP(AZ29,Feuil1!$C$7:$C$56,1,FALSE)),"",AZ29))</f>
        <v/>
      </c>
      <c r="BB138" t="str">
        <f>IF(BA138="","",IF(COUNTIF($BB$1:BB137,"o")&gt;$H$44,"n",VLOOKUP(BA138,$AB$2:$AD$250,3,FALSE)))</f>
        <v/>
      </c>
    </row>
    <row r="139" spans="2:54">
      <c r="B139" s="59"/>
      <c r="C139" s="59"/>
      <c r="D139" s="97"/>
      <c r="E139" s="97"/>
      <c r="F139" s="59"/>
      <c r="H139" s="59"/>
      <c r="I139" s="59"/>
      <c r="J139" s="59"/>
      <c r="K139" s="59"/>
      <c r="L139" s="59"/>
      <c r="M139" s="59"/>
      <c r="N139" s="59"/>
      <c r="O139" s="59"/>
      <c r="P139" s="59"/>
      <c r="Q139" s="59"/>
      <c r="R139" s="59"/>
      <c r="S139" s="59"/>
      <c r="T139" s="59"/>
      <c r="U139" s="59"/>
      <c r="V139" s="59"/>
      <c r="W139" s="59"/>
      <c r="X139" s="59"/>
      <c r="Y139" s="59"/>
      <c r="Z139" s="59"/>
      <c r="AC139" s="59"/>
      <c r="AD139" s="59"/>
      <c r="AE139" s="101" t="s">
        <v>66</v>
      </c>
      <c r="AP139" t="str">
        <f>IFERROR(IF(AR139="","",IF(COUNTIF($AS$2:AS138,"o")&gt;$B$44,"n",VLOOKUP(AR139,$AB$2:$AD$240,3,FALSE))),"n")</f>
        <v/>
      </c>
      <c r="AQ139">
        <f>IFERROR(VLOOKUP($F$1&amp;"terbis",import!$AB$6:$AT$65,ROW(7:7),FALSE),0)</f>
        <v>0</v>
      </c>
      <c r="AR139" t="str">
        <f t="shared" si="25"/>
        <v/>
      </c>
      <c r="AS139" t="str">
        <f t="shared" ca="1" si="27"/>
        <v/>
      </c>
      <c r="AZ139" t="str">
        <f t="shared" si="26"/>
        <v/>
      </c>
      <c r="BA139" t="str">
        <f>+IF(AZ30="","",IF(ISERROR(VLOOKUP(AZ30,Feuil1!$C$7:$C$56,1,FALSE)),"",AZ30))</f>
        <v/>
      </c>
      <c r="BB139" t="str">
        <f>IF(BA139="","",IF(COUNTIF($BB$1:BB138,"o")&gt;$H$44,"n",VLOOKUP(BA139,$AB$2:$AD$250,3,FALSE)))</f>
        <v/>
      </c>
    </row>
    <row r="140" spans="2:54">
      <c r="B140" s="59"/>
      <c r="C140" s="59"/>
      <c r="D140" s="97"/>
      <c r="E140" s="97"/>
      <c r="F140" s="59"/>
      <c r="H140" s="59"/>
      <c r="I140" s="59"/>
      <c r="J140" s="59"/>
      <c r="K140" s="59"/>
      <c r="L140" s="59"/>
      <c r="M140" s="59"/>
      <c r="N140" s="59"/>
      <c r="O140" s="59"/>
      <c r="P140" s="59"/>
      <c r="Q140" s="59"/>
      <c r="R140" s="59"/>
      <c r="S140" s="59"/>
      <c r="T140" s="59"/>
      <c r="U140" s="59"/>
      <c r="V140" s="59"/>
      <c r="W140" s="59"/>
      <c r="X140" s="59"/>
      <c r="Y140" s="59"/>
      <c r="Z140" s="59"/>
      <c r="AC140" s="59"/>
      <c r="AD140" s="59"/>
      <c r="AE140" s="101" t="s">
        <v>66</v>
      </c>
      <c r="AP140" t="str">
        <f>IFERROR(IF(AR140="","",IF(COUNTIF($AS$2:AS139,"o")&gt;$B$44,"n",VLOOKUP(AR140,$AB$2:$AD$240,3,FALSE))),"n")</f>
        <v/>
      </c>
      <c r="AQ140">
        <f>IFERROR(VLOOKUP($F$1&amp;"terbis",import!$AB$6:$AT$65,ROW(8:8),FALSE),0)</f>
        <v>0</v>
      </c>
      <c r="AR140" t="str">
        <f t="shared" si="25"/>
        <v/>
      </c>
      <c r="AS140" t="str">
        <f t="shared" ca="1" si="27"/>
        <v/>
      </c>
      <c r="AZ140" t="str">
        <f t="shared" si="26"/>
        <v/>
      </c>
      <c r="BA140" t="str">
        <f>+IF(AZ31="","",IF(ISERROR(VLOOKUP(AZ31,Feuil1!$C$7:$C$56,1,FALSE)),"",AZ31))</f>
        <v/>
      </c>
      <c r="BB140" t="str">
        <f>IF(BA140="","",IF(COUNTIF($BB$1:BB139,"o")&gt;$H$44,"n",VLOOKUP(BA140,$AB$2:$AD$250,3,FALSE)))</f>
        <v/>
      </c>
    </row>
    <row r="141" spans="2:54">
      <c r="B141" s="59"/>
      <c r="C141" s="59"/>
      <c r="D141" s="97"/>
      <c r="E141" s="97"/>
      <c r="F141" s="59"/>
      <c r="H141" s="59"/>
      <c r="I141" s="59"/>
      <c r="J141" s="59"/>
      <c r="K141" s="59"/>
      <c r="L141" s="59"/>
      <c r="M141" s="59"/>
      <c r="N141" s="59"/>
      <c r="O141" s="59"/>
      <c r="P141" s="59"/>
      <c r="Q141" s="59"/>
      <c r="R141" s="59"/>
      <c r="S141" s="59"/>
      <c r="T141" s="59"/>
      <c r="U141" s="59"/>
      <c r="V141" s="59"/>
      <c r="W141" s="59"/>
      <c r="X141" s="59"/>
      <c r="Y141" s="59"/>
      <c r="Z141" s="59"/>
      <c r="AC141" s="59"/>
      <c r="AD141" s="59"/>
      <c r="AE141" s="101" t="s">
        <v>66</v>
      </c>
      <c r="AP141" t="str">
        <f>IFERROR(IF(AR141="","",IF(COUNTIF($AS$2:AS140,"o")&gt;$B$44,"n",VLOOKUP(AR141,$AB$2:$AD$240,3,FALSE))),"n")</f>
        <v/>
      </c>
      <c r="AQ141">
        <f>IFERROR(VLOOKUP($F$1&amp;"terbis",import!$AB$6:$AT$65,ROW(9:9),FALSE),0)</f>
        <v>0</v>
      </c>
      <c r="AR141" t="str">
        <f t="shared" si="25"/>
        <v/>
      </c>
      <c r="AS141" t="str">
        <f t="shared" ca="1" si="27"/>
        <v/>
      </c>
      <c r="AZ141" t="str">
        <f t="shared" si="26"/>
        <v/>
      </c>
      <c r="BA141" t="str">
        <f>+IF(AZ32="","",IF(ISERROR(VLOOKUP(AZ32,Feuil1!$C$7:$C$56,1,FALSE)),"",AZ32))</f>
        <v/>
      </c>
      <c r="BB141" t="str">
        <f>IF(BA141="","",IF(COUNTIF($BB$1:BB140,"o")&gt;$H$44,"n",VLOOKUP(BA141,$AB$2:$AD$250,3,FALSE)))</f>
        <v/>
      </c>
    </row>
    <row r="142" spans="2:54">
      <c r="B142" s="59"/>
      <c r="C142" s="59"/>
      <c r="D142" s="97"/>
      <c r="E142" s="97"/>
      <c r="F142" s="59"/>
      <c r="H142" s="59"/>
      <c r="I142" s="59"/>
      <c r="J142" s="59"/>
      <c r="K142" s="59"/>
      <c r="L142" s="59"/>
      <c r="M142" s="59"/>
      <c r="N142" s="59"/>
      <c r="O142" s="59"/>
      <c r="P142" s="59"/>
      <c r="Q142" s="59"/>
      <c r="R142" s="59"/>
      <c r="S142" s="59"/>
      <c r="T142" s="59"/>
      <c r="U142" s="59"/>
      <c r="V142" s="59"/>
      <c r="W142" s="59"/>
      <c r="X142" s="59"/>
      <c r="Y142" s="59"/>
      <c r="Z142" s="59"/>
      <c r="AC142" s="59"/>
      <c r="AD142" s="59"/>
      <c r="AE142" s="101" t="s">
        <v>66</v>
      </c>
      <c r="AP142" t="str">
        <f>IFERROR(IF(AR142="","",IF(COUNTIF($AS$2:AS141,"o")&gt;$B$44,"n",VLOOKUP(AR142,$AB$2:$AD$240,3,FALSE))),"n")</f>
        <v/>
      </c>
      <c r="AQ142">
        <f>IFERROR(VLOOKUP($F$1&amp;"terbis",import!$AB$6:$AT$65,ROW(10:10),FALSE),0)</f>
        <v>0</v>
      </c>
      <c r="AR142" t="str">
        <f t="shared" si="25"/>
        <v/>
      </c>
      <c r="AS142" t="str">
        <f t="shared" ca="1" si="27"/>
        <v/>
      </c>
      <c r="AZ142" t="str">
        <f t="shared" si="26"/>
        <v/>
      </c>
      <c r="BA142" t="str">
        <f>+IF(AZ33="","",IF(ISERROR(VLOOKUP(AZ33,Feuil1!$C$7:$C$56,1,FALSE)),"",AZ33))</f>
        <v/>
      </c>
      <c r="BB142" t="str">
        <f>IF(BA142="","",IF(COUNTIF($BB$1:BB141,"o")&gt;$H$44,"n",VLOOKUP(BA142,$AB$2:$AD$250,3,FALSE)))</f>
        <v/>
      </c>
    </row>
    <row r="143" spans="2:54">
      <c r="B143" s="59"/>
      <c r="C143" s="59"/>
      <c r="D143" s="97"/>
      <c r="E143" s="97"/>
      <c r="F143" s="59"/>
      <c r="H143" s="59"/>
      <c r="I143" s="59"/>
      <c r="J143" s="59"/>
      <c r="K143" s="59"/>
      <c r="L143" s="59"/>
      <c r="M143" s="59"/>
      <c r="N143" s="59"/>
      <c r="O143" s="59"/>
      <c r="P143" s="59"/>
      <c r="Q143" s="59"/>
      <c r="R143" s="59"/>
      <c r="S143" s="59"/>
      <c r="T143" s="59"/>
      <c r="U143" s="59"/>
      <c r="V143" s="59"/>
      <c r="W143" s="59"/>
      <c r="X143" s="59"/>
      <c r="Y143" s="59"/>
      <c r="Z143" s="59"/>
      <c r="AC143" s="59"/>
      <c r="AD143" s="59"/>
      <c r="AE143" s="101" t="s">
        <v>66</v>
      </c>
      <c r="AP143" t="str">
        <f>IFERROR(IF(AR143="","",IF(COUNTIF($AS$2:AS142,"o")&gt;$B$44,"n",VLOOKUP(AR143,$AB$2:$AD$240,3,FALSE))),"n")</f>
        <v/>
      </c>
      <c r="AQ143">
        <f>IFERROR(VLOOKUP($F$1&amp;"terbis",import!$AB$6:$AT$65,ROW(11:11),FALSE),0)</f>
        <v>0</v>
      </c>
      <c r="AR143" t="str">
        <f t="shared" ref="AR143:AR152" si="28">IF(RIGHT(AQ143,14)="(14.30 -17.00)",LEFT(AQ143,LEN(AQ143)-14),"")</f>
        <v/>
      </c>
      <c r="AS143" t="str">
        <f t="shared" ca="1" si="27"/>
        <v/>
      </c>
      <c r="AX143" t="str">
        <f>IF(AZ28="","",IF(ISERROR(VLOOKUP(AZ28,Feuil1!$C$7:$C$56,1,FALSE)),"",AZ28))</f>
        <v/>
      </c>
      <c r="AY143" t="str">
        <f>IF(AZ28="","",IF(ISERROR(VLOOKUP(AZ28,Feuil1!$C$7:$C$56,1,FALSE)),"",AZ28))</f>
        <v/>
      </c>
      <c r="AZ143" t="str">
        <f t="shared" si="26"/>
        <v/>
      </c>
      <c r="BA143" t="str">
        <f>+IF(AZ34="","",IF(ISERROR(VLOOKUP(AZ34,Feuil1!$C$7:$C$56,1,FALSE)),"",AZ34))</f>
        <v/>
      </c>
      <c r="BB143" t="str">
        <f>IF(BA143="","",IF(COUNTIF($BB$1:BB142,"o")&gt;$H$44,"n",VLOOKUP(BA143,$AB$2:$AD$250,3,FALSE)))</f>
        <v/>
      </c>
    </row>
    <row r="144" spans="2:54">
      <c r="B144" s="59"/>
      <c r="C144" s="59"/>
      <c r="D144" s="97"/>
      <c r="E144" s="97"/>
      <c r="F144" s="59"/>
      <c r="H144" s="59"/>
      <c r="I144" s="59"/>
      <c r="J144" s="59"/>
      <c r="K144" s="59"/>
      <c r="L144" s="59"/>
      <c r="M144" s="59"/>
      <c r="N144" s="59"/>
      <c r="O144" s="59"/>
      <c r="P144" s="59"/>
      <c r="Q144" s="59"/>
      <c r="R144" s="59"/>
      <c r="S144" s="59"/>
      <c r="T144" s="59"/>
      <c r="U144" s="59"/>
      <c r="V144" s="59"/>
      <c r="W144" s="59"/>
      <c r="X144" s="59"/>
      <c r="Y144" s="59"/>
      <c r="Z144" s="59"/>
      <c r="AC144" s="59"/>
      <c r="AD144" s="59"/>
      <c r="AE144" s="101" t="s">
        <v>66</v>
      </c>
      <c r="AP144" t="str">
        <f>IFERROR(IF(AR144="","",IF(COUNTIF($AS$2:AS143,"o")&gt;$B$44,"n",VLOOKUP(AR144,$AB$2:$AD$240,3,FALSE))),"n")</f>
        <v/>
      </c>
      <c r="AQ144" t="str">
        <f>IFERROR(VLOOKUP($F$1&amp;"terbis",import!$AB$6:$AT$65,ROW(12:12),FALSE),0)</f>
        <v>LIS BENJAMIN</v>
      </c>
      <c r="AR144" t="str">
        <f t="shared" si="28"/>
        <v/>
      </c>
      <c r="AS144" t="str">
        <f t="shared" ca="1" si="27"/>
        <v/>
      </c>
      <c r="AX144" t="str">
        <f>IF(AZ29="","",IF(ISERROR(VLOOKUP(AZ29,Feuil1!$C$7:$C$56,1,FALSE)),"",AZ29))</f>
        <v/>
      </c>
      <c r="AY144" t="str">
        <f>IF(AZ29="","",IF(ISERROR(VLOOKUP(AZ29,Feuil1!$C$7:$C$56,1,FALSE)),"",AZ29))</f>
        <v/>
      </c>
      <c r="AZ144" t="str">
        <f t="shared" si="26"/>
        <v/>
      </c>
      <c r="BA144" t="str">
        <f>+IF(AZ35="","",IF(ISERROR(VLOOKUP(AZ35,Feuil1!$C$7:$C$56,1,FALSE)),"",AZ35))</f>
        <v/>
      </c>
      <c r="BB144" t="str">
        <f>IF(BA144="","",IF(COUNTIF($BB$1:BB143,"o")&gt;$H$44,"n",VLOOKUP(BA144,$AB$2:$AD$250,3,FALSE)))</f>
        <v/>
      </c>
    </row>
    <row r="145" spans="2:54">
      <c r="B145" s="59"/>
      <c r="C145" s="59"/>
      <c r="D145" s="97"/>
      <c r="E145" s="97"/>
      <c r="F145" s="59"/>
      <c r="H145" s="59"/>
      <c r="I145" s="59"/>
      <c r="J145" s="59"/>
      <c r="K145" s="59"/>
      <c r="L145" s="59"/>
      <c r="M145" s="59"/>
      <c r="N145" s="59"/>
      <c r="O145" s="59"/>
      <c r="P145" s="59"/>
      <c r="Q145" s="59"/>
      <c r="R145" s="59"/>
      <c r="S145" s="59"/>
      <c r="T145" s="59"/>
      <c r="U145" s="59"/>
      <c r="V145" s="59"/>
      <c r="W145" s="59"/>
      <c r="X145" s="59"/>
      <c r="Y145" s="59"/>
      <c r="Z145" s="59"/>
      <c r="AC145" s="59"/>
      <c r="AD145" s="59"/>
      <c r="AE145" s="101" t="s">
        <v>66</v>
      </c>
      <c r="AP145" t="str">
        <f>IFERROR(IF(AR145="","",IF(COUNTIF($AS$2:AS144,"o")&gt;$B$44,"n",VLOOKUP(AR145,$AB$2:$AD$240,3,FALSE))),"n")</f>
        <v/>
      </c>
      <c r="AQ145" t="str">
        <f>IFERROR(VLOOKUP($F$1&amp;"terbis",import!$AB$6:$AT$65,ROW(13:13),FALSE),0)</f>
        <v>PECQU ALEXIS</v>
      </c>
      <c r="AR145" t="str">
        <f t="shared" si="28"/>
        <v/>
      </c>
      <c r="AS145" t="str">
        <f t="shared" ca="1" si="27"/>
        <v/>
      </c>
      <c r="AX145" t="str">
        <f>IF(AZ30="","",IF(ISERROR(VLOOKUP(AZ30,Feuil1!$C$7:$C$56,1,FALSE)),"",AZ30))</f>
        <v/>
      </c>
      <c r="AY145" t="str">
        <f>IF(AZ30="","",IF(ISERROR(VLOOKUP(AZ30,Feuil1!$C$7:$C$56,1,FALSE)),"",AZ30))</f>
        <v/>
      </c>
      <c r="AZ145" t="str">
        <f t="shared" si="26"/>
        <v/>
      </c>
      <c r="BA145" t="str">
        <f>+IF(AZ36="","",IF(ISERROR(VLOOKUP(AZ36,Feuil1!$C$7:$C$56,1,FALSE)),"",AZ36))</f>
        <v/>
      </c>
      <c r="BB145" t="str">
        <f>IF(BA145="","",IF(COUNTIF($BB$1:BB144,"o")&gt;$H$44,"n",VLOOKUP(BA145,$AB$2:$AD$250,3,FALSE)))</f>
        <v/>
      </c>
    </row>
    <row r="146" spans="2:54">
      <c r="B146" s="59"/>
      <c r="C146" s="59"/>
      <c r="D146" s="97"/>
      <c r="E146" s="97"/>
      <c r="F146" s="59"/>
      <c r="H146" s="59"/>
      <c r="I146" s="59"/>
      <c r="J146" s="59"/>
      <c r="K146" s="59"/>
      <c r="L146" s="59"/>
      <c r="M146" s="59"/>
      <c r="N146" s="59"/>
      <c r="O146" s="59"/>
      <c r="P146" s="59"/>
      <c r="Q146" s="59"/>
      <c r="R146" s="59"/>
      <c r="S146" s="59"/>
      <c r="T146" s="59"/>
      <c r="U146" s="59"/>
      <c r="V146" s="59"/>
      <c r="W146" s="59"/>
      <c r="X146" s="59"/>
      <c r="Y146" s="59"/>
      <c r="Z146" s="59"/>
      <c r="AC146" s="59"/>
      <c r="AD146" s="59"/>
      <c r="AE146" s="101" t="s">
        <v>66</v>
      </c>
      <c r="AP146" t="str">
        <f>IFERROR(IF(AR146="","",IF(COUNTIF($AS$2:AS145,"o")&gt;$B$44,"n",VLOOKUP(AR146,$AB$2:$AD$240,3,FALSE))),"n")</f>
        <v/>
      </c>
      <c r="AQ146">
        <f>IFERROR(VLOOKUP($F$1&amp;"terbis",import!$AB$6:$AT$65,ROW(14:14),FALSE),0)</f>
        <v>0</v>
      </c>
      <c r="AR146" t="str">
        <f t="shared" si="28"/>
        <v/>
      </c>
      <c r="AS146" t="str">
        <f t="shared" ca="1" si="27"/>
        <v/>
      </c>
      <c r="AX146" t="str">
        <f>IF(AZ31="","",IF(ISERROR(VLOOKUP(AZ31,Feuil1!$C$7:$C$56,1,FALSE)),"",AZ31))</f>
        <v/>
      </c>
      <c r="AY146" t="str">
        <f>IF(AZ31="","",IF(ISERROR(VLOOKUP(AZ31,Feuil1!$C$7:$C$56,1,FALSE)),"",AZ31))</f>
        <v/>
      </c>
      <c r="AZ146" t="str">
        <f t="shared" si="26"/>
        <v/>
      </c>
      <c r="BA146" t="str">
        <f>+IF(AZ37="","",IF(ISERROR(VLOOKUP(AZ37,Feuil1!$C$7:$C$56,1,FALSE)),"",AZ37))</f>
        <v/>
      </c>
      <c r="BB146" t="str">
        <f>IF(BA146="","",IF(COUNTIF($BB$1:BB145,"o")&gt;$H$44,"n",VLOOKUP(BA146,$AB$2:$AD$250,3,FALSE)))</f>
        <v/>
      </c>
    </row>
    <row r="147" spans="2:54">
      <c r="B147" s="59"/>
      <c r="C147" s="59"/>
      <c r="D147" s="97"/>
      <c r="E147" s="97"/>
      <c r="F147" s="59"/>
      <c r="H147" s="59"/>
      <c r="I147" s="59"/>
      <c r="J147" s="59"/>
      <c r="K147" s="59"/>
      <c r="L147" s="59"/>
      <c r="M147" s="59"/>
      <c r="N147" s="59"/>
      <c r="O147" s="59"/>
      <c r="P147" s="59"/>
      <c r="Q147" s="59"/>
      <c r="R147" s="59"/>
      <c r="S147" s="59"/>
      <c r="T147" s="59"/>
      <c r="U147" s="59"/>
      <c r="V147" s="59"/>
      <c r="W147" s="59"/>
      <c r="X147" s="59"/>
      <c r="Y147" s="59"/>
      <c r="Z147" s="59"/>
      <c r="AC147" s="59"/>
      <c r="AD147" s="59"/>
      <c r="AE147" s="101" t="s">
        <v>66</v>
      </c>
      <c r="AP147" t="str">
        <f>IFERROR(IF(AR147="","",IF(COUNTIF($AS$2:AS146,"o")&gt;$B$44,"n",VLOOKUP(AR147,$AB$2:$AD$240,3,FALSE))),"n")</f>
        <v/>
      </c>
      <c r="AQ147">
        <f>IFERROR(VLOOKUP($F$1&amp;"terbis",import!$AB$6:$AT$65,ROW(15:15),FALSE),0)</f>
        <v>0</v>
      </c>
      <c r="AR147" t="str">
        <f t="shared" si="28"/>
        <v/>
      </c>
      <c r="AS147" t="str">
        <f t="shared" ca="1" si="27"/>
        <v/>
      </c>
      <c r="AX147" t="str">
        <f>IF(AZ32="","",IF(ISERROR(VLOOKUP(AZ32,Feuil1!$C$7:$C$56,1,FALSE)),"",AZ32))</f>
        <v/>
      </c>
      <c r="AY147" t="str">
        <f>IF(AZ32="","",IF(ISERROR(VLOOKUP(AZ32,Feuil1!$C$7:$C$56,1,FALSE)),"",AZ32))</f>
        <v/>
      </c>
      <c r="AZ147" t="str">
        <f t="shared" si="26"/>
        <v/>
      </c>
      <c r="BA147" t="str">
        <f>+IF(AZ38="","",IF(ISERROR(VLOOKUP(AZ38,Feuil1!$C$7:$C$56,1,FALSE)),"",AZ38))</f>
        <v/>
      </c>
      <c r="BB147" t="str">
        <f>IF(BA147="","",IF(COUNTIF($BB$1:BB146,"o")&gt;$H$44,"n",VLOOKUP(BA147,$AB$2:$AD$250,3,FALSE)))</f>
        <v/>
      </c>
    </row>
    <row r="148" spans="2:54">
      <c r="B148" s="59"/>
      <c r="C148" s="59"/>
      <c r="D148" s="97"/>
      <c r="E148" s="97"/>
      <c r="F148" s="59"/>
      <c r="H148" s="59"/>
      <c r="I148" s="59"/>
      <c r="J148" s="59"/>
      <c r="K148" s="59"/>
      <c r="L148" s="59"/>
      <c r="M148" s="59"/>
      <c r="N148" s="59"/>
      <c r="O148" s="59"/>
      <c r="P148" s="59"/>
      <c r="Q148" s="59"/>
      <c r="R148" s="59"/>
      <c r="S148" s="59"/>
      <c r="T148" s="59"/>
      <c r="U148" s="59"/>
      <c r="V148" s="59"/>
      <c r="W148" s="59"/>
      <c r="X148" s="59"/>
      <c r="Y148" s="59"/>
      <c r="Z148" s="59"/>
      <c r="AC148" s="59"/>
      <c r="AD148" s="59"/>
      <c r="AE148" s="101" t="s">
        <v>66</v>
      </c>
      <c r="AP148" t="str">
        <f>IFERROR(IF(AR148="","",IF(COUNTIF($AS$2:AS147,"o")&gt;$B$44,"n",VLOOKUP(AR148,$AB$2:$AD$240,3,FALSE))),"n")</f>
        <v/>
      </c>
      <c r="AQ148">
        <f>IFERROR(VLOOKUP($F$1&amp;"terbis",import!$AB$6:$AT$65,ROW(16:16),FALSE),0)</f>
        <v>0</v>
      </c>
      <c r="AR148" t="str">
        <f t="shared" si="28"/>
        <v/>
      </c>
      <c r="AS148" t="str">
        <f t="shared" ca="1" si="27"/>
        <v/>
      </c>
      <c r="AX148" t="str">
        <f>IF(AZ33="","",IF(ISERROR(VLOOKUP(AZ33,Feuil1!$C$7:$C$56,1,FALSE)),"",AZ33))</f>
        <v/>
      </c>
      <c r="AY148" t="str">
        <f>IF(AZ33="","",IF(ISERROR(VLOOKUP(AZ33,Feuil1!$C$7:$C$56,1,FALSE)),"",AZ33))</f>
        <v/>
      </c>
      <c r="AZ148" t="str">
        <f t="shared" si="26"/>
        <v/>
      </c>
      <c r="BA148" t="str">
        <f>+IF(AZ39="","",IF(ISERROR(VLOOKUP(AZ39,Feuil1!$C$7:$C$56,1,FALSE)),"",AZ39))</f>
        <v/>
      </c>
      <c r="BB148" t="str">
        <f>IF(BA148="","",IF(COUNTIF($BB$1:BB147,"o")&gt;$H$44,"n",VLOOKUP(BA148,$AB$2:$AD$250,3,FALSE)))</f>
        <v/>
      </c>
    </row>
    <row r="149" spans="2:54">
      <c r="B149" s="59"/>
      <c r="C149" s="59"/>
      <c r="D149" s="97"/>
      <c r="E149" s="97"/>
      <c r="F149" s="59"/>
      <c r="H149" s="59"/>
      <c r="I149" s="59"/>
      <c r="J149" s="59"/>
      <c r="K149" s="59"/>
      <c r="L149" s="59"/>
      <c r="M149" s="59"/>
      <c r="N149" s="59"/>
      <c r="O149" s="59"/>
      <c r="P149" s="59"/>
      <c r="Q149" s="59"/>
      <c r="R149" s="59"/>
      <c r="S149" s="59"/>
      <c r="T149" s="59"/>
      <c r="U149" s="59"/>
      <c r="V149" s="59"/>
      <c r="W149" s="59"/>
      <c r="X149" s="59"/>
      <c r="Y149" s="59"/>
      <c r="Z149" s="59"/>
      <c r="AC149" s="59"/>
      <c r="AD149" s="59"/>
      <c r="AE149" s="101" t="s">
        <v>66</v>
      </c>
      <c r="AP149" t="str">
        <f>IFERROR(IF(AR149="","",IF(COUNTIF($AS$2:AS148,"o")&gt;$B$44,"n",VLOOKUP(AR149,$AB$2:$AD$240,3,FALSE))),"n")</f>
        <v/>
      </c>
      <c r="AQ149">
        <f>IFERROR(VLOOKUP($F$1&amp;"terbis",import!$AB$6:$AT$65,ROW(17:17),FALSE),0)</f>
        <v>0</v>
      </c>
      <c r="AR149" t="str">
        <f t="shared" si="28"/>
        <v/>
      </c>
      <c r="AS149" t="str">
        <f t="shared" ca="1" si="27"/>
        <v/>
      </c>
      <c r="AX149" t="str">
        <f>IF(AZ34="","",IF(ISERROR(VLOOKUP(AZ34,Feuil1!$C$7:$C$56,1,FALSE)),"",AZ34))</f>
        <v/>
      </c>
      <c r="AY149" t="str">
        <f>IF(AZ34="","",IF(ISERROR(VLOOKUP(AZ34,Feuil1!$C$7:$C$56,1,FALSE)),"",AZ34))</f>
        <v/>
      </c>
      <c r="AZ149" t="str">
        <f t="shared" si="26"/>
        <v/>
      </c>
      <c r="BA149" t="str">
        <f>+IF(AZ40="","",IF(ISERROR(VLOOKUP(AZ40,Feuil1!$C$7:$C$56,1,FALSE)),"",AZ40))</f>
        <v/>
      </c>
      <c r="BB149" t="str">
        <f>IF(BA149="","",IF(COUNTIF($BB$1:BB148,"o")&gt;$H$44,"n",VLOOKUP(BA149,$AB$2:$AD$250,3,FALSE)))</f>
        <v/>
      </c>
    </row>
    <row r="150" spans="2:54">
      <c r="B150" s="59"/>
      <c r="C150" s="59"/>
      <c r="D150" s="97"/>
      <c r="E150" s="97"/>
      <c r="F150" s="59"/>
      <c r="H150" s="59"/>
      <c r="I150" s="59"/>
      <c r="J150" s="59"/>
      <c r="K150" s="59"/>
      <c r="L150" s="59"/>
      <c r="M150" s="59"/>
      <c r="N150" s="59"/>
      <c r="O150" s="59"/>
      <c r="P150" s="59"/>
      <c r="Q150" s="59"/>
      <c r="R150" s="59"/>
      <c r="S150" s="59"/>
      <c r="T150" s="59"/>
      <c r="U150" s="59"/>
      <c r="V150" s="59"/>
      <c r="W150" s="59"/>
      <c r="X150" s="59"/>
      <c r="Y150" s="59"/>
      <c r="Z150" s="59"/>
      <c r="AB150" t="e">
        <f>#REF!</f>
        <v>#REF!</v>
      </c>
      <c r="AC150" s="59"/>
      <c r="AD150" s="59" t="e">
        <f>IF(OR(LEN($AB150)&lt;6,$AB150=$F$1),"","n")</f>
        <v>#REF!</v>
      </c>
      <c r="AE150" s="59" t="e">
        <f t="shared" ref="AE150:AE181" ca="1" si="29">IF(OR(LEN($AB150)&lt;6,$AB150=$A$29),"","o")</f>
        <v>#REF!</v>
      </c>
      <c r="AP150" t="str">
        <f>IFERROR(IF(AR150="","",IF(COUNTIF($AS$2:AS149,"o")&gt;$B$44,"n",VLOOKUP(AR150,$AB$2:$AD$240,3,FALSE))),"n")</f>
        <v/>
      </c>
      <c r="AQ150">
        <f>IFERROR(VLOOKUP($F$1&amp;"terbis",import!$AB$6:$AT$65,ROW(18:18),FALSE),0)</f>
        <v>0</v>
      </c>
      <c r="AR150" t="str">
        <f t="shared" si="28"/>
        <v/>
      </c>
      <c r="AS150" t="str">
        <f t="shared" ca="1" si="27"/>
        <v/>
      </c>
      <c r="AX150" t="str">
        <f>IF(AZ35="","",IF(ISERROR(VLOOKUP(AZ35,Feuil1!$C$7:$C$56,1,FALSE)),"",AZ35))</f>
        <v/>
      </c>
      <c r="AY150" t="str">
        <f>IF(AZ35="","",IF(ISERROR(VLOOKUP(AZ35,Feuil1!$C$7:$C$56,1,FALSE)),"",AZ35))</f>
        <v/>
      </c>
      <c r="AZ150" t="str">
        <f t="shared" si="26"/>
        <v/>
      </c>
      <c r="BA150" t="str">
        <f>+IF(AZ41="","",IF(ISERROR(VLOOKUP(AZ41,Feuil1!$C$7:$C$56,1,FALSE)),"",AZ41))</f>
        <v/>
      </c>
      <c r="BB150" t="str">
        <f>IF(BA150="","",IF(COUNTIF($BB$1:BB149,"o")&gt;$H$44,"n",VLOOKUP(BA150,$AB$2:$AD$250,3,FALSE)))</f>
        <v/>
      </c>
    </row>
    <row r="151" spans="2:54">
      <c r="B151" s="59"/>
      <c r="C151" s="59"/>
      <c r="D151" s="97"/>
      <c r="E151" s="97"/>
      <c r="F151" s="59"/>
      <c r="H151" s="59"/>
      <c r="I151" s="59"/>
      <c r="J151" s="59"/>
      <c r="K151" s="59"/>
      <c r="L151" s="59"/>
      <c r="M151" s="59"/>
      <c r="N151" s="59"/>
      <c r="O151" s="59"/>
      <c r="P151" s="59"/>
      <c r="Q151" s="59"/>
      <c r="R151" s="59"/>
      <c r="S151" s="59"/>
      <c r="T151" s="59"/>
      <c r="U151" s="59"/>
      <c r="V151" s="59"/>
      <c r="W151" s="59"/>
      <c r="X151" s="59"/>
      <c r="Y151" s="59"/>
      <c r="Z151" s="59"/>
      <c r="AB151" t="e">
        <f>#REF!</f>
        <v>#REF!</v>
      </c>
      <c r="AD151" s="59" t="e">
        <f t="shared" ref="AD151:AD211" si="30">IF(OR(LEN(AB151)&lt;6,AB151=$F$1),"","n")</f>
        <v>#REF!</v>
      </c>
      <c r="AE151" s="59" t="e">
        <f t="shared" ca="1" si="29"/>
        <v>#REF!</v>
      </c>
      <c r="AP151" t="str">
        <f>IFERROR(IF(AR151="","",IF(COUNTIF($AS$2:AS150,"o")&gt;$B$44,"n",VLOOKUP(AR151,$AB$2:$AD$240,3,FALSE))),"n")</f>
        <v/>
      </c>
      <c r="AQ151">
        <f>IFERROR(VLOOKUP($F$1&amp;"terbis",import!$AB$6:$AT$65,ROW(19:19),FALSE),0)</f>
        <v>0</v>
      </c>
      <c r="AR151" t="str">
        <f t="shared" si="28"/>
        <v/>
      </c>
      <c r="AS151" t="str">
        <f t="shared" ca="1" si="27"/>
        <v/>
      </c>
      <c r="AX151" t="str">
        <f>IF(AZ36="","",IF(ISERROR(VLOOKUP(AZ36,Feuil1!$C$7:$C$56,1,FALSE)),"",AZ36))</f>
        <v/>
      </c>
      <c r="AY151" t="str">
        <f>IF(AZ36="","",IF(ISERROR(VLOOKUP(AZ36,Feuil1!$C$7:$C$56,1,FALSE)),"",AZ36))</f>
        <v/>
      </c>
      <c r="AZ151" t="str">
        <f t="shared" si="26"/>
        <v/>
      </c>
      <c r="BA151" t="str">
        <f>+IF(AZ42="","",IF(ISERROR(VLOOKUP(AZ42,Feuil1!$C$7:$C$56,1,FALSE)),"",AZ42))</f>
        <v/>
      </c>
      <c r="BB151" t="str">
        <f>IF(BA151="","",IF(COUNTIF($BB$1:BB150,"o")&gt;$H$44,"n",VLOOKUP(BA151,$AB$2:$AD$250,3,FALSE)))</f>
        <v/>
      </c>
    </row>
    <row r="152" spans="2:54">
      <c r="B152" s="59"/>
      <c r="C152" s="59"/>
      <c r="D152" s="97"/>
      <c r="E152" s="97"/>
      <c r="F152" s="59"/>
      <c r="H152" s="59"/>
      <c r="I152" s="59"/>
      <c r="J152" s="59"/>
      <c r="K152" s="59"/>
      <c r="L152" s="59"/>
      <c r="M152" s="59"/>
      <c r="N152" s="59"/>
      <c r="O152" s="59"/>
      <c r="P152" s="59"/>
      <c r="Q152" s="59"/>
      <c r="R152" s="59"/>
      <c r="S152" s="59"/>
      <c r="T152" s="59"/>
      <c r="U152" s="59"/>
      <c r="V152" s="59"/>
      <c r="W152" s="59"/>
      <c r="X152" s="59"/>
      <c r="Y152" s="59"/>
      <c r="Z152" s="59"/>
      <c r="AB152" t="e">
        <f>#REF!</f>
        <v>#REF!</v>
      </c>
      <c r="AD152" s="59" t="e">
        <f t="shared" si="30"/>
        <v>#REF!</v>
      </c>
      <c r="AE152" s="59" t="e">
        <f t="shared" ca="1" si="29"/>
        <v>#REF!</v>
      </c>
      <c r="AP152" t="str">
        <f>IFERROR(IF(AR152="","",IF(COUNTIF($AS$2:AS151,"o")&gt;$B$44,"n",VLOOKUP(AR152,$AB$2:$AD$240,3,FALSE))),"n")</f>
        <v/>
      </c>
      <c r="AQ152">
        <f>IFERROR(VLOOKUP($F$1&amp;"terbis",import!$AB$6:$AT$65,ROW(20:20),FALSE),0)</f>
        <v>0</v>
      </c>
      <c r="AR152" t="str">
        <f t="shared" si="28"/>
        <v/>
      </c>
      <c r="AS152" t="str">
        <f t="shared" ca="1" si="27"/>
        <v/>
      </c>
      <c r="AX152" t="str">
        <f>IF(AZ37="","",IF(ISERROR(VLOOKUP(AZ37,Feuil1!$C$7:$C$56,1,FALSE)),"",AZ37))</f>
        <v/>
      </c>
      <c r="AY152" t="str">
        <f>IF(AZ37="","",IF(ISERROR(VLOOKUP(AZ37,Feuil1!$C$7:$C$56,1,FALSE)),"",AZ37))</f>
        <v/>
      </c>
      <c r="AZ152" t="str">
        <f t="shared" si="26"/>
        <v/>
      </c>
      <c r="BA152" t="str">
        <f>+IF(AZ43="","",IF(ISERROR(VLOOKUP(AZ43,Feuil1!$C$7:$C$56,1,FALSE)),"",AZ43))</f>
        <v/>
      </c>
      <c r="BB152" t="str">
        <f>IF(BA152="","",IF(COUNTIF($BB$1:BB151,"o")&gt;$H$44,"n",VLOOKUP(BA152,$AB$2:$AD$250,3,FALSE)))</f>
        <v/>
      </c>
    </row>
    <row r="153" spans="2:54">
      <c r="B153" s="59"/>
      <c r="C153" s="59"/>
      <c r="D153" s="97"/>
      <c r="E153" s="97"/>
      <c r="F153" s="59"/>
      <c r="H153" s="59"/>
      <c r="I153" s="59"/>
      <c r="J153" s="59"/>
      <c r="K153" s="59"/>
      <c r="L153" s="59"/>
      <c r="M153" s="59"/>
      <c r="N153" s="59"/>
      <c r="O153" s="59"/>
      <c r="P153" s="59"/>
      <c r="Q153" s="59"/>
      <c r="R153" s="59"/>
      <c r="S153" s="59"/>
      <c r="T153" s="59"/>
      <c r="U153" s="59"/>
      <c r="V153" s="59"/>
      <c r="W153" s="59"/>
      <c r="X153" s="59"/>
      <c r="Y153" s="59"/>
      <c r="Z153" s="59"/>
      <c r="AB153" t="e">
        <f>#REF!</f>
        <v>#REF!</v>
      </c>
      <c r="AD153" s="59" t="e">
        <f t="shared" si="30"/>
        <v>#REF!</v>
      </c>
      <c r="AE153" s="59" t="e">
        <f t="shared" ca="1" si="29"/>
        <v>#REF!</v>
      </c>
      <c r="AP153" t="s">
        <v>67</v>
      </c>
      <c r="AQ153" t="str">
        <f ca="1">AT11</f>
        <v/>
      </c>
      <c r="AR153" t="str">
        <f t="shared" ref="AR153:AR160" ca="1" si="31">IF(RIGHT(AQ153,14)="(14.30 -17.00)",LEFT(AQ153,LEN(AQ153)-14),IF(OR(LEFT(AQ153,4)="VAC1",RIGHT(AQ153,1)=")"),"",IF(LEN(AQ153)&lt;6,"",AQ153)))</f>
        <v/>
      </c>
      <c r="AS153" t="str">
        <f t="shared" ca="1" si="27"/>
        <v/>
      </c>
      <c r="AX153" t="str">
        <f>IF(AZ38="","",IF(ISERROR(VLOOKUP(AZ38,Feuil1!$C$7:$C$56,1,FALSE)),"",AZ38))</f>
        <v/>
      </c>
      <c r="AY153" t="str">
        <f>IF(AZ38="","",IF(ISERROR(VLOOKUP(AZ38,Feuil1!$C$7:$C$56,1,FALSE)),"",AZ38))</f>
        <v/>
      </c>
      <c r="AZ153" t="str">
        <f t="shared" si="26"/>
        <v/>
      </c>
      <c r="BB153" t="str">
        <f>IF(BA153="","",IF(COUNTIF($BB$1:BB152,"o")&gt;$H$44,"n",VLOOKUP(BA153,$AB$2:$AD$250,3,FALSE)))</f>
        <v/>
      </c>
    </row>
    <row r="154" spans="2:54">
      <c r="B154" s="59"/>
      <c r="C154" s="59"/>
      <c r="D154" s="97"/>
      <c r="E154" s="97"/>
      <c r="F154" s="59"/>
      <c r="H154" s="59"/>
      <c r="I154" s="59"/>
      <c r="J154" s="59"/>
      <c r="K154" s="59"/>
      <c r="L154" s="59"/>
      <c r="M154" s="59"/>
      <c r="N154" s="59"/>
      <c r="O154" s="59"/>
      <c r="P154" s="59"/>
      <c r="Q154" s="59"/>
      <c r="R154" s="59"/>
      <c r="S154" s="59"/>
      <c r="T154" s="59"/>
      <c r="U154" s="59"/>
      <c r="V154" s="59"/>
      <c r="W154" s="59"/>
      <c r="X154" s="59"/>
      <c r="Y154" s="59"/>
      <c r="Z154" s="59"/>
      <c r="AB154" t="e">
        <f>#REF!</f>
        <v>#REF!</v>
      </c>
      <c r="AD154" s="59" t="e">
        <f t="shared" si="30"/>
        <v>#REF!</v>
      </c>
      <c r="AE154" s="59" t="e">
        <f t="shared" ca="1" si="29"/>
        <v>#REF!</v>
      </c>
      <c r="AP154" t="s">
        <v>67</v>
      </c>
      <c r="AQ154" t="str">
        <f t="shared" ref="AQ154:AQ157" ca="1" si="32">AT12</f>
        <v/>
      </c>
      <c r="AR154" t="str">
        <f t="shared" ca="1" si="31"/>
        <v/>
      </c>
      <c r="AS154" s="53"/>
      <c r="AX154" t="str">
        <f>IF(AZ39="","",IF(ISERROR(VLOOKUP(AZ39,Feuil1!$C$7:$C$56,1,FALSE)),"",AZ39))</f>
        <v/>
      </c>
      <c r="AY154" t="str">
        <f>IF(AZ39="","",IF(ISERROR(VLOOKUP(AZ39,Feuil1!$C$7:$C$56,1,FALSE)),"",AZ39))</f>
        <v/>
      </c>
      <c r="AZ154" t="str">
        <f t="shared" si="26"/>
        <v/>
      </c>
    </row>
    <row r="155" spans="2:54">
      <c r="B155" s="59"/>
      <c r="C155" s="59"/>
      <c r="D155" s="97"/>
      <c r="E155" s="97"/>
      <c r="F155" s="59"/>
      <c r="G155" s="59"/>
      <c r="H155" s="59"/>
      <c r="I155" s="59"/>
      <c r="J155" s="59"/>
      <c r="K155" s="59"/>
      <c r="L155" s="59"/>
      <c r="M155" s="59"/>
      <c r="N155" s="59"/>
      <c r="O155" s="59"/>
      <c r="P155" s="59"/>
      <c r="Q155" s="59"/>
      <c r="R155" s="59"/>
      <c r="S155" s="59"/>
      <c r="T155" s="59"/>
      <c r="U155" s="59"/>
      <c r="V155" s="59"/>
      <c r="W155" s="59"/>
      <c r="X155" s="59"/>
      <c r="Y155" s="59"/>
      <c r="Z155" s="59"/>
      <c r="AA155" s="59"/>
      <c r="AB155" t="e">
        <f>#REF!</f>
        <v>#REF!</v>
      </c>
      <c r="AD155" s="59" t="e">
        <f t="shared" si="30"/>
        <v>#REF!</v>
      </c>
      <c r="AE155" s="59" t="e">
        <f t="shared" ca="1" si="29"/>
        <v>#REF!</v>
      </c>
      <c r="AP155" t="s">
        <v>67</v>
      </c>
      <c r="AQ155" t="str">
        <f t="shared" ca="1" si="32"/>
        <v/>
      </c>
      <c r="AR155" t="str">
        <f t="shared" ca="1" si="31"/>
        <v/>
      </c>
      <c r="AS155" s="53"/>
      <c r="AX155" t="str">
        <f>IF(AZ40="","",IF(ISERROR(VLOOKUP(AZ40,Feuil1!$C$7:$C$56,1,FALSE)),"",AZ40))</f>
        <v/>
      </c>
      <c r="AY155" t="str">
        <f>IF(AZ40="","",IF(ISERROR(VLOOKUP(AZ40,Feuil1!$C$7:$C$56,1,FALSE)),"",AZ40))</f>
        <v/>
      </c>
      <c r="AZ155" t="str">
        <f t="shared" si="26"/>
        <v/>
      </c>
    </row>
    <row r="156" spans="2:54">
      <c r="B156" s="59"/>
      <c r="C156" s="59"/>
      <c r="D156" s="97"/>
      <c r="E156" s="97"/>
      <c r="F156" s="59"/>
      <c r="G156" s="59"/>
      <c r="H156" s="59"/>
      <c r="I156" s="59"/>
      <c r="J156" s="59"/>
      <c r="K156" s="59"/>
      <c r="L156" s="59"/>
      <c r="M156" s="59"/>
      <c r="N156" s="59"/>
      <c r="O156" s="59"/>
      <c r="P156" s="59"/>
      <c r="Q156" s="59"/>
      <c r="R156" s="59"/>
      <c r="S156" s="59"/>
      <c r="T156" s="59"/>
      <c r="U156" s="59"/>
      <c r="V156" s="59"/>
      <c r="W156" s="59"/>
      <c r="X156" s="59"/>
      <c r="Y156" s="59"/>
      <c r="Z156" s="59"/>
      <c r="AA156" s="59"/>
      <c r="AB156" t="e">
        <f>#REF!</f>
        <v>#REF!</v>
      </c>
      <c r="AD156" s="59" t="e">
        <f t="shared" si="30"/>
        <v>#REF!</v>
      </c>
      <c r="AE156" s="59" t="e">
        <f t="shared" ca="1" si="29"/>
        <v>#REF!</v>
      </c>
      <c r="AP156" t="s">
        <v>67</v>
      </c>
      <c r="AQ156" t="str">
        <f t="shared" ca="1" si="32"/>
        <v/>
      </c>
      <c r="AR156" t="str">
        <f t="shared" ca="1" si="31"/>
        <v/>
      </c>
      <c r="AS156" s="53"/>
      <c r="AX156" t="str">
        <f>IF(AZ41="","",IF(ISERROR(VLOOKUP(AZ41,Feuil1!$C$7:$C$56,1,FALSE)),"",AZ41))</f>
        <v/>
      </c>
      <c r="AY156" t="str">
        <f>IF(AZ41="","",IF(ISERROR(VLOOKUP(AZ41,Feuil1!$C$7:$C$56,1,FALSE)),"",AZ41))</f>
        <v/>
      </c>
      <c r="AZ156" t="str">
        <f t="shared" si="26"/>
        <v/>
      </c>
    </row>
    <row r="157" spans="2:54">
      <c r="B157" s="59"/>
      <c r="C157" s="59"/>
      <c r="D157" s="97"/>
      <c r="E157" s="97"/>
      <c r="F157" s="59"/>
      <c r="G157" s="59"/>
      <c r="H157" s="59"/>
      <c r="I157" s="59"/>
      <c r="J157" s="59"/>
      <c r="K157" s="59"/>
      <c r="L157" s="59"/>
      <c r="M157" s="59"/>
      <c r="N157" s="59"/>
      <c r="O157" s="59"/>
      <c r="P157" s="59"/>
      <c r="Q157" s="59"/>
      <c r="R157" s="59"/>
      <c r="S157" s="59"/>
      <c r="T157" s="59"/>
      <c r="U157" s="59"/>
      <c r="V157" s="59"/>
      <c r="W157" s="59"/>
      <c r="X157" s="59"/>
      <c r="Y157" s="59"/>
      <c r="Z157" s="59"/>
      <c r="AA157" s="59"/>
      <c r="AB157" t="e">
        <f>#REF!</f>
        <v>#REF!</v>
      </c>
      <c r="AD157" s="59" t="e">
        <f t="shared" si="30"/>
        <v>#REF!</v>
      </c>
      <c r="AE157" s="59" t="e">
        <f t="shared" ca="1" si="29"/>
        <v>#REF!</v>
      </c>
      <c r="AP157" t="s">
        <v>67</v>
      </c>
      <c r="AQ157" t="str">
        <f t="shared" ca="1" si="32"/>
        <v/>
      </c>
      <c r="AR157" t="str">
        <f t="shared" ca="1" si="31"/>
        <v/>
      </c>
      <c r="AS157" s="53"/>
      <c r="AX157" t="str">
        <f>IF(AZ42="","",IF(ISERROR(VLOOKUP(AZ42,Feuil1!$C$7:$C$56,1,FALSE)),"",AZ42))</f>
        <v/>
      </c>
      <c r="AY157" t="str">
        <f>IF(AZ42="","",IF(ISERROR(VLOOKUP(AZ42,Feuil1!$C$7:$C$56,1,FALSE)),"",AZ42))</f>
        <v/>
      </c>
      <c r="AZ157" t="str">
        <f t="shared" si="26"/>
        <v/>
      </c>
    </row>
    <row r="158" spans="2:54">
      <c r="B158" s="59"/>
      <c r="C158" s="59"/>
      <c r="D158" s="97"/>
      <c r="E158" s="97"/>
      <c r="F158" s="59"/>
      <c r="G158" s="59"/>
      <c r="H158" s="59"/>
      <c r="I158" s="59"/>
      <c r="J158" s="59"/>
      <c r="K158" s="59"/>
      <c r="L158" s="59"/>
      <c r="M158" s="59"/>
      <c r="N158" s="59"/>
      <c r="O158" s="59"/>
      <c r="P158" s="59"/>
      <c r="Q158" s="59"/>
      <c r="R158" s="59"/>
      <c r="S158" s="59"/>
      <c r="T158" s="59"/>
      <c r="U158" s="59"/>
      <c r="V158" s="59"/>
      <c r="W158" s="59"/>
      <c r="X158" s="59"/>
      <c r="Y158" s="59"/>
      <c r="Z158" s="59"/>
      <c r="AA158" s="59"/>
      <c r="AB158" t="e">
        <f>#REF!</f>
        <v>#REF!</v>
      </c>
      <c r="AD158" s="59" t="e">
        <f t="shared" si="30"/>
        <v>#REF!</v>
      </c>
      <c r="AE158" s="59" t="e">
        <f t="shared" ca="1" si="29"/>
        <v>#REF!</v>
      </c>
      <c r="AP158" t="s">
        <v>67</v>
      </c>
      <c r="AR158" t="str">
        <f t="shared" si="31"/>
        <v/>
      </c>
      <c r="AS158" s="53"/>
      <c r="AX158" t="str">
        <f>IF(AZ43="","",IF(ISERROR(VLOOKUP(AZ43,Feuil1!$C$7:$C$56,1,FALSE)),"",AZ43))</f>
        <v/>
      </c>
      <c r="AY158" t="str">
        <f>IF(AZ43="","",IF(ISERROR(VLOOKUP(AZ43,Feuil1!$C$7:$C$56,1,FALSE)),"",AZ43))</f>
        <v/>
      </c>
      <c r="AZ158" t="str">
        <f t="shared" si="26"/>
        <v/>
      </c>
    </row>
    <row r="159" spans="2:54">
      <c r="B159" s="59"/>
      <c r="C159" s="59"/>
      <c r="D159" s="97"/>
      <c r="E159" s="97"/>
      <c r="F159" s="59"/>
      <c r="G159" s="59"/>
      <c r="H159" s="59"/>
      <c r="I159" s="59"/>
      <c r="J159" s="59"/>
      <c r="K159" s="59"/>
      <c r="L159" s="59"/>
      <c r="M159" s="59"/>
      <c r="N159" s="59"/>
      <c r="O159" s="59"/>
      <c r="P159" s="59"/>
      <c r="Q159" s="59"/>
      <c r="R159" s="59"/>
      <c r="S159" s="59"/>
      <c r="T159" s="59"/>
      <c r="U159" s="59"/>
      <c r="V159" s="59"/>
      <c r="W159" s="59"/>
      <c r="X159" s="59"/>
      <c r="Y159" s="59"/>
      <c r="Z159" s="59"/>
      <c r="AA159" s="59"/>
      <c r="AB159" t="e">
        <f>#REF!</f>
        <v>#REF!</v>
      </c>
      <c r="AD159" s="59" t="e">
        <f t="shared" si="30"/>
        <v>#REF!</v>
      </c>
      <c r="AE159" s="59" t="e">
        <f t="shared" ca="1" si="29"/>
        <v>#REF!</v>
      </c>
      <c r="AP159" t="s">
        <v>67</v>
      </c>
      <c r="AR159" t="str">
        <f t="shared" si="31"/>
        <v/>
      </c>
      <c r="AS159" s="53"/>
      <c r="AX159" t="str">
        <f>IF(AZ44="","",IF(ISERROR(VLOOKUP(AZ44,Feuil1!$C$7:$C$56,1,FALSE)),"",AZ44))</f>
        <v/>
      </c>
      <c r="AY159" t="str">
        <f>IF(AZ44="","",IF(ISERROR(VLOOKUP(AZ44,Feuil1!$C$7:$C$56,1,FALSE)),"",AZ44))</f>
        <v/>
      </c>
      <c r="AZ159" t="str">
        <f t="shared" si="26"/>
        <v/>
      </c>
      <c r="BB159" s="53"/>
    </row>
    <row r="160" spans="2:54">
      <c r="B160" s="59"/>
      <c r="C160" s="59"/>
      <c r="D160" s="97"/>
      <c r="E160" s="97"/>
      <c r="F160" s="59"/>
      <c r="G160" s="59"/>
      <c r="H160" s="59"/>
      <c r="I160" s="59"/>
      <c r="J160" s="59"/>
      <c r="K160" s="59"/>
      <c r="L160" s="59"/>
      <c r="M160" s="59"/>
      <c r="N160" s="59"/>
      <c r="O160" s="59"/>
      <c r="P160" s="59"/>
      <c r="Q160" s="59"/>
      <c r="R160" s="59"/>
      <c r="S160" s="59"/>
      <c r="T160" s="59"/>
      <c r="U160" s="59"/>
      <c r="V160" s="59"/>
      <c r="W160" s="59"/>
      <c r="X160" s="59"/>
      <c r="Y160" s="59"/>
      <c r="Z160" s="59"/>
      <c r="AA160" s="59"/>
      <c r="AB160" t="e">
        <f>#REF!</f>
        <v>#REF!</v>
      </c>
      <c r="AD160" s="59" t="e">
        <f t="shared" si="30"/>
        <v>#REF!</v>
      </c>
      <c r="AE160" s="59" t="e">
        <f t="shared" ca="1" si="29"/>
        <v>#REF!</v>
      </c>
      <c r="AP160" t="s">
        <v>67</v>
      </c>
      <c r="AR160" t="str">
        <f t="shared" si="31"/>
        <v/>
      </c>
      <c r="AS160" s="53"/>
      <c r="AX160" t="str">
        <f>IF(AZ45="","",IF(ISERROR(VLOOKUP(AZ45,Feuil1!$C$7:$C$56,1,FALSE)),"",AZ45))</f>
        <v/>
      </c>
      <c r="AY160" t="str">
        <f>IF(AZ45="","",IF(ISERROR(VLOOKUP(AZ45,Feuil1!$C$7:$C$56,1,FALSE)),"",AZ45))</f>
        <v/>
      </c>
      <c r="AZ160" t="str">
        <f t="shared" si="26"/>
        <v/>
      </c>
    </row>
    <row r="161" spans="2:52">
      <c r="B161" s="59"/>
      <c r="C161" s="59"/>
      <c r="D161" s="59"/>
      <c r="E161" s="59"/>
      <c r="F161" s="59"/>
      <c r="G161" s="59"/>
      <c r="H161" s="59"/>
      <c r="I161" s="59"/>
      <c r="J161" s="59"/>
      <c r="K161" s="59"/>
      <c r="L161" s="59"/>
      <c r="M161" s="59"/>
      <c r="N161" s="59"/>
      <c r="O161" s="59"/>
      <c r="P161" s="59"/>
      <c r="Q161" s="59"/>
      <c r="R161" s="59"/>
      <c r="S161" s="59"/>
      <c r="T161" s="59"/>
      <c r="U161" s="59"/>
      <c r="V161" s="59"/>
      <c r="W161" s="59"/>
      <c r="X161" s="59"/>
      <c r="Y161" s="59"/>
      <c r="Z161" s="59"/>
      <c r="AA161" s="59"/>
      <c r="AB161" t="e">
        <f>#REF!</f>
        <v>#REF!</v>
      </c>
      <c r="AD161" s="59" t="e">
        <f t="shared" si="30"/>
        <v>#REF!</v>
      </c>
      <c r="AE161" s="59" t="e">
        <f t="shared" ca="1" si="29"/>
        <v>#REF!</v>
      </c>
      <c r="AS161" s="53"/>
      <c r="AX161" t="str">
        <f>IF(AZ46="","",IF(ISERROR(VLOOKUP(AZ46,Feuil1!$C$7:$C$56,1,FALSE)),"",AZ46))</f>
        <v/>
      </c>
      <c r="AY161" t="str">
        <f>IF(AZ46="","",IF(ISERROR(VLOOKUP(AZ46,Feuil1!$C$7:$C$56,1,FALSE)),"",AZ46))</f>
        <v/>
      </c>
      <c r="AZ161" t="str">
        <f t="shared" si="26"/>
        <v/>
      </c>
    </row>
    <row r="162" spans="2:52">
      <c r="B162" s="59"/>
      <c r="C162" s="59"/>
      <c r="D162" s="59"/>
      <c r="E162" s="59"/>
      <c r="F162" s="59"/>
      <c r="G162" s="59"/>
      <c r="H162" s="59"/>
      <c r="I162" s="59"/>
      <c r="J162" s="59"/>
      <c r="K162" s="59"/>
      <c r="L162" s="59"/>
      <c r="M162" s="59"/>
      <c r="N162" s="59"/>
      <c r="O162" s="59"/>
      <c r="P162" s="59"/>
      <c r="Q162" s="59"/>
      <c r="R162" s="59"/>
      <c r="S162" s="59"/>
      <c r="T162" s="59"/>
      <c r="U162" s="59"/>
      <c r="V162" s="59"/>
      <c r="W162" s="59"/>
      <c r="X162" s="59"/>
      <c r="Y162" s="59"/>
      <c r="Z162" s="59"/>
      <c r="AA162" s="59"/>
      <c r="AB162" t="e">
        <f>#REF!</f>
        <v>#REF!</v>
      </c>
      <c r="AD162" s="59" t="e">
        <f t="shared" si="30"/>
        <v>#REF!</v>
      </c>
      <c r="AE162" s="59" t="e">
        <f t="shared" ca="1" si="29"/>
        <v>#REF!</v>
      </c>
      <c r="AS162" s="53"/>
      <c r="AX162" t="str">
        <f>IF(AZ47="","",IF(ISERROR(VLOOKUP(AZ47,Feuil1!$C$7:$C$56,1,FALSE)),"",AZ47))</f>
        <v/>
      </c>
      <c r="AY162" t="str">
        <f>IF(AZ47="","",IF(ISERROR(VLOOKUP(AZ47,Feuil1!$C$7:$C$56,1,FALSE)),"",AZ47))</f>
        <v/>
      </c>
      <c r="AZ162" t="str">
        <f t="shared" si="26"/>
        <v/>
      </c>
    </row>
    <row r="163" spans="2:52">
      <c r="B163" s="59"/>
      <c r="C163" s="59"/>
      <c r="D163" s="59"/>
      <c r="E163" s="59"/>
      <c r="F163" s="59"/>
      <c r="G163" s="59"/>
      <c r="H163" s="59"/>
      <c r="I163" s="59"/>
      <c r="J163" s="59"/>
      <c r="K163" s="59"/>
      <c r="L163" s="59"/>
      <c r="M163" s="59"/>
      <c r="N163" s="59"/>
      <c r="O163" s="59"/>
      <c r="P163" s="59"/>
      <c r="Q163" s="59"/>
      <c r="R163" s="59"/>
      <c r="S163" s="59"/>
      <c r="T163" s="59"/>
      <c r="U163" s="59"/>
      <c r="V163" s="59"/>
      <c r="W163" s="59"/>
      <c r="X163" s="59"/>
      <c r="Y163" s="59"/>
      <c r="Z163" s="59"/>
      <c r="AA163" s="59"/>
      <c r="AB163" t="e">
        <f>#REF!</f>
        <v>#REF!</v>
      </c>
      <c r="AD163" s="59" t="e">
        <f t="shared" si="30"/>
        <v>#REF!</v>
      </c>
      <c r="AE163" s="59" t="e">
        <f t="shared" ca="1" si="29"/>
        <v>#REF!</v>
      </c>
      <c r="AS163" s="53"/>
      <c r="AX163" t="str">
        <f>IF(AZ48="","",IF(ISERROR(VLOOKUP(AZ48,Feuil1!$C$7:$C$56,1,FALSE)),"",AZ48))</f>
        <v/>
      </c>
      <c r="AY163" t="str">
        <f>IF(AZ48="","",IF(ISERROR(VLOOKUP(AZ48,Feuil1!$C$7:$C$56,1,FALSE)),"",AZ48))</f>
        <v/>
      </c>
      <c r="AZ163" t="str">
        <f t="shared" si="26"/>
        <v/>
      </c>
    </row>
    <row r="164" spans="2:52">
      <c r="B164" s="59"/>
      <c r="C164" s="59"/>
      <c r="D164" s="59"/>
      <c r="E164" s="59"/>
      <c r="F164" s="59"/>
      <c r="G164" s="59"/>
      <c r="H164" s="59"/>
      <c r="I164" s="59"/>
      <c r="J164" s="59"/>
      <c r="K164" s="59"/>
      <c r="L164" s="59"/>
      <c r="M164" s="59"/>
      <c r="N164" s="59"/>
      <c r="O164" s="59"/>
      <c r="P164" s="59"/>
      <c r="Q164" s="59"/>
      <c r="R164" s="59"/>
      <c r="S164" s="59"/>
      <c r="T164" s="59"/>
      <c r="U164" s="59"/>
      <c r="V164" s="59"/>
      <c r="W164" s="59"/>
      <c r="X164" s="59"/>
      <c r="Y164" s="59"/>
      <c r="Z164" s="59"/>
      <c r="AA164" s="59"/>
      <c r="AB164" t="e">
        <f>#REF!</f>
        <v>#REF!</v>
      </c>
      <c r="AD164" s="59" t="e">
        <f t="shared" si="30"/>
        <v>#REF!</v>
      </c>
      <c r="AE164" s="59" t="e">
        <f t="shared" ca="1" si="29"/>
        <v>#REF!</v>
      </c>
      <c r="AS164" s="53"/>
      <c r="AX164" t="str">
        <f>IF(AZ49="","",IF(ISERROR(VLOOKUP(AZ49,Feuil1!$C$7:$C$56,1,FALSE)),"",AZ49))</f>
        <v/>
      </c>
      <c r="AY164" t="str">
        <f>IF(AZ49="","",IF(ISERROR(VLOOKUP(AZ49,Feuil1!$C$7:$C$56,1,FALSE)),"",AZ49))</f>
        <v/>
      </c>
      <c r="AZ164" t="str">
        <f t="shared" si="26"/>
        <v/>
      </c>
    </row>
    <row r="165" spans="2:52">
      <c r="B165" s="59"/>
      <c r="C165" s="59"/>
      <c r="D165" s="59"/>
      <c r="E165" s="59"/>
      <c r="F165" s="59"/>
      <c r="G165" s="59"/>
      <c r="H165" s="59"/>
      <c r="I165" s="59"/>
      <c r="J165" s="59"/>
      <c r="K165" s="59"/>
      <c r="L165" s="59"/>
      <c r="M165" s="59"/>
      <c r="N165" s="59"/>
      <c r="O165" s="59"/>
      <c r="P165" s="59"/>
      <c r="Q165" s="59"/>
      <c r="R165" s="59"/>
      <c r="S165" s="59"/>
      <c r="T165" s="59"/>
      <c r="U165" s="59"/>
      <c r="V165" s="59"/>
      <c r="W165" s="59"/>
      <c r="X165" s="59"/>
      <c r="Y165" s="59"/>
      <c r="Z165" s="59"/>
      <c r="AA165" s="59"/>
      <c r="AB165" t="e">
        <f>#REF!</f>
        <v>#REF!</v>
      </c>
      <c r="AD165" s="59" t="e">
        <f t="shared" si="30"/>
        <v>#REF!</v>
      </c>
      <c r="AE165" s="59" t="e">
        <f t="shared" ca="1" si="29"/>
        <v>#REF!</v>
      </c>
      <c r="AS165" s="53"/>
      <c r="AX165" t="str">
        <f>IF(AZ50="","",IF(ISERROR(VLOOKUP(AZ50,Feuil1!$C$7:$C$56,1,FALSE)),"",AZ50))</f>
        <v/>
      </c>
      <c r="AY165" t="str">
        <f>IF(AZ50="","",IF(ISERROR(VLOOKUP(AZ50,Feuil1!$C$7:$C$56,1,FALSE)),"",AZ50))</f>
        <v/>
      </c>
      <c r="AZ165" t="str">
        <f t="shared" si="26"/>
        <v/>
      </c>
    </row>
    <row r="166" spans="2:52">
      <c r="B166" s="59"/>
      <c r="C166" s="59"/>
      <c r="D166" s="59"/>
      <c r="E166" s="59"/>
      <c r="F166" s="59"/>
      <c r="G166" s="59"/>
      <c r="H166" s="59"/>
      <c r="I166" s="59"/>
      <c r="J166" s="59"/>
      <c r="K166" s="59"/>
      <c r="L166" s="59"/>
      <c r="M166" s="59"/>
      <c r="N166" s="59"/>
      <c r="O166" s="59"/>
      <c r="P166" s="59"/>
      <c r="Q166" s="59"/>
      <c r="R166" s="59"/>
      <c r="S166" s="59"/>
      <c r="T166" s="59"/>
      <c r="U166" s="59"/>
      <c r="V166" s="59"/>
      <c r="W166" s="59"/>
      <c r="X166" s="59"/>
      <c r="Y166" s="59"/>
      <c r="Z166" s="59"/>
      <c r="AA166" s="59"/>
      <c r="AB166" t="e">
        <f>#REF!</f>
        <v>#REF!</v>
      </c>
      <c r="AD166" s="59" t="e">
        <f t="shared" si="30"/>
        <v>#REF!</v>
      </c>
      <c r="AE166" s="59" t="e">
        <f t="shared" ca="1" si="29"/>
        <v>#REF!</v>
      </c>
      <c r="AS166" s="53"/>
      <c r="AX166" t="str">
        <f>IF(AZ51="","",IF(ISERROR(VLOOKUP(AZ51,Feuil1!$C$7:$C$56,1,FALSE)),"",AZ51))</f>
        <v/>
      </c>
      <c r="AY166" t="str">
        <f>IF(AZ51="","",IF(ISERROR(VLOOKUP(AZ51,Feuil1!$C$7:$C$56,1,FALSE)),"",AZ51))</f>
        <v/>
      </c>
      <c r="AZ166" t="str">
        <f t="shared" si="26"/>
        <v/>
      </c>
    </row>
    <row r="167" spans="2:52">
      <c r="B167" s="59"/>
      <c r="C167" s="59"/>
      <c r="D167" s="59"/>
      <c r="E167" s="59"/>
      <c r="F167" s="59"/>
      <c r="G167" s="59"/>
      <c r="H167" s="59"/>
      <c r="I167" s="59"/>
      <c r="J167" s="59"/>
      <c r="K167" s="59"/>
      <c r="L167" s="59"/>
      <c r="M167" s="59"/>
      <c r="N167" s="59"/>
      <c r="O167" s="59"/>
      <c r="P167" s="59"/>
      <c r="Q167" s="59"/>
      <c r="R167" s="59"/>
      <c r="S167" s="59"/>
      <c r="T167" s="59"/>
      <c r="U167" s="59"/>
      <c r="V167" s="59"/>
      <c r="W167" s="59"/>
      <c r="X167" s="59"/>
      <c r="Y167" s="59"/>
      <c r="Z167" s="59"/>
      <c r="AA167" s="59"/>
      <c r="AB167" t="e">
        <f>#REF!</f>
        <v>#REF!</v>
      </c>
      <c r="AD167" s="59" t="e">
        <f t="shared" si="30"/>
        <v>#REF!</v>
      </c>
      <c r="AE167" s="59" t="e">
        <f t="shared" ca="1" si="29"/>
        <v>#REF!</v>
      </c>
      <c r="AS167" s="53"/>
      <c r="AX167" t="str">
        <f>IF(AZ52="","",IF(ISERROR(VLOOKUP(AZ52,Feuil1!$C$7:$C$56,1,FALSE)),"",AZ52))</f>
        <v/>
      </c>
      <c r="AY167" t="str">
        <f>IF(AZ52="","",IF(ISERROR(VLOOKUP(AZ52,Feuil1!$C$7:$C$56,1,FALSE)),"",AZ52))</f>
        <v/>
      </c>
      <c r="AZ167" t="str">
        <f t="shared" si="26"/>
        <v/>
      </c>
    </row>
    <row r="168" spans="2:52">
      <c r="B168" s="59"/>
      <c r="C168" s="59"/>
      <c r="D168" s="59"/>
      <c r="E168" s="59"/>
      <c r="F168" s="59"/>
      <c r="G168" s="59"/>
      <c r="H168" s="59"/>
      <c r="I168" s="59"/>
      <c r="J168" s="59"/>
      <c r="K168" s="59"/>
      <c r="L168" s="59"/>
      <c r="M168" s="59"/>
      <c r="N168" s="59"/>
      <c r="O168" s="59"/>
      <c r="P168" s="59"/>
      <c r="Q168" s="59"/>
      <c r="R168" s="59"/>
      <c r="S168" s="59"/>
      <c r="T168" s="59"/>
      <c r="U168" s="59"/>
      <c r="V168" s="59"/>
      <c r="W168" s="59"/>
      <c r="X168" s="59"/>
      <c r="Y168" s="59"/>
      <c r="Z168" s="59"/>
      <c r="AA168" s="59"/>
      <c r="AB168" t="e">
        <f>#REF!</f>
        <v>#REF!</v>
      </c>
      <c r="AD168" s="59" t="e">
        <f t="shared" si="30"/>
        <v>#REF!</v>
      </c>
      <c r="AE168" s="59" t="e">
        <f t="shared" ca="1" si="29"/>
        <v>#REF!</v>
      </c>
      <c r="AS168" s="53"/>
      <c r="AX168" t="str">
        <f>IF(AZ53="","",IF(ISERROR(VLOOKUP(AZ53,Feuil1!$C$7:$C$56,1,FALSE)),"",AZ53))</f>
        <v/>
      </c>
      <c r="AY168" t="str">
        <f>IF(AZ53="","",IF(ISERROR(VLOOKUP(AZ53,Feuil1!$C$7:$C$56,1,FALSE)),"",AZ53))</f>
        <v/>
      </c>
      <c r="AZ168" t="str">
        <f t="shared" si="26"/>
        <v/>
      </c>
    </row>
    <row r="169" spans="2:52">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c r="AA169" s="59"/>
      <c r="AB169" t="e">
        <f>#REF!</f>
        <v>#REF!</v>
      </c>
      <c r="AD169" s="59" t="e">
        <f t="shared" si="30"/>
        <v>#REF!</v>
      </c>
      <c r="AE169" s="59" t="e">
        <f t="shared" ca="1" si="29"/>
        <v>#REF!</v>
      </c>
      <c r="AS169" s="53"/>
      <c r="AX169" t="str">
        <f>IF(AZ54="","",IF(ISERROR(VLOOKUP(AZ54,Feuil1!$C$7:$C$56,1,FALSE)),"",AZ54))</f>
        <v/>
      </c>
      <c r="AY169" t="str">
        <f>IF(AZ54="","",IF(ISERROR(VLOOKUP(AZ54,Feuil1!$C$7:$C$56,1,FALSE)),"",AZ54))</f>
        <v/>
      </c>
      <c r="AZ169" t="str">
        <f t="shared" si="26"/>
        <v/>
      </c>
    </row>
    <row r="170" spans="2:52">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c r="AA170" s="59"/>
      <c r="AB170" t="e">
        <f>#REF!</f>
        <v>#REF!</v>
      </c>
      <c r="AD170" s="59" t="e">
        <f t="shared" si="30"/>
        <v>#REF!</v>
      </c>
      <c r="AE170" s="59" t="e">
        <f t="shared" ca="1" si="29"/>
        <v>#REF!</v>
      </c>
      <c r="AS170" s="53"/>
      <c r="AX170" t="str">
        <f>IF(AZ55="","",IF(ISERROR(VLOOKUP(AZ55,Feuil1!$C$7:$C$56,1,FALSE)),"",AZ55))</f>
        <v/>
      </c>
      <c r="AY170" t="str">
        <f>IF(AZ55="","",IF(ISERROR(VLOOKUP(AZ55,Feuil1!$C$7:$C$56,1,FALSE)),"",AZ55))</f>
        <v/>
      </c>
      <c r="AZ170" t="str">
        <f t="shared" si="26"/>
        <v/>
      </c>
    </row>
    <row r="171" spans="2:52">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c r="AA171" s="59"/>
      <c r="AB171" t="e">
        <f>#REF!</f>
        <v>#REF!</v>
      </c>
      <c r="AD171" s="59" t="e">
        <f t="shared" si="30"/>
        <v>#REF!</v>
      </c>
      <c r="AE171" s="59" t="e">
        <f t="shared" ca="1" si="29"/>
        <v>#REF!</v>
      </c>
      <c r="AS171" s="53"/>
      <c r="AX171" t="str">
        <f>IF(AZ56="","",IF(ISERROR(VLOOKUP(AZ56,Feuil1!$C$7:$C$56,1,FALSE)),"",AZ56))</f>
        <v/>
      </c>
      <c r="AY171" t="str">
        <f>IF(AZ56="","",IF(ISERROR(VLOOKUP(AZ56,Feuil1!$C$7:$C$56,1,FALSE)),"",AZ56))</f>
        <v/>
      </c>
      <c r="AZ171" t="str">
        <f t="shared" si="26"/>
        <v/>
      </c>
    </row>
    <row r="172" spans="2:52">
      <c r="D172" s="59"/>
      <c r="E172" s="59"/>
      <c r="F172" s="59"/>
      <c r="G172" s="59"/>
      <c r="H172" s="59"/>
      <c r="I172" s="59"/>
      <c r="J172" s="59"/>
      <c r="K172" s="59"/>
      <c r="L172" s="59"/>
      <c r="M172" s="59"/>
      <c r="N172" s="59"/>
      <c r="O172" s="59"/>
      <c r="P172" s="59"/>
      <c r="Q172" s="59"/>
      <c r="R172" s="59"/>
      <c r="S172" s="59"/>
      <c r="T172" s="59"/>
      <c r="U172" s="59"/>
      <c r="V172" s="59"/>
      <c r="W172" s="59"/>
      <c r="X172" s="59"/>
      <c r="Y172" s="59"/>
      <c r="Z172" s="59"/>
      <c r="AA172" s="59"/>
      <c r="AB172" t="e">
        <f>#REF!</f>
        <v>#REF!</v>
      </c>
      <c r="AD172" s="59" t="e">
        <f t="shared" si="30"/>
        <v>#REF!</v>
      </c>
      <c r="AE172" s="59" t="e">
        <f t="shared" ca="1" si="29"/>
        <v>#REF!</v>
      </c>
      <c r="AS172" s="53"/>
      <c r="AY172" t="str">
        <f>IF(AZ57="","",IF(ISERROR(VLOOKUP(AZ57,Feuil1!$C$7:$C$56,1,FALSE)),"",AZ57))</f>
        <v/>
      </c>
      <c r="AZ172" t="str">
        <f t="shared" si="26"/>
        <v/>
      </c>
    </row>
    <row r="173" spans="2:52">
      <c r="D173" s="59"/>
      <c r="E173" s="59"/>
      <c r="F173" s="59"/>
      <c r="G173" s="59"/>
      <c r="H173" s="59"/>
      <c r="I173" s="59"/>
      <c r="J173" s="59"/>
      <c r="K173" s="59"/>
      <c r="L173" s="59"/>
      <c r="M173" s="59"/>
      <c r="N173" s="59"/>
      <c r="O173" s="59"/>
      <c r="P173" s="59"/>
      <c r="Q173" s="59"/>
      <c r="R173" s="59"/>
      <c r="S173" s="59"/>
      <c r="T173" s="59"/>
      <c r="U173" s="59"/>
      <c r="V173" s="59"/>
      <c r="W173" s="59"/>
      <c r="X173" s="59"/>
      <c r="Y173" s="59"/>
      <c r="Z173" s="59"/>
      <c r="AA173" s="59"/>
      <c r="AB173" t="e">
        <f>#REF!</f>
        <v>#REF!</v>
      </c>
      <c r="AD173" s="59" t="e">
        <f t="shared" si="30"/>
        <v>#REF!</v>
      </c>
      <c r="AE173" s="59" t="e">
        <f t="shared" ca="1" si="29"/>
        <v>#REF!</v>
      </c>
      <c r="AS173" s="53"/>
    </row>
    <row r="174" spans="2:52">
      <c r="D174" s="59"/>
      <c r="E174" s="59"/>
      <c r="F174" s="59"/>
      <c r="G174" s="59"/>
      <c r="H174" s="59"/>
      <c r="I174" s="59"/>
      <c r="J174" s="59"/>
      <c r="K174" s="59"/>
      <c r="L174" s="59"/>
      <c r="M174" s="59"/>
      <c r="N174" s="59"/>
      <c r="O174" s="59"/>
      <c r="P174" s="59"/>
      <c r="Q174" s="59"/>
      <c r="R174" s="59"/>
      <c r="S174" s="59"/>
      <c r="T174" s="59"/>
      <c r="U174" s="59"/>
      <c r="V174" s="59"/>
      <c r="W174" s="59"/>
      <c r="X174" s="59"/>
      <c r="Y174" s="59"/>
      <c r="Z174" s="59"/>
      <c r="AA174" s="59"/>
      <c r="AB174" t="e">
        <f>#REF!</f>
        <v>#REF!</v>
      </c>
      <c r="AD174" s="59" t="e">
        <f t="shared" si="30"/>
        <v>#REF!</v>
      </c>
      <c r="AE174" s="59" t="e">
        <f t="shared" ca="1" si="29"/>
        <v>#REF!</v>
      </c>
      <c r="AS174" s="53"/>
    </row>
    <row r="175" spans="2:52">
      <c r="D175" s="59"/>
      <c r="E175" s="59"/>
      <c r="F175" s="59"/>
      <c r="G175" s="59"/>
      <c r="H175" s="59"/>
      <c r="I175" s="59"/>
      <c r="J175" s="59"/>
      <c r="K175" s="59"/>
      <c r="L175" s="59"/>
      <c r="M175" s="59"/>
      <c r="N175" s="59"/>
      <c r="O175" s="59"/>
      <c r="P175" s="59"/>
      <c r="Q175" s="59"/>
      <c r="R175" s="59"/>
      <c r="S175" s="59"/>
      <c r="T175" s="59"/>
      <c r="U175" s="59"/>
      <c r="V175" s="59"/>
      <c r="W175" s="59"/>
      <c r="X175" s="59"/>
      <c r="Y175" s="59"/>
      <c r="Z175" s="59"/>
      <c r="AA175" s="59"/>
      <c r="AB175" t="e">
        <f>#REF!</f>
        <v>#REF!</v>
      </c>
      <c r="AD175" s="59" t="e">
        <f t="shared" si="30"/>
        <v>#REF!</v>
      </c>
      <c r="AE175" s="59" t="e">
        <f t="shared" ca="1" si="29"/>
        <v>#REF!</v>
      </c>
      <c r="AS175" s="53"/>
    </row>
    <row r="176" spans="2:52">
      <c r="D176" s="59"/>
      <c r="E176" s="59"/>
      <c r="F176" s="59"/>
      <c r="G176" s="59"/>
      <c r="J176" s="59"/>
      <c r="K176" s="59"/>
      <c r="L176" s="59"/>
      <c r="M176" s="59"/>
      <c r="N176" s="59"/>
      <c r="O176" s="59"/>
      <c r="P176" s="59"/>
      <c r="Q176" s="59"/>
      <c r="R176" s="59"/>
      <c r="S176" s="59"/>
      <c r="T176" s="59"/>
      <c r="U176" s="59"/>
      <c r="V176" s="59"/>
      <c r="W176" s="59"/>
      <c r="X176" s="59"/>
      <c r="Y176" s="59"/>
      <c r="Z176" s="59"/>
      <c r="AA176" s="59"/>
      <c r="AB176" t="e">
        <f>#REF!</f>
        <v>#REF!</v>
      </c>
      <c r="AD176" s="59" t="e">
        <f t="shared" si="30"/>
        <v>#REF!</v>
      </c>
      <c r="AE176" s="59" t="e">
        <f t="shared" ca="1" si="29"/>
        <v>#REF!</v>
      </c>
      <c r="AS176" s="53"/>
    </row>
    <row r="177" spans="4:45">
      <c r="D177" s="59"/>
      <c r="E177" s="59"/>
      <c r="F177" s="59"/>
      <c r="G177" s="59"/>
      <c r="J177" s="59"/>
      <c r="K177" s="59"/>
      <c r="L177" s="59"/>
      <c r="M177" s="59"/>
      <c r="N177" s="59"/>
      <c r="O177" s="59"/>
      <c r="P177" s="59"/>
      <c r="Q177" s="59"/>
      <c r="R177" s="59"/>
      <c r="S177" s="59"/>
      <c r="T177" s="59"/>
      <c r="U177" s="59"/>
      <c r="V177" s="59"/>
      <c r="W177" s="59"/>
      <c r="X177" s="59"/>
      <c r="Y177" s="59"/>
      <c r="Z177" s="59"/>
      <c r="AA177" s="59"/>
      <c r="AB177" t="e">
        <f>#REF!</f>
        <v>#REF!</v>
      </c>
      <c r="AD177" s="59" t="e">
        <f t="shared" si="30"/>
        <v>#REF!</v>
      </c>
      <c r="AE177" s="59" t="e">
        <f t="shared" ca="1" si="29"/>
        <v>#REF!</v>
      </c>
      <c r="AS177" s="53"/>
    </row>
    <row r="178" spans="4:45">
      <c r="D178" s="59"/>
      <c r="E178" s="59"/>
      <c r="F178" s="59"/>
      <c r="G178" s="59"/>
      <c r="J178" s="59"/>
      <c r="K178" s="59"/>
      <c r="L178" s="59"/>
      <c r="M178" s="59"/>
      <c r="N178" s="59"/>
      <c r="O178" s="59"/>
      <c r="P178" s="59"/>
      <c r="Q178" s="59"/>
      <c r="R178" s="59"/>
      <c r="S178" s="59"/>
      <c r="T178" s="59"/>
      <c r="U178" s="59"/>
      <c r="V178" s="59"/>
      <c r="W178" s="59"/>
      <c r="X178" s="59"/>
      <c r="Y178" s="59"/>
      <c r="Z178" s="59"/>
      <c r="AA178" s="59"/>
      <c r="AB178" t="e">
        <f>#REF!</f>
        <v>#REF!</v>
      </c>
      <c r="AD178" s="59" t="e">
        <f t="shared" si="30"/>
        <v>#REF!</v>
      </c>
      <c r="AE178" s="59" t="e">
        <f t="shared" ca="1" si="29"/>
        <v>#REF!</v>
      </c>
      <c r="AS178" s="53"/>
    </row>
    <row r="179" spans="4:45">
      <c r="D179" s="59"/>
      <c r="E179" s="59"/>
      <c r="F179" s="59"/>
      <c r="G179" s="59"/>
      <c r="J179" s="59"/>
      <c r="K179" s="59"/>
      <c r="L179" s="59"/>
      <c r="M179" s="59"/>
      <c r="N179" s="59"/>
      <c r="O179" s="59"/>
      <c r="P179" s="59"/>
      <c r="Q179" s="59"/>
      <c r="R179" s="59"/>
      <c r="S179" s="59"/>
      <c r="T179" s="59"/>
      <c r="U179" s="59"/>
      <c r="V179" s="59"/>
      <c r="W179" s="59"/>
      <c r="X179" s="59"/>
      <c r="Y179" s="59"/>
      <c r="Z179" s="59"/>
      <c r="AA179" s="59"/>
      <c r="AB179" t="e">
        <f>#REF!</f>
        <v>#REF!</v>
      </c>
      <c r="AD179" s="59" t="e">
        <f t="shared" si="30"/>
        <v>#REF!</v>
      </c>
      <c r="AE179" s="59" t="e">
        <f t="shared" ca="1" si="29"/>
        <v>#REF!</v>
      </c>
      <c r="AS179" s="53"/>
    </row>
    <row r="180" spans="4:45">
      <c r="D180" s="59"/>
      <c r="E180" s="59"/>
      <c r="F180" s="59"/>
      <c r="J180" s="59"/>
      <c r="K180" s="59"/>
      <c r="L180" s="59"/>
      <c r="M180" s="59"/>
      <c r="N180" s="59"/>
      <c r="O180" s="59"/>
      <c r="P180" s="59"/>
      <c r="Q180" s="59"/>
      <c r="R180" s="59"/>
      <c r="S180" s="59"/>
      <c r="T180" s="59"/>
      <c r="U180" s="59"/>
      <c r="V180" s="59"/>
      <c r="W180" s="59"/>
      <c r="X180" s="59"/>
      <c r="Y180" s="59"/>
      <c r="Z180" s="59"/>
      <c r="AA180" s="59"/>
      <c r="AB180" t="e">
        <f>#REF!</f>
        <v>#REF!</v>
      </c>
      <c r="AD180" s="59" t="e">
        <f t="shared" si="30"/>
        <v>#REF!</v>
      </c>
      <c r="AE180" s="59" t="e">
        <f t="shared" ca="1" si="29"/>
        <v>#REF!</v>
      </c>
      <c r="AS180" s="53"/>
    </row>
    <row r="181" spans="4:45">
      <c r="AB181" t="e">
        <f>#REF!</f>
        <v>#REF!</v>
      </c>
      <c r="AD181" s="59" t="e">
        <f t="shared" si="30"/>
        <v>#REF!</v>
      </c>
      <c r="AE181" s="59" t="e">
        <f t="shared" ca="1" si="29"/>
        <v>#REF!</v>
      </c>
      <c r="AS181" s="53"/>
    </row>
    <row r="182" spans="4:45">
      <c r="AB182" t="e">
        <f>#REF!</f>
        <v>#REF!</v>
      </c>
      <c r="AD182" s="59" t="e">
        <f t="shared" si="30"/>
        <v>#REF!</v>
      </c>
      <c r="AE182" s="59" t="e">
        <f t="shared" ref="AE182:AE213" ca="1" si="33">IF(OR(LEN($AB182)&lt;6,$AB182=$A$29),"","o")</f>
        <v>#REF!</v>
      </c>
      <c r="AS182" s="53"/>
    </row>
    <row r="183" spans="4:45">
      <c r="AB183" t="e">
        <f>#REF!</f>
        <v>#REF!</v>
      </c>
      <c r="AD183" s="59" t="e">
        <f t="shared" si="30"/>
        <v>#REF!</v>
      </c>
      <c r="AE183" s="59" t="e">
        <f t="shared" ca="1" si="33"/>
        <v>#REF!</v>
      </c>
      <c r="AS183" s="53"/>
    </row>
    <row r="184" spans="4:45">
      <c r="AB184" t="e">
        <f>#REF!</f>
        <v>#REF!</v>
      </c>
      <c r="AD184" s="59" t="e">
        <f t="shared" si="30"/>
        <v>#REF!</v>
      </c>
      <c r="AE184" s="59" t="e">
        <f t="shared" ca="1" si="33"/>
        <v>#REF!</v>
      </c>
      <c r="AS184" s="53"/>
    </row>
    <row r="185" spans="4:45">
      <c r="AB185" t="e">
        <f>#REF!</f>
        <v>#REF!</v>
      </c>
      <c r="AD185" s="59" t="e">
        <f t="shared" si="30"/>
        <v>#REF!</v>
      </c>
      <c r="AE185" s="59" t="e">
        <f t="shared" ca="1" si="33"/>
        <v>#REF!</v>
      </c>
      <c r="AS185" s="53"/>
    </row>
    <row r="186" spans="4:45">
      <c r="AB186" t="e">
        <f>#REF!</f>
        <v>#REF!</v>
      </c>
      <c r="AD186" s="59" t="e">
        <f t="shared" si="30"/>
        <v>#REF!</v>
      </c>
      <c r="AE186" s="59" t="e">
        <f t="shared" ca="1" si="33"/>
        <v>#REF!</v>
      </c>
      <c r="AS186" s="53"/>
    </row>
    <row r="187" spans="4:45">
      <c r="AB187" t="e">
        <f>#REF!</f>
        <v>#REF!</v>
      </c>
      <c r="AD187" s="59" t="e">
        <f t="shared" si="30"/>
        <v>#REF!</v>
      </c>
      <c r="AE187" s="59" t="e">
        <f t="shared" ca="1" si="33"/>
        <v>#REF!</v>
      </c>
      <c r="AS187" s="53"/>
    </row>
    <row r="188" spans="4:45">
      <c r="AB188" t="e">
        <f>#REF!</f>
        <v>#REF!</v>
      </c>
      <c r="AD188" s="59" t="e">
        <f t="shared" si="30"/>
        <v>#REF!</v>
      </c>
      <c r="AE188" s="59" t="e">
        <f t="shared" ca="1" si="33"/>
        <v>#REF!</v>
      </c>
      <c r="AS188" s="53"/>
    </row>
    <row r="189" spans="4:45">
      <c r="AB189" t="e">
        <f>#REF!</f>
        <v>#REF!</v>
      </c>
      <c r="AD189" s="59" t="e">
        <f t="shared" si="30"/>
        <v>#REF!</v>
      </c>
      <c r="AE189" s="59" t="e">
        <f t="shared" ca="1" si="33"/>
        <v>#REF!</v>
      </c>
      <c r="AS189" s="53"/>
    </row>
    <row r="190" spans="4:45">
      <c r="AB190" t="e">
        <f>#REF!</f>
        <v>#REF!</v>
      </c>
      <c r="AD190" s="59" t="e">
        <f t="shared" si="30"/>
        <v>#REF!</v>
      </c>
      <c r="AE190" s="59" t="e">
        <f t="shared" ca="1" si="33"/>
        <v>#REF!</v>
      </c>
      <c r="AS190" s="53"/>
    </row>
    <row r="191" spans="4:45">
      <c r="AB191" t="e">
        <f>#REF!</f>
        <v>#REF!</v>
      </c>
      <c r="AD191" s="59" t="e">
        <f t="shared" si="30"/>
        <v>#REF!</v>
      </c>
      <c r="AE191" s="59" t="e">
        <f t="shared" ca="1" si="33"/>
        <v>#REF!</v>
      </c>
      <c r="AS191" s="53"/>
    </row>
    <row r="192" spans="4:45">
      <c r="AB192" t="e">
        <f>#REF!</f>
        <v>#REF!</v>
      </c>
      <c r="AD192" s="59" t="e">
        <f t="shared" si="30"/>
        <v>#REF!</v>
      </c>
      <c r="AE192" s="59" t="e">
        <f t="shared" ca="1" si="33"/>
        <v>#REF!</v>
      </c>
      <c r="AS192" s="53"/>
    </row>
    <row r="193" spans="28:45">
      <c r="AB193" t="e">
        <f>#REF!</f>
        <v>#REF!</v>
      </c>
      <c r="AD193" s="59" t="e">
        <f t="shared" si="30"/>
        <v>#REF!</v>
      </c>
      <c r="AE193" s="59" t="e">
        <f t="shared" ca="1" si="33"/>
        <v>#REF!</v>
      </c>
      <c r="AS193" s="53"/>
    </row>
    <row r="194" spans="28:45">
      <c r="AB194" t="e">
        <f>#REF!</f>
        <v>#REF!</v>
      </c>
      <c r="AD194" s="59" t="e">
        <f t="shared" si="30"/>
        <v>#REF!</v>
      </c>
      <c r="AE194" s="59" t="e">
        <f t="shared" ca="1" si="33"/>
        <v>#REF!</v>
      </c>
      <c r="AS194" s="53"/>
    </row>
    <row r="195" spans="28:45">
      <c r="AB195" t="e">
        <f>#REF!</f>
        <v>#REF!</v>
      </c>
      <c r="AD195" s="59" t="e">
        <f t="shared" si="30"/>
        <v>#REF!</v>
      </c>
      <c r="AE195" s="59" t="e">
        <f t="shared" ca="1" si="33"/>
        <v>#REF!</v>
      </c>
      <c r="AS195" s="53"/>
    </row>
    <row r="196" spans="28:45">
      <c r="AB196" t="e">
        <f>#REF!</f>
        <v>#REF!</v>
      </c>
      <c r="AD196" s="59" t="e">
        <f t="shared" si="30"/>
        <v>#REF!</v>
      </c>
      <c r="AE196" s="59" t="e">
        <f t="shared" ca="1" si="33"/>
        <v>#REF!</v>
      </c>
      <c r="AS196" s="53"/>
    </row>
    <row r="197" spans="28:45">
      <c r="AB197" t="e">
        <f>#REF!</f>
        <v>#REF!</v>
      </c>
      <c r="AD197" s="59" t="e">
        <f t="shared" si="30"/>
        <v>#REF!</v>
      </c>
      <c r="AE197" s="59" t="e">
        <f t="shared" ca="1" si="33"/>
        <v>#REF!</v>
      </c>
      <c r="AS197" s="53"/>
    </row>
    <row r="198" spans="28:45">
      <c r="AB198" t="e">
        <f>#REF!</f>
        <v>#REF!</v>
      </c>
      <c r="AD198" s="59" t="e">
        <f t="shared" si="30"/>
        <v>#REF!</v>
      </c>
      <c r="AE198" s="59" t="e">
        <f t="shared" ca="1" si="33"/>
        <v>#REF!</v>
      </c>
      <c r="AS198" s="53"/>
    </row>
    <row r="199" spans="28:45">
      <c r="AB199" t="e">
        <f>#REF!</f>
        <v>#REF!</v>
      </c>
      <c r="AD199" s="59" t="e">
        <f t="shared" si="30"/>
        <v>#REF!</v>
      </c>
      <c r="AE199" s="59" t="e">
        <f t="shared" ca="1" si="33"/>
        <v>#REF!</v>
      </c>
      <c r="AS199" s="53"/>
    </row>
    <row r="200" spans="28:45">
      <c r="AB200" t="e">
        <f>#REF!</f>
        <v>#REF!</v>
      </c>
      <c r="AD200" s="59" t="e">
        <f t="shared" si="30"/>
        <v>#REF!</v>
      </c>
      <c r="AE200" s="59" t="e">
        <f t="shared" ca="1" si="33"/>
        <v>#REF!</v>
      </c>
      <c r="AS200" s="53"/>
    </row>
    <row r="201" spans="28:45">
      <c r="AB201" t="e">
        <f>#REF!</f>
        <v>#REF!</v>
      </c>
      <c r="AD201" s="59" t="e">
        <f t="shared" si="30"/>
        <v>#REF!</v>
      </c>
      <c r="AE201" s="59" t="e">
        <f t="shared" ca="1" si="33"/>
        <v>#REF!</v>
      </c>
      <c r="AS201" s="53"/>
    </row>
    <row r="202" spans="28:45">
      <c r="AB202" t="e">
        <f>#REF!</f>
        <v>#REF!</v>
      </c>
      <c r="AD202" s="59" t="e">
        <f t="shared" si="30"/>
        <v>#REF!</v>
      </c>
      <c r="AE202" s="59" t="e">
        <f t="shared" ca="1" si="33"/>
        <v>#REF!</v>
      </c>
      <c r="AS202" s="53"/>
    </row>
    <row r="203" spans="28:45">
      <c r="AB203" t="e">
        <f>#REF!</f>
        <v>#REF!</v>
      </c>
      <c r="AD203" s="59" t="e">
        <f t="shared" si="30"/>
        <v>#REF!</v>
      </c>
      <c r="AE203" s="59" t="e">
        <f t="shared" ca="1" si="33"/>
        <v>#REF!</v>
      </c>
      <c r="AS203" s="53"/>
    </row>
    <row r="204" spans="28:45">
      <c r="AB204" t="e">
        <f>#REF!</f>
        <v>#REF!</v>
      </c>
      <c r="AD204" s="59" t="e">
        <f t="shared" si="30"/>
        <v>#REF!</v>
      </c>
      <c r="AE204" s="59" t="e">
        <f t="shared" ca="1" si="33"/>
        <v>#REF!</v>
      </c>
    </row>
    <row r="205" spans="28:45">
      <c r="AB205" t="e">
        <f>#REF!</f>
        <v>#REF!</v>
      </c>
      <c r="AD205" s="59" t="e">
        <f t="shared" si="30"/>
        <v>#REF!</v>
      </c>
      <c r="AE205" s="59" t="e">
        <f t="shared" ca="1" si="33"/>
        <v>#REF!</v>
      </c>
    </row>
    <row r="206" spans="28:45">
      <c r="AB206" t="e">
        <f>#REF!</f>
        <v>#REF!</v>
      </c>
      <c r="AD206" s="59" t="e">
        <f t="shared" si="30"/>
        <v>#REF!</v>
      </c>
      <c r="AE206" s="59" t="e">
        <f t="shared" ca="1" si="33"/>
        <v>#REF!</v>
      </c>
    </row>
    <row r="207" spans="28:45">
      <c r="AB207" t="e">
        <f>#REF!</f>
        <v>#REF!</v>
      </c>
      <c r="AD207" s="59" t="e">
        <f t="shared" si="30"/>
        <v>#REF!</v>
      </c>
      <c r="AE207" s="59" t="e">
        <f t="shared" ca="1" si="33"/>
        <v>#REF!</v>
      </c>
    </row>
    <row r="208" spans="28:45">
      <c r="AB208" t="e">
        <f>#REF!</f>
        <v>#REF!</v>
      </c>
      <c r="AD208" s="59" t="e">
        <f t="shared" si="30"/>
        <v>#REF!</v>
      </c>
      <c r="AE208" s="59" t="e">
        <f t="shared" ca="1" si="33"/>
        <v>#REF!</v>
      </c>
    </row>
    <row r="209" spans="28:31">
      <c r="AB209" t="e">
        <f>#REF!</f>
        <v>#REF!</v>
      </c>
      <c r="AD209" s="59" t="e">
        <f t="shared" si="30"/>
        <v>#REF!</v>
      </c>
      <c r="AE209" s="59" t="e">
        <f t="shared" ca="1" si="33"/>
        <v>#REF!</v>
      </c>
    </row>
    <row r="210" spans="28:31">
      <c r="AB210" t="e">
        <f>#REF!</f>
        <v>#REF!</v>
      </c>
      <c r="AD210" s="59" t="e">
        <f t="shared" si="30"/>
        <v>#REF!</v>
      </c>
      <c r="AE210" s="59" t="e">
        <f t="shared" ca="1" si="33"/>
        <v>#REF!</v>
      </c>
    </row>
    <row r="211" spans="28:31">
      <c r="AB211" t="str">
        <f ca="1">O2</f>
        <v/>
      </c>
      <c r="AD211" s="59" t="str">
        <f t="shared" ca="1" si="30"/>
        <v/>
      </c>
      <c r="AE211" s="59" t="str">
        <f t="shared" ca="1" si="33"/>
        <v/>
      </c>
    </row>
    <row r="212" spans="28:31">
      <c r="AB212" t="str">
        <f t="shared" ref="AB212:AB261" ca="1" si="34">O3</f>
        <v/>
      </c>
      <c r="AD212" s="59" t="str">
        <f t="shared" ref="AD212:AD260" ca="1" si="35">IF(OR(LEN(AB212)&lt;6,AB212=$F$1),"","n")</f>
        <v/>
      </c>
      <c r="AE212" s="59" t="str">
        <f t="shared" ca="1" si="33"/>
        <v/>
      </c>
    </row>
    <row r="213" spans="28:31">
      <c r="AB213" t="str">
        <f t="shared" ca="1" si="34"/>
        <v/>
      </c>
      <c r="AD213" s="59" t="str">
        <f t="shared" ca="1" si="35"/>
        <v/>
      </c>
      <c r="AE213" s="59" t="str">
        <f t="shared" ca="1" si="33"/>
        <v/>
      </c>
    </row>
    <row r="214" spans="28:31">
      <c r="AB214" t="str">
        <f t="shared" ca="1" si="34"/>
        <v/>
      </c>
      <c r="AD214" s="59" t="str">
        <f t="shared" ca="1" si="35"/>
        <v/>
      </c>
      <c r="AE214" s="59" t="str">
        <f t="shared" ref="AE214:AE245" ca="1" si="36">IF(OR(LEN($AB214)&lt;6,$AB214=$A$29),"","o")</f>
        <v/>
      </c>
    </row>
    <row r="215" spans="28:31">
      <c r="AB215" t="str">
        <f t="shared" ca="1" si="34"/>
        <v/>
      </c>
      <c r="AD215" s="59" t="str">
        <f t="shared" ca="1" si="35"/>
        <v/>
      </c>
      <c r="AE215" s="59" t="str">
        <f t="shared" ca="1" si="36"/>
        <v/>
      </c>
    </row>
    <row r="216" spans="28:31">
      <c r="AB216" t="str">
        <f t="shared" ca="1" si="34"/>
        <v/>
      </c>
      <c r="AD216" s="59" t="str">
        <f t="shared" ca="1" si="35"/>
        <v/>
      </c>
      <c r="AE216" s="59" t="str">
        <f t="shared" ca="1" si="36"/>
        <v/>
      </c>
    </row>
    <row r="217" spans="28:31">
      <c r="AB217" t="str">
        <f t="shared" ca="1" si="34"/>
        <v/>
      </c>
      <c r="AD217" s="59" t="str">
        <f t="shared" ca="1" si="35"/>
        <v/>
      </c>
      <c r="AE217" s="59" t="str">
        <f t="shared" ca="1" si="36"/>
        <v/>
      </c>
    </row>
    <row r="218" spans="28:31">
      <c r="AB218" t="str">
        <f t="shared" ca="1" si="34"/>
        <v/>
      </c>
      <c r="AD218" s="59" t="str">
        <f t="shared" ca="1" si="35"/>
        <v/>
      </c>
      <c r="AE218" s="59" t="str">
        <f t="shared" ca="1" si="36"/>
        <v/>
      </c>
    </row>
    <row r="219" spans="28:31">
      <c r="AB219" t="str">
        <f t="shared" ca="1" si="34"/>
        <v/>
      </c>
      <c r="AD219" s="59" t="str">
        <f t="shared" ca="1" si="35"/>
        <v/>
      </c>
      <c r="AE219" s="59" t="str">
        <f t="shared" ca="1" si="36"/>
        <v/>
      </c>
    </row>
    <row r="220" spans="28:31">
      <c r="AB220" t="str">
        <f t="shared" ca="1" si="34"/>
        <v/>
      </c>
      <c r="AD220" s="59" t="str">
        <f t="shared" ca="1" si="35"/>
        <v/>
      </c>
      <c r="AE220" s="59" t="str">
        <f t="shared" ca="1" si="36"/>
        <v/>
      </c>
    </row>
    <row r="221" spans="28:31">
      <c r="AB221" t="str">
        <f t="shared" ca="1" si="34"/>
        <v/>
      </c>
      <c r="AD221" s="59" t="str">
        <f t="shared" ca="1" si="35"/>
        <v/>
      </c>
      <c r="AE221" s="59" t="str">
        <f t="shared" ca="1" si="36"/>
        <v/>
      </c>
    </row>
    <row r="222" spans="28:31">
      <c r="AB222" t="str">
        <f t="shared" ca="1" si="34"/>
        <v/>
      </c>
      <c r="AD222" s="59" t="str">
        <f t="shared" ca="1" si="35"/>
        <v/>
      </c>
      <c r="AE222" s="59" t="str">
        <f t="shared" ca="1" si="36"/>
        <v/>
      </c>
    </row>
    <row r="223" spans="28:31">
      <c r="AB223" t="str">
        <f t="shared" ca="1" si="34"/>
        <v/>
      </c>
      <c r="AD223" s="59" t="str">
        <f t="shared" ca="1" si="35"/>
        <v/>
      </c>
      <c r="AE223" s="59" t="str">
        <f t="shared" ca="1" si="36"/>
        <v/>
      </c>
    </row>
    <row r="224" spans="28:31">
      <c r="AB224" t="str">
        <f t="shared" ca="1" si="34"/>
        <v/>
      </c>
      <c r="AD224" s="59" t="str">
        <f t="shared" ca="1" si="35"/>
        <v/>
      </c>
      <c r="AE224" s="59" t="str">
        <f t="shared" ca="1" si="36"/>
        <v/>
      </c>
    </row>
    <row r="225" spans="28:31">
      <c r="AB225" t="str">
        <f t="shared" ca="1" si="34"/>
        <v/>
      </c>
      <c r="AD225" s="59" t="str">
        <f t="shared" ca="1" si="35"/>
        <v/>
      </c>
      <c r="AE225" s="59" t="str">
        <f t="shared" ca="1" si="36"/>
        <v/>
      </c>
    </row>
    <row r="226" spans="28:31">
      <c r="AB226" t="str">
        <f t="shared" ca="1" si="34"/>
        <v/>
      </c>
      <c r="AD226" s="59" t="str">
        <f t="shared" ca="1" si="35"/>
        <v/>
      </c>
      <c r="AE226" s="59" t="str">
        <f t="shared" ca="1" si="36"/>
        <v/>
      </c>
    </row>
    <row r="227" spans="28:31">
      <c r="AB227" t="str">
        <f t="shared" ca="1" si="34"/>
        <v/>
      </c>
      <c r="AD227" s="59" t="str">
        <f t="shared" ca="1" si="35"/>
        <v/>
      </c>
      <c r="AE227" s="59" t="str">
        <f t="shared" ca="1" si="36"/>
        <v/>
      </c>
    </row>
    <row r="228" spans="28:31">
      <c r="AB228" t="str">
        <f t="shared" ca="1" si="34"/>
        <v/>
      </c>
      <c r="AD228" s="59" t="str">
        <f t="shared" ca="1" si="35"/>
        <v/>
      </c>
      <c r="AE228" s="59" t="str">
        <f t="shared" ca="1" si="36"/>
        <v/>
      </c>
    </row>
    <row r="229" spans="28:31">
      <c r="AB229" t="str">
        <f t="shared" ca="1" si="34"/>
        <v/>
      </c>
      <c r="AD229" s="59" t="str">
        <f t="shared" ca="1" si="35"/>
        <v/>
      </c>
      <c r="AE229" s="59" t="str">
        <f t="shared" ca="1" si="36"/>
        <v/>
      </c>
    </row>
    <row r="230" spans="28:31">
      <c r="AB230" t="str">
        <f t="shared" ca="1" si="34"/>
        <v/>
      </c>
      <c r="AD230" s="59" t="str">
        <f t="shared" ca="1" si="35"/>
        <v/>
      </c>
      <c r="AE230" s="59" t="str">
        <f t="shared" ca="1" si="36"/>
        <v/>
      </c>
    </row>
    <row r="231" spans="28:31">
      <c r="AB231" t="str">
        <f t="shared" ca="1" si="34"/>
        <v/>
      </c>
      <c r="AD231" s="59" t="str">
        <f t="shared" ca="1" si="35"/>
        <v/>
      </c>
      <c r="AE231" s="59" t="str">
        <f t="shared" ca="1" si="36"/>
        <v/>
      </c>
    </row>
    <row r="232" spans="28:31">
      <c r="AB232" t="str">
        <f t="shared" ca="1" si="34"/>
        <v/>
      </c>
      <c r="AD232" s="59" t="str">
        <f t="shared" ca="1" si="35"/>
        <v/>
      </c>
      <c r="AE232" s="59" t="str">
        <f t="shared" ca="1" si="36"/>
        <v/>
      </c>
    </row>
    <row r="233" spans="28:31">
      <c r="AB233" t="str">
        <f t="shared" ca="1" si="34"/>
        <v/>
      </c>
      <c r="AD233" s="59" t="str">
        <f t="shared" ca="1" si="35"/>
        <v/>
      </c>
      <c r="AE233" s="59" t="str">
        <f t="shared" ca="1" si="36"/>
        <v/>
      </c>
    </row>
    <row r="234" spans="28:31">
      <c r="AB234" t="str">
        <f t="shared" ca="1" si="34"/>
        <v/>
      </c>
      <c r="AD234" s="59" t="str">
        <f t="shared" ca="1" si="35"/>
        <v/>
      </c>
      <c r="AE234" s="59" t="str">
        <f t="shared" ca="1" si="36"/>
        <v/>
      </c>
    </row>
    <row r="235" spans="28:31">
      <c r="AB235" t="str">
        <f t="shared" ca="1" si="34"/>
        <v/>
      </c>
      <c r="AD235" s="59" t="str">
        <f t="shared" ca="1" si="35"/>
        <v/>
      </c>
      <c r="AE235" s="59" t="str">
        <f t="shared" ca="1" si="36"/>
        <v/>
      </c>
    </row>
    <row r="236" spans="28:31">
      <c r="AB236" t="str">
        <f t="shared" ca="1" si="34"/>
        <v/>
      </c>
      <c r="AD236" s="59" t="str">
        <f t="shared" ca="1" si="35"/>
        <v/>
      </c>
      <c r="AE236" s="59" t="str">
        <f t="shared" ca="1" si="36"/>
        <v/>
      </c>
    </row>
    <row r="237" spans="28:31">
      <c r="AB237" t="str">
        <f t="shared" ca="1" si="34"/>
        <v/>
      </c>
      <c r="AD237" s="59" t="str">
        <f t="shared" ca="1" si="35"/>
        <v/>
      </c>
      <c r="AE237" s="59" t="str">
        <f t="shared" ca="1" si="36"/>
        <v/>
      </c>
    </row>
    <row r="238" spans="28:31">
      <c r="AB238" t="str">
        <f ca="1">O29</f>
        <v/>
      </c>
      <c r="AD238" s="59" t="str">
        <f t="shared" ca="1" si="35"/>
        <v/>
      </c>
      <c r="AE238" s="59" t="str">
        <f t="shared" ca="1" si="36"/>
        <v/>
      </c>
    </row>
    <row r="239" spans="28:31">
      <c r="AB239" t="str">
        <f ca="1">O30</f>
        <v/>
      </c>
      <c r="AD239" s="59" t="str">
        <f t="shared" ca="1" si="35"/>
        <v/>
      </c>
      <c r="AE239" s="59" t="str">
        <f t="shared" ca="1" si="36"/>
        <v/>
      </c>
    </row>
    <row r="240" spans="28:31">
      <c r="AB240" t="str">
        <f ca="1">O31</f>
        <v/>
      </c>
      <c r="AD240" s="59" t="str">
        <f t="shared" ca="1" si="35"/>
        <v/>
      </c>
      <c r="AE240" s="59" t="str">
        <f t="shared" ca="1" si="36"/>
        <v/>
      </c>
    </row>
    <row r="241" spans="28:31">
      <c r="AB241" t="str">
        <f ca="1">O32</f>
        <v/>
      </c>
      <c r="AD241" s="59" t="str">
        <f t="shared" ca="1" si="35"/>
        <v/>
      </c>
      <c r="AE241" s="59" t="str">
        <f t="shared" ca="1" si="36"/>
        <v/>
      </c>
    </row>
    <row r="242" spans="28:31">
      <c r="AB242" t="str">
        <f t="shared" ca="1" si="34"/>
        <v/>
      </c>
      <c r="AD242" s="59" t="str">
        <f t="shared" ca="1" si="35"/>
        <v/>
      </c>
      <c r="AE242" s="59" t="str">
        <f t="shared" ca="1" si="36"/>
        <v/>
      </c>
    </row>
    <row r="243" spans="28:31">
      <c r="AB243" t="str">
        <f t="shared" ca="1" si="34"/>
        <v/>
      </c>
      <c r="AD243" s="59" t="str">
        <f t="shared" ca="1" si="35"/>
        <v/>
      </c>
      <c r="AE243" s="59" t="str">
        <f t="shared" ca="1" si="36"/>
        <v/>
      </c>
    </row>
    <row r="244" spans="28:31">
      <c r="AB244" t="str">
        <f t="shared" ca="1" si="34"/>
        <v/>
      </c>
      <c r="AD244" s="59" t="str">
        <f t="shared" ca="1" si="35"/>
        <v/>
      </c>
      <c r="AE244" s="59" t="str">
        <f t="shared" ca="1" si="36"/>
        <v/>
      </c>
    </row>
    <row r="245" spans="28:31">
      <c r="AB245" t="str">
        <f t="shared" ca="1" si="34"/>
        <v/>
      </c>
      <c r="AD245" s="59" t="str">
        <f t="shared" ca="1" si="35"/>
        <v/>
      </c>
      <c r="AE245" s="59" t="str">
        <f t="shared" ca="1" si="36"/>
        <v/>
      </c>
    </row>
    <row r="246" spans="28:31">
      <c r="AB246" t="str">
        <f t="shared" ca="1" si="34"/>
        <v/>
      </c>
      <c r="AD246" s="59" t="str">
        <f t="shared" ca="1" si="35"/>
        <v/>
      </c>
      <c r="AE246" s="59" t="str">
        <f t="shared" ref="AE246:AE277" ca="1" si="37">IF(OR(LEN($AB246)&lt;6,$AB246=$A$29),"","o")</f>
        <v/>
      </c>
    </row>
    <row r="247" spans="28:31">
      <c r="AB247" t="str">
        <f t="shared" ca="1" si="34"/>
        <v/>
      </c>
      <c r="AD247" s="59" t="str">
        <f t="shared" ca="1" si="35"/>
        <v/>
      </c>
      <c r="AE247" s="59" t="str">
        <f t="shared" ca="1" si="37"/>
        <v/>
      </c>
    </row>
    <row r="248" spans="28:31">
      <c r="AB248" t="str">
        <f t="shared" ca="1" si="34"/>
        <v/>
      </c>
      <c r="AD248" s="59" t="str">
        <f t="shared" ca="1" si="35"/>
        <v/>
      </c>
      <c r="AE248" s="59" t="str">
        <f t="shared" ca="1" si="37"/>
        <v/>
      </c>
    </row>
    <row r="249" spans="28:31">
      <c r="AB249">
        <f t="shared" si="34"/>
        <v>0</v>
      </c>
      <c r="AD249" s="59" t="str">
        <f t="shared" si="35"/>
        <v/>
      </c>
      <c r="AE249" s="59" t="str">
        <f t="shared" ca="1" si="37"/>
        <v/>
      </c>
    </row>
    <row r="250" spans="28:31">
      <c r="AB250">
        <f t="shared" si="34"/>
        <v>0</v>
      </c>
      <c r="AD250" s="59" t="str">
        <f t="shared" si="35"/>
        <v/>
      </c>
      <c r="AE250" s="59" t="str">
        <f t="shared" ca="1" si="37"/>
        <v/>
      </c>
    </row>
    <row r="251" spans="28:31">
      <c r="AB251">
        <f t="shared" si="34"/>
        <v>0</v>
      </c>
      <c r="AD251" s="59" t="str">
        <f t="shared" si="35"/>
        <v/>
      </c>
      <c r="AE251" s="59" t="str">
        <f t="shared" ca="1" si="37"/>
        <v/>
      </c>
    </row>
    <row r="252" spans="28:31">
      <c r="AB252">
        <f t="shared" si="34"/>
        <v>0</v>
      </c>
      <c r="AD252" s="59" t="str">
        <f t="shared" si="35"/>
        <v/>
      </c>
      <c r="AE252" s="59" t="str">
        <f t="shared" ca="1" si="37"/>
        <v/>
      </c>
    </row>
    <row r="253" spans="28:31">
      <c r="AB253">
        <f t="shared" si="34"/>
        <v>0</v>
      </c>
      <c r="AD253" s="59" t="str">
        <f t="shared" si="35"/>
        <v/>
      </c>
      <c r="AE253" s="59" t="str">
        <f t="shared" ca="1" si="37"/>
        <v/>
      </c>
    </row>
    <row r="254" spans="28:31">
      <c r="AB254">
        <f t="shared" si="34"/>
        <v>0</v>
      </c>
      <c r="AD254" s="59" t="str">
        <f t="shared" si="35"/>
        <v/>
      </c>
      <c r="AE254" s="59" t="str">
        <f t="shared" ca="1" si="37"/>
        <v/>
      </c>
    </row>
    <row r="255" spans="28:31">
      <c r="AB255">
        <f t="shared" si="34"/>
        <v>0</v>
      </c>
      <c r="AD255" s="59" t="str">
        <f t="shared" si="35"/>
        <v/>
      </c>
      <c r="AE255" s="59" t="str">
        <f t="shared" ca="1" si="37"/>
        <v/>
      </c>
    </row>
    <row r="256" spans="28:31">
      <c r="AB256">
        <f t="shared" si="34"/>
        <v>0</v>
      </c>
      <c r="AD256" s="59" t="str">
        <f t="shared" si="35"/>
        <v/>
      </c>
      <c r="AE256" s="59" t="str">
        <f t="shared" ca="1" si="37"/>
        <v/>
      </c>
    </row>
    <row r="257" spans="28:31">
      <c r="AB257">
        <f t="shared" si="34"/>
        <v>0</v>
      </c>
      <c r="AD257" s="59" t="str">
        <f t="shared" si="35"/>
        <v/>
      </c>
      <c r="AE257" s="59" t="str">
        <f t="shared" ca="1" si="37"/>
        <v/>
      </c>
    </row>
    <row r="258" spans="28:31">
      <c r="AB258">
        <f t="shared" si="34"/>
        <v>0</v>
      </c>
      <c r="AD258" s="59" t="str">
        <f t="shared" si="35"/>
        <v/>
      </c>
      <c r="AE258" s="59" t="str">
        <f t="shared" ca="1" si="37"/>
        <v/>
      </c>
    </row>
    <row r="259" spans="28:31">
      <c r="AB259">
        <f t="shared" si="34"/>
        <v>0</v>
      </c>
      <c r="AD259" s="59" t="str">
        <f t="shared" si="35"/>
        <v/>
      </c>
      <c r="AE259" s="59" t="str">
        <f t="shared" ca="1" si="37"/>
        <v/>
      </c>
    </row>
    <row r="260" spans="28:31">
      <c r="AB260">
        <f t="shared" si="34"/>
        <v>0</v>
      </c>
      <c r="AD260" s="59" t="str">
        <f t="shared" si="35"/>
        <v/>
      </c>
      <c r="AE260" s="59" t="str">
        <f t="shared" ca="1" si="37"/>
        <v/>
      </c>
    </row>
    <row r="261" spans="28:31">
      <c r="AB261">
        <f t="shared" si="34"/>
        <v>0</v>
      </c>
      <c r="AE261" s="59" t="str">
        <f t="shared" ca="1" si="37"/>
        <v/>
      </c>
    </row>
    <row r="262" spans="28:31">
      <c r="AE262" s="59" t="str">
        <f t="shared" ca="1" si="37"/>
        <v/>
      </c>
    </row>
    <row r="263" spans="28:31">
      <c r="AE263" s="59" t="str">
        <f t="shared" ca="1" si="37"/>
        <v/>
      </c>
    </row>
    <row r="264" spans="28:31">
      <c r="AE264" s="59" t="str">
        <f t="shared" ca="1" si="37"/>
        <v/>
      </c>
    </row>
    <row r="265" spans="28:31">
      <c r="AE265" s="59" t="str">
        <f t="shared" ca="1" si="37"/>
        <v/>
      </c>
    </row>
    <row r="266" spans="28:31">
      <c r="AE266" s="59" t="str">
        <f t="shared" ca="1" si="37"/>
        <v/>
      </c>
    </row>
    <row r="267" spans="28:31">
      <c r="AE267" s="59" t="str">
        <f t="shared" ca="1" si="37"/>
        <v/>
      </c>
    </row>
    <row r="268" spans="28:31">
      <c r="AE268" s="59" t="str">
        <f t="shared" ca="1" si="37"/>
        <v/>
      </c>
    </row>
    <row r="269" spans="28:31">
      <c r="AE269" s="59" t="str">
        <f t="shared" ca="1" si="37"/>
        <v/>
      </c>
    </row>
    <row r="270" spans="28:31">
      <c r="AE270" s="59" t="str">
        <f t="shared" ca="1" si="37"/>
        <v/>
      </c>
    </row>
    <row r="271" spans="28:31">
      <c r="AE271" s="59" t="str">
        <f t="shared" ca="1" si="37"/>
        <v/>
      </c>
    </row>
    <row r="272" spans="28:31">
      <c r="AE272" s="59" t="str">
        <f t="shared" ca="1" si="37"/>
        <v/>
      </c>
    </row>
    <row r="273" spans="31:31">
      <c r="AE273" s="59" t="str">
        <f t="shared" ca="1" si="37"/>
        <v/>
      </c>
    </row>
    <row r="274" spans="31:31">
      <c r="AE274" s="59" t="str">
        <f t="shared" ca="1" si="37"/>
        <v/>
      </c>
    </row>
    <row r="275" spans="31:31">
      <c r="AE275" s="59" t="str">
        <f t="shared" ca="1" si="37"/>
        <v/>
      </c>
    </row>
    <row r="276" spans="31:31">
      <c r="AE276" s="59" t="str">
        <f t="shared" ca="1" si="37"/>
        <v/>
      </c>
    </row>
    <row r="277" spans="31:31">
      <c r="AE277" s="59" t="str">
        <f t="shared" ca="1" si="37"/>
        <v/>
      </c>
    </row>
    <row r="278" spans="31:31">
      <c r="AE278" s="59" t="str">
        <f t="shared" ref="AE278:AE297" ca="1" si="38">IF(OR(LEN($AB278)&lt;6,$AB278=$A$29),"","o")</f>
        <v/>
      </c>
    </row>
    <row r="279" spans="31:31">
      <c r="AE279" s="59" t="str">
        <f t="shared" ca="1" si="38"/>
        <v/>
      </c>
    </row>
    <row r="280" spans="31:31">
      <c r="AE280" s="59" t="str">
        <f t="shared" ca="1" si="38"/>
        <v/>
      </c>
    </row>
    <row r="281" spans="31:31">
      <c r="AE281" s="59" t="str">
        <f t="shared" ca="1" si="38"/>
        <v/>
      </c>
    </row>
    <row r="282" spans="31:31">
      <c r="AE282" s="59" t="str">
        <f t="shared" ca="1" si="38"/>
        <v/>
      </c>
    </row>
    <row r="283" spans="31:31">
      <c r="AE283" s="59" t="str">
        <f t="shared" ca="1" si="38"/>
        <v/>
      </c>
    </row>
    <row r="284" spans="31:31">
      <c r="AE284" s="59" t="str">
        <f t="shared" ca="1" si="38"/>
        <v/>
      </c>
    </row>
    <row r="285" spans="31:31">
      <c r="AE285" s="59" t="str">
        <f t="shared" ca="1" si="38"/>
        <v/>
      </c>
    </row>
    <row r="286" spans="31:31">
      <c r="AE286" s="59" t="str">
        <f t="shared" ca="1" si="38"/>
        <v/>
      </c>
    </row>
    <row r="287" spans="31:31">
      <c r="AE287" s="59" t="str">
        <f t="shared" ca="1" si="38"/>
        <v/>
      </c>
    </row>
    <row r="288" spans="31:31">
      <c r="AE288" s="59" t="str">
        <f t="shared" ca="1" si="38"/>
        <v/>
      </c>
    </row>
    <row r="289" spans="31:31">
      <c r="AE289" s="59" t="str">
        <f t="shared" ca="1" si="38"/>
        <v/>
      </c>
    </row>
    <row r="290" spans="31:31">
      <c r="AE290" s="59" t="str">
        <f t="shared" ca="1" si="38"/>
        <v/>
      </c>
    </row>
    <row r="291" spans="31:31">
      <c r="AE291" s="59" t="str">
        <f t="shared" ca="1" si="38"/>
        <v/>
      </c>
    </row>
    <row r="292" spans="31:31">
      <c r="AE292" s="59" t="str">
        <f t="shared" ca="1" si="38"/>
        <v/>
      </c>
    </row>
    <row r="293" spans="31:31">
      <c r="AE293" s="59" t="str">
        <f t="shared" ca="1" si="38"/>
        <v/>
      </c>
    </row>
    <row r="294" spans="31:31">
      <c r="AE294" s="59" t="str">
        <f t="shared" ca="1" si="38"/>
        <v/>
      </c>
    </row>
    <row r="295" spans="31:31">
      <c r="AE295" s="59" t="str">
        <f t="shared" ca="1" si="38"/>
        <v/>
      </c>
    </row>
    <row r="296" spans="31:31">
      <c r="AE296" s="59" t="str">
        <f t="shared" ca="1" si="38"/>
        <v/>
      </c>
    </row>
    <row r="297" spans="31:31">
      <c r="AE297" s="59" t="str">
        <f t="shared" ca="1" si="38"/>
        <v/>
      </c>
    </row>
  </sheetData>
  <mergeCells count="64">
    <mergeCell ref="A1:C1"/>
    <mergeCell ref="B38:C38"/>
    <mergeCell ref="B39:C39"/>
    <mergeCell ref="B40:C40"/>
    <mergeCell ref="B41:C41"/>
    <mergeCell ref="B33:C33"/>
    <mergeCell ref="B34:C34"/>
    <mergeCell ref="B35:C35"/>
    <mergeCell ref="B36:C36"/>
    <mergeCell ref="B37:C37"/>
    <mergeCell ref="A29:C29"/>
    <mergeCell ref="B30:C30"/>
    <mergeCell ref="B31:C31"/>
    <mergeCell ref="B32:C32"/>
    <mergeCell ref="B26:B28"/>
    <mergeCell ref="A2:A4"/>
    <mergeCell ref="G11:G13"/>
    <mergeCell ref="H11:H13"/>
    <mergeCell ref="G14:G16"/>
    <mergeCell ref="H14:H16"/>
    <mergeCell ref="G17:G19"/>
    <mergeCell ref="B23:B25"/>
    <mergeCell ref="B8:B10"/>
    <mergeCell ref="B11:B13"/>
    <mergeCell ref="B14:B16"/>
    <mergeCell ref="B17:B19"/>
    <mergeCell ref="B20:B22"/>
    <mergeCell ref="B2:B4"/>
    <mergeCell ref="B5:B7"/>
    <mergeCell ref="H2:H4"/>
    <mergeCell ref="H5:H7"/>
    <mergeCell ref="G2:G4"/>
    <mergeCell ref="A5:A7"/>
    <mergeCell ref="A8:A10"/>
    <mergeCell ref="A11:A13"/>
    <mergeCell ref="A14:A16"/>
    <mergeCell ref="H26:H28"/>
    <mergeCell ref="G20:G22"/>
    <mergeCell ref="G23:G25"/>
    <mergeCell ref="G26:G28"/>
    <mergeCell ref="A17:A19"/>
    <mergeCell ref="A20:A22"/>
    <mergeCell ref="A23:A25"/>
    <mergeCell ref="A26:A28"/>
    <mergeCell ref="G5:G7"/>
    <mergeCell ref="G8:G10"/>
    <mergeCell ref="H8:H10"/>
    <mergeCell ref="H17:H19"/>
    <mergeCell ref="H39:I39"/>
    <mergeCell ref="H40:I40"/>
    <mergeCell ref="H41:I41"/>
    <mergeCell ref="G1:I1"/>
    <mergeCell ref="H34:I34"/>
    <mergeCell ref="H35:I35"/>
    <mergeCell ref="H36:I36"/>
    <mergeCell ref="H37:I37"/>
    <mergeCell ref="H38:I38"/>
    <mergeCell ref="G29:I29"/>
    <mergeCell ref="H30:I30"/>
    <mergeCell ref="H31:I31"/>
    <mergeCell ref="H32:I32"/>
    <mergeCell ref="H33:I33"/>
    <mergeCell ref="H20:H22"/>
    <mergeCell ref="H23:H25"/>
  </mergeCells>
  <conditionalFormatting sqref="D30:E160 E29 D2:E28">
    <cfRule type="expression" dxfId="10" priority="35" stopIfTrue="1">
      <formula>VLOOKUP(D2,$AB$2:$AC$240,2,FALSE)="o"</formula>
    </cfRule>
  </conditionalFormatting>
  <dataValidations count="3">
    <dataValidation type="list" allowBlank="1" showInputMessage="1" showErrorMessage="1" sqref="B2 B5 B8 B11 B14 B17 B20 B26 B23">
      <formula1>eco</formula1>
    </dataValidation>
    <dataValidation type="list" allowBlank="1" showInputMessage="1" showErrorMessage="1" sqref="H2:H11 H17 H20:H28 H14">
      <formula1>lettre</formula1>
    </dataValidation>
    <dataValidation type="list" allowBlank="1" showInputMessage="1" showErrorMessage="1" sqref="C91">
      <formula1>$C$91:$C$97</formula1>
    </dataValidation>
  </dataValidations>
  <pageMargins left="0.7" right="0.7" top="0.75" bottom="0.75" header="0.3" footer="0.3"/>
  <pageSetup paperSize="9" scale="89" orientation="portrait" r:id="rId1"/>
  <colBreaks count="1" manualBreakCount="1">
    <brk id="3" max="1048575" man="1"/>
  </colBreaks>
  <extLst>
    <ext xmlns:x14="http://schemas.microsoft.com/office/spreadsheetml/2009/9/main" uri="{78C0D931-6437-407d-A8EE-F0AAD7539E65}">
      <x14:conditionalFormattings>
        <x14:conditionalFormatting xmlns:xm="http://schemas.microsoft.com/office/excel/2006/main">
          <x14:cfRule type="expression" priority="1" id="{953386F7-988F-4C4A-B9B3-33DD24BFF583}">
            <xm:f>VLOOKUP(I2,Feuil1!$C$7:$C$56,1,FALSE)=I2</xm:f>
            <x14:dxf>
              <fill>
                <patternFill>
                  <bgColor theme="0" tint="-0.24994659260841701"/>
                </patternFill>
              </fill>
            </x14:dxf>
          </x14:cfRule>
          <xm:sqref>I2:I28</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G2981"/>
  <sheetViews>
    <sheetView showZeros="0" topLeftCell="I1" zoomScale="110" zoomScaleNormal="110" workbookViewId="0">
      <selection sqref="A1:D1"/>
    </sheetView>
  </sheetViews>
  <sheetFormatPr baseColWidth="10" defaultRowHeight="12.75"/>
  <cols>
    <col min="1" max="12" width="11.42578125" style="57"/>
    <col min="13" max="13" width="22.85546875" style="57" customWidth="1"/>
    <col min="14" max="16" width="11.42578125" style="57"/>
    <col min="17" max="17" width="11.85546875" style="57" customWidth="1"/>
    <col min="18" max="18" width="11.42578125" style="57"/>
    <col min="19" max="19" width="30.5703125" style="57" customWidth="1"/>
    <col min="20" max="28" width="11.42578125" style="57"/>
    <col min="29" max="29" width="22.42578125" style="57" customWidth="1"/>
    <col min="30" max="37" width="11.42578125" style="57"/>
    <col min="38" max="38" width="23.28515625" style="57" customWidth="1"/>
    <col min="39" max="39" width="19.42578125" style="57" customWidth="1"/>
    <col min="40" max="40" width="11.42578125" style="57"/>
    <col min="41" max="41" width="21" style="57" customWidth="1"/>
    <col min="42" max="52" width="11.42578125" style="57"/>
    <col min="53" max="109" width="28.42578125" style="57" customWidth="1"/>
    <col min="110" max="16384" width="11.42578125" style="57"/>
  </cols>
  <sheetData>
    <row r="1" spans="1:111" ht="12.75" customHeight="1">
      <c r="A1" s="338" t="s">
        <v>55</v>
      </c>
      <c r="B1" s="339"/>
      <c r="C1" s="339"/>
      <c r="D1" s="339"/>
      <c r="E1" s="339" t="s">
        <v>55</v>
      </c>
      <c r="F1" s="339"/>
      <c r="G1" s="339"/>
      <c r="H1" s="339"/>
      <c r="I1" s="339"/>
      <c r="J1" s="339"/>
      <c r="K1" s="339"/>
      <c r="L1" s="339"/>
      <c r="M1" s="340" t="s">
        <v>85</v>
      </c>
      <c r="N1" s="340"/>
      <c r="O1" s="340"/>
      <c r="P1" s="341"/>
      <c r="Q1"/>
      <c r="S1"/>
      <c r="T1" s="337" t="s">
        <v>83</v>
      </c>
      <c r="U1" s="337"/>
      <c r="V1" s="59"/>
      <c r="W1" s="59"/>
      <c r="X1" s="59"/>
      <c r="Y1" s="59"/>
      <c r="Z1" s="59"/>
      <c r="AA1" s="59"/>
      <c r="AB1" s="59" t="e">
        <f>IF(A1="",IF(#REF!=#REF!&amp;"bis",#REF!&amp;"ter",#REF!&amp;"bis"),A1)</f>
        <v>#REF!</v>
      </c>
      <c r="AC1" s="59"/>
      <c r="AD1" s="59"/>
      <c r="AE1" s="59"/>
      <c r="AF1" s="69"/>
      <c r="AG1" s="69"/>
      <c r="AH1" s="69"/>
      <c r="AI1" s="69"/>
      <c r="AJ1" s="69"/>
      <c r="AK1" s="69"/>
      <c r="AL1" s="69"/>
      <c r="AM1" s="69"/>
      <c r="AN1" s="69"/>
      <c r="AO1" s="69"/>
      <c r="AP1" s="69"/>
      <c r="AQ1" s="69"/>
      <c r="AR1" s="69"/>
      <c r="AS1" s="69"/>
      <c r="AT1" s="69"/>
      <c r="AU1" s="69"/>
      <c r="AV1" s="69"/>
      <c r="AW1" s="69"/>
      <c r="AX1" s="69"/>
      <c r="AY1" s="69"/>
      <c r="AZ1" s="69"/>
      <c r="BA1" s="69"/>
      <c r="BB1" s="69"/>
      <c r="BC1" s="69"/>
      <c r="BD1" s="69"/>
      <c r="BE1" s="69"/>
      <c r="BF1" s="69"/>
      <c r="BG1" s="69"/>
      <c r="BH1" s="69"/>
      <c r="BI1" s="69"/>
      <c r="BJ1" s="69"/>
      <c r="BK1" s="69"/>
      <c r="BL1" s="69"/>
      <c r="BM1" s="69"/>
      <c r="BN1" s="69"/>
      <c r="BO1" s="69"/>
      <c r="BP1" s="69"/>
      <c r="BQ1" s="69"/>
      <c r="BR1" s="69"/>
      <c r="BS1" s="69"/>
      <c r="BT1" s="69"/>
      <c r="BU1" s="69"/>
      <c r="BV1" s="69"/>
      <c r="BW1" s="69"/>
      <c r="BX1" s="69"/>
      <c r="BY1" s="69"/>
      <c r="BZ1" s="69"/>
      <c r="CA1" s="69"/>
      <c r="CB1" s="59"/>
      <c r="CC1" s="59"/>
      <c r="CD1" s="59"/>
      <c r="CE1" s="59"/>
      <c r="CF1" s="59"/>
      <c r="CG1" s="59"/>
      <c r="CH1" s="59"/>
      <c r="CI1" s="59"/>
      <c r="CJ1" s="59"/>
      <c r="CK1" s="59"/>
      <c r="CL1" s="52"/>
    </row>
    <row r="2" spans="1:111" ht="14.25" customHeight="1">
      <c r="A2" s="342" t="s">
        <v>55</v>
      </c>
      <c r="B2" s="343"/>
      <c r="C2" s="343"/>
      <c r="D2" s="343"/>
      <c r="E2" s="344" t="s">
        <v>86</v>
      </c>
      <c r="F2" s="344"/>
      <c r="G2" s="344"/>
      <c r="H2" s="344"/>
      <c r="I2" s="344"/>
      <c r="J2" s="344"/>
      <c r="K2" s="344"/>
      <c r="L2" s="344"/>
      <c r="M2" s="345" t="s">
        <v>55</v>
      </c>
      <c r="N2" s="345"/>
      <c r="O2" s="345"/>
      <c r="P2" s="345"/>
      <c r="Q2"/>
      <c r="S2" s="108" t="str">
        <f>T2&amp;IF(LEFT(U2,5)="14h00","(14.00 -17.00)",IF(LEFT(U2,5)="14h30","(14.30 -17.00)",IF(LEFT(U2,5)="17H30","(17.00- 21.30)","")))</f>
        <v/>
      </c>
      <c r="T2" s="135"/>
      <c r="U2" s="136"/>
      <c r="V2" s="59"/>
      <c r="W2" s="59"/>
      <c r="X2" s="59"/>
      <c r="Y2" s="59"/>
      <c r="Z2" s="59"/>
      <c r="AA2" s="59"/>
      <c r="AB2" s="59" t="e">
        <f>IF(A2="",IF(AB1=#REF!&amp;"bis",#REF!&amp;"ter",AB1&amp;"bis"),A2)</f>
        <v>#REF!</v>
      </c>
      <c r="AC2" s="59"/>
      <c r="AD2" s="59"/>
      <c r="AE2" s="59"/>
      <c r="AF2" s="70"/>
      <c r="AG2" s="70"/>
      <c r="AH2" s="70"/>
      <c r="AI2" s="70"/>
      <c r="AJ2" s="70"/>
      <c r="AK2" s="70"/>
      <c r="AL2" s="70"/>
      <c r="AM2" s="70"/>
      <c r="AN2" s="70"/>
      <c r="AO2" s="70"/>
      <c r="AP2" s="70"/>
      <c r="AQ2" s="70"/>
      <c r="AR2" s="70"/>
      <c r="AS2" s="70"/>
      <c r="AT2" s="70"/>
      <c r="AU2" s="70"/>
      <c r="AV2" s="70"/>
      <c r="AW2" s="70"/>
      <c r="AX2" s="70"/>
      <c r="AY2" s="70"/>
      <c r="AZ2" s="70"/>
      <c r="BA2" s="70"/>
      <c r="BB2" s="70"/>
      <c r="BC2" s="70"/>
      <c r="BD2" s="70"/>
      <c r="BE2" s="70"/>
      <c r="BF2" s="70"/>
      <c r="BG2" s="70"/>
      <c r="BH2" s="70"/>
      <c r="BI2" s="70"/>
      <c r="BJ2" s="70"/>
      <c r="BK2" s="70"/>
      <c r="BL2" s="70"/>
      <c r="BM2" s="70"/>
      <c r="BN2" s="70"/>
      <c r="BO2" s="70"/>
      <c r="BP2" s="70"/>
      <c r="BQ2" s="70"/>
      <c r="BR2" s="70"/>
      <c r="BS2" s="70"/>
      <c r="BT2" s="70"/>
      <c r="BU2" s="70"/>
      <c r="BV2" s="70"/>
      <c r="BW2" s="70"/>
      <c r="BX2" s="70"/>
      <c r="BY2" s="70"/>
      <c r="BZ2" s="70"/>
      <c r="CA2" s="70"/>
      <c r="CB2" s="70"/>
      <c r="CC2" s="70"/>
      <c r="CD2" s="70"/>
      <c r="CE2" s="70"/>
      <c r="CF2" s="70"/>
      <c r="CG2" s="70"/>
      <c r="CH2" s="70"/>
      <c r="CI2" s="70"/>
      <c r="CJ2" s="70"/>
      <c r="CK2" s="70"/>
      <c r="CL2" s="70"/>
      <c r="CM2" s="70"/>
      <c r="CN2" s="70"/>
      <c r="CO2" s="70"/>
      <c r="CP2" s="70"/>
      <c r="CQ2" s="70"/>
      <c r="CR2" s="70"/>
      <c r="CS2" s="70"/>
      <c r="CT2" s="70"/>
      <c r="CU2" s="70"/>
      <c r="CV2" s="70"/>
      <c r="CW2" s="70"/>
      <c r="CX2" s="70"/>
      <c r="CY2" s="70"/>
      <c r="CZ2" s="70"/>
      <c r="DA2" s="70"/>
      <c r="DB2" s="70"/>
      <c r="DC2" s="70"/>
      <c r="DD2" s="70"/>
      <c r="DE2" s="70"/>
    </row>
    <row r="3" spans="1:111" ht="12.75" customHeight="1">
      <c r="A3" s="342" t="s">
        <v>55</v>
      </c>
      <c r="B3" s="343"/>
      <c r="C3" s="343"/>
      <c r="D3" s="343"/>
      <c r="E3" s="351" t="s">
        <v>87</v>
      </c>
      <c r="F3" s="351"/>
      <c r="G3" s="351"/>
      <c r="H3" s="351"/>
      <c r="I3" s="351"/>
      <c r="J3" s="351"/>
      <c r="K3" s="351"/>
      <c r="L3" s="351"/>
      <c r="M3" s="345" t="s">
        <v>55</v>
      </c>
      <c r="N3" s="345"/>
      <c r="O3" s="345"/>
      <c r="P3" s="345"/>
      <c r="Q3"/>
      <c r="S3" s="108" t="str">
        <f t="shared" ref="S3:S30" si="0">T3&amp;IF(LEFT(U3,5)="14h00","(14.00 -17.00)",IF(LEFT(U3,5)="14h30","(14.30 -17.00)",IF(LEFT(U3,5)="17H30","(17.00- 21.30)","")))</f>
        <v/>
      </c>
      <c r="T3" s="137"/>
      <c r="U3" s="138"/>
      <c r="V3" s="59"/>
      <c r="W3" s="59"/>
      <c r="X3" s="59"/>
      <c r="Y3" s="59"/>
      <c r="Z3" s="59"/>
      <c r="AA3" s="59"/>
      <c r="AB3" s="59" t="e">
        <f t="shared" ref="AB3:AB11" si="1">IF(A3="",IF(AB2=AB1&amp;"bis",AB1&amp;"ter",AB2&amp;"bis"),A3)</f>
        <v>#REF!</v>
      </c>
      <c r="AC3" s="59"/>
      <c r="AD3" s="59"/>
      <c r="AE3" s="59"/>
      <c r="AF3" s="69"/>
      <c r="AG3" s="69"/>
      <c r="AH3" s="69"/>
      <c r="AI3" s="69"/>
      <c r="AJ3" s="69"/>
      <c r="AK3" s="69"/>
      <c r="AL3" s="69"/>
      <c r="AM3" s="69"/>
      <c r="AN3" s="69"/>
      <c r="AO3" s="69"/>
      <c r="AP3" s="69"/>
      <c r="AQ3" s="69"/>
      <c r="AR3" s="69"/>
      <c r="AS3" s="69"/>
      <c r="AT3" s="69"/>
      <c r="AU3" s="69"/>
      <c r="AV3" s="69"/>
      <c r="AW3" s="69"/>
      <c r="AX3" s="69"/>
      <c r="AY3" s="69"/>
      <c r="AZ3" s="69"/>
      <c r="BA3" s="70"/>
      <c r="BB3" s="70"/>
      <c r="BC3" s="70"/>
      <c r="BD3" s="70"/>
      <c r="BE3" s="70"/>
      <c r="BF3" s="70"/>
      <c r="BG3" s="70"/>
      <c r="BH3" s="70"/>
      <c r="BI3" s="70"/>
      <c r="BJ3" s="70"/>
      <c r="BK3" s="70"/>
      <c r="BL3" s="70"/>
      <c r="BM3" s="70"/>
      <c r="BN3" s="70"/>
      <c r="BO3" s="70"/>
      <c r="BP3" s="70"/>
      <c r="BQ3" s="70"/>
      <c r="BR3" s="70"/>
      <c r="BS3" s="70"/>
      <c r="BT3" s="70"/>
      <c r="BU3" s="70"/>
      <c r="BV3" s="70"/>
      <c r="BW3" s="70"/>
      <c r="BX3" s="70"/>
      <c r="BY3" s="70"/>
      <c r="BZ3" s="70"/>
      <c r="CA3" s="70"/>
      <c r="CB3" s="70"/>
      <c r="CC3" s="70"/>
      <c r="CD3" s="70"/>
      <c r="CE3" s="70"/>
      <c r="CF3" s="70"/>
      <c r="CG3" s="70"/>
      <c r="CH3" s="70"/>
      <c r="CI3" s="70"/>
      <c r="CJ3" s="70"/>
      <c r="CK3" s="70"/>
      <c r="CL3" s="70"/>
      <c r="CM3" s="70"/>
      <c r="CN3" s="70"/>
      <c r="CO3" s="70"/>
      <c r="CP3" s="70"/>
      <c r="CQ3" s="70"/>
      <c r="CR3" s="70"/>
      <c r="CS3" s="70"/>
      <c r="CT3" s="70"/>
      <c r="CU3" s="70"/>
      <c r="CV3" s="70"/>
      <c r="CW3" s="70"/>
      <c r="CX3" s="70"/>
      <c r="CY3" s="70"/>
      <c r="CZ3" s="70"/>
      <c r="DA3" s="70"/>
      <c r="DB3" s="70"/>
      <c r="DC3" s="70"/>
      <c r="DD3" s="70"/>
      <c r="DE3" s="70"/>
    </row>
    <row r="4" spans="1:111" ht="12.75" customHeight="1">
      <c r="A4" s="342" t="s">
        <v>55</v>
      </c>
      <c r="B4" s="343"/>
      <c r="C4" s="343"/>
      <c r="D4" s="343"/>
      <c r="E4" s="343" t="s">
        <v>55</v>
      </c>
      <c r="F4" s="343"/>
      <c r="G4" s="343"/>
      <c r="H4" s="343"/>
      <c r="I4" s="343"/>
      <c r="J4" s="343"/>
      <c r="K4" s="343"/>
      <c r="L4" s="343"/>
      <c r="M4" s="352" t="s">
        <v>88</v>
      </c>
      <c r="N4" s="352"/>
      <c r="O4" s="352"/>
      <c r="P4" s="352"/>
      <c r="Q4"/>
      <c r="S4" s="108" t="str">
        <f t="shared" si="0"/>
        <v/>
      </c>
      <c r="T4" s="135"/>
      <c r="U4" s="136"/>
      <c r="V4" s="59"/>
      <c r="W4" s="59"/>
      <c r="X4" s="59"/>
      <c r="Y4" s="59"/>
      <c r="Z4" s="59"/>
      <c r="AA4" s="59"/>
      <c r="AB4" s="59" t="e">
        <f t="shared" si="1"/>
        <v>#REF!</v>
      </c>
      <c r="AC4" s="59"/>
      <c r="AD4" s="59"/>
      <c r="AE4" s="59"/>
      <c r="AF4" s="69"/>
      <c r="AG4" s="69"/>
      <c r="AH4" s="69"/>
      <c r="AI4" s="69"/>
      <c r="AJ4" s="69"/>
      <c r="AK4" s="69"/>
      <c r="AL4" s="69"/>
      <c r="AM4" s="69"/>
      <c r="AN4" s="69"/>
      <c r="AO4" s="69"/>
      <c r="AP4" s="69"/>
      <c r="AQ4" s="69"/>
      <c r="AR4" s="69"/>
      <c r="AS4" s="69"/>
      <c r="AT4" s="69"/>
      <c r="AU4" s="69"/>
      <c r="AV4" s="69"/>
      <c r="AW4" s="69"/>
      <c r="AX4" s="69"/>
      <c r="AY4" s="69"/>
      <c r="AZ4" s="69"/>
      <c r="BA4" s="70"/>
      <c r="BB4" s="70"/>
      <c r="BC4" s="70"/>
      <c r="BD4" s="70"/>
      <c r="BE4" s="70"/>
      <c r="BF4" s="70"/>
      <c r="BG4" s="70"/>
      <c r="BH4" s="70"/>
      <c r="BI4" s="70"/>
      <c r="BJ4" s="70"/>
      <c r="BK4" s="70"/>
      <c r="BL4" s="70"/>
      <c r="BM4" s="70"/>
      <c r="BN4" s="70"/>
      <c r="BO4" s="70"/>
      <c r="BP4" s="70"/>
      <c r="BQ4" s="70"/>
      <c r="BR4" s="70"/>
      <c r="BS4" s="70"/>
      <c r="BT4" s="70"/>
      <c r="BU4" s="70"/>
      <c r="BV4" s="70"/>
      <c r="BW4" s="70"/>
      <c r="BX4" s="70"/>
      <c r="BY4" s="70"/>
      <c r="BZ4" s="70"/>
      <c r="CA4" s="70"/>
      <c r="CB4" s="70"/>
      <c r="CC4" s="70"/>
      <c r="CD4" s="70"/>
      <c r="CE4" s="70"/>
      <c r="CF4" s="70"/>
      <c r="CG4" s="70"/>
      <c r="CH4" s="70"/>
      <c r="CI4" s="70"/>
      <c r="CJ4" s="70"/>
      <c r="CK4" s="70"/>
      <c r="CL4" s="70"/>
      <c r="CM4" s="70"/>
      <c r="CN4" s="70"/>
      <c r="CO4" s="70"/>
      <c r="CP4" s="70"/>
      <c r="CQ4" s="70"/>
      <c r="CR4" s="70"/>
      <c r="CS4" s="70"/>
      <c r="CT4" s="70"/>
      <c r="CU4" s="70"/>
      <c r="CV4" s="70"/>
      <c r="CW4" s="70"/>
      <c r="CX4" s="70"/>
      <c r="CY4" s="70"/>
      <c r="CZ4" s="70"/>
      <c r="DA4" s="70"/>
      <c r="DB4" s="70"/>
      <c r="DC4" s="70"/>
      <c r="DD4" s="70"/>
      <c r="DE4" s="70"/>
    </row>
    <row r="5" spans="1:111" ht="12.75" customHeight="1">
      <c r="A5" s="346" t="s">
        <v>89</v>
      </c>
      <c r="B5" s="347"/>
      <c r="C5" s="206" t="s">
        <v>90</v>
      </c>
      <c r="D5" s="346" t="s">
        <v>91</v>
      </c>
      <c r="E5" s="347"/>
      <c r="F5" s="348" t="s">
        <v>92</v>
      </c>
      <c r="G5" s="349"/>
      <c r="H5" s="207"/>
      <c r="I5" s="207"/>
      <c r="J5" s="207"/>
      <c r="K5" s="207"/>
      <c r="L5" s="350"/>
      <c r="M5" s="349"/>
      <c r="N5" s="207"/>
      <c r="O5" s="350"/>
      <c r="P5" s="350"/>
      <c r="Q5" s="349"/>
      <c r="S5" s="108" t="str">
        <f t="shared" si="0"/>
        <v/>
      </c>
      <c r="T5" s="137"/>
      <c r="U5" s="138"/>
      <c r="V5" s="59"/>
      <c r="W5" s="59"/>
      <c r="X5" s="59"/>
      <c r="Y5" s="59"/>
      <c r="Z5" s="59"/>
      <c r="AA5" s="59"/>
      <c r="AB5" s="59" t="str">
        <f t="shared" si="1"/>
        <v>Alias du poste</v>
      </c>
      <c r="AC5" s="59"/>
      <c r="AD5" s="59"/>
      <c r="AE5" s="59"/>
      <c r="AF5" s="69"/>
      <c r="AG5" s="69"/>
      <c r="AH5" s="69"/>
      <c r="AI5" s="69"/>
      <c r="AJ5" s="69"/>
      <c r="AK5" s="69"/>
      <c r="AL5" s="69"/>
      <c r="AM5" s="69"/>
      <c r="AN5" s="69"/>
      <c r="AO5" s="69"/>
      <c r="AP5" s="69"/>
      <c r="AQ5" s="69"/>
      <c r="AR5" s="69"/>
      <c r="AS5" s="69"/>
      <c r="AT5" s="69"/>
      <c r="AU5" s="69"/>
      <c r="AV5" s="69"/>
      <c r="AW5" s="69"/>
      <c r="AX5" s="69"/>
      <c r="AY5" s="69"/>
      <c r="AZ5" s="69"/>
      <c r="BA5" s="70"/>
      <c r="BB5" s="70"/>
      <c r="BC5" s="70"/>
      <c r="BD5" s="70"/>
      <c r="BE5" s="70"/>
      <c r="BF5" s="70"/>
      <c r="BG5" s="70"/>
      <c r="BH5" s="70"/>
      <c r="BI5" s="70"/>
      <c r="BJ5" s="70"/>
      <c r="BK5" s="70"/>
      <c r="BL5" s="70"/>
      <c r="BM5" s="70"/>
      <c r="BN5" s="70"/>
      <c r="BO5" s="70"/>
      <c r="BP5" s="70"/>
      <c r="BQ5" s="70"/>
      <c r="BR5" s="70"/>
      <c r="BS5" s="70"/>
      <c r="BT5" s="70"/>
      <c r="BU5" s="70"/>
      <c r="BV5" s="70"/>
      <c r="BW5" s="70"/>
      <c r="BX5" s="70"/>
      <c r="BY5" s="70"/>
      <c r="BZ5" s="70"/>
      <c r="CA5" s="70"/>
      <c r="CB5" s="70"/>
      <c r="CC5" s="70"/>
      <c r="CD5" s="70"/>
      <c r="CE5" s="70"/>
      <c r="CF5" s="70"/>
      <c r="CG5" s="70"/>
      <c r="CH5" s="70"/>
      <c r="CI5" s="70"/>
      <c r="CJ5" s="70"/>
      <c r="CK5" s="70"/>
      <c r="CL5" s="70"/>
      <c r="CM5" s="70"/>
      <c r="CN5" s="70"/>
      <c r="CO5" s="70"/>
      <c r="CP5" s="70"/>
      <c r="CQ5" s="70"/>
      <c r="CR5" s="70"/>
      <c r="CS5" s="70"/>
      <c r="CT5" s="70"/>
      <c r="CU5" s="70"/>
      <c r="CV5" s="70"/>
      <c r="CW5" s="70"/>
      <c r="CX5" s="70"/>
      <c r="CY5" s="70"/>
      <c r="CZ5" s="70"/>
      <c r="DA5" s="70"/>
      <c r="DB5" s="70"/>
      <c r="DC5" s="70"/>
      <c r="DD5" s="70"/>
      <c r="DE5" s="70"/>
    </row>
    <row r="6" spans="1:111" ht="13.5" customHeight="1">
      <c r="A6" s="317" t="s">
        <v>93</v>
      </c>
      <c r="B6" s="318"/>
      <c r="C6" s="208" t="s">
        <v>55</v>
      </c>
      <c r="D6" s="317" t="s">
        <v>55</v>
      </c>
      <c r="E6" s="318"/>
      <c r="F6" s="209" t="s">
        <v>55</v>
      </c>
      <c r="G6" s="210" t="s">
        <v>55</v>
      </c>
      <c r="H6" s="211" t="s">
        <v>122</v>
      </c>
      <c r="I6" s="211" t="s">
        <v>123</v>
      </c>
      <c r="J6" s="211" t="s">
        <v>124</v>
      </c>
      <c r="K6" s="210" t="s">
        <v>55</v>
      </c>
      <c r="L6" s="326" t="s">
        <v>55</v>
      </c>
      <c r="M6" s="327"/>
      <c r="N6" s="210" t="s">
        <v>55</v>
      </c>
      <c r="O6" s="326" t="s">
        <v>55</v>
      </c>
      <c r="P6" s="326"/>
      <c r="Q6" s="328"/>
      <c r="S6" s="108" t="str">
        <f t="shared" si="0"/>
        <v/>
      </c>
      <c r="T6" s="137"/>
      <c r="U6" s="138"/>
      <c r="V6" s="72"/>
      <c r="W6" s="72"/>
      <c r="X6" s="72"/>
      <c r="Y6" s="72"/>
      <c r="Z6" s="72"/>
      <c r="AA6" s="72"/>
      <c r="AB6" s="59" t="str">
        <f t="shared" si="1"/>
        <v>Disponibles</v>
      </c>
      <c r="AC6" s="98" t="str">
        <f t="shared" ref="AC6:AC37" si="2">A6</f>
        <v>Disponibles</v>
      </c>
      <c r="AD6" s="98">
        <f t="shared" ref="AD6:AD37" si="3">B6</f>
        <v>0</v>
      </c>
      <c r="AE6" s="98" t="str">
        <f t="shared" ref="AE6:AE37" si="4">C6</f>
        <v/>
      </c>
      <c r="AF6" s="98" t="str">
        <f t="shared" ref="AF6:AF37" si="5">D6</f>
        <v/>
      </c>
      <c r="AG6" s="98">
        <f t="shared" ref="AG6:AG37" si="6">E6</f>
        <v>0</v>
      </c>
      <c r="AH6" s="98" t="str">
        <f t="shared" ref="AH6:AH37" si="7">F6</f>
        <v/>
      </c>
      <c r="AI6" s="98" t="str">
        <f t="shared" ref="AI6:AI37" si="8">G6</f>
        <v/>
      </c>
      <c r="AJ6" s="98" t="str">
        <f t="shared" ref="AJ6:AJ37" si="9">H6</f>
        <v>CREP GERARD (L5914D21DA)</v>
      </c>
      <c r="AK6" s="98" t="str">
        <f t="shared" ref="AK6:AK37" si="10">I6</f>
        <v>DERY DAVID (L5914A21AA)</v>
      </c>
      <c r="AL6" s="98" t="str">
        <f t="shared" ref="AL6:AL37" si="11">J6</f>
        <v>GOST MARGUERITE (L5917F21DA)</v>
      </c>
      <c r="AM6" s="98" t="str">
        <f t="shared" ref="AM6:AM37" si="12">K6</f>
        <v/>
      </c>
      <c r="AN6" s="98" t="str">
        <f t="shared" ref="AN6:AN37" si="13">L6</f>
        <v/>
      </c>
      <c r="AO6" s="98">
        <f t="shared" ref="AO6:AO37" si="14">M6</f>
        <v>0</v>
      </c>
      <c r="AP6" s="98" t="str">
        <f t="shared" ref="AP6:AP37" si="15">N6</f>
        <v/>
      </c>
      <c r="AQ6" s="98" t="str">
        <f t="shared" ref="AQ6:AQ37" si="16">O6</f>
        <v/>
      </c>
      <c r="AR6" s="98">
        <f t="shared" ref="AR6:AR37" si="17">P6</f>
        <v>0</v>
      </c>
      <c r="AS6" s="98">
        <f t="shared" ref="AS6:AS37" si="18">Q6</f>
        <v>0</v>
      </c>
      <c r="AT6" s="72">
        <f t="shared" ref="AT6:AT37" si="19">R6</f>
        <v>0</v>
      </c>
      <c r="AU6" s="72"/>
      <c r="AV6" s="72"/>
      <c r="AW6" s="72"/>
      <c r="AX6" s="72"/>
      <c r="AY6" s="72"/>
      <c r="AZ6" s="72"/>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0"/>
      <c r="CL6" s="70"/>
      <c r="CM6" s="70"/>
      <c r="CN6" s="70"/>
      <c r="CO6" s="70"/>
      <c r="CP6" s="70"/>
      <c r="CQ6" s="70"/>
      <c r="CR6" s="70"/>
      <c r="CS6" s="70"/>
      <c r="CT6" s="70"/>
      <c r="CU6" s="70"/>
      <c r="CV6" s="70"/>
      <c r="CW6" s="70"/>
      <c r="CX6" s="70"/>
      <c r="CY6" s="70"/>
      <c r="CZ6" s="70"/>
      <c r="DA6" s="70"/>
      <c r="DB6" s="70"/>
      <c r="DC6" s="70"/>
      <c r="DD6" s="70"/>
      <c r="DE6" s="70"/>
    </row>
    <row r="7" spans="1:111" ht="15.75" customHeight="1">
      <c r="A7" s="317" t="s">
        <v>33</v>
      </c>
      <c r="B7" s="318"/>
      <c r="C7" s="208" t="s">
        <v>94</v>
      </c>
      <c r="D7" s="317" t="s">
        <v>95</v>
      </c>
      <c r="E7" s="318"/>
      <c r="F7" s="319" t="s">
        <v>96</v>
      </c>
      <c r="G7" s="320"/>
      <c r="H7" s="210" t="s">
        <v>55</v>
      </c>
      <c r="I7" s="210" t="s">
        <v>55</v>
      </c>
      <c r="J7" s="210" t="s">
        <v>55</v>
      </c>
      <c r="K7" s="210" t="s">
        <v>55</v>
      </c>
      <c r="L7" s="326" t="s">
        <v>55</v>
      </c>
      <c r="M7" s="327"/>
      <c r="N7" s="210" t="s">
        <v>55</v>
      </c>
      <c r="O7" s="326" t="s">
        <v>55</v>
      </c>
      <c r="P7" s="326"/>
      <c r="Q7" s="328"/>
      <c r="S7" s="108" t="str">
        <f t="shared" si="0"/>
        <v/>
      </c>
      <c r="T7" s="137"/>
      <c r="U7" s="138"/>
      <c r="V7" s="73"/>
      <c r="W7" s="73"/>
      <c r="X7" s="73"/>
      <c r="Y7" s="73"/>
      <c r="Z7" s="80"/>
      <c r="AA7" s="80"/>
      <c r="AB7" s="59" t="str">
        <f>IF(A7="",IF(AB6=AB5&amp;"bis",AB5&amp;"ter",AB6&amp;"bis"),A7)</f>
        <v>VAC1 DEPIAUTAGE TG2</v>
      </c>
      <c r="AC7" s="147" t="str">
        <f t="shared" si="2"/>
        <v>VAC1 DEPIAUTAGE TG2</v>
      </c>
      <c r="AD7" s="98">
        <f t="shared" si="3"/>
        <v>0</v>
      </c>
      <c r="AE7" s="98" t="str">
        <f t="shared" si="4"/>
        <v>13.28</v>
      </c>
      <c r="AF7" s="98" t="str">
        <f t="shared" si="5"/>
        <v>17.00</v>
      </c>
      <c r="AG7" s="98">
        <f t="shared" si="6"/>
        <v>0</v>
      </c>
      <c r="AH7" s="98" t="str">
        <f t="shared" si="7"/>
        <v>0/2</v>
      </c>
      <c r="AI7" s="98">
        <f t="shared" si="8"/>
        <v>0</v>
      </c>
      <c r="AJ7" s="98" t="str">
        <f t="shared" si="9"/>
        <v/>
      </c>
      <c r="AK7" s="98" t="str">
        <f t="shared" si="10"/>
        <v/>
      </c>
      <c r="AL7" s="98" t="str">
        <f t="shared" si="11"/>
        <v/>
      </c>
      <c r="AM7" s="98" t="str">
        <f t="shared" si="12"/>
        <v/>
      </c>
      <c r="AN7" s="98" t="str">
        <f t="shared" si="13"/>
        <v/>
      </c>
      <c r="AO7" s="112">
        <f t="shared" si="14"/>
        <v>0</v>
      </c>
      <c r="AP7" s="112" t="str">
        <f t="shared" si="15"/>
        <v/>
      </c>
      <c r="AQ7" s="112" t="str">
        <f t="shared" si="16"/>
        <v/>
      </c>
      <c r="AR7" s="112">
        <f t="shared" si="17"/>
        <v>0</v>
      </c>
      <c r="AS7" s="112">
        <f t="shared" si="18"/>
        <v>0</v>
      </c>
      <c r="AT7" s="67">
        <f t="shared" si="19"/>
        <v>0</v>
      </c>
      <c r="AU7" s="67"/>
      <c r="AV7" s="67"/>
      <c r="AW7" s="67"/>
      <c r="AX7" s="67"/>
      <c r="AY7" s="67"/>
      <c r="AZ7" s="67"/>
      <c r="BA7" s="70"/>
      <c r="BB7" s="70"/>
      <c r="BC7" s="70"/>
      <c r="BD7" s="70"/>
      <c r="BE7" s="70"/>
      <c r="BF7" s="70"/>
      <c r="BG7" s="70"/>
      <c r="BH7" s="70"/>
      <c r="BI7" s="70"/>
      <c r="BJ7" s="70"/>
      <c r="BK7" s="70"/>
      <c r="BL7" s="70"/>
      <c r="BM7" s="70"/>
      <c r="BN7" s="70"/>
      <c r="BO7" s="70"/>
      <c r="BP7" s="70"/>
      <c r="BQ7" s="70"/>
      <c r="BR7" s="70"/>
      <c r="BS7" s="70"/>
      <c r="BT7" s="70"/>
      <c r="BU7" s="70"/>
      <c r="BV7" s="70"/>
      <c r="BW7" s="70"/>
      <c r="BX7" s="70"/>
      <c r="BY7" s="70"/>
      <c r="BZ7" s="70"/>
      <c r="CA7" s="70"/>
      <c r="CB7" s="70"/>
      <c r="CC7" s="70"/>
      <c r="CD7" s="70"/>
      <c r="CE7" s="70"/>
      <c r="CF7" s="70"/>
      <c r="CG7" s="70"/>
      <c r="CH7" s="70"/>
      <c r="CI7" s="70"/>
      <c r="CJ7" s="70"/>
      <c r="CK7" s="70"/>
      <c r="CL7" s="70"/>
      <c r="CM7" s="70"/>
      <c r="CN7" s="70"/>
      <c r="CO7" s="70"/>
      <c r="CP7" s="70"/>
      <c r="CQ7" s="70"/>
      <c r="CR7" s="70"/>
      <c r="CS7" s="70"/>
      <c r="CT7" s="70"/>
      <c r="CU7" s="70"/>
      <c r="CV7" s="70"/>
      <c r="CW7" s="70"/>
      <c r="CX7" s="70"/>
      <c r="CY7" s="70"/>
      <c r="CZ7" s="70"/>
      <c r="DA7" s="70"/>
      <c r="DB7" s="70"/>
      <c r="DC7" s="70"/>
      <c r="DD7" s="70"/>
      <c r="DE7" s="70"/>
    </row>
    <row r="8" spans="1:111" ht="12.75" customHeight="1">
      <c r="A8" s="317" t="s">
        <v>21</v>
      </c>
      <c r="B8" s="318"/>
      <c r="C8" s="208" t="s">
        <v>94</v>
      </c>
      <c r="D8" s="317" t="s">
        <v>95</v>
      </c>
      <c r="E8" s="318"/>
      <c r="F8" s="319" t="s">
        <v>97</v>
      </c>
      <c r="G8" s="320"/>
      <c r="H8" s="212" t="s">
        <v>125</v>
      </c>
      <c r="I8" s="210" t="s">
        <v>55</v>
      </c>
      <c r="J8" s="210" t="s">
        <v>55</v>
      </c>
      <c r="K8" s="210" t="s">
        <v>55</v>
      </c>
      <c r="L8" s="326" t="s">
        <v>55</v>
      </c>
      <c r="M8" s="327"/>
      <c r="N8" s="210" t="s">
        <v>55</v>
      </c>
      <c r="O8" s="326" t="s">
        <v>55</v>
      </c>
      <c r="P8" s="326"/>
      <c r="Q8" s="328"/>
      <c r="S8" s="108" t="str">
        <f t="shared" si="0"/>
        <v/>
      </c>
      <c r="T8" s="138"/>
      <c r="U8" s="138"/>
      <c r="V8" s="73"/>
      <c r="W8" s="73"/>
      <c r="X8" s="73"/>
      <c r="Y8" s="73"/>
      <c r="Z8" s="80"/>
      <c r="AA8" s="80"/>
      <c r="AB8" s="59" t="str">
        <f t="shared" si="1"/>
        <v>VAC1 MANU VIDEO AGT</v>
      </c>
      <c r="AC8" s="147" t="str">
        <f t="shared" si="2"/>
        <v>VAC1 MANU VIDEO AGT</v>
      </c>
      <c r="AD8" s="98">
        <f t="shared" si="3"/>
        <v>0</v>
      </c>
      <c r="AE8" s="98" t="str">
        <f t="shared" si="4"/>
        <v>13.28</v>
      </c>
      <c r="AF8" s="98" t="str">
        <f t="shared" si="5"/>
        <v>17.00</v>
      </c>
      <c r="AG8" s="98">
        <f t="shared" si="6"/>
        <v>0</v>
      </c>
      <c r="AH8" s="98" t="str">
        <f t="shared" si="7"/>
        <v>1/4</v>
      </c>
      <c r="AI8" s="98">
        <f t="shared" si="8"/>
        <v>0</v>
      </c>
      <c r="AJ8" s="98" t="str">
        <f t="shared" si="9"/>
        <v>BAST MARC(14.00 -17.00)</v>
      </c>
      <c r="AK8" s="98" t="str">
        <f t="shared" si="10"/>
        <v/>
      </c>
      <c r="AL8" s="98" t="str">
        <f t="shared" si="11"/>
        <v/>
      </c>
      <c r="AM8" s="98" t="str">
        <f t="shared" si="12"/>
        <v/>
      </c>
      <c r="AN8" s="98" t="str">
        <f t="shared" si="13"/>
        <v/>
      </c>
      <c r="AO8" s="112">
        <f t="shared" si="14"/>
        <v>0</v>
      </c>
      <c r="AP8" s="112" t="str">
        <f t="shared" si="15"/>
        <v/>
      </c>
      <c r="AQ8" s="112" t="str">
        <f t="shared" si="16"/>
        <v/>
      </c>
      <c r="AR8" s="112">
        <f t="shared" si="17"/>
        <v>0</v>
      </c>
      <c r="AS8" s="112">
        <f t="shared" si="18"/>
        <v>0</v>
      </c>
      <c r="AT8" s="67">
        <f t="shared" si="19"/>
        <v>0</v>
      </c>
      <c r="AU8" s="67"/>
      <c r="AV8" s="67"/>
      <c r="AW8" s="67"/>
      <c r="AX8" s="67"/>
      <c r="AY8" s="67"/>
      <c r="AZ8" s="67"/>
      <c r="BA8" s="70"/>
      <c r="BB8" s="70"/>
      <c r="BC8" s="70"/>
      <c r="BD8" s="70"/>
      <c r="BE8" s="70"/>
      <c r="BF8" s="70"/>
      <c r="BG8" s="70"/>
      <c r="BH8" s="70"/>
      <c r="BI8" s="70"/>
      <c r="BJ8" s="70"/>
      <c r="BK8" s="70"/>
      <c r="BL8" s="70"/>
      <c r="BM8" s="70"/>
      <c r="BN8" s="70"/>
      <c r="BO8" s="70"/>
      <c r="BP8" s="70"/>
      <c r="BQ8" s="70"/>
      <c r="BR8" s="70"/>
      <c r="BS8" s="70"/>
      <c r="BT8" s="70"/>
      <c r="BU8" s="70"/>
      <c r="BV8" s="70"/>
      <c r="BW8" s="70"/>
      <c r="BX8" s="70"/>
      <c r="BY8" s="70"/>
      <c r="BZ8" s="70"/>
      <c r="CA8" s="70"/>
      <c r="CB8" s="70"/>
      <c r="CC8" s="70"/>
      <c r="CD8" s="70"/>
      <c r="CE8" s="70"/>
      <c r="CF8" s="70"/>
      <c r="CG8" s="70"/>
      <c r="CH8" s="70"/>
      <c r="CI8" s="70"/>
      <c r="CJ8" s="70"/>
      <c r="CK8" s="70"/>
      <c r="CL8" s="70"/>
      <c r="CM8" s="70"/>
      <c r="CN8" s="70"/>
      <c r="CO8" s="70"/>
      <c r="CP8" s="70"/>
      <c r="CQ8" s="70"/>
      <c r="CR8" s="70"/>
      <c r="CS8" s="70"/>
      <c r="CT8" s="70"/>
      <c r="CU8" s="70"/>
      <c r="CV8" s="70"/>
      <c r="CW8" s="70"/>
      <c r="CX8" s="70"/>
      <c r="CY8" s="70"/>
      <c r="CZ8" s="70"/>
      <c r="DA8" s="70"/>
      <c r="DB8" s="70"/>
      <c r="DC8" s="70"/>
      <c r="DD8" s="70"/>
      <c r="DE8" s="70"/>
    </row>
    <row r="9" spans="1:111" ht="12.75" customHeight="1">
      <c r="A9" s="317" t="s">
        <v>35</v>
      </c>
      <c r="B9" s="318"/>
      <c r="C9" s="208" t="s">
        <v>94</v>
      </c>
      <c r="D9" s="317" t="s">
        <v>95</v>
      </c>
      <c r="E9" s="318"/>
      <c r="F9" s="324" t="s">
        <v>98</v>
      </c>
      <c r="G9" s="325"/>
      <c r="H9" s="212" t="s">
        <v>126</v>
      </c>
      <c r="I9" s="212" t="s">
        <v>127</v>
      </c>
      <c r="J9" s="212" t="s">
        <v>128</v>
      </c>
      <c r="K9" s="212" t="s">
        <v>129</v>
      </c>
      <c r="L9" s="321" t="s">
        <v>130</v>
      </c>
      <c r="M9" s="322"/>
      <c r="N9" s="212" t="s">
        <v>131</v>
      </c>
      <c r="O9" s="213"/>
      <c r="P9" s="321" t="s">
        <v>132</v>
      </c>
      <c r="Q9" s="323"/>
      <c r="S9" s="108" t="str">
        <f t="shared" si="0"/>
        <v/>
      </c>
      <c r="T9" s="137"/>
      <c r="U9" s="138"/>
      <c r="V9" s="73"/>
      <c r="W9" s="73"/>
      <c r="X9" s="73"/>
      <c r="Y9" s="73"/>
      <c r="Z9" s="80"/>
      <c r="AA9" s="80"/>
      <c r="AB9" s="59" t="str">
        <f t="shared" si="1"/>
        <v>VAC1 MANUEL TG2 AGT</v>
      </c>
      <c r="AC9" s="147" t="str">
        <f t="shared" si="2"/>
        <v>VAC1 MANUEL TG2 AGT</v>
      </c>
      <c r="AD9" s="98">
        <f t="shared" si="3"/>
        <v>0</v>
      </c>
      <c r="AE9" s="98" t="str">
        <f t="shared" si="4"/>
        <v>13.28</v>
      </c>
      <c r="AF9" s="98" t="str">
        <f t="shared" si="5"/>
        <v>17.00</v>
      </c>
      <c r="AG9" s="98">
        <f t="shared" si="6"/>
        <v>0</v>
      </c>
      <c r="AH9" s="98" t="str">
        <f t="shared" si="7"/>
        <v>8/8</v>
      </c>
      <c r="AI9" s="98">
        <f t="shared" si="8"/>
        <v>0</v>
      </c>
      <c r="AJ9" s="98" t="str">
        <f t="shared" si="9"/>
        <v>CR SYLVIE(14.30 -17.00)</v>
      </c>
      <c r="AK9" s="98" t="str">
        <f t="shared" si="10"/>
        <v>FOUC JEAN PIERRE(14.30 -17.00)</v>
      </c>
      <c r="AL9" s="98" t="str">
        <f t="shared" si="11"/>
        <v>GU CORINNE(14.30 -17.00)</v>
      </c>
      <c r="AM9" s="98" t="str">
        <f t="shared" si="12"/>
        <v>ROGOFF GERARD(14.00 -17.00)</v>
      </c>
      <c r="AN9" s="98" t="str">
        <f t="shared" si="13"/>
        <v>MAERT FREDERIC(14.00 -17.00)</v>
      </c>
      <c r="AO9" s="112">
        <f t="shared" si="14"/>
        <v>0</v>
      </c>
      <c r="AP9" s="112" t="str">
        <f t="shared" si="15"/>
        <v>MOUD MARTINE(14.30 -17.00)</v>
      </c>
      <c r="AQ9" s="112">
        <f t="shared" si="16"/>
        <v>0</v>
      </c>
      <c r="AR9" s="112" t="str">
        <f t="shared" si="17"/>
        <v>PANZ WILLIAM(14.00 -17.00)</v>
      </c>
      <c r="AS9" s="112">
        <f t="shared" si="18"/>
        <v>0</v>
      </c>
      <c r="AT9" s="67">
        <f t="shared" si="19"/>
        <v>0</v>
      </c>
      <c r="AU9" s="67"/>
      <c r="AV9" s="67"/>
      <c r="AW9" s="67"/>
      <c r="AX9" s="67"/>
      <c r="AY9" s="67"/>
      <c r="AZ9" s="67"/>
      <c r="BA9" s="70"/>
      <c r="BB9" s="70"/>
      <c r="BC9" s="70"/>
      <c r="BD9" s="70"/>
      <c r="BE9" s="70"/>
      <c r="BF9" s="70"/>
      <c r="BG9" s="70"/>
      <c r="BH9" s="70"/>
      <c r="BI9" s="70"/>
      <c r="BJ9" s="70"/>
      <c r="BK9" s="70"/>
      <c r="BL9" s="70"/>
      <c r="BM9" s="70"/>
      <c r="BN9" s="70"/>
      <c r="BO9" s="70"/>
      <c r="BP9" s="70"/>
      <c r="BQ9" s="70"/>
      <c r="BR9" s="70"/>
      <c r="BS9" s="70"/>
      <c r="BT9" s="70"/>
      <c r="BU9" s="70"/>
      <c r="BV9" s="70"/>
      <c r="BW9" s="70"/>
      <c r="BX9" s="70"/>
      <c r="BY9" s="70"/>
      <c r="BZ9" s="70"/>
      <c r="CA9" s="70"/>
      <c r="CB9" s="70"/>
      <c r="CC9" s="70"/>
      <c r="CD9" s="70"/>
      <c r="CE9" s="70"/>
      <c r="CF9" s="70"/>
      <c r="CG9" s="70"/>
      <c r="CH9" s="70"/>
      <c r="CI9" s="70"/>
      <c r="CJ9" s="70"/>
      <c r="CK9" s="70"/>
      <c r="CL9" s="70"/>
      <c r="CM9" s="70"/>
      <c r="CN9" s="70"/>
      <c r="CO9" s="70"/>
      <c r="CP9" s="70"/>
      <c r="CQ9" s="70"/>
      <c r="CR9" s="70"/>
      <c r="CS9" s="70"/>
      <c r="CT9" s="70"/>
      <c r="CU9" s="70"/>
      <c r="CV9" s="70"/>
      <c r="CW9" s="70"/>
      <c r="CX9" s="70"/>
      <c r="CY9" s="70"/>
      <c r="CZ9" s="70"/>
      <c r="DA9" s="70"/>
      <c r="DB9" s="70"/>
      <c r="DC9" s="70"/>
      <c r="DD9" s="70"/>
      <c r="DE9" s="70"/>
    </row>
    <row r="10" spans="1:111" ht="12.75" customHeight="1">
      <c r="A10" s="312" t="s">
        <v>55</v>
      </c>
      <c r="B10" s="313"/>
      <c r="C10" s="214" t="s">
        <v>55</v>
      </c>
      <c r="D10" s="312" t="s">
        <v>55</v>
      </c>
      <c r="E10" s="313"/>
      <c r="F10" s="209" t="s">
        <v>55</v>
      </c>
      <c r="G10" s="210" t="s">
        <v>55</v>
      </c>
      <c r="H10" s="212" t="s">
        <v>133</v>
      </c>
      <c r="I10" s="210" t="s">
        <v>55</v>
      </c>
      <c r="J10" s="210" t="s">
        <v>55</v>
      </c>
      <c r="K10" s="210" t="s">
        <v>55</v>
      </c>
      <c r="L10" s="326" t="s">
        <v>55</v>
      </c>
      <c r="M10" s="327"/>
      <c r="N10" s="210" t="s">
        <v>55</v>
      </c>
      <c r="O10" s="326" t="s">
        <v>55</v>
      </c>
      <c r="P10" s="326"/>
      <c r="Q10" s="328"/>
      <c r="S10" s="108" t="str">
        <f t="shared" si="0"/>
        <v/>
      </c>
      <c r="T10" s="137"/>
      <c r="U10" s="138"/>
      <c r="V10" s="73"/>
      <c r="W10" s="73"/>
      <c r="X10" s="73"/>
      <c r="Y10" s="73"/>
      <c r="Z10" s="80"/>
      <c r="AA10" s="80"/>
      <c r="AB10" s="59" t="str">
        <f t="shared" si="1"/>
        <v>VAC1 MANUEL TG2 AGTbis</v>
      </c>
      <c r="AC10" s="147" t="str">
        <f t="shared" si="2"/>
        <v/>
      </c>
      <c r="AD10" s="98">
        <f t="shared" si="3"/>
        <v>0</v>
      </c>
      <c r="AE10" s="98" t="str">
        <f t="shared" si="4"/>
        <v/>
      </c>
      <c r="AF10" s="98" t="str">
        <f t="shared" si="5"/>
        <v/>
      </c>
      <c r="AG10" s="98">
        <f t="shared" si="6"/>
        <v>0</v>
      </c>
      <c r="AH10" s="98" t="str">
        <f t="shared" si="7"/>
        <v/>
      </c>
      <c r="AI10" s="98" t="str">
        <f t="shared" si="8"/>
        <v/>
      </c>
      <c r="AJ10" s="98" t="str">
        <f t="shared" si="9"/>
        <v>SA THERESE(14.30 -17.00)</v>
      </c>
      <c r="AK10" s="98" t="str">
        <f t="shared" si="10"/>
        <v/>
      </c>
      <c r="AL10" s="98" t="str">
        <f t="shared" si="11"/>
        <v/>
      </c>
      <c r="AM10" s="98" t="str">
        <f t="shared" si="12"/>
        <v/>
      </c>
      <c r="AN10" s="98" t="str">
        <f t="shared" si="13"/>
        <v/>
      </c>
      <c r="AO10" s="112">
        <f t="shared" si="14"/>
        <v>0</v>
      </c>
      <c r="AP10" s="112" t="str">
        <f t="shared" si="15"/>
        <v/>
      </c>
      <c r="AQ10" s="112" t="str">
        <f t="shared" si="16"/>
        <v/>
      </c>
      <c r="AR10" s="112">
        <f t="shared" si="17"/>
        <v>0</v>
      </c>
      <c r="AS10" s="112">
        <f t="shared" si="18"/>
        <v>0</v>
      </c>
      <c r="AT10" s="67">
        <f t="shared" si="19"/>
        <v>0</v>
      </c>
      <c r="AU10" s="67"/>
      <c r="AV10" s="67"/>
      <c r="AW10" s="67"/>
      <c r="AX10" s="67"/>
      <c r="AY10" s="67"/>
      <c r="AZ10" s="67"/>
      <c r="BA10" s="70"/>
      <c r="BB10" s="70"/>
      <c r="BC10" s="70"/>
      <c r="BD10" s="70"/>
      <c r="BE10" s="70"/>
      <c r="BF10" s="70"/>
      <c r="BG10" s="70"/>
      <c r="BH10" s="70"/>
      <c r="BI10" s="70"/>
      <c r="BJ10" s="70"/>
      <c r="BK10" s="70"/>
      <c r="BL10" s="70"/>
      <c r="BM10" s="70"/>
      <c r="BN10" s="70"/>
      <c r="BO10" s="70"/>
      <c r="BP10" s="70"/>
      <c r="BQ10" s="70"/>
      <c r="BR10" s="70"/>
      <c r="BS10" s="70"/>
      <c r="BT10" s="70"/>
      <c r="BU10" s="70"/>
      <c r="BV10" s="70"/>
      <c r="BW10" s="70"/>
      <c r="BX10" s="70"/>
      <c r="BY10" s="70"/>
      <c r="BZ10" s="70"/>
      <c r="CA10" s="70"/>
      <c r="CB10" s="70"/>
      <c r="CC10" s="70"/>
      <c r="CD10" s="70"/>
      <c r="CE10" s="70"/>
      <c r="CF10" s="70"/>
      <c r="CG10" s="70"/>
      <c r="CH10" s="70"/>
      <c r="CI10" s="70"/>
      <c r="CJ10" s="70"/>
      <c r="CK10" s="70"/>
      <c r="CL10" s="70"/>
      <c r="CM10" s="70"/>
      <c r="CN10" s="70"/>
      <c r="CO10" s="70"/>
      <c r="CP10" s="70"/>
      <c r="CQ10" s="70"/>
      <c r="CR10" s="70"/>
      <c r="CS10" s="70"/>
      <c r="CT10" s="70"/>
      <c r="CU10" s="70"/>
      <c r="CV10" s="70"/>
      <c r="CW10" s="70"/>
      <c r="CX10" s="70"/>
      <c r="CY10" s="70"/>
      <c r="CZ10" s="70"/>
      <c r="DA10" s="70"/>
      <c r="DB10" s="70"/>
      <c r="DC10" s="70"/>
      <c r="DD10" s="70"/>
      <c r="DE10" s="70"/>
    </row>
    <row r="11" spans="1:111" ht="12.75" customHeight="1">
      <c r="A11" s="317" t="s">
        <v>15</v>
      </c>
      <c r="B11" s="318"/>
      <c r="C11" s="208" t="s">
        <v>94</v>
      </c>
      <c r="D11" s="317" t="s">
        <v>95</v>
      </c>
      <c r="E11" s="318"/>
      <c r="F11" s="324" t="s">
        <v>99</v>
      </c>
      <c r="G11" s="325"/>
      <c r="H11" s="212" t="s">
        <v>134</v>
      </c>
      <c r="I11" s="210" t="s">
        <v>55</v>
      </c>
      <c r="J11" s="210" t="s">
        <v>55</v>
      </c>
      <c r="K11" s="210" t="s">
        <v>55</v>
      </c>
      <c r="L11" s="326" t="s">
        <v>55</v>
      </c>
      <c r="M11" s="327"/>
      <c r="N11" s="210" t="s">
        <v>55</v>
      </c>
      <c r="O11" s="326" t="s">
        <v>55</v>
      </c>
      <c r="P11" s="326"/>
      <c r="Q11" s="328"/>
      <c r="S11" s="108" t="str">
        <f t="shared" si="0"/>
        <v/>
      </c>
      <c r="T11" s="138"/>
      <c r="U11" s="138"/>
      <c r="V11" s="73"/>
      <c r="W11" s="73"/>
      <c r="X11" s="73"/>
      <c r="Y11" s="73"/>
      <c r="Z11" s="80"/>
      <c r="AA11" s="80"/>
      <c r="AB11" s="59" t="str">
        <f t="shared" si="1"/>
        <v>VAC1 MANUEL TG2 PIL</v>
      </c>
      <c r="AC11" s="147" t="str">
        <f t="shared" si="2"/>
        <v>VAC1 MANUEL TG2 PIL</v>
      </c>
      <c r="AD11" s="98">
        <f t="shared" si="3"/>
        <v>0</v>
      </c>
      <c r="AE11" s="98" t="str">
        <f t="shared" si="4"/>
        <v>13.28</v>
      </c>
      <c r="AF11" s="98" t="str">
        <f t="shared" si="5"/>
        <v>17.00</v>
      </c>
      <c r="AG11" s="98">
        <f t="shared" si="6"/>
        <v>0</v>
      </c>
      <c r="AH11" s="98" t="str">
        <f t="shared" si="7"/>
        <v>1/1</v>
      </c>
      <c r="AI11" s="98">
        <f t="shared" si="8"/>
        <v>0</v>
      </c>
      <c r="AJ11" s="98" t="str">
        <f t="shared" si="9"/>
        <v>HERL MARIE DOMINIQUE(14.30 -17.00)</v>
      </c>
      <c r="AK11" s="98" t="str">
        <f t="shared" si="10"/>
        <v/>
      </c>
      <c r="AL11" s="98" t="str">
        <f t="shared" si="11"/>
        <v/>
      </c>
      <c r="AM11" s="98" t="str">
        <f t="shared" si="12"/>
        <v/>
      </c>
      <c r="AN11" s="98" t="str">
        <f t="shared" si="13"/>
        <v/>
      </c>
      <c r="AO11" s="112">
        <f t="shared" si="14"/>
        <v>0</v>
      </c>
      <c r="AP11" s="112" t="str">
        <f t="shared" si="15"/>
        <v/>
      </c>
      <c r="AQ11" s="112" t="str">
        <f t="shared" si="16"/>
        <v/>
      </c>
      <c r="AR11" s="112">
        <f t="shared" si="17"/>
        <v>0</v>
      </c>
      <c r="AS11" s="112">
        <f t="shared" si="18"/>
        <v>0</v>
      </c>
      <c r="AT11" s="67">
        <f t="shared" si="19"/>
        <v>0</v>
      </c>
      <c r="AU11" s="67"/>
      <c r="AV11" s="67"/>
      <c r="AW11" s="67"/>
      <c r="AX11" s="67"/>
      <c r="AY11" s="67"/>
      <c r="AZ11" s="67"/>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c r="CT11" s="70"/>
      <c r="CU11" s="70"/>
      <c r="CV11" s="70"/>
      <c r="CW11" s="70"/>
      <c r="CX11" s="70"/>
      <c r="CY11" s="70"/>
      <c r="CZ11" s="70"/>
      <c r="DA11" s="70"/>
      <c r="DB11" s="70"/>
      <c r="DC11" s="70"/>
      <c r="DD11" s="70"/>
      <c r="DE11" s="70"/>
    </row>
    <row r="12" spans="1:111" ht="12.75" customHeight="1">
      <c r="A12" s="317" t="s">
        <v>19</v>
      </c>
      <c r="B12" s="318"/>
      <c r="C12" s="208" t="s">
        <v>94</v>
      </c>
      <c r="D12" s="317" t="s">
        <v>95</v>
      </c>
      <c r="E12" s="318"/>
      <c r="F12" s="324" t="s">
        <v>98</v>
      </c>
      <c r="G12" s="325"/>
      <c r="H12" s="212" t="s">
        <v>135</v>
      </c>
      <c r="I12" s="212" t="s">
        <v>136</v>
      </c>
      <c r="J12" s="212" t="s">
        <v>137</v>
      </c>
      <c r="K12" s="212" t="s">
        <v>138</v>
      </c>
      <c r="L12" s="321" t="s">
        <v>139</v>
      </c>
      <c r="M12" s="322"/>
      <c r="N12" s="212" t="s">
        <v>140</v>
      </c>
      <c r="O12" s="213"/>
      <c r="P12" s="321" t="s">
        <v>141</v>
      </c>
      <c r="Q12" s="323"/>
      <c r="S12" s="108" t="str">
        <f t="shared" si="0"/>
        <v/>
      </c>
      <c r="T12" s="138"/>
      <c r="U12" s="136"/>
      <c r="V12" s="73"/>
      <c r="W12" s="73"/>
      <c r="X12" s="73"/>
      <c r="Y12" s="73"/>
      <c r="Z12" s="80"/>
      <c r="AA12" s="80"/>
      <c r="AB12" s="59" t="str">
        <f>IF(A12="",IF(AB11=AB10&amp;"bis",AB10&amp;"ter",AB11&amp;"bis"),A12)</f>
        <v>VAC1 MGF TG2 ECO AGT</v>
      </c>
      <c r="AC12" s="147" t="str">
        <f t="shared" si="2"/>
        <v>VAC1 MGF TG2 ECO AGT</v>
      </c>
      <c r="AD12" s="98">
        <f t="shared" si="3"/>
        <v>0</v>
      </c>
      <c r="AE12" s="98" t="str">
        <f t="shared" si="4"/>
        <v>13.28</v>
      </c>
      <c r="AF12" s="98" t="str">
        <f t="shared" si="5"/>
        <v>17.00</v>
      </c>
      <c r="AG12" s="98">
        <f t="shared" si="6"/>
        <v>0</v>
      </c>
      <c r="AH12" s="98" t="str">
        <f t="shared" si="7"/>
        <v>8/8</v>
      </c>
      <c r="AI12" s="98">
        <f t="shared" si="8"/>
        <v>0</v>
      </c>
      <c r="AJ12" s="98" t="str">
        <f t="shared" si="9"/>
        <v>CUVILL JEAN PHILIPPE(14.30 -17.00)</v>
      </c>
      <c r="AK12" s="98" t="str">
        <f t="shared" si="10"/>
        <v>DELA MATTHIEU(14.00 -17.00)</v>
      </c>
      <c r="AL12" s="98" t="str">
        <f t="shared" si="11"/>
        <v>DEL JULIEN(14.30 -17.00)</v>
      </c>
      <c r="AM12" s="98" t="str">
        <f t="shared" si="12"/>
        <v>GARN STEPHANE(14.30 -17.00)</v>
      </c>
      <c r="AN12" s="98" t="str">
        <f t="shared" si="13"/>
        <v>LECOEU CECILE(14.30 -17.00)</v>
      </c>
      <c r="AO12" s="112">
        <f t="shared" si="14"/>
        <v>0</v>
      </c>
      <c r="AP12" s="112" t="str">
        <f t="shared" si="15"/>
        <v>LEVE PASCAL(14.30 -17.00)</v>
      </c>
      <c r="AQ12" s="112">
        <f t="shared" si="16"/>
        <v>0</v>
      </c>
      <c r="AR12" s="112" t="str">
        <f t="shared" si="17"/>
        <v>PI JOAO(14.00 -17.00)</v>
      </c>
      <c r="AS12" s="112">
        <f t="shared" si="18"/>
        <v>0</v>
      </c>
      <c r="AT12" s="67">
        <f t="shared" si="19"/>
        <v>0</v>
      </c>
      <c r="AU12" s="67"/>
      <c r="AV12" s="67"/>
      <c r="AW12" s="67"/>
      <c r="AX12" s="67"/>
      <c r="AY12" s="67"/>
      <c r="AZ12" s="67"/>
      <c r="BA12" s="70"/>
      <c r="BB12" s="70"/>
      <c r="BC12" s="70"/>
      <c r="BD12" s="70"/>
      <c r="BE12" s="70"/>
      <c r="BF12" s="70"/>
      <c r="BG12" s="70"/>
      <c r="BH12" s="70"/>
      <c r="BI12" s="70"/>
      <c r="BJ12" s="70"/>
      <c r="BK12" s="70"/>
      <c r="BL12" s="70"/>
      <c r="BM12" s="70"/>
      <c r="BN12" s="70"/>
      <c r="BO12" s="70"/>
      <c r="BP12" s="70"/>
      <c r="BQ12" s="70"/>
      <c r="BR12" s="70"/>
      <c r="BS12" s="70"/>
      <c r="BT12" s="70"/>
      <c r="BU12" s="70"/>
      <c r="BV12" s="70"/>
      <c r="BW12" s="70"/>
      <c r="BX12" s="70"/>
      <c r="BY12" s="70"/>
      <c r="BZ12" s="70"/>
      <c r="CA12" s="70"/>
      <c r="CB12" s="70"/>
      <c r="CC12" s="70"/>
      <c r="CD12" s="70"/>
      <c r="CE12" s="70"/>
      <c r="CF12" s="70"/>
      <c r="CG12" s="70"/>
      <c r="CH12" s="70"/>
      <c r="CI12" s="70"/>
      <c r="CJ12" s="70"/>
      <c r="CK12" s="70"/>
      <c r="CL12" s="70"/>
      <c r="CM12" s="70"/>
      <c r="CN12" s="70"/>
      <c r="CO12" s="70"/>
      <c r="CP12" s="70"/>
      <c r="CQ12" s="70"/>
      <c r="CR12" s="70"/>
      <c r="CS12" s="70"/>
      <c r="CT12" s="70"/>
      <c r="CU12" s="70"/>
      <c r="CV12" s="70"/>
      <c r="CW12" s="70"/>
      <c r="CX12" s="70"/>
      <c r="CY12" s="70"/>
      <c r="CZ12" s="70"/>
      <c r="DA12" s="70"/>
      <c r="DB12" s="70"/>
      <c r="DC12" s="70"/>
      <c r="DD12" s="70"/>
      <c r="DE12" s="70"/>
    </row>
    <row r="13" spans="1:111" ht="12.75" customHeight="1">
      <c r="A13" s="312" t="s">
        <v>55</v>
      </c>
      <c r="B13" s="313"/>
      <c r="C13" s="214" t="s">
        <v>55</v>
      </c>
      <c r="D13" s="312" t="s">
        <v>55</v>
      </c>
      <c r="E13" s="313"/>
      <c r="F13" s="209" t="s">
        <v>55</v>
      </c>
      <c r="G13" s="210" t="s">
        <v>55</v>
      </c>
      <c r="H13" s="212" t="s">
        <v>142</v>
      </c>
      <c r="I13" s="210" t="s">
        <v>55</v>
      </c>
      <c r="J13" s="210" t="s">
        <v>55</v>
      </c>
      <c r="K13" s="210" t="s">
        <v>55</v>
      </c>
      <c r="L13" s="326" t="s">
        <v>55</v>
      </c>
      <c r="M13" s="327"/>
      <c r="N13" s="210" t="s">
        <v>55</v>
      </c>
      <c r="O13" s="326" t="s">
        <v>55</v>
      </c>
      <c r="P13" s="326"/>
      <c r="Q13" s="328"/>
      <c r="S13" s="108" t="str">
        <f t="shared" si="0"/>
        <v/>
      </c>
      <c r="T13" s="137"/>
      <c r="U13" s="138"/>
      <c r="V13" s="73"/>
      <c r="W13" s="73"/>
      <c r="X13" s="73"/>
      <c r="Y13" s="73"/>
      <c r="Z13" s="80"/>
      <c r="AA13" s="80"/>
      <c r="AB13" s="59" t="str">
        <f t="shared" ref="AB13:AB62" si="20">IF(A13="",IF(AB12=AB11&amp;"bis",AB11&amp;"ter",AB12&amp;"bis"),A13)</f>
        <v>VAC1 MGF TG2 ECO AGTbis</v>
      </c>
      <c r="AC13" s="147" t="str">
        <f t="shared" si="2"/>
        <v/>
      </c>
      <c r="AD13" s="98">
        <f t="shared" si="3"/>
        <v>0</v>
      </c>
      <c r="AE13" s="98" t="str">
        <f t="shared" si="4"/>
        <v/>
      </c>
      <c r="AF13" s="98" t="str">
        <f t="shared" si="5"/>
        <v/>
      </c>
      <c r="AG13" s="98">
        <f t="shared" si="6"/>
        <v>0</v>
      </c>
      <c r="AH13" s="98" t="str">
        <f t="shared" si="7"/>
        <v/>
      </c>
      <c r="AI13" s="98" t="str">
        <f t="shared" si="8"/>
        <v/>
      </c>
      <c r="AJ13" s="98" t="str">
        <f t="shared" si="9"/>
        <v>WI DAMIEN(14.30 -17.00)</v>
      </c>
      <c r="AK13" s="98" t="str">
        <f t="shared" si="10"/>
        <v/>
      </c>
      <c r="AL13" s="98" t="str">
        <f t="shared" si="11"/>
        <v/>
      </c>
      <c r="AM13" s="98" t="str">
        <f t="shared" si="12"/>
        <v/>
      </c>
      <c r="AN13" s="98" t="str">
        <f t="shared" si="13"/>
        <v/>
      </c>
      <c r="AO13" s="112">
        <f t="shared" si="14"/>
        <v>0</v>
      </c>
      <c r="AP13" s="112" t="str">
        <f t="shared" si="15"/>
        <v/>
      </c>
      <c r="AQ13" s="112" t="str">
        <f t="shared" si="16"/>
        <v/>
      </c>
      <c r="AR13" s="112">
        <f t="shared" si="17"/>
        <v>0</v>
      </c>
      <c r="AS13" s="112">
        <f t="shared" si="18"/>
        <v>0</v>
      </c>
      <c r="AT13" s="67">
        <f t="shared" si="19"/>
        <v>0</v>
      </c>
      <c r="AU13" s="67"/>
      <c r="AV13" s="67"/>
      <c r="AW13" s="67"/>
      <c r="AX13" s="67"/>
      <c r="AY13" s="67"/>
      <c r="AZ13" s="67"/>
      <c r="BA13" s="70"/>
      <c r="BB13" s="70"/>
      <c r="BC13" s="70"/>
      <c r="BD13" s="70"/>
      <c r="BE13" s="70"/>
      <c r="BF13" s="70"/>
      <c r="BG13" s="70"/>
      <c r="BH13" s="70"/>
      <c r="BI13" s="70"/>
      <c r="BJ13" s="70"/>
      <c r="BK13" s="70"/>
      <c r="BL13" s="70"/>
      <c r="BM13" s="70"/>
      <c r="BN13" s="70"/>
      <c r="BO13" s="70"/>
      <c r="BP13" s="70"/>
      <c r="BQ13" s="70"/>
      <c r="BR13" s="70"/>
      <c r="BS13" s="70"/>
      <c r="BT13" s="70"/>
      <c r="BU13" s="70"/>
      <c r="BV13" s="70"/>
      <c r="BW13" s="70"/>
      <c r="BX13" s="70"/>
      <c r="BY13" s="70"/>
      <c r="BZ13" s="70"/>
      <c r="CA13" s="70"/>
      <c r="CB13" s="70"/>
      <c r="CC13" s="70"/>
      <c r="CD13" s="70"/>
      <c r="CE13" s="70"/>
      <c r="CF13" s="70"/>
      <c r="CG13" s="70"/>
      <c r="CH13" s="70"/>
      <c r="CI13" s="70"/>
      <c r="CJ13" s="70"/>
      <c r="CK13" s="70"/>
      <c r="CL13" s="70"/>
      <c r="CM13" s="70"/>
      <c r="CN13" s="70"/>
      <c r="CO13" s="70"/>
      <c r="CP13" s="70"/>
      <c r="CQ13" s="70"/>
      <c r="CR13" s="70"/>
      <c r="CS13" s="70"/>
      <c r="CT13" s="70"/>
      <c r="CU13" s="70"/>
      <c r="CV13" s="70"/>
      <c r="CW13" s="70"/>
      <c r="CX13" s="70"/>
      <c r="CY13" s="70"/>
      <c r="CZ13" s="70"/>
      <c r="DA13" s="70"/>
      <c r="DB13" s="70"/>
      <c r="DC13" s="70"/>
      <c r="DD13" s="70"/>
      <c r="DE13" s="70"/>
    </row>
    <row r="14" spans="1:111" ht="12.75" customHeight="1">
      <c r="A14" s="317" t="s">
        <v>37</v>
      </c>
      <c r="B14" s="318"/>
      <c r="C14" s="208" t="s">
        <v>94</v>
      </c>
      <c r="D14" s="317" t="s">
        <v>95</v>
      </c>
      <c r="E14" s="318"/>
      <c r="F14" s="324" t="s">
        <v>100</v>
      </c>
      <c r="G14" s="325"/>
      <c r="H14" s="212" t="s">
        <v>143</v>
      </c>
      <c r="I14" s="212" t="s">
        <v>144</v>
      </c>
      <c r="J14" s="210" t="s">
        <v>55</v>
      </c>
      <c r="K14" s="210" t="s">
        <v>55</v>
      </c>
      <c r="L14" s="326" t="s">
        <v>55</v>
      </c>
      <c r="M14" s="327"/>
      <c r="N14" s="210" t="s">
        <v>55</v>
      </c>
      <c r="O14" s="326" t="s">
        <v>55</v>
      </c>
      <c r="P14" s="326"/>
      <c r="Q14" s="328"/>
      <c r="S14" s="108" t="str">
        <f t="shared" si="0"/>
        <v/>
      </c>
      <c r="T14" s="138"/>
      <c r="U14" s="136"/>
      <c r="V14" s="73"/>
      <c r="W14" s="74"/>
      <c r="X14" s="74"/>
      <c r="Y14" s="74"/>
      <c r="Z14" s="80"/>
      <c r="AA14" s="80"/>
      <c r="AB14" s="59" t="str">
        <f t="shared" si="20"/>
        <v>VAC1 MGF TG2 ECO PIL</v>
      </c>
      <c r="AC14" s="147" t="str">
        <f t="shared" si="2"/>
        <v>VAC1 MGF TG2 ECO PIL</v>
      </c>
      <c r="AD14" s="98">
        <f t="shared" si="3"/>
        <v>0</v>
      </c>
      <c r="AE14" s="98" t="str">
        <f t="shared" si="4"/>
        <v>13.28</v>
      </c>
      <c r="AF14" s="98" t="str">
        <f t="shared" si="5"/>
        <v>17.00</v>
      </c>
      <c r="AG14" s="98">
        <f t="shared" si="6"/>
        <v>0</v>
      </c>
      <c r="AH14" s="98" t="str">
        <f t="shared" si="7"/>
        <v>2/2</v>
      </c>
      <c r="AI14" s="98">
        <f t="shared" si="8"/>
        <v>0</v>
      </c>
      <c r="AJ14" s="98" t="str">
        <f t="shared" si="9"/>
        <v>COCHET STEPHANIE(14.30 -17.00)</v>
      </c>
      <c r="AK14" s="98" t="str">
        <f t="shared" si="10"/>
        <v>HON ISABELLE(14.00 -17.00)</v>
      </c>
      <c r="AL14" s="98" t="str">
        <f t="shared" si="11"/>
        <v/>
      </c>
      <c r="AM14" s="98" t="str">
        <f t="shared" si="12"/>
        <v/>
      </c>
      <c r="AN14" s="98" t="str">
        <f t="shared" si="13"/>
        <v/>
      </c>
      <c r="AO14" s="112">
        <f t="shared" si="14"/>
        <v>0</v>
      </c>
      <c r="AP14" s="112" t="str">
        <f t="shared" si="15"/>
        <v/>
      </c>
      <c r="AQ14" s="112" t="str">
        <f t="shared" si="16"/>
        <v/>
      </c>
      <c r="AR14" s="112">
        <f t="shared" si="17"/>
        <v>0</v>
      </c>
      <c r="AS14" s="112">
        <f t="shared" si="18"/>
        <v>0</v>
      </c>
      <c r="AT14" s="67">
        <f t="shared" si="19"/>
        <v>0</v>
      </c>
      <c r="AU14" s="67"/>
      <c r="AV14" s="67"/>
      <c r="AW14" s="67"/>
      <c r="AX14" s="67"/>
      <c r="AY14" s="67"/>
      <c r="AZ14" s="67"/>
      <c r="BA14" s="70"/>
      <c r="BB14" s="70"/>
      <c r="BC14" s="70"/>
      <c r="BD14" s="70"/>
      <c r="BE14" s="70"/>
      <c r="BF14" s="70"/>
      <c r="BG14" s="70"/>
      <c r="BH14" s="70"/>
      <c r="BI14" s="70"/>
      <c r="BJ14" s="70"/>
      <c r="BK14" s="70"/>
      <c r="BL14" s="70"/>
      <c r="BM14" s="70"/>
      <c r="BN14" s="70"/>
      <c r="BO14" s="70"/>
      <c r="BP14" s="70"/>
      <c r="BQ14" s="70"/>
      <c r="BR14" s="70"/>
      <c r="BS14" s="70"/>
      <c r="BT14" s="70"/>
      <c r="BU14" s="70"/>
      <c r="BV14" s="70"/>
      <c r="BW14" s="70"/>
      <c r="BX14" s="70"/>
      <c r="BY14" s="70"/>
      <c r="BZ14" s="70"/>
      <c r="CA14" s="70"/>
      <c r="CB14" s="70"/>
      <c r="CC14" s="70"/>
      <c r="CD14" s="70"/>
      <c r="CE14" s="70"/>
      <c r="CF14" s="70"/>
      <c r="CG14" s="70"/>
      <c r="CH14" s="70"/>
      <c r="CI14" s="70"/>
      <c r="CJ14" s="70"/>
      <c r="CK14" s="70"/>
      <c r="CL14" s="70"/>
      <c r="CM14" s="70"/>
      <c r="CN14" s="70"/>
      <c r="CO14" s="70"/>
      <c r="CP14" s="70"/>
      <c r="CQ14" s="70"/>
      <c r="CR14" s="70"/>
      <c r="CS14" s="70"/>
      <c r="CT14" s="70"/>
      <c r="CU14" s="70"/>
      <c r="CV14" s="70"/>
      <c r="CW14" s="70"/>
      <c r="CX14" s="70"/>
      <c r="CY14" s="70"/>
      <c r="CZ14" s="70"/>
      <c r="DA14" s="70"/>
      <c r="DB14" s="70"/>
      <c r="DC14" s="70"/>
      <c r="DD14" s="70"/>
      <c r="DE14" s="70"/>
    </row>
    <row r="15" spans="1:111" ht="12.75" customHeight="1">
      <c r="A15" s="317" t="s">
        <v>31</v>
      </c>
      <c r="B15" s="318"/>
      <c r="C15" s="208" t="s">
        <v>94</v>
      </c>
      <c r="D15" s="317" t="s">
        <v>95</v>
      </c>
      <c r="E15" s="318"/>
      <c r="F15" s="319" t="s">
        <v>101</v>
      </c>
      <c r="G15" s="320"/>
      <c r="H15" s="212" t="s">
        <v>145</v>
      </c>
      <c r="I15" s="212" t="s">
        <v>146</v>
      </c>
      <c r="J15" s="212" t="s">
        <v>147</v>
      </c>
      <c r="K15" s="212" t="s">
        <v>148</v>
      </c>
      <c r="L15" s="321" t="s">
        <v>149</v>
      </c>
      <c r="M15" s="322"/>
      <c r="N15" s="210" t="s">
        <v>55</v>
      </c>
      <c r="O15" s="326" t="s">
        <v>55</v>
      </c>
      <c r="P15" s="326"/>
      <c r="Q15" s="328"/>
      <c r="S15" s="108" t="str">
        <f t="shared" si="0"/>
        <v/>
      </c>
      <c r="T15" s="138"/>
      <c r="U15" s="136"/>
      <c r="V15" s="73"/>
      <c r="W15" s="73"/>
      <c r="X15" s="73"/>
      <c r="Y15" s="73"/>
      <c r="Z15" s="80"/>
      <c r="AA15" s="80"/>
      <c r="AB15" s="59" t="str">
        <f t="shared" si="20"/>
        <v>VAC1 OUV LIA TG2 AGT</v>
      </c>
      <c r="AC15" s="147" t="str">
        <f t="shared" si="2"/>
        <v>VAC1 OUV LIA TG2 AGT</v>
      </c>
      <c r="AD15" s="98">
        <f t="shared" si="3"/>
        <v>0</v>
      </c>
      <c r="AE15" s="98" t="str">
        <f t="shared" si="4"/>
        <v>13.28</v>
      </c>
      <c r="AF15" s="98" t="str">
        <f t="shared" si="5"/>
        <v>17.00</v>
      </c>
      <c r="AG15" s="98">
        <f t="shared" si="6"/>
        <v>0</v>
      </c>
      <c r="AH15" s="98" t="str">
        <f t="shared" si="7"/>
        <v>5/7</v>
      </c>
      <c r="AI15" s="98">
        <f t="shared" si="8"/>
        <v>0</v>
      </c>
      <c r="AJ15" s="98" t="str">
        <f t="shared" si="9"/>
        <v>DEL ANNE(14.00 -17.00)</v>
      </c>
      <c r="AK15" s="98" t="str">
        <f t="shared" si="10"/>
        <v>FLAH GREGORY(14.00 -17.00)</v>
      </c>
      <c r="AL15" s="98" t="str">
        <f t="shared" si="11"/>
        <v>HADD MOHAMED(14.00 -17.00)</v>
      </c>
      <c r="AM15" s="98" t="str">
        <f t="shared" si="12"/>
        <v>KEIGN FABRICE(14.00 -17.00)</v>
      </c>
      <c r="AN15" s="98" t="str">
        <f t="shared" si="13"/>
        <v>LEFEB PASCAL(14.30 -17.00)</v>
      </c>
      <c r="AO15" s="112">
        <f t="shared" si="14"/>
        <v>0</v>
      </c>
      <c r="AP15" s="112" t="str">
        <f t="shared" si="15"/>
        <v/>
      </c>
      <c r="AQ15" s="112" t="str">
        <f t="shared" si="16"/>
        <v/>
      </c>
      <c r="AR15" s="112">
        <f t="shared" si="17"/>
        <v>0</v>
      </c>
      <c r="AS15" s="112">
        <f t="shared" si="18"/>
        <v>0</v>
      </c>
      <c r="AT15" s="67">
        <f t="shared" si="19"/>
        <v>0</v>
      </c>
      <c r="AU15" s="67"/>
      <c r="AV15" s="67"/>
      <c r="AW15" s="67"/>
      <c r="AX15" s="67"/>
      <c r="AY15" s="67"/>
      <c r="AZ15" s="67"/>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row>
    <row r="16" spans="1:111" ht="12.75" customHeight="1">
      <c r="A16" s="317" t="s">
        <v>41</v>
      </c>
      <c r="B16" s="318"/>
      <c r="C16" s="208" t="s">
        <v>94</v>
      </c>
      <c r="D16" s="317" t="s">
        <v>95</v>
      </c>
      <c r="E16" s="318"/>
      <c r="F16" s="324" t="s">
        <v>99</v>
      </c>
      <c r="G16" s="325"/>
      <c r="H16" s="212" t="s">
        <v>102</v>
      </c>
      <c r="I16" s="210" t="s">
        <v>55</v>
      </c>
      <c r="J16" s="210" t="s">
        <v>55</v>
      </c>
      <c r="K16" s="210" t="s">
        <v>55</v>
      </c>
      <c r="L16" s="326" t="s">
        <v>55</v>
      </c>
      <c r="M16" s="327"/>
      <c r="N16" s="210" t="s">
        <v>55</v>
      </c>
      <c r="O16" s="326" t="s">
        <v>55</v>
      </c>
      <c r="P16" s="326"/>
      <c r="Q16" s="328"/>
      <c r="S16" s="108" t="str">
        <f t="shared" si="0"/>
        <v/>
      </c>
      <c r="T16" s="137"/>
      <c r="U16" s="136"/>
      <c r="V16" s="73"/>
      <c r="W16" s="73"/>
      <c r="X16" s="73"/>
      <c r="Y16" s="73"/>
      <c r="Z16" s="80"/>
      <c r="AA16" s="80"/>
      <c r="AB16" s="59" t="str">
        <f t="shared" si="20"/>
        <v>VAC1 OUV LIA TG2 PIL</v>
      </c>
      <c r="AC16" s="147" t="str">
        <f t="shared" si="2"/>
        <v>VAC1 OUV LIA TG2 PIL</v>
      </c>
      <c r="AD16" s="98">
        <f t="shared" si="3"/>
        <v>0</v>
      </c>
      <c r="AE16" s="98" t="str">
        <f t="shared" si="4"/>
        <v>13.28</v>
      </c>
      <c r="AF16" s="98" t="str">
        <f t="shared" si="5"/>
        <v>17.00</v>
      </c>
      <c r="AG16" s="98">
        <f t="shared" si="6"/>
        <v>0</v>
      </c>
      <c r="AH16" s="98" t="str">
        <f t="shared" si="7"/>
        <v>1/1</v>
      </c>
      <c r="AI16" s="98">
        <f t="shared" si="8"/>
        <v>0</v>
      </c>
      <c r="AJ16" s="98" t="str">
        <f t="shared" si="9"/>
        <v>CARTON KARINE(14.00 -17.00)</v>
      </c>
      <c r="AK16" s="98" t="str">
        <f t="shared" si="10"/>
        <v/>
      </c>
      <c r="AL16" s="98" t="str">
        <f t="shared" si="11"/>
        <v/>
      </c>
      <c r="AM16" s="98" t="str">
        <f t="shared" si="12"/>
        <v/>
      </c>
      <c r="AN16" s="98" t="str">
        <f t="shared" si="13"/>
        <v/>
      </c>
      <c r="AO16" s="112">
        <f t="shared" si="14"/>
        <v>0</v>
      </c>
      <c r="AP16" s="112" t="str">
        <f t="shared" si="15"/>
        <v/>
      </c>
      <c r="AQ16" s="112" t="str">
        <f t="shared" si="16"/>
        <v/>
      </c>
      <c r="AR16" s="112">
        <f t="shared" si="17"/>
        <v>0</v>
      </c>
      <c r="AS16" s="112">
        <f t="shared" si="18"/>
        <v>0</v>
      </c>
      <c r="AT16" s="67">
        <f t="shared" si="19"/>
        <v>0</v>
      </c>
      <c r="AU16" s="67"/>
      <c r="AV16" s="67"/>
      <c r="AW16" s="67"/>
      <c r="AX16" s="67"/>
      <c r="AY16" s="67"/>
      <c r="AZ16" s="67"/>
      <c r="BA16" s="70"/>
      <c r="BB16" s="70"/>
      <c r="BC16" s="70"/>
      <c r="BD16" s="70"/>
      <c r="BE16" s="70"/>
      <c r="BF16" s="70"/>
      <c r="BG16" s="70"/>
      <c r="BH16" s="70"/>
      <c r="BI16" s="70"/>
      <c r="BJ16" s="70"/>
      <c r="BK16" s="70"/>
      <c r="BL16" s="70"/>
      <c r="BM16" s="70"/>
      <c r="BN16" s="70"/>
      <c r="BO16" s="70"/>
      <c r="BP16" s="70"/>
      <c r="BQ16" s="70"/>
      <c r="BR16" s="70"/>
      <c r="BS16" s="70"/>
      <c r="BT16" s="70"/>
      <c r="BU16" s="70"/>
      <c r="BV16" s="70"/>
      <c r="BW16" s="70"/>
      <c r="BX16" s="70"/>
      <c r="BY16" s="70"/>
      <c r="BZ16" s="70"/>
      <c r="CA16" s="70"/>
      <c r="CB16" s="70"/>
      <c r="CC16" s="70"/>
      <c r="CD16" s="70"/>
      <c r="CE16" s="70"/>
      <c r="CF16" s="70"/>
      <c r="CG16" s="70"/>
      <c r="CH16" s="70"/>
      <c r="CI16" s="70"/>
      <c r="CJ16" s="70"/>
      <c r="CK16" s="70"/>
      <c r="CL16" s="70"/>
      <c r="CM16" s="70"/>
      <c r="CN16" s="70"/>
      <c r="CO16" s="70"/>
      <c r="CP16" s="70"/>
      <c r="CQ16" s="70"/>
      <c r="CR16" s="70"/>
      <c r="CS16" s="70"/>
      <c r="CT16" s="70"/>
      <c r="CU16" s="70"/>
      <c r="CV16" s="70"/>
      <c r="CW16" s="70"/>
      <c r="CX16" s="70"/>
      <c r="CY16" s="70"/>
      <c r="CZ16" s="70"/>
      <c r="DA16" s="70"/>
      <c r="DB16" s="70"/>
      <c r="DC16" s="70"/>
      <c r="DD16" s="70"/>
      <c r="DE16" s="70"/>
      <c r="DF16" s="70"/>
      <c r="DG16" s="70"/>
    </row>
    <row r="17" spans="1:111" ht="12.75" customHeight="1">
      <c r="A17" s="317" t="s">
        <v>103</v>
      </c>
      <c r="B17" s="318"/>
      <c r="C17" s="208" t="s">
        <v>94</v>
      </c>
      <c r="D17" s="317" t="s">
        <v>95</v>
      </c>
      <c r="E17" s="318"/>
      <c r="F17" s="319" t="s">
        <v>104</v>
      </c>
      <c r="G17" s="320"/>
      <c r="H17" s="212" t="s">
        <v>150</v>
      </c>
      <c r="I17" s="212" t="s">
        <v>151</v>
      </c>
      <c r="J17" s="212" t="s">
        <v>152</v>
      </c>
      <c r="K17" s="212" t="s">
        <v>153</v>
      </c>
      <c r="L17" s="333" t="s">
        <v>154</v>
      </c>
      <c r="M17" s="334"/>
      <c r="N17" s="210" t="s">
        <v>55</v>
      </c>
      <c r="O17" s="326" t="s">
        <v>55</v>
      </c>
      <c r="P17" s="326"/>
      <c r="Q17" s="328"/>
      <c r="S17" s="108" t="str">
        <f t="shared" si="0"/>
        <v/>
      </c>
      <c r="T17" s="139"/>
      <c r="U17" s="138"/>
      <c r="V17" s="73"/>
      <c r="W17" s="73"/>
      <c r="X17" s="73"/>
      <c r="Y17" s="73"/>
      <c r="Z17" s="80"/>
      <c r="AA17" s="80"/>
      <c r="AB17" s="59" t="str">
        <f t="shared" si="20"/>
        <v>VAC1 PREPACOM QUAI A</v>
      </c>
      <c r="AC17" s="147" t="str">
        <f t="shared" si="2"/>
        <v>VAC1 PREPACOM QUAI A</v>
      </c>
      <c r="AD17" s="98">
        <f t="shared" si="3"/>
        <v>0</v>
      </c>
      <c r="AE17" s="98" t="str">
        <f t="shared" si="4"/>
        <v>13.28</v>
      </c>
      <c r="AF17" s="98" t="str">
        <f t="shared" si="5"/>
        <v>17.00</v>
      </c>
      <c r="AG17" s="98">
        <f t="shared" si="6"/>
        <v>0</v>
      </c>
      <c r="AH17" s="98" t="str">
        <f t="shared" si="7"/>
        <v>4/5</v>
      </c>
      <c r="AI17" s="98">
        <f t="shared" si="8"/>
        <v>0</v>
      </c>
      <c r="AJ17" s="98" t="str">
        <f t="shared" si="9"/>
        <v>AR YANNICK(14.00 -17.00)</v>
      </c>
      <c r="AK17" s="98" t="str">
        <f t="shared" si="10"/>
        <v>DEVEU OLIVIER(14.30 -17.00)</v>
      </c>
      <c r="AL17" s="98" t="str">
        <f t="shared" si="11"/>
        <v>LEFEB ALEXANDRE(14.00 -17.00)</v>
      </c>
      <c r="AM17" s="98" t="str">
        <f t="shared" si="12"/>
        <v>VAN PR BRUNO(14.00 -17.00)</v>
      </c>
      <c r="AN17" s="98" t="str">
        <f t="shared" si="13"/>
        <v>HA CLEIA</v>
      </c>
      <c r="AO17" s="112">
        <f t="shared" si="14"/>
        <v>0</v>
      </c>
      <c r="AP17" s="112" t="str">
        <f t="shared" si="15"/>
        <v/>
      </c>
      <c r="AQ17" s="112" t="str">
        <f t="shared" si="16"/>
        <v/>
      </c>
      <c r="AR17" s="112">
        <f t="shared" si="17"/>
        <v>0</v>
      </c>
      <c r="AS17" s="112">
        <f t="shared" si="18"/>
        <v>0</v>
      </c>
      <c r="AT17" s="67">
        <f t="shared" si="19"/>
        <v>0</v>
      </c>
      <c r="AU17" s="67"/>
      <c r="AV17" s="67"/>
      <c r="AW17" s="67"/>
      <c r="AX17" s="67"/>
      <c r="AY17" s="67"/>
      <c r="AZ17" s="67"/>
      <c r="BA17" s="70"/>
      <c r="BB17" s="70"/>
      <c r="BC17" s="70"/>
      <c r="BD17" s="70"/>
      <c r="BE17" s="70"/>
      <c r="BF17" s="70"/>
      <c r="BG17" s="70"/>
      <c r="BH17" s="70"/>
      <c r="BI17" s="70"/>
      <c r="BJ17" s="70"/>
      <c r="BK17" s="70"/>
      <c r="BL17" s="70"/>
      <c r="BM17" s="70"/>
      <c r="BN17" s="70"/>
      <c r="BO17" s="70"/>
      <c r="BP17" s="70"/>
      <c r="BQ17" s="70"/>
      <c r="BR17" s="70"/>
      <c r="BS17" s="70"/>
      <c r="BT17" s="70"/>
      <c r="BU17" s="70"/>
      <c r="BV17" s="70"/>
      <c r="BW17" s="70"/>
      <c r="BX17" s="70"/>
      <c r="BY17" s="70"/>
      <c r="BZ17" s="70"/>
      <c r="CA17" s="70"/>
      <c r="CB17" s="70"/>
      <c r="CC17" s="70"/>
      <c r="CD17" s="70"/>
      <c r="CE17" s="70"/>
      <c r="CF17" s="70"/>
      <c r="CG17" s="70"/>
      <c r="CH17" s="70"/>
      <c r="CI17" s="70"/>
      <c r="CJ17" s="70"/>
      <c r="CK17" s="70"/>
      <c r="CL17" s="70"/>
      <c r="CM17" s="70"/>
      <c r="CN17" s="70"/>
      <c r="CO17" s="70"/>
      <c r="CP17" s="70"/>
      <c r="CQ17" s="70"/>
      <c r="CR17" s="70"/>
      <c r="CS17" s="70"/>
      <c r="CT17" s="70"/>
      <c r="CU17" s="70"/>
      <c r="CV17" s="70"/>
      <c r="CW17" s="70"/>
      <c r="CX17" s="70"/>
      <c r="CY17" s="70"/>
      <c r="CZ17" s="70"/>
      <c r="DA17" s="70"/>
      <c r="DB17" s="70"/>
      <c r="DC17" s="70"/>
      <c r="DD17" s="70"/>
      <c r="DE17" s="70"/>
      <c r="DF17" s="70"/>
      <c r="DG17" s="70"/>
    </row>
    <row r="18" spans="1:111" ht="12.75" customHeight="1">
      <c r="A18" s="317" t="s">
        <v>25</v>
      </c>
      <c r="B18" s="318"/>
      <c r="C18" s="208" t="s">
        <v>94</v>
      </c>
      <c r="D18" s="317" t="s">
        <v>95</v>
      </c>
      <c r="E18" s="318"/>
      <c r="F18" s="324" t="s">
        <v>105</v>
      </c>
      <c r="G18" s="325"/>
      <c r="H18" s="212" t="s">
        <v>155</v>
      </c>
      <c r="I18" s="212" t="s">
        <v>156</v>
      </c>
      <c r="J18" s="212" t="s">
        <v>157</v>
      </c>
      <c r="K18" s="212" t="s">
        <v>158</v>
      </c>
      <c r="L18" s="321" t="s">
        <v>159</v>
      </c>
      <c r="M18" s="322"/>
      <c r="N18" s="215" t="s">
        <v>160</v>
      </c>
      <c r="O18" s="326" t="s">
        <v>55</v>
      </c>
      <c r="P18" s="326"/>
      <c r="Q18" s="328"/>
      <c r="S18" s="108" t="str">
        <f t="shared" si="0"/>
        <v/>
      </c>
      <c r="T18" s="138"/>
      <c r="U18" s="136"/>
      <c r="V18" s="73"/>
      <c r="W18" s="73"/>
      <c r="X18" s="73"/>
      <c r="Y18" s="73"/>
      <c r="Z18" s="73"/>
      <c r="AA18" s="73"/>
      <c r="AB18" s="59" t="str">
        <f t="shared" si="20"/>
        <v>VAC1 QUAI AR AGT</v>
      </c>
      <c r="AC18" s="147" t="str">
        <f t="shared" si="2"/>
        <v>VAC1 QUAI AR AGT</v>
      </c>
      <c r="AD18" s="98">
        <f t="shared" si="3"/>
        <v>0</v>
      </c>
      <c r="AE18" s="98" t="str">
        <f t="shared" si="4"/>
        <v>13.28</v>
      </c>
      <c r="AF18" s="98" t="str">
        <f t="shared" si="5"/>
        <v>17.00</v>
      </c>
      <c r="AG18" s="98">
        <f t="shared" si="6"/>
        <v>0</v>
      </c>
      <c r="AH18" s="98" t="str">
        <f t="shared" si="7"/>
        <v>5/5</v>
      </c>
      <c r="AI18" s="98">
        <f t="shared" si="8"/>
        <v>0</v>
      </c>
      <c r="AJ18" s="98" t="str">
        <f t="shared" si="9"/>
        <v>DUFRE PATRICK(14.30 -17.00)</v>
      </c>
      <c r="AK18" s="98" t="str">
        <f t="shared" si="10"/>
        <v>LAUT CELINE(14.30 -17.00)</v>
      </c>
      <c r="AL18" s="98" t="str">
        <f t="shared" si="11"/>
        <v>MAGN PATRICK(14.00 -17.00)</v>
      </c>
      <c r="AM18" s="98" t="str">
        <f t="shared" si="12"/>
        <v>MONT FREDERIC(14.00 -17.00)</v>
      </c>
      <c r="AN18" s="98" t="str">
        <f t="shared" si="13"/>
        <v>SPLING ANDRE(14.00 -17.00)</v>
      </c>
      <c r="AO18" s="112">
        <f t="shared" si="14"/>
        <v>0</v>
      </c>
      <c r="AP18" s="112" t="str">
        <f t="shared" si="15"/>
        <v>LAGA MORGANE</v>
      </c>
      <c r="AQ18" s="112" t="str">
        <f t="shared" si="16"/>
        <v/>
      </c>
      <c r="AR18" s="112">
        <f t="shared" si="17"/>
        <v>0</v>
      </c>
      <c r="AS18" s="112">
        <f t="shared" si="18"/>
        <v>0</v>
      </c>
      <c r="AT18" s="67">
        <f t="shared" si="19"/>
        <v>0</v>
      </c>
      <c r="AU18" s="67"/>
      <c r="AV18" s="67"/>
      <c r="AW18" s="67"/>
      <c r="AX18" s="67"/>
      <c r="AY18" s="67"/>
      <c r="AZ18" s="67"/>
      <c r="BA18" s="70"/>
      <c r="BB18" s="70"/>
      <c r="BC18" s="70"/>
      <c r="BD18" s="70"/>
      <c r="BE18" s="70"/>
      <c r="BF18" s="70"/>
      <c r="BG18" s="70"/>
      <c r="BH18" s="70"/>
      <c r="BI18" s="70"/>
      <c r="BJ18" s="70"/>
      <c r="BK18" s="70"/>
      <c r="BL18" s="70"/>
      <c r="BM18" s="70"/>
      <c r="BN18" s="70"/>
      <c r="BO18" s="70"/>
      <c r="BP18" s="70"/>
      <c r="BQ18" s="70"/>
      <c r="BR18" s="70"/>
      <c r="BS18" s="70"/>
      <c r="BT18" s="70"/>
      <c r="BU18" s="70"/>
      <c r="BV18" s="70"/>
      <c r="BW18" s="70"/>
      <c r="BX18" s="70"/>
      <c r="BY18" s="70"/>
      <c r="BZ18" s="70"/>
      <c r="CA18" s="70"/>
      <c r="CB18" s="70"/>
      <c r="CC18" s="70"/>
      <c r="CD18" s="70"/>
      <c r="CE18" s="70"/>
      <c r="CF18" s="70"/>
      <c r="CG18" s="70"/>
      <c r="CH18" s="70"/>
      <c r="CI18" s="70"/>
      <c r="CJ18" s="70"/>
      <c r="CK18" s="70"/>
      <c r="CL18" s="70"/>
      <c r="CM18" s="70"/>
      <c r="CN18" s="70"/>
      <c r="CO18" s="70"/>
      <c r="CP18" s="70"/>
      <c r="CQ18" s="70"/>
      <c r="CR18" s="70"/>
      <c r="CS18" s="70"/>
      <c r="CT18" s="70"/>
      <c r="CU18" s="70"/>
      <c r="CV18" s="70"/>
      <c r="CW18" s="70"/>
      <c r="CX18" s="70"/>
      <c r="CY18" s="70"/>
      <c r="CZ18" s="70"/>
      <c r="DA18" s="70"/>
      <c r="DB18" s="70"/>
      <c r="DC18" s="70"/>
      <c r="DD18" s="70"/>
      <c r="DE18" s="70"/>
      <c r="DF18" s="70"/>
      <c r="DG18" s="70"/>
    </row>
    <row r="19" spans="1:111" ht="12.75" customHeight="1">
      <c r="A19" s="317" t="s">
        <v>43</v>
      </c>
      <c r="B19" s="318"/>
      <c r="C19" s="208" t="s">
        <v>94</v>
      </c>
      <c r="D19" s="317" t="s">
        <v>95</v>
      </c>
      <c r="E19" s="318"/>
      <c r="F19" s="324" t="s">
        <v>99</v>
      </c>
      <c r="G19" s="325"/>
      <c r="H19" s="212" t="s">
        <v>161</v>
      </c>
      <c r="I19" s="210" t="s">
        <v>55</v>
      </c>
      <c r="J19" s="210" t="s">
        <v>55</v>
      </c>
      <c r="K19" s="210" t="s">
        <v>55</v>
      </c>
      <c r="L19" s="326" t="s">
        <v>55</v>
      </c>
      <c r="M19" s="327"/>
      <c r="N19" s="210" t="s">
        <v>55</v>
      </c>
      <c r="O19" s="326" t="s">
        <v>55</v>
      </c>
      <c r="P19" s="326"/>
      <c r="Q19" s="328"/>
      <c r="S19" s="108" t="str">
        <f t="shared" si="0"/>
        <v/>
      </c>
      <c r="T19" s="135"/>
      <c r="U19" s="136"/>
      <c r="V19" s="73"/>
      <c r="W19" s="73"/>
      <c r="X19" s="73"/>
      <c r="Y19" s="73"/>
      <c r="Z19" s="80"/>
      <c r="AA19" s="80"/>
      <c r="AB19" s="59" t="str">
        <f t="shared" si="20"/>
        <v>VAC1 QUAI AR PILOT</v>
      </c>
      <c r="AC19" s="147" t="str">
        <f t="shared" si="2"/>
        <v>VAC1 QUAI AR PILOT</v>
      </c>
      <c r="AD19" s="98">
        <f t="shared" si="3"/>
        <v>0</v>
      </c>
      <c r="AE19" s="98" t="str">
        <f t="shared" si="4"/>
        <v>13.28</v>
      </c>
      <c r="AF19" s="98" t="str">
        <f t="shared" si="5"/>
        <v>17.00</v>
      </c>
      <c r="AG19" s="98">
        <f t="shared" si="6"/>
        <v>0</v>
      </c>
      <c r="AH19" s="98" t="str">
        <f t="shared" si="7"/>
        <v>1/1</v>
      </c>
      <c r="AI19" s="98">
        <f t="shared" si="8"/>
        <v>0</v>
      </c>
      <c r="AJ19" s="98" t="str">
        <f t="shared" si="9"/>
        <v>DU GERARD(14.30 -17.00)</v>
      </c>
      <c r="AK19" s="98" t="str">
        <f t="shared" si="10"/>
        <v/>
      </c>
      <c r="AL19" s="98" t="str">
        <f t="shared" si="11"/>
        <v/>
      </c>
      <c r="AM19" s="98" t="str">
        <f t="shared" si="12"/>
        <v/>
      </c>
      <c r="AN19" s="98" t="str">
        <f t="shared" si="13"/>
        <v/>
      </c>
      <c r="AO19" s="112">
        <f t="shared" si="14"/>
        <v>0</v>
      </c>
      <c r="AP19" s="112" t="str">
        <f t="shared" si="15"/>
        <v/>
      </c>
      <c r="AQ19" s="112" t="str">
        <f t="shared" si="16"/>
        <v/>
      </c>
      <c r="AR19" s="112">
        <f t="shared" si="17"/>
        <v>0</v>
      </c>
      <c r="AS19" s="112">
        <f t="shared" si="18"/>
        <v>0</v>
      </c>
      <c r="AT19" s="67">
        <f t="shared" si="19"/>
        <v>0</v>
      </c>
      <c r="AU19" s="67"/>
      <c r="AV19" s="67"/>
      <c r="AW19" s="67"/>
      <c r="AX19" s="67"/>
      <c r="AY19" s="67"/>
      <c r="AZ19" s="67"/>
      <c r="BA19" s="70"/>
      <c r="BB19" s="70"/>
      <c r="BC19" s="70"/>
      <c r="BD19" s="70"/>
      <c r="BE19" s="70"/>
      <c r="BF19" s="70"/>
      <c r="BG19" s="70"/>
      <c r="BH19" s="70"/>
      <c r="BI19" s="70"/>
      <c r="BJ19" s="70"/>
      <c r="BK19" s="70"/>
      <c r="BL19" s="70"/>
      <c r="BM19" s="70"/>
      <c r="BN19" s="70"/>
      <c r="BO19" s="70"/>
      <c r="BP19" s="70"/>
      <c r="BQ19" s="70"/>
      <c r="BR19" s="70"/>
      <c r="BS19" s="70"/>
      <c r="BT19" s="70"/>
      <c r="BU19" s="70"/>
      <c r="BV19" s="70"/>
      <c r="BW19" s="70"/>
      <c r="BX19" s="70"/>
      <c r="BY19" s="70"/>
      <c r="BZ19" s="70"/>
      <c r="CA19" s="70"/>
      <c r="CB19" s="70"/>
      <c r="CC19" s="70"/>
      <c r="CD19" s="70"/>
      <c r="CE19" s="70"/>
      <c r="CF19" s="70"/>
      <c r="CG19" s="70"/>
      <c r="CH19" s="70"/>
      <c r="CI19" s="70"/>
      <c r="CJ19" s="70"/>
      <c r="CK19" s="70"/>
      <c r="CL19" s="70"/>
      <c r="CM19" s="70"/>
      <c r="CN19" s="70"/>
      <c r="CO19" s="70"/>
      <c r="CP19" s="70"/>
      <c r="CQ19" s="70"/>
      <c r="CR19" s="70"/>
      <c r="CS19" s="70"/>
      <c r="CT19" s="70"/>
      <c r="CU19" s="70"/>
      <c r="CV19" s="70"/>
      <c r="CW19" s="70"/>
      <c r="CX19" s="70"/>
      <c r="CY19" s="70"/>
      <c r="CZ19" s="70"/>
      <c r="DA19" s="70"/>
      <c r="DB19" s="70"/>
      <c r="DC19" s="70"/>
      <c r="DD19" s="70"/>
      <c r="DE19" s="70"/>
      <c r="DF19" s="70"/>
      <c r="DG19" s="70"/>
    </row>
    <row r="20" spans="1:111" ht="12.75" customHeight="1">
      <c r="A20" s="317" t="s">
        <v>29</v>
      </c>
      <c r="B20" s="318"/>
      <c r="C20" s="208" t="s">
        <v>94</v>
      </c>
      <c r="D20" s="317" t="s">
        <v>95</v>
      </c>
      <c r="E20" s="318"/>
      <c r="F20" s="324" t="s">
        <v>98</v>
      </c>
      <c r="G20" s="325"/>
      <c r="H20" s="212" t="s">
        <v>162</v>
      </c>
      <c r="I20" s="212" t="s">
        <v>163</v>
      </c>
      <c r="J20" s="212" t="s">
        <v>164</v>
      </c>
      <c r="K20" s="212" t="s">
        <v>165</v>
      </c>
      <c r="L20" s="321" t="s">
        <v>166</v>
      </c>
      <c r="M20" s="322"/>
      <c r="N20" s="212" t="s">
        <v>167</v>
      </c>
      <c r="O20" s="213"/>
      <c r="P20" s="321" t="s">
        <v>168</v>
      </c>
      <c r="Q20" s="323"/>
      <c r="S20" s="108" t="str">
        <f t="shared" si="0"/>
        <v/>
      </c>
      <c r="T20" s="138"/>
      <c r="U20" s="138"/>
      <c r="V20" s="73"/>
      <c r="W20" s="73"/>
      <c r="X20" s="73"/>
      <c r="Y20" s="73"/>
      <c r="Z20" s="73"/>
      <c r="AA20" s="73"/>
      <c r="AB20" s="59" t="str">
        <f t="shared" si="20"/>
        <v>VAC1 QUAI DEP AGT</v>
      </c>
      <c r="AC20" s="147" t="str">
        <f t="shared" si="2"/>
        <v>VAC1 QUAI DEP AGT</v>
      </c>
      <c r="AD20" s="98">
        <f t="shared" si="3"/>
        <v>0</v>
      </c>
      <c r="AE20" s="98" t="str">
        <f t="shared" si="4"/>
        <v>13.28</v>
      </c>
      <c r="AF20" s="98" t="str">
        <f t="shared" si="5"/>
        <v>17.00</v>
      </c>
      <c r="AG20" s="98">
        <f t="shared" si="6"/>
        <v>0</v>
      </c>
      <c r="AH20" s="98" t="str">
        <f t="shared" si="7"/>
        <v>8/8</v>
      </c>
      <c r="AI20" s="98">
        <f t="shared" si="8"/>
        <v>0</v>
      </c>
      <c r="AJ20" s="98" t="str">
        <f t="shared" si="9"/>
        <v>CATTEL CHRISTINE(14.00 -17.00)</v>
      </c>
      <c r="AK20" s="98" t="str">
        <f t="shared" si="10"/>
        <v>DUQUE JEAN PIERRE(14.00 -17.00)</v>
      </c>
      <c r="AL20" s="98" t="str">
        <f t="shared" si="11"/>
        <v>FOUCAMB PIERRE LAURENT(14.30 -17.00)</v>
      </c>
      <c r="AM20" s="98" t="str">
        <f t="shared" si="12"/>
        <v>LENO CHRISTOPHE(14.30 -17.00)</v>
      </c>
      <c r="AN20" s="98" t="str">
        <f t="shared" si="13"/>
        <v>MI THIERRY(14.30 -17.00)</v>
      </c>
      <c r="AO20" s="112">
        <f t="shared" si="14"/>
        <v>0</v>
      </c>
      <c r="AP20" s="112" t="str">
        <f t="shared" si="15"/>
        <v>ROL REGIS(14.30 -17.00)</v>
      </c>
      <c r="AQ20" s="112">
        <f t="shared" si="16"/>
        <v>0</v>
      </c>
      <c r="AR20" s="112" t="str">
        <f t="shared" si="17"/>
        <v>VIL SANDRA(14.00 -17.00)</v>
      </c>
      <c r="AS20" s="112">
        <f t="shared" si="18"/>
        <v>0</v>
      </c>
      <c r="AT20" s="67">
        <f t="shared" si="19"/>
        <v>0</v>
      </c>
      <c r="AU20" s="67"/>
      <c r="AV20" s="67"/>
      <c r="AW20" s="67"/>
      <c r="AX20" s="67"/>
      <c r="AY20" s="67"/>
      <c r="AZ20" s="67"/>
      <c r="BA20" s="70"/>
      <c r="BB20" s="70"/>
      <c r="BC20" s="70"/>
      <c r="BD20" s="70"/>
      <c r="BE20" s="70"/>
      <c r="BF20" s="70"/>
      <c r="BG20" s="70"/>
      <c r="BH20" s="70"/>
      <c r="BI20" s="70"/>
      <c r="BJ20" s="70"/>
      <c r="BK20" s="70"/>
      <c r="BL20" s="70"/>
      <c r="BM20" s="70"/>
      <c r="BN20" s="70"/>
      <c r="BO20" s="70"/>
      <c r="BP20" s="70"/>
      <c r="BQ20" s="70"/>
      <c r="BR20" s="70"/>
      <c r="BS20" s="70"/>
      <c r="BT20" s="70"/>
      <c r="BU20" s="70"/>
      <c r="BV20" s="70"/>
      <c r="BW20" s="70"/>
      <c r="BX20" s="70"/>
      <c r="BY20" s="70"/>
      <c r="BZ20" s="70"/>
      <c r="CA20" s="70"/>
      <c r="CB20" s="70"/>
      <c r="CC20" s="70"/>
      <c r="CD20" s="70"/>
      <c r="CE20" s="70"/>
      <c r="CF20" s="70"/>
      <c r="CG20" s="70"/>
      <c r="CH20" s="70"/>
      <c r="CI20" s="70"/>
      <c r="CJ20" s="70"/>
      <c r="CK20" s="70"/>
      <c r="CL20" s="70"/>
      <c r="CM20" s="70"/>
      <c r="CN20" s="70"/>
      <c r="CO20" s="70"/>
      <c r="CP20" s="70"/>
      <c r="CQ20" s="70"/>
      <c r="CR20" s="70"/>
      <c r="CS20" s="70"/>
      <c r="CT20" s="70"/>
      <c r="CU20" s="70"/>
      <c r="CV20" s="70"/>
      <c r="CW20" s="70"/>
      <c r="CX20" s="70"/>
      <c r="CY20" s="70"/>
      <c r="CZ20" s="70"/>
      <c r="DA20" s="70"/>
      <c r="DB20" s="70"/>
      <c r="DC20" s="70"/>
      <c r="DD20" s="70"/>
      <c r="DE20" s="70"/>
      <c r="DF20" s="70"/>
      <c r="DG20" s="70"/>
    </row>
    <row r="21" spans="1:111" ht="12.75" customHeight="1">
      <c r="A21" s="312" t="s">
        <v>55</v>
      </c>
      <c r="B21" s="313"/>
      <c r="C21" s="214" t="s">
        <v>55</v>
      </c>
      <c r="D21" s="312" t="s">
        <v>55</v>
      </c>
      <c r="E21" s="313"/>
      <c r="F21" s="209" t="s">
        <v>55</v>
      </c>
      <c r="G21" s="210" t="s">
        <v>55</v>
      </c>
      <c r="H21" s="212" t="s">
        <v>169</v>
      </c>
      <c r="I21" s="210" t="s">
        <v>55</v>
      </c>
      <c r="J21" s="210" t="s">
        <v>55</v>
      </c>
      <c r="K21" s="210" t="s">
        <v>55</v>
      </c>
      <c r="L21" s="333" t="s">
        <v>170</v>
      </c>
      <c r="M21" s="334"/>
      <c r="N21" s="210" t="s">
        <v>55</v>
      </c>
      <c r="O21" s="326" t="s">
        <v>55</v>
      </c>
      <c r="P21" s="326"/>
      <c r="Q21" s="328"/>
      <c r="S21" s="108" t="str">
        <f t="shared" si="0"/>
        <v/>
      </c>
      <c r="T21" s="135"/>
      <c r="U21" s="138"/>
      <c r="V21" s="73"/>
      <c r="W21" s="73"/>
      <c r="X21" s="73"/>
      <c r="Y21" s="73"/>
      <c r="Z21" s="80"/>
      <c r="AA21" s="80"/>
      <c r="AB21" s="59" t="str">
        <f t="shared" si="20"/>
        <v>VAC1 QUAI DEP AGTbis</v>
      </c>
      <c r="AC21" s="147" t="str">
        <f t="shared" si="2"/>
        <v/>
      </c>
      <c r="AD21" s="98">
        <f t="shared" si="3"/>
        <v>0</v>
      </c>
      <c r="AE21" s="98" t="str">
        <f t="shared" si="4"/>
        <v/>
      </c>
      <c r="AF21" s="98" t="str">
        <f t="shared" si="5"/>
        <v/>
      </c>
      <c r="AG21" s="98">
        <f t="shared" si="6"/>
        <v>0</v>
      </c>
      <c r="AH21" s="98" t="str">
        <f t="shared" si="7"/>
        <v/>
      </c>
      <c r="AI21" s="98" t="str">
        <f t="shared" si="8"/>
        <v/>
      </c>
      <c r="AJ21" s="98" t="str">
        <f t="shared" si="9"/>
        <v>WATRE SABRINA(14.30 -17.00)</v>
      </c>
      <c r="AK21" s="98" t="str">
        <f t="shared" si="10"/>
        <v/>
      </c>
      <c r="AL21" s="98" t="str">
        <f t="shared" si="11"/>
        <v/>
      </c>
      <c r="AM21" s="98" t="str">
        <f t="shared" si="12"/>
        <v/>
      </c>
      <c r="AN21" s="98" t="str">
        <f t="shared" si="13"/>
        <v>PE JONATHAN</v>
      </c>
      <c r="AO21" s="112">
        <f t="shared" si="14"/>
        <v>0</v>
      </c>
      <c r="AP21" s="112" t="str">
        <f t="shared" si="15"/>
        <v/>
      </c>
      <c r="AQ21" s="112" t="str">
        <f t="shared" si="16"/>
        <v/>
      </c>
      <c r="AR21" s="112">
        <f t="shared" si="17"/>
        <v>0</v>
      </c>
      <c r="AS21" s="112">
        <f t="shared" si="18"/>
        <v>0</v>
      </c>
      <c r="AT21" s="67">
        <f t="shared" si="19"/>
        <v>0</v>
      </c>
      <c r="AU21" s="67"/>
      <c r="AV21" s="67"/>
      <c r="AW21" s="67"/>
      <c r="AX21" s="67"/>
      <c r="AY21" s="67"/>
      <c r="AZ21" s="67"/>
      <c r="BA21" s="70"/>
      <c r="BB21" s="70"/>
      <c r="BC21" s="70"/>
      <c r="BD21" s="70"/>
      <c r="BE21" s="70"/>
      <c r="BF21" s="70"/>
      <c r="BG21" s="70"/>
      <c r="BH21" s="70"/>
      <c r="BI21" s="70"/>
      <c r="BJ21" s="70"/>
      <c r="BK21" s="70"/>
      <c r="BL21" s="70"/>
      <c r="BM21" s="70"/>
      <c r="BN21" s="70"/>
      <c r="BO21" s="70"/>
      <c r="BP21" s="70"/>
      <c r="BQ21" s="70"/>
      <c r="BR21" s="70"/>
      <c r="BS21" s="70"/>
      <c r="BT21" s="70"/>
      <c r="BU21" s="70"/>
      <c r="BV21" s="70"/>
      <c r="BW21" s="70"/>
      <c r="BX21" s="70"/>
      <c r="BY21" s="70"/>
      <c r="BZ21" s="70"/>
      <c r="CA21" s="70"/>
      <c r="CB21" s="70"/>
      <c r="CC21" s="70"/>
      <c r="CD21" s="70"/>
      <c r="CE21" s="70"/>
      <c r="CF21" s="70"/>
      <c r="CG21" s="70"/>
      <c r="CH21" s="70"/>
      <c r="CI21" s="70"/>
      <c r="CJ21" s="70"/>
      <c r="CK21" s="70"/>
      <c r="CL21" s="70"/>
      <c r="CM21" s="70"/>
      <c r="CN21" s="70"/>
      <c r="CO21" s="70"/>
      <c r="CP21" s="70"/>
      <c r="CQ21" s="70"/>
      <c r="CR21" s="70"/>
      <c r="CS21" s="70"/>
      <c r="CT21" s="70"/>
      <c r="CU21" s="70"/>
      <c r="CV21" s="70"/>
      <c r="CW21" s="70"/>
      <c r="CX21" s="70"/>
      <c r="CY21" s="70"/>
      <c r="CZ21" s="70"/>
      <c r="DA21" s="70"/>
      <c r="DB21" s="70"/>
      <c r="DC21" s="70"/>
      <c r="DD21" s="70"/>
      <c r="DE21" s="70"/>
      <c r="DF21" s="70"/>
      <c r="DG21" s="70"/>
    </row>
    <row r="22" spans="1:111" ht="12.75" customHeight="1">
      <c r="A22" s="317" t="s">
        <v>45</v>
      </c>
      <c r="B22" s="318"/>
      <c r="C22" s="208" t="s">
        <v>94</v>
      </c>
      <c r="D22" s="317" t="s">
        <v>95</v>
      </c>
      <c r="E22" s="318"/>
      <c r="F22" s="324" t="s">
        <v>99</v>
      </c>
      <c r="G22" s="325"/>
      <c r="H22" s="212" t="s">
        <v>171</v>
      </c>
      <c r="I22" s="210" t="s">
        <v>55</v>
      </c>
      <c r="J22" s="210" t="s">
        <v>55</v>
      </c>
      <c r="K22" s="210" t="s">
        <v>55</v>
      </c>
      <c r="L22" s="326" t="s">
        <v>55</v>
      </c>
      <c r="M22" s="327"/>
      <c r="N22" s="210" t="s">
        <v>55</v>
      </c>
      <c r="O22" s="326" t="s">
        <v>55</v>
      </c>
      <c r="P22" s="326"/>
      <c r="Q22" s="328"/>
      <c r="S22" s="108" t="str">
        <f t="shared" si="0"/>
        <v/>
      </c>
      <c r="T22" s="73"/>
      <c r="U22" s="73"/>
      <c r="V22" s="73"/>
      <c r="W22" s="74"/>
      <c r="X22" s="74"/>
      <c r="Y22" s="74"/>
      <c r="Z22" s="80"/>
      <c r="AA22" s="80"/>
      <c r="AB22" s="59" t="str">
        <f t="shared" si="20"/>
        <v>VAC1 QUAI DEP PIL</v>
      </c>
      <c r="AC22" s="147" t="str">
        <f t="shared" si="2"/>
        <v>VAC1 QUAI DEP PIL</v>
      </c>
      <c r="AD22" s="98">
        <f t="shared" si="3"/>
        <v>0</v>
      </c>
      <c r="AE22" s="98" t="str">
        <f t="shared" si="4"/>
        <v>13.28</v>
      </c>
      <c r="AF22" s="98" t="str">
        <f t="shared" si="5"/>
        <v>17.00</v>
      </c>
      <c r="AG22" s="98">
        <f t="shared" si="6"/>
        <v>0</v>
      </c>
      <c r="AH22" s="98" t="str">
        <f t="shared" si="7"/>
        <v>1/1</v>
      </c>
      <c r="AI22" s="98">
        <f t="shared" si="8"/>
        <v>0</v>
      </c>
      <c r="AJ22" s="98" t="str">
        <f t="shared" si="9"/>
        <v>LE FREDERIC(14.30 -17.00)</v>
      </c>
      <c r="AK22" s="98" t="str">
        <f t="shared" si="10"/>
        <v/>
      </c>
      <c r="AL22" s="98" t="str">
        <f t="shared" si="11"/>
        <v/>
      </c>
      <c r="AM22" s="98" t="str">
        <f t="shared" si="12"/>
        <v/>
      </c>
      <c r="AN22" s="98" t="str">
        <f t="shared" si="13"/>
        <v/>
      </c>
      <c r="AO22" s="112">
        <f t="shared" si="14"/>
        <v>0</v>
      </c>
      <c r="AP22" s="112" t="str">
        <f t="shared" si="15"/>
        <v/>
      </c>
      <c r="AQ22" s="112" t="str">
        <f t="shared" si="16"/>
        <v/>
      </c>
      <c r="AR22" s="112">
        <f t="shared" si="17"/>
        <v>0</v>
      </c>
      <c r="AS22" s="112">
        <f t="shared" si="18"/>
        <v>0</v>
      </c>
      <c r="AT22" s="67">
        <f t="shared" si="19"/>
        <v>0</v>
      </c>
      <c r="AU22" s="67"/>
      <c r="AV22" s="67"/>
      <c r="AW22" s="67"/>
      <c r="AX22" s="67"/>
      <c r="AY22" s="67"/>
      <c r="AZ22" s="67"/>
      <c r="BA22" s="70"/>
      <c r="BB22" s="70"/>
      <c r="BC22" s="70"/>
      <c r="BD22" s="70"/>
      <c r="BE22" s="70"/>
      <c r="BF22" s="70"/>
      <c r="BG22" s="70"/>
      <c r="BH22" s="70"/>
      <c r="BI22" s="70"/>
      <c r="BJ22" s="70"/>
      <c r="BK22" s="70"/>
      <c r="BL22" s="70"/>
      <c r="BM22" s="70"/>
      <c r="BN22" s="70"/>
      <c r="BO22" s="70"/>
      <c r="BP22" s="70"/>
      <c r="BQ22" s="70"/>
      <c r="BR22" s="70"/>
      <c r="BS22" s="70"/>
      <c r="BT22" s="70"/>
      <c r="BU22" s="70"/>
      <c r="BV22" s="70"/>
      <c r="BW22" s="70"/>
      <c r="BX22" s="70"/>
      <c r="BY22" s="70"/>
      <c r="BZ22" s="70"/>
      <c r="CA22" s="70"/>
      <c r="CB22" s="70"/>
      <c r="CC22" s="70"/>
      <c r="CD22" s="70"/>
      <c r="CE22" s="70"/>
      <c r="CF22" s="70"/>
      <c r="CG22" s="70"/>
      <c r="CH22" s="70"/>
      <c r="CI22" s="70"/>
      <c r="CJ22" s="70"/>
      <c r="CK22" s="70"/>
      <c r="CL22" s="70"/>
      <c r="CM22" s="70"/>
      <c r="CN22" s="70"/>
      <c r="CO22" s="70"/>
      <c r="CP22" s="70"/>
      <c r="CQ22" s="70"/>
      <c r="CR22" s="70"/>
      <c r="CS22" s="70"/>
      <c r="CT22" s="70"/>
      <c r="CU22" s="70"/>
      <c r="CV22" s="70"/>
      <c r="CW22" s="70"/>
      <c r="CX22" s="70"/>
      <c r="CY22" s="70"/>
      <c r="CZ22" s="70"/>
      <c r="DA22" s="70"/>
      <c r="DB22" s="70"/>
      <c r="DC22" s="70"/>
      <c r="DD22" s="70"/>
      <c r="DE22" s="70"/>
      <c r="DF22" s="70"/>
      <c r="DG22" s="70"/>
    </row>
    <row r="23" spans="1:111" ht="12.75" customHeight="1">
      <c r="A23" s="317" t="s">
        <v>23</v>
      </c>
      <c r="B23" s="318"/>
      <c r="C23" s="208" t="s">
        <v>94</v>
      </c>
      <c r="D23" s="317" t="s">
        <v>95</v>
      </c>
      <c r="E23" s="318"/>
      <c r="F23" s="319" t="s">
        <v>106</v>
      </c>
      <c r="G23" s="320"/>
      <c r="H23" s="212" t="s">
        <v>172</v>
      </c>
      <c r="I23" s="212" t="s">
        <v>173</v>
      </c>
      <c r="J23" s="212" t="s">
        <v>174</v>
      </c>
      <c r="K23" s="212" t="s">
        <v>175</v>
      </c>
      <c r="L23" s="321" t="s">
        <v>176</v>
      </c>
      <c r="M23" s="322"/>
      <c r="N23" s="215" t="s">
        <v>177</v>
      </c>
      <c r="O23" s="326" t="s">
        <v>55</v>
      </c>
      <c r="P23" s="326"/>
      <c r="Q23" s="328"/>
      <c r="S23" s="108" t="str">
        <f t="shared" si="0"/>
        <v/>
      </c>
      <c r="T23" s="73"/>
      <c r="U23" s="73"/>
      <c r="V23" s="73"/>
      <c r="W23" s="73"/>
      <c r="X23" s="73"/>
      <c r="Y23" s="73"/>
      <c r="Z23" s="80"/>
      <c r="AA23" s="80"/>
      <c r="AB23" s="59" t="str">
        <f t="shared" si="20"/>
        <v>VAC1 TCC AGENT</v>
      </c>
      <c r="AC23" s="147" t="str">
        <f t="shared" si="2"/>
        <v>VAC1 TCC AGENT</v>
      </c>
      <c r="AD23" s="98">
        <f t="shared" si="3"/>
        <v>0</v>
      </c>
      <c r="AE23" s="98" t="str">
        <f t="shared" si="4"/>
        <v>13.28</v>
      </c>
      <c r="AF23" s="98" t="str">
        <f t="shared" si="5"/>
        <v>17.00</v>
      </c>
      <c r="AG23" s="98">
        <f t="shared" si="6"/>
        <v>0</v>
      </c>
      <c r="AH23" s="98" t="str">
        <f t="shared" si="7"/>
        <v>5/6</v>
      </c>
      <c r="AI23" s="98">
        <f t="shared" si="8"/>
        <v>0</v>
      </c>
      <c r="AJ23" s="98" t="str">
        <f t="shared" si="9"/>
        <v>DEMUL SYLVIE(14.00 -17.00)</v>
      </c>
      <c r="AK23" s="98" t="str">
        <f t="shared" si="10"/>
        <v>DUSS BENOIT(14.00 -17.00)</v>
      </c>
      <c r="AL23" s="98" t="str">
        <f t="shared" si="11"/>
        <v>LA MYRIAM(14.00 -17.00)</v>
      </c>
      <c r="AM23" s="98" t="str">
        <f t="shared" si="12"/>
        <v>PECCA ALEXANDRE(14.30 -17.00)</v>
      </c>
      <c r="AN23" s="98" t="str">
        <f t="shared" si="13"/>
        <v>POT CHRISTOPHE(14.30 -17.00)</v>
      </c>
      <c r="AO23" s="112">
        <f t="shared" si="14"/>
        <v>0</v>
      </c>
      <c r="AP23" s="112" t="str">
        <f t="shared" si="15"/>
        <v>GUILLE VANESSA</v>
      </c>
      <c r="AQ23" s="112" t="str">
        <f t="shared" si="16"/>
        <v/>
      </c>
      <c r="AR23" s="112">
        <f t="shared" si="17"/>
        <v>0</v>
      </c>
      <c r="AS23" s="112">
        <f t="shared" si="18"/>
        <v>0</v>
      </c>
      <c r="AT23" s="67">
        <f t="shared" si="19"/>
        <v>0</v>
      </c>
      <c r="AU23" s="67"/>
      <c r="AV23" s="67"/>
      <c r="AW23" s="67"/>
      <c r="AX23" s="67"/>
      <c r="AY23" s="67"/>
      <c r="AZ23" s="67"/>
      <c r="BA23" s="70"/>
      <c r="BB23" s="70"/>
      <c r="BC23" s="70"/>
      <c r="BD23" s="70"/>
      <c r="BE23" s="70"/>
      <c r="BF23" s="70"/>
      <c r="BG23" s="70"/>
      <c r="BH23" s="70"/>
      <c r="BI23" s="70"/>
      <c r="BJ23" s="70"/>
      <c r="BK23" s="70"/>
      <c r="BL23" s="70"/>
      <c r="BM23" s="70"/>
      <c r="BN23" s="70"/>
      <c r="BO23" s="70"/>
      <c r="BP23" s="70"/>
      <c r="BQ23" s="70"/>
      <c r="BR23" s="70"/>
      <c r="BS23" s="70"/>
      <c r="BT23" s="70"/>
      <c r="BU23" s="70"/>
      <c r="BV23" s="70"/>
      <c r="BW23" s="70"/>
      <c r="BX23" s="70"/>
      <c r="BY23" s="70"/>
      <c r="BZ23" s="70"/>
      <c r="CA23" s="70"/>
      <c r="CB23" s="70"/>
      <c r="CC23" s="70"/>
      <c r="CD23" s="70"/>
      <c r="CE23" s="70"/>
      <c r="CF23" s="70"/>
      <c r="CG23" s="70"/>
      <c r="CH23" s="70"/>
      <c r="CI23" s="70"/>
      <c r="CJ23" s="70"/>
      <c r="CK23" s="70"/>
      <c r="CL23" s="70"/>
      <c r="CM23" s="70"/>
      <c r="CN23" s="70"/>
      <c r="CO23" s="70"/>
      <c r="CP23" s="70"/>
      <c r="CQ23" s="70"/>
      <c r="CR23" s="70"/>
      <c r="CS23" s="70"/>
      <c r="CT23" s="70"/>
      <c r="CU23" s="70"/>
      <c r="CV23" s="70"/>
      <c r="CW23" s="70"/>
      <c r="CX23" s="70"/>
      <c r="CY23" s="70"/>
      <c r="CZ23" s="70"/>
      <c r="DA23" s="70"/>
      <c r="DB23" s="70"/>
      <c r="DC23" s="70"/>
      <c r="DD23" s="70"/>
      <c r="DE23" s="70"/>
      <c r="DF23" s="70"/>
      <c r="DG23" s="70"/>
    </row>
    <row r="24" spans="1:111" ht="12.75" customHeight="1">
      <c r="A24" s="317" t="s">
        <v>47</v>
      </c>
      <c r="B24" s="318"/>
      <c r="C24" s="208" t="s">
        <v>94</v>
      </c>
      <c r="D24" s="317" t="s">
        <v>95</v>
      </c>
      <c r="E24" s="318"/>
      <c r="F24" s="324" t="s">
        <v>99</v>
      </c>
      <c r="G24" s="325"/>
      <c r="H24" s="212" t="s">
        <v>178</v>
      </c>
      <c r="I24" s="210" t="s">
        <v>55</v>
      </c>
      <c r="J24" s="210" t="s">
        <v>55</v>
      </c>
      <c r="K24" s="210" t="s">
        <v>55</v>
      </c>
      <c r="L24" s="326" t="s">
        <v>55</v>
      </c>
      <c r="M24" s="327"/>
      <c r="N24" s="210" t="s">
        <v>55</v>
      </c>
      <c r="O24" s="326" t="s">
        <v>55</v>
      </c>
      <c r="P24" s="326"/>
      <c r="Q24" s="328"/>
      <c r="S24" s="108" t="str">
        <f t="shared" si="0"/>
        <v/>
      </c>
      <c r="T24" s="73"/>
      <c r="U24" s="73"/>
      <c r="V24" s="73"/>
      <c r="W24" s="73"/>
      <c r="X24" s="73"/>
      <c r="Y24" s="73"/>
      <c r="Z24" s="80"/>
      <c r="AA24" s="80"/>
      <c r="AB24" s="59" t="str">
        <f t="shared" si="20"/>
        <v>VAC1 TCC PILOTE</v>
      </c>
      <c r="AC24" s="147" t="str">
        <f t="shared" si="2"/>
        <v>VAC1 TCC PILOTE</v>
      </c>
      <c r="AD24" s="98">
        <f t="shared" si="3"/>
        <v>0</v>
      </c>
      <c r="AE24" s="98" t="str">
        <f t="shared" si="4"/>
        <v>13.28</v>
      </c>
      <c r="AF24" s="98" t="str">
        <f t="shared" si="5"/>
        <v>17.00</v>
      </c>
      <c r="AG24" s="98">
        <f t="shared" si="6"/>
        <v>0</v>
      </c>
      <c r="AH24" s="98" t="str">
        <f t="shared" si="7"/>
        <v>1/1</v>
      </c>
      <c r="AI24" s="98">
        <f t="shared" si="8"/>
        <v>0</v>
      </c>
      <c r="AJ24" s="98" t="str">
        <f t="shared" si="9"/>
        <v>FURGE AMANDINE(14.30 -17.00)</v>
      </c>
      <c r="AK24" s="98" t="str">
        <f t="shared" si="10"/>
        <v/>
      </c>
      <c r="AL24" s="98" t="str">
        <f t="shared" si="11"/>
        <v/>
      </c>
      <c r="AM24" s="98" t="str">
        <f t="shared" si="12"/>
        <v/>
      </c>
      <c r="AN24" s="98" t="str">
        <f t="shared" si="13"/>
        <v/>
      </c>
      <c r="AO24" s="112">
        <f t="shared" si="14"/>
        <v>0</v>
      </c>
      <c r="AP24" s="112" t="str">
        <f t="shared" si="15"/>
        <v/>
      </c>
      <c r="AQ24" s="112" t="str">
        <f t="shared" si="16"/>
        <v/>
      </c>
      <c r="AR24" s="112">
        <f t="shared" si="17"/>
        <v>0</v>
      </c>
      <c r="AS24" s="112">
        <f t="shared" si="18"/>
        <v>0</v>
      </c>
      <c r="AT24" s="67">
        <f t="shared" si="19"/>
        <v>0</v>
      </c>
      <c r="AU24" s="67"/>
      <c r="AV24" s="67"/>
      <c r="AW24" s="67"/>
      <c r="AX24" s="67"/>
      <c r="AY24" s="67"/>
      <c r="AZ24" s="67"/>
      <c r="BA24" s="70"/>
      <c r="BB24" s="70"/>
      <c r="BC24" s="70"/>
      <c r="BD24" s="70"/>
      <c r="BE24" s="70"/>
      <c r="BF24" s="70"/>
      <c r="BG24" s="70"/>
      <c r="BH24" s="70"/>
      <c r="BI24" s="70"/>
      <c r="BJ24" s="70"/>
      <c r="BK24" s="70"/>
      <c r="BL24" s="70"/>
      <c r="BM24" s="70"/>
      <c r="BN24" s="70"/>
      <c r="BO24" s="70"/>
      <c r="BP24" s="70"/>
      <c r="BQ24" s="70"/>
      <c r="BR24" s="70"/>
      <c r="BS24" s="70"/>
      <c r="BT24" s="70"/>
      <c r="BU24" s="70"/>
      <c r="BV24" s="70"/>
      <c r="BW24" s="70"/>
      <c r="BX24" s="70"/>
      <c r="BY24" s="70"/>
      <c r="BZ24" s="70"/>
      <c r="CA24" s="70"/>
      <c r="CB24" s="70"/>
      <c r="CC24" s="70"/>
      <c r="CD24" s="70"/>
      <c r="CE24" s="70"/>
      <c r="CF24" s="70"/>
      <c r="CG24" s="70"/>
      <c r="CH24" s="70"/>
      <c r="CI24" s="70"/>
      <c r="CJ24" s="70"/>
      <c r="CK24" s="70"/>
      <c r="CL24" s="70"/>
      <c r="CM24" s="70"/>
      <c r="CN24" s="70"/>
      <c r="CO24" s="70"/>
      <c r="CP24" s="70"/>
      <c r="CQ24" s="70"/>
      <c r="CR24" s="70"/>
      <c r="CS24" s="70"/>
      <c r="CT24" s="70"/>
      <c r="CU24" s="70"/>
      <c r="CV24" s="70"/>
      <c r="CW24" s="70"/>
      <c r="CX24" s="70"/>
      <c r="CY24" s="70"/>
      <c r="CZ24" s="70"/>
      <c r="DA24" s="70"/>
      <c r="DB24" s="70"/>
      <c r="DC24" s="70"/>
      <c r="DD24" s="70"/>
      <c r="DE24" s="70"/>
      <c r="DF24" s="70"/>
      <c r="DG24" s="70"/>
    </row>
    <row r="25" spans="1:111" ht="12.75" customHeight="1">
      <c r="A25" s="317" t="s">
        <v>50</v>
      </c>
      <c r="B25" s="318"/>
      <c r="C25" s="208" t="s">
        <v>107</v>
      </c>
      <c r="D25" s="317" t="s">
        <v>95</v>
      </c>
      <c r="E25" s="318"/>
      <c r="F25" s="324" t="s">
        <v>108</v>
      </c>
      <c r="G25" s="325"/>
      <c r="H25" s="212" t="s">
        <v>179</v>
      </c>
      <c r="I25" s="212" t="s">
        <v>180</v>
      </c>
      <c r="J25" s="212" t="s">
        <v>181</v>
      </c>
      <c r="K25" s="212" t="s">
        <v>182</v>
      </c>
      <c r="L25" s="321" t="s">
        <v>183</v>
      </c>
      <c r="M25" s="322"/>
      <c r="N25" s="212" t="s">
        <v>184</v>
      </c>
      <c r="O25" s="213"/>
      <c r="P25" s="321" t="s">
        <v>185</v>
      </c>
      <c r="Q25" s="323"/>
      <c r="S25" s="108" t="str">
        <f t="shared" si="0"/>
        <v/>
      </c>
      <c r="T25" s="73"/>
      <c r="U25" s="73"/>
      <c r="V25" s="73"/>
      <c r="W25" s="73"/>
      <c r="X25" s="73"/>
      <c r="Y25" s="73"/>
      <c r="Z25" s="80"/>
      <c r="AA25" s="80"/>
      <c r="AB25" s="59" t="str">
        <f t="shared" si="20"/>
        <v>VAC1 AGT TTF ILOT</v>
      </c>
      <c r="AC25" s="147" t="str">
        <f t="shared" si="2"/>
        <v>VAC1 AGT TTF ILOT</v>
      </c>
      <c r="AD25" s="98">
        <f t="shared" si="3"/>
        <v>0</v>
      </c>
      <c r="AE25" s="98" t="str">
        <f t="shared" si="4"/>
        <v>14.00</v>
      </c>
      <c r="AF25" s="98" t="str">
        <f t="shared" si="5"/>
        <v>17.00</v>
      </c>
      <c r="AG25" s="98">
        <f t="shared" si="6"/>
        <v>0</v>
      </c>
      <c r="AH25" s="98" t="str">
        <f t="shared" si="7"/>
        <v>12/12</v>
      </c>
      <c r="AI25" s="98">
        <f t="shared" si="8"/>
        <v>0</v>
      </c>
      <c r="AJ25" s="98" t="str">
        <f t="shared" si="9"/>
        <v>AN YANNICK(14.30 -17.00)</v>
      </c>
      <c r="AK25" s="98" t="str">
        <f t="shared" si="10"/>
        <v>ATTA KAMAL(14.30 -17.00)</v>
      </c>
      <c r="AL25" s="98" t="str">
        <f t="shared" si="11"/>
        <v>CA LAURENT(14.00 -17.00)</v>
      </c>
      <c r="AM25" s="98" t="str">
        <f t="shared" si="12"/>
        <v>FROM PATRICK(14.00 -17.00)</v>
      </c>
      <c r="AN25" s="98" t="str">
        <f t="shared" si="13"/>
        <v>HUB OLIVIER(14.30 -17.00)</v>
      </c>
      <c r="AO25" s="112">
        <f t="shared" si="14"/>
        <v>0</v>
      </c>
      <c r="AP25" s="112" t="str">
        <f t="shared" si="15"/>
        <v>MAY FRANCK(14.30 -17.00)</v>
      </c>
      <c r="AQ25" s="112">
        <f t="shared" si="16"/>
        <v>0</v>
      </c>
      <c r="AR25" s="112" t="str">
        <f t="shared" si="17"/>
        <v>PA CAROLE(14.30 -17.00)</v>
      </c>
      <c r="AS25" s="112">
        <f t="shared" si="18"/>
        <v>0</v>
      </c>
      <c r="AT25" s="67">
        <f t="shared" si="19"/>
        <v>0</v>
      </c>
      <c r="AU25" s="67"/>
      <c r="AV25" s="67"/>
      <c r="AW25" s="67"/>
      <c r="AX25" s="67"/>
      <c r="AY25" s="67"/>
      <c r="AZ25" s="67"/>
      <c r="BA25" s="70"/>
      <c r="BB25" s="70"/>
      <c r="BC25" s="70"/>
      <c r="BD25" s="70"/>
      <c r="BE25" s="70"/>
      <c r="BF25" s="70"/>
      <c r="BG25" s="70"/>
      <c r="BH25" s="70"/>
      <c r="BI25" s="70"/>
      <c r="BJ25" s="70"/>
      <c r="BK25" s="70"/>
      <c r="BL25" s="70"/>
      <c r="BM25" s="70"/>
      <c r="BN25" s="70"/>
      <c r="BO25" s="70"/>
      <c r="BP25" s="70"/>
      <c r="BQ25" s="70"/>
      <c r="BR25" s="70"/>
      <c r="BS25" s="70"/>
      <c r="BT25" s="70"/>
      <c r="BU25" s="70"/>
      <c r="BV25" s="70"/>
      <c r="BW25" s="70"/>
      <c r="BX25" s="70"/>
      <c r="BY25" s="70"/>
      <c r="BZ25" s="70"/>
      <c r="CA25" s="70"/>
      <c r="CB25" s="70"/>
      <c r="CC25" s="70"/>
      <c r="CD25" s="70"/>
      <c r="CE25" s="70"/>
      <c r="CF25" s="70"/>
      <c r="CG25" s="70"/>
      <c r="CH25" s="70"/>
      <c r="CI25" s="70"/>
      <c r="CJ25" s="70"/>
      <c r="CK25" s="70"/>
      <c r="CL25" s="70"/>
      <c r="CM25" s="70"/>
      <c r="CN25" s="70"/>
      <c r="CO25" s="70"/>
      <c r="CP25" s="70"/>
      <c r="CQ25" s="70"/>
      <c r="CR25" s="70"/>
      <c r="CS25" s="70"/>
      <c r="CT25" s="70"/>
      <c r="CU25" s="70"/>
      <c r="CV25" s="70"/>
      <c r="CW25" s="70"/>
      <c r="CX25" s="70"/>
      <c r="CY25" s="70"/>
      <c r="CZ25" s="70"/>
      <c r="DA25" s="70"/>
      <c r="DB25" s="70"/>
      <c r="DC25" s="70"/>
      <c r="DD25" s="70"/>
      <c r="DE25" s="70"/>
      <c r="DF25" s="70"/>
      <c r="DG25" s="70"/>
    </row>
    <row r="26" spans="1:111" ht="24.75" customHeight="1">
      <c r="A26" s="312" t="s">
        <v>55</v>
      </c>
      <c r="B26" s="313"/>
      <c r="C26" s="214" t="s">
        <v>55</v>
      </c>
      <c r="D26" s="312" t="s">
        <v>55</v>
      </c>
      <c r="E26" s="313"/>
      <c r="F26" s="209" t="s">
        <v>55</v>
      </c>
      <c r="G26" s="210" t="s">
        <v>55</v>
      </c>
      <c r="H26" s="212" t="s">
        <v>186</v>
      </c>
      <c r="I26" s="212" t="s">
        <v>187</v>
      </c>
      <c r="J26" s="212" t="s">
        <v>188</v>
      </c>
      <c r="K26" s="212" t="s">
        <v>189</v>
      </c>
      <c r="L26" s="321" t="s">
        <v>190</v>
      </c>
      <c r="M26" s="322"/>
      <c r="N26" s="210" t="s">
        <v>55</v>
      </c>
      <c r="O26" s="326" t="s">
        <v>55</v>
      </c>
      <c r="P26" s="326"/>
      <c r="Q26" s="328"/>
      <c r="S26" s="108" t="str">
        <f t="shared" si="0"/>
        <v/>
      </c>
      <c r="T26" s="73"/>
      <c r="U26" s="73"/>
      <c r="V26" s="73"/>
      <c r="W26" s="73"/>
      <c r="X26" s="73"/>
      <c r="Y26" s="73"/>
      <c r="Z26" s="80"/>
      <c r="AA26" s="80"/>
      <c r="AB26" s="59" t="str">
        <f t="shared" si="20"/>
        <v>VAC1 AGT TTF ILOTbis</v>
      </c>
      <c r="AC26" s="147" t="str">
        <f t="shared" si="2"/>
        <v/>
      </c>
      <c r="AD26" s="98">
        <f t="shared" si="3"/>
        <v>0</v>
      </c>
      <c r="AE26" s="98" t="str">
        <f t="shared" si="4"/>
        <v/>
      </c>
      <c r="AF26" s="98" t="str">
        <f t="shared" si="5"/>
        <v/>
      </c>
      <c r="AG26" s="98">
        <f t="shared" si="6"/>
        <v>0</v>
      </c>
      <c r="AH26" s="98" t="str">
        <f t="shared" si="7"/>
        <v/>
      </c>
      <c r="AI26" s="98" t="str">
        <f t="shared" si="8"/>
        <v/>
      </c>
      <c r="AJ26" s="98" t="str">
        <f t="shared" si="9"/>
        <v>SLOMOW LOIC(14.30 -17.00)</v>
      </c>
      <c r="AK26" s="98" t="str">
        <f t="shared" si="10"/>
        <v>TU GHISLAINE(14.30 -17.00)</v>
      </c>
      <c r="AL26" s="98" t="str">
        <f t="shared" si="11"/>
        <v>V VALERIE(14.00 -17.00)</v>
      </c>
      <c r="AM26" s="98" t="str">
        <f t="shared" si="12"/>
        <v>VIE ERIC(14.00 -17.00)</v>
      </c>
      <c r="AN26" s="98" t="str">
        <f t="shared" si="13"/>
        <v>V MARIO(14.30 -17.00)</v>
      </c>
      <c r="AO26" s="112">
        <f t="shared" si="14"/>
        <v>0</v>
      </c>
      <c r="AP26" s="112" t="str">
        <f t="shared" si="15"/>
        <v/>
      </c>
      <c r="AQ26" s="112" t="str">
        <f t="shared" si="16"/>
        <v/>
      </c>
      <c r="AR26" s="112">
        <f t="shared" si="17"/>
        <v>0</v>
      </c>
      <c r="AS26" s="112">
        <f t="shared" si="18"/>
        <v>0</v>
      </c>
      <c r="AT26" s="67">
        <f t="shared" si="19"/>
        <v>0</v>
      </c>
      <c r="AU26" s="67"/>
      <c r="AV26" s="67"/>
      <c r="AW26" s="67"/>
      <c r="AX26" s="67"/>
      <c r="AY26" s="67"/>
      <c r="AZ26" s="67"/>
      <c r="BA26" s="70"/>
      <c r="BB26" s="70"/>
      <c r="BC26" s="70"/>
      <c r="BD26" s="70"/>
      <c r="BE26" s="70"/>
      <c r="BF26" s="70"/>
      <c r="BG26" s="70"/>
      <c r="BH26" s="70"/>
      <c r="BI26" s="70"/>
      <c r="BJ26" s="70"/>
      <c r="BK26" s="70"/>
      <c r="BL26" s="70"/>
      <c r="BM26" s="70"/>
      <c r="BN26" s="70"/>
      <c r="BO26" s="70"/>
      <c r="BP26" s="70"/>
      <c r="BQ26" s="70"/>
      <c r="BR26" s="70"/>
      <c r="BS26" s="70"/>
      <c r="BT26" s="70"/>
      <c r="BU26" s="70"/>
      <c r="BV26" s="70"/>
      <c r="BW26" s="70"/>
      <c r="BX26" s="70"/>
      <c r="BY26" s="70"/>
      <c r="BZ26" s="70"/>
      <c r="CA26" s="70"/>
      <c r="CB26" s="70"/>
      <c r="CC26" s="70"/>
      <c r="CD26" s="70"/>
      <c r="CE26" s="70"/>
      <c r="CF26" s="70"/>
      <c r="CG26" s="70"/>
      <c r="CH26" s="70"/>
      <c r="CI26" s="70"/>
      <c r="CJ26" s="70"/>
      <c r="CK26" s="70"/>
      <c r="CL26" s="70"/>
      <c r="CM26" s="70"/>
      <c r="CN26" s="70"/>
      <c r="CO26" s="70"/>
      <c r="CP26" s="70"/>
      <c r="CQ26" s="70"/>
      <c r="CR26" s="70"/>
      <c r="CS26" s="70"/>
      <c r="CT26" s="70"/>
      <c r="CU26" s="70"/>
      <c r="CV26" s="70"/>
      <c r="CW26" s="70"/>
      <c r="CX26" s="70"/>
      <c r="CY26" s="70"/>
      <c r="CZ26" s="70"/>
      <c r="DA26" s="70"/>
      <c r="DB26" s="70"/>
      <c r="DC26" s="70"/>
      <c r="DD26" s="70"/>
      <c r="DE26" s="70"/>
      <c r="DF26" s="70"/>
      <c r="DG26" s="70"/>
    </row>
    <row r="27" spans="1:111" ht="33.75" customHeight="1">
      <c r="A27" s="317" t="s">
        <v>17</v>
      </c>
      <c r="B27" s="318"/>
      <c r="C27" s="208" t="s">
        <v>107</v>
      </c>
      <c r="D27" s="317" t="s">
        <v>95</v>
      </c>
      <c r="E27" s="318"/>
      <c r="F27" s="319" t="s">
        <v>109</v>
      </c>
      <c r="G27" s="320"/>
      <c r="H27" s="212" t="s">
        <v>191</v>
      </c>
      <c r="I27" s="212" t="s">
        <v>192</v>
      </c>
      <c r="J27" s="212" t="s">
        <v>193</v>
      </c>
      <c r="K27" s="212" t="s">
        <v>194</v>
      </c>
      <c r="L27" s="321" t="s">
        <v>195</v>
      </c>
      <c r="M27" s="322"/>
      <c r="N27" s="212" t="s">
        <v>196</v>
      </c>
      <c r="O27" s="213"/>
      <c r="P27" s="321" t="s">
        <v>197</v>
      </c>
      <c r="Q27" s="323"/>
      <c r="S27" s="108" t="str">
        <f t="shared" si="0"/>
        <v/>
      </c>
      <c r="T27" s="73"/>
      <c r="U27" s="73"/>
      <c r="V27" s="73"/>
      <c r="W27" s="74"/>
      <c r="X27" s="74"/>
      <c r="Y27" s="74"/>
      <c r="Z27" s="80"/>
      <c r="AA27" s="80"/>
      <c r="AB27" s="59" t="str">
        <f t="shared" si="20"/>
        <v>VAC1 MPF TG2 ECO AGT</v>
      </c>
      <c r="AC27" s="147" t="str">
        <f t="shared" si="2"/>
        <v>VAC1 MPF TG2 ECO AGT</v>
      </c>
      <c r="AD27" s="98">
        <f t="shared" si="3"/>
        <v>0</v>
      </c>
      <c r="AE27" s="98" t="str">
        <f t="shared" si="4"/>
        <v>14.00</v>
      </c>
      <c r="AF27" s="98" t="str">
        <f t="shared" si="5"/>
        <v>17.00</v>
      </c>
      <c r="AG27" s="98">
        <f t="shared" si="6"/>
        <v>0</v>
      </c>
      <c r="AH27" s="98" t="str">
        <f t="shared" si="7"/>
        <v>17/27</v>
      </c>
      <c r="AI27" s="98">
        <f t="shared" si="8"/>
        <v>0</v>
      </c>
      <c r="AJ27" s="98" t="str">
        <f t="shared" si="9"/>
        <v>B FREDERIC(14.30 -17.00)</v>
      </c>
      <c r="AK27" s="98" t="str">
        <f t="shared" si="10"/>
        <v>CHAVA CHANTAL(14.30 -17.00)</v>
      </c>
      <c r="AL27" s="98" t="str">
        <f t="shared" si="11"/>
        <v>DRO MAGALI(14.30 -17.00)</v>
      </c>
      <c r="AM27" s="98" t="str">
        <f t="shared" si="12"/>
        <v>HUB SYLVIE(14.30 -17.00)</v>
      </c>
      <c r="AN27" s="98" t="str">
        <f t="shared" si="13"/>
        <v>LEFEB BRENDA(14.30 -17.00)</v>
      </c>
      <c r="AO27" s="112">
        <f t="shared" si="14"/>
        <v>0</v>
      </c>
      <c r="AP27" s="112" t="str">
        <f t="shared" si="15"/>
        <v>LOEULL JEAN MARIE(14.00 -17.00)</v>
      </c>
      <c r="AQ27" s="112">
        <f t="shared" si="16"/>
        <v>0</v>
      </c>
      <c r="AR27" s="112" t="str">
        <f t="shared" si="17"/>
        <v>ORI JEAN CLAUDE(14.30 -17.00)</v>
      </c>
      <c r="AS27" s="112">
        <f t="shared" si="18"/>
        <v>0</v>
      </c>
      <c r="AT27" s="67">
        <f t="shared" si="19"/>
        <v>0</v>
      </c>
      <c r="AU27" s="67"/>
      <c r="AV27" s="67"/>
      <c r="AW27" s="67"/>
      <c r="AX27" s="67"/>
      <c r="AY27" s="67"/>
      <c r="AZ27" s="67"/>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row>
    <row r="28" spans="1:111" ht="12.75" customHeight="1">
      <c r="A28" s="312" t="s">
        <v>55</v>
      </c>
      <c r="B28" s="313"/>
      <c r="C28" s="214" t="s">
        <v>55</v>
      </c>
      <c r="D28" s="312" t="s">
        <v>55</v>
      </c>
      <c r="E28" s="313"/>
      <c r="F28" s="209" t="s">
        <v>55</v>
      </c>
      <c r="G28" s="210" t="s">
        <v>55</v>
      </c>
      <c r="H28" s="212" t="s">
        <v>198</v>
      </c>
      <c r="I28" s="212" t="s">
        <v>199</v>
      </c>
      <c r="J28" s="212" t="s">
        <v>200</v>
      </c>
      <c r="K28" s="212" t="s">
        <v>201</v>
      </c>
      <c r="L28" s="321" t="s">
        <v>202</v>
      </c>
      <c r="M28" s="322"/>
      <c r="N28" s="212" t="s">
        <v>203</v>
      </c>
      <c r="O28" s="213"/>
      <c r="P28" s="321" t="s">
        <v>204</v>
      </c>
      <c r="Q28" s="323"/>
      <c r="S28" s="108" t="str">
        <f t="shared" si="0"/>
        <v/>
      </c>
      <c r="T28" s="73"/>
      <c r="U28" s="73"/>
      <c r="V28" s="73"/>
      <c r="W28" s="73"/>
      <c r="X28" s="73"/>
      <c r="Y28" s="73"/>
      <c r="Z28" s="80"/>
      <c r="AA28" s="80"/>
      <c r="AB28" s="59" t="str">
        <f t="shared" si="20"/>
        <v>VAC1 MPF TG2 ECO AGTbis</v>
      </c>
      <c r="AC28" s="147" t="str">
        <f t="shared" si="2"/>
        <v/>
      </c>
      <c r="AD28" s="98">
        <f t="shared" si="3"/>
        <v>0</v>
      </c>
      <c r="AE28" s="98" t="str">
        <f t="shared" si="4"/>
        <v/>
      </c>
      <c r="AF28" s="98" t="str">
        <f t="shared" si="5"/>
        <v/>
      </c>
      <c r="AG28" s="98">
        <f t="shared" si="6"/>
        <v>0</v>
      </c>
      <c r="AH28" s="98" t="str">
        <f t="shared" si="7"/>
        <v/>
      </c>
      <c r="AI28" s="98" t="str">
        <f t="shared" si="8"/>
        <v/>
      </c>
      <c r="AJ28" s="98" t="str">
        <f t="shared" si="9"/>
        <v>PADOV PHILIPPE(14.00 -17.00)</v>
      </c>
      <c r="AK28" s="98" t="str">
        <f t="shared" si="10"/>
        <v>PI LAETITIA(14.30 -17.00)</v>
      </c>
      <c r="AL28" s="98" t="str">
        <f t="shared" si="11"/>
        <v>PONTH GHYSLAINE(14.00 -17.00)</v>
      </c>
      <c r="AM28" s="98" t="str">
        <f t="shared" si="12"/>
        <v>SE VALERIE(14.00 -17.00)</v>
      </c>
      <c r="AN28" s="98" t="str">
        <f t="shared" si="13"/>
        <v>SINT LOUIS(14.00 -17.00)</v>
      </c>
      <c r="AO28" s="112">
        <f t="shared" si="14"/>
        <v>0</v>
      </c>
      <c r="AP28" s="112" t="str">
        <f t="shared" si="15"/>
        <v>SURE NATHALIE(14.30 -17.00)</v>
      </c>
      <c r="AQ28" s="112">
        <f t="shared" si="16"/>
        <v>0</v>
      </c>
      <c r="AR28" s="112" t="str">
        <f t="shared" si="17"/>
        <v>TA AMAR AMAR(14.00 -17.00)</v>
      </c>
      <c r="AS28" s="112">
        <f t="shared" si="18"/>
        <v>0</v>
      </c>
      <c r="AT28" s="67">
        <f t="shared" si="19"/>
        <v>0</v>
      </c>
      <c r="AU28" s="67"/>
      <c r="AV28" s="67"/>
      <c r="AW28" s="67"/>
      <c r="AX28" s="67"/>
      <c r="AY28" s="67"/>
      <c r="AZ28" s="67"/>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row>
    <row r="29" spans="1:111" ht="12.75" customHeight="1">
      <c r="A29" s="312" t="s">
        <v>55</v>
      </c>
      <c r="B29" s="313"/>
      <c r="C29" s="214" t="s">
        <v>55</v>
      </c>
      <c r="D29" s="312" t="s">
        <v>55</v>
      </c>
      <c r="E29" s="313"/>
      <c r="F29" s="209" t="s">
        <v>55</v>
      </c>
      <c r="G29" s="210" t="s">
        <v>55</v>
      </c>
      <c r="H29" s="212" t="s">
        <v>205</v>
      </c>
      <c r="I29" s="212" t="s">
        <v>206</v>
      </c>
      <c r="J29" s="212" t="s">
        <v>207</v>
      </c>
      <c r="K29" s="210" t="s">
        <v>55</v>
      </c>
      <c r="L29" s="333" t="s">
        <v>208</v>
      </c>
      <c r="M29" s="334"/>
      <c r="N29" s="216" t="s">
        <v>209</v>
      </c>
      <c r="O29" s="335" t="s">
        <v>210</v>
      </c>
      <c r="P29" s="335"/>
      <c r="Q29" s="336"/>
      <c r="S29" s="108" t="str">
        <f t="shared" si="0"/>
        <v/>
      </c>
      <c r="T29" s="73"/>
      <c r="U29" s="73"/>
      <c r="V29" s="73"/>
      <c r="W29" s="73"/>
      <c r="X29" s="73"/>
      <c r="Y29" s="73"/>
      <c r="Z29" s="80"/>
      <c r="AA29" s="80"/>
      <c r="AB29" s="59" t="str">
        <f t="shared" si="20"/>
        <v>VAC1 MPF TG2 ECO AGTter</v>
      </c>
      <c r="AC29" s="147" t="str">
        <f t="shared" si="2"/>
        <v/>
      </c>
      <c r="AD29" s="98">
        <f t="shared" si="3"/>
        <v>0</v>
      </c>
      <c r="AE29" s="98" t="str">
        <f t="shared" si="4"/>
        <v/>
      </c>
      <c r="AF29" s="98" t="str">
        <f t="shared" si="5"/>
        <v/>
      </c>
      <c r="AG29" s="98">
        <f t="shared" si="6"/>
        <v>0</v>
      </c>
      <c r="AH29" s="98" t="str">
        <f t="shared" si="7"/>
        <v/>
      </c>
      <c r="AI29" s="98" t="str">
        <f t="shared" si="8"/>
        <v/>
      </c>
      <c r="AJ29" s="98" t="str">
        <f t="shared" si="9"/>
        <v>UTR JEROME(14.30 -17.00)</v>
      </c>
      <c r="AK29" s="98" t="str">
        <f t="shared" si="10"/>
        <v>VERGU YANN(14.30 -17.00)</v>
      </c>
      <c r="AL29" s="98" t="str">
        <f t="shared" si="11"/>
        <v>ZOUA NASSIM(14.30 -17.00)</v>
      </c>
      <c r="AM29" s="98" t="str">
        <f t="shared" si="12"/>
        <v/>
      </c>
      <c r="AN29" s="98" t="str">
        <f t="shared" si="13"/>
        <v>HENNEBE FRANCOIS</v>
      </c>
      <c r="AO29" s="112">
        <f t="shared" si="14"/>
        <v>0</v>
      </c>
      <c r="AP29" s="112" t="str">
        <f t="shared" si="15"/>
        <v>GU MORGANE</v>
      </c>
      <c r="AQ29" s="112" t="str">
        <f t="shared" si="16"/>
        <v>LECOEU GAEL</v>
      </c>
      <c r="AR29" s="112">
        <f t="shared" si="17"/>
        <v>0</v>
      </c>
      <c r="AS29" s="112">
        <f t="shared" si="18"/>
        <v>0</v>
      </c>
      <c r="AT29" s="67">
        <f t="shared" si="19"/>
        <v>0</v>
      </c>
      <c r="AU29" s="67"/>
      <c r="AV29" s="67"/>
      <c r="AW29" s="67"/>
      <c r="AX29" s="67"/>
      <c r="AY29" s="67"/>
      <c r="AZ29" s="67"/>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row>
    <row r="30" spans="1:111" ht="24.75" customHeight="1">
      <c r="A30" s="217"/>
      <c r="B30" s="218"/>
      <c r="C30" s="214"/>
      <c r="D30" s="217"/>
      <c r="E30" s="218"/>
      <c r="F30" s="209"/>
      <c r="G30" s="210"/>
      <c r="H30" s="212"/>
      <c r="I30" s="212"/>
      <c r="J30" s="212"/>
      <c r="K30" s="219" t="s">
        <v>211</v>
      </c>
      <c r="L30" s="220" t="s">
        <v>212</v>
      </c>
      <c r="M30" s="210"/>
      <c r="N30" s="210"/>
      <c r="O30" s="221"/>
      <c r="P30" s="221"/>
      <c r="Q30" s="222"/>
      <c r="S30" s="108" t="str">
        <f t="shared" si="0"/>
        <v/>
      </c>
      <c r="T30" s="73"/>
      <c r="U30" s="73"/>
      <c r="V30" s="73"/>
      <c r="W30" s="81"/>
      <c r="X30" s="81"/>
      <c r="Y30" s="81"/>
      <c r="Z30" s="81"/>
      <c r="AA30" s="81"/>
      <c r="AB30" s="59" t="str">
        <f t="shared" si="20"/>
        <v>VAC1 MPF TG2 ECO AGTterbis</v>
      </c>
      <c r="AC30" s="148">
        <f t="shared" si="2"/>
        <v>0</v>
      </c>
      <c r="AD30" s="98">
        <f t="shared" si="3"/>
        <v>0</v>
      </c>
      <c r="AE30" s="98">
        <f t="shared" si="4"/>
        <v>0</v>
      </c>
      <c r="AF30" s="98">
        <f t="shared" si="5"/>
        <v>0</v>
      </c>
      <c r="AG30" s="98">
        <f t="shared" si="6"/>
        <v>0</v>
      </c>
      <c r="AH30" s="98">
        <f t="shared" si="7"/>
        <v>0</v>
      </c>
      <c r="AI30" s="98">
        <f t="shared" si="8"/>
        <v>0</v>
      </c>
      <c r="AJ30" s="98">
        <f t="shared" si="9"/>
        <v>0</v>
      </c>
      <c r="AK30" s="98">
        <f t="shared" si="10"/>
        <v>0</v>
      </c>
      <c r="AL30" s="98">
        <f t="shared" si="11"/>
        <v>0</v>
      </c>
      <c r="AM30" s="98" t="str">
        <f t="shared" si="12"/>
        <v>LIS BENJAMIN</v>
      </c>
      <c r="AN30" s="98" t="str">
        <f t="shared" si="13"/>
        <v>PECQU ALEXIS</v>
      </c>
      <c r="AO30" s="112">
        <f t="shared" si="14"/>
        <v>0</v>
      </c>
      <c r="AP30" s="112">
        <f t="shared" si="15"/>
        <v>0</v>
      </c>
      <c r="AQ30" s="112">
        <f t="shared" si="16"/>
        <v>0</v>
      </c>
      <c r="AR30" s="112">
        <f t="shared" si="17"/>
        <v>0</v>
      </c>
      <c r="AS30" s="112">
        <f t="shared" si="18"/>
        <v>0</v>
      </c>
      <c r="AT30" s="67">
        <f t="shared" si="19"/>
        <v>0</v>
      </c>
      <c r="AU30" s="67"/>
      <c r="AV30" s="67"/>
      <c r="AW30" s="67"/>
      <c r="AX30" s="67"/>
      <c r="AY30" s="67"/>
      <c r="AZ30" s="67"/>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row>
    <row r="31" spans="1:111" ht="16.5" customHeight="1">
      <c r="A31" s="317" t="s">
        <v>39</v>
      </c>
      <c r="B31" s="318"/>
      <c r="C31" s="208" t="s">
        <v>107</v>
      </c>
      <c r="D31" s="317" t="s">
        <v>95</v>
      </c>
      <c r="E31" s="318"/>
      <c r="F31" s="324" t="s">
        <v>100</v>
      </c>
      <c r="G31" s="325"/>
      <c r="H31" s="212" t="s">
        <v>213</v>
      </c>
      <c r="I31" s="212" t="s">
        <v>214</v>
      </c>
      <c r="J31" s="210" t="s">
        <v>55</v>
      </c>
      <c r="K31" s="210" t="s">
        <v>55</v>
      </c>
      <c r="L31" s="326" t="s">
        <v>55</v>
      </c>
      <c r="M31" s="327"/>
      <c r="N31" s="210" t="s">
        <v>55</v>
      </c>
      <c r="O31" s="326" t="s">
        <v>55</v>
      </c>
      <c r="P31" s="326"/>
      <c r="Q31" s="328"/>
      <c r="S31" s="108" t="str">
        <f>T2&amp;IF(LEFT(U2,5)="14h00","(14.00 -17.00)",IF(LEFT(U2,5)="14h30","(14.30 -17.00)",IF(LEFT(U2,5)="17H30","(17.00- 21.30)","")))</f>
        <v/>
      </c>
      <c r="T31" s="73"/>
      <c r="U31" s="73"/>
      <c r="V31" s="73"/>
      <c r="W31" s="73"/>
      <c r="X31" s="73"/>
      <c r="Y31" s="73"/>
      <c r="Z31" s="80"/>
      <c r="AA31" s="80"/>
      <c r="AB31" s="59" t="str">
        <f t="shared" si="20"/>
        <v>VAC1 MPF TG2 ECO PIL</v>
      </c>
      <c r="AC31" s="147" t="str">
        <f t="shared" si="2"/>
        <v>VAC1 MPF TG2 ECO PIL</v>
      </c>
      <c r="AD31" s="98">
        <f t="shared" si="3"/>
        <v>0</v>
      </c>
      <c r="AE31" s="98" t="str">
        <f t="shared" si="4"/>
        <v>14.00</v>
      </c>
      <c r="AF31" s="98" t="str">
        <f t="shared" si="5"/>
        <v>17.00</v>
      </c>
      <c r="AG31" s="98">
        <f t="shared" si="6"/>
        <v>0</v>
      </c>
      <c r="AH31" s="98" t="str">
        <f t="shared" si="7"/>
        <v>2/2</v>
      </c>
      <c r="AI31" s="98">
        <f t="shared" si="8"/>
        <v>0</v>
      </c>
      <c r="AJ31" s="98" t="str">
        <f t="shared" si="9"/>
        <v>GHIL STEPHANIE(14.30 -17.00)</v>
      </c>
      <c r="AK31" s="98" t="str">
        <f t="shared" si="10"/>
        <v>LAGA NATHALIE(14.00 -17.00)</v>
      </c>
      <c r="AL31" s="98" t="str">
        <f t="shared" si="11"/>
        <v/>
      </c>
      <c r="AM31" s="98" t="str">
        <f t="shared" si="12"/>
        <v/>
      </c>
      <c r="AN31" s="98" t="str">
        <f t="shared" si="13"/>
        <v/>
      </c>
      <c r="AO31" s="112">
        <f t="shared" si="14"/>
        <v>0</v>
      </c>
      <c r="AP31" s="112" t="str">
        <f t="shared" si="15"/>
        <v/>
      </c>
      <c r="AQ31" s="112" t="str">
        <f t="shared" si="16"/>
        <v/>
      </c>
      <c r="AR31" s="112">
        <f t="shared" si="17"/>
        <v>0</v>
      </c>
      <c r="AS31" s="112">
        <f t="shared" si="18"/>
        <v>0</v>
      </c>
      <c r="AT31" s="67">
        <f t="shared" si="19"/>
        <v>0</v>
      </c>
      <c r="AU31" s="67"/>
      <c r="AV31" s="67"/>
      <c r="AW31" s="67"/>
      <c r="AX31" s="67"/>
      <c r="AY31" s="67"/>
      <c r="AZ31" s="67"/>
      <c r="BA31" s="67"/>
      <c r="BB31" s="67"/>
      <c r="BC31" s="67"/>
      <c r="BD31" s="67"/>
      <c r="BE31" s="67"/>
      <c r="BF31" s="67"/>
      <c r="BG31" s="67"/>
      <c r="BH31" s="67"/>
      <c r="BI31" s="67"/>
      <c r="BJ31" s="67"/>
      <c r="BK31" s="67"/>
      <c r="BL31" s="67"/>
      <c r="BM31" s="67"/>
      <c r="BN31" s="67"/>
      <c r="BO31" s="67"/>
      <c r="BP31" s="67"/>
      <c r="BQ31" s="67"/>
      <c r="BR31" s="67"/>
      <c r="BS31" s="67"/>
      <c r="BT31" s="67"/>
      <c r="BU31" s="67"/>
      <c r="BV31" s="67"/>
      <c r="BW31" s="67"/>
      <c r="BX31" s="67"/>
      <c r="BY31" s="67"/>
      <c r="BZ31" s="67"/>
      <c r="CA31" s="67"/>
      <c r="CB31" s="67"/>
      <c r="CC31" s="67"/>
      <c r="CD31" s="67"/>
      <c r="CE31" s="67"/>
      <c r="CF31" s="67"/>
      <c r="CG31" s="67"/>
      <c r="CH31" s="67"/>
      <c r="CI31" s="67"/>
      <c r="CJ31" s="67"/>
      <c r="CK31" s="67"/>
      <c r="CL31" s="67"/>
      <c r="CM31" s="67"/>
      <c r="CN31" s="67"/>
      <c r="CO31" s="67"/>
      <c r="CP31" s="67"/>
      <c r="CQ31" s="67"/>
      <c r="CR31" s="67"/>
      <c r="CS31" s="67"/>
      <c r="CT31" s="67"/>
      <c r="CU31" s="67"/>
      <c r="CV31" s="67"/>
      <c r="CW31" s="67"/>
      <c r="CX31" s="67"/>
      <c r="CY31" s="67"/>
      <c r="CZ31" s="67"/>
      <c r="DA31" s="67"/>
      <c r="DB31" s="67"/>
      <c r="DC31" s="67"/>
      <c r="DD31" s="67"/>
      <c r="DE31" s="67"/>
      <c r="DF31" s="67"/>
      <c r="DG31" s="67"/>
    </row>
    <row r="32" spans="1:111" ht="12.75" customHeight="1">
      <c r="A32" s="317" t="s">
        <v>16</v>
      </c>
      <c r="B32" s="318"/>
      <c r="C32" s="208" t="s">
        <v>95</v>
      </c>
      <c r="D32" s="317" t="s">
        <v>110</v>
      </c>
      <c r="E32" s="318"/>
      <c r="F32" s="324" t="s">
        <v>111</v>
      </c>
      <c r="G32" s="325"/>
      <c r="H32" s="212" t="s">
        <v>215</v>
      </c>
      <c r="I32" s="212" t="s">
        <v>216</v>
      </c>
      <c r="J32" s="212" t="s">
        <v>217</v>
      </c>
      <c r="K32" s="212" t="s">
        <v>218</v>
      </c>
      <c r="L32" s="326" t="s">
        <v>55</v>
      </c>
      <c r="M32" s="327"/>
      <c r="N32" s="210" t="s">
        <v>55</v>
      </c>
      <c r="O32" s="326" t="s">
        <v>55</v>
      </c>
      <c r="P32" s="326"/>
      <c r="Q32" s="328"/>
      <c r="S32" s="108" t="str">
        <f t="shared" ref="S32:S60" si="21">T3&amp;IF(LEFT(U3,5)="14h00","(14.00 -17.00)",IF(LEFT(U3,5)="14h30","(14.30 -17.00)",IF(LEFT(U3,5)="17H30","(17.00- 21.30)","")))</f>
        <v/>
      </c>
      <c r="T32" s="81">
        <f>T2</f>
        <v>0</v>
      </c>
      <c r="U32" s="81">
        <f>U2</f>
        <v>0</v>
      </c>
      <c r="V32" s="81"/>
      <c r="W32" s="81"/>
      <c r="X32" s="81"/>
      <c r="Y32" s="81"/>
      <c r="Z32" s="81"/>
      <c r="AA32" s="81"/>
      <c r="AB32" s="59" t="str">
        <f t="shared" si="20"/>
        <v>VAC2 CABINE AGT I</v>
      </c>
      <c r="AC32" s="148" t="str">
        <f t="shared" si="2"/>
        <v>VAC2 CABINE AGT I</v>
      </c>
      <c r="AD32" s="98">
        <f t="shared" si="3"/>
        <v>0</v>
      </c>
      <c r="AE32" s="98" t="str">
        <f t="shared" si="4"/>
        <v>17.00</v>
      </c>
      <c r="AF32" s="98" t="str">
        <f t="shared" si="5"/>
        <v>20.30</v>
      </c>
      <c r="AG32" s="98">
        <f t="shared" si="6"/>
        <v>0</v>
      </c>
      <c r="AH32" s="98" t="str">
        <f t="shared" si="7"/>
        <v>4/4</v>
      </c>
      <c r="AI32" s="98">
        <f t="shared" si="8"/>
        <v>0</v>
      </c>
      <c r="AJ32" s="98" t="str">
        <f t="shared" si="9"/>
        <v>CR SYLVIE(17.00 -20.30)</v>
      </c>
      <c r="AK32" s="98" t="str">
        <f t="shared" si="10"/>
        <v>GU CORINNE(17.00 -20.30)</v>
      </c>
      <c r="AL32" s="98" t="str">
        <f t="shared" si="11"/>
        <v>HON ISABELLE(17.00 -20.30)</v>
      </c>
      <c r="AM32" s="98" t="str">
        <f t="shared" si="12"/>
        <v>VIE ERIC(17.00 -20.30)</v>
      </c>
      <c r="AN32" s="98" t="str">
        <f t="shared" si="13"/>
        <v/>
      </c>
      <c r="AO32" s="112">
        <f t="shared" si="14"/>
        <v>0</v>
      </c>
      <c r="AP32" s="112" t="str">
        <f t="shared" si="15"/>
        <v/>
      </c>
      <c r="AQ32" s="112" t="str">
        <f t="shared" si="16"/>
        <v/>
      </c>
      <c r="AR32" s="112">
        <f t="shared" si="17"/>
        <v>0</v>
      </c>
      <c r="AS32" s="112">
        <f t="shared" si="18"/>
        <v>0</v>
      </c>
      <c r="AT32" s="67">
        <f t="shared" si="19"/>
        <v>0</v>
      </c>
      <c r="AU32" s="67"/>
      <c r="AV32" s="67"/>
      <c r="AW32" s="67"/>
      <c r="AX32" s="67"/>
      <c r="AY32" s="67"/>
      <c r="AZ32" s="67"/>
      <c r="BA32" s="67"/>
      <c r="BB32" s="67"/>
      <c r="BC32" s="67"/>
      <c r="BD32" s="67"/>
      <c r="BE32" s="67"/>
      <c r="BF32" s="67"/>
      <c r="BG32" s="67"/>
      <c r="BH32" s="69"/>
      <c r="BI32" s="69"/>
      <c r="BJ32" s="67"/>
      <c r="BK32" s="67"/>
      <c r="BL32" s="73"/>
      <c r="BM32" s="73"/>
      <c r="BN32" s="73"/>
      <c r="BO32" s="73"/>
      <c r="BP32" s="73"/>
      <c r="BQ32" s="73"/>
      <c r="BR32" s="73"/>
      <c r="BS32" s="73"/>
      <c r="BT32" s="73"/>
      <c r="BU32" s="73"/>
      <c r="BV32" s="73"/>
      <c r="BW32" s="73"/>
      <c r="BX32" s="73"/>
      <c r="BY32" s="73"/>
      <c r="BZ32" s="73"/>
      <c r="CA32" s="73"/>
      <c r="CB32" s="73"/>
      <c r="CC32" s="60"/>
      <c r="CD32" s="60"/>
      <c r="CE32" s="60"/>
      <c r="CF32" s="60"/>
      <c r="CG32" s="59"/>
      <c r="CH32" s="59"/>
      <c r="CI32" s="59"/>
      <c r="CJ32" s="59"/>
      <c r="CK32" s="59"/>
      <c r="CL32" s="52"/>
    </row>
    <row r="33" spans="1:90" ht="12.75" customHeight="1">
      <c r="A33" s="317" t="s">
        <v>36</v>
      </c>
      <c r="B33" s="318"/>
      <c r="C33" s="208" t="s">
        <v>95</v>
      </c>
      <c r="D33" s="317" t="s">
        <v>110</v>
      </c>
      <c r="E33" s="318"/>
      <c r="F33" s="319" t="s">
        <v>112</v>
      </c>
      <c r="G33" s="320"/>
      <c r="H33" s="212" t="s">
        <v>219</v>
      </c>
      <c r="I33" s="212" t="s">
        <v>220</v>
      </c>
      <c r="J33" s="212" t="s">
        <v>221</v>
      </c>
      <c r="K33" s="212" t="s">
        <v>222</v>
      </c>
      <c r="L33" s="321" t="s">
        <v>223</v>
      </c>
      <c r="M33" s="322"/>
      <c r="N33" s="212" t="s">
        <v>224</v>
      </c>
      <c r="O33" s="213"/>
      <c r="P33" s="321" t="s">
        <v>225</v>
      </c>
      <c r="Q33" s="323"/>
      <c r="T33" s="81">
        <f t="shared" ref="T33:U33" si="22">T3</f>
        <v>0</v>
      </c>
      <c r="U33" s="81">
        <f t="shared" si="22"/>
        <v>0</v>
      </c>
      <c r="V33" s="73"/>
      <c r="W33" s="73"/>
      <c r="X33" s="73"/>
      <c r="Y33" s="73"/>
      <c r="Z33" s="80"/>
      <c r="AA33" s="80"/>
      <c r="AB33" s="59" t="str">
        <f t="shared" si="20"/>
        <v>VAC2 MANU TG1 AGT I</v>
      </c>
      <c r="AC33" s="147" t="str">
        <f t="shared" si="2"/>
        <v>VAC2 MANU TG1 AGT I</v>
      </c>
      <c r="AD33" s="98">
        <f t="shared" si="3"/>
        <v>0</v>
      </c>
      <c r="AE33" s="98" t="str">
        <f t="shared" si="4"/>
        <v>17.00</v>
      </c>
      <c r="AF33" s="98" t="str">
        <f t="shared" si="5"/>
        <v>20.30</v>
      </c>
      <c r="AG33" s="98">
        <f t="shared" si="6"/>
        <v>0</v>
      </c>
      <c r="AH33" s="98" t="str">
        <f t="shared" si="7"/>
        <v>14/19</v>
      </c>
      <c r="AI33" s="98">
        <f t="shared" si="8"/>
        <v>0</v>
      </c>
      <c r="AJ33" s="98" t="str">
        <f t="shared" si="9"/>
        <v>AR YANNICK(17.00 -20.30)</v>
      </c>
      <c r="AK33" s="98" t="str">
        <f t="shared" si="10"/>
        <v>BAST MARC(17.00 -20.30)</v>
      </c>
      <c r="AL33" s="98" t="str">
        <f t="shared" si="11"/>
        <v>CUVILL JEAN PHILIPPE(17.00 -20.30)</v>
      </c>
      <c r="AM33" s="98" t="str">
        <f t="shared" si="12"/>
        <v>DUFRE PATRICK(17.00 -20.30)</v>
      </c>
      <c r="AN33" s="98" t="str">
        <f t="shared" si="13"/>
        <v>FOUC JEAN PIERRE(17.00 -20.30)</v>
      </c>
      <c r="AO33" s="112">
        <f t="shared" si="14"/>
        <v>0</v>
      </c>
      <c r="AP33" s="112" t="str">
        <f t="shared" si="15"/>
        <v>LE DROG GERARD(17.00 -20.30)</v>
      </c>
      <c r="AQ33" s="112">
        <f t="shared" si="16"/>
        <v>0</v>
      </c>
      <c r="AR33" s="112" t="str">
        <f t="shared" si="17"/>
        <v>MAERT FREDERIC(17.00 -20.30)</v>
      </c>
      <c r="AS33" s="112">
        <f t="shared" si="18"/>
        <v>0</v>
      </c>
      <c r="AT33" s="67">
        <f t="shared" si="19"/>
        <v>0</v>
      </c>
      <c r="AU33" s="67"/>
      <c r="AV33" s="67"/>
      <c r="AW33" s="67"/>
      <c r="AX33" s="67"/>
      <c r="AY33" s="67"/>
      <c r="AZ33" s="67"/>
      <c r="BA33" s="67"/>
      <c r="BB33" s="67"/>
      <c r="BC33" s="67"/>
      <c r="BD33" s="67"/>
      <c r="BE33" s="67"/>
      <c r="BF33" s="67"/>
      <c r="BG33" s="67"/>
      <c r="BH33" s="69"/>
      <c r="BI33" s="69"/>
      <c r="BJ33" s="73"/>
      <c r="BK33" s="73"/>
      <c r="BL33" s="73"/>
      <c r="BM33" s="73"/>
      <c r="BN33" s="73"/>
      <c r="BO33" s="73"/>
      <c r="BP33" s="73"/>
      <c r="BQ33" s="73"/>
      <c r="BR33" s="73"/>
      <c r="BS33" s="73"/>
      <c r="BT33" s="73"/>
      <c r="BU33" s="73"/>
      <c r="BV33" s="73"/>
      <c r="BW33" s="73"/>
      <c r="BX33" s="73"/>
      <c r="BY33" s="73"/>
      <c r="BZ33" s="73"/>
      <c r="CA33" s="73"/>
      <c r="CB33" s="73"/>
      <c r="CC33" s="58"/>
      <c r="CD33" s="58"/>
      <c r="CE33" s="58"/>
      <c r="CF33" s="58"/>
      <c r="CG33" s="59"/>
      <c r="CH33" s="59"/>
      <c r="CI33" s="59"/>
      <c r="CJ33" s="59"/>
      <c r="CK33" s="59"/>
      <c r="CL33" s="52"/>
    </row>
    <row r="34" spans="1:90" ht="16.5" customHeight="1">
      <c r="A34" s="312" t="s">
        <v>55</v>
      </c>
      <c r="B34" s="313"/>
      <c r="C34" s="214" t="s">
        <v>55</v>
      </c>
      <c r="D34" s="312" t="s">
        <v>55</v>
      </c>
      <c r="E34" s="313"/>
      <c r="F34" s="209" t="s">
        <v>55</v>
      </c>
      <c r="G34" s="210" t="s">
        <v>55</v>
      </c>
      <c r="H34" s="212" t="s">
        <v>226</v>
      </c>
      <c r="I34" s="212" t="s">
        <v>227</v>
      </c>
      <c r="J34" s="212" t="s">
        <v>228</v>
      </c>
      <c r="K34" s="212" t="s">
        <v>229</v>
      </c>
      <c r="L34" s="321" t="s">
        <v>230</v>
      </c>
      <c r="M34" s="322"/>
      <c r="N34" s="212" t="s">
        <v>231</v>
      </c>
      <c r="O34" s="213"/>
      <c r="P34" s="321" t="s">
        <v>232</v>
      </c>
      <c r="Q34" s="323"/>
      <c r="S34" s="108" t="str">
        <f t="shared" si="21"/>
        <v/>
      </c>
      <c r="T34" s="81">
        <f t="shared" ref="T34:U34" si="23">T4</f>
        <v>0</v>
      </c>
      <c r="U34" s="81">
        <f t="shared" si="23"/>
        <v>0</v>
      </c>
      <c r="V34" s="73"/>
      <c r="W34" s="73"/>
      <c r="X34" s="73"/>
      <c r="Y34" s="73"/>
      <c r="Z34" s="73"/>
      <c r="AA34" s="73"/>
      <c r="AB34" s="59" t="str">
        <f t="shared" si="20"/>
        <v>VAC2 MANU TG1 AGT Ibis</v>
      </c>
      <c r="AC34" s="147" t="str">
        <f t="shared" si="2"/>
        <v/>
      </c>
      <c r="AD34" s="98">
        <f t="shared" si="3"/>
        <v>0</v>
      </c>
      <c r="AE34" s="98" t="str">
        <f t="shared" si="4"/>
        <v/>
      </c>
      <c r="AF34" s="98" t="str">
        <f t="shared" si="5"/>
        <v/>
      </c>
      <c r="AG34" s="98">
        <f t="shared" si="6"/>
        <v>0</v>
      </c>
      <c r="AH34" s="98" t="str">
        <f t="shared" si="7"/>
        <v/>
      </c>
      <c r="AI34" s="98" t="str">
        <f t="shared" si="8"/>
        <v/>
      </c>
      <c r="AJ34" s="98" t="str">
        <f t="shared" si="9"/>
        <v>MOUD MARTINE(17.00 -20.30)</v>
      </c>
      <c r="AK34" s="98" t="str">
        <f t="shared" si="10"/>
        <v>PANZ WILLIAM(17.00 -20.30)</v>
      </c>
      <c r="AL34" s="98" t="str">
        <f t="shared" si="11"/>
        <v>PI JOAO(17.00 -20.30)</v>
      </c>
      <c r="AM34" s="98" t="str">
        <f t="shared" si="12"/>
        <v>SA MARYSE(17.30 -20.30)</v>
      </c>
      <c r="AN34" s="98" t="str">
        <f t="shared" si="13"/>
        <v>SA CAROLE(17.54 -20.30)</v>
      </c>
      <c r="AO34" s="112">
        <f t="shared" si="14"/>
        <v>0</v>
      </c>
      <c r="AP34" s="112" t="str">
        <f t="shared" si="15"/>
        <v>SPLING ANDRE(17.00 -20.30)</v>
      </c>
      <c r="AQ34" s="112">
        <f t="shared" si="16"/>
        <v>0</v>
      </c>
      <c r="AR34" s="112" t="str">
        <f t="shared" si="17"/>
        <v>TA AMAR AMAR(17.00 -20.30)</v>
      </c>
      <c r="AS34" s="112">
        <f t="shared" si="18"/>
        <v>0</v>
      </c>
      <c r="AT34" s="67">
        <f t="shared" si="19"/>
        <v>0</v>
      </c>
      <c r="AU34" s="67"/>
      <c r="AV34" s="67"/>
      <c r="AW34" s="67"/>
      <c r="AX34" s="67"/>
      <c r="AY34" s="67"/>
      <c r="AZ34" s="67"/>
      <c r="BA34" s="67"/>
      <c r="BB34" s="67"/>
      <c r="BC34" s="67"/>
      <c r="BD34" s="67"/>
      <c r="BE34" s="67"/>
      <c r="BF34" s="67"/>
      <c r="BG34" s="67"/>
      <c r="BH34" s="69"/>
      <c r="BI34" s="69"/>
      <c r="BJ34" s="67"/>
      <c r="BK34" s="67"/>
      <c r="BL34" s="73"/>
      <c r="BM34" s="73"/>
      <c r="BN34" s="73"/>
      <c r="BO34" s="73"/>
      <c r="BP34" s="73"/>
      <c r="BQ34" s="73"/>
      <c r="BR34" s="73"/>
      <c r="BS34" s="73"/>
      <c r="BT34" s="73"/>
      <c r="BU34" s="73"/>
      <c r="BV34" s="73"/>
      <c r="BW34" s="73"/>
      <c r="BX34" s="73"/>
      <c r="BY34" s="73"/>
      <c r="BZ34" s="73"/>
      <c r="CA34" s="73"/>
      <c r="CB34" s="73"/>
      <c r="CC34" s="58"/>
      <c r="CD34" s="58"/>
      <c r="CE34" s="58"/>
      <c r="CF34" s="58"/>
      <c r="CG34" s="59"/>
      <c r="CH34" s="59"/>
      <c r="CI34" s="59"/>
      <c r="CJ34" s="59"/>
      <c r="CK34" s="59"/>
      <c r="CL34" s="52"/>
    </row>
    <row r="35" spans="1:90" ht="12.75" customHeight="1">
      <c r="A35" s="317" t="s">
        <v>38</v>
      </c>
      <c r="B35" s="318"/>
      <c r="C35" s="208" t="s">
        <v>95</v>
      </c>
      <c r="D35" s="317" t="s">
        <v>110</v>
      </c>
      <c r="E35" s="318"/>
      <c r="F35" s="331" t="s">
        <v>113</v>
      </c>
      <c r="G35" s="332"/>
      <c r="H35" s="212" t="s">
        <v>233</v>
      </c>
      <c r="I35" s="212" t="s">
        <v>234</v>
      </c>
      <c r="J35" s="210" t="s">
        <v>55</v>
      </c>
      <c r="K35" s="210" t="s">
        <v>55</v>
      </c>
      <c r="L35" s="326" t="s">
        <v>55</v>
      </c>
      <c r="M35" s="327"/>
      <c r="N35" s="210" t="s">
        <v>55</v>
      </c>
      <c r="O35" s="326" t="s">
        <v>55</v>
      </c>
      <c r="P35" s="326"/>
      <c r="Q35" s="328"/>
      <c r="S35" s="108" t="str">
        <f t="shared" si="21"/>
        <v/>
      </c>
      <c r="T35" s="81">
        <f t="shared" ref="T35:U35" si="24">T5</f>
        <v>0</v>
      </c>
      <c r="U35" s="81">
        <f t="shared" si="24"/>
        <v>0</v>
      </c>
      <c r="V35" s="73"/>
      <c r="W35" s="73"/>
      <c r="X35" s="73"/>
      <c r="Y35" s="73"/>
      <c r="Z35" s="80"/>
      <c r="AA35" s="80"/>
      <c r="AB35" s="59" t="str">
        <f t="shared" si="20"/>
        <v>VAC2 MANU TG1 PIL I</v>
      </c>
      <c r="AC35" s="147" t="str">
        <f t="shared" si="2"/>
        <v>VAC2 MANU TG1 PIL I</v>
      </c>
      <c r="AD35" s="98">
        <f t="shared" si="3"/>
        <v>0</v>
      </c>
      <c r="AE35" s="98" t="str">
        <f t="shared" si="4"/>
        <v>17.00</v>
      </c>
      <c r="AF35" s="98" t="str">
        <f t="shared" si="5"/>
        <v>20.30</v>
      </c>
      <c r="AG35" s="98">
        <f t="shared" si="6"/>
        <v>0</v>
      </c>
      <c r="AH35" s="98" t="str">
        <f t="shared" si="7"/>
        <v>2/1</v>
      </c>
      <c r="AI35" s="98">
        <f t="shared" si="8"/>
        <v>0</v>
      </c>
      <c r="AJ35" s="98" t="str">
        <f t="shared" si="9"/>
        <v>HERL MARIE DOMINIQUE(17.00 -20.30)</v>
      </c>
      <c r="AK35" s="98" t="str">
        <f t="shared" si="10"/>
        <v>LAGA NATHALIE(17.00 -20.30)</v>
      </c>
      <c r="AL35" s="98" t="str">
        <f t="shared" si="11"/>
        <v/>
      </c>
      <c r="AM35" s="98" t="str">
        <f t="shared" si="12"/>
        <v/>
      </c>
      <c r="AN35" s="98" t="str">
        <f t="shared" si="13"/>
        <v/>
      </c>
      <c r="AO35" s="112">
        <f t="shared" si="14"/>
        <v>0</v>
      </c>
      <c r="AP35" s="112" t="str">
        <f t="shared" si="15"/>
        <v/>
      </c>
      <c r="AQ35" s="112" t="str">
        <f t="shared" si="16"/>
        <v/>
      </c>
      <c r="AR35" s="112">
        <f t="shared" si="17"/>
        <v>0</v>
      </c>
      <c r="AS35" s="112">
        <f t="shared" si="18"/>
        <v>0</v>
      </c>
      <c r="AT35" s="67">
        <f t="shared" si="19"/>
        <v>0</v>
      </c>
      <c r="AU35" s="67"/>
      <c r="AV35" s="67"/>
      <c r="AW35" s="67"/>
      <c r="AX35" s="67"/>
      <c r="AY35" s="67"/>
      <c r="AZ35" s="67"/>
      <c r="BA35" s="67"/>
      <c r="BB35" s="67"/>
      <c r="BC35" s="67"/>
      <c r="BD35" s="67"/>
      <c r="BE35" s="67"/>
      <c r="BF35" s="67"/>
      <c r="BG35" s="67"/>
      <c r="BH35" s="69"/>
      <c r="BI35" s="69"/>
      <c r="BJ35" s="73"/>
      <c r="BK35" s="73"/>
      <c r="BL35" s="73"/>
      <c r="BM35" s="73"/>
      <c r="BN35" s="73"/>
      <c r="BO35" s="73"/>
      <c r="BP35" s="74"/>
      <c r="BQ35" s="74"/>
      <c r="BR35" s="74"/>
      <c r="BS35" s="74"/>
      <c r="BT35" s="74"/>
      <c r="BU35" s="74"/>
      <c r="BV35" s="73"/>
      <c r="BW35" s="73"/>
      <c r="BX35" s="73"/>
      <c r="BY35" s="73"/>
      <c r="BZ35" s="73"/>
      <c r="CA35" s="73"/>
      <c r="CB35" s="73"/>
      <c r="CC35" s="61"/>
      <c r="CD35" s="61"/>
      <c r="CE35" s="61"/>
      <c r="CF35" s="61"/>
      <c r="CG35" s="59"/>
      <c r="CH35" s="59"/>
      <c r="CI35" s="59"/>
      <c r="CJ35" s="59"/>
      <c r="CK35" s="59"/>
      <c r="CL35" s="52"/>
    </row>
    <row r="36" spans="1:90" ht="12.75" customHeight="1">
      <c r="A36" s="317" t="s">
        <v>26</v>
      </c>
      <c r="B36" s="318"/>
      <c r="C36" s="208" t="s">
        <v>95</v>
      </c>
      <c r="D36" s="317" t="s">
        <v>110</v>
      </c>
      <c r="E36" s="318"/>
      <c r="F36" s="324" t="s">
        <v>114</v>
      </c>
      <c r="G36" s="325"/>
      <c r="H36" s="212" t="s">
        <v>235</v>
      </c>
      <c r="I36" s="212" t="s">
        <v>236</v>
      </c>
      <c r="J36" s="212" t="s">
        <v>237</v>
      </c>
      <c r="K36" s="212" t="s">
        <v>238</v>
      </c>
      <c r="L36" s="321" t="s">
        <v>239</v>
      </c>
      <c r="M36" s="322"/>
      <c r="N36" s="212" t="s">
        <v>240</v>
      </c>
      <c r="O36" s="213"/>
      <c r="P36" s="321" t="s">
        <v>241</v>
      </c>
      <c r="Q36" s="323"/>
      <c r="S36" s="108" t="str">
        <f t="shared" si="21"/>
        <v/>
      </c>
      <c r="T36" s="81">
        <f t="shared" ref="T36:U36" si="25">T6</f>
        <v>0</v>
      </c>
      <c r="U36" s="81">
        <f t="shared" si="25"/>
        <v>0</v>
      </c>
      <c r="V36" s="73"/>
      <c r="W36" s="73"/>
      <c r="X36" s="73"/>
      <c r="Y36" s="73"/>
      <c r="Z36" s="80"/>
      <c r="AA36" s="80"/>
      <c r="AB36" s="59" t="str">
        <f t="shared" si="20"/>
        <v>VAC2 MANU VIDEO AGT I</v>
      </c>
      <c r="AC36" s="147" t="str">
        <f t="shared" si="2"/>
        <v>VAC2 MANU VIDEO AGT I</v>
      </c>
      <c r="AD36" s="98">
        <f t="shared" si="3"/>
        <v>0</v>
      </c>
      <c r="AE36" s="98" t="str">
        <f t="shared" si="4"/>
        <v>17.00</v>
      </c>
      <c r="AF36" s="98" t="str">
        <f t="shared" si="5"/>
        <v>20.30</v>
      </c>
      <c r="AG36" s="98">
        <f t="shared" si="6"/>
        <v>0</v>
      </c>
      <c r="AH36" s="98" t="str">
        <f t="shared" si="7"/>
        <v>7/7</v>
      </c>
      <c r="AI36" s="98">
        <f t="shared" si="8"/>
        <v>0</v>
      </c>
      <c r="AJ36" s="98" t="str">
        <f t="shared" si="9"/>
        <v>DEMUL SYLVIE(17.00 -20.30)</v>
      </c>
      <c r="AK36" s="98" t="str">
        <f t="shared" si="10"/>
        <v>LAUT CELINE(17.00 -20.30)</v>
      </c>
      <c r="AL36" s="98" t="str">
        <f t="shared" si="11"/>
        <v>LEFEB BRENDA(17.00 -20.30)</v>
      </c>
      <c r="AM36" s="98" t="str">
        <f t="shared" si="12"/>
        <v>SA THERESE(17.00 -20.30)</v>
      </c>
      <c r="AN36" s="98" t="str">
        <f t="shared" si="13"/>
        <v>SE VALERIE(17.00 -20.30)</v>
      </c>
      <c r="AO36" s="112">
        <f t="shared" si="14"/>
        <v>0</v>
      </c>
      <c r="AP36" s="112" t="str">
        <f t="shared" si="15"/>
        <v>SURE NATHALIE(17.00 -20.30)</v>
      </c>
      <c r="AQ36" s="112">
        <f t="shared" si="16"/>
        <v>0</v>
      </c>
      <c r="AR36" s="112" t="str">
        <f t="shared" si="17"/>
        <v>WATRE SABRINA(17.00 -20.30)</v>
      </c>
      <c r="AS36" s="112">
        <f t="shared" si="18"/>
        <v>0</v>
      </c>
      <c r="AT36" s="67">
        <f t="shared" si="19"/>
        <v>0</v>
      </c>
      <c r="AU36" s="67"/>
      <c r="AV36" s="67"/>
      <c r="AW36" s="67"/>
      <c r="AX36" s="67"/>
      <c r="AY36" s="67"/>
      <c r="AZ36" s="67"/>
      <c r="BA36" s="67"/>
      <c r="BB36" s="67"/>
      <c r="BC36" s="67"/>
      <c r="BD36" s="67"/>
      <c r="BE36" s="67"/>
      <c r="BF36" s="67"/>
      <c r="BG36" s="67"/>
      <c r="BH36" s="69"/>
      <c r="BI36" s="69"/>
      <c r="BJ36" s="67"/>
      <c r="BK36" s="67"/>
      <c r="BL36" s="73"/>
      <c r="BM36" s="73"/>
      <c r="BN36" s="73"/>
      <c r="BO36" s="73"/>
      <c r="BP36" s="73"/>
      <c r="BQ36" s="73"/>
      <c r="BR36" s="73"/>
      <c r="BS36" s="73"/>
      <c r="BT36" s="73"/>
      <c r="BU36" s="73"/>
      <c r="BV36" s="73"/>
      <c r="BW36" s="73"/>
      <c r="BX36" s="73"/>
      <c r="BY36" s="73"/>
      <c r="BZ36" s="73"/>
      <c r="CA36" s="73"/>
      <c r="CB36" s="73"/>
      <c r="CC36" s="61"/>
      <c r="CD36" s="61"/>
      <c r="CE36" s="61"/>
      <c r="CF36" s="61"/>
      <c r="CG36" s="59"/>
      <c r="CH36" s="59"/>
      <c r="CI36" s="59"/>
      <c r="CJ36" s="59"/>
      <c r="CK36" s="59"/>
      <c r="CL36" s="52"/>
    </row>
    <row r="37" spans="1:90" ht="12.75" customHeight="1">
      <c r="A37" s="317" t="s">
        <v>20</v>
      </c>
      <c r="B37" s="318"/>
      <c r="C37" s="208" t="s">
        <v>95</v>
      </c>
      <c r="D37" s="317" t="s">
        <v>110</v>
      </c>
      <c r="E37" s="318"/>
      <c r="F37" s="319" t="s">
        <v>115</v>
      </c>
      <c r="G37" s="320"/>
      <c r="H37" s="212" t="s">
        <v>242</v>
      </c>
      <c r="I37" s="212" t="s">
        <v>243</v>
      </c>
      <c r="J37" s="212" t="s">
        <v>244</v>
      </c>
      <c r="K37" s="212" t="s">
        <v>245</v>
      </c>
      <c r="L37" s="321" t="s">
        <v>246</v>
      </c>
      <c r="M37" s="322"/>
      <c r="N37" s="212" t="s">
        <v>247</v>
      </c>
      <c r="O37" s="213"/>
      <c r="P37" s="321" t="s">
        <v>248</v>
      </c>
      <c r="Q37" s="323"/>
      <c r="T37" s="81">
        <f t="shared" ref="T37:U37" si="26">T7</f>
        <v>0</v>
      </c>
      <c r="U37" s="81">
        <f t="shared" si="26"/>
        <v>0</v>
      </c>
      <c r="V37" s="73"/>
      <c r="W37" s="73"/>
      <c r="X37" s="73"/>
      <c r="Y37" s="73"/>
      <c r="Z37" s="80"/>
      <c r="AA37" s="80"/>
      <c r="AB37" s="59" t="str">
        <f t="shared" si="20"/>
        <v>VAC2 MGF TG1L AGT I</v>
      </c>
      <c r="AC37" s="147" t="str">
        <f t="shared" si="2"/>
        <v>VAC2 MGF TG1L AGT I</v>
      </c>
      <c r="AD37" s="98">
        <f t="shared" si="3"/>
        <v>0</v>
      </c>
      <c r="AE37" s="98" t="str">
        <f t="shared" si="4"/>
        <v>17.00</v>
      </c>
      <c r="AF37" s="98" t="str">
        <f t="shared" si="5"/>
        <v>20.30</v>
      </c>
      <c r="AG37" s="98">
        <f t="shared" si="6"/>
        <v>0</v>
      </c>
      <c r="AH37" s="98" t="str">
        <f t="shared" si="7"/>
        <v>7/8</v>
      </c>
      <c r="AI37" s="98">
        <f t="shared" si="8"/>
        <v>0</v>
      </c>
      <c r="AJ37" s="98" t="str">
        <f t="shared" si="9"/>
        <v>CA LAURENT(17.00 -20.30)</v>
      </c>
      <c r="AK37" s="98" t="str">
        <f t="shared" si="10"/>
        <v>DEVEU OLIVIER(17.00 -20.30)</v>
      </c>
      <c r="AL37" s="98" t="str">
        <f t="shared" si="11"/>
        <v>FROM PATRICK(17.00 -20.30)</v>
      </c>
      <c r="AM37" s="98" t="str">
        <f t="shared" si="12"/>
        <v>KEIGNA FABRICE(17.00 -20.30)</v>
      </c>
      <c r="AN37" s="98" t="str">
        <f t="shared" si="13"/>
        <v>PECCA ALEXANDRE(17.00 -20.30)</v>
      </c>
      <c r="AO37" s="112">
        <f t="shared" si="14"/>
        <v>0</v>
      </c>
      <c r="AP37" s="112" t="str">
        <f t="shared" si="15"/>
        <v>VAN PR BRUNO(17.00 -20.30)</v>
      </c>
      <c r="AQ37" s="112">
        <f t="shared" si="16"/>
        <v>0</v>
      </c>
      <c r="AR37" s="112" t="str">
        <f t="shared" si="17"/>
        <v>VIL SANDRA(17.00 -20.30)</v>
      </c>
      <c r="AS37" s="112">
        <f t="shared" si="18"/>
        <v>0</v>
      </c>
      <c r="AT37" s="67">
        <f t="shared" si="19"/>
        <v>0</v>
      </c>
      <c r="AU37" s="67"/>
      <c r="AV37" s="67"/>
      <c r="AW37" s="67"/>
      <c r="AX37" s="67"/>
      <c r="AY37" s="67"/>
      <c r="AZ37" s="67"/>
      <c r="BA37" s="67"/>
      <c r="BB37" s="67"/>
      <c r="BC37" s="67"/>
      <c r="BD37" s="67"/>
      <c r="BE37" s="67"/>
      <c r="BF37" s="67"/>
      <c r="BG37" s="67"/>
      <c r="BH37" s="69"/>
      <c r="BI37" s="69"/>
      <c r="BJ37" s="67"/>
      <c r="BK37" s="67"/>
      <c r="BL37" s="73"/>
      <c r="BM37" s="73"/>
      <c r="BN37" s="73"/>
      <c r="BO37" s="73"/>
      <c r="BP37" s="73"/>
      <c r="BQ37" s="73"/>
      <c r="BR37" s="73"/>
      <c r="BS37" s="73"/>
      <c r="BT37" s="73"/>
      <c r="BU37" s="73"/>
      <c r="BV37" s="73"/>
      <c r="BW37" s="73"/>
      <c r="BX37" s="73"/>
      <c r="BY37" s="73"/>
      <c r="BZ37" s="73"/>
      <c r="CA37" s="73"/>
      <c r="CB37" s="73"/>
      <c r="CC37" s="60"/>
      <c r="CD37" s="60"/>
      <c r="CE37" s="60"/>
      <c r="CF37" s="60"/>
      <c r="CG37" s="59"/>
      <c r="CH37" s="59"/>
      <c r="CI37" s="59"/>
      <c r="CJ37" s="59"/>
      <c r="CK37" s="59"/>
      <c r="CL37" s="52"/>
    </row>
    <row r="38" spans="1:90" ht="12.75" customHeight="1">
      <c r="A38" s="317" t="s">
        <v>40</v>
      </c>
      <c r="B38" s="318"/>
      <c r="C38" s="208" t="s">
        <v>95</v>
      </c>
      <c r="D38" s="317" t="s">
        <v>110</v>
      </c>
      <c r="E38" s="318"/>
      <c r="F38" s="324" t="s">
        <v>100</v>
      </c>
      <c r="G38" s="325"/>
      <c r="H38" s="212" t="s">
        <v>249</v>
      </c>
      <c r="I38" s="212" t="s">
        <v>250</v>
      </c>
      <c r="J38" s="210" t="s">
        <v>55</v>
      </c>
      <c r="K38" s="210" t="s">
        <v>55</v>
      </c>
      <c r="L38" s="329" t="s">
        <v>210</v>
      </c>
      <c r="M38" s="330"/>
      <c r="N38" s="210" t="s">
        <v>55</v>
      </c>
      <c r="O38" s="326" t="s">
        <v>55</v>
      </c>
      <c r="P38" s="326"/>
      <c r="Q38" s="328"/>
      <c r="S38" s="108" t="str">
        <f t="shared" si="21"/>
        <v/>
      </c>
      <c r="T38" s="81">
        <f t="shared" ref="T38:U38" si="27">T8</f>
        <v>0</v>
      </c>
      <c r="U38" s="81">
        <f t="shared" si="27"/>
        <v>0</v>
      </c>
      <c r="V38" s="73"/>
      <c r="W38" s="73"/>
      <c r="X38" s="73"/>
      <c r="Y38" s="73"/>
      <c r="Z38" s="80"/>
      <c r="AA38" s="80"/>
      <c r="AB38" s="59" t="str">
        <f t="shared" si="20"/>
        <v>VAC2 MGF TG1L PIL I</v>
      </c>
      <c r="AC38" s="147" t="str">
        <f t="shared" ref="AC38:AC65" si="28">A38</f>
        <v>VAC2 MGF TG1L PIL I</v>
      </c>
      <c r="AD38" s="98">
        <f t="shared" ref="AD38:AD65" si="29">B38</f>
        <v>0</v>
      </c>
      <c r="AE38" s="98" t="str">
        <f t="shared" ref="AE38:AE65" si="30">C38</f>
        <v>17.00</v>
      </c>
      <c r="AF38" s="98" t="str">
        <f t="shared" ref="AF38:AF65" si="31">D38</f>
        <v>20.30</v>
      </c>
      <c r="AG38" s="98">
        <f t="shared" ref="AG38:AG65" si="32">E38</f>
        <v>0</v>
      </c>
      <c r="AH38" s="98" t="str">
        <f t="shared" ref="AH38:AH65" si="33">F38</f>
        <v>2/2</v>
      </c>
      <c r="AI38" s="98">
        <f t="shared" ref="AI38:AI65" si="34">G38</f>
        <v>0</v>
      </c>
      <c r="AJ38" s="98" t="str">
        <f t="shared" ref="AJ38:AJ65" si="35">H38</f>
        <v>HUB OLIVIER(17.00 -20.30)</v>
      </c>
      <c r="AK38" s="98" t="str">
        <f t="shared" ref="AK38:AK65" si="36">I38</f>
        <v>LECOEU CECILE(17.00 -20.30)</v>
      </c>
      <c r="AL38" s="98" t="str">
        <f t="shared" ref="AL38:AL65" si="37">J38</f>
        <v/>
      </c>
      <c r="AM38" s="98" t="str">
        <f t="shared" ref="AM38:AM65" si="38">K38</f>
        <v/>
      </c>
      <c r="AN38" s="98" t="str">
        <f t="shared" ref="AN38:AN65" si="39">L38</f>
        <v>LECOEU GAEL</v>
      </c>
      <c r="AO38" s="112">
        <f t="shared" ref="AO38:AO65" si="40">M38</f>
        <v>0</v>
      </c>
      <c r="AP38" s="112" t="str">
        <f t="shared" ref="AP38:AP65" si="41">N38</f>
        <v/>
      </c>
      <c r="AQ38" s="112" t="str">
        <f t="shared" ref="AQ38:AQ65" si="42">O38</f>
        <v/>
      </c>
      <c r="AR38" s="112">
        <f t="shared" ref="AR38:AR65" si="43">P38</f>
        <v>0</v>
      </c>
      <c r="AS38" s="112">
        <f t="shared" ref="AS38:AS65" si="44">Q38</f>
        <v>0</v>
      </c>
      <c r="AT38" s="67">
        <f t="shared" ref="AT38:AT65" si="45">R38</f>
        <v>0</v>
      </c>
      <c r="AU38" s="67"/>
      <c r="AV38" s="67"/>
      <c r="AW38" s="67"/>
      <c r="AX38" s="67"/>
      <c r="AY38" s="67"/>
      <c r="AZ38" s="67"/>
      <c r="BA38" s="67"/>
      <c r="BB38" s="67"/>
      <c r="BC38" s="67"/>
      <c r="BD38" s="67"/>
      <c r="BE38" s="67"/>
      <c r="BF38" s="67"/>
      <c r="BG38" s="67"/>
      <c r="BH38" s="69"/>
      <c r="BI38" s="69"/>
      <c r="BJ38" s="67"/>
      <c r="BK38" s="67"/>
      <c r="BL38" s="73"/>
      <c r="BM38" s="73"/>
      <c r="BN38" s="73"/>
      <c r="BO38" s="73"/>
      <c r="BP38" s="73"/>
      <c r="BQ38" s="73"/>
      <c r="BR38" s="73"/>
      <c r="BS38" s="73"/>
      <c r="BT38" s="73"/>
      <c r="BU38" s="73"/>
      <c r="BV38" s="73"/>
      <c r="BW38" s="73"/>
      <c r="BX38" s="73"/>
      <c r="BY38" s="74"/>
      <c r="BZ38" s="74"/>
      <c r="CA38" s="74"/>
      <c r="CB38" s="74"/>
      <c r="CC38" s="60"/>
      <c r="CD38" s="60"/>
      <c r="CE38" s="60"/>
      <c r="CF38" s="60"/>
      <c r="CG38" s="59"/>
      <c r="CH38" s="59"/>
      <c r="CI38" s="59"/>
      <c r="CJ38" s="59"/>
      <c r="CK38" s="59"/>
      <c r="CL38" s="52"/>
    </row>
    <row r="39" spans="1:90" ht="12.75" customHeight="1">
      <c r="A39" s="317" t="s">
        <v>24</v>
      </c>
      <c r="B39" s="318"/>
      <c r="C39" s="208" t="s">
        <v>95</v>
      </c>
      <c r="D39" s="317" t="s">
        <v>110</v>
      </c>
      <c r="E39" s="318"/>
      <c r="F39" s="319" t="s">
        <v>116</v>
      </c>
      <c r="G39" s="320"/>
      <c r="H39" s="212" t="s">
        <v>251</v>
      </c>
      <c r="I39" s="212" t="s">
        <v>252</v>
      </c>
      <c r="J39" s="210" t="s">
        <v>55</v>
      </c>
      <c r="K39" s="210" t="s">
        <v>55</v>
      </c>
      <c r="L39" s="314" t="s">
        <v>177</v>
      </c>
      <c r="M39" s="315"/>
      <c r="N39" s="223" t="s">
        <v>154</v>
      </c>
      <c r="O39" s="326" t="s">
        <v>55</v>
      </c>
      <c r="P39" s="326"/>
      <c r="Q39" s="328"/>
      <c r="S39" s="108" t="str">
        <f t="shared" si="21"/>
        <v/>
      </c>
      <c r="T39" s="81">
        <f t="shared" ref="T39:U39" si="46">T9</f>
        <v>0</v>
      </c>
      <c r="U39" s="81">
        <f t="shared" si="46"/>
        <v>0</v>
      </c>
      <c r="V39" s="73"/>
      <c r="W39" s="73"/>
      <c r="X39" s="73"/>
      <c r="Y39" s="73"/>
      <c r="Z39" s="80"/>
      <c r="AA39" s="80"/>
      <c r="AB39" s="59" t="str">
        <f t="shared" si="20"/>
        <v>VAC2 MGF TG2 AGTOS</v>
      </c>
      <c r="AC39" s="147" t="str">
        <f t="shared" si="28"/>
        <v>VAC2 MGF TG2 AGTOS</v>
      </c>
      <c r="AD39" s="98">
        <f t="shared" si="29"/>
        <v>0</v>
      </c>
      <c r="AE39" s="98" t="str">
        <f t="shared" si="30"/>
        <v>17.00</v>
      </c>
      <c r="AF39" s="98" t="str">
        <f t="shared" si="31"/>
        <v>20.30</v>
      </c>
      <c r="AG39" s="98">
        <f t="shared" si="32"/>
        <v>0</v>
      </c>
      <c r="AH39" s="98" t="str">
        <f t="shared" si="33"/>
        <v>2/3</v>
      </c>
      <c r="AI39" s="98">
        <f t="shared" si="34"/>
        <v>0</v>
      </c>
      <c r="AJ39" s="98" t="str">
        <f t="shared" si="35"/>
        <v>B FREDERIC(17.00 -20.30)</v>
      </c>
      <c r="AK39" s="98" t="str">
        <f t="shared" si="36"/>
        <v>ROL REGIS(17.00 -20.30)</v>
      </c>
      <c r="AL39" s="98" t="str">
        <f t="shared" si="37"/>
        <v/>
      </c>
      <c r="AM39" s="98" t="str">
        <f t="shared" si="38"/>
        <v/>
      </c>
      <c r="AN39" s="98" t="str">
        <f t="shared" si="39"/>
        <v>GUILLE VANESSA</v>
      </c>
      <c r="AO39" s="112">
        <f t="shared" si="40"/>
        <v>0</v>
      </c>
      <c r="AP39" s="112" t="str">
        <f t="shared" si="41"/>
        <v>HA CLEIA</v>
      </c>
      <c r="AQ39" s="112" t="str">
        <f t="shared" si="42"/>
        <v/>
      </c>
      <c r="AR39" s="112">
        <f t="shared" si="43"/>
        <v>0</v>
      </c>
      <c r="AS39" s="112">
        <f t="shared" si="44"/>
        <v>0</v>
      </c>
      <c r="AT39" s="67">
        <f t="shared" si="45"/>
        <v>0</v>
      </c>
      <c r="AU39" s="67"/>
      <c r="AV39" s="67"/>
      <c r="AW39" s="67"/>
      <c r="AX39" s="67"/>
      <c r="AY39" s="67"/>
      <c r="AZ39" s="67"/>
      <c r="BA39" s="67"/>
      <c r="BB39" s="67"/>
      <c r="BC39" s="67"/>
      <c r="BD39" s="67"/>
      <c r="BE39" s="67"/>
      <c r="BF39" s="67"/>
      <c r="BG39" s="67"/>
      <c r="BH39" s="69"/>
      <c r="BI39" s="69"/>
      <c r="BJ39" s="73"/>
      <c r="BK39" s="73"/>
      <c r="BL39" s="73"/>
      <c r="BM39" s="73"/>
      <c r="BN39" s="73"/>
      <c r="BO39" s="73"/>
      <c r="BP39" s="73"/>
      <c r="BQ39" s="73"/>
      <c r="BR39" s="73"/>
      <c r="BS39" s="73"/>
      <c r="BT39" s="73"/>
      <c r="BU39" s="73"/>
      <c r="BV39" s="73"/>
      <c r="BW39" s="73"/>
      <c r="BX39" s="73"/>
      <c r="BY39" s="73"/>
      <c r="BZ39" s="73"/>
      <c r="CA39" s="73"/>
      <c r="CB39" s="73"/>
      <c r="CC39" s="58"/>
      <c r="CD39" s="58"/>
      <c r="CE39" s="58"/>
      <c r="CF39" s="58"/>
      <c r="CG39" s="59"/>
      <c r="CH39" s="59"/>
      <c r="CI39" s="59"/>
      <c r="CJ39" s="59"/>
      <c r="CK39" s="59"/>
      <c r="CL39" s="52"/>
    </row>
    <row r="40" spans="1:90" ht="12.75" customHeight="1">
      <c r="A40" s="317" t="s">
        <v>22</v>
      </c>
      <c r="B40" s="318"/>
      <c r="C40" s="208" t="s">
        <v>95</v>
      </c>
      <c r="D40" s="317" t="s">
        <v>110</v>
      </c>
      <c r="E40" s="318"/>
      <c r="F40" s="324" t="s">
        <v>99</v>
      </c>
      <c r="G40" s="325"/>
      <c r="H40" s="212" t="s">
        <v>253</v>
      </c>
      <c r="I40" s="210" t="s">
        <v>55</v>
      </c>
      <c r="J40" s="210" t="s">
        <v>55</v>
      </c>
      <c r="K40" s="210" t="s">
        <v>55</v>
      </c>
      <c r="L40" s="326" t="s">
        <v>55</v>
      </c>
      <c r="M40" s="327"/>
      <c r="N40" s="210" t="s">
        <v>55</v>
      </c>
      <c r="O40" s="326" t="s">
        <v>55</v>
      </c>
      <c r="P40" s="326"/>
      <c r="Q40" s="328"/>
      <c r="S40" s="108" t="str">
        <f t="shared" si="21"/>
        <v/>
      </c>
      <c r="T40" s="81">
        <f t="shared" ref="T40:U40" si="47">T10</f>
        <v>0</v>
      </c>
      <c r="U40" s="81">
        <f t="shared" si="47"/>
        <v>0</v>
      </c>
      <c r="V40" s="74"/>
      <c r="W40" s="74"/>
      <c r="X40" s="74"/>
      <c r="Y40" s="74"/>
      <c r="Z40" s="80"/>
      <c r="AA40" s="80"/>
      <c r="AB40" s="59" t="str">
        <f t="shared" si="20"/>
        <v>VAC2 MGF TG2 PILOS</v>
      </c>
      <c r="AC40" s="147" t="str">
        <f t="shared" si="28"/>
        <v>VAC2 MGF TG2 PILOS</v>
      </c>
      <c r="AD40" s="98">
        <f t="shared" si="29"/>
        <v>0</v>
      </c>
      <c r="AE40" s="98" t="str">
        <f t="shared" si="30"/>
        <v>17.00</v>
      </c>
      <c r="AF40" s="98" t="str">
        <f t="shared" si="31"/>
        <v>20.30</v>
      </c>
      <c r="AG40" s="98">
        <f t="shared" si="32"/>
        <v>0</v>
      </c>
      <c r="AH40" s="98" t="str">
        <f t="shared" si="33"/>
        <v>1/1</v>
      </c>
      <c r="AI40" s="98">
        <f t="shared" si="34"/>
        <v>0</v>
      </c>
      <c r="AJ40" s="98" t="str">
        <f t="shared" si="35"/>
        <v>CAR KARINE(17.00 -20.30)</v>
      </c>
      <c r="AK40" s="98" t="str">
        <f t="shared" si="36"/>
        <v/>
      </c>
      <c r="AL40" s="98" t="str">
        <f t="shared" si="37"/>
        <v/>
      </c>
      <c r="AM40" s="98" t="str">
        <f t="shared" si="38"/>
        <v/>
      </c>
      <c r="AN40" s="98" t="str">
        <f t="shared" si="39"/>
        <v/>
      </c>
      <c r="AO40" s="112">
        <f t="shared" si="40"/>
        <v>0</v>
      </c>
      <c r="AP40" s="112" t="str">
        <f t="shared" si="41"/>
        <v/>
      </c>
      <c r="AQ40" s="112" t="str">
        <f t="shared" si="42"/>
        <v/>
      </c>
      <c r="AR40" s="112">
        <f t="shared" si="43"/>
        <v>0</v>
      </c>
      <c r="AS40" s="112">
        <f t="shared" si="44"/>
        <v>0</v>
      </c>
      <c r="AT40" s="67">
        <f t="shared" si="45"/>
        <v>0</v>
      </c>
      <c r="AU40" s="67"/>
      <c r="AV40" s="67"/>
      <c r="AW40" s="67"/>
      <c r="AX40" s="67"/>
      <c r="AY40" s="67"/>
      <c r="AZ40" s="67"/>
      <c r="BA40" s="67"/>
      <c r="BB40" s="67"/>
      <c r="BC40" s="67"/>
      <c r="BD40" s="67"/>
      <c r="BE40" s="67"/>
      <c r="BF40" s="67"/>
      <c r="BG40" s="67"/>
      <c r="BH40" s="69"/>
      <c r="BI40" s="69"/>
      <c r="BJ40" s="73"/>
      <c r="BK40" s="73"/>
      <c r="BL40" s="73"/>
      <c r="BM40" s="73"/>
      <c r="BN40" s="73"/>
      <c r="BO40" s="73"/>
      <c r="BP40" s="73"/>
      <c r="BQ40" s="73"/>
      <c r="BR40" s="73"/>
      <c r="BS40" s="73"/>
      <c r="BT40" s="73"/>
      <c r="BU40" s="73"/>
      <c r="BV40" s="73"/>
      <c r="BW40" s="73"/>
      <c r="BX40" s="73"/>
      <c r="BY40" s="73"/>
      <c r="BZ40" s="73"/>
      <c r="CA40" s="73"/>
      <c r="CB40" s="73"/>
      <c r="CC40" s="58"/>
      <c r="CD40" s="58"/>
      <c r="CE40" s="58"/>
      <c r="CF40" s="58"/>
      <c r="CG40" s="59"/>
      <c r="CH40" s="59"/>
      <c r="CI40" s="59"/>
      <c r="CJ40" s="59"/>
      <c r="CK40" s="59"/>
      <c r="CL40" s="52"/>
    </row>
    <row r="41" spans="1:90" ht="12.75" customHeight="1">
      <c r="A41" s="317" t="s">
        <v>18</v>
      </c>
      <c r="B41" s="318"/>
      <c r="C41" s="208" t="s">
        <v>95</v>
      </c>
      <c r="D41" s="317" t="s">
        <v>110</v>
      </c>
      <c r="E41" s="318"/>
      <c r="F41" s="319" t="s">
        <v>117</v>
      </c>
      <c r="G41" s="320"/>
      <c r="H41" s="212" t="s">
        <v>254</v>
      </c>
      <c r="I41" s="212" t="s">
        <v>255</v>
      </c>
      <c r="J41" s="212" t="s">
        <v>256</v>
      </c>
      <c r="K41" s="212" t="s">
        <v>257</v>
      </c>
      <c r="L41" s="321" t="s">
        <v>258</v>
      </c>
      <c r="M41" s="322"/>
      <c r="N41" s="212" t="s">
        <v>259</v>
      </c>
      <c r="O41" s="213"/>
      <c r="P41" s="321" t="s">
        <v>260</v>
      </c>
      <c r="Q41" s="323"/>
      <c r="S41" s="108" t="str">
        <f t="shared" si="21"/>
        <v/>
      </c>
      <c r="T41" s="81">
        <f t="shared" ref="T41:U41" si="48">T11</f>
        <v>0</v>
      </c>
      <c r="U41" s="81">
        <f t="shared" si="48"/>
        <v>0</v>
      </c>
      <c r="V41" s="74"/>
      <c r="W41" s="74"/>
      <c r="X41" s="74"/>
      <c r="Y41" s="74"/>
      <c r="Z41" s="80"/>
      <c r="AA41" s="80"/>
      <c r="AB41" s="59" t="str">
        <f t="shared" si="20"/>
        <v>VAC2 MPF TG1L AGT I</v>
      </c>
      <c r="AC41" s="147" t="str">
        <f t="shared" si="28"/>
        <v>VAC2 MPF TG1L AGT I</v>
      </c>
      <c r="AD41" s="98">
        <f t="shared" si="29"/>
        <v>0</v>
      </c>
      <c r="AE41" s="98" t="str">
        <f t="shared" si="30"/>
        <v>17.00</v>
      </c>
      <c r="AF41" s="98" t="str">
        <f t="shared" si="31"/>
        <v>20.30</v>
      </c>
      <c r="AG41" s="98">
        <f t="shared" si="32"/>
        <v>0</v>
      </c>
      <c r="AH41" s="98" t="str">
        <f t="shared" si="33"/>
        <v>10/18</v>
      </c>
      <c r="AI41" s="98">
        <f t="shared" si="34"/>
        <v>0</v>
      </c>
      <c r="AJ41" s="98" t="str">
        <f t="shared" si="35"/>
        <v>AN YANNICK(17.00 -20.30)</v>
      </c>
      <c r="AK41" s="98" t="str">
        <f t="shared" si="36"/>
        <v>CATTEL CHRISTINE(17.00 -20.30)</v>
      </c>
      <c r="AL41" s="98" t="str">
        <f t="shared" si="37"/>
        <v>DEL JULIEN(17.00 -20.30)</v>
      </c>
      <c r="AM41" s="98" t="str">
        <f t="shared" si="38"/>
        <v>LA MYRIAM(17.00 -20.30)</v>
      </c>
      <c r="AN41" s="98" t="str">
        <f t="shared" si="39"/>
        <v>LEFEB ALEXANDRE(17.00 -20.30)</v>
      </c>
      <c r="AO41" s="112">
        <f t="shared" si="40"/>
        <v>0</v>
      </c>
      <c r="AP41" s="112" t="str">
        <f t="shared" si="41"/>
        <v>LENO CHRISTOPHE(17.00 -20.30)</v>
      </c>
      <c r="AQ41" s="112">
        <f t="shared" si="42"/>
        <v>0</v>
      </c>
      <c r="AR41" s="112" t="str">
        <f t="shared" si="43"/>
        <v>MAGN PATRICK(17.00 -20.30)</v>
      </c>
      <c r="AS41" s="112">
        <f t="shared" si="44"/>
        <v>0</v>
      </c>
      <c r="AT41" s="67">
        <f t="shared" si="45"/>
        <v>0</v>
      </c>
      <c r="AU41" s="67"/>
      <c r="AV41" s="67"/>
      <c r="AW41" s="67"/>
      <c r="AX41" s="67"/>
      <c r="AY41" s="67"/>
      <c r="AZ41" s="67"/>
      <c r="BA41" s="67"/>
      <c r="BB41" s="67"/>
      <c r="BC41" s="67"/>
      <c r="BD41" s="67"/>
      <c r="BE41" s="67"/>
      <c r="BF41" s="67"/>
      <c r="BG41" s="67"/>
      <c r="BH41" s="69"/>
      <c r="BI41" s="69"/>
      <c r="BJ41" s="67"/>
      <c r="BK41" s="67"/>
      <c r="BL41" s="73"/>
      <c r="BM41" s="73"/>
      <c r="BN41" s="73"/>
      <c r="BO41" s="73"/>
      <c r="BP41" s="73"/>
      <c r="BQ41" s="73"/>
      <c r="BR41" s="73"/>
      <c r="BS41" s="73"/>
      <c r="BT41" s="73"/>
      <c r="BU41" s="73"/>
      <c r="BV41" s="73"/>
      <c r="BW41" s="73"/>
      <c r="BX41" s="73"/>
      <c r="BY41" s="73"/>
      <c r="BZ41" s="73"/>
      <c r="CA41" s="73"/>
      <c r="CB41" s="73"/>
      <c r="CC41" s="58"/>
      <c r="CD41" s="58"/>
      <c r="CE41" s="58"/>
      <c r="CF41" s="58"/>
      <c r="CG41" s="59"/>
      <c r="CH41" s="59"/>
      <c r="CI41" s="59"/>
      <c r="CJ41" s="59"/>
      <c r="CK41" s="59"/>
      <c r="CL41" s="52"/>
    </row>
    <row r="42" spans="1:90" ht="12.75" customHeight="1">
      <c r="A42" s="312" t="s">
        <v>55</v>
      </c>
      <c r="B42" s="313"/>
      <c r="C42" s="214" t="s">
        <v>55</v>
      </c>
      <c r="D42" s="312" t="s">
        <v>55</v>
      </c>
      <c r="E42" s="313"/>
      <c r="F42" s="209" t="s">
        <v>55</v>
      </c>
      <c r="G42" s="210" t="s">
        <v>55</v>
      </c>
      <c r="H42" s="212" t="s">
        <v>261</v>
      </c>
      <c r="I42" s="212" t="s">
        <v>262</v>
      </c>
      <c r="J42" s="212" t="s">
        <v>263</v>
      </c>
      <c r="K42" s="210" t="s">
        <v>55</v>
      </c>
      <c r="L42" s="326" t="s">
        <v>55</v>
      </c>
      <c r="M42" s="327"/>
      <c r="N42" s="210" t="s">
        <v>55</v>
      </c>
      <c r="O42" s="326" t="s">
        <v>55</v>
      </c>
      <c r="P42" s="326"/>
      <c r="Q42" s="328"/>
      <c r="S42" s="108" t="str">
        <f t="shared" si="21"/>
        <v/>
      </c>
      <c r="T42" s="81">
        <f t="shared" ref="T42:U42" si="49">T12</f>
        <v>0</v>
      </c>
      <c r="U42" s="81">
        <f t="shared" si="49"/>
        <v>0</v>
      </c>
      <c r="V42" s="73"/>
      <c r="W42" s="73"/>
      <c r="X42" s="73"/>
      <c r="Y42" s="73"/>
      <c r="Z42" s="80"/>
      <c r="AA42" s="80"/>
      <c r="AB42" s="59" t="str">
        <f t="shared" si="20"/>
        <v>VAC2 MPF TG1L AGT Ibis</v>
      </c>
      <c r="AC42" s="147" t="str">
        <f t="shared" si="28"/>
        <v/>
      </c>
      <c r="AD42" s="98">
        <f t="shared" si="29"/>
        <v>0</v>
      </c>
      <c r="AE42" s="98" t="str">
        <f t="shared" si="30"/>
        <v/>
      </c>
      <c r="AF42" s="98" t="str">
        <f t="shared" si="31"/>
        <v/>
      </c>
      <c r="AG42" s="98">
        <f t="shared" si="32"/>
        <v>0</v>
      </c>
      <c r="AH42" s="98" t="str">
        <f t="shared" si="33"/>
        <v/>
      </c>
      <c r="AI42" s="98" t="str">
        <f t="shared" si="34"/>
        <v/>
      </c>
      <c r="AJ42" s="98" t="str">
        <f t="shared" si="35"/>
        <v>PONTH GHYSLAINE(17.00 -20.30)</v>
      </c>
      <c r="AK42" s="98" t="str">
        <f t="shared" si="36"/>
        <v>V VALERIE(17.00 -20.30)</v>
      </c>
      <c r="AL42" s="98" t="str">
        <f t="shared" si="37"/>
        <v>WI DAMIEN(17.00 -20.30)</v>
      </c>
      <c r="AM42" s="98" t="str">
        <f t="shared" si="38"/>
        <v/>
      </c>
      <c r="AN42" s="98" t="str">
        <f t="shared" si="39"/>
        <v/>
      </c>
      <c r="AO42" s="112">
        <f t="shared" si="40"/>
        <v>0</v>
      </c>
      <c r="AP42" s="112" t="str">
        <f t="shared" si="41"/>
        <v/>
      </c>
      <c r="AQ42" s="112" t="str">
        <f t="shared" si="42"/>
        <v/>
      </c>
      <c r="AR42" s="112">
        <f t="shared" si="43"/>
        <v>0</v>
      </c>
      <c r="AS42" s="112">
        <f t="shared" si="44"/>
        <v>0</v>
      </c>
      <c r="AT42" s="67">
        <f t="shared" si="45"/>
        <v>0</v>
      </c>
      <c r="AU42" s="67"/>
      <c r="AV42" s="67"/>
      <c r="AW42" s="67"/>
      <c r="AX42" s="67"/>
      <c r="AY42" s="67"/>
      <c r="AZ42" s="67"/>
      <c r="BA42" s="67"/>
      <c r="BB42" s="67"/>
      <c r="BC42" s="67"/>
      <c r="BD42" s="67"/>
      <c r="BE42" s="67"/>
      <c r="BF42" s="67"/>
      <c r="BG42" s="67"/>
      <c r="BH42" s="69"/>
      <c r="BI42" s="69"/>
      <c r="BJ42" s="73"/>
      <c r="BK42" s="73"/>
      <c r="BL42" s="73"/>
      <c r="BM42" s="73"/>
      <c r="BN42" s="73"/>
      <c r="BO42" s="73"/>
      <c r="BP42" s="73"/>
      <c r="BQ42" s="73"/>
      <c r="BR42" s="73"/>
      <c r="BS42" s="73"/>
      <c r="BT42" s="73"/>
      <c r="BU42" s="73"/>
      <c r="BV42" s="73"/>
      <c r="BW42" s="73"/>
      <c r="BX42" s="73"/>
      <c r="BY42" s="73"/>
      <c r="BZ42" s="73"/>
      <c r="CA42" s="73"/>
      <c r="CB42" s="73"/>
      <c r="CC42" s="61"/>
      <c r="CD42" s="61"/>
      <c r="CE42" s="61"/>
      <c r="CF42" s="61"/>
      <c r="CG42" s="59"/>
      <c r="CH42" s="59"/>
      <c r="CI42" s="59"/>
      <c r="CJ42" s="59"/>
      <c r="CK42" s="59"/>
      <c r="CL42" s="52"/>
    </row>
    <row r="43" spans="1:90" ht="12.75" customHeight="1">
      <c r="A43" s="317" t="s">
        <v>42</v>
      </c>
      <c r="B43" s="318"/>
      <c r="C43" s="208" t="s">
        <v>95</v>
      </c>
      <c r="D43" s="317" t="s">
        <v>110</v>
      </c>
      <c r="E43" s="318"/>
      <c r="F43" s="324" t="s">
        <v>100</v>
      </c>
      <c r="G43" s="325"/>
      <c r="H43" s="212" t="s">
        <v>264</v>
      </c>
      <c r="I43" s="212" t="s">
        <v>265</v>
      </c>
      <c r="J43" s="210" t="s">
        <v>55</v>
      </c>
      <c r="K43" s="210" t="s">
        <v>55</v>
      </c>
      <c r="L43" s="326" t="s">
        <v>55</v>
      </c>
      <c r="M43" s="327"/>
      <c r="N43" s="210" t="s">
        <v>55</v>
      </c>
      <c r="O43" s="326" t="s">
        <v>55</v>
      </c>
      <c r="P43" s="326"/>
      <c r="Q43" s="328"/>
      <c r="S43" s="108" t="str">
        <f t="shared" si="21"/>
        <v/>
      </c>
      <c r="T43" s="81">
        <f t="shared" ref="T43:U43" si="50">T13</f>
        <v>0</v>
      </c>
      <c r="U43" s="81">
        <f t="shared" si="50"/>
        <v>0</v>
      </c>
      <c r="V43" s="73"/>
      <c r="W43" s="73"/>
      <c r="X43" s="73"/>
      <c r="Y43" s="73"/>
      <c r="Z43" s="80"/>
      <c r="AA43" s="80"/>
      <c r="AB43" s="59" t="str">
        <f t="shared" si="20"/>
        <v>VAC2 MPF TG1L PIL I</v>
      </c>
      <c r="AC43" s="147" t="str">
        <f t="shared" si="28"/>
        <v>VAC2 MPF TG1L PIL I</v>
      </c>
      <c r="AD43" s="98">
        <f t="shared" si="29"/>
        <v>0</v>
      </c>
      <c r="AE43" s="98" t="str">
        <f t="shared" si="30"/>
        <v>17.00</v>
      </c>
      <c r="AF43" s="98" t="str">
        <f t="shared" si="31"/>
        <v>20.30</v>
      </c>
      <c r="AG43" s="98">
        <f t="shared" si="32"/>
        <v>0</v>
      </c>
      <c r="AH43" s="98" t="str">
        <f t="shared" si="33"/>
        <v>2/2</v>
      </c>
      <c r="AI43" s="98">
        <f t="shared" si="34"/>
        <v>0</v>
      </c>
      <c r="AJ43" s="98" t="str">
        <f t="shared" si="35"/>
        <v>FLAH GREGORY(17.00 -20.30)</v>
      </c>
      <c r="AK43" s="98" t="str">
        <f t="shared" si="36"/>
        <v>PA CAROLE(17.00 -20.30)</v>
      </c>
      <c r="AL43" s="98" t="str">
        <f t="shared" si="37"/>
        <v/>
      </c>
      <c r="AM43" s="98" t="str">
        <f t="shared" si="38"/>
        <v/>
      </c>
      <c r="AN43" s="98" t="str">
        <f t="shared" si="39"/>
        <v/>
      </c>
      <c r="AO43" s="112">
        <f t="shared" si="40"/>
        <v>0</v>
      </c>
      <c r="AP43" s="112" t="str">
        <f t="shared" si="41"/>
        <v/>
      </c>
      <c r="AQ43" s="112" t="str">
        <f t="shared" si="42"/>
        <v/>
      </c>
      <c r="AR43" s="112">
        <f t="shared" si="43"/>
        <v>0</v>
      </c>
      <c r="AS43" s="112">
        <f t="shared" si="44"/>
        <v>0</v>
      </c>
      <c r="AT43" s="67">
        <f t="shared" si="45"/>
        <v>0</v>
      </c>
      <c r="AU43" s="67"/>
      <c r="AV43" s="67"/>
      <c r="AW43" s="67"/>
      <c r="AX43" s="67"/>
      <c r="AY43" s="67"/>
      <c r="AZ43" s="67"/>
      <c r="BA43" s="67"/>
      <c r="BB43" s="67"/>
      <c r="BC43" s="67"/>
      <c r="BD43" s="67"/>
      <c r="BE43" s="67"/>
      <c r="BF43" s="67"/>
      <c r="BG43" s="67"/>
      <c r="BH43" s="69"/>
      <c r="BI43" s="69"/>
      <c r="BJ43" s="67"/>
      <c r="BK43" s="67"/>
      <c r="BL43" s="73"/>
      <c r="BM43" s="73"/>
      <c r="BN43" s="73"/>
      <c r="BO43" s="73"/>
      <c r="BP43" s="73"/>
      <c r="BQ43" s="73"/>
      <c r="BR43" s="73"/>
      <c r="BS43" s="73"/>
      <c r="BT43" s="73"/>
      <c r="BU43" s="73"/>
      <c r="BV43" s="73"/>
      <c r="BW43" s="73"/>
      <c r="BX43" s="73"/>
      <c r="BY43" s="73"/>
      <c r="BZ43" s="73"/>
      <c r="CA43" s="73"/>
      <c r="CB43" s="73"/>
      <c r="CC43" s="58"/>
      <c r="CD43" s="58"/>
      <c r="CE43" s="58"/>
      <c r="CF43" s="58"/>
      <c r="CG43" s="59"/>
      <c r="CH43" s="59"/>
      <c r="CI43" s="59"/>
      <c r="CJ43" s="59"/>
      <c r="CK43" s="59"/>
      <c r="CL43" s="52"/>
    </row>
    <row r="44" spans="1:90" ht="12.75" customHeight="1">
      <c r="A44" s="317" t="s">
        <v>30</v>
      </c>
      <c r="B44" s="318"/>
      <c r="C44" s="208" t="s">
        <v>95</v>
      </c>
      <c r="D44" s="317" t="s">
        <v>110</v>
      </c>
      <c r="E44" s="318"/>
      <c r="F44" s="324" t="s">
        <v>105</v>
      </c>
      <c r="G44" s="325"/>
      <c r="H44" s="212" t="s">
        <v>266</v>
      </c>
      <c r="I44" s="212" t="s">
        <v>267</v>
      </c>
      <c r="J44" s="212" t="s">
        <v>268</v>
      </c>
      <c r="K44" s="212" t="s">
        <v>269</v>
      </c>
      <c r="L44" s="321" t="s">
        <v>270</v>
      </c>
      <c r="M44" s="322"/>
      <c r="N44" s="210" t="s">
        <v>55</v>
      </c>
      <c r="O44" s="326" t="s">
        <v>55</v>
      </c>
      <c r="P44" s="326"/>
      <c r="Q44" s="328"/>
      <c r="S44" s="108" t="str">
        <f t="shared" si="21"/>
        <v/>
      </c>
      <c r="T44" s="81">
        <f t="shared" ref="T44:U44" si="51">T14</f>
        <v>0</v>
      </c>
      <c r="U44" s="81">
        <f t="shared" si="51"/>
        <v>0</v>
      </c>
      <c r="V44" s="73"/>
      <c r="W44" s="73"/>
      <c r="X44" s="73"/>
      <c r="Y44" s="73"/>
      <c r="Z44" s="80"/>
      <c r="AA44" s="80"/>
      <c r="AB44" s="59" t="str">
        <f t="shared" si="20"/>
        <v>VAC2 PREPA QUAA I</v>
      </c>
      <c r="AC44" s="147" t="str">
        <f t="shared" si="28"/>
        <v>VAC2 PREPA QUAA I</v>
      </c>
      <c r="AD44" s="98">
        <f t="shared" si="29"/>
        <v>0</v>
      </c>
      <c r="AE44" s="98" t="str">
        <f t="shared" si="30"/>
        <v>17.00</v>
      </c>
      <c r="AF44" s="98" t="str">
        <f t="shared" si="31"/>
        <v>20.30</v>
      </c>
      <c r="AG44" s="98">
        <f t="shared" si="32"/>
        <v>0</v>
      </c>
      <c r="AH44" s="98" t="str">
        <f t="shared" si="33"/>
        <v>5/5</v>
      </c>
      <c r="AI44" s="98">
        <f t="shared" si="34"/>
        <v>0</v>
      </c>
      <c r="AJ44" s="98" t="str">
        <f t="shared" si="35"/>
        <v>COCHET STEPHANIE(17.00 -20.30)</v>
      </c>
      <c r="AK44" s="98" t="str">
        <f t="shared" si="36"/>
        <v>DELA MATTHIEU(17.00 -20.30)</v>
      </c>
      <c r="AL44" s="98" t="str">
        <f t="shared" si="37"/>
        <v>LEVE PASCAL(17.00 -20.30)</v>
      </c>
      <c r="AM44" s="98" t="str">
        <f t="shared" si="38"/>
        <v>POT CHRISTOPHE(17.00 -20.30)</v>
      </c>
      <c r="AN44" s="98" t="str">
        <f t="shared" si="39"/>
        <v>TU GHISLAINE(17.00 -20.30)</v>
      </c>
      <c r="AO44" s="112">
        <f t="shared" si="40"/>
        <v>0</v>
      </c>
      <c r="AP44" s="112" t="str">
        <f t="shared" si="41"/>
        <v/>
      </c>
      <c r="AQ44" s="112" t="str">
        <f t="shared" si="42"/>
        <v/>
      </c>
      <c r="AR44" s="112">
        <f t="shared" si="43"/>
        <v>0</v>
      </c>
      <c r="AS44" s="112">
        <f t="shared" si="44"/>
        <v>0</v>
      </c>
      <c r="AT44" s="67">
        <f t="shared" si="45"/>
        <v>0</v>
      </c>
      <c r="AU44" s="67"/>
      <c r="AV44" s="67"/>
      <c r="AW44" s="67"/>
      <c r="AX44" s="67"/>
      <c r="AY44" s="67"/>
      <c r="AZ44" s="67"/>
      <c r="BA44" s="67"/>
      <c r="BB44" s="67"/>
      <c r="BC44" s="67"/>
      <c r="BD44" s="67"/>
      <c r="BE44" s="67"/>
      <c r="BF44" s="67"/>
      <c r="BG44" s="67"/>
      <c r="BH44" s="69"/>
      <c r="BI44" s="69"/>
      <c r="BJ44" s="73"/>
      <c r="BK44" s="73"/>
      <c r="BL44" s="73"/>
      <c r="BM44" s="73"/>
      <c r="BN44" s="73"/>
      <c r="BO44" s="73"/>
      <c r="BP44" s="73"/>
      <c r="BQ44" s="73"/>
      <c r="BR44" s="73"/>
      <c r="BS44" s="73"/>
      <c r="BT44" s="73"/>
      <c r="BU44" s="73"/>
      <c r="BV44" s="73"/>
      <c r="BW44" s="73"/>
      <c r="BX44" s="73"/>
      <c r="BY44" s="74"/>
      <c r="BZ44" s="74"/>
      <c r="CA44" s="74"/>
      <c r="CB44" s="74"/>
      <c r="CC44" s="58"/>
      <c r="CD44" s="58"/>
      <c r="CE44" s="58"/>
      <c r="CF44" s="58"/>
      <c r="CG44" s="59"/>
      <c r="CH44" s="59"/>
      <c r="CI44" s="59"/>
      <c r="CJ44" s="59"/>
      <c r="CK44" s="59"/>
      <c r="CL44" s="52"/>
    </row>
    <row r="45" spans="1:90" ht="12.75" customHeight="1">
      <c r="A45" s="317" t="s">
        <v>32</v>
      </c>
      <c r="B45" s="318"/>
      <c r="C45" s="208" t="s">
        <v>95</v>
      </c>
      <c r="D45" s="317" t="s">
        <v>110</v>
      </c>
      <c r="E45" s="318"/>
      <c r="F45" s="324" t="s">
        <v>105</v>
      </c>
      <c r="G45" s="325"/>
      <c r="H45" s="212" t="s">
        <v>271</v>
      </c>
      <c r="I45" s="212" t="s">
        <v>272</v>
      </c>
      <c r="J45" s="212" t="s">
        <v>273</v>
      </c>
      <c r="K45" s="212" t="s">
        <v>274</v>
      </c>
      <c r="L45" s="321" t="s">
        <v>118</v>
      </c>
      <c r="M45" s="322"/>
      <c r="N45" s="210" t="s">
        <v>55</v>
      </c>
      <c r="O45" s="326" t="s">
        <v>55</v>
      </c>
      <c r="P45" s="326"/>
      <c r="Q45" s="328"/>
      <c r="S45" s="108" t="str">
        <f t="shared" si="21"/>
        <v/>
      </c>
      <c r="T45" s="81">
        <f t="shared" ref="T45:U45" si="52">T15</f>
        <v>0</v>
      </c>
      <c r="U45" s="81">
        <f t="shared" si="52"/>
        <v>0</v>
      </c>
      <c r="V45" s="73"/>
      <c r="W45" s="73"/>
      <c r="X45" s="73"/>
      <c r="Y45" s="73"/>
      <c r="Z45" s="80"/>
      <c r="AA45" s="80"/>
      <c r="AB45" s="59" t="str">
        <f t="shared" si="20"/>
        <v>VAC2 QUAI AR AGT I</v>
      </c>
      <c r="AC45" s="147" t="str">
        <f t="shared" si="28"/>
        <v>VAC2 QUAI AR AGT I</v>
      </c>
      <c r="AD45" s="98">
        <f t="shared" si="29"/>
        <v>0</v>
      </c>
      <c r="AE45" s="98" t="str">
        <f t="shared" si="30"/>
        <v>17.00</v>
      </c>
      <c r="AF45" s="98" t="str">
        <f t="shared" si="31"/>
        <v>20.30</v>
      </c>
      <c r="AG45" s="98">
        <f t="shared" si="32"/>
        <v>0</v>
      </c>
      <c r="AH45" s="98" t="str">
        <f t="shared" si="33"/>
        <v>5/5</v>
      </c>
      <c r="AI45" s="98">
        <f t="shared" si="34"/>
        <v>0</v>
      </c>
      <c r="AJ45" s="98" t="str">
        <f t="shared" si="35"/>
        <v>DU GERARD(17.00 -20.30)</v>
      </c>
      <c r="AK45" s="98" t="str">
        <f t="shared" si="36"/>
        <v>DUQUE JEAN PIERRE(17.00 -20.30)</v>
      </c>
      <c r="AL45" s="98" t="str">
        <f t="shared" si="37"/>
        <v>GARN STEPHANE(17.00 -20.30)</v>
      </c>
      <c r="AM45" s="98" t="str">
        <f t="shared" si="38"/>
        <v>HADD MOHAMED(17.00 -20.30)</v>
      </c>
      <c r="AN45" s="98" t="str">
        <f t="shared" si="39"/>
        <v>MONTOYA FREDERIC(17.00 -20.30)</v>
      </c>
      <c r="AO45" s="112">
        <f t="shared" si="40"/>
        <v>0</v>
      </c>
      <c r="AP45" s="112" t="str">
        <f t="shared" si="41"/>
        <v/>
      </c>
      <c r="AQ45" s="112" t="str">
        <f t="shared" si="42"/>
        <v/>
      </c>
      <c r="AR45" s="112">
        <f t="shared" si="43"/>
        <v>0</v>
      </c>
      <c r="AS45" s="112">
        <f t="shared" si="44"/>
        <v>0</v>
      </c>
      <c r="AT45" s="67">
        <f t="shared" si="45"/>
        <v>0</v>
      </c>
      <c r="AU45" s="67"/>
      <c r="AV45" s="67"/>
      <c r="AW45" s="67"/>
      <c r="AX45" s="67"/>
      <c r="AY45" s="67"/>
      <c r="AZ45" s="67"/>
      <c r="BA45" s="67"/>
      <c r="BB45" s="67"/>
      <c r="BC45" s="67"/>
      <c r="BD45" s="67"/>
      <c r="BE45" s="67"/>
      <c r="BF45" s="67"/>
      <c r="BG45" s="67"/>
      <c r="BH45" s="69"/>
      <c r="BI45" s="69"/>
      <c r="BJ45" s="73"/>
      <c r="BK45" s="73"/>
      <c r="BL45" s="73"/>
      <c r="BM45" s="73"/>
      <c r="BN45" s="73"/>
      <c r="BO45" s="73"/>
      <c r="BP45" s="73"/>
      <c r="BQ45" s="73"/>
      <c r="BR45" s="73"/>
      <c r="BS45" s="73"/>
      <c r="BT45" s="73"/>
      <c r="BU45" s="73"/>
      <c r="BV45" s="73"/>
      <c r="BW45" s="73"/>
      <c r="BX45" s="73"/>
      <c r="BY45" s="73"/>
      <c r="BZ45" s="73"/>
      <c r="CA45" s="73"/>
      <c r="CB45" s="73"/>
      <c r="CC45" s="60"/>
      <c r="CD45" s="60"/>
      <c r="CE45" s="60"/>
      <c r="CF45" s="60"/>
      <c r="CG45" s="59"/>
      <c r="CH45" s="59"/>
      <c r="CI45" s="59"/>
      <c r="CJ45" s="59"/>
      <c r="CK45" s="59"/>
      <c r="CL45" s="52"/>
    </row>
    <row r="46" spans="1:90" ht="24.75" customHeight="1">
      <c r="A46" s="317" t="s">
        <v>44</v>
      </c>
      <c r="B46" s="318"/>
      <c r="C46" s="208" t="s">
        <v>95</v>
      </c>
      <c r="D46" s="317" t="s">
        <v>110</v>
      </c>
      <c r="E46" s="318"/>
      <c r="F46" s="324" t="s">
        <v>99</v>
      </c>
      <c r="G46" s="325"/>
      <c r="H46" s="212" t="s">
        <v>275</v>
      </c>
      <c r="I46" s="210" t="s">
        <v>55</v>
      </c>
      <c r="J46" s="210" t="s">
        <v>55</v>
      </c>
      <c r="K46" s="210" t="s">
        <v>55</v>
      </c>
      <c r="L46" s="326" t="s">
        <v>55</v>
      </c>
      <c r="M46" s="327"/>
      <c r="N46" s="210" t="s">
        <v>55</v>
      </c>
      <c r="O46" s="326" t="s">
        <v>55</v>
      </c>
      <c r="P46" s="326"/>
      <c r="Q46" s="328"/>
      <c r="S46" s="108" t="str">
        <f t="shared" si="21"/>
        <v/>
      </c>
      <c r="T46" s="81">
        <f t="shared" ref="T46:U46" si="53">T16</f>
        <v>0</v>
      </c>
      <c r="U46" s="81">
        <f t="shared" si="53"/>
        <v>0</v>
      </c>
      <c r="V46" s="73"/>
      <c r="W46" s="73"/>
      <c r="X46" s="73"/>
      <c r="Y46" s="73"/>
      <c r="Z46" s="80"/>
      <c r="AA46" s="80"/>
      <c r="AB46" s="59" t="str">
        <f t="shared" si="20"/>
        <v>VAC2 QUAI AR PIL I</v>
      </c>
      <c r="AC46" s="147" t="str">
        <f t="shared" si="28"/>
        <v>VAC2 QUAI AR PIL I</v>
      </c>
      <c r="AD46" s="98">
        <f t="shared" si="29"/>
        <v>0</v>
      </c>
      <c r="AE46" s="98" t="str">
        <f t="shared" si="30"/>
        <v>17.00</v>
      </c>
      <c r="AF46" s="98" t="str">
        <f t="shared" si="31"/>
        <v>20.30</v>
      </c>
      <c r="AG46" s="98">
        <f t="shared" si="32"/>
        <v>0</v>
      </c>
      <c r="AH46" s="98" t="str">
        <f t="shared" si="33"/>
        <v>1/1</v>
      </c>
      <c r="AI46" s="98">
        <f t="shared" si="34"/>
        <v>0</v>
      </c>
      <c r="AJ46" s="98" t="str">
        <f t="shared" si="35"/>
        <v>DUSS BENOIT(17.00 -20.30)</v>
      </c>
      <c r="AK46" s="98" t="str">
        <f t="shared" si="36"/>
        <v/>
      </c>
      <c r="AL46" s="98" t="str">
        <f t="shared" si="37"/>
        <v/>
      </c>
      <c r="AM46" s="98" t="str">
        <f t="shared" si="38"/>
        <v/>
      </c>
      <c r="AN46" s="98" t="str">
        <f t="shared" si="39"/>
        <v/>
      </c>
      <c r="AO46" s="112">
        <f t="shared" si="40"/>
        <v>0</v>
      </c>
      <c r="AP46" s="112" t="str">
        <f t="shared" si="41"/>
        <v/>
      </c>
      <c r="AQ46" s="112" t="str">
        <f t="shared" si="42"/>
        <v/>
      </c>
      <c r="AR46" s="112">
        <f t="shared" si="43"/>
        <v>0</v>
      </c>
      <c r="AS46" s="112">
        <f t="shared" si="44"/>
        <v>0</v>
      </c>
      <c r="AT46" s="67">
        <f t="shared" si="45"/>
        <v>0</v>
      </c>
      <c r="AU46" s="67"/>
      <c r="AV46" s="67"/>
      <c r="AW46" s="67"/>
      <c r="AX46" s="67"/>
      <c r="AY46" s="67"/>
      <c r="AZ46" s="67"/>
      <c r="BA46" s="67"/>
      <c r="BB46" s="67"/>
      <c r="BC46" s="67"/>
      <c r="BD46" s="67"/>
      <c r="BE46" s="67"/>
      <c r="BF46" s="67"/>
      <c r="BG46" s="67"/>
      <c r="BH46" s="69"/>
      <c r="BI46" s="69"/>
      <c r="BJ46" s="73"/>
      <c r="BK46" s="73"/>
      <c r="BL46" s="73"/>
      <c r="BM46" s="73"/>
      <c r="BN46" s="73"/>
      <c r="BO46" s="73"/>
      <c r="BP46" s="73"/>
      <c r="BQ46" s="73"/>
      <c r="BR46" s="73"/>
      <c r="BS46" s="73"/>
      <c r="BT46" s="73"/>
      <c r="BU46" s="73"/>
      <c r="BV46" s="73"/>
      <c r="BW46" s="73"/>
      <c r="BX46" s="73"/>
      <c r="BY46" s="73"/>
      <c r="BZ46" s="73"/>
      <c r="CA46" s="73"/>
      <c r="CB46" s="73"/>
      <c r="CC46" s="61"/>
      <c r="CD46" s="61"/>
      <c r="CE46" s="61"/>
      <c r="CF46" s="61"/>
      <c r="CG46" s="59"/>
      <c r="CH46" s="59"/>
      <c r="CI46" s="59"/>
      <c r="CJ46" s="59"/>
      <c r="CK46" s="59"/>
      <c r="CL46" s="52"/>
    </row>
    <row r="47" spans="1:90" ht="12.75" customHeight="1">
      <c r="A47" s="317" t="s">
        <v>34</v>
      </c>
      <c r="B47" s="318"/>
      <c r="C47" s="208" t="s">
        <v>95</v>
      </c>
      <c r="D47" s="317" t="s">
        <v>110</v>
      </c>
      <c r="E47" s="318"/>
      <c r="F47" s="319" t="s">
        <v>115</v>
      </c>
      <c r="G47" s="320"/>
      <c r="H47" s="212" t="s">
        <v>276</v>
      </c>
      <c r="I47" s="212" t="s">
        <v>277</v>
      </c>
      <c r="J47" s="212" t="s">
        <v>278</v>
      </c>
      <c r="K47" s="212" t="s">
        <v>279</v>
      </c>
      <c r="L47" s="321" t="s">
        <v>280</v>
      </c>
      <c r="M47" s="322"/>
      <c r="N47" s="212" t="s">
        <v>281</v>
      </c>
      <c r="O47" s="213"/>
      <c r="P47" s="321" t="s">
        <v>282</v>
      </c>
      <c r="Q47" s="323"/>
      <c r="S47" s="108" t="str">
        <f t="shared" si="21"/>
        <v/>
      </c>
      <c r="T47" s="81">
        <f t="shared" ref="T47:U47" si="54">T17</f>
        <v>0</v>
      </c>
      <c r="U47" s="81">
        <f t="shared" si="54"/>
        <v>0</v>
      </c>
      <c r="V47" s="73"/>
      <c r="W47" s="73"/>
      <c r="X47" s="73"/>
      <c r="Y47" s="73"/>
      <c r="Z47" s="80"/>
      <c r="AA47" s="80"/>
      <c r="AB47" s="59" t="str">
        <f t="shared" si="20"/>
        <v>VAC2 QUAI DEP AGT I</v>
      </c>
      <c r="AC47" s="147" t="str">
        <f t="shared" si="28"/>
        <v>VAC2 QUAI DEP AGT I</v>
      </c>
      <c r="AD47" s="98">
        <f t="shared" si="29"/>
        <v>0</v>
      </c>
      <c r="AE47" s="98" t="str">
        <f t="shared" si="30"/>
        <v>17.00</v>
      </c>
      <c r="AF47" s="98" t="str">
        <f t="shared" si="31"/>
        <v>20.30</v>
      </c>
      <c r="AG47" s="98">
        <f t="shared" si="32"/>
        <v>0</v>
      </c>
      <c r="AH47" s="98" t="str">
        <f t="shared" si="33"/>
        <v>7/8</v>
      </c>
      <c r="AI47" s="98">
        <f t="shared" si="34"/>
        <v>0</v>
      </c>
      <c r="AJ47" s="98" t="str">
        <f t="shared" si="35"/>
        <v>ATTA KAMAL(17.00 -20.30)</v>
      </c>
      <c r="AK47" s="98" t="str">
        <f t="shared" si="36"/>
        <v>CHAVA CHANTAL(17.00 -20.30)</v>
      </c>
      <c r="AL47" s="98" t="str">
        <f t="shared" si="37"/>
        <v>HUB SYLVIE(17.00 -20.30)</v>
      </c>
      <c r="AM47" s="98" t="str">
        <f t="shared" si="38"/>
        <v>MAY FRANCK(17.00 -20.30)</v>
      </c>
      <c r="AN47" s="98" t="str">
        <f t="shared" si="39"/>
        <v>ORI JEAN CLAUDE(17.00 -20.30)</v>
      </c>
      <c r="AO47" s="112">
        <f t="shared" si="40"/>
        <v>0</v>
      </c>
      <c r="AP47" s="112" t="str">
        <f t="shared" si="41"/>
        <v>SLOMOW LOIC(17.00 -20.30)</v>
      </c>
      <c r="AQ47" s="112">
        <f t="shared" si="42"/>
        <v>0</v>
      </c>
      <c r="AR47" s="112" t="str">
        <f t="shared" si="43"/>
        <v>UTR JEROME(17.00 -20.30)</v>
      </c>
      <c r="AS47" s="112">
        <f t="shared" si="44"/>
        <v>0</v>
      </c>
      <c r="AT47" s="67">
        <f t="shared" si="45"/>
        <v>0</v>
      </c>
      <c r="AU47" s="67"/>
      <c r="AV47" s="67"/>
      <c r="AW47" s="67"/>
      <c r="AX47" s="67"/>
      <c r="AY47" s="67"/>
      <c r="AZ47" s="67"/>
      <c r="BA47" s="67"/>
      <c r="BB47" s="67"/>
      <c r="BC47" s="67"/>
      <c r="BD47" s="67"/>
      <c r="BE47" s="67"/>
      <c r="BF47" s="67"/>
      <c r="BG47" s="67"/>
      <c r="BH47" s="69"/>
      <c r="BI47" s="69"/>
      <c r="BJ47" s="73"/>
      <c r="BK47" s="73"/>
      <c r="BL47" s="73"/>
      <c r="BM47" s="73"/>
      <c r="BN47" s="73"/>
      <c r="BO47" s="73"/>
      <c r="BP47" s="74"/>
      <c r="BQ47" s="74"/>
      <c r="BR47" s="74"/>
      <c r="BS47" s="74"/>
      <c r="BT47" s="74"/>
      <c r="BU47" s="74"/>
      <c r="BV47" s="73"/>
      <c r="BW47" s="73"/>
      <c r="BX47" s="73"/>
      <c r="BY47" s="73"/>
      <c r="BZ47" s="73"/>
      <c r="CA47" s="73"/>
      <c r="CB47" s="73"/>
      <c r="CC47" s="60"/>
      <c r="CD47" s="60"/>
      <c r="CE47" s="60"/>
      <c r="CF47" s="60"/>
      <c r="CG47" s="59"/>
      <c r="CH47" s="59"/>
      <c r="CI47" s="59"/>
      <c r="CJ47" s="59"/>
      <c r="CK47" s="59"/>
      <c r="CL47" s="52"/>
    </row>
    <row r="48" spans="1:90" ht="16.5" customHeight="1">
      <c r="A48" s="317" t="s">
        <v>46</v>
      </c>
      <c r="B48" s="318"/>
      <c r="C48" s="208" t="s">
        <v>95</v>
      </c>
      <c r="D48" s="317" t="s">
        <v>110</v>
      </c>
      <c r="E48" s="318"/>
      <c r="F48" s="324" t="s">
        <v>99</v>
      </c>
      <c r="G48" s="325"/>
      <c r="H48" s="212" t="s">
        <v>283</v>
      </c>
      <c r="I48" s="210" t="s">
        <v>55</v>
      </c>
      <c r="J48" s="210" t="s">
        <v>55</v>
      </c>
      <c r="K48" s="210" t="s">
        <v>55</v>
      </c>
      <c r="L48" s="329" t="s">
        <v>209</v>
      </c>
      <c r="M48" s="330"/>
      <c r="N48" s="224"/>
      <c r="O48" s="326" t="s">
        <v>55</v>
      </c>
      <c r="P48" s="326"/>
      <c r="Q48" s="328"/>
      <c r="S48" s="108" t="str">
        <f t="shared" si="21"/>
        <v/>
      </c>
      <c r="T48" s="81">
        <f t="shared" ref="T48:U48" si="55">T18</f>
        <v>0</v>
      </c>
      <c r="U48" s="81">
        <f t="shared" si="55"/>
        <v>0</v>
      </c>
      <c r="V48" s="73"/>
      <c r="W48" s="73"/>
      <c r="X48" s="73"/>
      <c r="Y48" s="73"/>
      <c r="Z48" s="80"/>
      <c r="AA48" s="80"/>
      <c r="AB48" s="59" t="str">
        <f t="shared" si="20"/>
        <v>VAC2 QUAI DEP PIL I</v>
      </c>
      <c r="AC48" s="147" t="str">
        <f t="shared" si="28"/>
        <v>VAC2 QUAI DEP PIL I</v>
      </c>
      <c r="AD48" s="98">
        <f t="shared" si="29"/>
        <v>0</v>
      </c>
      <c r="AE48" s="98" t="str">
        <f t="shared" si="30"/>
        <v>17.00</v>
      </c>
      <c r="AF48" s="98" t="str">
        <f t="shared" si="31"/>
        <v>20.30</v>
      </c>
      <c r="AG48" s="98">
        <f t="shared" si="32"/>
        <v>0</v>
      </c>
      <c r="AH48" s="98" t="str">
        <f t="shared" si="33"/>
        <v>1/1</v>
      </c>
      <c r="AI48" s="98">
        <f t="shared" si="34"/>
        <v>0</v>
      </c>
      <c r="AJ48" s="98" t="str">
        <f t="shared" si="35"/>
        <v>LE FREDERIC(17.00 -20.30)</v>
      </c>
      <c r="AK48" s="98" t="str">
        <f t="shared" si="36"/>
        <v/>
      </c>
      <c r="AL48" s="98" t="str">
        <f t="shared" si="37"/>
        <v/>
      </c>
      <c r="AM48" s="98" t="str">
        <f t="shared" si="38"/>
        <v/>
      </c>
      <c r="AN48" s="98" t="str">
        <f t="shared" si="39"/>
        <v>GU MORGANE</v>
      </c>
      <c r="AO48" s="112">
        <f t="shared" si="40"/>
        <v>0</v>
      </c>
      <c r="AP48" s="112">
        <f t="shared" si="41"/>
        <v>0</v>
      </c>
      <c r="AQ48" s="112" t="str">
        <f t="shared" si="42"/>
        <v/>
      </c>
      <c r="AR48" s="112">
        <f t="shared" si="43"/>
        <v>0</v>
      </c>
      <c r="AS48" s="112">
        <f t="shared" si="44"/>
        <v>0</v>
      </c>
      <c r="AT48" s="67">
        <f t="shared" si="45"/>
        <v>0</v>
      </c>
      <c r="AU48" s="67"/>
      <c r="AV48" s="67"/>
      <c r="AW48" s="67"/>
      <c r="AX48" s="67"/>
      <c r="AY48" s="67"/>
      <c r="AZ48" s="67"/>
      <c r="BA48" s="67"/>
      <c r="BB48" s="67"/>
      <c r="BC48" s="67"/>
      <c r="BD48" s="67"/>
      <c r="BE48" s="67"/>
      <c r="BF48" s="67"/>
      <c r="BG48" s="67"/>
      <c r="BH48" s="69"/>
      <c r="BI48" s="69"/>
      <c r="BJ48" s="67"/>
      <c r="BK48" s="67"/>
      <c r="BL48" s="73"/>
      <c r="BM48" s="73"/>
      <c r="BN48" s="73"/>
      <c r="BO48" s="73"/>
      <c r="BP48" s="73"/>
      <c r="BQ48" s="73"/>
      <c r="BR48" s="73"/>
      <c r="BS48" s="73"/>
      <c r="BT48" s="73"/>
      <c r="BU48" s="73"/>
      <c r="BV48" s="73"/>
      <c r="BW48" s="73"/>
      <c r="BX48" s="73"/>
      <c r="BY48" s="73"/>
      <c r="BZ48" s="73"/>
      <c r="CA48" s="73"/>
      <c r="CB48" s="73"/>
      <c r="CC48" s="60"/>
      <c r="CD48" s="60"/>
      <c r="CE48" s="60"/>
      <c r="CF48" s="60"/>
      <c r="CG48" s="59"/>
      <c r="CH48" s="59"/>
      <c r="CI48" s="59"/>
      <c r="CJ48" s="59"/>
      <c r="CK48" s="59"/>
      <c r="CL48" s="52"/>
    </row>
    <row r="49" spans="1:90" ht="12.75" customHeight="1">
      <c r="A49" s="317" t="s">
        <v>28</v>
      </c>
      <c r="B49" s="318"/>
      <c r="C49" s="208" t="s">
        <v>95</v>
      </c>
      <c r="D49" s="317" t="s">
        <v>110</v>
      </c>
      <c r="E49" s="318"/>
      <c r="F49" s="319" t="s">
        <v>119</v>
      </c>
      <c r="G49" s="320"/>
      <c r="H49" s="212" t="s">
        <v>284</v>
      </c>
      <c r="I49" s="212" t="s">
        <v>285</v>
      </c>
      <c r="J49" s="212" t="s">
        <v>286</v>
      </c>
      <c r="K49" s="212" t="s">
        <v>287</v>
      </c>
      <c r="L49" s="314" t="s">
        <v>170</v>
      </c>
      <c r="M49" s="315"/>
      <c r="N49" s="223" t="s">
        <v>160</v>
      </c>
      <c r="O49" s="326" t="s">
        <v>55</v>
      </c>
      <c r="P49" s="326"/>
      <c r="Q49" s="328"/>
      <c r="S49" s="108" t="str">
        <f t="shared" si="21"/>
        <v/>
      </c>
      <c r="T49" s="81">
        <f t="shared" ref="T49:U49" si="56">T19</f>
        <v>0</v>
      </c>
      <c r="U49" s="81">
        <f t="shared" si="56"/>
        <v>0</v>
      </c>
      <c r="V49" s="73"/>
      <c r="W49" s="73"/>
      <c r="X49" s="73"/>
      <c r="Y49" s="73"/>
      <c r="Z49" s="80"/>
      <c r="AA49" s="80"/>
      <c r="AB49" s="59" t="str">
        <f t="shared" si="20"/>
        <v>VAC2 TCC AGT I</v>
      </c>
      <c r="AC49" s="147" t="str">
        <f t="shared" si="28"/>
        <v>VAC2 TCC AGT I</v>
      </c>
      <c r="AD49" s="98">
        <f t="shared" si="29"/>
        <v>0</v>
      </c>
      <c r="AE49" s="98" t="str">
        <f t="shared" si="30"/>
        <v>17.00</v>
      </c>
      <c r="AF49" s="98" t="str">
        <f t="shared" si="31"/>
        <v>20.30</v>
      </c>
      <c r="AG49" s="98">
        <f t="shared" si="32"/>
        <v>0</v>
      </c>
      <c r="AH49" s="98" t="str">
        <f t="shared" si="33"/>
        <v>4/6</v>
      </c>
      <c r="AI49" s="98">
        <f t="shared" si="34"/>
        <v>0</v>
      </c>
      <c r="AJ49" s="98" t="str">
        <f t="shared" si="35"/>
        <v>DEL ANNE(17.00 -20.30)</v>
      </c>
      <c r="AK49" s="98" t="str">
        <f t="shared" si="36"/>
        <v>DRO MAGALI(17.00 -20.30)</v>
      </c>
      <c r="AL49" s="98" t="str">
        <f t="shared" si="37"/>
        <v>MI THIERRY(17.00 -20.30)</v>
      </c>
      <c r="AM49" s="98" t="str">
        <f t="shared" si="38"/>
        <v>V MARIO(17.00 -20.30)</v>
      </c>
      <c r="AN49" s="98" t="str">
        <f t="shared" si="39"/>
        <v>PE JONATHAN</v>
      </c>
      <c r="AO49" s="112">
        <f t="shared" si="40"/>
        <v>0</v>
      </c>
      <c r="AP49" s="112" t="str">
        <f t="shared" si="41"/>
        <v>LAGA MORGANE</v>
      </c>
      <c r="AQ49" s="112" t="str">
        <f t="shared" si="42"/>
        <v/>
      </c>
      <c r="AR49" s="112">
        <f t="shared" si="43"/>
        <v>0</v>
      </c>
      <c r="AS49" s="112">
        <f t="shared" si="44"/>
        <v>0</v>
      </c>
      <c r="AT49" s="67">
        <f t="shared" si="45"/>
        <v>0</v>
      </c>
      <c r="AU49" s="67"/>
      <c r="AV49" s="67"/>
      <c r="AW49" s="67"/>
      <c r="AX49" s="67"/>
      <c r="AY49" s="67"/>
      <c r="AZ49" s="67"/>
      <c r="BA49" s="67"/>
      <c r="BB49" s="67"/>
      <c r="BC49" s="67"/>
      <c r="BD49" s="67"/>
      <c r="BE49" s="67"/>
      <c r="BF49" s="67"/>
      <c r="BG49" s="67"/>
      <c r="BH49" s="69"/>
      <c r="BI49" s="69"/>
      <c r="BJ49" s="67"/>
      <c r="BK49" s="67"/>
      <c r="BL49" s="73"/>
      <c r="BM49" s="73"/>
      <c r="BN49" s="73"/>
      <c r="BO49" s="73"/>
      <c r="BP49" s="73"/>
      <c r="BQ49" s="73"/>
      <c r="BR49" s="73"/>
      <c r="BS49" s="73"/>
      <c r="BT49" s="73"/>
      <c r="BU49" s="73"/>
      <c r="BV49" s="73"/>
      <c r="BW49" s="73"/>
      <c r="BX49" s="73"/>
      <c r="BY49" s="73"/>
      <c r="BZ49" s="73"/>
      <c r="CA49" s="73"/>
      <c r="CB49" s="73"/>
      <c r="CC49" s="60"/>
      <c r="CD49" s="60"/>
      <c r="CE49" s="60"/>
      <c r="CF49" s="60"/>
      <c r="CG49" s="60"/>
      <c r="CH49" s="60"/>
      <c r="CI49" s="60"/>
      <c r="CJ49" s="60"/>
      <c r="CK49" s="59"/>
      <c r="CL49" s="52"/>
    </row>
    <row r="50" spans="1:90" ht="12.75" customHeight="1">
      <c r="A50" s="317" t="s">
        <v>48</v>
      </c>
      <c r="B50" s="318"/>
      <c r="C50" s="208" t="s">
        <v>95</v>
      </c>
      <c r="D50" s="317" t="s">
        <v>110</v>
      </c>
      <c r="E50" s="318"/>
      <c r="F50" s="324" t="s">
        <v>99</v>
      </c>
      <c r="G50" s="325"/>
      <c r="H50" s="212" t="s">
        <v>288</v>
      </c>
      <c r="I50" s="210" t="s">
        <v>55</v>
      </c>
      <c r="J50" s="210" t="s">
        <v>55</v>
      </c>
      <c r="K50" s="210" t="s">
        <v>55</v>
      </c>
      <c r="L50" s="326" t="s">
        <v>55</v>
      </c>
      <c r="M50" s="327"/>
      <c r="N50" s="210" t="s">
        <v>55</v>
      </c>
      <c r="O50" s="326" t="s">
        <v>55</v>
      </c>
      <c r="P50" s="326"/>
      <c r="Q50" s="328"/>
      <c r="S50" s="108" t="str">
        <f t="shared" si="21"/>
        <v/>
      </c>
      <c r="T50" s="81">
        <f t="shared" ref="T50:U50" si="57">T20</f>
        <v>0</v>
      </c>
      <c r="U50" s="81">
        <f t="shared" si="57"/>
        <v>0</v>
      </c>
      <c r="V50" s="73"/>
      <c r="W50" s="73"/>
      <c r="X50" s="73"/>
      <c r="Y50" s="73"/>
      <c r="Z50" s="80"/>
      <c r="AA50" s="80"/>
      <c r="AB50" s="59" t="str">
        <f t="shared" si="20"/>
        <v>VAC2 TCC PILOTE I</v>
      </c>
      <c r="AC50" s="147" t="str">
        <f t="shared" si="28"/>
        <v>VAC2 TCC PILOTE I</v>
      </c>
      <c r="AD50" s="98">
        <f t="shared" si="29"/>
        <v>0</v>
      </c>
      <c r="AE50" s="98" t="str">
        <f t="shared" si="30"/>
        <v>17.00</v>
      </c>
      <c r="AF50" s="98" t="str">
        <f t="shared" si="31"/>
        <v>20.30</v>
      </c>
      <c r="AG50" s="98">
        <f t="shared" si="32"/>
        <v>0</v>
      </c>
      <c r="AH50" s="98" t="str">
        <f t="shared" si="33"/>
        <v>1/1</v>
      </c>
      <c r="AI50" s="98">
        <f t="shared" si="34"/>
        <v>0</v>
      </c>
      <c r="AJ50" s="98" t="str">
        <f t="shared" si="35"/>
        <v>FURGE AMANDINE(17.00 -20.30)</v>
      </c>
      <c r="AK50" s="98" t="str">
        <f t="shared" si="36"/>
        <v/>
      </c>
      <c r="AL50" s="98" t="str">
        <f t="shared" si="37"/>
        <v/>
      </c>
      <c r="AM50" s="98" t="str">
        <f t="shared" si="38"/>
        <v/>
      </c>
      <c r="AN50" s="98" t="str">
        <f t="shared" si="39"/>
        <v/>
      </c>
      <c r="AO50" s="112">
        <f t="shared" si="40"/>
        <v>0</v>
      </c>
      <c r="AP50" s="112" t="str">
        <f t="shared" si="41"/>
        <v/>
      </c>
      <c r="AQ50" s="112" t="str">
        <f t="shared" si="42"/>
        <v/>
      </c>
      <c r="AR50" s="112">
        <f t="shared" si="43"/>
        <v>0</v>
      </c>
      <c r="AS50" s="112">
        <f t="shared" si="44"/>
        <v>0</v>
      </c>
      <c r="AT50" s="67">
        <f t="shared" si="45"/>
        <v>0</v>
      </c>
      <c r="AU50" s="67"/>
      <c r="AV50" s="67"/>
      <c r="AW50" s="67"/>
      <c r="AX50" s="67"/>
      <c r="AY50" s="67"/>
      <c r="AZ50" s="67"/>
      <c r="BA50" s="67"/>
      <c r="BB50" s="67"/>
      <c r="BC50" s="67"/>
      <c r="BD50" s="67"/>
      <c r="BE50" s="67"/>
      <c r="BF50" s="67"/>
      <c r="BG50" s="67"/>
      <c r="BH50" s="69"/>
      <c r="BI50" s="69"/>
      <c r="BJ50" s="67"/>
      <c r="BK50" s="67"/>
      <c r="BL50" s="73"/>
      <c r="BM50" s="73"/>
      <c r="BN50" s="73"/>
      <c r="BO50" s="73"/>
      <c r="BP50" s="73"/>
      <c r="BQ50" s="74"/>
      <c r="BR50" s="74"/>
      <c r="BS50" s="74"/>
      <c r="BT50" s="74"/>
      <c r="BU50" s="74"/>
      <c r="BV50" s="73"/>
      <c r="BW50" s="73"/>
      <c r="BX50" s="73"/>
      <c r="BY50" s="74"/>
      <c r="BZ50" s="74"/>
      <c r="CA50" s="74"/>
      <c r="CB50" s="74"/>
      <c r="CC50" s="58"/>
      <c r="CD50" s="58"/>
      <c r="CE50" s="58"/>
      <c r="CF50" s="58"/>
      <c r="CG50" s="59"/>
      <c r="CH50" s="59"/>
      <c r="CI50" s="59"/>
      <c r="CJ50" s="59"/>
      <c r="CK50" s="59"/>
      <c r="CL50" s="52"/>
    </row>
    <row r="51" spans="1:90" ht="12.75" customHeight="1">
      <c r="A51" s="317" t="s">
        <v>51</v>
      </c>
      <c r="B51" s="318"/>
      <c r="C51" s="208" t="s">
        <v>95</v>
      </c>
      <c r="D51" s="317" t="s">
        <v>120</v>
      </c>
      <c r="E51" s="318"/>
      <c r="F51" s="319" t="s">
        <v>121</v>
      </c>
      <c r="G51" s="320"/>
      <c r="H51" s="212" t="s">
        <v>289</v>
      </c>
      <c r="I51" s="212" t="s">
        <v>290</v>
      </c>
      <c r="J51" s="212" t="s">
        <v>291</v>
      </c>
      <c r="K51" s="212" t="s">
        <v>292</v>
      </c>
      <c r="L51" s="321" t="s">
        <v>293</v>
      </c>
      <c r="M51" s="322"/>
      <c r="N51" s="212" t="s">
        <v>294</v>
      </c>
      <c r="O51" s="213"/>
      <c r="P51" s="321" t="s">
        <v>295</v>
      </c>
      <c r="Q51" s="323"/>
      <c r="S51" s="108" t="str">
        <f t="shared" si="21"/>
        <v/>
      </c>
      <c r="T51" s="81">
        <f t="shared" ref="T51:U51" si="58">T21</f>
        <v>0</v>
      </c>
      <c r="U51" s="81">
        <f t="shared" si="58"/>
        <v>0</v>
      </c>
      <c r="V51" s="74"/>
      <c r="W51" s="74"/>
      <c r="X51" s="74"/>
      <c r="Y51" s="74"/>
      <c r="Z51" s="80"/>
      <c r="AA51" s="80"/>
      <c r="AB51" s="59" t="str">
        <f t="shared" si="20"/>
        <v>VAC2 Agt TTF ILOT</v>
      </c>
      <c r="AC51" s="147" t="str">
        <f t="shared" si="28"/>
        <v>VAC2 Agt TTF ILOT</v>
      </c>
      <c r="AD51" s="98">
        <f t="shared" si="29"/>
        <v>0</v>
      </c>
      <c r="AE51" s="98" t="str">
        <f t="shared" si="30"/>
        <v>17.00</v>
      </c>
      <c r="AF51" s="98" t="str">
        <f t="shared" si="31"/>
        <v>21.00</v>
      </c>
      <c r="AG51" s="98">
        <f t="shared" si="32"/>
        <v>0</v>
      </c>
      <c r="AH51" s="98" t="str">
        <f t="shared" si="33"/>
        <v>9/12</v>
      </c>
      <c r="AI51" s="98">
        <f t="shared" si="34"/>
        <v>0</v>
      </c>
      <c r="AJ51" s="98" t="str">
        <f t="shared" si="35"/>
        <v>FOUCAMB PIERRE LAURENT(17.00 -21.00)</v>
      </c>
      <c r="AK51" s="98" t="str">
        <f t="shared" si="36"/>
        <v>GHIL STEPHANIE(17.00 -21.00)</v>
      </c>
      <c r="AL51" s="98" t="str">
        <f t="shared" si="37"/>
        <v>LEFEB PASCAL(17.00 -21.00)</v>
      </c>
      <c r="AM51" s="98" t="str">
        <f t="shared" si="38"/>
        <v>LOEULL JEAN MARIE(17.00 -21.00)</v>
      </c>
      <c r="AN51" s="98" t="str">
        <f t="shared" si="39"/>
        <v>PADOV PHILIPPE(17.00 -21.00)</v>
      </c>
      <c r="AO51" s="112">
        <f t="shared" si="40"/>
        <v>0</v>
      </c>
      <c r="AP51" s="112" t="str">
        <f t="shared" si="41"/>
        <v>PI LAETITIA(17.00 -21.00)</v>
      </c>
      <c r="AQ51" s="112">
        <f t="shared" si="42"/>
        <v>0</v>
      </c>
      <c r="AR51" s="112" t="str">
        <f t="shared" si="43"/>
        <v>SINT LOUIS(17.00 -21.00)</v>
      </c>
      <c r="AS51" s="112">
        <f t="shared" si="44"/>
        <v>0</v>
      </c>
      <c r="AT51" s="67">
        <f t="shared" si="45"/>
        <v>0</v>
      </c>
      <c r="AU51" s="67"/>
      <c r="AV51" s="67"/>
      <c r="AW51" s="67"/>
      <c r="AX51" s="67"/>
      <c r="AY51" s="67"/>
      <c r="AZ51" s="67"/>
      <c r="BA51" s="67"/>
      <c r="BB51" s="67"/>
      <c r="BC51" s="67"/>
      <c r="BD51" s="67"/>
      <c r="BE51" s="67"/>
      <c r="BF51" s="67"/>
      <c r="BG51" s="67"/>
      <c r="BH51" s="69"/>
      <c r="BI51" s="69"/>
      <c r="BJ51" s="67"/>
      <c r="BK51" s="67"/>
      <c r="BL51" s="73"/>
      <c r="BM51" s="73"/>
      <c r="BN51" s="73"/>
      <c r="BO51" s="73"/>
      <c r="BP51" s="73"/>
      <c r="BQ51" s="73"/>
      <c r="BR51" s="73"/>
      <c r="BS51" s="73"/>
      <c r="BT51" s="73"/>
      <c r="BU51" s="73"/>
      <c r="BV51" s="73"/>
      <c r="BW51" s="73"/>
      <c r="BX51" s="73"/>
      <c r="BY51" s="74"/>
      <c r="BZ51" s="74"/>
      <c r="CA51" s="74"/>
      <c r="CB51" s="74"/>
      <c r="CC51" s="60"/>
      <c r="CD51" s="60"/>
      <c r="CE51" s="60"/>
      <c r="CF51" s="60"/>
      <c r="CG51" s="59"/>
      <c r="CH51" s="59"/>
      <c r="CI51" s="59"/>
      <c r="CJ51" s="59"/>
      <c r="CK51" s="59"/>
      <c r="CL51" s="52"/>
    </row>
    <row r="52" spans="1:90" ht="12.75" customHeight="1">
      <c r="A52" s="312" t="s">
        <v>55</v>
      </c>
      <c r="B52" s="313"/>
      <c r="C52" s="214" t="s">
        <v>55</v>
      </c>
      <c r="D52" s="312" t="s">
        <v>55</v>
      </c>
      <c r="E52" s="313"/>
      <c r="F52" s="209" t="s">
        <v>55</v>
      </c>
      <c r="G52" s="210" t="s">
        <v>55</v>
      </c>
      <c r="H52" s="212" t="s">
        <v>296</v>
      </c>
      <c r="I52" s="212" t="s">
        <v>297</v>
      </c>
      <c r="J52" s="210" t="s">
        <v>55</v>
      </c>
      <c r="K52" s="210" t="s">
        <v>55</v>
      </c>
      <c r="L52" s="314" t="s">
        <v>208</v>
      </c>
      <c r="M52" s="315"/>
      <c r="N52" s="219" t="s">
        <v>211</v>
      </c>
      <c r="O52" s="314" t="s">
        <v>212</v>
      </c>
      <c r="P52" s="314"/>
      <c r="Q52" s="316"/>
      <c r="S52" s="108" t="str">
        <f t="shared" si="21"/>
        <v/>
      </c>
      <c r="T52" s="81">
        <f t="shared" ref="T52:U52" si="59">T22</f>
        <v>0</v>
      </c>
      <c r="U52" s="81">
        <f t="shared" si="59"/>
        <v>0</v>
      </c>
      <c r="V52" s="73"/>
      <c r="W52" s="73"/>
      <c r="X52" s="73"/>
      <c r="Y52" s="73"/>
      <c r="Z52" s="80"/>
      <c r="AA52" s="80"/>
      <c r="AB52" s="59" t="str">
        <f t="shared" si="20"/>
        <v>VAC2 Agt TTF ILOTbis</v>
      </c>
      <c r="AC52" s="147" t="str">
        <f t="shared" si="28"/>
        <v/>
      </c>
      <c r="AD52" s="98">
        <f t="shared" si="29"/>
        <v>0</v>
      </c>
      <c r="AE52" s="98" t="str">
        <f t="shared" si="30"/>
        <v/>
      </c>
      <c r="AF52" s="98" t="str">
        <f t="shared" si="31"/>
        <v/>
      </c>
      <c r="AG52" s="98">
        <f t="shared" si="32"/>
        <v>0</v>
      </c>
      <c r="AH52" s="98" t="str">
        <f t="shared" si="33"/>
        <v/>
      </c>
      <c r="AI52" s="98" t="str">
        <f t="shared" si="34"/>
        <v/>
      </c>
      <c r="AJ52" s="98" t="str">
        <f t="shared" si="35"/>
        <v>VERGU YANN(17.00 -21.00)</v>
      </c>
      <c r="AK52" s="98" t="str">
        <f t="shared" si="36"/>
        <v>ZOUA NASSIM(17.00 -21.00)</v>
      </c>
      <c r="AL52" s="98" t="str">
        <f t="shared" si="37"/>
        <v/>
      </c>
      <c r="AM52" s="98" t="str">
        <f t="shared" si="38"/>
        <v/>
      </c>
      <c r="AN52" s="98" t="str">
        <f t="shared" si="39"/>
        <v>HENNEBE FRANCOIS</v>
      </c>
      <c r="AO52" s="112">
        <f t="shared" si="40"/>
        <v>0</v>
      </c>
      <c r="AP52" s="112" t="str">
        <f t="shared" si="41"/>
        <v>LIS BENJAMIN</v>
      </c>
      <c r="AQ52" s="112" t="str">
        <f t="shared" si="42"/>
        <v>PECQU ALEXIS</v>
      </c>
      <c r="AR52" s="112">
        <f t="shared" si="43"/>
        <v>0</v>
      </c>
      <c r="AS52" s="112">
        <f t="shared" si="44"/>
        <v>0</v>
      </c>
      <c r="AT52" s="67">
        <f t="shared" si="45"/>
        <v>0</v>
      </c>
      <c r="AU52" s="67"/>
      <c r="AV52" s="67"/>
      <c r="AW52" s="67"/>
      <c r="AX52" s="67"/>
      <c r="AY52" s="67"/>
      <c r="AZ52" s="67"/>
      <c r="BA52" s="67"/>
      <c r="BB52" s="67"/>
      <c r="BC52" s="67"/>
      <c r="BD52" s="67"/>
      <c r="BE52" s="67"/>
      <c r="BF52" s="67"/>
      <c r="BG52" s="67"/>
      <c r="BH52" s="69"/>
      <c r="BI52" s="69"/>
      <c r="BJ52" s="67"/>
      <c r="BK52" s="67"/>
      <c r="BL52" s="73"/>
      <c r="BM52" s="73"/>
      <c r="BN52" s="73"/>
      <c r="BO52" s="73"/>
      <c r="BP52" s="73"/>
      <c r="BQ52" s="73"/>
      <c r="BR52" s="73"/>
      <c r="BS52" s="73"/>
      <c r="BT52" s="73"/>
      <c r="BU52" s="73"/>
      <c r="BV52" s="73"/>
      <c r="BW52" s="73"/>
      <c r="BX52" s="73"/>
      <c r="BY52" s="73"/>
      <c r="BZ52" s="73"/>
      <c r="CA52" s="73"/>
      <c r="CB52" s="73"/>
      <c r="CC52" s="58"/>
      <c r="CD52" s="58"/>
      <c r="CE52" s="58"/>
      <c r="CF52" s="58"/>
      <c r="CG52" s="59"/>
      <c r="CH52" s="59"/>
      <c r="CI52" s="59"/>
      <c r="CJ52" s="59"/>
      <c r="CK52" s="59"/>
      <c r="CL52" s="52"/>
    </row>
    <row r="53" spans="1:90" ht="12.75" customHeight="1">
      <c r="A53" s="151"/>
      <c r="B53" s="152"/>
      <c r="C53" s="152"/>
      <c r="D53" s="150"/>
      <c r="E53" s="153"/>
      <c r="F53" s="153"/>
      <c r="G53" s="153"/>
      <c r="H53" s="153"/>
      <c r="I53" s="153"/>
      <c r="J53" s="153"/>
      <c r="K53" s="153"/>
      <c r="L53" s="170"/>
      <c r="M53" s="107"/>
      <c r="N53" s="107"/>
      <c r="O53" s="107"/>
      <c r="P53" s="59"/>
      <c r="S53" s="108" t="str">
        <f t="shared" si="21"/>
        <v/>
      </c>
      <c r="T53" s="81">
        <f t="shared" ref="T53:U53" si="60">T23</f>
        <v>0</v>
      </c>
      <c r="U53" s="81">
        <f t="shared" si="60"/>
        <v>0</v>
      </c>
      <c r="V53" s="73"/>
      <c r="W53" s="73"/>
      <c r="X53" s="73"/>
      <c r="Y53" s="73"/>
      <c r="Z53" s="73"/>
      <c r="AA53" s="73"/>
      <c r="AB53" s="59" t="str">
        <f t="shared" si="20"/>
        <v>VAC2 Agt TTF ILOTter</v>
      </c>
      <c r="AC53" s="147">
        <f t="shared" si="28"/>
        <v>0</v>
      </c>
      <c r="AD53" s="98">
        <f t="shared" si="29"/>
        <v>0</v>
      </c>
      <c r="AE53" s="98">
        <f t="shared" si="30"/>
        <v>0</v>
      </c>
      <c r="AF53" s="98">
        <f t="shared" si="31"/>
        <v>0</v>
      </c>
      <c r="AG53" s="98">
        <f t="shared" si="32"/>
        <v>0</v>
      </c>
      <c r="AH53" s="98">
        <f t="shared" si="33"/>
        <v>0</v>
      </c>
      <c r="AI53" s="98">
        <f t="shared" si="34"/>
        <v>0</v>
      </c>
      <c r="AJ53" s="98">
        <f t="shared" si="35"/>
        <v>0</v>
      </c>
      <c r="AK53" s="98">
        <f t="shared" si="36"/>
        <v>0</v>
      </c>
      <c r="AL53" s="98">
        <f t="shared" si="37"/>
        <v>0</v>
      </c>
      <c r="AM53" s="98">
        <f t="shared" si="38"/>
        <v>0</v>
      </c>
      <c r="AN53" s="98">
        <f t="shared" si="39"/>
        <v>0</v>
      </c>
      <c r="AO53" s="112">
        <f t="shared" si="40"/>
        <v>0</v>
      </c>
      <c r="AP53" s="112">
        <f t="shared" si="41"/>
        <v>0</v>
      </c>
      <c r="AQ53" s="112">
        <f t="shared" si="42"/>
        <v>0</v>
      </c>
      <c r="AR53" s="112">
        <f t="shared" si="43"/>
        <v>0</v>
      </c>
      <c r="AS53" s="112">
        <f t="shared" si="44"/>
        <v>0</v>
      </c>
      <c r="AT53" s="67">
        <f t="shared" si="45"/>
        <v>0</v>
      </c>
      <c r="AU53" s="67"/>
      <c r="AV53" s="67"/>
      <c r="AW53" s="67"/>
      <c r="AX53" s="67"/>
      <c r="AY53" s="67"/>
      <c r="AZ53" s="67"/>
      <c r="BA53" s="67"/>
      <c r="BB53" s="67"/>
      <c r="BC53" s="67"/>
      <c r="BD53" s="67"/>
      <c r="BE53" s="67"/>
      <c r="BF53" s="67"/>
      <c r="BG53" s="67"/>
      <c r="BH53" s="69"/>
      <c r="BI53" s="69"/>
      <c r="BJ53" s="73"/>
      <c r="BK53" s="73"/>
      <c r="BL53" s="73"/>
      <c r="BM53" s="73"/>
      <c r="BN53" s="73"/>
      <c r="BO53" s="73"/>
      <c r="BP53" s="73"/>
      <c r="BQ53" s="73"/>
      <c r="BR53" s="73"/>
      <c r="BS53" s="73"/>
      <c r="BT53" s="73"/>
      <c r="BU53" s="73"/>
      <c r="BV53" s="73"/>
      <c r="BW53" s="73"/>
      <c r="BX53" s="73"/>
      <c r="BY53" s="73"/>
      <c r="BZ53" s="73"/>
      <c r="CA53" s="73"/>
      <c r="CB53" s="73"/>
      <c r="CC53" s="60"/>
      <c r="CD53" s="60"/>
      <c r="CE53" s="60"/>
      <c r="CF53" s="60"/>
      <c r="CG53" s="59"/>
      <c r="CH53" s="59"/>
      <c r="CI53" s="59"/>
      <c r="CJ53" s="59"/>
      <c r="CK53" s="59"/>
      <c r="CL53" s="52"/>
    </row>
    <row r="54" spans="1:90" ht="12.75" customHeight="1">
      <c r="A54" s="151"/>
      <c r="B54" s="152"/>
      <c r="C54" s="152"/>
      <c r="D54" s="150"/>
      <c r="E54" s="153"/>
      <c r="F54" s="153"/>
      <c r="G54" s="149"/>
      <c r="H54" s="149"/>
      <c r="I54" s="149"/>
      <c r="J54" s="149"/>
      <c r="K54" s="149"/>
      <c r="L54" s="106"/>
      <c r="M54" s="73"/>
      <c r="N54" s="73"/>
      <c r="O54" s="73"/>
      <c r="P54" s="73"/>
      <c r="S54" s="108" t="str">
        <f t="shared" si="21"/>
        <v/>
      </c>
      <c r="T54" s="81">
        <f t="shared" ref="T54:U54" si="61">T24</f>
        <v>0</v>
      </c>
      <c r="U54" s="81">
        <f t="shared" si="61"/>
        <v>0</v>
      </c>
      <c r="V54" s="73"/>
      <c r="W54" s="73"/>
      <c r="X54" s="73"/>
      <c r="Y54" s="73"/>
      <c r="Z54" s="80"/>
      <c r="AA54" s="80"/>
      <c r="AB54" s="59" t="str">
        <f t="shared" si="20"/>
        <v>VAC2 Agt TTF ILOTterbis</v>
      </c>
      <c r="AC54" s="147">
        <f t="shared" si="28"/>
        <v>0</v>
      </c>
      <c r="AD54" s="98">
        <f t="shared" si="29"/>
        <v>0</v>
      </c>
      <c r="AE54" s="98">
        <f t="shared" si="30"/>
        <v>0</v>
      </c>
      <c r="AF54" s="98">
        <f t="shared" si="31"/>
        <v>0</v>
      </c>
      <c r="AG54" s="98">
        <f t="shared" si="32"/>
        <v>0</v>
      </c>
      <c r="AH54" s="98">
        <f t="shared" si="33"/>
        <v>0</v>
      </c>
      <c r="AI54" s="98">
        <f t="shared" si="34"/>
        <v>0</v>
      </c>
      <c r="AJ54" s="98">
        <f t="shared" si="35"/>
        <v>0</v>
      </c>
      <c r="AK54" s="98">
        <f t="shared" si="36"/>
        <v>0</v>
      </c>
      <c r="AL54" s="98">
        <f t="shared" si="37"/>
        <v>0</v>
      </c>
      <c r="AM54" s="98">
        <f t="shared" si="38"/>
        <v>0</v>
      </c>
      <c r="AN54" s="98">
        <f t="shared" si="39"/>
        <v>0</v>
      </c>
      <c r="AO54" s="112">
        <f t="shared" si="40"/>
        <v>0</v>
      </c>
      <c r="AP54" s="112">
        <f t="shared" si="41"/>
        <v>0</v>
      </c>
      <c r="AQ54" s="112">
        <f t="shared" si="42"/>
        <v>0</v>
      </c>
      <c r="AR54" s="112">
        <f t="shared" si="43"/>
        <v>0</v>
      </c>
      <c r="AS54" s="112">
        <f t="shared" si="44"/>
        <v>0</v>
      </c>
      <c r="AT54" s="67">
        <f t="shared" si="45"/>
        <v>0</v>
      </c>
      <c r="AU54" s="67"/>
      <c r="AV54" s="67"/>
      <c r="AW54" s="67"/>
      <c r="AX54" s="67"/>
      <c r="AY54" s="67"/>
      <c r="AZ54" s="67"/>
      <c r="BA54" s="67"/>
      <c r="BB54" s="67"/>
      <c r="BC54" s="67"/>
      <c r="BD54" s="67"/>
      <c r="BE54" s="67"/>
      <c r="BF54" s="67"/>
      <c r="BG54" s="67"/>
      <c r="BH54" s="69"/>
      <c r="BI54" s="69"/>
      <c r="BJ54" s="73"/>
      <c r="BK54" s="73"/>
      <c r="BL54" s="73"/>
      <c r="BM54" s="73"/>
      <c r="BN54" s="73"/>
      <c r="BO54" s="73"/>
      <c r="BP54" s="73"/>
      <c r="BQ54" s="73"/>
      <c r="BR54" s="73"/>
      <c r="BS54" s="73"/>
      <c r="BT54" s="73"/>
      <c r="BU54" s="73"/>
      <c r="BV54" s="73"/>
      <c r="BW54" s="73"/>
      <c r="BX54" s="73"/>
      <c r="BY54" s="73"/>
      <c r="BZ54" s="73"/>
      <c r="CA54" s="73"/>
      <c r="CB54" s="73"/>
      <c r="CC54" s="58"/>
      <c r="CD54" s="58"/>
      <c r="CE54" s="58"/>
      <c r="CF54" s="58"/>
      <c r="CG54" s="59"/>
      <c r="CH54" s="59"/>
      <c r="CI54" s="59"/>
      <c r="CJ54" s="59"/>
      <c r="CK54" s="59"/>
      <c r="CL54" s="52"/>
    </row>
    <row r="55" spans="1:90">
      <c r="A55" s="72"/>
      <c r="B55" s="72"/>
      <c r="C55" s="71"/>
      <c r="D55" s="71"/>
      <c r="E55" s="170"/>
      <c r="F55" s="106"/>
      <c r="G55" s="106"/>
      <c r="H55" s="106"/>
      <c r="I55" s="106"/>
      <c r="J55" s="170"/>
      <c r="K55" s="170"/>
      <c r="L55" s="170"/>
      <c r="M55" s="73"/>
      <c r="N55" s="73"/>
      <c r="O55" s="73"/>
      <c r="P55" s="73"/>
      <c r="S55" s="108" t="str">
        <f t="shared" si="21"/>
        <v/>
      </c>
      <c r="T55" s="81">
        <f t="shared" ref="T55:U55" si="62">T25</f>
        <v>0</v>
      </c>
      <c r="U55" s="81">
        <f t="shared" si="62"/>
        <v>0</v>
      </c>
      <c r="V55" s="74"/>
      <c r="W55" s="74"/>
      <c r="X55" s="74"/>
      <c r="Y55" s="74"/>
      <c r="Z55" s="80"/>
      <c r="AA55" s="80"/>
      <c r="AB55" s="59" t="str">
        <f t="shared" si="20"/>
        <v>VAC2 Agt TTF ILOTterter</v>
      </c>
      <c r="AC55" s="147">
        <f t="shared" si="28"/>
        <v>0</v>
      </c>
      <c r="AD55" s="98">
        <f t="shared" si="29"/>
        <v>0</v>
      </c>
      <c r="AE55" s="98">
        <f t="shared" si="30"/>
        <v>0</v>
      </c>
      <c r="AF55" s="98">
        <f t="shared" si="31"/>
        <v>0</v>
      </c>
      <c r="AG55" s="98">
        <f t="shared" si="32"/>
        <v>0</v>
      </c>
      <c r="AH55" s="98">
        <f t="shared" si="33"/>
        <v>0</v>
      </c>
      <c r="AI55" s="98">
        <f t="shared" si="34"/>
        <v>0</v>
      </c>
      <c r="AJ55" s="98">
        <f t="shared" si="35"/>
        <v>0</v>
      </c>
      <c r="AK55" s="98">
        <f t="shared" si="36"/>
        <v>0</v>
      </c>
      <c r="AL55" s="98">
        <f t="shared" si="37"/>
        <v>0</v>
      </c>
      <c r="AM55" s="98">
        <f t="shared" si="38"/>
        <v>0</v>
      </c>
      <c r="AN55" s="98">
        <f t="shared" si="39"/>
        <v>0</v>
      </c>
      <c r="AO55" s="112">
        <f t="shared" si="40"/>
        <v>0</v>
      </c>
      <c r="AP55" s="112">
        <f t="shared" si="41"/>
        <v>0</v>
      </c>
      <c r="AQ55" s="112">
        <f t="shared" si="42"/>
        <v>0</v>
      </c>
      <c r="AR55" s="112">
        <f t="shared" si="43"/>
        <v>0</v>
      </c>
      <c r="AS55" s="112">
        <f t="shared" si="44"/>
        <v>0</v>
      </c>
      <c r="AT55" s="67">
        <f t="shared" si="45"/>
        <v>0</v>
      </c>
      <c r="AU55" s="67"/>
      <c r="AV55" s="67"/>
      <c r="AW55" s="67"/>
      <c r="AX55" s="67"/>
      <c r="AY55" s="67"/>
      <c r="AZ55" s="67"/>
      <c r="BA55" s="67"/>
      <c r="BB55" s="67"/>
      <c r="BC55" s="67"/>
      <c r="BD55" s="67"/>
      <c r="BE55" s="67"/>
      <c r="BF55" s="67"/>
      <c r="BG55" s="67"/>
      <c r="BH55" s="69"/>
      <c r="BI55" s="69"/>
      <c r="BJ55" s="73"/>
      <c r="BK55" s="73"/>
      <c r="BL55" s="73"/>
      <c r="BM55" s="73"/>
      <c r="BN55" s="73"/>
      <c r="BO55" s="73"/>
      <c r="BP55" s="74"/>
      <c r="BQ55" s="74"/>
      <c r="BR55" s="74"/>
      <c r="BS55" s="74"/>
      <c r="BT55" s="74"/>
      <c r="BU55" s="74"/>
      <c r="BV55" s="73"/>
      <c r="BW55" s="73"/>
      <c r="BX55" s="73"/>
      <c r="BY55" s="73"/>
      <c r="BZ55" s="73"/>
      <c r="CA55" s="73"/>
      <c r="CB55" s="73"/>
      <c r="CC55" s="60"/>
      <c r="CD55" s="60"/>
      <c r="CE55" s="60"/>
      <c r="CF55" s="60"/>
      <c r="CG55" s="59"/>
      <c r="CH55" s="59"/>
      <c r="CI55" s="59"/>
      <c r="CJ55" s="59"/>
      <c r="CK55" s="59"/>
      <c r="CL55" s="52"/>
    </row>
    <row r="56" spans="1:90" ht="12.75" customHeight="1">
      <c r="A56" s="72"/>
      <c r="B56" s="72"/>
      <c r="C56" s="71"/>
      <c r="D56" s="71"/>
      <c r="E56" s="170"/>
      <c r="F56" s="106"/>
      <c r="G56" s="106"/>
      <c r="H56" s="106"/>
      <c r="I56" s="106"/>
      <c r="J56" s="106"/>
      <c r="K56" s="106"/>
      <c r="L56" s="170"/>
      <c r="M56" s="73"/>
      <c r="N56" s="73"/>
      <c r="O56" s="73"/>
      <c r="P56" s="73"/>
      <c r="S56" s="108" t="str">
        <f t="shared" si="21"/>
        <v/>
      </c>
      <c r="T56" s="81">
        <f t="shared" ref="T56:U56" si="63">T26</f>
        <v>0</v>
      </c>
      <c r="U56" s="81">
        <f t="shared" si="63"/>
        <v>0</v>
      </c>
      <c r="V56" s="74"/>
      <c r="W56" s="74"/>
      <c r="X56" s="74"/>
      <c r="Y56" s="74"/>
      <c r="Z56" s="80"/>
      <c r="AA56" s="80"/>
      <c r="AB56" s="59" t="str">
        <f t="shared" si="20"/>
        <v>VAC2 Agt TTF ILOTterterbis</v>
      </c>
      <c r="AC56" s="147">
        <f t="shared" si="28"/>
        <v>0</v>
      </c>
      <c r="AD56" s="98">
        <f t="shared" si="29"/>
        <v>0</v>
      </c>
      <c r="AE56" s="98">
        <f t="shared" si="30"/>
        <v>0</v>
      </c>
      <c r="AF56" s="98">
        <f t="shared" si="31"/>
        <v>0</v>
      </c>
      <c r="AG56" s="98">
        <f t="shared" si="32"/>
        <v>0</v>
      </c>
      <c r="AH56" s="98">
        <f t="shared" si="33"/>
        <v>0</v>
      </c>
      <c r="AI56" s="98">
        <f t="shared" si="34"/>
        <v>0</v>
      </c>
      <c r="AJ56" s="98">
        <f t="shared" si="35"/>
        <v>0</v>
      </c>
      <c r="AK56" s="98">
        <f t="shared" si="36"/>
        <v>0</v>
      </c>
      <c r="AL56" s="98">
        <f t="shared" si="37"/>
        <v>0</v>
      </c>
      <c r="AM56" s="98">
        <f t="shared" si="38"/>
        <v>0</v>
      </c>
      <c r="AN56" s="98">
        <f t="shared" si="39"/>
        <v>0</v>
      </c>
      <c r="AO56" s="112">
        <f t="shared" si="40"/>
        <v>0</v>
      </c>
      <c r="AP56" s="112">
        <f t="shared" si="41"/>
        <v>0</v>
      </c>
      <c r="AQ56" s="112">
        <f t="shared" si="42"/>
        <v>0</v>
      </c>
      <c r="AR56" s="112">
        <f t="shared" si="43"/>
        <v>0</v>
      </c>
      <c r="AS56" s="112">
        <f t="shared" si="44"/>
        <v>0</v>
      </c>
      <c r="AT56" s="67">
        <f t="shared" si="45"/>
        <v>0</v>
      </c>
      <c r="AU56" s="67"/>
      <c r="AV56" s="67"/>
      <c r="AW56" s="67"/>
      <c r="AX56" s="67"/>
      <c r="AY56" s="67"/>
      <c r="AZ56" s="67"/>
      <c r="BA56" s="67"/>
      <c r="BB56" s="67"/>
      <c r="BC56" s="67"/>
      <c r="BD56" s="67"/>
      <c r="BE56" s="67"/>
      <c r="BF56" s="67"/>
      <c r="BG56" s="67"/>
      <c r="BH56" s="69"/>
      <c r="BI56" s="69"/>
      <c r="BJ56" s="73"/>
      <c r="BK56" s="73"/>
      <c r="BL56" s="73"/>
      <c r="BM56" s="73"/>
      <c r="BN56" s="73"/>
      <c r="BO56" s="73"/>
      <c r="BP56" s="73"/>
      <c r="BQ56" s="73"/>
      <c r="BR56" s="73"/>
      <c r="BS56" s="73"/>
      <c r="BT56" s="73"/>
      <c r="BU56" s="73"/>
      <c r="BV56" s="73"/>
      <c r="BW56" s="73"/>
      <c r="BX56" s="73"/>
      <c r="BY56" s="73"/>
      <c r="BZ56" s="73"/>
      <c r="CA56" s="73"/>
      <c r="CB56" s="73"/>
      <c r="CC56" s="58"/>
      <c r="CD56" s="58"/>
      <c r="CE56" s="58"/>
      <c r="CF56" s="58"/>
      <c r="CG56" s="59"/>
      <c r="CH56" s="59"/>
      <c r="CI56" s="59"/>
      <c r="CJ56" s="59"/>
      <c r="CK56" s="59"/>
      <c r="CL56" s="52"/>
    </row>
    <row r="57" spans="1:90" ht="12.75" customHeight="1">
      <c r="A57" s="131"/>
      <c r="B57" s="131"/>
      <c r="C57" s="170"/>
      <c r="D57" s="170"/>
      <c r="E57" s="170"/>
      <c r="F57" s="170"/>
      <c r="G57" s="170"/>
      <c r="H57" s="170"/>
      <c r="I57" s="170"/>
      <c r="J57" s="170"/>
      <c r="K57" s="170"/>
      <c r="L57" s="170"/>
      <c r="M57" s="73"/>
      <c r="N57" s="73"/>
      <c r="O57" s="73"/>
      <c r="P57" s="73"/>
      <c r="S57" s="108" t="str">
        <f t="shared" si="21"/>
        <v/>
      </c>
      <c r="T57" s="81">
        <f t="shared" ref="T57:U57" si="64">T27</f>
        <v>0</v>
      </c>
      <c r="U57" s="81">
        <f t="shared" si="64"/>
        <v>0</v>
      </c>
      <c r="V57" s="73"/>
      <c r="W57" s="73"/>
      <c r="X57" s="73"/>
      <c r="Y57" s="73"/>
      <c r="Z57" s="80"/>
      <c r="AA57" s="80"/>
      <c r="AB57" s="59" t="str">
        <f t="shared" si="20"/>
        <v>VAC2 Agt TTF ILOTterterter</v>
      </c>
      <c r="AC57" s="147">
        <f t="shared" si="28"/>
        <v>0</v>
      </c>
      <c r="AD57" s="98">
        <f t="shared" si="29"/>
        <v>0</v>
      </c>
      <c r="AE57" s="98">
        <f t="shared" si="30"/>
        <v>0</v>
      </c>
      <c r="AF57" s="98">
        <f t="shared" si="31"/>
        <v>0</v>
      </c>
      <c r="AG57" s="98">
        <f t="shared" si="32"/>
        <v>0</v>
      </c>
      <c r="AH57" s="98">
        <f t="shared" si="33"/>
        <v>0</v>
      </c>
      <c r="AI57" s="98">
        <f t="shared" si="34"/>
        <v>0</v>
      </c>
      <c r="AJ57" s="98">
        <f t="shared" si="35"/>
        <v>0</v>
      </c>
      <c r="AK57" s="98">
        <f t="shared" si="36"/>
        <v>0</v>
      </c>
      <c r="AL57" s="98">
        <f t="shared" si="37"/>
        <v>0</v>
      </c>
      <c r="AM57" s="98">
        <f t="shared" si="38"/>
        <v>0</v>
      </c>
      <c r="AN57" s="98">
        <f t="shared" si="39"/>
        <v>0</v>
      </c>
      <c r="AO57" s="112">
        <f t="shared" si="40"/>
        <v>0</v>
      </c>
      <c r="AP57" s="112">
        <f t="shared" si="41"/>
        <v>0</v>
      </c>
      <c r="AQ57" s="112">
        <f t="shared" si="42"/>
        <v>0</v>
      </c>
      <c r="AR57" s="112">
        <f t="shared" si="43"/>
        <v>0</v>
      </c>
      <c r="AS57" s="112">
        <f t="shared" si="44"/>
        <v>0</v>
      </c>
      <c r="AT57" s="67">
        <f t="shared" si="45"/>
        <v>0</v>
      </c>
      <c r="AU57" s="67"/>
      <c r="AV57" s="67"/>
      <c r="AW57" s="67"/>
      <c r="AX57" s="67"/>
      <c r="AY57" s="67"/>
      <c r="AZ57" s="67"/>
      <c r="BA57" s="67"/>
      <c r="BB57" s="67"/>
      <c r="BC57" s="67"/>
      <c r="BD57" s="67"/>
      <c r="BE57" s="67"/>
      <c r="BF57" s="67"/>
      <c r="BG57" s="67"/>
      <c r="BH57" s="69"/>
      <c r="BI57" s="69"/>
      <c r="BJ57" s="73"/>
      <c r="BK57" s="73"/>
      <c r="BL57" s="73"/>
      <c r="BM57" s="73"/>
      <c r="BN57" s="73"/>
      <c r="BO57" s="73"/>
      <c r="BP57" s="74"/>
      <c r="BQ57" s="74"/>
      <c r="BR57" s="74"/>
      <c r="BS57" s="74"/>
      <c r="BT57" s="74"/>
      <c r="BU57" s="74"/>
      <c r="BV57" s="73"/>
      <c r="BW57" s="73"/>
      <c r="BX57" s="73"/>
      <c r="BY57" s="73"/>
      <c r="BZ57" s="73"/>
      <c r="CA57" s="73"/>
      <c r="CB57" s="73"/>
      <c r="CC57" s="60"/>
      <c r="CD57" s="60"/>
      <c r="CE57" s="60"/>
      <c r="CF57" s="60"/>
      <c r="CG57" s="59"/>
      <c r="CH57" s="59"/>
      <c r="CI57" s="59"/>
      <c r="CJ57" s="59"/>
      <c r="CK57" s="59"/>
      <c r="CL57" s="52"/>
    </row>
    <row r="58" spans="1:90" ht="12.75" customHeight="1">
      <c r="A58" s="71"/>
      <c r="B58" s="72"/>
      <c r="C58" s="72"/>
      <c r="D58" s="73"/>
      <c r="E58" s="73"/>
      <c r="F58" s="73"/>
      <c r="G58" s="73"/>
      <c r="H58" s="73"/>
      <c r="I58" s="73"/>
      <c r="J58" s="73"/>
      <c r="K58" s="73"/>
      <c r="L58" s="73"/>
      <c r="M58" s="73"/>
      <c r="N58" s="73"/>
      <c r="O58" s="73"/>
      <c r="P58" s="73"/>
      <c r="S58" s="108" t="str">
        <f t="shared" si="21"/>
        <v/>
      </c>
      <c r="T58" s="81">
        <f t="shared" ref="T58:U58" si="65">T28</f>
        <v>0</v>
      </c>
      <c r="U58" s="81">
        <f t="shared" si="65"/>
        <v>0</v>
      </c>
      <c r="V58" s="73"/>
      <c r="W58" s="73"/>
      <c r="X58" s="73"/>
      <c r="Y58" s="73"/>
      <c r="Z58" s="80"/>
      <c r="AA58" s="80"/>
      <c r="AB58" s="59" t="str">
        <f t="shared" si="20"/>
        <v>VAC2 Agt TTF ILOTterterterbis</v>
      </c>
      <c r="AC58" s="147">
        <f t="shared" si="28"/>
        <v>0</v>
      </c>
      <c r="AD58" s="98">
        <f t="shared" si="29"/>
        <v>0</v>
      </c>
      <c r="AE58" s="98">
        <f t="shared" si="30"/>
        <v>0</v>
      </c>
      <c r="AF58" s="98">
        <f t="shared" si="31"/>
        <v>0</v>
      </c>
      <c r="AG58" s="98">
        <f t="shared" si="32"/>
        <v>0</v>
      </c>
      <c r="AH58" s="98">
        <f t="shared" si="33"/>
        <v>0</v>
      </c>
      <c r="AI58" s="98">
        <f t="shared" si="34"/>
        <v>0</v>
      </c>
      <c r="AJ58" s="98">
        <f t="shared" si="35"/>
        <v>0</v>
      </c>
      <c r="AK58" s="98">
        <f t="shared" si="36"/>
        <v>0</v>
      </c>
      <c r="AL58" s="98">
        <f t="shared" si="37"/>
        <v>0</v>
      </c>
      <c r="AM58" s="98">
        <f t="shared" si="38"/>
        <v>0</v>
      </c>
      <c r="AN58" s="98">
        <f t="shared" si="39"/>
        <v>0</v>
      </c>
      <c r="AO58" s="112">
        <f t="shared" si="40"/>
        <v>0</v>
      </c>
      <c r="AP58" s="112">
        <f t="shared" si="41"/>
        <v>0</v>
      </c>
      <c r="AQ58" s="112">
        <f t="shared" si="42"/>
        <v>0</v>
      </c>
      <c r="AR58" s="112">
        <f t="shared" si="43"/>
        <v>0</v>
      </c>
      <c r="AS58" s="112">
        <f t="shared" si="44"/>
        <v>0</v>
      </c>
      <c r="AT58" s="67">
        <f t="shared" si="45"/>
        <v>0</v>
      </c>
      <c r="AU58" s="67"/>
      <c r="AV58" s="67"/>
      <c r="AW58" s="67"/>
      <c r="AX58" s="67"/>
      <c r="AY58" s="67"/>
      <c r="AZ58" s="67"/>
      <c r="BA58" s="67"/>
      <c r="BB58" s="67"/>
      <c r="BC58" s="67"/>
      <c r="BD58" s="67"/>
      <c r="BE58" s="67"/>
      <c r="BF58" s="67"/>
      <c r="BG58" s="67"/>
      <c r="BH58" s="69"/>
      <c r="BI58" s="69"/>
      <c r="BJ58" s="67"/>
      <c r="BK58" s="67"/>
      <c r="BL58" s="73"/>
      <c r="BM58" s="73"/>
      <c r="BN58" s="73"/>
      <c r="BO58" s="73"/>
      <c r="BP58" s="73"/>
      <c r="BQ58" s="73"/>
      <c r="BR58" s="73"/>
      <c r="BS58" s="73"/>
      <c r="BT58" s="73"/>
      <c r="BU58" s="73"/>
      <c r="BV58" s="73"/>
      <c r="BW58" s="73"/>
      <c r="BX58" s="73"/>
      <c r="BY58" s="73"/>
      <c r="BZ58" s="73"/>
      <c r="CA58" s="73"/>
      <c r="CB58" s="73"/>
      <c r="CC58" s="60"/>
      <c r="CD58" s="60"/>
      <c r="CE58" s="60"/>
      <c r="CF58" s="60"/>
      <c r="CG58" s="59"/>
      <c r="CH58" s="59"/>
      <c r="CI58" s="59"/>
      <c r="CJ58" s="59"/>
      <c r="CK58" s="59"/>
      <c r="CL58" s="52"/>
    </row>
    <row r="59" spans="1:90" ht="12.75" customHeight="1">
      <c r="A59" s="71"/>
      <c r="B59" s="72"/>
      <c r="C59" s="72"/>
      <c r="D59" s="73"/>
      <c r="E59" s="73"/>
      <c r="F59" s="73"/>
      <c r="G59" s="73"/>
      <c r="H59" s="73"/>
      <c r="I59" s="73"/>
      <c r="J59" s="73"/>
      <c r="K59" s="73"/>
      <c r="L59" s="73"/>
      <c r="M59" s="73"/>
      <c r="N59" s="73"/>
      <c r="O59" s="73"/>
      <c r="P59" s="73"/>
      <c r="S59" s="108" t="str">
        <f t="shared" si="21"/>
        <v/>
      </c>
      <c r="T59" s="81">
        <f t="shared" ref="T59:U59" si="66">T29</f>
        <v>0</v>
      </c>
      <c r="U59" s="81">
        <f t="shared" si="66"/>
        <v>0</v>
      </c>
      <c r="V59" s="73"/>
      <c r="W59" s="73"/>
      <c r="X59" s="73"/>
      <c r="Y59" s="73"/>
      <c r="Z59" s="80"/>
      <c r="AA59" s="80"/>
      <c r="AB59" s="59" t="str">
        <f t="shared" si="20"/>
        <v>VAC2 Agt TTF ILOTterterterter</v>
      </c>
      <c r="AC59" s="147">
        <f t="shared" si="28"/>
        <v>0</v>
      </c>
      <c r="AD59" s="98">
        <f t="shared" si="29"/>
        <v>0</v>
      </c>
      <c r="AE59" s="98">
        <f t="shared" si="30"/>
        <v>0</v>
      </c>
      <c r="AF59" s="98">
        <f t="shared" si="31"/>
        <v>0</v>
      </c>
      <c r="AG59" s="98">
        <f t="shared" si="32"/>
        <v>0</v>
      </c>
      <c r="AH59" s="98">
        <f t="shared" si="33"/>
        <v>0</v>
      </c>
      <c r="AI59" s="98">
        <f t="shared" si="34"/>
        <v>0</v>
      </c>
      <c r="AJ59" s="98">
        <f t="shared" si="35"/>
        <v>0</v>
      </c>
      <c r="AK59" s="98">
        <f t="shared" si="36"/>
        <v>0</v>
      </c>
      <c r="AL59" s="98">
        <f t="shared" si="37"/>
        <v>0</v>
      </c>
      <c r="AM59" s="98">
        <f t="shared" si="38"/>
        <v>0</v>
      </c>
      <c r="AN59" s="98">
        <f t="shared" si="39"/>
        <v>0</v>
      </c>
      <c r="AO59" s="112">
        <f t="shared" si="40"/>
        <v>0</v>
      </c>
      <c r="AP59" s="112">
        <f t="shared" si="41"/>
        <v>0</v>
      </c>
      <c r="AQ59" s="112">
        <f t="shared" si="42"/>
        <v>0</v>
      </c>
      <c r="AR59" s="112">
        <f t="shared" si="43"/>
        <v>0</v>
      </c>
      <c r="AS59" s="112">
        <f t="shared" si="44"/>
        <v>0</v>
      </c>
      <c r="AT59" s="67">
        <f t="shared" si="45"/>
        <v>0</v>
      </c>
      <c r="AU59" s="67"/>
      <c r="AV59" s="67"/>
      <c r="AW59" s="67"/>
      <c r="AX59" s="67"/>
      <c r="AY59" s="67"/>
      <c r="AZ59" s="67"/>
      <c r="BA59" s="67"/>
      <c r="BB59" s="67"/>
      <c r="BC59" s="67"/>
      <c r="BD59" s="67"/>
      <c r="BE59" s="67"/>
      <c r="BF59" s="67"/>
      <c r="BG59" s="67"/>
      <c r="BH59" s="69"/>
      <c r="BI59" s="69"/>
      <c r="BJ59" s="73"/>
      <c r="BK59" s="73"/>
      <c r="BL59" s="73"/>
      <c r="BM59" s="73"/>
      <c r="BN59" s="73"/>
      <c r="BO59" s="73"/>
      <c r="BP59" s="73"/>
      <c r="BQ59" s="73"/>
      <c r="BR59" s="73"/>
      <c r="BS59" s="73"/>
      <c r="BT59" s="73"/>
      <c r="BU59" s="73"/>
      <c r="BV59" s="73"/>
      <c r="BW59" s="73"/>
      <c r="BX59" s="73"/>
      <c r="BY59" s="73"/>
      <c r="BZ59" s="73"/>
      <c r="CA59" s="73"/>
      <c r="CB59" s="73"/>
      <c r="CC59" s="58"/>
      <c r="CD59" s="58"/>
      <c r="CE59" s="58"/>
      <c r="CF59" s="58"/>
      <c r="CG59" s="59"/>
      <c r="CH59" s="59"/>
      <c r="CI59" s="59"/>
      <c r="CJ59" s="59"/>
      <c r="CK59" s="59"/>
      <c r="CL59" s="52"/>
    </row>
    <row r="60" spans="1:90" ht="12.75" customHeight="1">
      <c r="A60" s="71"/>
      <c r="B60" s="72"/>
      <c r="C60" s="72"/>
      <c r="D60" s="73"/>
      <c r="E60" s="73"/>
      <c r="F60" s="73"/>
      <c r="G60" s="73"/>
      <c r="H60" s="73"/>
      <c r="I60" s="73"/>
      <c r="J60" s="73"/>
      <c r="K60" s="73"/>
      <c r="L60" s="73"/>
      <c r="M60" s="73"/>
      <c r="N60" s="73"/>
      <c r="O60" s="73"/>
      <c r="P60" s="73"/>
      <c r="S60" s="108" t="str">
        <f t="shared" si="21"/>
        <v/>
      </c>
      <c r="T60" s="81">
        <f t="shared" ref="T60:U60" si="67">T30</f>
        <v>0</v>
      </c>
      <c r="U60" s="81">
        <f t="shared" si="67"/>
        <v>0</v>
      </c>
      <c r="V60" s="73"/>
      <c r="W60" s="73"/>
      <c r="X60" s="73"/>
      <c r="Y60" s="73"/>
      <c r="Z60" s="80"/>
      <c r="AA60" s="80"/>
      <c r="AB60" s="59" t="str">
        <f t="shared" si="20"/>
        <v>VAC2 Agt TTF ILOTterterterterbis</v>
      </c>
      <c r="AC60" s="147">
        <f t="shared" si="28"/>
        <v>0</v>
      </c>
      <c r="AD60" s="98">
        <f t="shared" si="29"/>
        <v>0</v>
      </c>
      <c r="AE60" s="98">
        <f t="shared" si="30"/>
        <v>0</v>
      </c>
      <c r="AF60" s="98">
        <f t="shared" si="31"/>
        <v>0</v>
      </c>
      <c r="AG60" s="98">
        <f t="shared" si="32"/>
        <v>0</v>
      </c>
      <c r="AH60" s="98">
        <f t="shared" si="33"/>
        <v>0</v>
      </c>
      <c r="AI60" s="98">
        <f t="shared" si="34"/>
        <v>0</v>
      </c>
      <c r="AJ60" s="98">
        <f t="shared" si="35"/>
        <v>0</v>
      </c>
      <c r="AK60" s="98">
        <f t="shared" si="36"/>
        <v>0</v>
      </c>
      <c r="AL60" s="98">
        <f t="shared" si="37"/>
        <v>0</v>
      </c>
      <c r="AM60" s="98">
        <f t="shared" si="38"/>
        <v>0</v>
      </c>
      <c r="AN60" s="98">
        <f t="shared" si="39"/>
        <v>0</v>
      </c>
      <c r="AO60" s="112">
        <f t="shared" si="40"/>
        <v>0</v>
      </c>
      <c r="AP60" s="112">
        <f t="shared" si="41"/>
        <v>0</v>
      </c>
      <c r="AQ60" s="112">
        <f t="shared" si="42"/>
        <v>0</v>
      </c>
      <c r="AR60" s="112">
        <f t="shared" si="43"/>
        <v>0</v>
      </c>
      <c r="AS60" s="112">
        <f t="shared" si="44"/>
        <v>0</v>
      </c>
      <c r="AT60" s="67">
        <f t="shared" si="45"/>
        <v>0</v>
      </c>
      <c r="AU60" s="67"/>
      <c r="AV60" s="67"/>
      <c r="AW60" s="67"/>
      <c r="AX60" s="67"/>
      <c r="AY60" s="67"/>
      <c r="AZ60" s="67"/>
      <c r="BA60" s="67"/>
      <c r="BB60" s="67"/>
      <c r="BC60" s="67"/>
      <c r="BD60" s="67"/>
      <c r="BE60" s="67"/>
      <c r="BF60" s="67"/>
      <c r="BG60" s="67"/>
      <c r="BH60" s="69"/>
      <c r="BI60" s="69"/>
      <c r="BJ60" s="67"/>
      <c r="BK60" s="67"/>
      <c r="BL60" s="73"/>
      <c r="BM60" s="73"/>
      <c r="BN60" s="73"/>
      <c r="BO60" s="73"/>
      <c r="BP60" s="73"/>
      <c r="BQ60" s="73"/>
      <c r="BR60" s="73"/>
      <c r="BS60" s="73"/>
      <c r="BT60" s="73"/>
      <c r="BU60" s="73"/>
      <c r="BV60" s="73"/>
      <c r="BW60" s="73"/>
      <c r="BX60" s="73"/>
      <c r="BY60" s="73"/>
      <c r="BZ60" s="73"/>
      <c r="CA60" s="73"/>
      <c r="CB60" s="73"/>
      <c r="CC60" s="60"/>
      <c r="CD60" s="60"/>
      <c r="CE60" s="60"/>
      <c r="CF60" s="60"/>
      <c r="CG60" s="59"/>
      <c r="CH60" s="59"/>
      <c r="CI60" s="59"/>
      <c r="CJ60" s="59"/>
      <c r="CK60" s="59"/>
      <c r="CL60" s="52"/>
    </row>
    <row r="61" spans="1:90" ht="12.75" customHeight="1">
      <c r="A61" s="71"/>
      <c r="B61" s="72"/>
      <c r="C61" s="72"/>
      <c r="D61" s="73"/>
      <c r="E61" s="73"/>
      <c r="F61" s="73"/>
      <c r="G61" s="73"/>
      <c r="H61" s="73"/>
      <c r="I61" s="73"/>
      <c r="J61" s="73"/>
      <c r="K61" s="73"/>
      <c r="L61" s="73"/>
      <c r="M61" s="73"/>
      <c r="N61" s="73"/>
      <c r="O61" s="73"/>
      <c r="P61" s="73"/>
      <c r="S61" s="108" t="str">
        <f t="shared" ref="S61" si="68">T31&amp;IF(LEFT(U61,5)="14h00","(14.00 -21.00)",IF(LEFT(U61,5)="14h30","(14.30 -21.30)",IF(LEFT(U31,5)="17H30","(17.00- 21.30)","")))</f>
        <v/>
      </c>
      <c r="T61" s="81">
        <f t="shared" ref="T61:U61" si="69">T31</f>
        <v>0</v>
      </c>
      <c r="U61" s="81">
        <f t="shared" si="69"/>
        <v>0</v>
      </c>
      <c r="V61" s="73"/>
      <c r="W61" s="73"/>
      <c r="X61" s="73"/>
      <c r="Y61" s="73"/>
      <c r="Z61" s="80"/>
      <c r="AA61" s="80"/>
      <c r="AB61" s="59" t="str">
        <f t="shared" si="20"/>
        <v>VAC2 Agt TTF ILOTterterterterter</v>
      </c>
      <c r="AC61" s="147">
        <f t="shared" si="28"/>
        <v>0</v>
      </c>
      <c r="AD61" s="98">
        <f t="shared" si="29"/>
        <v>0</v>
      </c>
      <c r="AE61" s="98">
        <f t="shared" si="30"/>
        <v>0</v>
      </c>
      <c r="AF61" s="98">
        <f t="shared" si="31"/>
        <v>0</v>
      </c>
      <c r="AG61" s="98">
        <f t="shared" si="32"/>
        <v>0</v>
      </c>
      <c r="AH61" s="98">
        <f t="shared" si="33"/>
        <v>0</v>
      </c>
      <c r="AI61" s="98">
        <f t="shared" si="34"/>
        <v>0</v>
      </c>
      <c r="AJ61" s="98">
        <f t="shared" si="35"/>
        <v>0</v>
      </c>
      <c r="AK61" s="98">
        <f t="shared" si="36"/>
        <v>0</v>
      </c>
      <c r="AL61" s="98">
        <f t="shared" si="37"/>
        <v>0</v>
      </c>
      <c r="AM61" s="98">
        <f t="shared" si="38"/>
        <v>0</v>
      </c>
      <c r="AN61" s="98">
        <f t="shared" si="39"/>
        <v>0</v>
      </c>
      <c r="AO61" s="112">
        <f t="shared" si="40"/>
        <v>0</v>
      </c>
      <c r="AP61" s="112">
        <f t="shared" si="41"/>
        <v>0</v>
      </c>
      <c r="AQ61" s="112">
        <f t="shared" si="42"/>
        <v>0</v>
      </c>
      <c r="AR61" s="112">
        <f t="shared" si="43"/>
        <v>0</v>
      </c>
      <c r="AS61" s="112">
        <f t="shared" si="44"/>
        <v>0</v>
      </c>
      <c r="AT61" s="67">
        <f t="shared" si="45"/>
        <v>0</v>
      </c>
      <c r="AU61" s="67"/>
      <c r="AV61" s="67"/>
      <c r="AW61" s="67"/>
      <c r="AX61" s="67"/>
      <c r="AY61" s="67"/>
      <c r="AZ61" s="67"/>
      <c r="BA61" s="67"/>
      <c r="BB61" s="67"/>
      <c r="BC61" s="67"/>
      <c r="BD61" s="67"/>
      <c r="BE61" s="67"/>
      <c r="BF61" s="67"/>
      <c r="BG61" s="67"/>
      <c r="BH61" s="69"/>
      <c r="BI61" s="69"/>
      <c r="BJ61" s="73"/>
      <c r="BK61" s="73"/>
      <c r="BL61" s="73"/>
      <c r="BM61" s="73"/>
      <c r="BN61" s="73"/>
      <c r="BO61" s="73"/>
      <c r="BP61" s="73"/>
      <c r="BQ61" s="73"/>
      <c r="BR61" s="73"/>
      <c r="BS61" s="73"/>
      <c r="BT61" s="73"/>
      <c r="BU61" s="73"/>
      <c r="BV61" s="73"/>
      <c r="BW61" s="73"/>
      <c r="BX61" s="73"/>
      <c r="BY61" s="73"/>
      <c r="BZ61" s="73"/>
      <c r="CA61" s="73"/>
      <c r="CB61" s="73"/>
      <c r="CC61" s="60"/>
      <c r="CD61" s="60"/>
      <c r="CE61" s="60"/>
      <c r="CF61" s="60"/>
      <c r="CG61" s="59"/>
      <c r="CH61" s="59"/>
      <c r="CI61" s="59"/>
      <c r="CJ61" s="59"/>
      <c r="CK61" s="59"/>
      <c r="CL61" s="52"/>
    </row>
    <row r="62" spans="1:90" ht="12.75" customHeight="1">
      <c r="A62" s="71"/>
      <c r="B62" s="72"/>
      <c r="C62" s="72"/>
      <c r="D62" s="73"/>
      <c r="E62" s="73"/>
      <c r="F62" s="73"/>
      <c r="G62" s="73"/>
      <c r="H62" s="73"/>
      <c r="I62" s="73"/>
      <c r="J62" s="73"/>
      <c r="K62" s="73"/>
      <c r="L62" s="73"/>
      <c r="M62" s="73"/>
      <c r="N62" s="73"/>
      <c r="O62" s="73"/>
      <c r="P62" s="73"/>
      <c r="Q62" s="108"/>
      <c r="R62" s="73"/>
      <c r="S62" s="73"/>
      <c r="T62" s="73"/>
      <c r="U62" s="110"/>
      <c r="V62" s="73"/>
      <c r="W62" s="73"/>
      <c r="X62" s="73"/>
      <c r="Y62" s="73"/>
      <c r="Z62" s="80"/>
      <c r="AA62" s="80"/>
      <c r="AB62" s="59" t="str">
        <f t="shared" si="20"/>
        <v>VAC2 Agt TTF ILOTterterterterterbis</v>
      </c>
      <c r="AC62" s="147">
        <f t="shared" si="28"/>
        <v>0</v>
      </c>
      <c r="AD62" s="98">
        <f t="shared" si="29"/>
        <v>0</v>
      </c>
      <c r="AE62" s="98">
        <f t="shared" si="30"/>
        <v>0</v>
      </c>
      <c r="AF62" s="98">
        <f t="shared" si="31"/>
        <v>0</v>
      </c>
      <c r="AG62" s="98">
        <f t="shared" si="32"/>
        <v>0</v>
      </c>
      <c r="AH62" s="98">
        <f t="shared" si="33"/>
        <v>0</v>
      </c>
      <c r="AI62" s="98">
        <f t="shared" si="34"/>
        <v>0</v>
      </c>
      <c r="AJ62" s="98">
        <f t="shared" si="35"/>
        <v>0</v>
      </c>
      <c r="AK62" s="98">
        <f t="shared" si="36"/>
        <v>0</v>
      </c>
      <c r="AL62" s="98">
        <f t="shared" si="37"/>
        <v>0</v>
      </c>
      <c r="AM62" s="98">
        <f t="shared" si="38"/>
        <v>0</v>
      </c>
      <c r="AN62" s="98">
        <f t="shared" si="39"/>
        <v>0</v>
      </c>
      <c r="AO62" s="112">
        <f t="shared" si="40"/>
        <v>0</v>
      </c>
      <c r="AP62" s="112">
        <f t="shared" si="41"/>
        <v>0</v>
      </c>
      <c r="AQ62" s="112">
        <f t="shared" si="42"/>
        <v>0</v>
      </c>
      <c r="AR62" s="112">
        <f t="shared" si="43"/>
        <v>0</v>
      </c>
      <c r="AS62" s="112">
        <f t="shared" si="44"/>
        <v>0</v>
      </c>
      <c r="AT62" s="67">
        <f t="shared" si="45"/>
        <v>0</v>
      </c>
      <c r="AU62" s="67"/>
      <c r="AV62" s="67"/>
      <c r="AW62" s="67"/>
      <c r="AX62" s="67"/>
      <c r="AY62" s="67"/>
      <c r="AZ62" s="67"/>
      <c r="BA62" s="67"/>
      <c r="BB62" s="67"/>
      <c r="BC62" s="67"/>
      <c r="BD62" s="67"/>
      <c r="BE62" s="67"/>
      <c r="BF62" s="67"/>
      <c r="BG62" s="67"/>
      <c r="BH62" s="69"/>
      <c r="BI62" s="69"/>
      <c r="BJ62" s="67"/>
      <c r="BK62" s="67"/>
      <c r="BL62" s="73"/>
      <c r="BM62" s="73"/>
      <c r="BN62" s="73"/>
      <c r="BO62" s="73"/>
      <c r="BP62" s="73"/>
      <c r="BQ62" s="73"/>
      <c r="BR62" s="73"/>
      <c r="BS62" s="73"/>
      <c r="BT62" s="73"/>
      <c r="BU62" s="73"/>
      <c r="BV62" s="73"/>
      <c r="BW62" s="73"/>
      <c r="BX62" s="73"/>
      <c r="BY62" s="73"/>
      <c r="BZ62" s="73"/>
      <c r="CA62" s="73"/>
      <c r="CB62" s="73"/>
      <c r="CC62" s="58"/>
      <c r="CD62" s="58"/>
      <c r="CE62" s="58"/>
      <c r="CF62" s="58"/>
      <c r="CG62" s="59"/>
      <c r="CH62" s="59"/>
      <c r="CI62" s="59"/>
      <c r="CJ62" s="59"/>
      <c r="CK62" s="59"/>
      <c r="CL62" s="52"/>
    </row>
    <row r="63" spans="1:90" ht="12.75" customHeight="1">
      <c r="A63" s="71"/>
      <c r="B63" s="72"/>
      <c r="C63" s="72"/>
      <c r="D63" s="73"/>
      <c r="E63" s="73"/>
      <c r="F63" s="73"/>
      <c r="G63" s="73"/>
      <c r="H63" s="73"/>
      <c r="I63" s="73"/>
      <c r="J63" s="73"/>
      <c r="K63" s="73"/>
      <c r="L63" s="73"/>
      <c r="M63" s="73"/>
      <c r="N63" s="73"/>
      <c r="O63" s="73"/>
      <c r="P63" s="73"/>
      <c r="Q63" s="108"/>
      <c r="R63" s="73"/>
      <c r="S63" s="73"/>
      <c r="T63" s="73"/>
      <c r="U63" s="110"/>
      <c r="V63" s="73"/>
      <c r="W63" s="73"/>
      <c r="X63" s="73"/>
      <c r="Y63" s="73"/>
      <c r="Z63" s="80"/>
      <c r="AA63" s="80"/>
      <c r="AB63" s="59" t="str">
        <f t="shared" ref="AB63:AB126" si="70">IF(A63="",IF(AB62=AB61&amp;"bis",AB61&amp;"ter",AB61&amp;"bis"),A63)</f>
        <v>VAC2 Agt TTF ILOTterterterterterter</v>
      </c>
      <c r="AC63" s="147">
        <f t="shared" si="28"/>
        <v>0</v>
      </c>
      <c r="AD63" s="98">
        <f t="shared" si="29"/>
        <v>0</v>
      </c>
      <c r="AE63" s="98">
        <f t="shared" si="30"/>
        <v>0</v>
      </c>
      <c r="AF63" s="98">
        <f t="shared" si="31"/>
        <v>0</v>
      </c>
      <c r="AG63" s="98">
        <f t="shared" si="32"/>
        <v>0</v>
      </c>
      <c r="AH63" s="98">
        <f t="shared" si="33"/>
        <v>0</v>
      </c>
      <c r="AI63" s="98">
        <f t="shared" si="34"/>
        <v>0</v>
      </c>
      <c r="AJ63" s="98">
        <f t="shared" si="35"/>
        <v>0</v>
      </c>
      <c r="AK63" s="98">
        <f t="shared" si="36"/>
        <v>0</v>
      </c>
      <c r="AL63" s="98">
        <f t="shared" si="37"/>
        <v>0</v>
      </c>
      <c r="AM63" s="98">
        <f t="shared" si="38"/>
        <v>0</v>
      </c>
      <c r="AN63" s="98">
        <f t="shared" si="39"/>
        <v>0</v>
      </c>
      <c r="AO63" s="112">
        <f t="shared" si="40"/>
        <v>0</v>
      </c>
      <c r="AP63" s="112">
        <f t="shared" si="41"/>
        <v>0</v>
      </c>
      <c r="AQ63" s="112">
        <f t="shared" si="42"/>
        <v>0</v>
      </c>
      <c r="AR63" s="112">
        <f t="shared" si="43"/>
        <v>0</v>
      </c>
      <c r="AS63" s="112">
        <f t="shared" si="44"/>
        <v>0</v>
      </c>
      <c r="AT63" s="67">
        <f t="shared" si="45"/>
        <v>0</v>
      </c>
      <c r="AU63" s="67"/>
      <c r="AV63" s="67"/>
      <c r="AW63" s="67"/>
      <c r="AX63" s="67"/>
      <c r="AY63" s="67"/>
      <c r="AZ63" s="67"/>
      <c r="BA63" s="67"/>
      <c r="BB63" s="67"/>
      <c r="BC63" s="67"/>
      <c r="BD63" s="67"/>
      <c r="BE63" s="67"/>
      <c r="BF63" s="67"/>
      <c r="BG63" s="67"/>
      <c r="BH63" s="69"/>
      <c r="BI63" s="69"/>
      <c r="BJ63" s="67"/>
      <c r="BK63" s="67"/>
      <c r="BL63" s="73"/>
      <c r="BM63" s="73"/>
      <c r="BN63" s="73"/>
      <c r="BO63" s="73"/>
      <c r="BP63" s="73"/>
      <c r="BQ63" s="73"/>
      <c r="BR63" s="73"/>
      <c r="BS63" s="73"/>
      <c r="BT63" s="73"/>
      <c r="BU63" s="73"/>
      <c r="BV63" s="73"/>
      <c r="BW63" s="73"/>
      <c r="BX63" s="73"/>
      <c r="BY63" s="73"/>
      <c r="BZ63" s="73"/>
      <c r="CA63" s="73"/>
      <c r="CB63" s="73"/>
      <c r="CC63" s="60"/>
      <c r="CD63" s="60"/>
      <c r="CE63" s="60"/>
      <c r="CF63" s="60"/>
      <c r="CG63" s="59"/>
      <c r="CH63" s="59"/>
      <c r="CI63" s="59"/>
      <c r="CJ63" s="59"/>
      <c r="CK63" s="59"/>
      <c r="CL63" s="52"/>
    </row>
    <row r="64" spans="1:90" ht="12.75" customHeight="1">
      <c r="A64" s="71"/>
      <c r="B64" s="72"/>
      <c r="C64" s="72"/>
      <c r="D64" s="73"/>
      <c r="E64" s="73"/>
      <c r="F64" s="73"/>
      <c r="G64" s="73"/>
      <c r="H64" s="73"/>
      <c r="I64" s="73"/>
      <c r="J64" s="73"/>
      <c r="K64" s="73"/>
      <c r="L64" s="73"/>
      <c r="M64" s="73"/>
      <c r="N64" s="73"/>
      <c r="O64" s="73"/>
      <c r="P64" s="73"/>
      <c r="Q64" s="108"/>
      <c r="R64" s="73"/>
      <c r="S64" s="73"/>
      <c r="T64" s="73"/>
      <c r="U64" s="110"/>
      <c r="V64" s="73"/>
      <c r="W64" s="73"/>
      <c r="X64" s="73"/>
      <c r="Y64" s="73"/>
      <c r="Z64" s="80"/>
      <c r="AA64" s="80"/>
      <c r="AB64" s="59" t="str">
        <f t="shared" si="70"/>
        <v>VAC2 Agt TTF ILOTterterterterterbisbis</v>
      </c>
      <c r="AC64" s="147">
        <f t="shared" si="28"/>
        <v>0</v>
      </c>
      <c r="AD64" s="98">
        <f t="shared" si="29"/>
        <v>0</v>
      </c>
      <c r="AE64" s="98">
        <f t="shared" si="30"/>
        <v>0</v>
      </c>
      <c r="AF64" s="98">
        <f t="shared" si="31"/>
        <v>0</v>
      </c>
      <c r="AG64" s="98">
        <f t="shared" si="32"/>
        <v>0</v>
      </c>
      <c r="AH64" s="98">
        <f t="shared" si="33"/>
        <v>0</v>
      </c>
      <c r="AI64" s="98">
        <f t="shared" si="34"/>
        <v>0</v>
      </c>
      <c r="AJ64" s="98">
        <f t="shared" si="35"/>
        <v>0</v>
      </c>
      <c r="AK64" s="98">
        <f t="shared" si="36"/>
        <v>0</v>
      </c>
      <c r="AL64" s="98">
        <f t="shared" si="37"/>
        <v>0</v>
      </c>
      <c r="AM64" s="98">
        <f t="shared" si="38"/>
        <v>0</v>
      </c>
      <c r="AN64" s="98">
        <f t="shared" si="39"/>
        <v>0</v>
      </c>
      <c r="AO64" s="112">
        <f t="shared" si="40"/>
        <v>0</v>
      </c>
      <c r="AP64" s="112">
        <f t="shared" si="41"/>
        <v>0</v>
      </c>
      <c r="AQ64" s="112">
        <f t="shared" si="42"/>
        <v>0</v>
      </c>
      <c r="AR64" s="112">
        <f t="shared" si="43"/>
        <v>0</v>
      </c>
      <c r="AS64" s="112">
        <f t="shared" si="44"/>
        <v>0</v>
      </c>
      <c r="AT64" s="67">
        <f t="shared" si="45"/>
        <v>0</v>
      </c>
      <c r="AU64" s="67"/>
      <c r="AV64" s="67"/>
      <c r="AW64" s="67"/>
      <c r="AX64" s="67"/>
      <c r="AY64" s="67"/>
      <c r="AZ64" s="67"/>
      <c r="BA64" s="67"/>
      <c r="BB64" s="67"/>
      <c r="BC64" s="67"/>
      <c r="BD64" s="67"/>
      <c r="BE64" s="67"/>
      <c r="BF64" s="67"/>
      <c r="BG64" s="67"/>
      <c r="BH64" s="69"/>
      <c r="BI64" s="69"/>
      <c r="BJ64" s="67"/>
      <c r="BK64" s="67"/>
      <c r="BL64" s="67"/>
      <c r="BM64" s="67"/>
      <c r="BN64" s="67"/>
      <c r="BO64" s="67"/>
      <c r="BP64" s="73"/>
      <c r="BQ64" s="73"/>
      <c r="BR64" s="73"/>
      <c r="BS64" s="73"/>
      <c r="BT64" s="73"/>
      <c r="BU64" s="73"/>
      <c r="BV64" s="73"/>
      <c r="BW64" s="73"/>
      <c r="BX64" s="73"/>
      <c r="BY64" s="73"/>
      <c r="BZ64" s="73"/>
      <c r="CA64" s="73"/>
      <c r="CB64" s="73"/>
      <c r="CC64" s="61"/>
      <c r="CD64" s="61"/>
      <c r="CE64" s="61"/>
      <c r="CF64" s="61"/>
      <c r="CG64" s="59"/>
      <c r="CH64" s="59"/>
      <c r="CI64" s="59"/>
      <c r="CJ64" s="59"/>
      <c r="CK64" s="59"/>
      <c r="CL64" s="52"/>
    </row>
    <row r="65" spans="1:90" ht="12.75" customHeight="1">
      <c r="A65" s="71"/>
      <c r="B65" s="72"/>
      <c r="C65" s="72"/>
      <c r="D65" s="73"/>
      <c r="E65" s="73"/>
      <c r="F65" s="73"/>
      <c r="G65" s="73"/>
      <c r="H65" s="73"/>
      <c r="I65" s="73"/>
      <c r="J65" s="73"/>
      <c r="K65" s="73"/>
      <c r="L65" s="73"/>
      <c r="M65" s="73"/>
      <c r="N65" s="73"/>
      <c r="O65" s="73"/>
      <c r="P65" s="73"/>
      <c r="Q65" s="73"/>
      <c r="R65" s="73"/>
      <c r="S65" s="73"/>
      <c r="T65" s="73"/>
      <c r="U65" s="110"/>
      <c r="V65" s="73"/>
      <c r="W65" s="73"/>
      <c r="X65" s="73"/>
      <c r="Y65" s="73"/>
      <c r="Z65" s="80"/>
      <c r="AA65" s="80"/>
      <c r="AB65" s="59" t="str">
        <f t="shared" si="70"/>
        <v>VAC2 Agt TTF ILOTterterterterterterbis</v>
      </c>
      <c r="AC65" s="147">
        <f t="shared" si="28"/>
        <v>0</v>
      </c>
      <c r="AD65" s="98">
        <f t="shared" si="29"/>
        <v>0</v>
      </c>
      <c r="AE65" s="98">
        <f t="shared" si="30"/>
        <v>0</v>
      </c>
      <c r="AF65" s="98">
        <f t="shared" si="31"/>
        <v>0</v>
      </c>
      <c r="AG65" s="98">
        <f t="shared" si="32"/>
        <v>0</v>
      </c>
      <c r="AH65" s="98">
        <f t="shared" si="33"/>
        <v>0</v>
      </c>
      <c r="AI65" s="98">
        <f t="shared" si="34"/>
        <v>0</v>
      </c>
      <c r="AJ65" s="98">
        <f t="shared" si="35"/>
        <v>0</v>
      </c>
      <c r="AK65" s="98">
        <f t="shared" si="36"/>
        <v>0</v>
      </c>
      <c r="AL65" s="98">
        <f t="shared" si="37"/>
        <v>0</v>
      </c>
      <c r="AM65" s="98">
        <f t="shared" si="38"/>
        <v>0</v>
      </c>
      <c r="AN65" s="98">
        <f t="shared" si="39"/>
        <v>0</v>
      </c>
      <c r="AO65" s="112">
        <f t="shared" si="40"/>
        <v>0</v>
      </c>
      <c r="AP65" s="112">
        <f t="shared" si="41"/>
        <v>0</v>
      </c>
      <c r="AQ65" s="112">
        <f t="shared" si="42"/>
        <v>0</v>
      </c>
      <c r="AR65" s="112">
        <f t="shared" si="43"/>
        <v>0</v>
      </c>
      <c r="AS65" s="112">
        <f t="shared" si="44"/>
        <v>0</v>
      </c>
      <c r="AT65" s="67">
        <f t="shared" si="45"/>
        <v>0</v>
      </c>
      <c r="AU65" s="67"/>
      <c r="AV65" s="67"/>
      <c r="AW65" s="67"/>
      <c r="AX65" s="67"/>
      <c r="AY65" s="67"/>
      <c r="AZ65" s="67"/>
      <c r="BA65" s="67"/>
      <c r="BB65" s="67"/>
      <c r="BC65" s="67"/>
      <c r="BD65" s="67"/>
      <c r="BE65" s="67"/>
      <c r="BF65" s="67"/>
      <c r="BG65" s="67"/>
      <c r="BH65" s="69"/>
      <c r="BI65" s="69"/>
      <c r="BJ65" s="73"/>
      <c r="BK65" s="73"/>
      <c r="BL65" s="73"/>
      <c r="BM65" s="73"/>
      <c r="BN65" s="73"/>
      <c r="BO65" s="73"/>
      <c r="BP65" s="73"/>
      <c r="BQ65" s="73"/>
      <c r="BR65" s="73"/>
      <c r="BS65" s="73"/>
      <c r="BT65" s="73"/>
      <c r="BU65" s="73"/>
      <c r="BV65" s="73"/>
      <c r="BW65" s="73"/>
      <c r="BX65" s="73"/>
      <c r="BY65" s="73"/>
      <c r="BZ65" s="73"/>
      <c r="CA65" s="73"/>
      <c r="CB65" s="73"/>
      <c r="CC65" s="58"/>
      <c r="CD65" s="58"/>
      <c r="CE65" s="58"/>
      <c r="CF65" s="58"/>
      <c r="CG65" s="59"/>
      <c r="CH65" s="59"/>
      <c r="CI65" s="59"/>
      <c r="CJ65" s="59"/>
      <c r="CK65" s="59"/>
      <c r="CL65" s="52"/>
    </row>
    <row r="66" spans="1:90" ht="12.75" customHeight="1">
      <c r="A66" s="71"/>
      <c r="B66" s="72"/>
      <c r="C66" s="72"/>
      <c r="D66" s="73"/>
      <c r="E66" s="73"/>
      <c r="F66" s="73"/>
      <c r="G66" s="73"/>
      <c r="H66" s="73"/>
      <c r="I66" s="73"/>
      <c r="J66" s="73"/>
      <c r="K66" s="73"/>
      <c r="L66" s="73"/>
      <c r="M66" s="73"/>
      <c r="N66" s="73"/>
      <c r="O66" s="73"/>
      <c r="P66" s="73"/>
      <c r="Q66" s="73"/>
      <c r="R66" s="73"/>
      <c r="S66" s="73"/>
      <c r="T66" s="74"/>
      <c r="U66" s="74"/>
      <c r="V66" s="74"/>
      <c r="W66" s="74"/>
      <c r="X66" s="74"/>
      <c r="Y66" s="74"/>
      <c r="Z66" s="80"/>
      <c r="AA66" s="80"/>
      <c r="AB66" s="59" t="str">
        <f t="shared" si="70"/>
        <v>VAC2 Agt TTF ILOTterterterterterbisbisbis</v>
      </c>
      <c r="AC66" s="80"/>
      <c r="AD66" s="80"/>
      <c r="AE66" s="80"/>
      <c r="AF66" s="67"/>
      <c r="AG66" s="67"/>
      <c r="AH66" s="67"/>
      <c r="AI66" s="67"/>
      <c r="AJ66" s="67"/>
      <c r="AK66" s="67"/>
      <c r="AL66" s="67"/>
      <c r="AM66" s="67"/>
      <c r="AN66" s="67"/>
      <c r="AO66" s="67"/>
      <c r="AP66" s="67"/>
      <c r="AQ66" s="67"/>
      <c r="AR66" s="67"/>
      <c r="AS66" s="67"/>
      <c r="AT66" s="67"/>
      <c r="AU66" s="67"/>
      <c r="AV66" s="67"/>
      <c r="AW66" s="67"/>
      <c r="AX66" s="67"/>
      <c r="AY66" s="67"/>
      <c r="AZ66" s="67"/>
      <c r="BA66" s="67"/>
      <c r="BB66" s="67"/>
      <c r="BC66" s="67"/>
      <c r="BD66" s="67"/>
      <c r="BE66" s="67"/>
      <c r="BF66" s="67"/>
      <c r="BG66" s="67"/>
      <c r="BH66" s="69"/>
      <c r="BI66" s="69"/>
      <c r="BJ66" s="73"/>
      <c r="BK66" s="73"/>
      <c r="BL66" s="73"/>
      <c r="BM66" s="73"/>
      <c r="BN66" s="73"/>
      <c r="BO66" s="73"/>
      <c r="BP66" s="73"/>
      <c r="BQ66" s="73"/>
      <c r="BR66" s="73"/>
      <c r="BS66" s="73"/>
      <c r="BT66" s="73"/>
      <c r="BU66" s="73"/>
      <c r="BV66" s="73"/>
      <c r="BW66" s="73"/>
      <c r="BX66" s="73"/>
      <c r="BY66" s="73"/>
      <c r="BZ66" s="73"/>
      <c r="CA66" s="73"/>
      <c r="CB66" s="73"/>
      <c r="CC66" s="60"/>
      <c r="CD66" s="60"/>
      <c r="CE66" s="60"/>
      <c r="CF66" s="60"/>
      <c r="CG66" s="59"/>
      <c r="CH66" s="59"/>
      <c r="CI66" s="59"/>
      <c r="CJ66" s="59"/>
      <c r="CK66" s="59"/>
      <c r="CL66" s="52"/>
    </row>
    <row r="67" spans="1:90" ht="12.75" customHeight="1">
      <c r="A67" s="71"/>
      <c r="B67" s="72"/>
      <c r="C67" s="72"/>
      <c r="D67" s="73"/>
      <c r="E67" s="73"/>
      <c r="F67" s="73"/>
      <c r="G67" s="73"/>
      <c r="H67" s="73"/>
      <c r="I67" s="73"/>
      <c r="J67" s="73"/>
      <c r="K67" s="73"/>
      <c r="L67" s="73"/>
      <c r="M67" s="73"/>
      <c r="N67" s="73"/>
      <c r="O67" s="73"/>
      <c r="P67" s="73"/>
      <c r="Q67" s="73"/>
      <c r="R67" s="73"/>
      <c r="S67" s="73"/>
      <c r="T67" s="73"/>
      <c r="U67" s="73"/>
      <c r="V67" s="73"/>
      <c r="W67" s="73"/>
      <c r="X67" s="73"/>
      <c r="Y67" s="73"/>
      <c r="Z67" s="73"/>
      <c r="AA67" s="73"/>
      <c r="AB67" s="59" t="str">
        <f t="shared" si="70"/>
        <v>VAC2 Agt TTF ILOTterterterterterterbisbis</v>
      </c>
      <c r="AC67" s="80"/>
      <c r="AD67" s="80"/>
      <c r="AE67" s="80"/>
      <c r="AF67" s="67"/>
      <c r="AG67" s="67"/>
      <c r="AH67" s="67"/>
      <c r="AI67" s="67"/>
      <c r="AJ67" s="67"/>
      <c r="AK67" s="67"/>
      <c r="AL67" s="67"/>
      <c r="AM67" s="67"/>
      <c r="AN67" s="67"/>
      <c r="AO67" s="67"/>
      <c r="AP67" s="67"/>
      <c r="AQ67" s="67"/>
      <c r="AR67" s="67"/>
      <c r="AS67" s="67"/>
      <c r="AT67" s="67"/>
      <c r="AU67" s="67"/>
      <c r="AV67" s="67"/>
      <c r="AW67" s="67"/>
      <c r="AX67" s="67"/>
      <c r="AY67" s="67"/>
      <c r="AZ67" s="67"/>
      <c r="BA67" s="67"/>
      <c r="BB67" s="67"/>
      <c r="BC67" s="67"/>
      <c r="BD67" s="67"/>
      <c r="BE67" s="67"/>
      <c r="BF67" s="67"/>
      <c r="BG67" s="67"/>
      <c r="BH67" s="69"/>
      <c r="BI67" s="69"/>
      <c r="BJ67" s="67"/>
      <c r="BK67" s="67"/>
      <c r="BL67" s="73"/>
      <c r="BM67" s="73"/>
      <c r="BN67" s="73"/>
      <c r="BO67" s="73"/>
      <c r="BP67" s="73"/>
      <c r="BQ67" s="74"/>
      <c r="BR67" s="74"/>
      <c r="BS67" s="74"/>
      <c r="BT67" s="74"/>
      <c r="BU67" s="74"/>
      <c r="BV67" s="73"/>
      <c r="BW67" s="73"/>
      <c r="BX67" s="73"/>
      <c r="BY67" s="73"/>
      <c r="BZ67" s="73"/>
      <c r="CA67" s="73"/>
      <c r="CB67" s="73"/>
      <c r="CC67" s="60"/>
      <c r="CD67" s="60"/>
      <c r="CE67" s="60"/>
      <c r="CF67" s="60"/>
      <c r="CG67" s="59"/>
      <c r="CH67" s="59"/>
      <c r="CI67" s="59"/>
      <c r="CJ67" s="59"/>
      <c r="CK67" s="59"/>
      <c r="CL67" s="52"/>
    </row>
    <row r="68" spans="1:90" ht="12.75" customHeight="1">
      <c r="A68" s="71"/>
      <c r="B68" s="72"/>
      <c r="C68" s="72"/>
      <c r="D68" s="73"/>
      <c r="E68" s="73"/>
      <c r="F68" s="73"/>
      <c r="G68" s="73"/>
      <c r="H68" s="73"/>
      <c r="I68" s="73"/>
      <c r="J68" s="73"/>
      <c r="K68" s="73"/>
      <c r="L68" s="73"/>
      <c r="M68" s="73"/>
      <c r="N68" s="73"/>
      <c r="O68" s="73"/>
      <c r="P68" s="73"/>
      <c r="Q68" s="73"/>
      <c r="R68" s="73"/>
      <c r="S68" s="73"/>
      <c r="T68" s="73"/>
      <c r="U68" s="73"/>
      <c r="V68" s="73"/>
      <c r="W68" s="73"/>
      <c r="X68" s="73"/>
      <c r="Y68" s="73"/>
      <c r="Z68" s="73"/>
      <c r="AA68" s="73"/>
      <c r="AB68" s="59" t="str">
        <f t="shared" si="70"/>
        <v>VAC2 Agt TTF ILOTterterterterterbisbisbisbis</v>
      </c>
      <c r="AC68" s="80"/>
      <c r="AD68" s="80"/>
      <c r="AE68" s="80"/>
      <c r="AF68" s="67"/>
      <c r="AG68" s="67"/>
      <c r="AH68" s="67"/>
      <c r="AI68" s="67"/>
      <c r="AJ68" s="67"/>
      <c r="AK68" s="67"/>
      <c r="AL68" s="67"/>
      <c r="AM68" s="67"/>
      <c r="AN68" s="67"/>
      <c r="AO68" s="67"/>
      <c r="AP68" s="67"/>
      <c r="AQ68" s="67"/>
      <c r="AR68" s="67"/>
      <c r="AS68" s="67"/>
      <c r="AT68" s="67"/>
      <c r="AU68" s="67"/>
      <c r="AV68" s="67"/>
      <c r="AW68" s="67"/>
      <c r="AX68" s="67"/>
      <c r="AY68" s="67"/>
      <c r="AZ68" s="67"/>
      <c r="BA68" s="67"/>
      <c r="BB68" s="67"/>
      <c r="BC68" s="67"/>
      <c r="BD68" s="67"/>
      <c r="BE68" s="67"/>
      <c r="BF68" s="67"/>
      <c r="BG68" s="67"/>
      <c r="BH68" s="69"/>
      <c r="BI68" s="69"/>
      <c r="BJ68" s="67"/>
      <c r="BK68" s="67"/>
      <c r="BL68" s="73"/>
      <c r="BM68" s="73"/>
      <c r="BN68" s="73"/>
      <c r="BO68" s="73"/>
      <c r="BP68" s="73"/>
      <c r="BQ68" s="73"/>
      <c r="BR68" s="73"/>
      <c r="BS68" s="73"/>
      <c r="BT68" s="73"/>
      <c r="BU68" s="73"/>
      <c r="BV68" s="73"/>
      <c r="BW68" s="73"/>
      <c r="BX68" s="73"/>
      <c r="BY68" s="74"/>
      <c r="BZ68" s="74"/>
      <c r="CA68" s="74"/>
      <c r="CB68" s="74"/>
      <c r="CC68" s="58"/>
      <c r="CD68" s="58"/>
      <c r="CE68" s="58"/>
      <c r="CF68" s="58"/>
      <c r="CG68" s="59"/>
      <c r="CH68" s="59"/>
      <c r="CI68" s="59"/>
      <c r="CJ68" s="59"/>
      <c r="CK68" s="59"/>
      <c r="CL68" s="52"/>
    </row>
    <row r="69" spans="1:90" ht="12.75" customHeight="1">
      <c r="A69" s="71"/>
      <c r="B69" s="72"/>
      <c r="C69" s="72"/>
      <c r="D69" s="73"/>
      <c r="E69" s="73"/>
      <c r="F69" s="73"/>
      <c r="G69" s="73"/>
      <c r="H69" s="73"/>
      <c r="I69" s="73"/>
      <c r="J69" s="73"/>
      <c r="K69" s="73"/>
      <c r="L69" s="73"/>
      <c r="M69" s="73"/>
      <c r="N69" s="73"/>
      <c r="O69" s="73"/>
      <c r="P69" s="73"/>
      <c r="Q69" s="73"/>
      <c r="R69" s="73"/>
      <c r="S69" s="73"/>
      <c r="T69" s="73"/>
      <c r="U69" s="73"/>
      <c r="V69" s="73"/>
      <c r="W69" s="73"/>
      <c r="X69" s="73"/>
      <c r="Y69" s="73"/>
      <c r="Z69" s="80"/>
      <c r="AA69" s="80"/>
      <c r="AB69" s="59" t="str">
        <f t="shared" si="70"/>
        <v>VAC2 Agt TTF ILOTterterterterterterbisbisbis</v>
      </c>
      <c r="AC69" s="80"/>
      <c r="AD69" s="80"/>
      <c r="AE69" s="80"/>
      <c r="AF69" s="67"/>
      <c r="AG69" s="67"/>
      <c r="AH69" s="67"/>
      <c r="AI69" s="67"/>
      <c r="AJ69" s="67"/>
      <c r="AK69" s="67"/>
      <c r="AL69" s="67"/>
      <c r="AM69" s="67"/>
      <c r="AN69" s="67"/>
      <c r="AO69" s="67"/>
      <c r="AP69" s="67"/>
      <c r="AQ69" s="67"/>
      <c r="AR69" s="67"/>
      <c r="AS69" s="67"/>
      <c r="AT69" s="67"/>
      <c r="AU69" s="67"/>
      <c r="AV69" s="67"/>
      <c r="AW69" s="67"/>
      <c r="AX69" s="67"/>
      <c r="AY69" s="67"/>
      <c r="AZ69" s="67"/>
      <c r="BA69" s="67"/>
      <c r="BB69" s="67"/>
      <c r="BC69" s="67"/>
      <c r="BD69" s="67"/>
      <c r="BE69" s="67"/>
      <c r="BF69" s="67"/>
      <c r="BG69" s="67"/>
      <c r="BH69" s="69"/>
      <c r="BI69" s="69"/>
      <c r="BJ69" s="73"/>
      <c r="BK69" s="73"/>
      <c r="BL69" s="73"/>
      <c r="BM69" s="73"/>
      <c r="BN69" s="73"/>
      <c r="BO69" s="73"/>
      <c r="BP69" s="73"/>
      <c r="BQ69" s="73"/>
      <c r="BR69" s="73"/>
      <c r="BS69" s="73"/>
      <c r="BT69" s="73"/>
      <c r="BU69" s="73"/>
      <c r="BV69" s="73"/>
      <c r="BW69" s="73"/>
      <c r="BX69" s="73"/>
      <c r="BY69" s="73"/>
      <c r="BZ69" s="73"/>
      <c r="CA69" s="73"/>
      <c r="CB69" s="73"/>
      <c r="CC69" s="60"/>
      <c r="CD69" s="60"/>
      <c r="CE69" s="60"/>
      <c r="CF69" s="60"/>
      <c r="CG69" s="59"/>
      <c r="CH69" s="59"/>
      <c r="CI69" s="59"/>
      <c r="CJ69" s="59"/>
      <c r="CK69" s="59"/>
      <c r="CL69" s="52"/>
    </row>
    <row r="70" spans="1:90" ht="12.75" customHeight="1">
      <c r="A70" s="71"/>
      <c r="B70" s="72"/>
      <c r="C70" s="72"/>
      <c r="D70" s="73"/>
      <c r="E70" s="73"/>
      <c r="F70" s="73"/>
      <c r="G70" s="73"/>
      <c r="H70" s="73"/>
      <c r="I70" s="73"/>
      <c r="J70" s="73"/>
      <c r="K70" s="73"/>
      <c r="L70" s="73"/>
      <c r="M70" s="73"/>
      <c r="N70" s="73"/>
      <c r="O70" s="73"/>
      <c r="P70" s="73"/>
      <c r="Q70" s="73"/>
      <c r="R70" s="73"/>
      <c r="S70" s="73"/>
      <c r="T70" s="73"/>
      <c r="U70" s="73"/>
      <c r="V70" s="73"/>
      <c r="W70" s="73"/>
      <c r="X70" s="73"/>
      <c r="Y70" s="73"/>
      <c r="Z70" s="80"/>
      <c r="AA70" s="80"/>
      <c r="AB70" s="59" t="str">
        <f t="shared" si="70"/>
        <v>VAC2 Agt TTF ILOTterterterterterbisbisbisbisbis</v>
      </c>
      <c r="AC70" s="80" t="str">
        <f>A7</f>
        <v>VAC1 DEPIAUTAGE TG2</v>
      </c>
      <c r="AD70" s="80">
        <f t="shared" ref="AD70:AD101" si="71">B7</f>
        <v>0</v>
      </c>
      <c r="AE70" s="80" t="str">
        <f t="shared" ref="AE70:AE101" si="72">C7</f>
        <v>13.28</v>
      </c>
      <c r="AF70" s="67" t="str">
        <f t="shared" ref="AF70:AF101" si="73">D7</f>
        <v>17.00</v>
      </c>
      <c r="AG70" s="67">
        <f t="shared" ref="AG70:AG101" si="74">E7</f>
        <v>0</v>
      </c>
      <c r="AH70" s="67" t="str">
        <f t="shared" ref="AH70:AH101" si="75">F7</f>
        <v>0/2</v>
      </c>
      <c r="AI70" s="67">
        <f t="shared" ref="AI70:AI101" si="76">G7</f>
        <v>0</v>
      </c>
      <c r="AJ70" s="67" t="str">
        <f t="shared" ref="AJ70:AJ101" si="77">H7</f>
        <v/>
      </c>
      <c r="AK70" s="67" t="str">
        <f t="shared" ref="AK70:AK101" si="78">I7</f>
        <v/>
      </c>
      <c r="AL70" s="67" t="str">
        <f t="shared" ref="AL70:AL101" si="79">J7</f>
        <v/>
      </c>
      <c r="AM70" s="67" t="str">
        <f t="shared" ref="AM70:AM101" si="80">K7</f>
        <v/>
      </c>
      <c r="AN70" s="67" t="str">
        <f t="shared" ref="AN70:AN101" si="81">L7</f>
        <v/>
      </c>
      <c r="AO70" s="67">
        <f t="shared" ref="AO70:AO101" si="82">M7</f>
        <v>0</v>
      </c>
      <c r="AP70" s="67" t="str">
        <f t="shared" ref="AP70:AP101" si="83">N7</f>
        <v/>
      </c>
      <c r="AQ70" s="67" t="str">
        <f t="shared" ref="AQ70:AQ101" si="84">O7</f>
        <v/>
      </c>
      <c r="AR70" s="67"/>
      <c r="AS70" s="67"/>
      <c r="AT70" s="67"/>
      <c r="AU70" s="67"/>
      <c r="AV70" s="67"/>
      <c r="AW70" s="67"/>
      <c r="AX70" s="67"/>
      <c r="AY70" s="67"/>
      <c r="AZ70" s="67"/>
      <c r="BA70" s="67"/>
      <c r="BB70" s="67"/>
      <c r="BC70" s="67"/>
      <c r="BD70" s="67"/>
      <c r="BE70" s="67"/>
      <c r="BF70" s="67"/>
      <c r="BG70" s="67"/>
      <c r="BH70" s="69"/>
      <c r="BI70" s="69"/>
      <c r="BJ70" s="73"/>
      <c r="BK70" s="73"/>
      <c r="BL70" s="73"/>
      <c r="BM70" s="73"/>
      <c r="BN70" s="73"/>
      <c r="BO70" s="73"/>
      <c r="BP70" s="73"/>
      <c r="BQ70" s="73"/>
      <c r="BR70" s="73"/>
      <c r="BS70" s="73"/>
      <c r="BT70" s="73"/>
      <c r="BU70" s="73"/>
      <c r="BV70" s="73"/>
      <c r="BW70" s="73"/>
      <c r="BX70" s="73"/>
      <c r="BY70" s="73"/>
      <c r="BZ70" s="73"/>
      <c r="CA70" s="73"/>
      <c r="CB70" s="73"/>
      <c r="CC70" s="58"/>
      <c r="CD70" s="58"/>
      <c r="CE70" s="58"/>
      <c r="CF70" s="58"/>
      <c r="CG70" s="59"/>
      <c r="CH70" s="59"/>
      <c r="CI70" s="59"/>
      <c r="CJ70" s="59"/>
      <c r="CK70" s="59"/>
      <c r="CL70" s="52"/>
    </row>
    <row r="71" spans="1:90" ht="12.75" customHeight="1">
      <c r="A71" s="71"/>
      <c r="B71" s="72"/>
      <c r="C71" s="72"/>
      <c r="D71" s="73"/>
      <c r="E71" s="73"/>
      <c r="F71" s="73"/>
      <c r="G71" s="73"/>
      <c r="H71" s="73"/>
      <c r="I71" s="73"/>
      <c r="J71" s="73"/>
      <c r="K71" s="73"/>
      <c r="L71" s="73"/>
      <c r="M71" s="73"/>
      <c r="N71" s="73"/>
      <c r="O71" s="73"/>
      <c r="P71" s="73"/>
      <c r="Q71" s="73"/>
      <c r="R71" s="73"/>
      <c r="S71" s="73"/>
      <c r="T71" s="74"/>
      <c r="U71" s="74"/>
      <c r="V71" s="74"/>
      <c r="W71" s="74"/>
      <c r="X71" s="74"/>
      <c r="Y71" s="74"/>
      <c r="Z71" s="80"/>
      <c r="AA71" s="80"/>
      <c r="AB71" s="59" t="str">
        <f t="shared" si="70"/>
        <v>VAC2 Agt TTF ILOTterterterterterterbisbisbisbis</v>
      </c>
      <c r="AC71" s="80" t="str">
        <f t="shared" ref="AC71:AC101" si="85">A8</f>
        <v>VAC1 MANU VIDEO AGT</v>
      </c>
      <c r="AD71" s="80">
        <f t="shared" si="71"/>
        <v>0</v>
      </c>
      <c r="AE71" s="80" t="str">
        <f t="shared" si="72"/>
        <v>13.28</v>
      </c>
      <c r="AF71" s="67" t="str">
        <f t="shared" si="73"/>
        <v>17.00</v>
      </c>
      <c r="AG71" s="67">
        <f t="shared" si="74"/>
        <v>0</v>
      </c>
      <c r="AH71" s="67" t="str">
        <f t="shared" si="75"/>
        <v>1/4</v>
      </c>
      <c r="AI71" s="67">
        <f t="shared" si="76"/>
        <v>0</v>
      </c>
      <c r="AJ71" s="67" t="str">
        <f t="shared" si="77"/>
        <v>BAST MARC(14.00 -17.00)</v>
      </c>
      <c r="AK71" s="67" t="str">
        <f t="shared" si="78"/>
        <v/>
      </c>
      <c r="AL71" s="67" t="str">
        <f t="shared" si="79"/>
        <v/>
      </c>
      <c r="AM71" s="67" t="str">
        <f t="shared" si="80"/>
        <v/>
      </c>
      <c r="AN71" s="67" t="str">
        <f t="shared" si="81"/>
        <v/>
      </c>
      <c r="AO71" s="67">
        <f t="shared" si="82"/>
        <v>0</v>
      </c>
      <c r="AP71" s="67" t="str">
        <f t="shared" si="83"/>
        <v/>
      </c>
      <c r="AQ71" s="67" t="str">
        <f t="shared" si="84"/>
        <v/>
      </c>
      <c r="AR71" s="67"/>
      <c r="AS71" s="67"/>
      <c r="AT71" s="67"/>
      <c r="AU71" s="67"/>
      <c r="AV71" s="67"/>
      <c r="AW71" s="67"/>
      <c r="AX71" s="67"/>
      <c r="AY71" s="67"/>
      <c r="AZ71" s="67"/>
      <c r="BA71" s="67"/>
      <c r="BB71" s="67"/>
      <c r="BC71" s="67"/>
      <c r="BD71" s="67"/>
      <c r="BE71" s="67"/>
      <c r="BF71" s="67"/>
      <c r="BG71" s="67"/>
      <c r="BH71" s="69"/>
      <c r="BI71" s="69"/>
      <c r="BJ71" s="67"/>
      <c r="BK71" s="67"/>
      <c r="BL71" s="67"/>
      <c r="BM71" s="67"/>
      <c r="BN71" s="67"/>
      <c r="BO71" s="67"/>
      <c r="BP71" s="67"/>
      <c r="BQ71" s="67"/>
      <c r="BR71" s="67"/>
      <c r="BS71" s="67"/>
      <c r="BT71" s="67"/>
      <c r="BU71" s="67"/>
      <c r="BV71" s="67"/>
      <c r="BW71" s="67"/>
      <c r="BX71" s="73"/>
      <c r="BY71" s="73"/>
      <c r="BZ71" s="73"/>
      <c r="CA71" s="73"/>
      <c r="CB71" s="73"/>
      <c r="CC71" s="58"/>
      <c r="CD71" s="58"/>
      <c r="CE71" s="58"/>
      <c r="CF71" s="58"/>
      <c r="CG71" s="59"/>
      <c r="CH71" s="59"/>
      <c r="CI71" s="59"/>
      <c r="CJ71" s="59"/>
      <c r="CK71" s="59"/>
      <c r="CL71" s="52"/>
    </row>
    <row r="72" spans="1:90" ht="12.75" customHeight="1">
      <c r="A72" s="71"/>
      <c r="B72" s="72"/>
      <c r="C72" s="72"/>
      <c r="D72" s="73"/>
      <c r="E72" s="73"/>
      <c r="F72" s="73"/>
      <c r="G72" s="73"/>
      <c r="H72" s="73"/>
      <c r="I72" s="73"/>
      <c r="J72" s="73"/>
      <c r="K72" s="73"/>
      <c r="L72" s="73"/>
      <c r="M72" s="73"/>
      <c r="N72" s="73"/>
      <c r="O72" s="73"/>
      <c r="P72" s="73"/>
      <c r="Q72" s="73"/>
      <c r="R72" s="73"/>
      <c r="S72" s="73"/>
      <c r="T72" s="73"/>
      <c r="U72" s="73"/>
      <c r="V72" s="73"/>
      <c r="W72" s="73"/>
      <c r="X72" s="73"/>
      <c r="Y72" s="73"/>
      <c r="Z72" s="80"/>
      <c r="AA72" s="80"/>
      <c r="AB72" s="59" t="str">
        <f t="shared" si="70"/>
        <v>VAC2 Agt TTF ILOTterterterterterbisbisbisbisbisbis</v>
      </c>
      <c r="AC72" s="80" t="str">
        <f t="shared" si="85"/>
        <v>VAC1 MANUEL TG2 AGT</v>
      </c>
      <c r="AD72" s="80">
        <f t="shared" si="71"/>
        <v>0</v>
      </c>
      <c r="AE72" s="80" t="str">
        <f t="shared" si="72"/>
        <v>13.28</v>
      </c>
      <c r="AF72" s="67" t="str">
        <f t="shared" si="73"/>
        <v>17.00</v>
      </c>
      <c r="AG72" s="67">
        <f t="shared" si="74"/>
        <v>0</v>
      </c>
      <c r="AH72" s="67" t="str">
        <f t="shared" si="75"/>
        <v>8/8</v>
      </c>
      <c r="AI72" s="67">
        <f t="shared" si="76"/>
        <v>0</v>
      </c>
      <c r="AJ72" s="67" t="str">
        <f t="shared" si="77"/>
        <v>CR SYLVIE(14.30 -17.00)</v>
      </c>
      <c r="AK72" s="67" t="str">
        <f t="shared" si="78"/>
        <v>FOUC JEAN PIERRE(14.30 -17.00)</v>
      </c>
      <c r="AL72" s="67" t="str">
        <f t="shared" si="79"/>
        <v>GU CORINNE(14.30 -17.00)</v>
      </c>
      <c r="AM72" s="67" t="str">
        <f t="shared" si="80"/>
        <v>ROGOFF GERARD(14.00 -17.00)</v>
      </c>
      <c r="AN72" s="67" t="str">
        <f t="shared" si="81"/>
        <v>MAERT FREDERIC(14.00 -17.00)</v>
      </c>
      <c r="AO72" s="67">
        <f t="shared" si="82"/>
        <v>0</v>
      </c>
      <c r="AP72" s="67" t="str">
        <f t="shared" si="83"/>
        <v>MOUD MARTINE(14.30 -17.00)</v>
      </c>
      <c r="AQ72" s="67">
        <f t="shared" si="84"/>
        <v>0</v>
      </c>
      <c r="AR72" s="67"/>
      <c r="AS72" s="67"/>
      <c r="AT72" s="67"/>
      <c r="AU72" s="67"/>
      <c r="AV72" s="67"/>
      <c r="AW72" s="67"/>
      <c r="AX72" s="67"/>
      <c r="AY72" s="67"/>
      <c r="AZ72" s="67"/>
      <c r="BA72" s="67"/>
      <c r="BB72" s="67"/>
      <c r="BC72" s="67"/>
      <c r="BD72" s="67"/>
      <c r="BE72" s="67"/>
      <c r="BF72" s="67"/>
      <c r="BG72" s="67"/>
      <c r="BH72" s="69"/>
      <c r="BI72" s="69"/>
      <c r="BJ72" s="67"/>
      <c r="BK72" s="67"/>
      <c r="BL72" s="73"/>
      <c r="BM72" s="73"/>
      <c r="BN72" s="73"/>
      <c r="BO72" s="73"/>
      <c r="BP72" s="73"/>
      <c r="BQ72" s="73"/>
      <c r="BR72" s="73"/>
      <c r="BS72" s="73"/>
      <c r="BT72" s="73"/>
      <c r="BU72" s="73"/>
      <c r="BV72" s="73"/>
      <c r="BW72" s="73"/>
      <c r="BX72" s="73"/>
      <c r="BY72" s="73"/>
      <c r="BZ72" s="73"/>
      <c r="CA72" s="73"/>
      <c r="CB72" s="73"/>
      <c r="CC72" s="58"/>
      <c r="CD72" s="58"/>
      <c r="CE72" s="58"/>
      <c r="CF72" s="58"/>
      <c r="CG72" s="59"/>
      <c r="CH72" s="59"/>
      <c r="CI72" s="59"/>
      <c r="CJ72" s="59"/>
      <c r="CK72" s="59"/>
      <c r="CL72" s="52"/>
    </row>
    <row r="73" spans="1:90" ht="12.75" customHeight="1">
      <c r="A73" s="71"/>
      <c r="B73" s="72"/>
      <c r="C73" s="72"/>
      <c r="D73" s="73"/>
      <c r="E73" s="73"/>
      <c r="F73" s="73"/>
      <c r="G73" s="73"/>
      <c r="H73" s="73"/>
      <c r="I73" s="73"/>
      <c r="J73" s="73"/>
      <c r="K73" s="73"/>
      <c r="L73" s="73"/>
      <c r="M73" s="73"/>
      <c r="N73" s="73"/>
      <c r="O73" s="73"/>
      <c r="P73" s="73"/>
      <c r="Q73" s="73"/>
      <c r="R73" s="73"/>
      <c r="S73" s="73"/>
      <c r="T73" s="73"/>
      <c r="U73" s="73"/>
      <c r="V73" s="73"/>
      <c r="W73" s="73"/>
      <c r="X73" s="73"/>
      <c r="Y73" s="73"/>
      <c r="Z73" s="80"/>
      <c r="AA73" s="80"/>
      <c r="AB73" s="59" t="str">
        <f t="shared" si="70"/>
        <v>VAC2 Agt TTF ILOTterterterterterterbisbisbisbisbis</v>
      </c>
      <c r="AC73" s="80" t="str">
        <f t="shared" si="85"/>
        <v/>
      </c>
      <c r="AD73" s="80">
        <f t="shared" si="71"/>
        <v>0</v>
      </c>
      <c r="AE73" s="80" t="str">
        <f t="shared" si="72"/>
        <v/>
      </c>
      <c r="AF73" s="67" t="str">
        <f t="shared" si="73"/>
        <v/>
      </c>
      <c r="AG73" s="67">
        <f t="shared" si="74"/>
        <v>0</v>
      </c>
      <c r="AH73" s="67" t="str">
        <f t="shared" si="75"/>
        <v/>
      </c>
      <c r="AI73" s="67" t="str">
        <f t="shared" si="76"/>
        <v/>
      </c>
      <c r="AJ73" s="67" t="str">
        <f t="shared" si="77"/>
        <v>SA THERESE(14.30 -17.00)</v>
      </c>
      <c r="AK73" s="67" t="str">
        <f t="shared" si="78"/>
        <v/>
      </c>
      <c r="AL73" s="67" t="str">
        <f t="shared" si="79"/>
        <v/>
      </c>
      <c r="AM73" s="67" t="str">
        <f t="shared" si="80"/>
        <v/>
      </c>
      <c r="AN73" s="67" t="str">
        <f t="shared" si="81"/>
        <v/>
      </c>
      <c r="AO73" s="67">
        <f t="shared" si="82"/>
        <v>0</v>
      </c>
      <c r="AP73" s="67" t="str">
        <f t="shared" si="83"/>
        <v/>
      </c>
      <c r="AQ73" s="67" t="str">
        <f t="shared" si="84"/>
        <v/>
      </c>
      <c r="AR73" s="67"/>
      <c r="AS73" s="67"/>
      <c r="AT73" s="67"/>
      <c r="AU73" s="67"/>
      <c r="AV73" s="67"/>
      <c r="AW73" s="67"/>
      <c r="AX73" s="67"/>
      <c r="AY73" s="67"/>
      <c r="AZ73" s="67"/>
      <c r="BA73" s="67"/>
      <c r="BB73" s="67"/>
      <c r="BC73" s="67"/>
      <c r="BD73" s="67"/>
      <c r="BE73" s="67"/>
      <c r="BF73" s="67"/>
      <c r="BG73" s="67"/>
      <c r="BH73" s="69"/>
      <c r="BI73" s="69"/>
      <c r="BJ73" s="73"/>
      <c r="BK73" s="73"/>
      <c r="BL73" s="73"/>
      <c r="BM73" s="73"/>
      <c r="BN73" s="73"/>
      <c r="BO73" s="73"/>
      <c r="BP73" s="74"/>
      <c r="BQ73" s="74"/>
      <c r="BR73" s="74"/>
      <c r="BS73" s="74"/>
      <c r="BT73" s="74"/>
      <c r="BU73" s="74"/>
      <c r="BV73" s="73"/>
      <c r="BW73" s="73"/>
      <c r="BX73" s="73"/>
      <c r="BY73" s="73"/>
      <c r="BZ73" s="73"/>
      <c r="CA73" s="73"/>
      <c r="CB73" s="73"/>
      <c r="CC73" s="58"/>
      <c r="CD73" s="58"/>
      <c r="CE73" s="58"/>
      <c r="CF73" s="58"/>
      <c r="CG73" s="59"/>
      <c r="CH73" s="59"/>
      <c r="CI73" s="59"/>
      <c r="CJ73" s="59"/>
      <c r="CK73" s="59"/>
      <c r="CL73" s="52"/>
    </row>
    <row r="74" spans="1:90" ht="12.75" customHeight="1">
      <c r="A74" s="71"/>
      <c r="B74" s="72"/>
      <c r="C74" s="72"/>
      <c r="D74" s="73"/>
      <c r="E74" s="73"/>
      <c r="F74" s="73"/>
      <c r="G74" s="73"/>
      <c r="H74" s="73"/>
      <c r="I74" s="73"/>
      <c r="J74" s="73"/>
      <c r="K74" s="73"/>
      <c r="L74" s="73"/>
      <c r="M74" s="73"/>
      <c r="N74" s="73"/>
      <c r="O74" s="73"/>
      <c r="P74" s="73"/>
      <c r="Q74" s="73"/>
      <c r="R74" s="73"/>
      <c r="S74" s="73"/>
      <c r="T74" s="73"/>
      <c r="U74" s="73"/>
      <c r="V74" s="73"/>
      <c r="W74" s="73"/>
      <c r="X74" s="73"/>
      <c r="Y74" s="73"/>
      <c r="Z74" s="80"/>
      <c r="AA74" s="80"/>
      <c r="AB74" s="59" t="str">
        <f t="shared" si="70"/>
        <v>VAC2 Agt TTF ILOTterterterterterbisbisbisbisbisbisbis</v>
      </c>
      <c r="AC74" s="80" t="str">
        <f t="shared" si="85"/>
        <v>VAC1 MANUEL TG2 PIL</v>
      </c>
      <c r="AD74" s="80">
        <f t="shared" si="71"/>
        <v>0</v>
      </c>
      <c r="AE74" s="80" t="str">
        <f t="shared" si="72"/>
        <v>13.28</v>
      </c>
      <c r="AF74" s="67" t="str">
        <f t="shared" si="73"/>
        <v>17.00</v>
      </c>
      <c r="AG74" s="67">
        <f t="shared" si="74"/>
        <v>0</v>
      </c>
      <c r="AH74" s="67" t="str">
        <f t="shared" si="75"/>
        <v>1/1</v>
      </c>
      <c r="AI74" s="67">
        <f t="shared" si="76"/>
        <v>0</v>
      </c>
      <c r="AJ74" s="67" t="str">
        <f t="shared" si="77"/>
        <v>HERL MARIE DOMINIQUE(14.30 -17.00)</v>
      </c>
      <c r="AK74" s="67" t="str">
        <f t="shared" si="78"/>
        <v/>
      </c>
      <c r="AL74" s="67" t="str">
        <f t="shared" si="79"/>
        <v/>
      </c>
      <c r="AM74" s="67" t="str">
        <f t="shared" si="80"/>
        <v/>
      </c>
      <c r="AN74" s="67" t="str">
        <f t="shared" si="81"/>
        <v/>
      </c>
      <c r="AO74" s="67">
        <f t="shared" si="82"/>
        <v>0</v>
      </c>
      <c r="AP74" s="67" t="str">
        <f t="shared" si="83"/>
        <v/>
      </c>
      <c r="AQ74" s="67" t="str">
        <f t="shared" si="84"/>
        <v/>
      </c>
      <c r="AR74" s="67"/>
      <c r="AS74" s="67"/>
      <c r="AT74" s="67"/>
      <c r="AU74" s="67"/>
      <c r="AV74" s="67"/>
      <c r="AW74" s="67"/>
      <c r="AX74" s="67"/>
      <c r="AY74" s="67"/>
      <c r="AZ74" s="67"/>
      <c r="BA74" s="67"/>
      <c r="BB74" s="67"/>
      <c r="BC74" s="67"/>
      <c r="BD74" s="67"/>
      <c r="BE74" s="67"/>
      <c r="BF74" s="67"/>
      <c r="BG74" s="67"/>
      <c r="BH74" s="69"/>
      <c r="BI74" s="69"/>
      <c r="BJ74" s="73"/>
      <c r="BK74" s="73"/>
      <c r="BL74" s="73"/>
      <c r="BM74" s="73"/>
      <c r="BN74" s="73"/>
      <c r="BO74" s="73"/>
      <c r="BP74" s="73"/>
      <c r="BQ74" s="73"/>
      <c r="BR74" s="73"/>
      <c r="BS74" s="73"/>
      <c r="BT74" s="73"/>
      <c r="BU74" s="73"/>
      <c r="BV74" s="73"/>
      <c r="BW74" s="73"/>
      <c r="BX74" s="73"/>
      <c r="BY74" s="73"/>
      <c r="BZ74" s="73"/>
      <c r="CA74" s="73"/>
      <c r="CB74" s="73"/>
      <c r="CC74" s="58"/>
      <c r="CD74" s="58"/>
      <c r="CE74" s="58"/>
      <c r="CF74" s="59"/>
      <c r="CG74" s="59"/>
      <c r="CH74" s="59"/>
      <c r="CI74" s="59"/>
      <c r="CJ74" s="59"/>
      <c r="CK74" s="59"/>
      <c r="CL74" s="52"/>
    </row>
    <row r="75" spans="1:90" ht="12.75" customHeight="1">
      <c r="A75" s="71"/>
      <c r="B75" s="72"/>
      <c r="C75" s="72"/>
      <c r="D75" s="73"/>
      <c r="E75" s="73"/>
      <c r="F75" s="73"/>
      <c r="G75" s="73"/>
      <c r="H75" s="73"/>
      <c r="I75" s="73"/>
      <c r="J75" s="73"/>
      <c r="K75" s="73"/>
      <c r="L75" s="73"/>
      <c r="M75" s="73"/>
      <c r="N75" s="73"/>
      <c r="O75" s="73"/>
      <c r="P75" s="73"/>
      <c r="Q75" s="73"/>
      <c r="R75" s="73"/>
      <c r="S75" s="73"/>
      <c r="T75" s="73"/>
      <c r="U75" s="73"/>
      <c r="V75" s="73"/>
      <c r="W75" s="73"/>
      <c r="X75" s="73"/>
      <c r="Y75" s="73"/>
      <c r="Z75" s="73"/>
      <c r="AA75" s="73"/>
      <c r="AB75" s="59" t="str">
        <f t="shared" si="70"/>
        <v>VAC2 Agt TTF ILOTterterterterterterbisbisbisbisbisbis</v>
      </c>
      <c r="AC75" s="80" t="str">
        <f t="shared" si="85"/>
        <v>VAC1 MGF TG2 ECO AGT</v>
      </c>
      <c r="AD75" s="80">
        <f t="shared" si="71"/>
        <v>0</v>
      </c>
      <c r="AE75" s="80" t="str">
        <f t="shared" si="72"/>
        <v>13.28</v>
      </c>
      <c r="AF75" s="67" t="str">
        <f t="shared" si="73"/>
        <v>17.00</v>
      </c>
      <c r="AG75" s="67">
        <f t="shared" si="74"/>
        <v>0</v>
      </c>
      <c r="AH75" s="67" t="str">
        <f t="shared" si="75"/>
        <v>8/8</v>
      </c>
      <c r="AI75" s="67">
        <f t="shared" si="76"/>
        <v>0</v>
      </c>
      <c r="AJ75" s="67" t="str">
        <f t="shared" si="77"/>
        <v>CUVILL JEAN PHILIPPE(14.30 -17.00)</v>
      </c>
      <c r="AK75" s="67" t="str">
        <f t="shared" si="78"/>
        <v>DELA MATTHIEU(14.00 -17.00)</v>
      </c>
      <c r="AL75" s="67" t="str">
        <f t="shared" si="79"/>
        <v>DEL JULIEN(14.30 -17.00)</v>
      </c>
      <c r="AM75" s="67" t="str">
        <f t="shared" si="80"/>
        <v>GARN STEPHANE(14.30 -17.00)</v>
      </c>
      <c r="AN75" s="67" t="str">
        <f t="shared" si="81"/>
        <v>LECOEU CECILE(14.30 -17.00)</v>
      </c>
      <c r="AO75" s="67">
        <f t="shared" si="82"/>
        <v>0</v>
      </c>
      <c r="AP75" s="67" t="str">
        <f t="shared" si="83"/>
        <v>LEVE PASCAL(14.30 -17.00)</v>
      </c>
      <c r="AQ75" s="67">
        <f t="shared" si="84"/>
        <v>0</v>
      </c>
      <c r="AR75" s="67"/>
      <c r="AS75" s="67"/>
      <c r="AT75" s="67"/>
      <c r="AU75" s="67"/>
      <c r="AV75" s="67"/>
      <c r="AW75" s="67"/>
      <c r="AX75" s="67"/>
      <c r="AY75" s="67"/>
      <c r="AZ75" s="67"/>
      <c r="BA75" s="67"/>
      <c r="BB75" s="67"/>
      <c r="BC75" s="67"/>
      <c r="BD75" s="67"/>
      <c r="BE75" s="67"/>
      <c r="BF75" s="67"/>
      <c r="BG75" s="67"/>
      <c r="BH75" s="69"/>
      <c r="BI75" s="69"/>
      <c r="BJ75" s="67"/>
      <c r="BK75" s="67"/>
      <c r="BL75" s="73"/>
      <c r="BM75" s="73"/>
      <c r="BN75" s="73"/>
      <c r="BO75" s="73"/>
      <c r="BP75" s="73"/>
      <c r="BQ75" s="73"/>
      <c r="BR75" s="73"/>
      <c r="BS75" s="73"/>
      <c r="BT75" s="73"/>
      <c r="BU75" s="73"/>
      <c r="BV75" s="73"/>
      <c r="BW75" s="73"/>
      <c r="BX75" s="73"/>
      <c r="BY75" s="73"/>
      <c r="BZ75" s="73"/>
      <c r="CA75" s="73"/>
      <c r="CB75" s="73"/>
      <c r="CC75" s="61"/>
      <c r="CD75" s="61"/>
      <c r="CE75" s="61"/>
      <c r="CF75" s="61"/>
      <c r="CG75" s="59"/>
      <c r="CH75" s="59"/>
      <c r="CI75" s="59"/>
      <c r="CJ75" s="59"/>
      <c r="CK75" s="59"/>
      <c r="CL75" s="52"/>
    </row>
    <row r="76" spans="1:90" ht="12.75" customHeight="1">
      <c r="A76" s="71"/>
      <c r="B76" s="72"/>
      <c r="C76" s="72"/>
      <c r="D76" s="73"/>
      <c r="E76" s="73"/>
      <c r="F76" s="73"/>
      <c r="G76" s="73"/>
      <c r="H76" s="73"/>
      <c r="I76" s="73"/>
      <c r="J76" s="73"/>
      <c r="K76" s="73"/>
      <c r="L76" s="73"/>
      <c r="M76" s="73"/>
      <c r="N76" s="73"/>
      <c r="O76" s="73"/>
      <c r="P76" s="73"/>
      <c r="Q76" s="73"/>
      <c r="R76" s="73"/>
      <c r="S76" s="73"/>
      <c r="T76" s="73"/>
      <c r="U76" s="73"/>
      <c r="V76" s="73"/>
      <c r="W76" s="73"/>
      <c r="X76" s="73"/>
      <c r="Y76" s="73"/>
      <c r="Z76" s="73"/>
      <c r="AA76" s="73"/>
      <c r="AB76" s="59" t="str">
        <f t="shared" si="70"/>
        <v>VAC2 Agt TTF ILOTterterterterterbisbisbisbisbisbisbisbis</v>
      </c>
      <c r="AC76" s="80" t="str">
        <f t="shared" si="85"/>
        <v/>
      </c>
      <c r="AD76" s="80">
        <f t="shared" si="71"/>
        <v>0</v>
      </c>
      <c r="AE76" s="80" t="str">
        <f t="shared" si="72"/>
        <v/>
      </c>
      <c r="AF76" s="67" t="str">
        <f t="shared" si="73"/>
        <v/>
      </c>
      <c r="AG76" s="67">
        <f t="shared" si="74"/>
        <v>0</v>
      </c>
      <c r="AH76" s="67" t="str">
        <f t="shared" si="75"/>
        <v/>
      </c>
      <c r="AI76" s="67" t="str">
        <f t="shared" si="76"/>
        <v/>
      </c>
      <c r="AJ76" s="67" t="str">
        <f t="shared" si="77"/>
        <v>WI DAMIEN(14.30 -17.00)</v>
      </c>
      <c r="AK76" s="67" t="str">
        <f t="shared" si="78"/>
        <v/>
      </c>
      <c r="AL76" s="67" t="str">
        <f t="shared" si="79"/>
        <v/>
      </c>
      <c r="AM76" s="67" t="str">
        <f t="shared" si="80"/>
        <v/>
      </c>
      <c r="AN76" s="67" t="str">
        <f t="shared" si="81"/>
        <v/>
      </c>
      <c r="AO76" s="67">
        <f t="shared" si="82"/>
        <v>0</v>
      </c>
      <c r="AP76" s="67" t="str">
        <f t="shared" si="83"/>
        <v/>
      </c>
      <c r="AQ76" s="67" t="str">
        <f t="shared" si="84"/>
        <v/>
      </c>
      <c r="AR76" s="67"/>
      <c r="AS76" s="67"/>
      <c r="AT76" s="67"/>
      <c r="AU76" s="67"/>
      <c r="AV76" s="67"/>
      <c r="AW76" s="67"/>
      <c r="AX76" s="67"/>
      <c r="AY76" s="67"/>
      <c r="AZ76" s="67"/>
      <c r="BA76" s="67"/>
      <c r="BB76" s="67"/>
      <c r="BC76" s="67"/>
      <c r="BD76" s="67"/>
      <c r="BE76" s="67"/>
      <c r="BF76" s="67"/>
      <c r="BG76" s="67"/>
      <c r="BH76" s="69"/>
      <c r="BI76" s="69"/>
      <c r="BJ76" s="67"/>
      <c r="BK76" s="67"/>
      <c r="BL76" s="73"/>
      <c r="BM76" s="73"/>
      <c r="BN76" s="73"/>
      <c r="BO76" s="73"/>
      <c r="BP76" s="73"/>
      <c r="BQ76" s="73"/>
      <c r="BR76" s="73"/>
      <c r="BS76" s="73"/>
      <c r="BT76" s="73"/>
      <c r="BU76" s="73"/>
      <c r="BV76" s="73"/>
      <c r="BW76" s="73"/>
      <c r="BX76" s="73"/>
      <c r="BY76" s="73"/>
      <c r="BZ76" s="73"/>
      <c r="CA76" s="73"/>
      <c r="CB76" s="73"/>
      <c r="CC76" s="61"/>
      <c r="CD76" s="61"/>
      <c r="CE76" s="61"/>
      <c r="CF76" s="61"/>
      <c r="CG76" s="59"/>
      <c r="CH76" s="59"/>
      <c r="CI76" s="59"/>
      <c r="CJ76" s="59"/>
      <c r="CK76" s="59"/>
      <c r="CL76" s="52"/>
    </row>
    <row r="77" spans="1:90" ht="12.75" customHeight="1">
      <c r="A77" s="71"/>
      <c r="B77" s="72"/>
      <c r="C77" s="72"/>
      <c r="D77" s="73"/>
      <c r="E77" s="73"/>
      <c r="F77" s="73"/>
      <c r="G77" s="73"/>
      <c r="H77" s="73"/>
      <c r="I77" s="74"/>
      <c r="J77" s="74"/>
      <c r="K77" s="74"/>
      <c r="L77" s="74"/>
      <c r="M77" s="74"/>
      <c r="N77" s="74"/>
      <c r="O77" s="73"/>
      <c r="P77" s="73"/>
      <c r="Q77" s="73"/>
      <c r="R77" s="73"/>
      <c r="S77" s="73"/>
      <c r="T77" s="74"/>
      <c r="U77" s="74"/>
      <c r="V77" s="74"/>
      <c r="W77" s="74"/>
      <c r="X77" s="74"/>
      <c r="Y77" s="74"/>
      <c r="Z77" s="80"/>
      <c r="AA77" s="80"/>
      <c r="AB77" s="59" t="str">
        <f t="shared" si="70"/>
        <v>VAC2 Agt TTF ILOTterterterterterterbisbisbisbisbisbisbis</v>
      </c>
      <c r="AC77" s="80" t="str">
        <f t="shared" si="85"/>
        <v>VAC1 MGF TG2 ECO PIL</v>
      </c>
      <c r="AD77" s="80">
        <f t="shared" si="71"/>
        <v>0</v>
      </c>
      <c r="AE77" s="80" t="str">
        <f t="shared" si="72"/>
        <v>13.28</v>
      </c>
      <c r="AF77" s="67" t="str">
        <f t="shared" si="73"/>
        <v>17.00</v>
      </c>
      <c r="AG77" s="67">
        <f t="shared" si="74"/>
        <v>0</v>
      </c>
      <c r="AH77" s="67" t="str">
        <f t="shared" si="75"/>
        <v>2/2</v>
      </c>
      <c r="AI77" s="67">
        <f t="shared" si="76"/>
        <v>0</v>
      </c>
      <c r="AJ77" s="67" t="str">
        <f t="shared" si="77"/>
        <v>COCHET STEPHANIE(14.30 -17.00)</v>
      </c>
      <c r="AK77" s="67" t="str">
        <f t="shared" si="78"/>
        <v>HON ISABELLE(14.00 -17.00)</v>
      </c>
      <c r="AL77" s="67" t="str">
        <f t="shared" si="79"/>
        <v/>
      </c>
      <c r="AM77" s="67" t="str">
        <f t="shared" si="80"/>
        <v/>
      </c>
      <c r="AN77" s="67" t="str">
        <f t="shared" si="81"/>
        <v/>
      </c>
      <c r="AO77" s="67">
        <f t="shared" si="82"/>
        <v>0</v>
      </c>
      <c r="AP77" s="67" t="str">
        <f t="shared" si="83"/>
        <v/>
      </c>
      <c r="AQ77" s="67" t="str">
        <f t="shared" si="84"/>
        <v/>
      </c>
      <c r="AR77" s="67"/>
      <c r="AS77" s="67"/>
      <c r="AT77" s="67"/>
      <c r="AU77" s="67"/>
      <c r="AV77" s="67"/>
      <c r="AW77" s="67"/>
      <c r="AX77" s="67"/>
      <c r="AY77" s="67"/>
      <c r="AZ77" s="67"/>
      <c r="BA77" s="67"/>
      <c r="BB77" s="67"/>
      <c r="BC77" s="67"/>
      <c r="BD77" s="67"/>
      <c r="BE77" s="67"/>
      <c r="BF77" s="67"/>
      <c r="BG77" s="67"/>
      <c r="BH77" s="69"/>
      <c r="BI77" s="69"/>
      <c r="BJ77" s="67"/>
      <c r="BK77" s="67"/>
      <c r="BL77" s="73"/>
      <c r="BM77" s="73"/>
      <c r="BN77" s="73"/>
      <c r="BO77" s="73"/>
      <c r="BP77" s="73"/>
      <c r="BQ77" s="73"/>
      <c r="BR77" s="73"/>
      <c r="BS77" s="73"/>
      <c r="BT77" s="73"/>
      <c r="BU77" s="73"/>
      <c r="BV77" s="73"/>
      <c r="BW77" s="73"/>
      <c r="BX77" s="73"/>
      <c r="BY77" s="73"/>
      <c r="BZ77" s="73"/>
      <c r="CA77" s="73"/>
      <c r="CB77" s="73"/>
      <c r="CC77" s="60"/>
      <c r="CD77" s="60"/>
      <c r="CE77" s="60"/>
      <c r="CF77" s="60"/>
      <c r="CG77" s="60"/>
      <c r="CH77" s="60"/>
      <c r="CI77" s="59"/>
      <c r="CJ77" s="59"/>
      <c r="CK77" s="59"/>
      <c r="CL77" s="52"/>
    </row>
    <row r="78" spans="1:90" ht="12.75" customHeight="1">
      <c r="A78" s="71"/>
      <c r="B78" s="72"/>
      <c r="C78" s="72"/>
      <c r="D78" s="73"/>
      <c r="E78" s="73"/>
      <c r="F78" s="73"/>
      <c r="G78" s="73"/>
      <c r="H78" s="73"/>
      <c r="I78" s="73"/>
      <c r="J78" s="73"/>
      <c r="K78" s="73"/>
      <c r="L78" s="73"/>
      <c r="M78" s="73"/>
      <c r="N78" s="73"/>
      <c r="O78" s="73"/>
      <c r="P78" s="73"/>
      <c r="Q78" s="73"/>
      <c r="R78" s="73"/>
      <c r="S78" s="73"/>
      <c r="T78" s="73"/>
      <c r="U78" s="73"/>
      <c r="V78" s="73"/>
      <c r="W78" s="73"/>
      <c r="X78" s="73"/>
      <c r="Y78" s="73"/>
      <c r="Z78" s="80"/>
      <c r="AA78" s="80"/>
      <c r="AB78" s="59" t="str">
        <f t="shared" si="70"/>
        <v>VAC2 Agt TTF ILOTterterterterterbisbisbisbisbisbisbisbisbis</v>
      </c>
      <c r="AC78" s="80" t="str">
        <f t="shared" si="85"/>
        <v>VAC1 OUV LIA TG2 AGT</v>
      </c>
      <c r="AD78" s="80">
        <f t="shared" si="71"/>
        <v>0</v>
      </c>
      <c r="AE78" s="80" t="str">
        <f t="shared" si="72"/>
        <v>13.28</v>
      </c>
      <c r="AF78" s="67" t="str">
        <f t="shared" si="73"/>
        <v>17.00</v>
      </c>
      <c r="AG78" s="67">
        <f t="shared" si="74"/>
        <v>0</v>
      </c>
      <c r="AH78" s="67" t="str">
        <f t="shared" si="75"/>
        <v>5/7</v>
      </c>
      <c r="AI78" s="67">
        <f t="shared" si="76"/>
        <v>0</v>
      </c>
      <c r="AJ78" s="67" t="str">
        <f t="shared" si="77"/>
        <v>DEL ANNE(14.00 -17.00)</v>
      </c>
      <c r="AK78" s="67" t="str">
        <f t="shared" si="78"/>
        <v>FLAH GREGORY(14.00 -17.00)</v>
      </c>
      <c r="AL78" s="67" t="str">
        <f t="shared" si="79"/>
        <v>HADD MOHAMED(14.00 -17.00)</v>
      </c>
      <c r="AM78" s="67" t="str">
        <f t="shared" si="80"/>
        <v>KEIGN FABRICE(14.00 -17.00)</v>
      </c>
      <c r="AN78" s="67" t="str">
        <f t="shared" si="81"/>
        <v>LEFEB PASCAL(14.30 -17.00)</v>
      </c>
      <c r="AO78" s="67">
        <f t="shared" si="82"/>
        <v>0</v>
      </c>
      <c r="AP78" s="67" t="str">
        <f t="shared" si="83"/>
        <v/>
      </c>
      <c r="AQ78" s="67" t="str">
        <f t="shared" si="84"/>
        <v/>
      </c>
      <c r="AR78" s="67"/>
      <c r="AS78" s="67"/>
      <c r="AT78" s="67"/>
      <c r="AU78" s="67"/>
      <c r="AV78" s="67"/>
      <c r="AW78" s="67"/>
      <c r="AX78" s="67"/>
      <c r="AY78" s="67"/>
      <c r="AZ78" s="67"/>
      <c r="BA78" s="67"/>
      <c r="BB78" s="67"/>
      <c r="BC78" s="67"/>
      <c r="BD78" s="67"/>
      <c r="BE78" s="67"/>
      <c r="BF78" s="67"/>
      <c r="BG78" s="67"/>
      <c r="BH78" s="69"/>
      <c r="BI78" s="69"/>
      <c r="BJ78" s="73"/>
      <c r="BK78" s="73"/>
      <c r="BL78" s="73"/>
      <c r="BM78" s="73"/>
      <c r="BN78" s="73"/>
      <c r="BO78" s="73"/>
      <c r="BP78" s="73"/>
      <c r="BQ78" s="73"/>
      <c r="BR78" s="73"/>
      <c r="BS78" s="73"/>
      <c r="BT78" s="73"/>
      <c r="BU78" s="73"/>
      <c r="BV78" s="73"/>
      <c r="BW78" s="73"/>
      <c r="BX78" s="73"/>
      <c r="BY78" s="73"/>
      <c r="BZ78" s="73"/>
      <c r="CA78" s="73"/>
      <c r="CB78" s="73"/>
    </row>
    <row r="79" spans="1:90" ht="12.75" customHeight="1">
      <c r="A79" s="71"/>
      <c r="B79" s="72"/>
      <c r="C79" s="72"/>
      <c r="D79" s="73"/>
      <c r="E79" s="73"/>
      <c r="F79" s="73"/>
      <c r="G79" s="73"/>
      <c r="H79" s="73"/>
      <c r="I79" s="73"/>
      <c r="J79" s="73"/>
      <c r="K79" s="73"/>
      <c r="L79" s="73"/>
      <c r="M79" s="73"/>
      <c r="N79" s="73"/>
      <c r="O79" s="73"/>
      <c r="P79" s="73"/>
      <c r="Q79" s="73"/>
      <c r="R79" s="73"/>
      <c r="S79" s="73"/>
      <c r="T79" s="73"/>
      <c r="U79" s="73"/>
      <c r="V79" s="73"/>
      <c r="W79" s="73"/>
      <c r="X79" s="73"/>
      <c r="Y79" s="73"/>
      <c r="Z79" s="80"/>
      <c r="AA79" s="80"/>
      <c r="AB79" s="59" t="str">
        <f t="shared" si="70"/>
        <v>VAC2 Agt TTF ILOTterterterterterterbisbisbisbisbisbisbisbis</v>
      </c>
      <c r="AC79" s="80" t="str">
        <f t="shared" si="85"/>
        <v>VAC1 OUV LIA TG2 PIL</v>
      </c>
      <c r="AD79" s="80">
        <f t="shared" si="71"/>
        <v>0</v>
      </c>
      <c r="AE79" s="80" t="str">
        <f t="shared" si="72"/>
        <v>13.28</v>
      </c>
      <c r="AF79" s="67" t="str">
        <f t="shared" si="73"/>
        <v>17.00</v>
      </c>
      <c r="AG79" s="67">
        <f t="shared" si="74"/>
        <v>0</v>
      </c>
      <c r="AH79" s="67" t="str">
        <f t="shared" si="75"/>
        <v>1/1</v>
      </c>
      <c r="AI79" s="67">
        <f t="shared" si="76"/>
        <v>0</v>
      </c>
      <c r="AJ79" s="67" t="str">
        <f t="shared" si="77"/>
        <v>CARTON KARINE(14.00 -17.00)</v>
      </c>
      <c r="AK79" s="67" t="str">
        <f t="shared" si="78"/>
        <v/>
      </c>
      <c r="AL79" s="67" t="str">
        <f t="shared" si="79"/>
        <v/>
      </c>
      <c r="AM79" s="67" t="str">
        <f t="shared" si="80"/>
        <v/>
      </c>
      <c r="AN79" s="67" t="str">
        <f t="shared" si="81"/>
        <v/>
      </c>
      <c r="AO79" s="67">
        <f t="shared" si="82"/>
        <v>0</v>
      </c>
      <c r="AP79" s="67" t="str">
        <f t="shared" si="83"/>
        <v/>
      </c>
      <c r="AQ79" s="67" t="str">
        <f t="shared" si="84"/>
        <v/>
      </c>
      <c r="AR79" s="67"/>
      <c r="AS79" s="67"/>
      <c r="AT79" s="67"/>
      <c r="AU79" s="67"/>
      <c r="AV79" s="67"/>
      <c r="AW79" s="67"/>
      <c r="AX79" s="67"/>
      <c r="AY79" s="67"/>
      <c r="AZ79" s="67"/>
      <c r="BA79" s="67"/>
      <c r="BB79" s="67"/>
      <c r="BC79" s="67"/>
      <c r="BD79" s="67"/>
      <c r="BE79" s="67"/>
      <c r="BF79" s="67"/>
      <c r="BG79" s="67"/>
      <c r="BH79" s="69"/>
      <c r="BI79" s="69"/>
      <c r="BJ79" s="67"/>
      <c r="BK79" s="67"/>
      <c r="BL79" s="73"/>
      <c r="BM79" s="73"/>
      <c r="BN79" s="73"/>
      <c r="BO79" s="73"/>
      <c r="BP79" s="73"/>
      <c r="BQ79" s="74"/>
      <c r="BR79" s="74"/>
      <c r="BS79" s="74"/>
      <c r="BT79" s="74"/>
      <c r="BU79" s="74"/>
      <c r="BV79" s="73"/>
      <c r="BW79" s="73"/>
      <c r="BX79" s="73"/>
      <c r="BY79" s="73"/>
      <c r="BZ79" s="73"/>
      <c r="CA79" s="73"/>
      <c r="CB79" s="73"/>
    </row>
    <row r="80" spans="1:90" ht="12.75" customHeight="1">
      <c r="A80" s="71"/>
      <c r="B80" s="72"/>
      <c r="C80" s="72"/>
      <c r="D80" s="73"/>
      <c r="E80" s="73"/>
      <c r="F80" s="73"/>
      <c r="G80" s="73"/>
      <c r="H80" s="73"/>
      <c r="I80" s="73"/>
      <c r="J80" s="73"/>
      <c r="K80" s="73"/>
      <c r="L80" s="73"/>
      <c r="M80" s="73"/>
      <c r="N80" s="73"/>
      <c r="O80" s="73"/>
      <c r="P80" s="73"/>
      <c r="Q80" s="73"/>
      <c r="R80" s="73"/>
      <c r="S80" s="73"/>
      <c r="T80" s="73"/>
      <c r="U80" s="73"/>
      <c r="V80" s="73"/>
      <c r="W80" s="73"/>
      <c r="X80" s="73"/>
      <c r="Y80" s="73"/>
      <c r="Z80" s="80"/>
      <c r="AA80" s="80"/>
      <c r="AB80" s="59" t="str">
        <f t="shared" si="70"/>
        <v>VAC2 Agt TTF ILOTterterterterterbisbisbisbisbisbisbisbisbisbis</v>
      </c>
      <c r="AC80" s="80" t="str">
        <f t="shared" si="85"/>
        <v>VAC1 PREPACOM QUAI A</v>
      </c>
      <c r="AD80" s="80">
        <f t="shared" si="71"/>
        <v>0</v>
      </c>
      <c r="AE80" s="80" t="str">
        <f t="shared" si="72"/>
        <v>13.28</v>
      </c>
      <c r="AF80" s="67" t="str">
        <f t="shared" si="73"/>
        <v>17.00</v>
      </c>
      <c r="AG80" s="67">
        <f t="shared" si="74"/>
        <v>0</v>
      </c>
      <c r="AH80" s="67" t="str">
        <f t="shared" si="75"/>
        <v>4/5</v>
      </c>
      <c r="AI80" s="67">
        <f t="shared" si="76"/>
        <v>0</v>
      </c>
      <c r="AJ80" s="67" t="str">
        <f t="shared" si="77"/>
        <v>AR YANNICK(14.00 -17.00)</v>
      </c>
      <c r="AK80" s="67" t="str">
        <f t="shared" si="78"/>
        <v>DEVEU OLIVIER(14.30 -17.00)</v>
      </c>
      <c r="AL80" s="67" t="str">
        <f t="shared" si="79"/>
        <v>LEFEB ALEXANDRE(14.00 -17.00)</v>
      </c>
      <c r="AM80" s="67" t="str">
        <f t="shared" si="80"/>
        <v>VAN PR BRUNO(14.00 -17.00)</v>
      </c>
      <c r="AN80" s="67" t="str">
        <f t="shared" si="81"/>
        <v>HA CLEIA</v>
      </c>
      <c r="AO80" s="67">
        <f t="shared" si="82"/>
        <v>0</v>
      </c>
      <c r="AP80" s="67" t="str">
        <f t="shared" si="83"/>
        <v/>
      </c>
      <c r="AQ80" s="67" t="str">
        <f t="shared" si="84"/>
        <v/>
      </c>
      <c r="AR80" s="67"/>
      <c r="AS80" s="67"/>
      <c r="AT80" s="67"/>
      <c r="AU80" s="67"/>
      <c r="AV80" s="67"/>
      <c r="AW80" s="67"/>
      <c r="AX80" s="67"/>
      <c r="AY80" s="67"/>
      <c r="AZ80" s="67"/>
      <c r="BA80" s="67"/>
      <c r="BB80" s="67"/>
      <c r="BC80" s="67"/>
      <c r="BD80" s="67"/>
      <c r="BE80" s="67"/>
      <c r="BF80" s="67"/>
      <c r="BG80" s="67"/>
      <c r="BH80" s="69"/>
      <c r="BI80" s="69"/>
      <c r="BJ80" s="73"/>
      <c r="BK80" s="73"/>
      <c r="BL80" s="73"/>
      <c r="BM80" s="73"/>
      <c r="BN80" s="73"/>
      <c r="BO80" s="73"/>
      <c r="BP80" s="73"/>
      <c r="BQ80" s="73"/>
      <c r="BR80" s="73"/>
      <c r="BS80" s="73"/>
      <c r="BT80" s="73"/>
      <c r="BU80" s="73"/>
      <c r="BV80" s="73"/>
      <c r="BW80" s="73"/>
      <c r="BX80" s="73"/>
      <c r="BY80" s="74"/>
      <c r="BZ80" s="74"/>
      <c r="CA80" s="74"/>
      <c r="CB80" s="74"/>
    </row>
    <row r="81" spans="1:80" ht="12.75" customHeight="1">
      <c r="A81" s="71"/>
      <c r="B81" s="72"/>
      <c r="C81" s="72"/>
      <c r="D81" s="73"/>
      <c r="E81" s="73"/>
      <c r="F81" s="73"/>
      <c r="G81" s="73"/>
      <c r="H81" s="73"/>
      <c r="I81" s="73"/>
      <c r="J81" s="73"/>
      <c r="K81" s="73"/>
      <c r="L81" s="73"/>
      <c r="M81" s="73"/>
      <c r="N81" s="73"/>
      <c r="O81" s="73"/>
      <c r="P81" s="73"/>
      <c r="Q81" s="73"/>
      <c r="R81" s="73"/>
      <c r="S81" s="73"/>
      <c r="T81" s="73"/>
      <c r="U81" s="73"/>
      <c r="V81" s="73"/>
      <c r="W81" s="73"/>
      <c r="X81" s="73"/>
      <c r="Y81" s="73"/>
      <c r="Z81" s="80"/>
      <c r="AA81" s="80"/>
      <c r="AB81" s="59" t="str">
        <f t="shared" si="70"/>
        <v>VAC2 Agt TTF ILOTterterterterterterbisbisbisbisbisbisbisbisbis</v>
      </c>
      <c r="AC81" s="80" t="str">
        <f t="shared" si="85"/>
        <v>VAC1 QUAI AR AGT</v>
      </c>
      <c r="AD81" s="80">
        <f t="shared" si="71"/>
        <v>0</v>
      </c>
      <c r="AE81" s="80" t="str">
        <f t="shared" si="72"/>
        <v>13.28</v>
      </c>
      <c r="AF81" s="67" t="str">
        <f t="shared" si="73"/>
        <v>17.00</v>
      </c>
      <c r="AG81" s="67">
        <f t="shared" si="74"/>
        <v>0</v>
      </c>
      <c r="AH81" s="67" t="str">
        <f t="shared" si="75"/>
        <v>5/5</v>
      </c>
      <c r="AI81" s="67">
        <f t="shared" si="76"/>
        <v>0</v>
      </c>
      <c r="AJ81" s="67" t="str">
        <f t="shared" si="77"/>
        <v>DUFRE PATRICK(14.30 -17.00)</v>
      </c>
      <c r="AK81" s="67" t="str">
        <f t="shared" si="78"/>
        <v>LAUT CELINE(14.30 -17.00)</v>
      </c>
      <c r="AL81" s="67" t="str">
        <f t="shared" si="79"/>
        <v>MAGN PATRICK(14.00 -17.00)</v>
      </c>
      <c r="AM81" s="67" t="str">
        <f t="shared" si="80"/>
        <v>MONT FREDERIC(14.00 -17.00)</v>
      </c>
      <c r="AN81" s="67" t="str">
        <f t="shared" si="81"/>
        <v>SPLING ANDRE(14.00 -17.00)</v>
      </c>
      <c r="AO81" s="67">
        <f t="shared" si="82"/>
        <v>0</v>
      </c>
      <c r="AP81" s="67" t="str">
        <f t="shared" si="83"/>
        <v>LAGA MORGANE</v>
      </c>
      <c r="AQ81" s="67" t="str">
        <f t="shared" si="84"/>
        <v/>
      </c>
      <c r="AR81" s="67"/>
      <c r="AS81" s="67"/>
      <c r="AT81" s="67"/>
      <c r="AU81" s="67"/>
      <c r="AV81" s="67"/>
      <c r="AW81" s="67"/>
      <c r="AX81" s="67"/>
      <c r="AY81" s="67"/>
      <c r="AZ81" s="67"/>
      <c r="BA81" s="67"/>
      <c r="BB81" s="67"/>
      <c r="BC81" s="67"/>
      <c r="BD81" s="67"/>
      <c r="BE81" s="67"/>
      <c r="BF81" s="67"/>
      <c r="BG81" s="67"/>
      <c r="BH81" s="69"/>
      <c r="BI81" s="69"/>
      <c r="BJ81" s="67"/>
      <c r="BK81" s="67"/>
      <c r="BL81" s="73"/>
      <c r="BM81" s="73"/>
      <c r="BN81" s="73"/>
      <c r="BO81" s="73"/>
      <c r="BP81" s="73"/>
      <c r="BQ81" s="74"/>
      <c r="BR81" s="74"/>
      <c r="BS81" s="74"/>
      <c r="BT81" s="74"/>
      <c r="BU81" s="74"/>
      <c r="BV81" s="73"/>
      <c r="BW81" s="73"/>
      <c r="BX81" s="73"/>
      <c r="BY81" s="73"/>
      <c r="BZ81" s="73"/>
      <c r="CA81" s="73"/>
      <c r="CB81" s="73"/>
    </row>
    <row r="82" spans="1:80" ht="12.75" customHeight="1">
      <c r="A82" s="71"/>
      <c r="B82" s="72"/>
      <c r="C82" s="72"/>
      <c r="D82" s="73"/>
      <c r="E82" s="73"/>
      <c r="F82" s="73"/>
      <c r="G82" s="73"/>
      <c r="H82" s="73"/>
      <c r="I82" s="73"/>
      <c r="J82" s="73"/>
      <c r="K82" s="73"/>
      <c r="L82" s="73"/>
      <c r="M82" s="73"/>
      <c r="N82" s="73"/>
      <c r="O82" s="73"/>
      <c r="P82" s="73"/>
      <c r="Q82" s="73"/>
      <c r="R82" s="73"/>
      <c r="S82" s="73"/>
      <c r="T82" s="73"/>
      <c r="U82" s="73"/>
      <c r="V82" s="73"/>
      <c r="W82" s="73"/>
      <c r="X82" s="73"/>
      <c r="Y82" s="73"/>
      <c r="Z82" s="80"/>
      <c r="AA82" s="80"/>
      <c r="AB82" s="59" t="str">
        <f t="shared" si="70"/>
        <v>VAC2 Agt TTF ILOTterterterterterbisbisbisbisbisbisbisbisbisbisbis</v>
      </c>
      <c r="AC82" s="80" t="str">
        <f t="shared" si="85"/>
        <v>VAC1 QUAI AR PILOT</v>
      </c>
      <c r="AD82" s="80">
        <f t="shared" si="71"/>
        <v>0</v>
      </c>
      <c r="AE82" s="80" t="str">
        <f t="shared" si="72"/>
        <v>13.28</v>
      </c>
      <c r="AF82" s="67" t="str">
        <f t="shared" si="73"/>
        <v>17.00</v>
      </c>
      <c r="AG82" s="67">
        <f t="shared" si="74"/>
        <v>0</v>
      </c>
      <c r="AH82" s="67" t="str">
        <f t="shared" si="75"/>
        <v>1/1</v>
      </c>
      <c r="AI82" s="67">
        <f t="shared" si="76"/>
        <v>0</v>
      </c>
      <c r="AJ82" s="67" t="str">
        <f t="shared" si="77"/>
        <v>DU GERARD(14.30 -17.00)</v>
      </c>
      <c r="AK82" s="67" t="str">
        <f t="shared" si="78"/>
        <v/>
      </c>
      <c r="AL82" s="67" t="str">
        <f t="shared" si="79"/>
        <v/>
      </c>
      <c r="AM82" s="67" t="str">
        <f t="shared" si="80"/>
        <v/>
      </c>
      <c r="AN82" s="67" t="str">
        <f t="shared" si="81"/>
        <v/>
      </c>
      <c r="AO82" s="67">
        <f t="shared" si="82"/>
        <v>0</v>
      </c>
      <c r="AP82" s="67" t="str">
        <f t="shared" si="83"/>
        <v/>
      </c>
      <c r="AQ82" s="67" t="str">
        <f t="shared" si="84"/>
        <v/>
      </c>
      <c r="AR82" s="67"/>
      <c r="AS82" s="67"/>
      <c r="AT82" s="67"/>
      <c r="AU82" s="67"/>
      <c r="AV82" s="67"/>
      <c r="AW82" s="67"/>
      <c r="AX82" s="67"/>
      <c r="AY82" s="67"/>
      <c r="AZ82" s="67"/>
      <c r="BA82" s="67"/>
      <c r="BB82" s="67"/>
      <c r="BC82" s="67"/>
      <c r="BD82" s="67"/>
      <c r="BE82" s="67"/>
      <c r="BF82" s="67"/>
      <c r="BG82" s="67"/>
      <c r="BH82" s="69"/>
      <c r="BI82" s="69"/>
      <c r="BJ82" s="73"/>
      <c r="BK82" s="73"/>
      <c r="BL82" s="73"/>
      <c r="BM82" s="73"/>
      <c r="BN82" s="73"/>
      <c r="BO82" s="73"/>
      <c r="BP82" s="73"/>
      <c r="BQ82" s="73"/>
      <c r="BR82" s="73"/>
      <c r="BS82" s="73"/>
      <c r="BT82" s="73"/>
      <c r="BU82" s="73"/>
      <c r="BV82" s="73"/>
      <c r="BW82" s="73"/>
      <c r="BX82" s="73"/>
      <c r="BY82" s="73"/>
      <c r="BZ82" s="73"/>
      <c r="CA82" s="73"/>
      <c r="CB82" s="73"/>
    </row>
    <row r="83" spans="1:80" ht="12.75" customHeight="1">
      <c r="A83" s="71"/>
      <c r="B83" s="72"/>
      <c r="C83" s="72"/>
      <c r="D83" s="73"/>
      <c r="E83" s="73"/>
      <c r="F83" s="73"/>
      <c r="G83" s="73"/>
      <c r="H83" s="73"/>
      <c r="I83" s="73"/>
      <c r="J83" s="73"/>
      <c r="K83" s="73"/>
      <c r="L83" s="73"/>
      <c r="M83" s="73"/>
      <c r="N83" s="73"/>
      <c r="O83" s="73"/>
      <c r="P83" s="73"/>
      <c r="Q83" s="73"/>
      <c r="R83" s="73"/>
      <c r="S83" s="73"/>
      <c r="T83" s="73"/>
      <c r="U83" s="73"/>
      <c r="V83" s="73"/>
      <c r="W83" s="73"/>
      <c r="X83" s="73"/>
      <c r="Y83" s="73"/>
      <c r="Z83" s="80"/>
      <c r="AA83" s="80"/>
      <c r="AB83" s="59" t="str">
        <f t="shared" si="70"/>
        <v>VAC2 Agt TTF ILOTterterterterterterbisbisbisbisbisbisbisbisbisbis</v>
      </c>
      <c r="AC83" s="80" t="str">
        <f t="shared" si="85"/>
        <v>VAC1 QUAI DEP AGT</v>
      </c>
      <c r="AD83" s="80">
        <f t="shared" si="71"/>
        <v>0</v>
      </c>
      <c r="AE83" s="80" t="str">
        <f t="shared" si="72"/>
        <v>13.28</v>
      </c>
      <c r="AF83" s="67" t="str">
        <f t="shared" si="73"/>
        <v>17.00</v>
      </c>
      <c r="AG83" s="67">
        <f t="shared" si="74"/>
        <v>0</v>
      </c>
      <c r="AH83" s="67" t="str">
        <f t="shared" si="75"/>
        <v>8/8</v>
      </c>
      <c r="AI83" s="67">
        <f t="shared" si="76"/>
        <v>0</v>
      </c>
      <c r="AJ83" s="67" t="str">
        <f t="shared" si="77"/>
        <v>CATTEL CHRISTINE(14.00 -17.00)</v>
      </c>
      <c r="AK83" s="67" t="str">
        <f t="shared" si="78"/>
        <v>DUQUE JEAN PIERRE(14.00 -17.00)</v>
      </c>
      <c r="AL83" s="67" t="str">
        <f t="shared" si="79"/>
        <v>FOUCAMB PIERRE LAURENT(14.30 -17.00)</v>
      </c>
      <c r="AM83" s="67" t="str">
        <f t="shared" si="80"/>
        <v>LENO CHRISTOPHE(14.30 -17.00)</v>
      </c>
      <c r="AN83" s="67" t="str">
        <f t="shared" si="81"/>
        <v>MI THIERRY(14.30 -17.00)</v>
      </c>
      <c r="AO83" s="67">
        <f t="shared" si="82"/>
        <v>0</v>
      </c>
      <c r="AP83" s="67" t="str">
        <f t="shared" si="83"/>
        <v>ROL REGIS(14.30 -17.00)</v>
      </c>
      <c r="AQ83" s="67">
        <f t="shared" si="84"/>
        <v>0</v>
      </c>
      <c r="AR83" s="67"/>
      <c r="AS83" s="67"/>
      <c r="AT83" s="67"/>
      <c r="AU83" s="67"/>
      <c r="AV83" s="67"/>
      <c r="AW83" s="67"/>
      <c r="AX83" s="67"/>
      <c r="AY83" s="67"/>
      <c r="AZ83" s="67"/>
      <c r="BA83" s="67"/>
      <c r="BB83" s="67"/>
      <c r="BC83" s="67"/>
      <c r="BD83" s="67"/>
      <c r="BE83" s="67"/>
      <c r="BF83" s="67"/>
      <c r="BG83" s="67"/>
      <c r="BH83" s="69"/>
      <c r="BI83" s="69"/>
      <c r="BJ83" s="73"/>
      <c r="BK83" s="73"/>
      <c r="BL83" s="73"/>
      <c r="BM83" s="73"/>
      <c r="BN83" s="73"/>
      <c r="BO83" s="73"/>
      <c r="BP83" s="73"/>
      <c r="BQ83" s="73"/>
      <c r="BR83" s="73"/>
      <c r="BS83" s="73"/>
      <c r="BT83" s="73"/>
      <c r="BU83" s="73"/>
      <c r="BV83" s="73"/>
      <c r="BW83" s="73"/>
      <c r="BX83" s="73"/>
      <c r="BY83" s="73"/>
      <c r="BZ83" s="73"/>
      <c r="CA83" s="73"/>
      <c r="CB83" s="73"/>
    </row>
    <row r="84" spans="1:80" ht="12.75" customHeight="1">
      <c r="A84" s="71"/>
      <c r="B84" s="72"/>
      <c r="C84" s="72"/>
      <c r="D84" s="73"/>
      <c r="E84" s="73"/>
      <c r="F84" s="73"/>
      <c r="G84" s="73"/>
      <c r="H84" s="73"/>
      <c r="I84" s="73"/>
      <c r="J84" s="73"/>
      <c r="K84" s="73"/>
      <c r="L84" s="73"/>
      <c r="M84" s="73"/>
      <c r="N84" s="73"/>
      <c r="O84" s="73"/>
      <c r="P84" s="73"/>
      <c r="Q84" s="73"/>
      <c r="R84" s="73"/>
      <c r="S84" s="73"/>
      <c r="T84" s="73"/>
      <c r="U84" s="73"/>
      <c r="V84" s="73"/>
      <c r="W84" s="73"/>
      <c r="X84" s="73"/>
      <c r="Y84" s="73"/>
      <c r="Z84" s="80"/>
      <c r="AA84" s="80"/>
      <c r="AB84" s="59" t="str">
        <f t="shared" si="70"/>
        <v>VAC2 Agt TTF ILOTterterterterterbisbisbisbisbisbisbisbisbisbisbisbis</v>
      </c>
      <c r="AC84" s="80" t="str">
        <f t="shared" si="85"/>
        <v/>
      </c>
      <c r="AD84" s="80">
        <f t="shared" si="71"/>
        <v>0</v>
      </c>
      <c r="AE84" s="80" t="str">
        <f t="shared" si="72"/>
        <v/>
      </c>
      <c r="AF84" s="67" t="str">
        <f t="shared" si="73"/>
        <v/>
      </c>
      <c r="AG84" s="67">
        <f t="shared" si="74"/>
        <v>0</v>
      </c>
      <c r="AH84" s="67" t="str">
        <f t="shared" si="75"/>
        <v/>
      </c>
      <c r="AI84" s="67" t="str">
        <f t="shared" si="76"/>
        <v/>
      </c>
      <c r="AJ84" s="67" t="str">
        <f t="shared" si="77"/>
        <v>WATRE SABRINA(14.30 -17.00)</v>
      </c>
      <c r="AK84" s="67" t="str">
        <f t="shared" si="78"/>
        <v/>
      </c>
      <c r="AL84" s="67" t="str">
        <f t="shared" si="79"/>
        <v/>
      </c>
      <c r="AM84" s="67" t="str">
        <f t="shared" si="80"/>
        <v/>
      </c>
      <c r="AN84" s="67" t="str">
        <f t="shared" si="81"/>
        <v>PE JONATHAN</v>
      </c>
      <c r="AO84" s="67">
        <f t="shared" si="82"/>
        <v>0</v>
      </c>
      <c r="AP84" s="67" t="str">
        <f t="shared" si="83"/>
        <v/>
      </c>
      <c r="AQ84" s="67" t="str">
        <f t="shared" si="84"/>
        <v/>
      </c>
      <c r="AR84" s="67"/>
      <c r="AS84" s="67"/>
      <c r="AT84" s="67"/>
      <c r="AU84" s="67"/>
      <c r="AV84" s="67"/>
      <c r="AW84" s="67"/>
      <c r="AX84" s="67"/>
      <c r="AY84" s="67"/>
      <c r="AZ84" s="67"/>
      <c r="BA84" s="67"/>
      <c r="BB84" s="67"/>
      <c r="BC84" s="67"/>
      <c r="BD84" s="67"/>
      <c r="BE84" s="67"/>
      <c r="BF84" s="67"/>
      <c r="BG84" s="67"/>
      <c r="BH84" s="69"/>
      <c r="BI84" s="69"/>
      <c r="BJ84" s="67"/>
      <c r="BK84" s="67"/>
      <c r="BL84" s="73"/>
      <c r="BM84" s="73"/>
      <c r="BN84" s="73"/>
      <c r="BO84" s="73"/>
      <c r="BP84" s="73"/>
      <c r="BQ84" s="73"/>
      <c r="BR84" s="73"/>
      <c r="BS84" s="73"/>
      <c r="BT84" s="73"/>
      <c r="BU84" s="73"/>
      <c r="BV84" s="73"/>
      <c r="BW84" s="73"/>
      <c r="BX84" s="73"/>
      <c r="BY84" s="73"/>
      <c r="BZ84" s="73"/>
      <c r="CA84" s="73"/>
      <c r="CB84" s="73"/>
    </row>
    <row r="85" spans="1:80" ht="12.75" customHeight="1">
      <c r="A85" s="71"/>
      <c r="B85" s="72"/>
      <c r="C85" s="72"/>
      <c r="D85" s="80"/>
      <c r="E85" s="80"/>
      <c r="F85" s="80"/>
      <c r="G85" s="80"/>
      <c r="H85" s="80"/>
      <c r="I85" s="80"/>
      <c r="J85" s="80"/>
      <c r="K85" s="79"/>
      <c r="L85" s="79"/>
      <c r="M85" s="80"/>
      <c r="N85" s="80"/>
      <c r="O85" s="73"/>
      <c r="P85" s="73"/>
      <c r="Q85" s="73"/>
      <c r="R85" s="73"/>
      <c r="S85" s="73"/>
      <c r="T85" s="73"/>
      <c r="U85" s="73"/>
      <c r="V85" s="73"/>
      <c r="W85" s="73"/>
      <c r="X85" s="73"/>
      <c r="Y85" s="73"/>
      <c r="Z85" s="80"/>
      <c r="AA85" s="80"/>
      <c r="AB85" s="59" t="str">
        <f t="shared" si="70"/>
        <v>VAC2 Agt TTF ILOTterterterterterterbisbisbisbisbisbisbisbisbisbisbis</v>
      </c>
      <c r="AC85" s="80" t="str">
        <f t="shared" si="85"/>
        <v>VAC1 QUAI DEP PIL</v>
      </c>
      <c r="AD85" s="80">
        <f t="shared" si="71"/>
        <v>0</v>
      </c>
      <c r="AE85" s="80" t="str">
        <f t="shared" si="72"/>
        <v>13.28</v>
      </c>
      <c r="AF85" s="57" t="str">
        <f t="shared" si="73"/>
        <v>17.00</v>
      </c>
      <c r="AG85" s="57">
        <f t="shared" si="74"/>
        <v>0</v>
      </c>
      <c r="AH85" s="57" t="str">
        <f t="shared" si="75"/>
        <v>1/1</v>
      </c>
      <c r="AI85" s="57">
        <f t="shared" si="76"/>
        <v>0</v>
      </c>
      <c r="AJ85" s="57" t="str">
        <f t="shared" si="77"/>
        <v>LE FREDERIC(14.30 -17.00)</v>
      </c>
      <c r="AK85" s="57" t="str">
        <f>L27</f>
        <v>LEFEB BRENDA(14.30 -17.00)</v>
      </c>
      <c r="AL85" s="57">
        <f>M27</f>
        <v>0</v>
      </c>
      <c r="AM85" s="57" t="str">
        <f t="shared" si="80"/>
        <v/>
      </c>
      <c r="AN85" s="57" t="str">
        <f t="shared" si="81"/>
        <v/>
      </c>
      <c r="AO85" s="57">
        <f t="shared" si="82"/>
        <v>0</v>
      </c>
      <c r="AP85" s="57" t="str">
        <f t="shared" si="83"/>
        <v/>
      </c>
      <c r="AQ85" s="57" t="str">
        <f t="shared" si="84"/>
        <v/>
      </c>
    </row>
    <row r="86" spans="1:80" ht="12.75" customHeight="1">
      <c r="A86" s="71"/>
      <c r="B86" s="72"/>
      <c r="C86" s="72"/>
      <c r="D86" s="73"/>
      <c r="E86" s="73"/>
      <c r="F86" s="73"/>
      <c r="G86" s="73"/>
      <c r="H86" s="73"/>
      <c r="I86" s="73"/>
      <c r="J86" s="73"/>
      <c r="K86" s="73"/>
      <c r="L86" s="73"/>
      <c r="M86" s="73"/>
      <c r="N86" s="73"/>
      <c r="O86" s="73"/>
      <c r="P86" s="73"/>
      <c r="Q86" s="73"/>
      <c r="R86" s="73"/>
      <c r="S86" s="73"/>
      <c r="T86" s="73"/>
      <c r="U86" s="73"/>
      <c r="V86" s="73"/>
      <c r="W86" s="73"/>
      <c r="X86" s="73"/>
      <c r="Y86" s="73"/>
      <c r="Z86" s="80"/>
      <c r="AA86" s="80"/>
      <c r="AB86" s="59" t="str">
        <f t="shared" si="70"/>
        <v>VAC2 Agt TTF ILOTterterterterterbisbisbisbisbisbisbisbisbisbisbisbisbis</v>
      </c>
      <c r="AC86" s="80" t="str">
        <f t="shared" si="85"/>
        <v>VAC1 TCC AGENT</v>
      </c>
      <c r="AD86" s="80">
        <f t="shared" si="71"/>
        <v>0</v>
      </c>
      <c r="AE86" s="80" t="str">
        <f t="shared" si="72"/>
        <v>13.28</v>
      </c>
      <c r="AF86" s="57" t="str">
        <f t="shared" si="73"/>
        <v>17.00</v>
      </c>
      <c r="AG86" s="57">
        <f t="shared" si="74"/>
        <v>0</v>
      </c>
      <c r="AH86" s="57" t="str">
        <f t="shared" si="75"/>
        <v>5/6</v>
      </c>
      <c r="AI86" s="57">
        <f t="shared" si="76"/>
        <v>0</v>
      </c>
      <c r="AJ86" s="57" t="str">
        <f t="shared" si="77"/>
        <v>DEMUL SYLVIE(14.00 -17.00)</v>
      </c>
      <c r="AK86" s="57" t="str">
        <f t="shared" si="78"/>
        <v>DUSS BENOIT(14.00 -17.00)</v>
      </c>
      <c r="AL86" s="57" t="str">
        <f t="shared" si="79"/>
        <v>LA MYRIAM(14.00 -17.00)</v>
      </c>
      <c r="AM86" s="57" t="str">
        <f t="shared" si="80"/>
        <v>PECCA ALEXANDRE(14.30 -17.00)</v>
      </c>
      <c r="AN86" s="57" t="str">
        <f t="shared" si="81"/>
        <v>POT CHRISTOPHE(14.30 -17.00)</v>
      </c>
      <c r="AO86" s="57">
        <f t="shared" si="82"/>
        <v>0</v>
      </c>
      <c r="AP86" s="57" t="str">
        <f t="shared" si="83"/>
        <v>GUILLE VANESSA</v>
      </c>
      <c r="AQ86" s="57" t="str">
        <f t="shared" si="84"/>
        <v/>
      </c>
    </row>
    <row r="87" spans="1:80" ht="12.75" customHeight="1">
      <c r="A87" s="71"/>
      <c r="B87" s="72"/>
      <c r="C87" s="72"/>
      <c r="D87" s="73"/>
      <c r="E87" s="73"/>
      <c r="F87" s="73"/>
      <c r="G87" s="73"/>
      <c r="H87" s="73"/>
      <c r="I87" s="73"/>
      <c r="J87" s="73"/>
      <c r="K87" s="73"/>
      <c r="L87" s="73"/>
      <c r="M87" s="73"/>
      <c r="N87" s="73"/>
      <c r="O87" s="73"/>
      <c r="P87" s="73"/>
      <c r="Q87" s="73"/>
      <c r="R87" s="73"/>
      <c r="S87" s="73"/>
      <c r="T87" s="73"/>
      <c r="U87" s="73"/>
      <c r="V87" s="73"/>
      <c r="W87" s="73"/>
      <c r="X87" s="73"/>
      <c r="Y87" s="73"/>
      <c r="Z87" s="80"/>
      <c r="AA87" s="80"/>
      <c r="AB87" s="59" t="str">
        <f t="shared" si="70"/>
        <v>VAC2 Agt TTF ILOTterterterterterterbisbisbisbisbisbisbisbisbisbisbisbis</v>
      </c>
      <c r="AC87" s="80" t="str">
        <f t="shared" si="85"/>
        <v>VAC1 TCC PILOTE</v>
      </c>
      <c r="AD87" s="80">
        <f t="shared" si="71"/>
        <v>0</v>
      </c>
      <c r="AE87" s="80" t="str">
        <f t="shared" si="72"/>
        <v>13.28</v>
      </c>
      <c r="AF87" s="57" t="str">
        <f t="shared" si="73"/>
        <v>17.00</v>
      </c>
      <c r="AG87" s="57" t="str">
        <f>I28</f>
        <v>PI LAETITIA(14.30 -17.00)</v>
      </c>
      <c r="AH87" s="57" t="str">
        <f>J28</f>
        <v>PONTH GHYSLAINE(14.00 -17.00)</v>
      </c>
      <c r="AI87" s="57" t="str">
        <f>K28</f>
        <v>SE VALERIE(14.00 -17.00)</v>
      </c>
      <c r="AJ87" s="57" t="str">
        <f t="shared" si="77"/>
        <v>FURGE AMANDINE(14.30 -17.00)</v>
      </c>
      <c r="AK87" s="57" t="str">
        <f>L26</f>
        <v>V MARIO(14.30 -17.00)</v>
      </c>
      <c r="AL87" s="57">
        <f>M26</f>
        <v>0</v>
      </c>
      <c r="AM87" s="57" t="str">
        <f>N26</f>
        <v/>
      </c>
      <c r="AN87" s="57" t="str">
        <f t="shared" si="81"/>
        <v/>
      </c>
      <c r="AO87" s="57">
        <f t="shared" si="82"/>
        <v>0</v>
      </c>
      <c r="AP87" s="57" t="str">
        <f t="shared" si="83"/>
        <v/>
      </c>
      <c r="AQ87" s="57" t="str">
        <f t="shared" si="84"/>
        <v/>
      </c>
    </row>
    <row r="88" spans="1:80" ht="12.75" customHeight="1">
      <c r="A88" s="71"/>
      <c r="B88" s="72"/>
      <c r="C88" s="72"/>
      <c r="D88" s="73"/>
      <c r="E88" s="73"/>
      <c r="F88" s="73"/>
      <c r="G88" s="73"/>
      <c r="H88" s="73"/>
      <c r="I88" s="73"/>
      <c r="J88" s="73"/>
      <c r="K88" s="73"/>
      <c r="L88" s="73"/>
      <c r="M88" s="73"/>
      <c r="N88" s="73"/>
      <c r="O88" s="73"/>
      <c r="P88" s="73"/>
      <c r="Q88" s="73"/>
      <c r="R88" s="73"/>
      <c r="S88" s="73"/>
      <c r="T88" s="73"/>
      <c r="U88" s="73"/>
      <c r="V88" s="73"/>
      <c r="W88" s="73"/>
      <c r="X88" s="73"/>
      <c r="Y88" s="73"/>
      <c r="Z88" s="80"/>
      <c r="AA88" s="80"/>
      <c r="AB88" s="59" t="str">
        <f t="shared" si="70"/>
        <v>VAC2 Agt TTF ILOTterterterterterbisbisbisbisbisbisbisbisbisbisbisbisbisbis</v>
      </c>
      <c r="AC88" s="80" t="str">
        <f t="shared" si="85"/>
        <v>VAC1 AGT TTF ILOT</v>
      </c>
      <c r="AD88" s="80">
        <f t="shared" si="71"/>
        <v>0</v>
      </c>
      <c r="AE88" s="80" t="str">
        <f t="shared" si="72"/>
        <v>14.00</v>
      </c>
      <c r="AF88" s="57" t="str">
        <f t="shared" si="73"/>
        <v>17.00</v>
      </c>
      <c r="AG88" s="57">
        <f t="shared" si="74"/>
        <v>0</v>
      </c>
      <c r="AH88" s="57" t="str">
        <f t="shared" si="75"/>
        <v>12/12</v>
      </c>
      <c r="AI88" s="57">
        <f t="shared" si="76"/>
        <v>0</v>
      </c>
      <c r="AJ88" s="57" t="str">
        <f t="shared" si="77"/>
        <v>AN YANNICK(14.30 -17.00)</v>
      </c>
      <c r="AK88" s="57" t="str">
        <f t="shared" si="78"/>
        <v>ATTA KAMAL(14.30 -17.00)</v>
      </c>
      <c r="AL88" s="57" t="str">
        <f t="shared" si="79"/>
        <v>CA LAURENT(14.00 -17.00)</v>
      </c>
      <c r="AM88" s="57" t="str">
        <f t="shared" si="80"/>
        <v>FROM PATRICK(14.00 -17.00)</v>
      </c>
      <c r="AN88" s="57" t="str">
        <f t="shared" si="81"/>
        <v>HUB OLIVIER(14.30 -17.00)</v>
      </c>
      <c r="AO88" s="57">
        <f t="shared" si="82"/>
        <v>0</v>
      </c>
      <c r="AP88" s="57" t="str">
        <f t="shared" si="83"/>
        <v>MAY FRANCK(14.30 -17.00)</v>
      </c>
      <c r="AQ88" s="57">
        <f t="shared" si="84"/>
        <v>0</v>
      </c>
    </row>
    <row r="89" spans="1:80" ht="12.75" customHeight="1">
      <c r="A89" s="71"/>
      <c r="B89" s="72"/>
      <c r="C89" s="72"/>
      <c r="D89" s="73"/>
      <c r="E89" s="73"/>
      <c r="F89" s="73"/>
      <c r="G89" s="73"/>
      <c r="H89" s="73"/>
      <c r="I89" s="73"/>
      <c r="J89" s="73"/>
      <c r="K89" s="73"/>
      <c r="L89" s="73"/>
      <c r="M89" s="73"/>
      <c r="N89" s="73"/>
      <c r="O89" s="73"/>
      <c r="P89" s="73"/>
      <c r="Q89" s="73"/>
      <c r="R89" s="73"/>
      <c r="S89" s="73"/>
      <c r="T89" s="73"/>
      <c r="U89" s="73"/>
      <c r="V89" s="73"/>
      <c r="W89" s="73"/>
      <c r="X89" s="73"/>
      <c r="Y89" s="73"/>
      <c r="Z89" s="80"/>
      <c r="AA89" s="80"/>
      <c r="AB89" s="59" t="str">
        <f t="shared" si="70"/>
        <v>VAC2 Agt TTF ILOTterterterterterterbisbisbisbisbisbisbisbisbisbisbisbisbis</v>
      </c>
      <c r="AC89" s="80" t="str">
        <f t="shared" si="85"/>
        <v/>
      </c>
      <c r="AD89" s="80">
        <f t="shared" si="71"/>
        <v>0</v>
      </c>
      <c r="AE89" s="80" t="str">
        <f t="shared" si="72"/>
        <v/>
      </c>
      <c r="AF89" s="57" t="str">
        <f t="shared" si="73"/>
        <v/>
      </c>
      <c r="AG89" s="57">
        <f t="shared" si="74"/>
        <v>0</v>
      </c>
      <c r="AH89" s="57" t="str">
        <f t="shared" si="75"/>
        <v/>
      </c>
      <c r="AI89" s="57" t="str">
        <f t="shared" si="76"/>
        <v/>
      </c>
      <c r="AJ89" s="57" t="str">
        <f t="shared" si="77"/>
        <v>SLOMOW LOIC(14.30 -17.00)</v>
      </c>
      <c r="AK89" s="57" t="str">
        <f t="shared" si="78"/>
        <v>TU GHISLAINE(14.30 -17.00)</v>
      </c>
      <c r="AL89" s="57" t="str">
        <f t="shared" si="79"/>
        <v>V VALERIE(14.00 -17.00)</v>
      </c>
      <c r="AM89" s="57" t="str">
        <f t="shared" si="80"/>
        <v>VIE ERIC(14.00 -17.00)</v>
      </c>
      <c r="AN89" s="57" t="e">
        <f>#REF!</f>
        <v>#REF!</v>
      </c>
      <c r="AO89" s="57" t="e">
        <f>#REF!</f>
        <v>#REF!</v>
      </c>
      <c r="AP89" s="57" t="e">
        <f>#REF!</f>
        <v>#REF!</v>
      </c>
      <c r="AQ89" s="57" t="str">
        <f t="shared" si="84"/>
        <v/>
      </c>
    </row>
    <row r="90" spans="1:80" ht="51">
      <c r="AB90" s="59" t="str">
        <f t="shared" si="70"/>
        <v>VAC2 Agt TTF ILOTterterterterterbisbisbisbisbisbisbisbisbisbisbisbisbisbisbis</v>
      </c>
      <c r="AC90" s="57" t="str">
        <f t="shared" si="85"/>
        <v>VAC1 MPF TG2 ECO AGT</v>
      </c>
      <c r="AD90" s="57">
        <f t="shared" si="71"/>
        <v>0</v>
      </c>
      <c r="AE90" s="57" t="str">
        <f t="shared" si="72"/>
        <v>14.00</v>
      </c>
      <c r="AF90" s="57" t="str">
        <f t="shared" si="73"/>
        <v>17.00</v>
      </c>
      <c r="AG90" s="57">
        <f t="shared" si="74"/>
        <v>0</v>
      </c>
      <c r="AH90" s="57" t="str">
        <f t="shared" si="75"/>
        <v>17/27</v>
      </c>
      <c r="AI90" s="57">
        <f t="shared" si="76"/>
        <v>0</v>
      </c>
      <c r="AJ90" s="57" t="str">
        <f t="shared" si="77"/>
        <v>B FREDERIC(14.30 -17.00)</v>
      </c>
      <c r="AK90" s="57" t="str">
        <f t="shared" si="78"/>
        <v>CHAVA CHANTAL(14.30 -17.00)</v>
      </c>
      <c r="AL90" s="57" t="str">
        <f t="shared" si="79"/>
        <v>DRO MAGALI(14.30 -17.00)</v>
      </c>
      <c r="AM90" s="57" t="str">
        <f t="shared" si="80"/>
        <v>HUB SYLVIE(14.30 -17.00)</v>
      </c>
      <c r="AN90" s="57" t="e">
        <f>#REF!</f>
        <v>#REF!</v>
      </c>
      <c r="AO90" s="57" t="e">
        <f>#REF!</f>
        <v>#REF!</v>
      </c>
      <c r="AP90" s="57" t="e">
        <f>#REF!</f>
        <v>#REF!</v>
      </c>
      <c r="AQ90" s="57">
        <f t="shared" si="84"/>
        <v>0</v>
      </c>
    </row>
    <row r="91" spans="1:80" ht="51">
      <c r="AB91" s="59" t="str">
        <f t="shared" si="70"/>
        <v>VAC2 Agt TTF ILOTterterterterterterbisbisbisbisbisbisbisbisbisbisbisbisbisbis</v>
      </c>
      <c r="AC91" s="57" t="str">
        <f t="shared" si="85"/>
        <v/>
      </c>
      <c r="AD91" s="57">
        <f t="shared" si="71"/>
        <v>0</v>
      </c>
      <c r="AE91" s="57" t="str">
        <f t="shared" si="72"/>
        <v/>
      </c>
      <c r="AF91" s="57" t="str">
        <f t="shared" si="73"/>
        <v/>
      </c>
      <c r="AG91" s="57">
        <f t="shared" si="74"/>
        <v>0</v>
      </c>
      <c r="AH91" s="57" t="str">
        <f t="shared" si="75"/>
        <v/>
      </c>
      <c r="AI91" s="57" t="str">
        <f t="shared" si="76"/>
        <v/>
      </c>
      <c r="AJ91" s="57" t="str">
        <f t="shared" si="77"/>
        <v>PADOV PHILIPPE(14.00 -17.00)</v>
      </c>
      <c r="AK91" s="57" t="e">
        <f>#REF!</f>
        <v>#REF!</v>
      </c>
      <c r="AL91" s="57" t="e">
        <f>#REF!</f>
        <v>#REF!</v>
      </c>
      <c r="AM91" s="57" t="e">
        <f>#REF!</f>
        <v>#REF!</v>
      </c>
      <c r="AN91" s="57" t="str">
        <f t="shared" si="81"/>
        <v>SINT LOUIS(14.00 -17.00)</v>
      </c>
      <c r="AO91" s="57">
        <f t="shared" si="82"/>
        <v>0</v>
      </c>
      <c r="AP91" s="57" t="str">
        <f t="shared" si="83"/>
        <v>SURE NATHALIE(14.30 -17.00)</v>
      </c>
      <c r="AQ91" s="57">
        <f t="shared" si="84"/>
        <v>0</v>
      </c>
    </row>
    <row r="92" spans="1:80" ht="51">
      <c r="AB92" s="59" t="str">
        <f t="shared" si="70"/>
        <v>VAC2 Agt TTF ILOTterterterterterbisbisbisbisbisbisbisbisbisbisbisbisbisbisbisbis</v>
      </c>
      <c r="AC92" s="57" t="str">
        <f t="shared" si="85"/>
        <v/>
      </c>
      <c r="AD92" s="57">
        <f t="shared" si="71"/>
        <v>0</v>
      </c>
      <c r="AE92" s="57" t="str">
        <f t="shared" si="72"/>
        <v/>
      </c>
      <c r="AF92" s="57" t="str">
        <f t="shared" si="73"/>
        <v/>
      </c>
      <c r="AG92" s="57">
        <f t="shared" si="74"/>
        <v>0</v>
      </c>
      <c r="AH92" s="57" t="str">
        <f t="shared" si="75"/>
        <v/>
      </c>
      <c r="AI92" s="57" t="str">
        <f t="shared" si="76"/>
        <v/>
      </c>
      <c r="AJ92" s="57" t="str">
        <f t="shared" si="77"/>
        <v>UTR JEROME(14.30 -17.00)</v>
      </c>
      <c r="AK92" s="57" t="str">
        <f t="shared" si="78"/>
        <v>VERGU YANN(14.30 -17.00)</v>
      </c>
      <c r="AL92" s="57" t="str">
        <f t="shared" si="79"/>
        <v>ZOUA NASSIM(14.30 -17.00)</v>
      </c>
      <c r="AM92" s="57" t="str">
        <f t="shared" si="80"/>
        <v/>
      </c>
      <c r="AN92" s="57" t="str">
        <f t="shared" si="81"/>
        <v>HENNEBE FRANCOIS</v>
      </c>
      <c r="AO92" s="57">
        <f t="shared" si="82"/>
        <v>0</v>
      </c>
      <c r="AP92" s="57" t="str">
        <f t="shared" si="83"/>
        <v>GU MORGANE</v>
      </c>
      <c r="AQ92" s="57" t="str">
        <f t="shared" si="84"/>
        <v>LECOEU GAEL</v>
      </c>
    </row>
    <row r="93" spans="1:80" ht="25.5">
      <c r="AB93" s="59" t="str">
        <f t="shared" si="70"/>
        <v>VAC2 Agt TTF ILOTterterterterterterbisbisbisbisbisbisbisbisbisbisbisbisbisbisbis</v>
      </c>
      <c r="AC93" s="57">
        <f t="shared" si="85"/>
        <v>0</v>
      </c>
      <c r="AD93" s="57">
        <f t="shared" si="71"/>
        <v>0</v>
      </c>
      <c r="AE93" s="57">
        <f t="shared" si="72"/>
        <v>0</v>
      </c>
      <c r="AF93" s="57">
        <f t="shared" si="73"/>
        <v>0</v>
      </c>
      <c r="AG93" s="57">
        <f t="shared" si="74"/>
        <v>0</v>
      </c>
      <c r="AH93" s="57">
        <f t="shared" si="75"/>
        <v>0</v>
      </c>
      <c r="AI93" s="57">
        <f t="shared" si="76"/>
        <v>0</v>
      </c>
      <c r="AJ93" s="57">
        <f t="shared" si="77"/>
        <v>0</v>
      </c>
      <c r="AK93" s="57">
        <f t="shared" si="78"/>
        <v>0</v>
      </c>
      <c r="AL93" s="57">
        <f t="shared" si="79"/>
        <v>0</v>
      </c>
      <c r="AM93" s="57" t="str">
        <f t="shared" si="80"/>
        <v>LIS BENJAMIN</v>
      </c>
      <c r="AN93" s="57" t="str">
        <f t="shared" si="81"/>
        <v>PECQU ALEXIS</v>
      </c>
      <c r="AO93" s="57">
        <f t="shared" si="82"/>
        <v>0</v>
      </c>
      <c r="AP93" s="57">
        <f t="shared" si="83"/>
        <v>0</v>
      </c>
      <c r="AQ93" s="57">
        <f t="shared" si="84"/>
        <v>0</v>
      </c>
    </row>
    <row r="94" spans="1:80" ht="51">
      <c r="AB94" s="59" t="str">
        <f t="shared" si="70"/>
        <v>VAC2 Agt TTF ILOTterterterterterbisbisbisbisbisbisbisbisbisbisbisbisbisbisbisbisbis</v>
      </c>
      <c r="AC94" s="57" t="str">
        <f t="shared" si="85"/>
        <v>VAC1 MPF TG2 ECO PIL</v>
      </c>
      <c r="AD94" s="57">
        <f t="shared" si="71"/>
        <v>0</v>
      </c>
      <c r="AE94" s="57" t="str">
        <f t="shared" si="72"/>
        <v>14.00</v>
      </c>
      <c r="AF94" s="57" t="str">
        <f t="shared" si="73"/>
        <v>17.00</v>
      </c>
      <c r="AG94" s="57">
        <f t="shared" si="74"/>
        <v>0</v>
      </c>
      <c r="AH94" s="57" t="str">
        <f t="shared" si="75"/>
        <v>2/2</v>
      </c>
      <c r="AI94" s="57">
        <f t="shared" si="76"/>
        <v>0</v>
      </c>
      <c r="AJ94" s="57" t="str">
        <f t="shared" si="77"/>
        <v>GHIL STEPHANIE(14.30 -17.00)</v>
      </c>
      <c r="AK94" s="57" t="str">
        <f t="shared" si="78"/>
        <v>LAGA NATHALIE(14.00 -17.00)</v>
      </c>
      <c r="AL94" s="57" t="str">
        <f t="shared" si="79"/>
        <v/>
      </c>
      <c r="AM94" s="57" t="str">
        <f t="shared" si="80"/>
        <v/>
      </c>
      <c r="AN94" s="57" t="str">
        <f t="shared" si="81"/>
        <v/>
      </c>
      <c r="AO94" s="57">
        <f t="shared" si="82"/>
        <v>0</v>
      </c>
      <c r="AP94" s="57" t="str">
        <f t="shared" si="83"/>
        <v/>
      </c>
      <c r="AQ94" s="57" t="str">
        <f t="shared" si="84"/>
        <v/>
      </c>
    </row>
    <row r="95" spans="1:80" ht="51">
      <c r="AB95" s="59" t="str">
        <f t="shared" si="70"/>
        <v>VAC2 Agt TTF ILOTterterterterterterbisbisbisbisbisbisbisbisbisbisbisbisbisbisbisbis</v>
      </c>
      <c r="AC95" s="57" t="str">
        <f t="shared" si="85"/>
        <v>VAC2 CABINE AGT I</v>
      </c>
      <c r="AD95" s="57">
        <f t="shared" si="71"/>
        <v>0</v>
      </c>
      <c r="AE95" s="57" t="str">
        <f t="shared" si="72"/>
        <v>17.00</v>
      </c>
      <c r="AF95" s="57" t="str">
        <f t="shared" si="73"/>
        <v>20.30</v>
      </c>
      <c r="AG95" s="57">
        <f t="shared" si="74"/>
        <v>0</v>
      </c>
      <c r="AH95" s="57" t="str">
        <f t="shared" si="75"/>
        <v>4/4</v>
      </c>
      <c r="AI95" s="57">
        <f>M40</f>
        <v>0</v>
      </c>
      <c r="AJ95" s="57" t="str">
        <f t="shared" si="77"/>
        <v>CR SYLVIE(17.00 -20.30)</v>
      </c>
      <c r="AK95" s="57" t="str">
        <f t="shared" si="78"/>
        <v>GU CORINNE(17.00 -20.30)</v>
      </c>
      <c r="AL95" s="57" t="str">
        <f t="shared" si="79"/>
        <v>HON ISABELLE(17.00 -20.30)</v>
      </c>
      <c r="AM95" s="57" t="str">
        <f t="shared" si="80"/>
        <v>VIE ERIC(17.00 -20.30)</v>
      </c>
      <c r="AN95" s="57" t="str">
        <f t="shared" si="81"/>
        <v/>
      </c>
      <c r="AO95" s="57">
        <f t="shared" si="82"/>
        <v>0</v>
      </c>
      <c r="AP95" s="57" t="str">
        <f t="shared" si="83"/>
        <v/>
      </c>
      <c r="AQ95" s="57" t="str">
        <f t="shared" si="84"/>
        <v/>
      </c>
    </row>
    <row r="96" spans="1:80" ht="51">
      <c r="AB96" s="59" t="str">
        <f t="shared" si="70"/>
        <v>VAC2 Agt TTF ILOTterterterterterbisbisbisbisbisbisbisbisbisbisbisbisbisbisbisbisbisbis</v>
      </c>
      <c r="AC96" s="57" t="str">
        <f t="shared" si="85"/>
        <v>VAC2 MANU TG1 AGT I</v>
      </c>
      <c r="AD96" s="57">
        <f t="shared" si="71"/>
        <v>0</v>
      </c>
      <c r="AE96" s="57" t="str">
        <f t="shared" si="72"/>
        <v>17.00</v>
      </c>
      <c r="AF96" s="57" t="str">
        <f t="shared" si="73"/>
        <v>20.30</v>
      </c>
      <c r="AG96" s="57">
        <f t="shared" si="74"/>
        <v>0</v>
      </c>
      <c r="AH96" s="57" t="str">
        <f t="shared" si="75"/>
        <v>14/19</v>
      </c>
      <c r="AI96" s="57">
        <f t="shared" si="76"/>
        <v>0</v>
      </c>
      <c r="AJ96" s="57" t="str">
        <f t="shared" si="77"/>
        <v>AR YANNICK(17.00 -20.30)</v>
      </c>
      <c r="AK96" s="57" t="str">
        <f t="shared" si="78"/>
        <v>BAST MARC(17.00 -20.30)</v>
      </c>
      <c r="AL96" s="57" t="str">
        <f t="shared" si="79"/>
        <v>CUVILL JEAN PHILIPPE(17.00 -20.30)</v>
      </c>
      <c r="AM96" s="57" t="str">
        <f t="shared" si="80"/>
        <v>DUFRE PATRICK(17.00 -20.30)</v>
      </c>
      <c r="AN96" s="57" t="str">
        <f t="shared" si="81"/>
        <v>FOUC JEAN PIERRE(17.00 -20.30)</v>
      </c>
      <c r="AO96" s="57">
        <f t="shared" si="82"/>
        <v>0</v>
      </c>
      <c r="AP96" s="57" t="str">
        <f t="shared" si="83"/>
        <v>LE DROG GERARD(17.00 -20.30)</v>
      </c>
      <c r="AQ96" s="57">
        <f t="shared" si="84"/>
        <v>0</v>
      </c>
    </row>
    <row r="97" spans="1:43" ht="51">
      <c r="AB97" s="59" t="str">
        <f t="shared" si="70"/>
        <v>VAC2 Agt TTF ILOTterterterterterterbisbisbisbisbisbisbisbisbisbisbisbisbisbisbisbisbis</v>
      </c>
      <c r="AC97" s="57" t="str">
        <f t="shared" si="85"/>
        <v/>
      </c>
      <c r="AD97" s="57">
        <f t="shared" si="71"/>
        <v>0</v>
      </c>
      <c r="AE97" s="57" t="str">
        <f t="shared" si="72"/>
        <v/>
      </c>
      <c r="AF97" s="57" t="str">
        <f t="shared" si="73"/>
        <v/>
      </c>
      <c r="AG97" s="57">
        <f t="shared" si="74"/>
        <v>0</v>
      </c>
      <c r="AH97" s="57" t="str">
        <f t="shared" si="75"/>
        <v/>
      </c>
      <c r="AI97" s="57" t="str">
        <f t="shared" si="76"/>
        <v/>
      </c>
      <c r="AJ97" s="57" t="e">
        <f>#REF!</f>
        <v>#REF!</v>
      </c>
      <c r="AK97" s="57" t="e">
        <f>#REF!</f>
        <v>#REF!</v>
      </c>
      <c r="AL97" s="57" t="str">
        <f>N27</f>
        <v>LOEULL JEAN MARIE(14.00 -17.00)</v>
      </c>
      <c r="AM97" s="57" t="str">
        <f>L39</f>
        <v>GUILLE VANESSA</v>
      </c>
      <c r="AN97" s="57" t="str">
        <f t="shared" si="81"/>
        <v>SA CAROLE(17.54 -20.30)</v>
      </c>
      <c r="AO97" s="57">
        <f t="shared" si="82"/>
        <v>0</v>
      </c>
      <c r="AP97" s="57" t="str">
        <f t="shared" si="83"/>
        <v>SPLING ANDRE(17.00 -20.30)</v>
      </c>
      <c r="AQ97" s="57">
        <f t="shared" si="84"/>
        <v>0</v>
      </c>
    </row>
    <row r="98" spans="1:43" ht="63.75">
      <c r="AB98" s="59" t="str">
        <f t="shared" si="70"/>
        <v>VAC2 Agt TTF ILOTterterterterterbisbisbisbisbisbisbisbisbisbisbisbisbisbisbisbisbisbisbis</v>
      </c>
      <c r="AC98" s="57" t="str">
        <f t="shared" si="85"/>
        <v>VAC2 MANU TG1 PIL I</v>
      </c>
      <c r="AD98" s="57">
        <f t="shared" si="71"/>
        <v>0</v>
      </c>
      <c r="AE98" s="57" t="str">
        <f t="shared" si="72"/>
        <v>17.00</v>
      </c>
      <c r="AF98" s="57" t="str">
        <f t="shared" si="73"/>
        <v>20.30</v>
      </c>
      <c r="AG98" s="57">
        <f t="shared" si="74"/>
        <v>0</v>
      </c>
      <c r="AH98" s="57" t="str">
        <f>K40</f>
        <v/>
      </c>
      <c r="AI98" s="57">
        <f t="shared" si="76"/>
        <v>0</v>
      </c>
      <c r="AJ98" s="57" t="str">
        <f t="shared" si="77"/>
        <v>HERL MARIE DOMINIQUE(17.00 -20.30)</v>
      </c>
      <c r="AK98" s="57" t="str">
        <f>L40</f>
        <v/>
      </c>
      <c r="AL98" s="57" t="str">
        <f t="shared" si="79"/>
        <v/>
      </c>
      <c r="AM98" s="57" t="str">
        <f t="shared" si="80"/>
        <v/>
      </c>
      <c r="AN98" s="57" t="str">
        <f t="shared" si="81"/>
        <v/>
      </c>
      <c r="AO98" s="57">
        <f t="shared" si="82"/>
        <v>0</v>
      </c>
      <c r="AP98" s="57" t="str">
        <f t="shared" si="83"/>
        <v/>
      </c>
      <c r="AQ98" s="57" t="str">
        <f t="shared" si="84"/>
        <v/>
      </c>
    </row>
    <row r="99" spans="1:43" ht="51">
      <c r="AB99" s="59" t="str">
        <f t="shared" si="70"/>
        <v>VAC2 Agt TTF ILOTterterterterterterbisbisbisbisbisbisbisbisbisbisbisbisbisbisbisbisbisbis</v>
      </c>
      <c r="AC99" s="57" t="str">
        <f t="shared" si="85"/>
        <v>VAC2 MANU VIDEO AGT I</v>
      </c>
      <c r="AD99" s="57">
        <f t="shared" si="71"/>
        <v>0</v>
      </c>
      <c r="AE99" s="57" t="str">
        <f t="shared" si="72"/>
        <v>17.00</v>
      </c>
      <c r="AF99" s="57" t="str">
        <f t="shared" si="73"/>
        <v>20.30</v>
      </c>
      <c r="AG99" s="57">
        <f t="shared" si="74"/>
        <v>0</v>
      </c>
      <c r="AH99" s="57">
        <f>M39</f>
        <v>0</v>
      </c>
      <c r="AI99" s="57">
        <f t="shared" si="76"/>
        <v>0</v>
      </c>
      <c r="AJ99" s="57" t="str">
        <f t="shared" si="77"/>
        <v>DEMUL SYLVIE(17.00 -20.30)</v>
      </c>
      <c r="AK99" s="57" t="str">
        <f t="shared" si="78"/>
        <v>LAUT CELINE(17.00 -20.30)</v>
      </c>
      <c r="AL99" s="57" t="str">
        <f t="shared" si="79"/>
        <v>LEFEB BRENDA(17.00 -20.30)</v>
      </c>
      <c r="AM99" s="57" t="str">
        <f t="shared" si="80"/>
        <v>SA THERESE(17.00 -20.30)</v>
      </c>
      <c r="AN99" s="57" t="str">
        <f t="shared" si="81"/>
        <v>SE VALERIE(17.00 -20.30)</v>
      </c>
      <c r="AO99" s="57">
        <f t="shared" si="82"/>
        <v>0</v>
      </c>
      <c r="AP99" s="57" t="str">
        <f t="shared" si="83"/>
        <v>SURE NATHALIE(17.00 -20.30)</v>
      </c>
      <c r="AQ99" s="57">
        <f t="shared" si="84"/>
        <v>0</v>
      </c>
    </row>
    <row r="100" spans="1:43" ht="51">
      <c r="A100" s="146"/>
      <c r="B100" s="146"/>
      <c r="C100" s="146"/>
      <c r="D100" s="146"/>
      <c r="E100" s="146"/>
      <c r="F100" s="146"/>
      <c r="G100" s="146"/>
      <c r="H100" s="146"/>
      <c r="I100" s="146"/>
      <c r="J100" s="146"/>
      <c r="K100" s="146"/>
      <c r="AB100" s="59" t="str">
        <f t="shared" si="70"/>
        <v>VAC2 Agt TTF ILOTterterterterterbisbisbisbisbisbisbisbisbisbisbisbisbisbisbisbisbisbisbisbis</v>
      </c>
      <c r="AC100" s="57" t="str">
        <f t="shared" si="85"/>
        <v>VAC2 MGF TG1L AGT I</v>
      </c>
      <c r="AD100" s="57">
        <f t="shared" si="71"/>
        <v>0</v>
      </c>
      <c r="AE100" s="57" t="str">
        <f t="shared" si="72"/>
        <v>17.00</v>
      </c>
      <c r="AF100" s="57" t="str">
        <f t="shared" si="73"/>
        <v>20.30</v>
      </c>
      <c r="AG100" s="57">
        <f t="shared" si="74"/>
        <v>0</v>
      </c>
      <c r="AH100" s="57" t="str">
        <f t="shared" si="75"/>
        <v>7/8</v>
      </c>
      <c r="AI100" s="57" t="str">
        <f>J40</f>
        <v/>
      </c>
      <c r="AJ100" s="57" t="str">
        <f t="shared" si="77"/>
        <v>CA LAURENT(17.00 -20.30)</v>
      </c>
      <c r="AK100" s="57" t="str">
        <f t="shared" si="78"/>
        <v>DEVEU OLIVIER(17.00 -20.30)</v>
      </c>
      <c r="AL100" s="57" t="str">
        <f t="shared" si="79"/>
        <v>FROM PATRICK(17.00 -20.30)</v>
      </c>
      <c r="AM100" s="57" t="str">
        <f t="shared" si="80"/>
        <v>KEIGNA FABRICE(17.00 -20.30)</v>
      </c>
      <c r="AN100" s="57" t="str">
        <f t="shared" si="81"/>
        <v>PECCA ALEXANDRE(17.00 -20.30)</v>
      </c>
      <c r="AO100" s="57">
        <f t="shared" si="82"/>
        <v>0</v>
      </c>
      <c r="AP100" s="57" t="str">
        <f t="shared" si="83"/>
        <v>VAN PR BRUNO(17.00 -20.30)</v>
      </c>
      <c r="AQ100" s="57">
        <f t="shared" si="84"/>
        <v>0</v>
      </c>
    </row>
    <row r="101" spans="1:43" ht="51">
      <c r="A101" s="146"/>
      <c r="B101" s="146"/>
      <c r="C101" s="146"/>
      <c r="D101" s="146"/>
      <c r="E101" s="146"/>
      <c r="F101" s="146"/>
      <c r="G101" s="146"/>
      <c r="H101" s="146"/>
      <c r="I101" s="146"/>
      <c r="J101" s="146"/>
      <c r="K101" s="146"/>
      <c r="AB101" s="59" t="str">
        <f t="shared" si="70"/>
        <v>VAC2 Agt TTF ILOTterterterterterterbisbisbisbisbisbisbisbisbisbisbisbisbisbisbisbisbisbisbis</v>
      </c>
      <c r="AC101" s="57" t="str">
        <f t="shared" si="85"/>
        <v>VAC2 MGF TG1L PIL I</v>
      </c>
      <c r="AD101" s="57">
        <f t="shared" si="71"/>
        <v>0</v>
      </c>
      <c r="AE101" s="57" t="str">
        <f t="shared" si="72"/>
        <v>17.00</v>
      </c>
      <c r="AF101" s="57" t="str">
        <f t="shared" si="73"/>
        <v>20.30</v>
      </c>
      <c r="AG101" s="57">
        <f t="shared" si="74"/>
        <v>0</v>
      </c>
      <c r="AH101" s="57" t="str">
        <f t="shared" si="75"/>
        <v>2/2</v>
      </c>
      <c r="AI101" s="57">
        <f t="shared" si="76"/>
        <v>0</v>
      </c>
      <c r="AJ101" s="57" t="str">
        <f t="shared" si="77"/>
        <v>HUB OLIVIER(17.00 -20.30)</v>
      </c>
      <c r="AK101" s="57" t="str">
        <f t="shared" si="78"/>
        <v>LECOEU CECILE(17.00 -20.30)</v>
      </c>
      <c r="AL101" s="57" t="str">
        <f t="shared" si="79"/>
        <v/>
      </c>
      <c r="AM101" s="57" t="str">
        <f t="shared" si="80"/>
        <v/>
      </c>
      <c r="AN101" s="57" t="str">
        <f t="shared" si="81"/>
        <v>LECOEU GAEL</v>
      </c>
      <c r="AO101" s="57">
        <f t="shared" si="82"/>
        <v>0</v>
      </c>
      <c r="AP101" s="57" t="str">
        <f t="shared" si="83"/>
        <v/>
      </c>
      <c r="AQ101" s="57" t="str">
        <f t="shared" si="84"/>
        <v/>
      </c>
    </row>
    <row r="102" spans="1:43" ht="51">
      <c r="A102" s="146"/>
      <c r="B102" s="146"/>
      <c r="C102" s="146"/>
      <c r="D102" s="146"/>
      <c r="E102" s="146"/>
      <c r="F102" s="146"/>
      <c r="G102" s="146"/>
      <c r="H102" s="146"/>
      <c r="I102" s="146"/>
      <c r="J102" s="146"/>
      <c r="K102" s="146"/>
      <c r="AB102" s="59" t="str">
        <f t="shared" si="70"/>
        <v>VAC2 Agt TTF ILOTterterterterterbisbisbisbisbisbisbisbisbisbisbisbisbisbisbisbisbisbisbisbisbis</v>
      </c>
      <c r="AC102" s="57" t="str">
        <f t="shared" ref="AC102:AC128" si="86">A39</f>
        <v>VAC2 MGF TG2 AGTOS</v>
      </c>
      <c r="AD102" s="57">
        <f t="shared" ref="AD102:AD128" si="87">B39</f>
        <v>0</v>
      </c>
      <c r="AE102" s="57" t="str">
        <f t="shared" ref="AE102:AE128" si="88">C39</f>
        <v>17.00</v>
      </c>
      <c r="AF102" s="57" t="str">
        <f t="shared" ref="AF102:AF128" si="89">D39</f>
        <v>20.30</v>
      </c>
      <c r="AG102" s="57">
        <f t="shared" ref="AG102:AG128" si="90">E39</f>
        <v>0</v>
      </c>
      <c r="AH102" s="57" t="str">
        <f t="shared" ref="AH102:AH128" si="91">F39</f>
        <v>2/3</v>
      </c>
      <c r="AI102" s="57">
        <f t="shared" ref="AI102:AI128" si="92">G39</f>
        <v>0</v>
      </c>
      <c r="AJ102" s="57" t="str">
        <f t="shared" ref="AJ102:AJ128" si="93">H39</f>
        <v>B FREDERIC(17.00 -20.30)</v>
      </c>
      <c r="AK102" s="57" t="str">
        <f t="shared" ref="AK102:AK128" si="94">I39</f>
        <v>ROL REGIS(17.00 -20.30)</v>
      </c>
      <c r="AL102" s="57" t="str">
        <f t="shared" ref="AL102:AL128" si="95">J39</f>
        <v/>
      </c>
      <c r="AM102" s="57" t="str">
        <f t="shared" ref="AM102:AM128" si="96">K39</f>
        <v/>
      </c>
      <c r="AN102" s="57" t="e">
        <f>#REF!</f>
        <v>#REF!</v>
      </c>
      <c r="AO102" s="57" t="e">
        <f>#REF!</f>
        <v>#REF!</v>
      </c>
      <c r="AP102" s="57" t="str">
        <f t="shared" ref="AP102:AP128" si="97">N39</f>
        <v>HA CLEIA</v>
      </c>
      <c r="AQ102" s="57" t="str">
        <f t="shared" ref="AQ102:AQ128" si="98">O39</f>
        <v/>
      </c>
    </row>
    <row r="103" spans="1:43" ht="51">
      <c r="A103" s="146"/>
      <c r="B103" s="146"/>
      <c r="C103" s="146"/>
      <c r="D103" s="146"/>
      <c r="E103" s="146"/>
      <c r="F103" s="146"/>
      <c r="G103" s="146"/>
      <c r="H103" s="146"/>
      <c r="I103" s="146"/>
      <c r="J103" s="146"/>
      <c r="K103" s="146"/>
      <c r="AB103" s="59" t="str">
        <f t="shared" si="70"/>
        <v>VAC2 Agt TTF ILOTterterterterterterbisbisbisbisbisbisbisbisbisbisbisbisbisbisbisbisbisbisbisbis</v>
      </c>
      <c r="AC103" s="57" t="str">
        <f t="shared" si="86"/>
        <v>VAC2 MGF TG2 PILOS</v>
      </c>
      <c r="AD103" s="57">
        <f t="shared" si="87"/>
        <v>0</v>
      </c>
      <c r="AE103" s="57" t="str">
        <f t="shared" si="88"/>
        <v>17.00</v>
      </c>
      <c r="AF103" s="57" t="str">
        <f t="shared" si="89"/>
        <v>20.30</v>
      </c>
      <c r="AG103" s="57">
        <f t="shared" si="90"/>
        <v>0</v>
      </c>
      <c r="AH103" s="57" t="str">
        <f t="shared" si="91"/>
        <v>1/1</v>
      </c>
      <c r="AI103" s="57">
        <f t="shared" si="92"/>
        <v>0</v>
      </c>
      <c r="AJ103" s="57" t="str">
        <f t="shared" si="93"/>
        <v>CAR KARINE(17.00 -20.30)</v>
      </c>
      <c r="AK103" s="57" t="str">
        <f t="shared" si="94"/>
        <v/>
      </c>
      <c r="AL103" s="57" t="e">
        <f>#REF!</f>
        <v>#REF!</v>
      </c>
      <c r="AM103" s="57" t="e">
        <f>#REF!</f>
        <v>#REF!</v>
      </c>
      <c r="AN103" s="57" t="e">
        <f>#REF!</f>
        <v>#REF!</v>
      </c>
      <c r="AO103" s="57" t="e">
        <f>#REF!</f>
        <v>#REF!</v>
      </c>
      <c r="AP103" s="57" t="str">
        <f t="shared" si="97"/>
        <v/>
      </c>
      <c r="AQ103" s="57" t="str">
        <f t="shared" si="98"/>
        <v/>
      </c>
    </row>
    <row r="104" spans="1:43" ht="51">
      <c r="A104" s="146"/>
      <c r="B104" s="146"/>
      <c r="C104" s="146"/>
      <c r="D104" s="146"/>
      <c r="E104" s="146"/>
      <c r="F104" s="146"/>
      <c r="G104" s="146"/>
      <c r="H104" s="146"/>
      <c r="I104" s="146"/>
      <c r="J104" s="146"/>
      <c r="K104" s="146"/>
      <c r="AB104" s="59" t="str">
        <f t="shared" si="70"/>
        <v>VAC2 Agt TTF ILOTterterterterterbisbisbisbisbisbisbisbisbisbisbisbisbisbisbisbisbisbisbisbisbisbis</v>
      </c>
      <c r="AC104" s="57" t="str">
        <f t="shared" si="86"/>
        <v>VAC2 MPF TG1L AGT I</v>
      </c>
      <c r="AD104" s="57">
        <f t="shared" si="87"/>
        <v>0</v>
      </c>
      <c r="AE104" s="57" t="str">
        <f t="shared" si="88"/>
        <v>17.00</v>
      </c>
      <c r="AF104" s="57" t="str">
        <f t="shared" si="89"/>
        <v>20.30</v>
      </c>
      <c r="AG104" s="57">
        <f t="shared" si="90"/>
        <v>0</v>
      </c>
      <c r="AH104" s="57" t="str">
        <f t="shared" si="91"/>
        <v>10/18</v>
      </c>
      <c r="AI104" s="57">
        <f t="shared" si="92"/>
        <v>0</v>
      </c>
      <c r="AJ104" s="57" t="e">
        <f>#REF!</f>
        <v>#REF!</v>
      </c>
      <c r="AK104" s="57" t="str">
        <f t="shared" si="94"/>
        <v>CATTEL CHRISTINE(17.00 -20.30)</v>
      </c>
      <c r="AL104" s="57" t="str">
        <f t="shared" si="95"/>
        <v>DEL JULIEN(17.00 -20.30)</v>
      </c>
      <c r="AM104" s="57" t="e">
        <f>#REF!</f>
        <v>#REF!</v>
      </c>
      <c r="AN104" s="57" t="str">
        <f t="shared" ref="AN104:AN128" si="99">L41</f>
        <v>LEFEB ALEXANDRE(17.00 -20.30)</v>
      </c>
      <c r="AO104" s="57">
        <f t="shared" ref="AO104:AO128" si="100">M41</f>
        <v>0</v>
      </c>
      <c r="AP104" s="57" t="str">
        <f t="shared" si="97"/>
        <v>LENO CHRISTOPHE(17.00 -20.30)</v>
      </c>
      <c r="AQ104" s="57">
        <f t="shared" si="98"/>
        <v>0</v>
      </c>
    </row>
    <row r="105" spans="1:43" ht="51">
      <c r="A105" s="146"/>
      <c r="B105" s="146"/>
      <c r="C105" s="146"/>
      <c r="D105" s="146"/>
      <c r="E105" s="146"/>
      <c r="F105" s="146"/>
      <c r="G105" s="146"/>
      <c r="H105" s="146"/>
      <c r="I105" s="146"/>
      <c r="J105" s="146"/>
      <c r="K105" s="146"/>
      <c r="AB105" s="59" t="str">
        <f t="shared" si="70"/>
        <v>VAC2 Agt TTF ILOTterterterterterterbisbisbisbisbisbisbisbisbisbisbisbisbisbisbisbisbisbisbisbisbis</v>
      </c>
      <c r="AC105" s="57" t="str">
        <f t="shared" si="86"/>
        <v/>
      </c>
      <c r="AD105" s="57">
        <f t="shared" si="87"/>
        <v>0</v>
      </c>
      <c r="AE105" s="57" t="str">
        <f t="shared" si="88"/>
        <v/>
      </c>
      <c r="AF105" s="57" t="str">
        <f t="shared" si="89"/>
        <v/>
      </c>
      <c r="AG105" s="57">
        <f t="shared" si="90"/>
        <v>0</v>
      </c>
      <c r="AH105" s="57" t="str">
        <f t="shared" si="91"/>
        <v/>
      </c>
      <c r="AI105" s="57" t="str">
        <f t="shared" si="92"/>
        <v/>
      </c>
      <c r="AJ105" s="57" t="str">
        <f t="shared" si="93"/>
        <v>PONTH GHYSLAINE(17.00 -20.30)</v>
      </c>
      <c r="AK105" s="57" t="str">
        <f t="shared" si="94"/>
        <v>V VALERIE(17.00 -20.30)</v>
      </c>
      <c r="AL105" s="57" t="str">
        <f t="shared" si="95"/>
        <v>WI DAMIEN(17.00 -20.30)</v>
      </c>
      <c r="AM105" s="57" t="e">
        <f>#REF!</f>
        <v>#REF!</v>
      </c>
      <c r="AN105" s="57" t="e">
        <f>#REF!</f>
        <v>#REF!</v>
      </c>
      <c r="AO105" s="57" t="e">
        <f>#REF!</f>
        <v>#REF!</v>
      </c>
      <c r="AP105" s="57" t="str">
        <f t="shared" si="97"/>
        <v/>
      </c>
      <c r="AQ105" s="57" t="str">
        <f t="shared" si="98"/>
        <v/>
      </c>
    </row>
    <row r="106" spans="1:43" ht="51">
      <c r="A106" s="146"/>
      <c r="B106" s="146"/>
      <c r="C106" s="146"/>
      <c r="D106" s="146"/>
      <c r="E106" s="146"/>
      <c r="F106" s="146"/>
      <c r="G106" s="146"/>
      <c r="H106" s="146"/>
      <c r="I106" s="146"/>
      <c r="J106" s="146"/>
      <c r="K106" s="146"/>
      <c r="AB106" s="59" t="str">
        <f t="shared" si="70"/>
        <v>VAC2 Agt TTF ILOTterterterterterbisbisbisbisbisbisbisbisbisbisbisbisbisbisbisbisbisbisbisbisbisbisbis</v>
      </c>
      <c r="AC106" s="57" t="str">
        <f t="shared" si="86"/>
        <v>VAC2 MPF TG1L PIL I</v>
      </c>
      <c r="AD106" s="57">
        <f t="shared" si="87"/>
        <v>0</v>
      </c>
      <c r="AE106" s="57" t="str">
        <f t="shared" si="88"/>
        <v>17.00</v>
      </c>
      <c r="AF106" s="57" t="str">
        <f t="shared" si="89"/>
        <v>20.30</v>
      </c>
      <c r="AG106" s="57">
        <f t="shared" si="90"/>
        <v>0</v>
      </c>
      <c r="AH106" s="57" t="str">
        <f t="shared" si="91"/>
        <v>2/2</v>
      </c>
      <c r="AI106" s="57">
        <f t="shared" si="92"/>
        <v>0</v>
      </c>
      <c r="AJ106" s="57" t="str">
        <f t="shared" si="93"/>
        <v>FLAH GREGORY(17.00 -20.30)</v>
      </c>
      <c r="AK106" s="57" t="str">
        <f t="shared" si="94"/>
        <v>PA CAROLE(17.00 -20.30)</v>
      </c>
      <c r="AL106" s="57" t="str">
        <f t="shared" si="95"/>
        <v/>
      </c>
      <c r="AM106" s="57" t="str">
        <f t="shared" si="96"/>
        <v/>
      </c>
      <c r="AN106" s="57" t="str">
        <f t="shared" si="99"/>
        <v/>
      </c>
      <c r="AO106" s="57">
        <f t="shared" si="100"/>
        <v>0</v>
      </c>
      <c r="AP106" s="57" t="str">
        <f t="shared" si="97"/>
        <v/>
      </c>
      <c r="AQ106" s="57" t="str">
        <f t="shared" si="98"/>
        <v/>
      </c>
    </row>
    <row r="107" spans="1:43" ht="51">
      <c r="A107" s="146"/>
      <c r="B107" s="146"/>
      <c r="C107" s="146"/>
      <c r="D107" s="146"/>
      <c r="E107" s="146"/>
      <c r="F107" s="146"/>
      <c r="G107" s="146"/>
      <c r="H107" s="146"/>
      <c r="I107" s="146"/>
      <c r="J107" s="146"/>
      <c r="K107" s="146"/>
      <c r="AB107" s="59" t="str">
        <f t="shared" si="70"/>
        <v>VAC2 Agt TTF ILOTterterterterterterbisbisbisbisbisbisbisbisbisbisbisbisbisbisbisbisbisbisbisbisbisbis</v>
      </c>
      <c r="AC107" s="57" t="str">
        <f t="shared" si="86"/>
        <v>VAC2 PREPA QUAA I</v>
      </c>
      <c r="AD107" s="57">
        <f t="shared" si="87"/>
        <v>0</v>
      </c>
      <c r="AE107" s="57" t="str">
        <f t="shared" si="88"/>
        <v>17.00</v>
      </c>
      <c r="AF107" s="57" t="str">
        <f t="shared" si="89"/>
        <v>20.30</v>
      </c>
      <c r="AG107" s="57">
        <f t="shared" si="90"/>
        <v>0</v>
      </c>
      <c r="AH107" s="57" t="str">
        <f t="shared" si="91"/>
        <v>5/5</v>
      </c>
      <c r="AI107" s="57">
        <f t="shared" si="92"/>
        <v>0</v>
      </c>
      <c r="AJ107" s="57" t="str">
        <f t="shared" si="93"/>
        <v>COCHET STEPHANIE(17.00 -20.30)</v>
      </c>
      <c r="AK107" s="57" t="str">
        <f t="shared" si="94"/>
        <v>DELA MATTHIEU(17.00 -20.30)</v>
      </c>
      <c r="AL107" s="57" t="str">
        <f>K42</f>
        <v/>
      </c>
      <c r="AM107" s="57" t="str">
        <f t="shared" si="96"/>
        <v>POT CHRISTOPHE(17.00 -20.30)</v>
      </c>
      <c r="AN107" s="57" t="str">
        <f>L42</f>
        <v/>
      </c>
      <c r="AO107" s="57">
        <f>M42</f>
        <v>0</v>
      </c>
      <c r="AP107" s="57" t="str">
        <f t="shared" si="97"/>
        <v/>
      </c>
      <c r="AQ107" s="57" t="str">
        <f t="shared" si="98"/>
        <v/>
      </c>
    </row>
    <row r="108" spans="1:43" ht="51">
      <c r="A108" s="146"/>
      <c r="B108" s="146"/>
      <c r="C108" s="146"/>
      <c r="D108" s="146"/>
      <c r="E108" s="146"/>
      <c r="F108" s="146"/>
      <c r="G108" s="146"/>
      <c r="H108" s="146"/>
      <c r="I108" s="146"/>
      <c r="J108" s="146"/>
      <c r="K108" s="146"/>
      <c r="AB108" s="59" t="str">
        <f t="shared" si="70"/>
        <v>VAC2 Agt TTF ILOTterterterterterbisbisbisbisbisbisbisbisbisbisbisbisbisbisbisbisbisbisbisbisbisbisbisbis</v>
      </c>
      <c r="AC108" s="57" t="str">
        <f t="shared" si="86"/>
        <v>VAC2 QUAI AR AGT I</v>
      </c>
      <c r="AD108" s="57">
        <f t="shared" si="87"/>
        <v>0</v>
      </c>
      <c r="AE108" s="57" t="str">
        <f t="shared" si="88"/>
        <v>17.00</v>
      </c>
      <c r="AF108" s="57" t="str">
        <f t="shared" si="89"/>
        <v>20.30</v>
      </c>
      <c r="AG108" s="57">
        <f t="shared" si="90"/>
        <v>0</v>
      </c>
      <c r="AH108" s="57" t="str">
        <f t="shared" si="91"/>
        <v>5/5</v>
      </c>
      <c r="AI108" s="57">
        <f t="shared" si="92"/>
        <v>0</v>
      </c>
      <c r="AJ108" s="57" t="str">
        <f t="shared" si="93"/>
        <v>DU GERARD(17.00 -20.30)</v>
      </c>
      <c r="AK108" s="57" t="str">
        <f t="shared" si="94"/>
        <v>DUQUE JEAN PIERRE(17.00 -20.30)</v>
      </c>
      <c r="AL108" s="57" t="str">
        <f t="shared" si="95"/>
        <v>GARN STEPHANE(17.00 -20.30)</v>
      </c>
      <c r="AM108" s="57" t="str">
        <f t="shared" si="96"/>
        <v>HADD MOHAMED(17.00 -20.30)</v>
      </c>
      <c r="AN108" s="57" t="str">
        <f t="shared" si="99"/>
        <v>MONTOYA FREDERIC(17.00 -20.30)</v>
      </c>
      <c r="AO108" s="57">
        <f t="shared" si="100"/>
        <v>0</v>
      </c>
      <c r="AP108" s="57" t="str">
        <f t="shared" si="97"/>
        <v/>
      </c>
      <c r="AQ108" s="57" t="str">
        <f t="shared" si="98"/>
        <v/>
      </c>
    </row>
    <row r="109" spans="1:43" ht="51">
      <c r="A109" s="146"/>
      <c r="B109" s="146"/>
      <c r="C109" s="146"/>
      <c r="D109" s="146"/>
      <c r="E109" s="146"/>
      <c r="F109" s="146"/>
      <c r="G109" s="146"/>
      <c r="H109" s="146"/>
      <c r="I109" s="146"/>
      <c r="J109" s="146"/>
      <c r="K109" s="146"/>
      <c r="AB109" s="59" t="str">
        <f t="shared" si="70"/>
        <v>VAC2 Agt TTF ILOTterterterterterterbisbisbisbisbisbisbisbisbisbisbisbisbisbisbisbisbisbisbisbisbisbisbis</v>
      </c>
      <c r="AC109" s="57" t="str">
        <f t="shared" si="86"/>
        <v>VAC2 QUAI AR PIL I</v>
      </c>
      <c r="AD109" s="57">
        <f t="shared" si="87"/>
        <v>0</v>
      </c>
      <c r="AE109" s="57" t="str">
        <f t="shared" si="88"/>
        <v>17.00</v>
      </c>
      <c r="AF109" s="57" t="str">
        <f t="shared" si="89"/>
        <v>20.30</v>
      </c>
      <c r="AG109" s="57">
        <f t="shared" si="90"/>
        <v>0</v>
      </c>
      <c r="AH109" s="57" t="str">
        <f t="shared" si="91"/>
        <v>1/1</v>
      </c>
      <c r="AI109" s="57">
        <f t="shared" si="92"/>
        <v>0</v>
      </c>
      <c r="AJ109" s="57" t="str">
        <f t="shared" si="93"/>
        <v>DUSS BENOIT(17.00 -20.30)</v>
      </c>
      <c r="AK109" s="57" t="str">
        <f t="shared" si="94"/>
        <v/>
      </c>
      <c r="AL109" s="57" t="str">
        <f t="shared" si="95"/>
        <v/>
      </c>
      <c r="AM109" s="57" t="str">
        <f t="shared" si="96"/>
        <v/>
      </c>
      <c r="AN109" s="57" t="str">
        <f t="shared" si="99"/>
        <v/>
      </c>
      <c r="AO109" s="57">
        <f t="shared" si="100"/>
        <v>0</v>
      </c>
      <c r="AP109" s="57" t="str">
        <f t="shared" si="97"/>
        <v/>
      </c>
      <c r="AQ109" s="57" t="str">
        <f t="shared" si="98"/>
        <v/>
      </c>
    </row>
    <row r="110" spans="1:43" ht="51">
      <c r="A110" s="146"/>
      <c r="B110" s="146"/>
      <c r="C110" s="146"/>
      <c r="D110" s="146"/>
      <c r="E110" s="146"/>
      <c r="F110" s="146"/>
      <c r="G110" s="146"/>
      <c r="H110" s="146"/>
      <c r="I110" s="146"/>
      <c r="J110" s="146"/>
      <c r="K110" s="146"/>
      <c r="AB110" s="59" t="str">
        <f t="shared" si="70"/>
        <v>VAC2 Agt TTF ILOTterterterterterbisbisbisbisbisbisbisbisbisbisbisbisbisbisbisbisbisbisbisbisbisbisbisbisbis</v>
      </c>
      <c r="AC110" s="57" t="str">
        <f t="shared" si="86"/>
        <v>VAC2 QUAI DEP AGT I</v>
      </c>
      <c r="AD110" s="57">
        <f t="shared" si="87"/>
        <v>0</v>
      </c>
      <c r="AE110" s="57" t="str">
        <f t="shared" si="88"/>
        <v>17.00</v>
      </c>
      <c r="AF110" s="57" t="str">
        <f t="shared" si="89"/>
        <v>20.30</v>
      </c>
      <c r="AG110" s="57">
        <f t="shared" si="90"/>
        <v>0</v>
      </c>
      <c r="AH110" s="57" t="str">
        <f t="shared" si="91"/>
        <v>7/8</v>
      </c>
      <c r="AI110" s="57">
        <f t="shared" si="92"/>
        <v>0</v>
      </c>
      <c r="AJ110" s="57" t="str">
        <f t="shared" si="93"/>
        <v>ATTA KAMAL(17.00 -20.30)</v>
      </c>
      <c r="AK110" s="57" t="str">
        <f t="shared" si="94"/>
        <v>CHAVA CHANTAL(17.00 -20.30)</v>
      </c>
      <c r="AL110" s="57" t="str">
        <f t="shared" si="95"/>
        <v>HUB SYLVIE(17.00 -20.30)</v>
      </c>
      <c r="AM110" s="57" t="str">
        <f t="shared" si="96"/>
        <v>MAY FRANCK(17.00 -20.30)</v>
      </c>
      <c r="AN110" s="57" t="str">
        <f t="shared" si="99"/>
        <v>ORI JEAN CLAUDE(17.00 -20.30)</v>
      </c>
      <c r="AO110" s="57">
        <f t="shared" si="100"/>
        <v>0</v>
      </c>
      <c r="AP110" s="57" t="str">
        <f t="shared" si="97"/>
        <v>SLOMOW LOIC(17.00 -20.30)</v>
      </c>
      <c r="AQ110" s="57">
        <f t="shared" si="98"/>
        <v>0</v>
      </c>
    </row>
    <row r="111" spans="1:43" ht="51">
      <c r="A111" s="146"/>
      <c r="B111" s="146"/>
      <c r="C111" s="146"/>
      <c r="D111" s="146"/>
      <c r="E111" s="146"/>
      <c r="F111" s="146"/>
      <c r="G111" s="146"/>
      <c r="H111" s="146"/>
      <c r="I111" s="146"/>
      <c r="J111" s="146"/>
      <c r="K111" s="146"/>
      <c r="AB111" s="59" t="str">
        <f t="shared" si="70"/>
        <v>VAC2 Agt TTF ILOTterterterterterterbisbisbisbisbisbisbisbisbisbisbisbisbisbisbisbisbisbisbisbisbisbisbisbis</v>
      </c>
      <c r="AC111" s="57" t="str">
        <f t="shared" si="86"/>
        <v>VAC2 QUAI DEP PIL I</v>
      </c>
      <c r="AD111" s="57">
        <f t="shared" si="87"/>
        <v>0</v>
      </c>
      <c r="AE111" s="57" t="str">
        <f t="shared" si="88"/>
        <v>17.00</v>
      </c>
      <c r="AF111" s="57" t="str">
        <f t="shared" si="89"/>
        <v>20.30</v>
      </c>
      <c r="AG111" s="57">
        <f t="shared" si="90"/>
        <v>0</v>
      </c>
      <c r="AH111" s="57" t="str">
        <f t="shared" si="91"/>
        <v>1/1</v>
      </c>
      <c r="AI111" s="57">
        <f t="shared" si="92"/>
        <v>0</v>
      </c>
      <c r="AJ111" s="57" t="str">
        <f t="shared" si="93"/>
        <v>LE FREDERIC(17.00 -20.30)</v>
      </c>
      <c r="AK111" s="57" t="str">
        <f t="shared" si="94"/>
        <v/>
      </c>
      <c r="AL111" s="57" t="str">
        <f t="shared" si="95"/>
        <v/>
      </c>
      <c r="AM111" s="57" t="str">
        <f t="shared" si="96"/>
        <v/>
      </c>
      <c r="AN111" s="57" t="str">
        <f t="shared" si="99"/>
        <v>GU MORGANE</v>
      </c>
      <c r="AO111" s="57">
        <f t="shared" si="100"/>
        <v>0</v>
      </c>
      <c r="AP111" s="57">
        <f t="shared" si="97"/>
        <v>0</v>
      </c>
      <c r="AQ111" s="57" t="str">
        <f t="shared" si="98"/>
        <v/>
      </c>
    </row>
    <row r="112" spans="1:43" ht="51">
      <c r="A112" s="146"/>
      <c r="B112" s="146"/>
      <c r="C112" s="146"/>
      <c r="D112" s="146"/>
      <c r="E112" s="146"/>
      <c r="F112" s="146"/>
      <c r="G112" s="146"/>
      <c r="H112" s="146"/>
      <c r="I112" s="146"/>
      <c r="J112" s="146"/>
      <c r="K112" s="146"/>
      <c r="AB112" s="59" t="str">
        <f t="shared" si="70"/>
        <v>VAC2 Agt TTF ILOTterterterterterbisbisbisbisbisbisbisbisbisbisbisbisbisbisbisbisbisbisbisbisbisbisbisbisbisbis</v>
      </c>
      <c r="AC112" s="57" t="str">
        <f t="shared" si="86"/>
        <v>VAC2 TCC AGT I</v>
      </c>
      <c r="AD112" s="57">
        <f t="shared" si="87"/>
        <v>0</v>
      </c>
      <c r="AE112" s="57" t="str">
        <f t="shared" si="88"/>
        <v>17.00</v>
      </c>
      <c r="AF112" s="57" t="str">
        <f t="shared" si="89"/>
        <v>20.30</v>
      </c>
      <c r="AG112" s="57">
        <f t="shared" si="90"/>
        <v>0</v>
      </c>
      <c r="AH112" s="57" t="str">
        <f t="shared" si="91"/>
        <v>4/6</v>
      </c>
      <c r="AI112" s="57">
        <f t="shared" si="92"/>
        <v>0</v>
      </c>
      <c r="AJ112" s="57" t="str">
        <f t="shared" si="93"/>
        <v>DEL ANNE(17.00 -20.30)</v>
      </c>
      <c r="AK112" s="57" t="str">
        <f t="shared" si="94"/>
        <v>DRO MAGALI(17.00 -20.30)</v>
      </c>
      <c r="AL112" s="57" t="str">
        <f t="shared" si="95"/>
        <v>MI THIERRY(17.00 -20.30)</v>
      </c>
      <c r="AM112" s="57" t="str">
        <f t="shared" si="96"/>
        <v>V MARIO(17.00 -20.30)</v>
      </c>
      <c r="AN112" s="57" t="str">
        <f t="shared" si="99"/>
        <v>PE JONATHAN</v>
      </c>
      <c r="AO112" s="57">
        <f t="shared" si="100"/>
        <v>0</v>
      </c>
      <c r="AP112" s="57" t="str">
        <f t="shared" si="97"/>
        <v>LAGA MORGANE</v>
      </c>
      <c r="AQ112" s="57" t="str">
        <f t="shared" si="98"/>
        <v/>
      </c>
    </row>
    <row r="113" spans="1:43" ht="51">
      <c r="A113" s="146"/>
      <c r="B113" s="146"/>
      <c r="C113" s="146"/>
      <c r="D113" s="146"/>
      <c r="E113" s="146"/>
      <c r="F113" s="146"/>
      <c r="G113" s="146"/>
      <c r="H113" s="146"/>
      <c r="I113" s="146"/>
      <c r="J113" s="146"/>
      <c r="K113" s="146"/>
      <c r="AB113" s="59" t="str">
        <f t="shared" si="70"/>
        <v>VAC2 Agt TTF ILOTterterterterterterbisbisbisbisbisbisbisbisbisbisbisbisbisbisbisbisbisbisbisbisbisbisbisbisbis</v>
      </c>
      <c r="AC113" s="57" t="str">
        <f t="shared" si="86"/>
        <v>VAC2 TCC PILOTE I</v>
      </c>
      <c r="AD113" s="57">
        <f t="shared" si="87"/>
        <v>0</v>
      </c>
      <c r="AE113" s="57" t="str">
        <f t="shared" si="88"/>
        <v>17.00</v>
      </c>
      <c r="AF113" s="57" t="str">
        <f t="shared" si="89"/>
        <v>20.30</v>
      </c>
      <c r="AG113" s="57">
        <f t="shared" si="90"/>
        <v>0</v>
      </c>
      <c r="AH113" s="57" t="str">
        <f t="shared" si="91"/>
        <v>1/1</v>
      </c>
      <c r="AI113" s="57">
        <f t="shared" si="92"/>
        <v>0</v>
      </c>
      <c r="AJ113" s="57" t="str">
        <f t="shared" si="93"/>
        <v>FURGE AMANDINE(17.00 -20.30)</v>
      </c>
      <c r="AK113" s="57" t="str">
        <f t="shared" si="94"/>
        <v/>
      </c>
      <c r="AL113" s="57" t="str">
        <f t="shared" si="95"/>
        <v/>
      </c>
      <c r="AM113" s="57" t="str">
        <f t="shared" si="96"/>
        <v/>
      </c>
      <c r="AN113" s="57" t="str">
        <f t="shared" si="99"/>
        <v/>
      </c>
      <c r="AO113" s="57">
        <f t="shared" si="100"/>
        <v>0</v>
      </c>
      <c r="AP113" s="57" t="str">
        <f t="shared" si="97"/>
        <v/>
      </c>
      <c r="AQ113" s="57" t="str">
        <f t="shared" si="98"/>
        <v/>
      </c>
    </row>
    <row r="114" spans="1:43" ht="63.75">
      <c r="A114" s="146"/>
      <c r="B114" s="146"/>
      <c r="C114" s="146"/>
      <c r="D114" s="146"/>
      <c r="E114" s="146"/>
      <c r="F114" s="146"/>
      <c r="G114" s="146"/>
      <c r="H114" s="146"/>
      <c r="I114" s="146"/>
      <c r="J114" s="146"/>
      <c r="K114" s="146"/>
      <c r="AB114" s="59" t="str">
        <f t="shared" si="70"/>
        <v>VAC2 Agt TTF ILOTterterterterterbisbisbisbisbisbisbisbisbisbisbisbisbisbisbisbisbisbisbisbisbisbisbisbisbisbisbis</v>
      </c>
      <c r="AC114" s="57" t="str">
        <f t="shared" si="86"/>
        <v>VAC2 Agt TTF ILOT</v>
      </c>
      <c r="AD114" s="57">
        <f t="shared" si="87"/>
        <v>0</v>
      </c>
      <c r="AE114" s="57" t="str">
        <f t="shared" si="88"/>
        <v>17.00</v>
      </c>
      <c r="AF114" s="57" t="str">
        <f t="shared" si="89"/>
        <v>21.00</v>
      </c>
      <c r="AG114" s="57">
        <f t="shared" si="90"/>
        <v>0</v>
      </c>
      <c r="AH114" s="57" t="str">
        <f t="shared" si="91"/>
        <v>9/12</v>
      </c>
      <c r="AI114" s="57">
        <f t="shared" si="92"/>
        <v>0</v>
      </c>
      <c r="AJ114" s="57" t="str">
        <f t="shared" si="93"/>
        <v>FOUCAMB PIERRE LAURENT(17.00 -21.00)</v>
      </c>
      <c r="AK114" s="57" t="str">
        <f t="shared" si="94"/>
        <v>GHIL STEPHANIE(17.00 -21.00)</v>
      </c>
      <c r="AL114" s="57" t="str">
        <f t="shared" si="95"/>
        <v>LEFEB PASCAL(17.00 -21.00)</v>
      </c>
      <c r="AM114" s="57" t="str">
        <f t="shared" si="96"/>
        <v>LOEULL JEAN MARIE(17.00 -21.00)</v>
      </c>
      <c r="AN114" s="57" t="str">
        <f t="shared" si="99"/>
        <v>PADOV PHILIPPE(17.00 -21.00)</v>
      </c>
      <c r="AO114" s="57">
        <f t="shared" si="100"/>
        <v>0</v>
      </c>
      <c r="AP114" s="57" t="str">
        <f t="shared" si="97"/>
        <v>PI LAETITIA(17.00 -21.00)</v>
      </c>
      <c r="AQ114" s="57">
        <f t="shared" si="98"/>
        <v>0</v>
      </c>
    </row>
    <row r="115" spans="1:43" ht="51">
      <c r="A115" s="146"/>
      <c r="B115" s="146"/>
      <c r="C115" s="146"/>
      <c r="D115" s="146"/>
      <c r="E115" s="146"/>
      <c r="F115" s="146"/>
      <c r="G115" s="146"/>
      <c r="H115" s="146"/>
      <c r="I115" s="146"/>
      <c r="J115" s="146"/>
      <c r="K115" s="146"/>
      <c r="AB115" s="59" t="str">
        <f t="shared" si="70"/>
        <v>VAC2 Agt TTF ILOTterterterterterterbisbisbisbisbisbisbisbisbisbisbisbisbisbisbisbisbisbisbisbisbisbisbisbisbisbis</v>
      </c>
      <c r="AC115" s="57" t="str">
        <f t="shared" si="86"/>
        <v/>
      </c>
      <c r="AD115" s="57">
        <f t="shared" si="87"/>
        <v>0</v>
      </c>
      <c r="AE115" s="57" t="str">
        <f t="shared" si="88"/>
        <v/>
      </c>
      <c r="AF115" s="57" t="str">
        <f t="shared" si="89"/>
        <v/>
      </c>
      <c r="AG115" s="57">
        <f t="shared" si="90"/>
        <v>0</v>
      </c>
      <c r="AH115" s="57" t="str">
        <f t="shared" si="91"/>
        <v/>
      </c>
      <c r="AI115" s="57" t="str">
        <f t="shared" si="92"/>
        <v/>
      </c>
      <c r="AJ115" s="57" t="str">
        <f t="shared" si="93"/>
        <v>VERGU YANN(17.00 -21.00)</v>
      </c>
      <c r="AK115" s="57" t="str">
        <f t="shared" si="94"/>
        <v>ZOUA NASSIM(17.00 -21.00)</v>
      </c>
      <c r="AL115" s="57" t="str">
        <f t="shared" si="95"/>
        <v/>
      </c>
      <c r="AM115" s="57" t="str">
        <f t="shared" si="96"/>
        <v/>
      </c>
      <c r="AN115" s="57" t="str">
        <f t="shared" si="99"/>
        <v>HENNEBE FRANCOIS</v>
      </c>
      <c r="AO115" s="57">
        <f t="shared" si="100"/>
        <v>0</v>
      </c>
      <c r="AP115" s="57" t="str">
        <f t="shared" si="97"/>
        <v>LIS BENJAMIN</v>
      </c>
      <c r="AQ115" s="57" t="str">
        <f t="shared" si="98"/>
        <v>PECQU ALEXIS</v>
      </c>
    </row>
    <row r="116" spans="1:43">
      <c r="A116" s="146"/>
      <c r="B116" s="146"/>
      <c r="C116" s="146"/>
      <c r="D116" s="146"/>
      <c r="E116" s="146"/>
      <c r="F116" s="146"/>
      <c r="G116" s="146"/>
      <c r="H116" s="146"/>
      <c r="I116" s="146"/>
      <c r="J116" s="146"/>
      <c r="K116" s="146"/>
      <c r="AB116" s="59" t="str">
        <f t="shared" si="70"/>
        <v>VAC2 Agt TTF ILOTterterterterterbisbisbisbisbisbisbisbisbisbisbisbisbisbisbisbisbisbisbisbisbisbisbisbisbisbisbisbis</v>
      </c>
      <c r="AC116" s="57">
        <f t="shared" si="86"/>
        <v>0</v>
      </c>
      <c r="AD116" s="57">
        <f t="shared" si="87"/>
        <v>0</v>
      </c>
      <c r="AE116" s="57">
        <f t="shared" si="88"/>
        <v>0</v>
      </c>
      <c r="AF116" s="57">
        <f t="shared" si="89"/>
        <v>0</v>
      </c>
      <c r="AG116" s="57">
        <f t="shared" si="90"/>
        <v>0</v>
      </c>
      <c r="AH116" s="57">
        <f t="shared" si="91"/>
        <v>0</v>
      </c>
      <c r="AI116" s="57">
        <f t="shared" si="92"/>
        <v>0</v>
      </c>
      <c r="AJ116" s="57">
        <f t="shared" si="93"/>
        <v>0</v>
      </c>
      <c r="AK116" s="57">
        <f t="shared" si="94"/>
        <v>0</v>
      </c>
      <c r="AL116" s="57">
        <f t="shared" si="95"/>
        <v>0</v>
      </c>
      <c r="AM116" s="57">
        <f t="shared" si="96"/>
        <v>0</v>
      </c>
      <c r="AN116" s="57">
        <f t="shared" si="99"/>
        <v>0</v>
      </c>
      <c r="AO116" s="57">
        <f t="shared" si="100"/>
        <v>0</v>
      </c>
      <c r="AP116" s="57">
        <f t="shared" si="97"/>
        <v>0</v>
      </c>
      <c r="AQ116" s="57">
        <f t="shared" si="98"/>
        <v>0</v>
      </c>
    </row>
    <row r="117" spans="1:43">
      <c r="A117" s="146"/>
      <c r="B117" s="146"/>
      <c r="C117" s="146"/>
      <c r="D117" s="146"/>
      <c r="E117" s="146"/>
      <c r="F117" s="146"/>
      <c r="G117" s="146"/>
      <c r="H117" s="146"/>
      <c r="I117" s="146"/>
      <c r="J117" s="146"/>
      <c r="K117" s="146"/>
      <c r="AB117" s="59" t="str">
        <f t="shared" si="70"/>
        <v>VAC2 Agt TTF ILOTterterterterterterbisbisbisbisbisbisbisbisbisbisbisbisbisbisbisbisbisbisbisbisbisbisbisbisbisbisbis</v>
      </c>
      <c r="AC117" s="57">
        <f t="shared" si="86"/>
        <v>0</v>
      </c>
      <c r="AD117" s="57">
        <f t="shared" si="87"/>
        <v>0</v>
      </c>
      <c r="AE117" s="57">
        <f t="shared" si="88"/>
        <v>0</v>
      </c>
      <c r="AF117" s="57">
        <f t="shared" si="89"/>
        <v>0</v>
      </c>
      <c r="AG117" s="57">
        <f t="shared" si="90"/>
        <v>0</v>
      </c>
      <c r="AH117" s="57">
        <f t="shared" si="91"/>
        <v>0</v>
      </c>
      <c r="AI117" s="57">
        <f t="shared" si="92"/>
        <v>0</v>
      </c>
      <c r="AJ117" s="57">
        <f t="shared" si="93"/>
        <v>0</v>
      </c>
      <c r="AK117" s="57">
        <f t="shared" si="94"/>
        <v>0</v>
      </c>
      <c r="AL117" s="57">
        <f t="shared" si="95"/>
        <v>0</v>
      </c>
      <c r="AM117" s="57">
        <f t="shared" si="96"/>
        <v>0</v>
      </c>
      <c r="AN117" s="57">
        <f t="shared" si="99"/>
        <v>0</v>
      </c>
      <c r="AO117" s="57">
        <f t="shared" si="100"/>
        <v>0</v>
      </c>
      <c r="AP117" s="57">
        <f t="shared" si="97"/>
        <v>0</v>
      </c>
      <c r="AQ117" s="57">
        <f t="shared" si="98"/>
        <v>0</v>
      </c>
    </row>
    <row r="118" spans="1:43">
      <c r="A118" s="146"/>
      <c r="B118" s="146"/>
      <c r="C118" s="146"/>
      <c r="D118" s="146"/>
      <c r="E118" s="146"/>
      <c r="F118" s="146"/>
      <c r="G118" s="146"/>
      <c r="H118" s="146"/>
      <c r="I118" s="146"/>
      <c r="J118" s="146"/>
      <c r="K118" s="146"/>
      <c r="AB118" s="59" t="str">
        <f t="shared" si="70"/>
        <v>VAC2 Agt TTF ILOTterterterterterbisbisbisbisbisbisbisbisbisbisbisbisbisbisbisbisbisbisbisbisbisbisbisbisbisbisbisbisbis</v>
      </c>
      <c r="AC118" s="57">
        <f t="shared" si="86"/>
        <v>0</v>
      </c>
      <c r="AD118" s="57">
        <f t="shared" si="87"/>
        <v>0</v>
      </c>
      <c r="AE118" s="57">
        <f t="shared" si="88"/>
        <v>0</v>
      </c>
      <c r="AF118" s="57">
        <f t="shared" si="89"/>
        <v>0</v>
      </c>
      <c r="AG118" s="57">
        <f t="shared" si="90"/>
        <v>0</v>
      </c>
      <c r="AH118" s="57">
        <f t="shared" si="91"/>
        <v>0</v>
      </c>
      <c r="AI118" s="57">
        <f t="shared" si="92"/>
        <v>0</v>
      </c>
      <c r="AJ118" s="57">
        <f t="shared" si="93"/>
        <v>0</v>
      </c>
      <c r="AK118" s="57">
        <f t="shared" si="94"/>
        <v>0</v>
      </c>
      <c r="AL118" s="57">
        <f t="shared" si="95"/>
        <v>0</v>
      </c>
      <c r="AM118" s="57">
        <f t="shared" si="96"/>
        <v>0</v>
      </c>
      <c r="AN118" s="57">
        <f t="shared" si="99"/>
        <v>0</v>
      </c>
      <c r="AO118" s="57">
        <f t="shared" si="100"/>
        <v>0</v>
      </c>
      <c r="AP118" s="57">
        <f t="shared" si="97"/>
        <v>0</v>
      </c>
      <c r="AQ118" s="57">
        <f t="shared" si="98"/>
        <v>0</v>
      </c>
    </row>
    <row r="119" spans="1:43">
      <c r="A119" s="146"/>
      <c r="B119" s="146"/>
      <c r="C119" s="146"/>
      <c r="D119" s="146"/>
      <c r="E119" s="146"/>
      <c r="F119" s="146"/>
      <c r="G119" s="146"/>
      <c r="H119" s="146"/>
      <c r="I119" s="146"/>
      <c r="J119" s="146"/>
      <c r="K119" s="146"/>
      <c r="AB119" s="59" t="str">
        <f t="shared" si="70"/>
        <v>VAC2 Agt TTF ILOTterterterterterterbisbisbisbisbisbisbisbisbisbisbisbisbisbisbisbisbisbisbisbisbisbisbisbisbisbisbisbis</v>
      </c>
      <c r="AC119" s="57">
        <f t="shared" si="86"/>
        <v>0</v>
      </c>
      <c r="AD119" s="57">
        <f t="shared" si="87"/>
        <v>0</v>
      </c>
      <c r="AE119" s="57">
        <f t="shared" si="88"/>
        <v>0</v>
      </c>
      <c r="AF119" s="57">
        <f t="shared" si="89"/>
        <v>0</v>
      </c>
      <c r="AG119" s="57">
        <f t="shared" si="90"/>
        <v>0</v>
      </c>
      <c r="AH119" s="57">
        <f t="shared" si="91"/>
        <v>0</v>
      </c>
      <c r="AI119" s="57">
        <f t="shared" si="92"/>
        <v>0</v>
      </c>
      <c r="AJ119" s="57">
        <f t="shared" si="93"/>
        <v>0</v>
      </c>
      <c r="AK119" s="57">
        <f t="shared" si="94"/>
        <v>0</v>
      </c>
      <c r="AL119" s="57">
        <f t="shared" si="95"/>
        <v>0</v>
      </c>
      <c r="AM119" s="57">
        <f t="shared" si="96"/>
        <v>0</v>
      </c>
      <c r="AN119" s="57">
        <f t="shared" si="99"/>
        <v>0</v>
      </c>
      <c r="AO119" s="57">
        <f t="shared" si="100"/>
        <v>0</v>
      </c>
      <c r="AP119" s="57">
        <f t="shared" si="97"/>
        <v>0</v>
      </c>
      <c r="AQ119" s="57">
        <f t="shared" si="98"/>
        <v>0</v>
      </c>
    </row>
    <row r="120" spans="1:43">
      <c r="A120" s="146"/>
      <c r="B120" s="146"/>
      <c r="C120" s="146"/>
      <c r="D120" s="146"/>
      <c r="E120" s="146"/>
      <c r="F120" s="146"/>
      <c r="G120" s="146"/>
      <c r="H120" s="146"/>
      <c r="I120" s="146"/>
      <c r="J120" s="146"/>
      <c r="K120" s="146"/>
      <c r="AB120" s="59" t="str">
        <f t="shared" si="70"/>
        <v>VAC2 Agt TTF ILOTterterterterterbisbisbisbisbisbisbisbisbisbisbisbisbisbisbisbisbisbisbisbisbisbisbisbisbisbisbisbisbisbis</v>
      </c>
      <c r="AC120" s="57">
        <f t="shared" si="86"/>
        <v>0</v>
      </c>
      <c r="AD120" s="57">
        <f t="shared" si="87"/>
        <v>0</v>
      </c>
      <c r="AE120" s="57">
        <f t="shared" si="88"/>
        <v>0</v>
      </c>
      <c r="AF120" s="57">
        <f t="shared" si="89"/>
        <v>0</v>
      </c>
      <c r="AG120" s="57">
        <f t="shared" si="90"/>
        <v>0</v>
      </c>
      <c r="AH120" s="57">
        <f t="shared" si="91"/>
        <v>0</v>
      </c>
      <c r="AI120" s="57">
        <f t="shared" si="92"/>
        <v>0</v>
      </c>
      <c r="AJ120" s="57">
        <f t="shared" si="93"/>
        <v>0</v>
      </c>
      <c r="AK120" s="57">
        <f t="shared" si="94"/>
        <v>0</v>
      </c>
      <c r="AL120" s="57">
        <f t="shared" si="95"/>
        <v>0</v>
      </c>
      <c r="AM120" s="57">
        <f t="shared" si="96"/>
        <v>0</v>
      </c>
      <c r="AN120" s="57">
        <f t="shared" si="99"/>
        <v>0</v>
      </c>
      <c r="AO120" s="57">
        <f t="shared" si="100"/>
        <v>0</v>
      </c>
      <c r="AP120" s="57">
        <f t="shared" si="97"/>
        <v>0</v>
      </c>
      <c r="AQ120" s="57">
        <f t="shared" si="98"/>
        <v>0</v>
      </c>
    </row>
    <row r="121" spans="1:43">
      <c r="A121" s="146"/>
      <c r="B121" s="146"/>
      <c r="C121" s="146"/>
      <c r="D121" s="146"/>
      <c r="E121" s="146"/>
      <c r="F121" s="146"/>
      <c r="G121" s="146"/>
      <c r="H121" s="146"/>
      <c r="I121" s="146"/>
      <c r="J121" s="146"/>
      <c r="K121" s="146"/>
      <c r="AB121" s="59" t="str">
        <f t="shared" si="70"/>
        <v>VAC2 Agt TTF ILOTterterterterterterbisbisbisbisbisbisbisbisbisbisbisbisbisbisbisbisbisbisbisbisbisbisbisbisbisbisbisbisbis</v>
      </c>
      <c r="AC121" s="57">
        <f t="shared" si="86"/>
        <v>0</v>
      </c>
      <c r="AD121" s="57">
        <f t="shared" si="87"/>
        <v>0</v>
      </c>
      <c r="AE121" s="57">
        <f t="shared" si="88"/>
        <v>0</v>
      </c>
      <c r="AF121" s="57">
        <f t="shared" si="89"/>
        <v>0</v>
      </c>
      <c r="AG121" s="57">
        <f t="shared" si="90"/>
        <v>0</v>
      </c>
      <c r="AH121" s="57">
        <f t="shared" si="91"/>
        <v>0</v>
      </c>
      <c r="AI121" s="57">
        <f t="shared" si="92"/>
        <v>0</v>
      </c>
      <c r="AJ121" s="57">
        <f t="shared" si="93"/>
        <v>0</v>
      </c>
      <c r="AK121" s="57">
        <f t="shared" si="94"/>
        <v>0</v>
      </c>
      <c r="AL121" s="57">
        <f t="shared" si="95"/>
        <v>0</v>
      </c>
      <c r="AM121" s="57">
        <f t="shared" si="96"/>
        <v>0</v>
      </c>
      <c r="AN121" s="57">
        <f t="shared" si="99"/>
        <v>0</v>
      </c>
      <c r="AO121" s="57">
        <f t="shared" si="100"/>
        <v>0</v>
      </c>
      <c r="AP121" s="57">
        <f t="shared" si="97"/>
        <v>0</v>
      </c>
      <c r="AQ121" s="57">
        <f t="shared" si="98"/>
        <v>0</v>
      </c>
    </row>
    <row r="122" spans="1:43">
      <c r="A122" s="146"/>
      <c r="B122" s="146"/>
      <c r="C122" s="146"/>
      <c r="D122" s="146"/>
      <c r="E122" s="146"/>
      <c r="F122" s="146"/>
      <c r="G122" s="146"/>
      <c r="H122" s="146"/>
      <c r="I122" s="146"/>
      <c r="J122" s="146"/>
      <c r="K122" s="146"/>
      <c r="AB122" s="59" t="str">
        <f t="shared" si="70"/>
        <v>VAC2 Agt TTF ILOTterterterterterbisbisbisbisbisbisbisbisbisbisbisbisbisbisbisbisbisbisbisbisbisbisbisbisbisbisbisbisbisbisbis</v>
      </c>
      <c r="AC122" s="57">
        <f t="shared" si="86"/>
        <v>0</v>
      </c>
      <c r="AD122" s="57">
        <f t="shared" si="87"/>
        <v>0</v>
      </c>
      <c r="AE122" s="57">
        <f t="shared" si="88"/>
        <v>0</v>
      </c>
      <c r="AF122" s="57">
        <f t="shared" si="89"/>
        <v>0</v>
      </c>
      <c r="AG122" s="57">
        <f t="shared" si="90"/>
        <v>0</v>
      </c>
      <c r="AH122" s="57">
        <f t="shared" si="91"/>
        <v>0</v>
      </c>
      <c r="AI122" s="57">
        <f t="shared" si="92"/>
        <v>0</v>
      </c>
      <c r="AJ122" s="57">
        <f t="shared" si="93"/>
        <v>0</v>
      </c>
      <c r="AK122" s="57">
        <f t="shared" si="94"/>
        <v>0</v>
      </c>
      <c r="AL122" s="57">
        <f t="shared" si="95"/>
        <v>0</v>
      </c>
      <c r="AM122" s="57">
        <f t="shared" si="96"/>
        <v>0</v>
      </c>
      <c r="AN122" s="57">
        <f t="shared" si="99"/>
        <v>0</v>
      </c>
      <c r="AO122" s="57">
        <f t="shared" si="100"/>
        <v>0</v>
      </c>
      <c r="AP122" s="57">
        <f t="shared" si="97"/>
        <v>0</v>
      </c>
      <c r="AQ122" s="57">
        <f t="shared" si="98"/>
        <v>0</v>
      </c>
    </row>
    <row r="123" spans="1:43">
      <c r="A123" s="146"/>
      <c r="B123" s="146"/>
      <c r="C123" s="146"/>
      <c r="D123" s="146"/>
      <c r="E123" s="146"/>
      <c r="F123" s="146"/>
      <c r="G123" s="146"/>
      <c r="H123" s="146"/>
      <c r="I123" s="146"/>
      <c r="J123" s="146"/>
      <c r="K123" s="146"/>
      <c r="AB123" s="59" t="str">
        <f t="shared" si="70"/>
        <v>VAC2 Agt TTF ILOTterterterterterterbisbisbisbisbisbisbisbisbisbisbisbisbisbisbisbisbisbisbisbisbisbisbisbisbisbisbisbisbisbis</v>
      </c>
      <c r="AC123" s="57">
        <f t="shared" si="86"/>
        <v>0</v>
      </c>
      <c r="AD123" s="57">
        <f t="shared" si="87"/>
        <v>0</v>
      </c>
      <c r="AE123" s="57">
        <f t="shared" si="88"/>
        <v>0</v>
      </c>
      <c r="AF123" s="57">
        <f t="shared" si="89"/>
        <v>0</v>
      </c>
      <c r="AG123" s="57">
        <f t="shared" si="90"/>
        <v>0</v>
      </c>
      <c r="AH123" s="57">
        <f t="shared" si="91"/>
        <v>0</v>
      </c>
      <c r="AI123" s="57">
        <f t="shared" si="92"/>
        <v>0</v>
      </c>
      <c r="AJ123" s="57">
        <f t="shared" si="93"/>
        <v>0</v>
      </c>
      <c r="AK123" s="57">
        <f t="shared" si="94"/>
        <v>0</v>
      </c>
      <c r="AL123" s="57">
        <f t="shared" si="95"/>
        <v>0</v>
      </c>
      <c r="AM123" s="57">
        <f t="shared" si="96"/>
        <v>0</v>
      </c>
      <c r="AN123" s="57">
        <f t="shared" si="99"/>
        <v>0</v>
      </c>
      <c r="AO123" s="57">
        <f t="shared" si="100"/>
        <v>0</v>
      </c>
      <c r="AP123" s="57">
        <f t="shared" si="97"/>
        <v>0</v>
      </c>
      <c r="AQ123" s="57">
        <f t="shared" si="98"/>
        <v>0</v>
      </c>
    </row>
    <row r="124" spans="1:43">
      <c r="A124" s="146"/>
      <c r="B124" s="146"/>
      <c r="C124" s="146"/>
      <c r="D124" s="146"/>
      <c r="E124" s="146"/>
      <c r="F124" s="146"/>
      <c r="G124" s="146"/>
      <c r="H124" s="146"/>
      <c r="I124" s="146"/>
      <c r="J124" s="146"/>
      <c r="K124" s="146"/>
      <c r="AB124" s="59" t="str">
        <f t="shared" si="70"/>
        <v>VAC2 Agt TTF ILOTterterterterterbisbisbisbisbisbisbisbisbisbisbisbisbisbisbisbisbisbisbisbisbisbisbisbisbisbisbisbisbisbisbisbis</v>
      </c>
      <c r="AC124" s="57">
        <f t="shared" si="86"/>
        <v>0</v>
      </c>
      <c r="AD124" s="57">
        <f t="shared" si="87"/>
        <v>0</v>
      </c>
      <c r="AE124" s="57">
        <f t="shared" si="88"/>
        <v>0</v>
      </c>
      <c r="AF124" s="57">
        <f t="shared" si="89"/>
        <v>0</v>
      </c>
      <c r="AG124" s="57">
        <f t="shared" si="90"/>
        <v>0</v>
      </c>
      <c r="AH124" s="57">
        <f t="shared" si="91"/>
        <v>0</v>
      </c>
      <c r="AI124" s="57">
        <f t="shared" si="92"/>
        <v>0</v>
      </c>
      <c r="AJ124" s="57">
        <f t="shared" si="93"/>
        <v>0</v>
      </c>
      <c r="AK124" s="57">
        <f t="shared" si="94"/>
        <v>0</v>
      </c>
      <c r="AL124" s="57">
        <f t="shared" si="95"/>
        <v>0</v>
      </c>
      <c r="AM124" s="57">
        <f t="shared" si="96"/>
        <v>0</v>
      </c>
      <c r="AN124" s="57">
        <f t="shared" si="99"/>
        <v>0</v>
      </c>
      <c r="AO124" s="57">
        <f t="shared" si="100"/>
        <v>0</v>
      </c>
      <c r="AP124" s="57">
        <f t="shared" si="97"/>
        <v>0</v>
      </c>
      <c r="AQ124" s="57">
        <f t="shared" si="98"/>
        <v>0</v>
      </c>
    </row>
    <row r="125" spans="1:43">
      <c r="A125" s="146"/>
      <c r="B125" s="146"/>
      <c r="C125" s="146"/>
      <c r="D125" s="146"/>
      <c r="E125" s="146"/>
      <c r="F125" s="146"/>
      <c r="G125" s="146"/>
      <c r="H125" s="146"/>
      <c r="I125" s="146"/>
      <c r="J125" s="146"/>
      <c r="K125" s="146"/>
      <c r="AB125" s="59" t="str">
        <f t="shared" si="70"/>
        <v>VAC2 Agt TTF ILOTterterterterterterbisbisbisbisbisbisbisbisbisbisbisbisbisbisbisbisbisbisbisbisbisbisbisbisbisbisbisbisbisbisbis</v>
      </c>
      <c r="AC125" s="57">
        <f t="shared" si="86"/>
        <v>0</v>
      </c>
      <c r="AD125" s="57">
        <f t="shared" si="87"/>
        <v>0</v>
      </c>
      <c r="AE125" s="57">
        <f t="shared" si="88"/>
        <v>0</v>
      </c>
      <c r="AF125" s="57">
        <f t="shared" si="89"/>
        <v>0</v>
      </c>
      <c r="AG125" s="57">
        <f t="shared" si="90"/>
        <v>0</v>
      </c>
      <c r="AH125" s="57">
        <f t="shared" si="91"/>
        <v>0</v>
      </c>
      <c r="AI125" s="57">
        <f t="shared" si="92"/>
        <v>0</v>
      </c>
      <c r="AJ125" s="57">
        <f t="shared" si="93"/>
        <v>0</v>
      </c>
      <c r="AK125" s="57">
        <f t="shared" si="94"/>
        <v>0</v>
      </c>
      <c r="AL125" s="57">
        <f t="shared" si="95"/>
        <v>0</v>
      </c>
      <c r="AM125" s="57">
        <f t="shared" si="96"/>
        <v>0</v>
      </c>
      <c r="AN125" s="57">
        <f t="shared" si="99"/>
        <v>0</v>
      </c>
      <c r="AO125" s="57">
        <f t="shared" si="100"/>
        <v>0</v>
      </c>
      <c r="AP125" s="57">
        <f t="shared" si="97"/>
        <v>0</v>
      </c>
      <c r="AQ125" s="57">
        <f t="shared" si="98"/>
        <v>0</v>
      </c>
    </row>
    <row r="126" spans="1:43">
      <c r="A126" s="146"/>
      <c r="B126" s="146"/>
      <c r="C126" s="146"/>
      <c r="D126" s="146"/>
      <c r="E126" s="146"/>
      <c r="F126" s="146"/>
      <c r="G126" s="146"/>
      <c r="H126" s="146"/>
      <c r="I126" s="146"/>
      <c r="J126" s="146"/>
      <c r="K126" s="146"/>
      <c r="AB126" s="59" t="str">
        <f t="shared" si="70"/>
        <v>VAC2 Agt TTF ILOTterterterterterbisbisbisbisbisbisbisbisbisbisbisbisbisbisbisbisbisbisbisbisbisbisbisbisbisbisbisbisbisbisbisbisbis</v>
      </c>
      <c r="AC126" s="57">
        <f t="shared" si="86"/>
        <v>0</v>
      </c>
      <c r="AD126" s="57">
        <f t="shared" si="87"/>
        <v>0</v>
      </c>
      <c r="AE126" s="57">
        <f t="shared" si="88"/>
        <v>0</v>
      </c>
      <c r="AF126" s="57">
        <f t="shared" si="89"/>
        <v>0</v>
      </c>
      <c r="AG126" s="57">
        <f t="shared" si="90"/>
        <v>0</v>
      </c>
      <c r="AH126" s="57">
        <f t="shared" si="91"/>
        <v>0</v>
      </c>
      <c r="AI126" s="57">
        <f t="shared" si="92"/>
        <v>0</v>
      </c>
      <c r="AJ126" s="57">
        <f t="shared" si="93"/>
        <v>0</v>
      </c>
      <c r="AK126" s="57">
        <f t="shared" si="94"/>
        <v>0</v>
      </c>
      <c r="AL126" s="57">
        <f t="shared" si="95"/>
        <v>0</v>
      </c>
      <c r="AM126" s="57">
        <f t="shared" si="96"/>
        <v>0</v>
      </c>
      <c r="AN126" s="57">
        <f t="shared" si="99"/>
        <v>0</v>
      </c>
      <c r="AO126" s="57">
        <f t="shared" si="100"/>
        <v>0</v>
      </c>
      <c r="AP126" s="57">
        <f t="shared" si="97"/>
        <v>0</v>
      </c>
      <c r="AQ126" s="57">
        <f t="shared" si="98"/>
        <v>0</v>
      </c>
    </row>
    <row r="127" spans="1:43">
      <c r="A127" s="146"/>
      <c r="B127" s="146"/>
      <c r="C127" s="146"/>
      <c r="D127" s="146"/>
      <c r="E127" s="146"/>
      <c r="F127" s="146"/>
      <c r="G127" s="146"/>
      <c r="H127" s="146"/>
      <c r="I127" s="146"/>
      <c r="J127" s="146"/>
      <c r="K127" s="146"/>
      <c r="AB127" s="59" t="str">
        <f t="shared" ref="AB127:AB135" si="101">IF(A127="",IF(AB126=AB125&amp;"bis",AB125&amp;"ter",AB125&amp;"bis"),A127)</f>
        <v>VAC2 Agt TTF ILOTterterterterterterbisbisbisbisbisbisbisbisbisbisbisbisbisbisbisbisbisbisbisbisbisbisbisbisbisbisbisbisbisbisbisbis</v>
      </c>
      <c r="AC127" s="57">
        <f t="shared" si="86"/>
        <v>0</v>
      </c>
      <c r="AD127" s="57">
        <f t="shared" si="87"/>
        <v>0</v>
      </c>
      <c r="AE127" s="57">
        <f t="shared" si="88"/>
        <v>0</v>
      </c>
      <c r="AF127" s="57">
        <f t="shared" si="89"/>
        <v>0</v>
      </c>
      <c r="AG127" s="57">
        <f t="shared" si="90"/>
        <v>0</v>
      </c>
      <c r="AH127" s="57">
        <f t="shared" si="91"/>
        <v>0</v>
      </c>
      <c r="AI127" s="57">
        <f t="shared" si="92"/>
        <v>0</v>
      </c>
      <c r="AJ127" s="57">
        <f t="shared" si="93"/>
        <v>0</v>
      </c>
      <c r="AK127" s="57">
        <f t="shared" si="94"/>
        <v>0</v>
      </c>
      <c r="AL127" s="57">
        <f t="shared" si="95"/>
        <v>0</v>
      </c>
      <c r="AM127" s="57">
        <f t="shared" si="96"/>
        <v>0</v>
      </c>
      <c r="AN127" s="57">
        <f t="shared" si="99"/>
        <v>0</v>
      </c>
      <c r="AO127" s="57">
        <f t="shared" si="100"/>
        <v>0</v>
      </c>
      <c r="AP127" s="57">
        <f t="shared" si="97"/>
        <v>0</v>
      </c>
      <c r="AQ127" s="57">
        <f t="shared" si="98"/>
        <v>0</v>
      </c>
    </row>
    <row r="128" spans="1:43">
      <c r="A128" s="146"/>
      <c r="B128" s="146"/>
      <c r="C128" s="146"/>
      <c r="D128" s="146"/>
      <c r="E128" s="146"/>
      <c r="F128" s="146"/>
      <c r="G128" s="146"/>
      <c r="H128" s="146"/>
      <c r="I128" s="146"/>
      <c r="J128" s="146"/>
      <c r="K128" s="146"/>
      <c r="AB128" s="59" t="str">
        <f t="shared" si="101"/>
        <v>VAC2 Agt TTF ILOTterterterterterbisbisbisbisbisbisbisbisbisbisbisbisbisbisbisbisbisbisbisbisbisbisbisbisbisbisbisbisbisbisbisbisbisbis</v>
      </c>
      <c r="AC128" s="57">
        <f t="shared" si="86"/>
        <v>0</v>
      </c>
      <c r="AD128" s="57">
        <f t="shared" si="87"/>
        <v>0</v>
      </c>
      <c r="AE128" s="57">
        <f t="shared" si="88"/>
        <v>0</v>
      </c>
      <c r="AF128" s="57">
        <f t="shared" si="89"/>
        <v>0</v>
      </c>
      <c r="AG128" s="57">
        <f t="shared" si="90"/>
        <v>0</v>
      </c>
      <c r="AH128" s="57">
        <f t="shared" si="91"/>
        <v>0</v>
      </c>
      <c r="AI128" s="57">
        <f t="shared" si="92"/>
        <v>0</v>
      </c>
      <c r="AJ128" s="57">
        <f t="shared" si="93"/>
        <v>0</v>
      </c>
      <c r="AK128" s="57">
        <f t="shared" si="94"/>
        <v>0</v>
      </c>
      <c r="AL128" s="57">
        <f t="shared" si="95"/>
        <v>0</v>
      </c>
      <c r="AM128" s="57">
        <f t="shared" si="96"/>
        <v>0</v>
      </c>
      <c r="AN128" s="57">
        <f t="shared" si="99"/>
        <v>0</v>
      </c>
      <c r="AO128" s="57">
        <f t="shared" si="100"/>
        <v>0</v>
      </c>
      <c r="AP128" s="57">
        <f t="shared" si="97"/>
        <v>0</v>
      </c>
      <c r="AQ128" s="57">
        <f t="shared" si="98"/>
        <v>0</v>
      </c>
    </row>
    <row r="129" spans="1:28">
      <c r="A129" s="146"/>
      <c r="B129" s="146"/>
      <c r="C129" s="146"/>
      <c r="D129" s="146"/>
      <c r="E129" s="146"/>
      <c r="F129" s="146"/>
      <c r="G129" s="146"/>
      <c r="H129" s="146"/>
      <c r="I129" s="146"/>
      <c r="J129" s="146"/>
      <c r="K129" s="146"/>
      <c r="AB129" s="59" t="str">
        <f t="shared" si="101"/>
        <v>VAC2 Agt TTF ILOTterterterterterterbisbisbisbisbisbisbisbisbisbisbisbisbisbisbisbisbisbisbisbisbisbisbisbisbisbisbisbisbisbisbisbisbis</v>
      </c>
    </row>
    <row r="130" spans="1:28">
      <c r="A130" s="146"/>
      <c r="B130" s="146"/>
      <c r="C130" s="146"/>
      <c r="D130" s="146"/>
      <c r="E130" s="146"/>
      <c r="F130" s="146"/>
      <c r="G130" s="146"/>
      <c r="H130" s="146"/>
      <c r="I130" s="146"/>
      <c r="J130" s="146"/>
      <c r="K130" s="146"/>
      <c r="AB130" s="59" t="str">
        <f t="shared" si="101"/>
        <v>VAC2 Agt TTF ILOTterterterterterbisbisbisbisbisbisbisbisbisbisbisbisbisbisbisbisbisbisbisbisbisbisbisbisbisbisbisbisbisbisbisbisbisbisbis</v>
      </c>
    </row>
    <row r="131" spans="1:28">
      <c r="A131" s="146"/>
      <c r="B131" s="146"/>
      <c r="C131" s="146"/>
      <c r="D131" s="146"/>
      <c r="E131" s="146"/>
      <c r="F131" s="146"/>
      <c r="G131" s="146"/>
      <c r="H131" s="146"/>
      <c r="I131" s="146"/>
      <c r="J131" s="146"/>
      <c r="K131" s="146"/>
      <c r="AB131" s="59" t="str">
        <f t="shared" si="101"/>
        <v>VAC2 Agt TTF ILOTterterterterterterbisbisbisbisbisbisbisbisbisbisbisbisbisbisbisbisbisbisbisbisbisbisbisbisbisbisbisbisbisbisbisbisbisbis</v>
      </c>
    </row>
    <row r="132" spans="1:28">
      <c r="A132" s="146"/>
      <c r="B132" s="146"/>
      <c r="C132" s="146"/>
      <c r="D132" s="146"/>
      <c r="E132" s="146"/>
      <c r="F132" s="146"/>
      <c r="G132" s="146"/>
      <c r="H132" s="146"/>
      <c r="I132" s="146"/>
      <c r="J132" s="146"/>
      <c r="K132" s="146"/>
      <c r="AB132" s="59" t="str">
        <f t="shared" si="101"/>
        <v>VAC2 Agt TTF ILOTterterterterterbisbisbisbisbisbisbisbisbisbisbisbisbisbisbisbisbisbisbisbisbisbisbisbisbisbisbisbisbisbisbisbisbisbisbisbis</v>
      </c>
    </row>
    <row r="133" spans="1:28">
      <c r="A133" s="146"/>
      <c r="B133" s="146"/>
      <c r="C133" s="146"/>
      <c r="D133" s="146"/>
      <c r="E133" s="146"/>
      <c r="F133" s="146"/>
      <c r="G133" s="146"/>
      <c r="H133" s="146"/>
      <c r="I133" s="146"/>
      <c r="J133" s="146"/>
      <c r="K133" s="146"/>
      <c r="AB133" s="59" t="str">
        <f t="shared" si="101"/>
        <v>VAC2 Agt TTF ILOTterterterterterterbisbisbisbisbisbisbisbisbisbisbisbisbisbisbisbisbisbisbisbisbisbisbisbisbisbisbisbisbisbisbisbisbisbisbis</v>
      </c>
    </row>
    <row r="134" spans="1:28">
      <c r="A134" s="146"/>
      <c r="B134" s="146"/>
      <c r="C134" s="146"/>
      <c r="D134" s="146"/>
      <c r="E134" s="146"/>
      <c r="F134" s="146"/>
      <c r="G134" s="146"/>
      <c r="H134" s="146"/>
      <c r="I134" s="146"/>
      <c r="J134" s="146"/>
      <c r="K134" s="146"/>
      <c r="AB134" s="59" t="str">
        <f t="shared" si="101"/>
        <v>VAC2 Agt TTF ILOTterterterterterbisbisbisbisbisbisbisbisbisbisbisbisbisbisbisbisbisbisbisbisbisbisbisbisbisbisbisbisbisbisbisbisbisbisbisbisbis</v>
      </c>
    </row>
    <row r="135" spans="1:28">
      <c r="A135" s="146"/>
      <c r="B135" s="146"/>
      <c r="C135" s="146"/>
      <c r="D135" s="146"/>
      <c r="E135" s="146"/>
      <c r="F135" s="146"/>
      <c r="G135" s="146"/>
      <c r="H135" s="146"/>
      <c r="I135" s="146"/>
      <c r="J135" s="146"/>
      <c r="K135" s="146"/>
      <c r="AB135" s="59" t="str">
        <f t="shared" si="101"/>
        <v>VAC2 Agt TTF ILOTterterterterterterbisbisbisbisbisbisbisbisbisbisbisbisbisbisbisbisbisbisbisbisbisbisbisbisbisbisbisbisbisbisbisbisbisbisbisbis</v>
      </c>
    </row>
    <row r="136" spans="1:28">
      <c r="A136" s="146"/>
      <c r="B136" s="146"/>
      <c r="C136" s="146"/>
      <c r="D136" s="146"/>
      <c r="E136" s="146"/>
      <c r="F136" s="146"/>
      <c r="G136" s="146"/>
      <c r="H136" s="146"/>
      <c r="I136" s="146"/>
      <c r="J136" s="146"/>
      <c r="K136" s="146"/>
    </row>
    <row r="137" spans="1:28">
      <c r="A137" s="146"/>
      <c r="B137" s="146"/>
      <c r="C137" s="146"/>
      <c r="D137" s="146"/>
      <c r="E137" s="146"/>
      <c r="F137" s="146"/>
      <c r="G137" s="146"/>
      <c r="H137" s="146"/>
      <c r="I137" s="146"/>
      <c r="J137" s="146"/>
      <c r="K137" s="146"/>
    </row>
    <row r="138" spans="1:28">
      <c r="A138" s="146"/>
      <c r="B138" s="146"/>
      <c r="C138" s="146"/>
      <c r="D138" s="146"/>
      <c r="E138" s="146"/>
      <c r="F138" s="146"/>
      <c r="G138" s="146"/>
      <c r="H138" s="146"/>
      <c r="I138" s="146"/>
      <c r="J138" s="146"/>
      <c r="K138" s="146"/>
    </row>
    <row r="139" spans="1:28">
      <c r="A139" s="146"/>
      <c r="B139" s="146"/>
      <c r="C139" s="146"/>
      <c r="D139" s="146"/>
      <c r="E139" s="146"/>
      <c r="F139" s="146"/>
      <c r="G139" s="146"/>
      <c r="H139" s="146"/>
      <c r="I139" s="146"/>
      <c r="J139" s="146"/>
      <c r="K139" s="146"/>
    </row>
    <row r="140" spans="1:28">
      <c r="A140" s="146"/>
      <c r="B140" s="146"/>
      <c r="C140" s="146"/>
      <c r="D140" s="146"/>
      <c r="E140" s="146"/>
      <c r="F140" s="146"/>
      <c r="G140" s="146"/>
      <c r="H140" s="146"/>
      <c r="I140" s="146"/>
      <c r="J140" s="146"/>
      <c r="K140" s="146"/>
    </row>
    <row r="141" spans="1:28">
      <c r="A141" s="146"/>
      <c r="B141" s="146"/>
      <c r="C141" s="146"/>
      <c r="D141" s="146"/>
      <c r="E141" s="146"/>
      <c r="F141" s="146"/>
      <c r="G141" s="146"/>
      <c r="H141" s="146"/>
      <c r="I141" s="146"/>
      <c r="J141" s="146"/>
      <c r="K141" s="146"/>
    </row>
    <row r="142" spans="1:28">
      <c r="A142" s="146"/>
      <c r="B142" s="146"/>
      <c r="C142" s="146"/>
      <c r="D142" s="146"/>
      <c r="E142" s="146"/>
      <c r="F142" s="146"/>
      <c r="G142" s="146"/>
      <c r="H142" s="146"/>
      <c r="I142" s="146"/>
      <c r="J142" s="146"/>
      <c r="K142" s="146"/>
    </row>
    <row r="143" spans="1:28">
      <c r="A143" s="146"/>
      <c r="B143" s="146"/>
      <c r="C143" s="146"/>
      <c r="D143" s="146"/>
      <c r="E143" s="146"/>
      <c r="F143" s="146"/>
      <c r="G143" s="146"/>
      <c r="H143" s="146"/>
      <c r="I143" s="146"/>
      <c r="J143" s="146"/>
      <c r="K143" s="146"/>
    </row>
    <row r="144" spans="1:28">
      <c r="A144" s="146"/>
      <c r="B144" s="146"/>
      <c r="C144" s="146"/>
      <c r="D144" s="146"/>
      <c r="E144" s="146"/>
      <c r="F144" s="146"/>
      <c r="G144" s="146"/>
      <c r="H144" s="146"/>
      <c r="I144" s="146"/>
      <c r="J144" s="146"/>
      <c r="K144" s="146"/>
    </row>
    <row r="145" spans="1:11">
      <c r="A145" s="146"/>
      <c r="B145" s="146"/>
      <c r="C145" s="146"/>
      <c r="D145" s="146"/>
      <c r="E145" s="146"/>
      <c r="F145" s="146"/>
      <c r="G145" s="146"/>
      <c r="H145" s="146"/>
      <c r="I145" s="146"/>
      <c r="J145" s="146"/>
      <c r="K145" s="146"/>
    </row>
    <row r="146" spans="1:11">
      <c r="A146" s="146"/>
      <c r="B146" s="146"/>
      <c r="C146" s="146"/>
      <c r="D146" s="146"/>
      <c r="E146" s="146"/>
      <c r="F146" s="146"/>
      <c r="G146" s="146"/>
      <c r="H146" s="146"/>
      <c r="I146" s="146"/>
      <c r="J146" s="146"/>
      <c r="K146" s="146"/>
    </row>
    <row r="147" spans="1:11">
      <c r="A147" s="146"/>
      <c r="B147" s="146"/>
      <c r="C147" s="146"/>
      <c r="D147" s="146"/>
      <c r="E147" s="146"/>
      <c r="F147" s="146"/>
      <c r="G147" s="146"/>
      <c r="H147" s="146"/>
      <c r="I147" s="146"/>
      <c r="J147" s="146"/>
      <c r="K147" s="146"/>
    </row>
    <row r="148" spans="1:11">
      <c r="A148" s="146"/>
      <c r="B148" s="146"/>
      <c r="C148" s="146"/>
      <c r="D148" s="146"/>
      <c r="E148" s="146"/>
      <c r="F148" s="146"/>
      <c r="G148" s="146"/>
      <c r="H148" s="146"/>
      <c r="I148" s="146"/>
      <c r="J148" s="146"/>
      <c r="K148" s="146"/>
    </row>
    <row r="149" spans="1:11">
      <c r="A149" s="146"/>
      <c r="B149" s="146"/>
      <c r="C149" s="146"/>
      <c r="D149" s="146"/>
      <c r="E149" s="146"/>
      <c r="F149" s="146"/>
      <c r="G149" s="146"/>
      <c r="H149" s="146"/>
      <c r="I149" s="146"/>
      <c r="J149" s="146"/>
      <c r="K149" s="146"/>
    </row>
    <row r="150" spans="1:11">
      <c r="A150" s="146"/>
      <c r="B150" s="146"/>
      <c r="C150" s="146"/>
      <c r="D150" s="146"/>
      <c r="E150" s="146"/>
      <c r="F150" s="146"/>
      <c r="G150" s="146"/>
      <c r="H150" s="146"/>
      <c r="I150" s="146"/>
      <c r="J150" s="146"/>
      <c r="K150" s="146"/>
    </row>
    <row r="151" spans="1:11">
      <c r="A151" s="146"/>
      <c r="B151" s="146"/>
      <c r="C151" s="146"/>
      <c r="D151" s="146"/>
      <c r="E151" s="146"/>
      <c r="F151" s="146"/>
      <c r="G151" s="146"/>
      <c r="H151" s="146"/>
      <c r="I151" s="146"/>
      <c r="J151" s="146"/>
      <c r="K151" s="146"/>
    </row>
    <row r="152" spans="1:11">
      <c r="A152" s="146"/>
      <c r="B152" s="146"/>
      <c r="C152" s="146"/>
      <c r="D152" s="146"/>
      <c r="E152" s="146"/>
      <c r="F152" s="146"/>
      <c r="G152" s="146"/>
      <c r="H152" s="146"/>
      <c r="I152" s="146"/>
      <c r="J152" s="146"/>
      <c r="K152" s="146"/>
    </row>
    <row r="153" spans="1:11">
      <c r="A153" s="146"/>
      <c r="B153" s="146"/>
      <c r="C153" s="146"/>
      <c r="D153" s="146"/>
      <c r="E153" s="146"/>
      <c r="F153" s="146"/>
      <c r="G153" s="146"/>
      <c r="H153" s="146"/>
      <c r="I153" s="146"/>
      <c r="J153" s="146"/>
      <c r="K153" s="146"/>
    </row>
    <row r="2106" spans="3:3">
      <c r="C2106" s="57">
        <f t="shared" ref="C2106:C2126" si="102">AT124</f>
        <v>0</v>
      </c>
    </row>
    <row r="2107" spans="3:3">
      <c r="C2107" s="57">
        <f t="shared" si="102"/>
        <v>0</v>
      </c>
    </row>
    <row r="2108" spans="3:3">
      <c r="C2108" s="57">
        <f t="shared" si="102"/>
        <v>0</v>
      </c>
    </row>
    <row r="2109" spans="3:3">
      <c r="C2109" s="57">
        <f t="shared" si="102"/>
        <v>0</v>
      </c>
    </row>
    <row r="2110" spans="3:3">
      <c r="C2110" s="57">
        <f t="shared" si="102"/>
        <v>0</v>
      </c>
    </row>
    <row r="2111" spans="3:3">
      <c r="C2111" s="57">
        <f t="shared" si="102"/>
        <v>0</v>
      </c>
    </row>
    <row r="2112" spans="3:3">
      <c r="C2112" s="57">
        <f t="shared" si="102"/>
        <v>0</v>
      </c>
    </row>
    <row r="2113" spans="3:3">
      <c r="C2113" s="57">
        <f t="shared" si="102"/>
        <v>0</v>
      </c>
    </row>
    <row r="2114" spans="3:3">
      <c r="C2114" s="57">
        <f t="shared" si="102"/>
        <v>0</v>
      </c>
    </row>
    <row r="2115" spans="3:3">
      <c r="C2115" s="57">
        <f t="shared" si="102"/>
        <v>0</v>
      </c>
    </row>
    <row r="2116" spans="3:3">
      <c r="C2116" s="57">
        <f t="shared" si="102"/>
        <v>0</v>
      </c>
    </row>
    <row r="2117" spans="3:3">
      <c r="C2117" s="57">
        <f t="shared" si="102"/>
        <v>0</v>
      </c>
    </row>
    <row r="2118" spans="3:3">
      <c r="C2118" s="57">
        <f t="shared" si="102"/>
        <v>0</v>
      </c>
    </row>
    <row r="2119" spans="3:3">
      <c r="C2119" s="57">
        <f t="shared" si="102"/>
        <v>0</v>
      </c>
    </row>
    <row r="2120" spans="3:3">
      <c r="C2120" s="57">
        <f t="shared" si="102"/>
        <v>0</v>
      </c>
    </row>
    <row r="2121" spans="3:3">
      <c r="C2121" s="57">
        <f t="shared" si="102"/>
        <v>0</v>
      </c>
    </row>
    <row r="2122" spans="3:3">
      <c r="C2122" s="57">
        <f t="shared" si="102"/>
        <v>0</v>
      </c>
    </row>
    <row r="2123" spans="3:3">
      <c r="C2123" s="57">
        <f t="shared" si="102"/>
        <v>0</v>
      </c>
    </row>
    <row r="2124" spans="3:3">
      <c r="C2124" s="57">
        <f t="shared" si="102"/>
        <v>0</v>
      </c>
    </row>
    <row r="2125" spans="3:3">
      <c r="C2125" s="57">
        <f t="shared" si="102"/>
        <v>0</v>
      </c>
    </row>
    <row r="2126" spans="3:3">
      <c r="C2126" s="57">
        <f t="shared" si="102"/>
        <v>0</v>
      </c>
    </row>
    <row r="2127" spans="3:3">
      <c r="C2127" s="57">
        <f t="shared" ref="C2127:C2171" si="103">AU100</f>
        <v>0</v>
      </c>
    </row>
    <row r="2128" spans="3:3">
      <c r="C2128" s="57">
        <f t="shared" si="103"/>
        <v>0</v>
      </c>
    </row>
    <row r="2129" spans="3:3">
      <c r="C2129" s="57">
        <f t="shared" si="103"/>
        <v>0</v>
      </c>
    </row>
    <row r="2130" spans="3:3">
      <c r="C2130" s="57">
        <f t="shared" si="103"/>
        <v>0</v>
      </c>
    </row>
    <row r="2131" spans="3:3">
      <c r="C2131" s="57">
        <f t="shared" si="103"/>
        <v>0</v>
      </c>
    </row>
    <row r="2132" spans="3:3">
      <c r="C2132" s="57">
        <f t="shared" si="103"/>
        <v>0</v>
      </c>
    </row>
    <row r="2133" spans="3:3">
      <c r="C2133" s="57">
        <f t="shared" si="103"/>
        <v>0</v>
      </c>
    </row>
    <row r="2134" spans="3:3">
      <c r="C2134" s="57">
        <f t="shared" si="103"/>
        <v>0</v>
      </c>
    </row>
    <row r="2135" spans="3:3">
      <c r="C2135" s="57">
        <f t="shared" si="103"/>
        <v>0</v>
      </c>
    </row>
    <row r="2136" spans="3:3">
      <c r="C2136" s="57">
        <f t="shared" si="103"/>
        <v>0</v>
      </c>
    </row>
    <row r="2137" spans="3:3">
      <c r="C2137" s="57">
        <f t="shared" si="103"/>
        <v>0</v>
      </c>
    </row>
    <row r="2138" spans="3:3">
      <c r="C2138" s="57">
        <f t="shared" si="103"/>
        <v>0</v>
      </c>
    </row>
    <row r="2139" spans="3:3">
      <c r="C2139" s="57">
        <f t="shared" si="103"/>
        <v>0</v>
      </c>
    </row>
    <row r="2140" spans="3:3">
      <c r="C2140" s="57">
        <f t="shared" si="103"/>
        <v>0</v>
      </c>
    </row>
    <row r="2141" spans="3:3">
      <c r="C2141" s="57">
        <f t="shared" si="103"/>
        <v>0</v>
      </c>
    </row>
    <row r="2142" spans="3:3">
      <c r="C2142" s="57">
        <f t="shared" si="103"/>
        <v>0</v>
      </c>
    </row>
    <row r="2143" spans="3:3">
      <c r="C2143" s="57">
        <f t="shared" si="103"/>
        <v>0</v>
      </c>
    </row>
    <row r="2144" spans="3:3">
      <c r="C2144" s="57">
        <f t="shared" si="103"/>
        <v>0</v>
      </c>
    </row>
    <row r="2145" spans="3:3">
      <c r="C2145" s="57">
        <f t="shared" si="103"/>
        <v>0</v>
      </c>
    </row>
    <row r="2146" spans="3:3">
      <c r="C2146" s="57">
        <f t="shared" si="103"/>
        <v>0</v>
      </c>
    </row>
    <row r="2147" spans="3:3">
      <c r="C2147" s="57">
        <f t="shared" si="103"/>
        <v>0</v>
      </c>
    </row>
    <row r="2148" spans="3:3">
      <c r="C2148" s="57">
        <f t="shared" si="103"/>
        <v>0</v>
      </c>
    </row>
    <row r="2149" spans="3:3">
      <c r="C2149" s="57">
        <f t="shared" si="103"/>
        <v>0</v>
      </c>
    </row>
    <row r="2150" spans="3:3">
      <c r="C2150" s="57">
        <f t="shared" si="103"/>
        <v>0</v>
      </c>
    </row>
    <row r="2151" spans="3:3">
      <c r="C2151" s="57">
        <f t="shared" si="103"/>
        <v>0</v>
      </c>
    </row>
    <row r="2152" spans="3:3">
      <c r="C2152" s="57">
        <f t="shared" si="103"/>
        <v>0</v>
      </c>
    </row>
    <row r="2153" spans="3:3">
      <c r="C2153" s="57">
        <f t="shared" si="103"/>
        <v>0</v>
      </c>
    </row>
    <row r="2154" spans="3:3">
      <c r="C2154" s="57">
        <f t="shared" si="103"/>
        <v>0</v>
      </c>
    </row>
    <row r="2155" spans="3:3">
      <c r="C2155" s="57">
        <f t="shared" si="103"/>
        <v>0</v>
      </c>
    </row>
    <row r="2156" spans="3:3">
      <c r="C2156" s="57">
        <f t="shared" si="103"/>
        <v>0</v>
      </c>
    </row>
    <row r="2157" spans="3:3">
      <c r="C2157" s="57">
        <f t="shared" si="103"/>
        <v>0</v>
      </c>
    </row>
    <row r="2158" spans="3:3">
      <c r="C2158" s="57">
        <f t="shared" si="103"/>
        <v>0</v>
      </c>
    </row>
    <row r="2159" spans="3:3">
      <c r="C2159" s="57">
        <f t="shared" si="103"/>
        <v>0</v>
      </c>
    </row>
    <row r="2160" spans="3:3">
      <c r="C2160" s="57">
        <f t="shared" si="103"/>
        <v>0</v>
      </c>
    </row>
    <row r="2161" spans="3:3">
      <c r="C2161" s="57">
        <f t="shared" si="103"/>
        <v>0</v>
      </c>
    </row>
    <row r="2162" spans="3:3">
      <c r="C2162" s="57">
        <f t="shared" si="103"/>
        <v>0</v>
      </c>
    </row>
    <row r="2163" spans="3:3">
      <c r="C2163" s="57">
        <f t="shared" si="103"/>
        <v>0</v>
      </c>
    </row>
    <row r="2164" spans="3:3">
      <c r="C2164" s="57">
        <f t="shared" si="103"/>
        <v>0</v>
      </c>
    </row>
    <row r="2165" spans="3:3">
      <c r="C2165" s="57">
        <f t="shared" si="103"/>
        <v>0</v>
      </c>
    </row>
    <row r="2166" spans="3:3">
      <c r="C2166" s="57">
        <f t="shared" si="103"/>
        <v>0</v>
      </c>
    </row>
    <row r="2167" spans="3:3">
      <c r="C2167" s="57">
        <f t="shared" si="103"/>
        <v>0</v>
      </c>
    </row>
    <row r="2168" spans="3:3">
      <c r="C2168" s="57">
        <f t="shared" si="103"/>
        <v>0</v>
      </c>
    </row>
    <row r="2169" spans="3:3">
      <c r="C2169" s="57">
        <f t="shared" si="103"/>
        <v>0</v>
      </c>
    </row>
    <row r="2170" spans="3:3">
      <c r="C2170" s="57">
        <f t="shared" si="103"/>
        <v>0</v>
      </c>
    </row>
    <row r="2171" spans="3:3">
      <c r="C2171" s="57">
        <f t="shared" si="103"/>
        <v>0</v>
      </c>
    </row>
    <row r="2172" spans="3:3">
      <c r="C2172" s="57">
        <f t="shared" ref="C2172:C2216" si="104">AV100</f>
        <v>0</v>
      </c>
    </row>
    <row r="2173" spans="3:3">
      <c r="C2173" s="57">
        <f t="shared" si="104"/>
        <v>0</v>
      </c>
    </row>
    <row r="2174" spans="3:3">
      <c r="C2174" s="57">
        <f t="shared" si="104"/>
        <v>0</v>
      </c>
    </row>
    <row r="2175" spans="3:3">
      <c r="C2175" s="57">
        <f t="shared" si="104"/>
        <v>0</v>
      </c>
    </row>
    <row r="2176" spans="3:3">
      <c r="C2176" s="57">
        <f t="shared" si="104"/>
        <v>0</v>
      </c>
    </row>
    <row r="2177" spans="3:3">
      <c r="C2177" s="57">
        <f t="shared" si="104"/>
        <v>0</v>
      </c>
    </row>
    <row r="2178" spans="3:3">
      <c r="C2178" s="57">
        <f t="shared" si="104"/>
        <v>0</v>
      </c>
    </row>
    <row r="2179" spans="3:3">
      <c r="C2179" s="57">
        <f t="shared" si="104"/>
        <v>0</v>
      </c>
    </row>
    <row r="2180" spans="3:3">
      <c r="C2180" s="57">
        <f t="shared" si="104"/>
        <v>0</v>
      </c>
    </row>
    <row r="2181" spans="3:3">
      <c r="C2181" s="57">
        <f t="shared" si="104"/>
        <v>0</v>
      </c>
    </row>
    <row r="2182" spans="3:3">
      <c r="C2182" s="57">
        <f t="shared" si="104"/>
        <v>0</v>
      </c>
    </row>
    <row r="2183" spans="3:3">
      <c r="C2183" s="57">
        <f t="shared" si="104"/>
        <v>0</v>
      </c>
    </row>
    <row r="2184" spans="3:3">
      <c r="C2184" s="57">
        <f t="shared" si="104"/>
        <v>0</v>
      </c>
    </row>
    <row r="2185" spans="3:3">
      <c r="C2185" s="57">
        <f t="shared" si="104"/>
        <v>0</v>
      </c>
    </row>
    <row r="2186" spans="3:3">
      <c r="C2186" s="57">
        <f t="shared" si="104"/>
        <v>0</v>
      </c>
    </row>
    <row r="2187" spans="3:3">
      <c r="C2187" s="57">
        <f t="shared" si="104"/>
        <v>0</v>
      </c>
    </row>
    <row r="2188" spans="3:3">
      <c r="C2188" s="57">
        <f t="shared" si="104"/>
        <v>0</v>
      </c>
    </row>
    <row r="2189" spans="3:3">
      <c r="C2189" s="57">
        <f t="shared" si="104"/>
        <v>0</v>
      </c>
    </row>
    <row r="2190" spans="3:3">
      <c r="C2190" s="57">
        <f t="shared" si="104"/>
        <v>0</v>
      </c>
    </row>
    <row r="2191" spans="3:3">
      <c r="C2191" s="57">
        <f t="shared" si="104"/>
        <v>0</v>
      </c>
    </row>
    <row r="2192" spans="3:3">
      <c r="C2192" s="57">
        <f t="shared" si="104"/>
        <v>0</v>
      </c>
    </row>
    <row r="2193" spans="3:3">
      <c r="C2193" s="57">
        <f t="shared" si="104"/>
        <v>0</v>
      </c>
    </row>
    <row r="2194" spans="3:3">
      <c r="C2194" s="57">
        <f t="shared" si="104"/>
        <v>0</v>
      </c>
    </row>
    <row r="2195" spans="3:3">
      <c r="C2195" s="57">
        <f t="shared" si="104"/>
        <v>0</v>
      </c>
    </row>
    <row r="2196" spans="3:3">
      <c r="C2196" s="57">
        <f t="shared" si="104"/>
        <v>0</v>
      </c>
    </row>
    <row r="2197" spans="3:3">
      <c r="C2197" s="57">
        <f t="shared" si="104"/>
        <v>0</v>
      </c>
    </row>
    <row r="2198" spans="3:3">
      <c r="C2198" s="57">
        <f t="shared" si="104"/>
        <v>0</v>
      </c>
    </row>
    <row r="2199" spans="3:3">
      <c r="C2199" s="57">
        <f t="shared" si="104"/>
        <v>0</v>
      </c>
    </row>
    <row r="2200" spans="3:3">
      <c r="C2200" s="57">
        <f t="shared" si="104"/>
        <v>0</v>
      </c>
    </row>
    <row r="2201" spans="3:3">
      <c r="C2201" s="57">
        <f t="shared" si="104"/>
        <v>0</v>
      </c>
    </row>
    <row r="2202" spans="3:3">
      <c r="C2202" s="57">
        <f t="shared" si="104"/>
        <v>0</v>
      </c>
    </row>
    <row r="2203" spans="3:3">
      <c r="C2203" s="57">
        <f t="shared" si="104"/>
        <v>0</v>
      </c>
    </row>
    <row r="2204" spans="3:3">
      <c r="C2204" s="57">
        <f t="shared" si="104"/>
        <v>0</v>
      </c>
    </row>
    <row r="2205" spans="3:3">
      <c r="C2205" s="57">
        <f t="shared" si="104"/>
        <v>0</v>
      </c>
    </row>
    <row r="2206" spans="3:3">
      <c r="C2206" s="57">
        <f t="shared" si="104"/>
        <v>0</v>
      </c>
    </row>
    <row r="2207" spans="3:3">
      <c r="C2207" s="57">
        <f t="shared" si="104"/>
        <v>0</v>
      </c>
    </row>
    <row r="2208" spans="3:3">
      <c r="C2208" s="57">
        <f t="shared" si="104"/>
        <v>0</v>
      </c>
    </row>
    <row r="2209" spans="3:3">
      <c r="C2209" s="57">
        <f t="shared" si="104"/>
        <v>0</v>
      </c>
    </row>
    <row r="2210" spans="3:3">
      <c r="C2210" s="57">
        <f t="shared" si="104"/>
        <v>0</v>
      </c>
    </row>
    <row r="2211" spans="3:3">
      <c r="C2211" s="57">
        <f t="shared" si="104"/>
        <v>0</v>
      </c>
    </row>
    <row r="2212" spans="3:3">
      <c r="C2212" s="57">
        <f t="shared" si="104"/>
        <v>0</v>
      </c>
    </row>
    <row r="2213" spans="3:3">
      <c r="C2213" s="57">
        <f t="shared" si="104"/>
        <v>0</v>
      </c>
    </row>
    <row r="2214" spans="3:3">
      <c r="C2214" s="57">
        <f t="shared" si="104"/>
        <v>0</v>
      </c>
    </row>
    <row r="2215" spans="3:3">
      <c r="C2215" s="57">
        <f t="shared" si="104"/>
        <v>0</v>
      </c>
    </row>
    <row r="2216" spans="3:3">
      <c r="C2216" s="57">
        <f t="shared" si="104"/>
        <v>0</v>
      </c>
    </row>
    <row r="2217" spans="3:3">
      <c r="C2217" s="57">
        <f t="shared" ref="C2217:C2261" si="105">AW100</f>
        <v>0</v>
      </c>
    </row>
    <row r="2218" spans="3:3">
      <c r="C2218" s="57">
        <f t="shared" si="105"/>
        <v>0</v>
      </c>
    </row>
    <row r="2219" spans="3:3">
      <c r="C2219" s="57">
        <f t="shared" si="105"/>
        <v>0</v>
      </c>
    </row>
    <row r="2220" spans="3:3">
      <c r="C2220" s="57">
        <f t="shared" si="105"/>
        <v>0</v>
      </c>
    </row>
    <row r="2221" spans="3:3">
      <c r="C2221" s="57">
        <f t="shared" si="105"/>
        <v>0</v>
      </c>
    </row>
    <row r="2222" spans="3:3">
      <c r="C2222" s="57">
        <f t="shared" si="105"/>
        <v>0</v>
      </c>
    </row>
    <row r="2223" spans="3:3">
      <c r="C2223" s="57">
        <f t="shared" si="105"/>
        <v>0</v>
      </c>
    </row>
    <row r="2224" spans="3:3">
      <c r="C2224" s="57">
        <f t="shared" si="105"/>
        <v>0</v>
      </c>
    </row>
    <row r="2225" spans="3:3">
      <c r="C2225" s="57">
        <f t="shared" si="105"/>
        <v>0</v>
      </c>
    </row>
    <row r="2226" spans="3:3">
      <c r="C2226" s="57">
        <f t="shared" si="105"/>
        <v>0</v>
      </c>
    </row>
    <row r="2227" spans="3:3">
      <c r="C2227" s="57">
        <f t="shared" si="105"/>
        <v>0</v>
      </c>
    </row>
    <row r="2228" spans="3:3">
      <c r="C2228" s="57">
        <f t="shared" si="105"/>
        <v>0</v>
      </c>
    </row>
    <row r="2229" spans="3:3">
      <c r="C2229" s="57">
        <f t="shared" si="105"/>
        <v>0</v>
      </c>
    </row>
    <row r="2230" spans="3:3">
      <c r="C2230" s="57">
        <f t="shared" si="105"/>
        <v>0</v>
      </c>
    </row>
    <row r="2231" spans="3:3">
      <c r="C2231" s="57">
        <f t="shared" si="105"/>
        <v>0</v>
      </c>
    </row>
    <row r="2232" spans="3:3">
      <c r="C2232" s="57">
        <f t="shared" si="105"/>
        <v>0</v>
      </c>
    </row>
    <row r="2233" spans="3:3">
      <c r="C2233" s="57">
        <f t="shared" si="105"/>
        <v>0</v>
      </c>
    </row>
    <row r="2234" spans="3:3">
      <c r="C2234" s="57">
        <f t="shared" si="105"/>
        <v>0</v>
      </c>
    </row>
    <row r="2235" spans="3:3">
      <c r="C2235" s="57">
        <f t="shared" si="105"/>
        <v>0</v>
      </c>
    </row>
    <row r="2236" spans="3:3">
      <c r="C2236" s="57">
        <f t="shared" si="105"/>
        <v>0</v>
      </c>
    </row>
    <row r="2237" spans="3:3">
      <c r="C2237" s="57">
        <f t="shared" si="105"/>
        <v>0</v>
      </c>
    </row>
    <row r="2238" spans="3:3">
      <c r="C2238" s="57">
        <f t="shared" si="105"/>
        <v>0</v>
      </c>
    </row>
    <row r="2239" spans="3:3">
      <c r="C2239" s="57">
        <f t="shared" si="105"/>
        <v>0</v>
      </c>
    </row>
    <row r="2240" spans="3:3">
      <c r="C2240" s="57">
        <f t="shared" si="105"/>
        <v>0</v>
      </c>
    </row>
    <row r="2241" spans="3:3">
      <c r="C2241" s="57">
        <f t="shared" si="105"/>
        <v>0</v>
      </c>
    </row>
    <row r="2242" spans="3:3">
      <c r="C2242" s="57">
        <f t="shared" si="105"/>
        <v>0</v>
      </c>
    </row>
    <row r="2243" spans="3:3">
      <c r="C2243" s="57">
        <f t="shared" si="105"/>
        <v>0</v>
      </c>
    </row>
    <row r="2244" spans="3:3">
      <c r="C2244" s="57">
        <f t="shared" si="105"/>
        <v>0</v>
      </c>
    </row>
    <row r="2245" spans="3:3">
      <c r="C2245" s="57">
        <f t="shared" si="105"/>
        <v>0</v>
      </c>
    </row>
    <row r="2246" spans="3:3">
      <c r="C2246" s="57">
        <f t="shared" si="105"/>
        <v>0</v>
      </c>
    </row>
    <row r="2247" spans="3:3">
      <c r="C2247" s="57">
        <f t="shared" si="105"/>
        <v>0</v>
      </c>
    </row>
    <row r="2248" spans="3:3">
      <c r="C2248" s="57">
        <f t="shared" si="105"/>
        <v>0</v>
      </c>
    </row>
    <row r="2249" spans="3:3">
      <c r="C2249" s="57">
        <f t="shared" si="105"/>
        <v>0</v>
      </c>
    </row>
    <row r="2250" spans="3:3">
      <c r="C2250" s="57">
        <f t="shared" si="105"/>
        <v>0</v>
      </c>
    </row>
    <row r="2251" spans="3:3">
      <c r="C2251" s="57">
        <f t="shared" si="105"/>
        <v>0</v>
      </c>
    </row>
    <row r="2252" spans="3:3">
      <c r="C2252" s="57">
        <f t="shared" si="105"/>
        <v>0</v>
      </c>
    </row>
    <row r="2253" spans="3:3">
      <c r="C2253" s="57">
        <f t="shared" si="105"/>
        <v>0</v>
      </c>
    </row>
    <row r="2254" spans="3:3">
      <c r="C2254" s="57">
        <f t="shared" si="105"/>
        <v>0</v>
      </c>
    </row>
    <row r="2255" spans="3:3">
      <c r="C2255" s="57">
        <f t="shared" si="105"/>
        <v>0</v>
      </c>
    </row>
    <row r="2256" spans="3:3">
      <c r="C2256" s="57">
        <f t="shared" si="105"/>
        <v>0</v>
      </c>
    </row>
    <row r="2257" spans="3:3">
      <c r="C2257" s="57">
        <f t="shared" si="105"/>
        <v>0</v>
      </c>
    </row>
    <row r="2258" spans="3:3">
      <c r="C2258" s="57">
        <f t="shared" si="105"/>
        <v>0</v>
      </c>
    </row>
    <row r="2259" spans="3:3">
      <c r="C2259" s="57">
        <f t="shared" si="105"/>
        <v>0</v>
      </c>
    </row>
    <row r="2260" spans="3:3">
      <c r="C2260" s="57">
        <f t="shared" si="105"/>
        <v>0</v>
      </c>
    </row>
    <row r="2261" spans="3:3">
      <c r="C2261" s="57">
        <f t="shared" si="105"/>
        <v>0</v>
      </c>
    </row>
    <row r="2262" spans="3:3">
      <c r="C2262" s="57">
        <f t="shared" ref="C2262:C2306" si="106">AX100</f>
        <v>0</v>
      </c>
    </row>
    <row r="2263" spans="3:3">
      <c r="C2263" s="57">
        <f t="shared" si="106"/>
        <v>0</v>
      </c>
    </row>
    <row r="2264" spans="3:3">
      <c r="C2264" s="57">
        <f t="shared" si="106"/>
        <v>0</v>
      </c>
    </row>
    <row r="2265" spans="3:3">
      <c r="C2265" s="57">
        <f t="shared" si="106"/>
        <v>0</v>
      </c>
    </row>
    <row r="2266" spans="3:3">
      <c r="C2266" s="57">
        <f t="shared" si="106"/>
        <v>0</v>
      </c>
    </row>
    <row r="2267" spans="3:3">
      <c r="C2267" s="57">
        <f t="shared" si="106"/>
        <v>0</v>
      </c>
    </row>
    <row r="2268" spans="3:3">
      <c r="C2268" s="57">
        <f t="shared" si="106"/>
        <v>0</v>
      </c>
    </row>
    <row r="2269" spans="3:3">
      <c r="C2269" s="57">
        <f t="shared" si="106"/>
        <v>0</v>
      </c>
    </row>
    <row r="2270" spans="3:3">
      <c r="C2270" s="57">
        <f t="shared" si="106"/>
        <v>0</v>
      </c>
    </row>
    <row r="2271" spans="3:3">
      <c r="C2271" s="57">
        <f t="shared" si="106"/>
        <v>0</v>
      </c>
    </row>
    <row r="2272" spans="3:3">
      <c r="C2272" s="57">
        <f t="shared" si="106"/>
        <v>0</v>
      </c>
    </row>
    <row r="2273" spans="3:3">
      <c r="C2273" s="57">
        <f t="shared" si="106"/>
        <v>0</v>
      </c>
    </row>
    <row r="2274" spans="3:3">
      <c r="C2274" s="57">
        <f t="shared" si="106"/>
        <v>0</v>
      </c>
    </row>
    <row r="2275" spans="3:3">
      <c r="C2275" s="57">
        <f t="shared" si="106"/>
        <v>0</v>
      </c>
    </row>
    <row r="2276" spans="3:3">
      <c r="C2276" s="57">
        <f t="shared" si="106"/>
        <v>0</v>
      </c>
    </row>
    <row r="2277" spans="3:3">
      <c r="C2277" s="57">
        <f t="shared" si="106"/>
        <v>0</v>
      </c>
    </row>
    <row r="2278" spans="3:3">
      <c r="C2278" s="57">
        <f t="shared" si="106"/>
        <v>0</v>
      </c>
    </row>
    <row r="2279" spans="3:3">
      <c r="C2279" s="57">
        <f t="shared" si="106"/>
        <v>0</v>
      </c>
    </row>
    <row r="2280" spans="3:3">
      <c r="C2280" s="57">
        <f t="shared" si="106"/>
        <v>0</v>
      </c>
    </row>
    <row r="2281" spans="3:3">
      <c r="C2281" s="57">
        <f t="shared" si="106"/>
        <v>0</v>
      </c>
    </row>
    <row r="2282" spans="3:3">
      <c r="C2282" s="57">
        <f t="shared" si="106"/>
        <v>0</v>
      </c>
    </row>
    <row r="2283" spans="3:3">
      <c r="C2283" s="57">
        <f t="shared" si="106"/>
        <v>0</v>
      </c>
    </row>
    <row r="2284" spans="3:3">
      <c r="C2284" s="57">
        <f t="shared" si="106"/>
        <v>0</v>
      </c>
    </row>
    <row r="2285" spans="3:3">
      <c r="C2285" s="57">
        <f t="shared" si="106"/>
        <v>0</v>
      </c>
    </row>
    <row r="2286" spans="3:3">
      <c r="C2286" s="57">
        <f t="shared" si="106"/>
        <v>0</v>
      </c>
    </row>
    <row r="2287" spans="3:3">
      <c r="C2287" s="57">
        <f t="shared" si="106"/>
        <v>0</v>
      </c>
    </row>
    <row r="2288" spans="3:3">
      <c r="C2288" s="57">
        <f t="shared" si="106"/>
        <v>0</v>
      </c>
    </row>
    <row r="2289" spans="3:3">
      <c r="C2289" s="57">
        <f t="shared" si="106"/>
        <v>0</v>
      </c>
    </row>
    <row r="2290" spans="3:3">
      <c r="C2290" s="57">
        <f t="shared" si="106"/>
        <v>0</v>
      </c>
    </row>
    <row r="2291" spans="3:3">
      <c r="C2291" s="57">
        <f t="shared" si="106"/>
        <v>0</v>
      </c>
    </row>
    <row r="2292" spans="3:3">
      <c r="C2292" s="57">
        <f t="shared" si="106"/>
        <v>0</v>
      </c>
    </row>
    <row r="2293" spans="3:3">
      <c r="C2293" s="57">
        <f t="shared" si="106"/>
        <v>0</v>
      </c>
    </row>
    <row r="2294" spans="3:3">
      <c r="C2294" s="57">
        <f t="shared" si="106"/>
        <v>0</v>
      </c>
    </row>
    <row r="2295" spans="3:3">
      <c r="C2295" s="57">
        <f t="shared" si="106"/>
        <v>0</v>
      </c>
    </row>
    <row r="2296" spans="3:3">
      <c r="C2296" s="57">
        <f t="shared" si="106"/>
        <v>0</v>
      </c>
    </row>
    <row r="2297" spans="3:3">
      <c r="C2297" s="57">
        <f t="shared" si="106"/>
        <v>0</v>
      </c>
    </row>
    <row r="2298" spans="3:3">
      <c r="C2298" s="57">
        <f t="shared" si="106"/>
        <v>0</v>
      </c>
    </row>
    <row r="2299" spans="3:3">
      <c r="C2299" s="57">
        <f t="shared" si="106"/>
        <v>0</v>
      </c>
    </row>
    <row r="2300" spans="3:3">
      <c r="C2300" s="57">
        <f t="shared" si="106"/>
        <v>0</v>
      </c>
    </row>
    <row r="2301" spans="3:3">
      <c r="C2301" s="57">
        <f t="shared" si="106"/>
        <v>0</v>
      </c>
    </row>
    <row r="2302" spans="3:3">
      <c r="C2302" s="57">
        <f t="shared" si="106"/>
        <v>0</v>
      </c>
    </row>
    <row r="2303" spans="3:3">
      <c r="C2303" s="57">
        <f t="shared" si="106"/>
        <v>0</v>
      </c>
    </row>
    <row r="2304" spans="3:3">
      <c r="C2304" s="57">
        <f t="shared" si="106"/>
        <v>0</v>
      </c>
    </row>
    <row r="2305" spans="3:3">
      <c r="C2305" s="57">
        <f t="shared" si="106"/>
        <v>0</v>
      </c>
    </row>
    <row r="2306" spans="3:3">
      <c r="C2306" s="57">
        <f t="shared" si="106"/>
        <v>0</v>
      </c>
    </row>
    <row r="2307" spans="3:3">
      <c r="C2307" s="57">
        <f t="shared" ref="C2307:C2351" si="107">AY100</f>
        <v>0</v>
      </c>
    </row>
    <row r="2308" spans="3:3">
      <c r="C2308" s="57">
        <f t="shared" si="107"/>
        <v>0</v>
      </c>
    </row>
    <row r="2309" spans="3:3">
      <c r="C2309" s="57">
        <f t="shared" si="107"/>
        <v>0</v>
      </c>
    </row>
    <row r="2310" spans="3:3">
      <c r="C2310" s="57">
        <f t="shared" si="107"/>
        <v>0</v>
      </c>
    </row>
    <row r="2311" spans="3:3">
      <c r="C2311" s="57">
        <f t="shared" si="107"/>
        <v>0</v>
      </c>
    </row>
    <row r="2312" spans="3:3">
      <c r="C2312" s="57">
        <f t="shared" si="107"/>
        <v>0</v>
      </c>
    </row>
    <row r="2313" spans="3:3">
      <c r="C2313" s="57">
        <f t="shared" si="107"/>
        <v>0</v>
      </c>
    </row>
    <row r="2314" spans="3:3">
      <c r="C2314" s="57">
        <f t="shared" si="107"/>
        <v>0</v>
      </c>
    </row>
    <row r="2315" spans="3:3">
      <c r="C2315" s="57">
        <f t="shared" si="107"/>
        <v>0</v>
      </c>
    </row>
    <row r="2316" spans="3:3">
      <c r="C2316" s="57">
        <f t="shared" si="107"/>
        <v>0</v>
      </c>
    </row>
    <row r="2317" spans="3:3">
      <c r="C2317" s="57">
        <f t="shared" si="107"/>
        <v>0</v>
      </c>
    </row>
    <row r="2318" spans="3:3">
      <c r="C2318" s="57">
        <f t="shared" si="107"/>
        <v>0</v>
      </c>
    </row>
    <row r="2319" spans="3:3">
      <c r="C2319" s="57">
        <f t="shared" si="107"/>
        <v>0</v>
      </c>
    </row>
    <row r="2320" spans="3:3">
      <c r="C2320" s="57">
        <f t="shared" si="107"/>
        <v>0</v>
      </c>
    </row>
    <row r="2321" spans="3:3">
      <c r="C2321" s="57">
        <f t="shared" si="107"/>
        <v>0</v>
      </c>
    </row>
    <row r="2322" spans="3:3">
      <c r="C2322" s="57">
        <f t="shared" si="107"/>
        <v>0</v>
      </c>
    </row>
    <row r="2323" spans="3:3">
      <c r="C2323" s="57">
        <f t="shared" si="107"/>
        <v>0</v>
      </c>
    </row>
    <row r="2324" spans="3:3">
      <c r="C2324" s="57">
        <f t="shared" si="107"/>
        <v>0</v>
      </c>
    </row>
    <row r="2325" spans="3:3">
      <c r="C2325" s="57">
        <f t="shared" si="107"/>
        <v>0</v>
      </c>
    </row>
    <row r="2326" spans="3:3">
      <c r="C2326" s="57">
        <f t="shared" si="107"/>
        <v>0</v>
      </c>
    </row>
    <row r="2327" spans="3:3">
      <c r="C2327" s="57">
        <f t="shared" si="107"/>
        <v>0</v>
      </c>
    </row>
    <row r="2328" spans="3:3">
      <c r="C2328" s="57">
        <f t="shared" si="107"/>
        <v>0</v>
      </c>
    </row>
    <row r="2329" spans="3:3">
      <c r="C2329" s="57">
        <f t="shared" si="107"/>
        <v>0</v>
      </c>
    </row>
    <row r="2330" spans="3:3">
      <c r="C2330" s="57">
        <f t="shared" si="107"/>
        <v>0</v>
      </c>
    </row>
    <row r="2331" spans="3:3">
      <c r="C2331" s="57">
        <f t="shared" si="107"/>
        <v>0</v>
      </c>
    </row>
    <row r="2332" spans="3:3">
      <c r="C2332" s="57">
        <f t="shared" si="107"/>
        <v>0</v>
      </c>
    </row>
    <row r="2333" spans="3:3">
      <c r="C2333" s="57">
        <f t="shared" si="107"/>
        <v>0</v>
      </c>
    </row>
    <row r="2334" spans="3:3">
      <c r="C2334" s="57">
        <f t="shared" si="107"/>
        <v>0</v>
      </c>
    </row>
    <row r="2335" spans="3:3">
      <c r="C2335" s="57">
        <f t="shared" si="107"/>
        <v>0</v>
      </c>
    </row>
    <row r="2336" spans="3:3">
      <c r="C2336" s="57">
        <f t="shared" si="107"/>
        <v>0</v>
      </c>
    </row>
    <row r="2337" spans="3:3">
      <c r="C2337" s="57">
        <f t="shared" si="107"/>
        <v>0</v>
      </c>
    </row>
    <row r="2338" spans="3:3">
      <c r="C2338" s="57">
        <f t="shared" si="107"/>
        <v>0</v>
      </c>
    </row>
    <row r="2339" spans="3:3">
      <c r="C2339" s="57">
        <f t="shared" si="107"/>
        <v>0</v>
      </c>
    </row>
    <row r="2340" spans="3:3">
      <c r="C2340" s="57">
        <f t="shared" si="107"/>
        <v>0</v>
      </c>
    </row>
    <row r="2341" spans="3:3">
      <c r="C2341" s="57">
        <f t="shared" si="107"/>
        <v>0</v>
      </c>
    </row>
    <row r="2342" spans="3:3">
      <c r="C2342" s="57">
        <f t="shared" si="107"/>
        <v>0</v>
      </c>
    </row>
    <row r="2343" spans="3:3">
      <c r="C2343" s="57">
        <f t="shared" si="107"/>
        <v>0</v>
      </c>
    </row>
    <row r="2344" spans="3:3">
      <c r="C2344" s="57">
        <f t="shared" si="107"/>
        <v>0</v>
      </c>
    </row>
    <row r="2345" spans="3:3">
      <c r="C2345" s="57">
        <f t="shared" si="107"/>
        <v>0</v>
      </c>
    </row>
    <row r="2346" spans="3:3">
      <c r="C2346" s="57">
        <f t="shared" si="107"/>
        <v>0</v>
      </c>
    </row>
    <row r="2347" spans="3:3">
      <c r="C2347" s="57">
        <f t="shared" si="107"/>
        <v>0</v>
      </c>
    </row>
    <row r="2348" spans="3:3">
      <c r="C2348" s="57">
        <f t="shared" si="107"/>
        <v>0</v>
      </c>
    </row>
    <row r="2349" spans="3:3">
      <c r="C2349" s="57">
        <f t="shared" si="107"/>
        <v>0</v>
      </c>
    </row>
    <row r="2350" spans="3:3">
      <c r="C2350" s="57">
        <f t="shared" si="107"/>
        <v>0</v>
      </c>
    </row>
    <row r="2351" spans="3:3">
      <c r="C2351" s="57">
        <f t="shared" si="107"/>
        <v>0</v>
      </c>
    </row>
    <row r="2352" spans="3:3">
      <c r="C2352" s="57">
        <f t="shared" ref="C2352:C2396" si="108">AZ100</f>
        <v>0</v>
      </c>
    </row>
    <row r="2353" spans="3:3">
      <c r="C2353" s="57">
        <f t="shared" si="108"/>
        <v>0</v>
      </c>
    </row>
    <row r="2354" spans="3:3">
      <c r="C2354" s="57">
        <f t="shared" si="108"/>
        <v>0</v>
      </c>
    </row>
    <row r="2355" spans="3:3">
      <c r="C2355" s="57">
        <f t="shared" si="108"/>
        <v>0</v>
      </c>
    </row>
    <row r="2356" spans="3:3">
      <c r="C2356" s="57">
        <f t="shared" si="108"/>
        <v>0</v>
      </c>
    </row>
    <row r="2357" spans="3:3">
      <c r="C2357" s="57">
        <f t="shared" si="108"/>
        <v>0</v>
      </c>
    </row>
    <row r="2358" spans="3:3">
      <c r="C2358" s="57">
        <f t="shared" si="108"/>
        <v>0</v>
      </c>
    </row>
    <row r="2359" spans="3:3">
      <c r="C2359" s="57">
        <f t="shared" si="108"/>
        <v>0</v>
      </c>
    </row>
    <row r="2360" spans="3:3">
      <c r="C2360" s="57">
        <f t="shared" si="108"/>
        <v>0</v>
      </c>
    </row>
    <row r="2361" spans="3:3">
      <c r="C2361" s="57">
        <f t="shared" si="108"/>
        <v>0</v>
      </c>
    </row>
    <row r="2362" spans="3:3">
      <c r="C2362" s="57">
        <f t="shared" si="108"/>
        <v>0</v>
      </c>
    </row>
    <row r="2363" spans="3:3">
      <c r="C2363" s="57">
        <f t="shared" si="108"/>
        <v>0</v>
      </c>
    </row>
    <row r="2364" spans="3:3">
      <c r="C2364" s="57">
        <f t="shared" si="108"/>
        <v>0</v>
      </c>
    </row>
    <row r="2365" spans="3:3">
      <c r="C2365" s="57">
        <f t="shared" si="108"/>
        <v>0</v>
      </c>
    </row>
    <row r="2366" spans="3:3">
      <c r="C2366" s="57">
        <f t="shared" si="108"/>
        <v>0</v>
      </c>
    </row>
    <row r="2367" spans="3:3">
      <c r="C2367" s="57">
        <f t="shared" si="108"/>
        <v>0</v>
      </c>
    </row>
    <row r="2368" spans="3:3">
      <c r="C2368" s="57">
        <f t="shared" si="108"/>
        <v>0</v>
      </c>
    </row>
    <row r="2369" spans="3:3">
      <c r="C2369" s="57">
        <f t="shared" si="108"/>
        <v>0</v>
      </c>
    </row>
    <row r="2370" spans="3:3">
      <c r="C2370" s="57">
        <f t="shared" si="108"/>
        <v>0</v>
      </c>
    </row>
    <row r="2371" spans="3:3">
      <c r="C2371" s="57">
        <f t="shared" si="108"/>
        <v>0</v>
      </c>
    </row>
    <row r="2372" spans="3:3">
      <c r="C2372" s="57">
        <f t="shared" si="108"/>
        <v>0</v>
      </c>
    </row>
    <row r="2373" spans="3:3">
      <c r="C2373" s="57">
        <f t="shared" si="108"/>
        <v>0</v>
      </c>
    </row>
    <row r="2374" spans="3:3">
      <c r="C2374" s="57">
        <f t="shared" si="108"/>
        <v>0</v>
      </c>
    </row>
    <row r="2375" spans="3:3">
      <c r="C2375" s="57">
        <f t="shared" si="108"/>
        <v>0</v>
      </c>
    </row>
    <row r="2376" spans="3:3">
      <c r="C2376" s="57">
        <f t="shared" si="108"/>
        <v>0</v>
      </c>
    </row>
    <row r="2377" spans="3:3">
      <c r="C2377" s="57">
        <f t="shared" si="108"/>
        <v>0</v>
      </c>
    </row>
    <row r="2378" spans="3:3">
      <c r="C2378" s="57">
        <f t="shared" si="108"/>
        <v>0</v>
      </c>
    </row>
    <row r="2379" spans="3:3">
      <c r="C2379" s="57">
        <f t="shared" si="108"/>
        <v>0</v>
      </c>
    </row>
    <row r="2380" spans="3:3">
      <c r="C2380" s="57">
        <f t="shared" si="108"/>
        <v>0</v>
      </c>
    </row>
    <row r="2381" spans="3:3">
      <c r="C2381" s="57">
        <f t="shared" si="108"/>
        <v>0</v>
      </c>
    </row>
    <row r="2382" spans="3:3">
      <c r="C2382" s="57">
        <f t="shared" si="108"/>
        <v>0</v>
      </c>
    </row>
    <row r="2383" spans="3:3">
      <c r="C2383" s="57">
        <f t="shared" si="108"/>
        <v>0</v>
      </c>
    </row>
    <row r="2384" spans="3:3">
      <c r="C2384" s="57">
        <f t="shared" si="108"/>
        <v>0</v>
      </c>
    </row>
    <row r="2385" spans="3:3">
      <c r="C2385" s="57">
        <f t="shared" si="108"/>
        <v>0</v>
      </c>
    </row>
    <row r="2386" spans="3:3">
      <c r="C2386" s="57">
        <f t="shared" si="108"/>
        <v>0</v>
      </c>
    </row>
    <row r="2387" spans="3:3">
      <c r="C2387" s="57">
        <f t="shared" si="108"/>
        <v>0</v>
      </c>
    </row>
    <row r="2388" spans="3:3">
      <c r="C2388" s="57">
        <f t="shared" si="108"/>
        <v>0</v>
      </c>
    </row>
    <row r="2389" spans="3:3">
      <c r="C2389" s="57">
        <f t="shared" si="108"/>
        <v>0</v>
      </c>
    </row>
    <row r="2390" spans="3:3">
      <c r="C2390" s="57">
        <f t="shared" si="108"/>
        <v>0</v>
      </c>
    </row>
    <row r="2391" spans="3:3">
      <c r="C2391" s="57">
        <f t="shared" si="108"/>
        <v>0</v>
      </c>
    </row>
    <row r="2392" spans="3:3">
      <c r="C2392" s="57">
        <f t="shared" si="108"/>
        <v>0</v>
      </c>
    </row>
    <row r="2393" spans="3:3">
      <c r="C2393" s="57">
        <f t="shared" si="108"/>
        <v>0</v>
      </c>
    </row>
    <row r="2394" spans="3:3">
      <c r="C2394" s="57">
        <f t="shared" si="108"/>
        <v>0</v>
      </c>
    </row>
    <row r="2395" spans="3:3">
      <c r="C2395" s="57">
        <f t="shared" si="108"/>
        <v>0</v>
      </c>
    </row>
    <row r="2396" spans="3:3">
      <c r="C2396" s="57">
        <f t="shared" si="108"/>
        <v>0</v>
      </c>
    </row>
    <row r="2397" spans="3:3">
      <c r="C2397" s="57">
        <f t="shared" ref="C2397:C2441" si="109">BA100</f>
        <v>0</v>
      </c>
    </row>
    <row r="2398" spans="3:3">
      <c r="C2398" s="57">
        <f t="shared" si="109"/>
        <v>0</v>
      </c>
    </row>
    <row r="2399" spans="3:3">
      <c r="C2399" s="57">
        <f t="shared" si="109"/>
        <v>0</v>
      </c>
    </row>
    <row r="2400" spans="3:3">
      <c r="C2400" s="57">
        <f t="shared" si="109"/>
        <v>0</v>
      </c>
    </row>
    <row r="2401" spans="3:3">
      <c r="C2401" s="57">
        <f t="shared" si="109"/>
        <v>0</v>
      </c>
    </row>
    <row r="2402" spans="3:3">
      <c r="C2402" s="57">
        <f t="shared" si="109"/>
        <v>0</v>
      </c>
    </row>
    <row r="2403" spans="3:3">
      <c r="C2403" s="57">
        <f t="shared" si="109"/>
        <v>0</v>
      </c>
    </row>
    <row r="2404" spans="3:3">
      <c r="C2404" s="57">
        <f t="shared" si="109"/>
        <v>0</v>
      </c>
    </row>
    <row r="2405" spans="3:3">
      <c r="C2405" s="57">
        <f t="shared" si="109"/>
        <v>0</v>
      </c>
    </row>
    <row r="2406" spans="3:3">
      <c r="C2406" s="57">
        <f t="shared" si="109"/>
        <v>0</v>
      </c>
    </row>
    <row r="2407" spans="3:3">
      <c r="C2407" s="57">
        <f t="shared" si="109"/>
        <v>0</v>
      </c>
    </row>
    <row r="2408" spans="3:3">
      <c r="C2408" s="57">
        <f t="shared" si="109"/>
        <v>0</v>
      </c>
    </row>
    <row r="2409" spans="3:3">
      <c r="C2409" s="57">
        <f t="shared" si="109"/>
        <v>0</v>
      </c>
    </row>
    <row r="2410" spans="3:3">
      <c r="C2410" s="57">
        <f t="shared" si="109"/>
        <v>0</v>
      </c>
    </row>
    <row r="2411" spans="3:3">
      <c r="C2411" s="57">
        <f t="shared" si="109"/>
        <v>0</v>
      </c>
    </row>
    <row r="2412" spans="3:3">
      <c r="C2412" s="57">
        <f t="shared" si="109"/>
        <v>0</v>
      </c>
    </row>
    <row r="2413" spans="3:3">
      <c r="C2413" s="57">
        <f t="shared" si="109"/>
        <v>0</v>
      </c>
    </row>
    <row r="2414" spans="3:3">
      <c r="C2414" s="57">
        <f t="shared" si="109"/>
        <v>0</v>
      </c>
    </row>
    <row r="2415" spans="3:3">
      <c r="C2415" s="57">
        <f t="shared" si="109"/>
        <v>0</v>
      </c>
    </row>
    <row r="2416" spans="3:3">
      <c r="C2416" s="57">
        <f t="shared" si="109"/>
        <v>0</v>
      </c>
    </row>
    <row r="2417" spans="3:3">
      <c r="C2417" s="57">
        <f t="shared" si="109"/>
        <v>0</v>
      </c>
    </row>
    <row r="2418" spans="3:3">
      <c r="C2418" s="57">
        <f t="shared" si="109"/>
        <v>0</v>
      </c>
    </row>
    <row r="2419" spans="3:3">
      <c r="C2419" s="57">
        <f t="shared" si="109"/>
        <v>0</v>
      </c>
    </row>
    <row r="2420" spans="3:3">
      <c r="C2420" s="57">
        <f t="shared" si="109"/>
        <v>0</v>
      </c>
    </row>
    <row r="2421" spans="3:3">
      <c r="C2421" s="57">
        <f t="shared" si="109"/>
        <v>0</v>
      </c>
    </row>
    <row r="2422" spans="3:3">
      <c r="C2422" s="57">
        <f t="shared" si="109"/>
        <v>0</v>
      </c>
    </row>
    <row r="2423" spans="3:3">
      <c r="C2423" s="57">
        <f t="shared" si="109"/>
        <v>0</v>
      </c>
    </row>
    <row r="2424" spans="3:3">
      <c r="C2424" s="57">
        <f t="shared" si="109"/>
        <v>0</v>
      </c>
    </row>
    <row r="2425" spans="3:3">
      <c r="C2425" s="57">
        <f t="shared" si="109"/>
        <v>0</v>
      </c>
    </row>
    <row r="2426" spans="3:3">
      <c r="C2426" s="57">
        <f t="shared" si="109"/>
        <v>0</v>
      </c>
    </row>
    <row r="2427" spans="3:3">
      <c r="C2427" s="57">
        <f t="shared" si="109"/>
        <v>0</v>
      </c>
    </row>
    <row r="2428" spans="3:3">
      <c r="C2428" s="57">
        <f t="shared" si="109"/>
        <v>0</v>
      </c>
    </row>
    <row r="2429" spans="3:3">
      <c r="C2429" s="57">
        <f t="shared" si="109"/>
        <v>0</v>
      </c>
    </row>
    <row r="2430" spans="3:3">
      <c r="C2430" s="57">
        <f t="shared" si="109"/>
        <v>0</v>
      </c>
    </row>
    <row r="2431" spans="3:3">
      <c r="C2431" s="57">
        <f t="shared" si="109"/>
        <v>0</v>
      </c>
    </row>
    <row r="2432" spans="3:3">
      <c r="C2432" s="57">
        <f t="shared" si="109"/>
        <v>0</v>
      </c>
    </row>
    <row r="2433" spans="3:3">
      <c r="C2433" s="57">
        <f t="shared" si="109"/>
        <v>0</v>
      </c>
    </row>
    <row r="2434" spans="3:3">
      <c r="C2434" s="57">
        <f t="shared" si="109"/>
        <v>0</v>
      </c>
    </row>
    <row r="2435" spans="3:3">
      <c r="C2435" s="57">
        <f t="shared" si="109"/>
        <v>0</v>
      </c>
    </row>
    <row r="2436" spans="3:3">
      <c r="C2436" s="57">
        <f t="shared" si="109"/>
        <v>0</v>
      </c>
    </row>
    <row r="2437" spans="3:3">
      <c r="C2437" s="57">
        <f t="shared" si="109"/>
        <v>0</v>
      </c>
    </row>
    <row r="2438" spans="3:3">
      <c r="C2438" s="57">
        <f t="shared" si="109"/>
        <v>0</v>
      </c>
    </row>
    <row r="2439" spans="3:3">
      <c r="C2439" s="57">
        <f t="shared" si="109"/>
        <v>0</v>
      </c>
    </row>
    <row r="2440" spans="3:3">
      <c r="C2440" s="57">
        <f t="shared" si="109"/>
        <v>0</v>
      </c>
    </row>
    <row r="2441" spans="3:3">
      <c r="C2441" s="57">
        <f t="shared" si="109"/>
        <v>0</v>
      </c>
    </row>
    <row r="2442" spans="3:3">
      <c r="C2442" s="57">
        <f t="shared" ref="C2442:C2486" si="110">BB100</f>
        <v>0</v>
      </c>
    </row>
    <row r="2443" spans="3:3">
      <c r="C2443" s="57">
        <f t="shared" si="110"/>
        <v>0</v>
      </c>
    </row>
    <row r="2444" spans="3:3">
      <c r="C2444" s="57">
        <f t="shared" si="110"/>
        <v>0</v>
      </c>
    </row>
    <row r="2445" spans="3:3">
      <c r="C2445" s="57">
        <f t="shared" si="110"/>
        <v>0</v>
      </c>
    </row>
    <row r="2446" spans="3:3">
      <c r="C2446" s="57">
        <f t="shared" si="110"/>
        <v>0</v>
      </c>
    </row>
    <row r="2447" spans="3:3">
      <c r="C2447" s="57">
        <f t="shared" si="110"/>
        <v>0</v>
      </c>
    </row>
    <row r="2448" spans="3:3">
      <c r="C2448" s="57">
        <f t="shared" si="110"/>
        <v>0</v>
      </c>
    </row>
    <row r="2449" spans="3:3">
      <c r="C2449" s="57">
        <f t="shared" si="110"/>
        <v>0</v>
      </c>
    </row>
    <row r="2450" spans="3:3">
      <c r="C2450" s="57">
        <f t="shared" si="110"/>
        <v>0</v>
      </c>
    </row>
    <row r="2451" spans="3:3">
      <c r="C2451" s="57">
        <f t="shared" si="110"/>
        <v>0</v>
      </c>
    </row>
    <row r="2452" spans="3:3">
      <c r="C2452" s="57">
        <f t="shared" si="110"/>
        <v>0</v>
      </c>
    </row>
    <row r="2453" spans="3:3">
      <c r="C2453" s="57">
        <f t="shared" si="110"/>
        <v>0</v>
      </c>
    </row>
    <row r="2454" spans="3:3">
      <c r="C2454" s="57">
        <f t="shared" si="110"/>
        <v>0</v>
      </c>
    </row>
    <row r="2455" spans="3:3">
      <c r="C2455" s="57">
        <f t="shared" si="110"/>
        <v>0</v>
      </c>
    </row>
    <row r="2456" spans="3:3">
      <c r="C2456" s="57">
        <f t="shared" si="110"/>
        <v>0</v>
      </c>
    </row>
    <row r="2457" spans="3:3">
      <c r="C2457" s="57">
        <f t="shared" si="110"/>
        <v>0</v>
      </c>
    </row>
    <row r="2458" spans="3:3">
      <c r="C2458" s="57">
        <f t="shared" si="110"/>
        <v>0</v>
      </c>
    </row>
    <row r="2459" spans="3:3">
      <c r="C2459" s="57">
        <f t="shared" si="110"/>
        <v>0</v>
      </c>
    </row>
    <row r="2460" spans="3:3">
      <c r="C2460" s="57">
        <f t="shared" si="110"/>
        <v>0</v>
      </c>
    </row>
    <row r="2461" spans="3:3">
      <c r="C2461" s="57">
        <f t="shared" si="110"/>
        <v>0</v>
      </c>
    </row>
    <row r="2462" spans="3:3">
      <c r="C2462" s="57">
        <f t="shared" si="110"/>
        <v>0</v>
      </c>
    </row>
    <row r="2463" spans="3:3">
      <c r="C2463" s="57">
        <f t="shared" si="110"/>
        <v>0</v>
      </c>
    </row>
    <row r="2464" spans="3:3">
      <c r="C2464" s="57">
        <f t="shared" si="110"/>
        <v>0</v>
      </c>
    </row>
    <row r="2465" spans="3:3">
      <c r="C2465" s="57">
        <f t="shared" si="110"/>
        <v>0</v>
      </c>
    </row>
    <row r="2466" spans="3:3">
      <c r="C2466" s="57">
        <f t="shared" si="110"/>
        <v>0</v>
      </c>
    </row>
    <row r="2467" spans="3:3">
      <c r="C2467" s="57">
        <f t="shared" si="110"/>
        <v>0</v>
      </c>
    </row>
    <row r="2468" spans="3:3">
      <c r="C2468" s="57">
        <f t="shared" si="110"/>
        <v>0</v>
      </c>
    </row>
    <row r="2469" spans="3:3">
      <c r="C2469" s="57">
        <f t="shared" si="110"/>
        <v>0</v>
      </c>
    </row>
    <row r="2470" spans="3:3">
      <c r="C2470" s="57">
        <f t="shared" si="110"/>
        <v>0</v>
      </c>
    </row>
    <row r="2471" spans="3:3">
      <c r="C2471" s="57">
        <f t="shared" si="110"/>
        <v>0</v>
      </c>
    </row>
    <row r="2472" spans="3:3">
      <c r="C2472" s="57">
        <f t="shared" si="110"/>
        <v>0</v>
      </c>
    </row>
    <row r="2473" spans="3:3">
      <c r="C2473" s="57">
        <f t="shared" si="110"/>
        <v>0</v>
      </c>
    </row>
    <row r="2474" spans="3:3">
      <c r="C2474" s="57">
        <f t="shared" si="110"/>
        <v>0</v>
      </c>
    </row>
    <row r="2475" spans="3:3">
      <c r="C2475" s="57">
        <f t="shared" si="110"/>
        <v>0</v>
      </c>
    </row>
    <row r="2476" spans="3:3">
      <c r="C2476" s="57">
        <f t="shared" si="110"/>
        <v>0</v>
      </c>
    </row>
    <row r="2477" spans="3:3">
      <c r="C2477" s="57">
        <f t="shared" si="110"/>
        <v>0</v>
      </c>
    </row>
    <row r="2478" spans="3:3">
      <c r="C2478" s="57">
        <f t="shared" si="110"/>
        <v>0</v>
      </c>
    </row>
    <row r="2479" spans="3:3">
      <c r="C2479" s="57">
        <f t="shared" si="110"/>
        <v>0</v>
      </c>
    </row>
    <row r="2480" spans="3:3">
      <c r="C2480" s="57">
        <f t="shared" si="110"/>
        <v>0</v>
      </c>
    </row>
    <row r="2481" spans="3:3">
      <c r="C2481" s="57">
        <f t="shared" si="110"/>
        <v>0</v>
      </c>
    </row>
    <row r="2482" spans="3:3">
      <c r="C2482" s="57">
        <f t="shared" si="110"/>
        <v>0</v>
      </c>
    </row>
    <row r="2483" spans="3:3">
      <c r="C2483" s="57">
        <f t="shared" si="110"/>
        <v>0</v>
      </c>
    </row>
    <row r="2484" spans="3:3">
      <c r="C2484" s="57">
        <f t="shared" si="110"/>
        <v>0</v>
      </c>
    </row>
    <row r="2485" spans="3:3">
      <c r="C2485" s="57">
        <f t="shared" si="110"/>
        <v>0</v>
      </c>
    </row>
    <row r="2486" spans="3:3">
      <c r="C2486" s="57">
        <f t="shared" si="110"/>
        <v>0</v>
      </c>
    </row>
    <row r="2487" spans="3:3">
      <c r="C2487" s="57">
        <f t="shared" ref="C2487:C2531" si="111">BC100</f>
        <v>0</v>
      </c>
    </row>
    <row r="2488" spans="3:3">
      <c r="C2488" s="57">
        <f t="shared" si="111"/>
        <v>0</v>
      </c>
    </row>
    <row r="2489" spans="3:3">
      <c r="C2489" s="57">
        <f t="shared" si="111"/>
        <v>0</v>
      </c>
    </row>
    <row r="2490" spans="3:3">
      <c r="C2490" s="57">
        <f t="shared" si="111"/>
        <v>0</v>
      </c>
    </row>
    <row r="2491" spans="3:3">
      <c r="C2491" s="57">
        <f t="shared" si="111"/>
        <v>0</v>
      </c>
    </row>
    <row r="2492" spans="3:3">
      <c r="C2492" s="57">
        <f t="shared" si="111"/>
        <v>0</v>
      </c>
    </row>
    <row r="2493" spans="3:3">
      <c r="C2493" s="57">
        <f t="shared" si="111"/>
        <v>0</v>
      </c>
    </row>
    <row r="2494" spans="3:3">
      <c r="C2494" s="57">
        <f t="shared" si="111"/>
        <v>0</v>
      </c>
    </row>
    <row r="2495" spans="3:3">
      <c r="C2495" s="57">
        <f t="shared" si="111"/>
        <v>0</v>
      </c>
    </row>
    <row r="2496" spans="3:3">
      <c r="C2496" s="57">
        <f t="shared" si="111"/>
        <v>0</v>
      </c>
    </row>
    <row r="2497" spans="3:3">
      <c r="C2497" s="57">
        <f t="shared" si="111"/>
        <v>0</v>
      </c>
    </row>
    <row r="2498" spans="3:3">
      <c r="C2498" s="57">
        <f t="shared" si="111"/>
        <v>0</v>
      </c>
    </row>
    <row r="2499" spans="3:3">
      <c r="C2499" s="57">
        <f t="shared" si="111"/>
        <v>0</v>
      </c>
    </row>
    <row r="2500" spans="3:3">
      <c r="C2500" s="57">
        <f t="shared" si="111"/>
        <v>0</v>
      </c>
    </row>
    <row r="2501" spans="3:3">
      <c r="C2501" s="57">
        <f t="shared" si="111"/>
        <v>0</v>
      </c>
    </row>
    <row r="2502" spans="3:3">
      <c r="C2502" s="57">
        <f t="shared" si="111"/>
        <v>0</v>
      </c>
    </row>
    <row r="2503" spans="3:3">
      <c r="C2503" s="57">
        <f t="shared" si="111"/>
        <v>0</v>
      </c>
    </row>
    <row r="2504" spans="3:3">
      <c r="C2504" s="57">
        <f t="shared" si="111"/>
        <v>0</v>
      </c>
    </row>
    <row r="2505" spans="3:3">
      <c r="C2505" s="57">
        <f t="shared" si="111"/>
        <v>0</v>
      </c>
    </row>
    <row r="2506" spans="3:3">
      <c r="C2506" s="57">
        <f t="shared" si="111"/>
        <v>0</v>
      </c>
    </row>
    <row r="2507" spans="3:3">
      <c r="C2507" s="57">
        <f t="shared" si="111"/>
        <v>0</v>
      </c>
    </row>
    <row r="2508" spans="3:3">
      <c r="C2508" s="57">
        <f t="shared" si="111"/>
        <v>0</v>
      </c>
    </row>
    <row r="2509" spans="3:3">
      <c r="C2509" s="57">
        <f t="shared" si="111"/>
        <v>0</v>
      </c>
    </row>
    <row r="2510" spans="3:3">
      <c r="C2510" s="57">
        <f t="shared" si="111"/>
        <v>0</v>
      </c>
    </row>
    <row r="2511" spans="3:3">
      <c r="C2511" s="57">
        <f t="shared" si="111"/>
        <v>0</v>
      </c>
    </row>
    <row r="2512" spans="3:3">
      <c r="C2512" s="57">
        <f t="shared" si="111"/>
        <v>0</v>
      </c>
    </row>
    <row r="2513" spans="3:3">
      <c r="C2513" s="57">
        <f t="shared" si="111"/>
        <v>0</v>
      </c>
    </row>
    <row r="2514" spans="3:3">
      <c r="C2514" s="57">
        <f t="shared" si="111"/>
        <v>0</v>
      </c>
    </row>
    <row r="2515" spans="3:3">
      <c r="C2515" s="57">
        <f t="shared" si="111"/>
        <v>0</v>
      </c>
    </row>
    <row r="2516" spans="3:3">
      <c r="C2516" s="57">
        <f t="shared" si="111"/>
        <v>0</v>
      </c>
    </row>
    <row r="2517" spans="3:3">
      <c r="C2517" s="57">
        <f t="shared" si="111"/>
        <v>0</v>
      </c>
    </row>
    <row r="2518" spans="3:3">
      <c r="C2518" s="57">
        <f t="shared" si="111"/>
        <v>0</v>
      </c>
    </row>
    <row r="2519" spans="3:3">
      <c r="C2519" s="57">
        <f t="shared" si="111"/>
        <v>0</v>
      </c>
    </row>
    <row r="2520" spans="3:3">
      <c r="C2520" s="57">
        <f t="shared" si="111"/>
        <v>0</v>
      </c>
    </row>
    <row r="2521" spans="3:3">
      <c r="C2521" s="57">
        <f t="shared" si="111"/>
        <v>0</v>
      </c>
    </row>
    <row r="2522" spans="3:3">
      <c r="C2522" s="57">
        <f t="shared" si="111"/>
        <v>0</v>
      </c>
    </row>
    <row r="2523" spans="3:3">
      <c r="C2523" s="57">
        <f t="shared" si="111"/>
        <v>0</v>
      </c>
    </row>
    <row r="2524" spans="3:3">
      <c r="C2524" s="57">
        <f t="shared" si="111"/>
        <v>0</v>
      </c>
    </row>
    <row r="2525" spans="3:3">
      <c r="C2525" s="57">
        <f t="shared" si="111"/>
        <v>0</v>
      </c>
    </row>
    <row r="2526" spans="3:3">
      <c r="C2526" s="57">
        <f t="shared" si="111"/>
        <v>0</v>
      </c>
    </row>
    <row r="2527" spans="3:3">
      <c r="C2527" s="57">
        <f t="shared" si="111"/>
        <v>0</v>
      </c>
    </row>
    <row r="2528" spans="3:3">
      <c r="C2528" s="57">
        <f t="shared" si="111"/>
        <v>0</v>
      </c>
    </row>
    <row r="2529" spans="3:3">
      <c r="C2529" s="57">
        <f t="shared" si="111"/>
        <v>0</v>
      </c>
    </row>
    <row r="2530" spans="3:3">
      <c r="C2530" s="57">
        <f t="shared" si="111"/>
        <v>0</v>
      </c>
    </row>
    <row r="2531" spans="3:3">
      <c r="C2531" s="57">
        <f t="shared" si="111"/>
        <v>0</v>
      </c>
    </row>
    <row r="2532" spans="3:3">
      <c r="C2532" s="57">
        <f t="shared" ref="C2532:C2576" si="112">BD100</f>
        <v>0</v>
      </c>
    </row>
    <row r="2533" spans="3:3">
      <c r="C2533" s="57">
        <f t="shared" si="112"/>
        <v>0</v>
      </c>
    </row>
    <row r="2534" spans="3:3">
      <c r="C2534" s="57">
        <f t="shared" si="112"/>
        <v>0</v>
      </c>
    </row>
    <row r="2535" spans="3:3">
      <c r="C2535" s="57">
        <f t="shared" si="112"/>
        <v>0</v>
      </c>
    </row>
    <row r="2536" spans="3:3">
      <c r="C2536" s="57">
        <f t="shared" si="112"/>
        <v>0</v>
      </c>
    </row>
    <row r="2537" spans="3:3">
      <c r="C2537" s="57">
        <f t="shared" si="112"/>
        <v>0</v>
      </c>
    </row>
    <row r="2538" spans="3:3">
      <c r="C2538" s="57">
        <f t="shared" si="112"/>
        <v>0</v>
      </c>
    </row>
    <row r="2539" spans="3:3">
      <c r="C2539" s="57">
        <f t="shared" si="112"/>
        <v>0</v>
      </c>
    </row>
    <row r="2540" spans="3:3">
      <c r="C2540" s="57">
        <f t="shared" si="112"/>
        <v>0</v>
      </c>
    </row>
    <row r="2541" spans="3:3">
      <c r="C2541" s="57">
        <f t="shared" si="112"/>
        <v>0</v>
      </c>
    </row>
    <row r="2542" spans="3:3">
      <c r="C2542" s="57">
        <f t="shared" si="112"/>
        <v>0</v>
      </c>
    </row>
    <row r="2543" spans="3:3">
      <c r="C2543" s="57">
        <f t="shared" si="112"/>
        <v>0</v>
      </c>
    </row>
    <row r="2544" spans="3:3">
      <c r="C2544" s="57">
        <f t="shared" si="112"/>
        <v>0</v>
      </c>
    </row>
    <row r="2545" spans="3:3">
      <c r="C2545" s="57">
        <f t="shared" si="112"/>
        <v>0</v>
      </c>
    </row>
    <row r="2546" spans="3:3">
      <c r="C2546" s="57">
        <f t="shared" si="112"/>
        <v>0</v>
      </c>
    </row>
    <row r="2547" spans="3:3">
      <c r="C2547" s="57">
        <f t="shared" si="112"/>
        <v>0</v>
      </c>
    </row>
    <row r="2548" spans="3:3">
      <c r="C2548" s="57">
        <f t="shared" si="112"/>
        <v>0</v>
      </c>
    </row>
    <row r="2549" spans="3:3">
      <c r="C2549" s="57">
        <f t="shared" si="112"/>
        <v>0</v>
      </c>
    </row>
    <row r="2550" spans="3:3">
      <c r="C2550" s="57">
        <f t="shared" si="112"/>
        <v>0</v>
      </c>
    </row>
    <row r="2551" spans="3:3">
      <c r="C2551" s="57">
        <f t="shared" si="112"/>
        <v>0</v>
      </c>
    </row>
    <row r="2552" spans="3:3">
      <c r="C2552" s="57">
        <f t="shared" si="112"/>
        <v>0</v>
      </c>
    </row>
    <row r="2553" spans="3:3">
      <c r="C2553" s="57">
        <f t="shared" si="112"/>
        <v>0</v>
      </c>
    </row>
    <row r="2554" spans="3:3">
      <c r="C2554" s="57">
        <f t="shared" si="112"/>
        <v>0</v>
      </c>
    </row>
    <row r="2555" spans="3:3">
      <c r="C2555" s="57">
        <f t="shared" si="112"/>
        <v>0</v>
      </c>
    </row>
    <row r="2556" spans="3:3">
      <c r="C2556" s="57">
        <f t="shared" si="112"/>
        <v>0</v>
      </c>
    </row>
    <row r="2557" spans="3:3">
      <c r="C2557" s="57">
        <f t="shared" si="112"/>
        <v>0</v>
      </c>
    </row>
    <row r="2558" spans="3:3">
      <c r="C2558" s="57">
        <f t="shared" si="112"/>
        <v>0</v>
      </c>
    </row>
    <row r="2559" spans="3:3">
      <c r="C2559" s="57">
        <f t="shared" si="112"/>
        <v>0</v>
      </c>
    </row>
    <row r="2560" spans="3:3">
      <c r="C2560" s="57">
        <f t="shared" si="112"/>
        <v>0</v>
      </c>
    </row>
    <row r="2561" spans="3:3">
      <c r="C2561" s="57">
        <f t="shared" si="112"/>
        <v>0</v>
      </c>
    </row>
    <row r="2562" spans="3:3">
      <c r="C2562" s="57">
        <f t="shared" si="112"/>
        <v>0</v>
      </c>
    </row>
    <row r="2563" spans="3:3">
      <c r="C2563" s="57">
        <f t="shared" si="112"/>
        <v>0</v>
      </c>
    </row>
    <row r="2564" spans="3:3">
      <c r="C2564" s="57">
        <f t="shared" si="112"/>
        <v>0</v>
      </c>
    </row>
    <row r="2565" spans="3:3">
      <c r="C2565" s="57">
        <f t="shared" si="112"/>
        <v>0</v>
      </c>
    </row>
    <row r="2566" spans="3:3">
      <c r="C2566" s="57">
        <f t="shared" si="112"/>
        <v>0</v>
      </c>
    </row>
    <row r="2567" spans="3:3">
      <c r="C2567" s="57">
        <f t="shared" si="112"/>
        <v>0</v>
      </c>
    </row>
    <row r="2568" spans="3:3">
      <c r="C2568" s="57">
        <f t="shared" si="112"/>
        <v>0</v>
      </c>
    </row>
    <row r="2569" spans="3:3">
      <c r="C2569" s="57">
        <f t="shared" si="112"/>
        <v>0</v>
      </c>
    </row>
    <row r="2570" spans="3:3">
      <c r="C2570" s="57">
        <f t="shared" si="112"/>
        <v>0</v>
      </c>
    </row>
    <row r="2571" spans="3:3">
      <c r="C2571" s="57">
        <f t="shared" si="112"/>
        <v>0</v>
      </c>
    </row>
    <row r="2572" spans="3:3">
      <c r="C2572" s="57">
        <f t="shared" si="112"/>
        <v>0</v>
      </c>
    </row>
    <row r="2573" spans="3:3">
      <c r="C2573" s="57">
        <f t="shared" si="112"/>
        <v>0</v>
      </c>
    </row>
    <row r="2574" spans="3:3">
      <c r="C2574" s="57">
        <f t="shared" si="112"/>
        <v>0</v>
      </c>
    </row>
    <row r="2575" spans="3:3">
      <c r="C2575" s="57">
        <f t="shared" si="112"/>
        <v>0</v>
      </c>
    </row>
    <row r="2576" spans="3:3">
      <c r="C2576" s="57">
        <f t="shared" si="112"/>
        <v>0</v>
      </c>
    </row>
    <row r="2577" spans="3:3">
      <c r="C2577" s="57">
        <f t="shared" ref="C2577:C2621" si="113">BE100</f>
        <v>0</v>
      </c>
    </row>
    <row r="2578" spans="3:3">
      <c r="C2578" s="57">
        <f t="shared" si="113"/>
        <v>0</v>
      </c>
    </row>
    <row r="2579" spans="3:3">
      <c r="C2579" s="57">
        <f t="shared" si="113"/>
        <v>0</v>
      </c>
    </row>
    <row r="2580" spans="3:3">
      <c r="C2580" s="57">
        <f t="shared" si="113"/>
        <v>0</v>
      </c>
    </row>
    <row r="2581" spans="3:3">
      <c r="C2581" s="57">
        <f t="shared" si="113"/>
        <v>0</v>
      </c>
    </row>
    <row r="2582" spans="3:3">
      <c r="C2582" s="57">
        <f t="shared" si="113"/>
        <v>0</v>
      </c>
    </row>
    <row r="2583" spans="3:3">
      <c r="C2583" s="57">
        <f t="shared" si="113"/>
        <v>0</v>
      </c>
    </row>
    <row r="2584" spans="3:3">
      <c r="C2584" s="57">
        <f t="shared" si="113"/>
        <v>0</v>
      </c>
    </row>
    <row r="2585" spans="3:3">
      <c r="C2585" s="57">
        <f t="shared" si="113"/>
        <v>0</v>
      </c>
    </row>
    <row r="2586" spans="3:3">
      <c r="C2586" s="57">
        <f t="shared" si="113"/>
        <v>0</v>
      </c>
    </row>
    <row r="2587" spans="3:3">
      <c r="C2587" s="57">
        <f t="shared" si="113"/>
        <v>0</v>
      </c>
    </row>
    <row r="2588" spans="3:3">
      <c r="C2588" s="57">
        <f t="shared" si="113"/>
        <v>0</v>
      </c>
    </row>
    <row r="2589" spans="3:3">
      <c r="C2589" s="57">
        <f t="shared" si="113"/>
        <v>0</v>
      </c>
    </row>
    <row r="2590" spans="3:3">
      <c r="C2590" s="57">
        <f t="shared" si="113"/>
        <v>0</v>
      </c>
    </row>
    <row r="2591" spans="3:3">
      <c r="C2591" s="57">
        <f t="shared" si="113"/>
        <v>0</v>
      </c>
    </row>
    <row r="2592" spans="3:3">
      <c r="C2592" s="57">
        <f t="shared" si="113"/>
        <v>0</v>
      </c>
    </row>
    <row r="2593" spans="3:3">
      <c r="C2593" s="57">
        <f t="shared" si="113"/>
        <v>0</v>
      </c>
    </row>
    <row r="2594" spans="3:3">
      <c r="C2594" s="57">
        <f t="shared" si="113"/>
        <v>0</v>
      </c>
    </row>
    <row r="2595" spans="3:3">
      <c r="C2595" s="57">
        <f t="shared" si="113"/>
        <v>0</v>
      </c>
    </row>
    <row r="2596" spans="3:3">
      <c r="C2596" s="57">
        <f t="shared" si="113"/>
        <v>0</v>
      </c>
    </row>
    <row r="2597" spans="3:3">
      <c r="C2597" s="57">
        <f t="shared" si="113"/>
        <v>0</v>
      </c>
    </row>
    <row r="2598" spans="3:3">
      <c r="C2598" s="57">
        <f t="shared" si="113"/>
        <v>0</v>
      </c>
    </row>
    <row r="2599" spans="3:3">
      <c r="C2599" s="57">
        <f t="shared" si="113"/>
        <v>0</v>
      </c>
    </row>
    <row r="2600" spans="3:3">
      <c r="C2600" s="57">
        <f t="shared" si="113"/>
        <v>0</v>
      </c>
    </row>
    <row r="2601" spans="3:3">
      <c r="C2601" s="57">
        <f t="shared" si="113"/>
        <v>0</v>
      </c>
    </row>
    <row r="2602" spans="3:3">
      <c r="C2602" s="57">
        <f t="shared" si="113"/>
        <v>0</v>
      </c>
    </row>
    <row r="2603" spans="3:3">
      <c r="C2603" s="57">
        <f t="shared" si="113"/>
        <v>0</v>
      </c>
    </row>
    <row r="2604" spans="3:3">
      <c r="C2604" s="57">
        <f t="shared" si="113"/>
        <v>0</v>
      </c>
    </row>
    <row r="2605" spans="3:3">
      <c r="C2605" s="57">
        <f t="shared" si="113"/>
        <v>0</v>
      </c>
    </row>
    <row r="2606" spans="3:3">
      <c r="C2606" s="57">
        <f t="shared" si="113"/>
        <v>0</v>
      </c>
    </row>
    <row r="2607" spans="3:3">
      <c r="C2607" s="57">
        <f t="shared" si="113"/>
        <v>0</v>
      </c>
    </row>
    <row r="2608" spans="3:3">
      <c r="C2608" s="57">
        <f t="shared" si="113"/>
        <v>0</v>
      </c>
    </row>
    <row r="2609" spans="3:3">
      <c r="C2609" s="57">
        <f t="shared" si="113"/>
        <v>0</v>
      </c>
    </row>
    <row r="2610" spans="3:3">
      <c r="C2610" s="57">
        <f t="shared" si="113"/>
        <v>0</v>
      </c>
    </row>
    <row r="2611" spans="3:3">
      <c r="C2611" s="57">
        <f t="shared" si="113"/>
        <v>0</v>
      </c>
    </row>
    <row r="2612" spans="3:3">
      <c r="C2612" s="57">
        <f t="shared" si="113"/>
        <v>0</v>
      </c>
    </row>
    <row r="2613" spans="3:3">
      <c r="C2613" s="57">
        <f t="shared" si="113"/>
        <v>0</v>
      </c>
    </row>
    <row r="2614" spans="3:3">
      <c r="C2614" s="57">
        <f t="shared" si="113"/>
        <v>0</v>
      </c>
    </row>
    <row r="2615" spans="3:3">
      <c r="C2615" s="57">
        <f t="shared" si="113"/>
        <v>0</v>
      </c>
    </row>
    <row r="2616" spans="3:3">
      <c r="C2616" s="57">
        <f t="shared" si="113"/>
        <v>0</v>
      </c>
    </row>
    <row r="2617" spans="3:3">
      <c r="C2617" s="57">
        <f t="shared" si="113"/>
        <v>0</v>
      </c>
    </row>
    <row r="2618" spans="3:3">
      <c r="C2618" s="57">
        <f t="shared" si="113"/>
        <v>0</v>
      </c>
    </row>
    <row r="2619" spans="3:3">
      <c r="C2619" s="57">
        <f t="shared" si="113"/>
        <v>0</v>
      </c>
    </row>
    <row r="2620" spans="3:3">
      <c r="C2620" s="57">
        <f t="shared" si="113"/>
        <v>0</v>
      </c>
    </row>
    <row r="2621" spans="3:3">
      <c r="C2621" s="57">
        <f t="shared" si="113"/>
        <v>0</v>
      </c>
    </row>
    <row r="2622" spans="3:3">
      <c r="C2622" s="57">
        <f t="shared" ref="C2622:C2666" si="114">BF100</f>
        <v>0</v>
      </c>
    </row>
    <row r="2623" spans="3:3">
      <c r="C2623" s="57">
        <f t="shared" si="114"/>
        <v>0</v>
      </c>
    </row>
    <row r="2624" spans="3:3">
      <c r="C2624" s="57">
        <f t="shared" si="114"/>
        <v>0</v>
      </c>
    </row>
    <row r="2625" spans="3:3">
      <c r="C2625" s="57">
        <f t="shared" si="114"/>
        <v>0</v>
      </c>
    </row>
    <row r="2626" spans="3:3">
      <c r="C2626" s="57">
        <f t="shared" si="114"/>
        <v>0</v>
      </c>
    </row>
    <row r="2627" spans="3:3">
      <c r="C2627" s="57">
        <f t="shared" si="114"/>
        <v>0</v>
      </c>
    </row>
    <row r="2628" spans="3:3">
      <c r="C2628" s="57">
        <f t="shared" si="114"/>
        <v>0</v>
      </c>
    </row>
    <row r="2629" spans="3:3">
      <c r="C2629" s="57">
        <f t="shared" si="114"/>
        <v>0</v>
      </c>
    </row>
    <row r="2630" spans="3:3">
      <c r="C2630" s="57">
        <f t="shared" si="114"/>
        <v>0</v>
      </c>
    </row>
    <row r="2631" spans="3:3">
      <c r="C2631" s="57">
        <f t="shared" si="114"/>
        <v>0</v>
      </c>
    </row>
    <row r="2632" spans="3:3">
      <c r="C2632" s="57">
        <f t="shared" si="114"/>
        <v>0</v>
      </c>
    </row>
    <row r="2633" spans="3:3">
      <c r="C2633" s="57">
        <f t="shared" si="114"/>
        <v>0</v>
      </c>
    </row>
    <row r="2634" spans="3:3">
      <c r="C2634" s="57">
        <f t="shared" si="114"/>
        <v>0</v>
      </c>
    </row>
    <row r="2635" spans="3:3">
      <c r="C2635" s="57">
        <f t="shared" si="114"/>
        <v>0</v>
      </c>
    </row>
    <row r="2636" spans="3:3">
      <c r="C2636" s="57">
        <f t="shared" si="114"/>
        <v>0</v>
      </c>
    </row>
    <row r="2637" spans="3:3">
      <c r="C2637" s="57">
        <f t="shared" si="114"/>
        <v>0</v>
      </c>
    </row>
    <row r="2638" spans="3:3">
      <c r="C2638" s="57">
        <f t="shared" si="114"/>
        <v>0</v>
      </c>
    </row>
    <row r="2639" spans="3:3">
      <c r="C2639" s="57">
        <f t="shared" si="114"/>
        <v>0</v>
      </c>
    </row>
    <row r="2640" spans="3:3">
      <c r="C2640" s="57">
        <f t="shared" si="114"/>
        <v>0</v>
      </c>
    </row>
    <row r="2641" spans="3:3">
      <c r="C2641" s="57">
        <f t="shared" si="114"/>
        <v>0</v>
      </c>
    </row>
    <row r="2642" spans="3:3">
      <c r="C2642" s="57">
        <f t="shared" si="114"/>
        <v>0</v>
      </c>
    </row>
    <row r="2643" spans="3:3">
      <c r="C2643" s="57">
        <f t="shared" si="114"/>
        <v>0</v>
      </c>
    </row>
    <row r="2644" spans="3:3">
      <c r="C2644" s="57">
        <f t="shared" si="114"/>
        <v>0</v>
      </c>
    </row>
    <row r="2645" spans="3:3">
      <c r="C2645" s="57">
        <f t="shared" si="114"/>
        <v>0</v>
      </c>
    </row>
    <row r="2646" spans="3:3">
      <c r="C2646" s="57">
        <f t="shared" si="114"/>
        <v>0</v>
      </c>
    </row>
    <row r="2647" spans="3:3">
      <c r="C2647" s="57">
        <f t="shared" si="114"/>
        <v>0</v>
      </c>
    </row>
    <row r="2648" spans="3:3">
      <c r="C2648" s="57">
        <f t="shared" si="114"/>
        <v>0</v>
      </c>
    </row>
    <row r="2649" spans="3:3">
      <c r="C2649" s="57">
        <f t="shared" si="114"/>
        <v>0</v>
      </c>
    </row>
    <row r="2650" spans="3:3">
      <c r="C2650" s="57">
        <f t="shared" si="114"/>
        <v>0</v>
      </c>
    </row>
    <row r="2651" spans="3:3">
      <c r="C2651" s="57">
        <f t="shared" si="114"/>
        <v>0</v>
      </c>
    </row>
    <row r="2652" spans="3:3">
      <c r="C2652" s="57">
        <f t="shared" si="114"/>
        <v>0</v>
      </c>
    </row>
    <row r="2653" spans="3:3">
      <c r="C2653" s="57">
        <f t="shared" si="114"/>
        <v>0</v>
      </c>
    </row>
    <row r="2654" spans="3:3">
      <c r="C2654" s="57">
        <f t="shared" si="114"/>
        <v>0</v>
      </c>
    </row>
    <row r="2655" spans="3:3">
      <c r="C2655" s="57">
        <f t="shared" si="114"/>
        <v>0</v>
      </c>
    </row>
    <row r="2656" spans="3:3">
      <c r="C2656" s="57">
        <f t="shared" si="114"/>
        <v>0</v>
      </c>
    </row>
    <row r="2657" spans="3:3">
      <c r="C2657" s="57">
        <f t="shared" si="114"/>
        <v>0</v>
      </c>
    </row>
    <row r="2658" spans="3:3">
      <c r="C2658" s="57">
        <f t="shared" si="114"/>
        <v>0</v>
      </c>
    </row>
    <row r="2659" spans="3:3">
      <c r="C2659" s="57">
        <f t="shared" si="114"/>
        <v>0</v>
      </c>
    </row>
    <row r="2660" spans="3:3">
      <c r="C2660" s="57">
        <f t="shared" si="114"/>
        <v>0</v>
      </c>
    </row>
    <row r="2661" spans="3:3">
      <c r="C2661" s="57">
        <f t="shared" si="114"/>
        <v>0</v>
      </c>
    </row>
    <row r="2662" spans="3:3">
      <c r="C2662" s="57">
        <f t="shared" si="114"/>
        <v>0</v>
      </c>
    </row>
    <row r="2663" spans="3:3">
      <c r="C2663" s="57">
        <f t="shared" si="114"/>
        <v>0</v>
      </c>
    </row>
    <row r="2664" spans="3:3">
      <c r="C2664" s="57">
        <f t="shared" si="114"/>
        <v>0</v>
      </c>
    </row>
    <row r="2665" spans="3:3">
      <c r="C2665" s="57">
        <f t="shared" si="114"/>
        <v>0</v>
      </c>
    </row>
    <row r="2666" spans="3:3">
      <c r="C2666" s="57">
        <f t="shared" si="114"/>
        <v>0</v>
      </c>
    </row>
    <row r="2667" spans="3:3">
      <c r="C2667" s="57">
        <f t="shared" ref="C2667:C2711" si="115">BG100</f>
        <v>0</v>
      </c>
    </row>
    <row r="2668" spans="3:3">
      <c r="C2668" s="57">
        <f t="shared" si="115"/>
        <v>0</v>
      </c>
    </row>
    <row r="2669" spans="3:3">
      <c r="C2669" s="57">
        <f t="shared" si="115"/>
        <v>0</v>
      </c>
    </row>
    <row r="2670" spans="3:3">
      <c r="C2670" s="57">
        <f t="shared" si="115"/>
        <v>0</v>
      </c>
    </row>
    <row r="2671" spans="3:3">
      <c r="C2671" s="57">
        <f t="shared" si="115"/>
        <v>0</v>
      </c>
    </row>
    <row r="2672" spans="3:3">
      <c r="C2672" s="57">
        <f t="shared" si="115"/>
        <v>0</v>
      </c>
    </row>
    <row r="2673" spans="3:3">
      <c r="C2673" s="57">
        <f t="shared" si="115"/>
        <v>0</v>
      </c>
    </row>
    <row r="2674" spans="3:3">
      <c r="C2674" s="57">
        <f t="shared" si="115"/>
        <v>0</v>
      </c>
    </row>
    <row r="2675" spans="3:3">
      <c r="C2675" s="57">
        <f t="shared" si="115"/>
        <v>0</v>
      </c>
    </row>
    <row r="2676" spans="3:3">
      <c r="C2676" s="57">
        <f t="shared" si="115"/>
        <v>0</v>
      </c>
    </row>
    <row r="2677" spans="3:3">
      <c r="C2677" s="57">
        <f t="shared" si="115"/>
        <v>0</v>
      </c>
    </row>
    <row r="2678" spans="3:3">
      <c r="C2678" s="57">
        <f t="shared" si="115"/>
        <v>0</v>
      </c>
    </row>
    <row r="2679" spans="3:3">
      <c r="C2679" s="57">
        <f t="shared" si="115"/>
        <v>0</v>
      </c>
    </row>
    <row r="2680" spans="3:3">
      <c r="C2680" s="57">
        <f t="shared" si="115"/>
        <v>0</v>
      </c>
    </row>
    <row r="2681" spans="3:3">
      <c r="C2681" s="57">
        <f t="shared" si="115"/>
        <v>0</v>
      </c>
    </row>
    <row r="2682" spans="3:3">
      <c r="C2682" s="57">
        <f t="shared" si="115"/>
        <v>0</v>
      </c>
    </row>
    <row r="2683" spans="3:3">
      <c r="C2683" s="57">
        <f t="shared" si="115"/>
        <v>0</v>
      </c>
    </row>
    <row r="2684" spans="3:3">
      <c r="C2684" s="57">
        <f t="shared" si="115"/>
        <v>0</v>
      </c>
    </row>
    <row r="2685" spans="3:3">
      <c r="C2685" s="57">
        <f t="shared" si="115"/>
        <v>0</v>
      </c>
    </row>
    <row r="2686" spans="3:3">
      <c r="C2686" s="57">
        <f t="shared" si="115"/>
        <v>0</v>
      </c>
    </row>
    <row r="2687" spans="3:3">
      <c r="C2687" s="57">
        <f t="shared" si="115"/>
        <v>0</v>
      </c>
    </row>
    <row r="2688" spans="3:3">
      <c r="C2688" s="57">
        <f t="shared" si="115"/>
        <v>0</v>
      </c>
    </row>
    <row r="2689" spans="3:3">
      <c r="C2689" s="57">
        <f t="shared" si="115"/>
        <v>0</v>
      </c>
    </row>
    <row r="2690" spans="3:3">
      <c r="C2690" s="57">
        <f t="shared" si="115"/>
        <v>0</v>
      </c>
    </row>
    <row r="2691" spans="3:3">
      <c r="C2691" s="57">
        <f t="shared" si="115"/>
        <v>0</v>
      </c>
    </row>
    <row r="2692" spans="3:3">
      <c r="C2692" s="57">
        <f t="shared" si="115"/>
        <v>0</v>
      </c>
    </row>
    <row r="2693" spans="3:3">
      <c r="C2693" s="57">
        <f t="shared" si="115"/>
        <v>0</v>
      </c>
    </row>
    <row r="2694" spans="3:3">
      <c r="C2694" s="57">
        <f t="shared" si="115"/>
        <v>0</v>
      </c>
    </row>
    <row r="2695" spans="3:3">
      <c r="C2695" s="57">
        <f t="shared" si="115"/>
        <v>0</v>
      </c>
    </row>
    <row r="2696" spans="3:3">
      <c r="C2696" s="57">
        <f t="shared" si="115"/>
        <v>0</v>
      </c>
    </row>
    <row r="2697" spans="3:3">
      <c r="C2697" s="57">
        <f t="shared" si="115"/>
        <v>0</v>
      </c>
    </row>
    <row r="2698" spans="3:3">
      <c r="C2698" s="57">
        <f t="shared" si="115"/>
        <v>0</v>
      </c>
    </row>
    <row r="2699" spans="3:3">
      <c r="C2699" s="57">
        <f t="shared" si="115"/>
        <v>0</v>
      </c>
    </row>
    <row r="2700" spans="3:3">
      <c r="C2700" s="57">
        <f t="shared" si="115"/>
        <v>0</v>
      </c>
    </row>
    <row r="2701" spans="3:3">
      <c r="C2701" s="57">
        <f t="shared" si="115"/>
        <v>0</v>
      </c>
    </row>
    <row r="2702" spans="3:3">
      <c r="C2702" s="57">
        <f t="shared" si="115"/>
        <v>0</v>
      </c>
    </row>
    <row r="2703" spans="3:3">
      <c r="C2703" s="57">
        <f t="shared" si="115"/>
        <v>0</v>
      </c>
    </row>
    <row r="2704" spans="3:3">
      <c r="C2704" s="57">
        <f t="shared" si="115"/>
        <v>0</v>
      </c>
    </row>
    <row r="2705" spans="3:3">
      <c r="C2705" s="57">
        <f t="shared" si="115"/>
        <v>0</v>
      </c>
    </row>
    <row r="2706" spans="3:3">
      <c r="C2706" s="57">
        <f t="shared" si="115"/>
        <v>0</v>
      </c>
    </row>
    <row r="2707" spans="3:3">
      <c r="C2707" s="57">
        <f t="shared" si="115"/>
        <v>0</v>
      </c>
    </row>
    <row r="2708" spans="3:3">
      <c r="C2708" s="57">
        <f t="shared" si="115"/>
        <v>0</v>
      </c>
    </row>
    <row r="2709" spans="3:3">
      <c r="C2709" s="57">
        <f t="shared" si="115"/>
        <v>0</v>
      </c>
    </row>
    <row r="2710" spans="3:3">
      <c r="C2710" s="57">
        <f t="shared" si="115"/>
        <v>0</v>
      </c>
    </row>
    <row r="2711" spans="3:3">
      <c r="C2711" s="57">
        <f t="shared" si="115"/>
        <v>0</v>
      </c>
    </row>
    <row r="2712" spans="3:3">
      <c r="C2712" s="57">
        <f t="shared" ref="C2712:C2756" si="116">BH100</f>
        <v>0</v>
      </c>
    </row>
    <row r="2713" spans="3:3">
      <c r="C2713" s="57">
        <f t="shared" si="116"/>
        <v>0</v>
      </c>
    </row>
    <row r="2714" spans="3:3">
      <c r="C2714" s="57">
        <f t="shared" si="116"/>
        <v>0</v>
      </c>
    </row>
    <row r="2715" spans="3:3">
      <c r="C2715" s="57">
        <f t="shared" si="116"/>
        <v>0</v>
      </c>
    </row>
    <row r="2716" spans="3:3">
      <c r="C2716" s="57">
        <f t="shared" si="116"/>
        <v>0</v>
      </c>
    </row>
    <row r="2717" spans="3:3">
      <c r="C2717" s="57">
        <f t="shared" si="116"/>
        <v>0</v>
      </c>
    </row>
    <row r="2718" spans="3:3">
      <c r="C2718" s="57">
        <f t="shared" si="116"/>
        <v>0</v>
      </c>
    </row>
    <row r="2719" spans="3:3">
      <c r="C2719" s="57">
        <f t="shared" si="116"/>
        <v>0</v>
      </c>
    </row>
    <row r="2720" spans="3:3">
      <c r="C2720" s="57">
        <f t="shared" si="116"/>
        <v>0</v>
      </c>
    </row>
    <row r="2721" spans="3:3">
      <c r="C2721" s="57">
        <f t="shared" si="116"/>
        <v>0</v>
      </c>
    </row>
    <row r="2722" spans="3:3">
      <c r="C2722" s="57">
        <f t="shared" si="116"/>
        <v>0</v>
      </c>
    </row>
    <row r="2723" spans="3:3">
      <c r="C2723" s="57">
        <f t="shared" si="116"/>
        <v>0</v>
      </c>
    </row>
    <row r="2724" spans="3:3">
      <c r="C2724" s="57">
        <f t="shared" si="116"/>
        <v>0</v>
      </c>
    </row>
    <row r="2725" spans="3:3">
      <c r="C2725" s="57">
        <f t="shared" si="116"/>
        <v>0</v>
      </c>
    </row>
    <row r="2726" spans="3:3">
      <c r="C2726" s="57">
        <f t="shared" si="116"/>
        <v>0</v>
      </c>
    </row>
    <row r="2727" spans="3:3">
      <c r="C2727" s="57">
        <f t="shared" si="116"/>
        <v>0</v>
      </c>
    </row>
    <row r="2728" spans="3:3">
      <c r="C2728" s="57">
        <f t="shared" si="116"/>
        <v>0</v>
      </c>
    </row>
    <row r="2729" spans="3:3">
      <c r="C2729" s="57">
        <f t="shared" si="116"/>
        <v>0</v>
      </c>
    </row>
    <row r="2730" spans="3:3">
      <c r="C2730" s="57">
        <f t="shared" si="116"/>
        <v>0</v>
      </c>
    </row>
    <row r="2731" spans="3:3">
      <c r="C2731" s="57">
        <f t="shared" si="116"/>
        <v>0</v>
      </c>
    </row>
    <row r="2732" spans="3:3">
      <c r="C2732" s="57">
        <f t="shared" si="116"/>
        <v>0</v>
      </c>
    </row>
    <row r="2733" spans="3:3">
      <c r="C2733" s="57">
        <f t="shared" si="116"/>
        <v>0</v>
      </c>
    </row>
    <row r="2734" spans="3:3">
      <c r="C2734" s="57">
        <f t="shared" si="116"/>
        <v>0</v>
      </c>
    </row>
    <row r="2735" spans="3:3">
      <c r="C2735" s="57">
        <f t="shared" si="116"/>
        <v>0</v>
      </c>
    </row>
    <row r="2736" spans="3:3">
      <c r="C2736" s="57">
        <f t="shared" si="116"/>
        <v>0</v>
      </c>
    </row>
    <row r="2737" spans="3:3">
      <c r="C2737" s="57">
        <f t="shared" si="116"/>
        <v>0</v>
      </c>
    </row>
    <row r="2738" spans="3:3">
      <c r="C2738" s="57">
        <f t="shared" si="116"/>
        <v>0</v>
      </c>
    </row>
    <row r="2739" spans="3:3">
      <c r="C2739" s="57">
        <f t="shared" si="116"/>
        <v>0</v>
      </c>
    </row>
    <row r="2740" spans="3:3">
      <c r="C2740" s="57">
        <f t="shared" si="116"/>
        <v>0</v>
      </c>
    </row>
    <row r="2741" spans="3:3">
      <c r="C2741" s="57">
        <f t="shared" si="116"/>
        <v>0</v>
      </c>
    </row>
    <row r="2742" spans="3:3">
      <c r="C2742" s="57">
        <f t="shared" si="116"/>
        <v>0</v>
      </c>
    </row>
    <row r="2743" spans="3:3">
      <c r="C2743" s="57">
        <f t="shared" si="116"/>
        <v>0</v>
      </c>
    </row>
    <row r="2744" spans="3:3">
      <c r="C2744" s="57">
        <f t="shared" si="116"/>
        <v>0</v>
      </c>
    </row>
    <row r="2745" spans="3:3">
      <c r="C2745" s="57">
        <f t="shared" si="116"/>
        <v>0</v>
      </c>
    </row>
    <row r="2746" spans="3:3">
      <c r="C2746" s="57">
        <f t="shared" si="116"/>
        <v>0</v>
      </c>
    </row>
    <row r="2747" spans="3:3">
      <c r="C2747" s="57">
        <f t="shared" si="116"/>
        <v>0</v>
      </c>
    </row>
    <row r="2748" spans="3:3">
      <c r="C2748" s="57">
        <f t="shared" si="116"/>
        <v>0</v>
      </c>
    </row>
    <row r="2749" spans="3:3">
      <c r="C2749" s="57">
        <f t="shared" si="116"/>
        <v>0</v>
      </c>
    </row>
    <row r="2750" spans="3:3">
      <c r="C2750" s="57">
        <f t="shared" si="116"/>
        <v>0</v>
      </c>
    </row>
    <row r="2751" spans="3:3">
      <c r="C2751" s="57">
        <f t="shared" si="116"/>
        <v>0</v>
      </c>
    </row>
    <row r="2752" spans="3:3">
      <c r="C2752" s="57">
        <f t="shared" si="116"/>
        <v>0</v>
      </c>
    </row>
    <row r="2753" spans="3:3">
      <c r="C2753" s="57">
        <f t="shared" si="116"/>
        <v>0</v>
      </c>
    </row>
    <row r="2754" spans="3:3">
      <c r="C2754" s="57">
        <f t="shared" si="116"/>
        <v>0</v>
      </c>
    </row>
    <row r="2755" spans="3:3">
      <c r="C2755" s="57">
        <f t="shared" si="116"/>
        <v>0</v>
      </c>
    </row>
    <row r="2756" spans="3:3">
      <c r="C2756" s="57">
        <f t="shared" si="116"/>
        <v>0</v>
      </c>
    </row>
    <row r="2757" spans="3:3">
      <c r="C2757" s="57">
        <f t="shared" ref="C2757:C2801" si="117">BI100</f>
        <v>0</v>
      </c>
    </row>
    <row r="2758" spans="3:3">
      <c r="C2758" s="57">
        <f t="shared" si="117"/>
        <v>0</v>
      </c>
    </row>
    <row r="2759" spans="3:3">
      <c r="C2759" s="57">
        <f t="shared" si="117"/>
        <v>0</v>
      </c>
    </row>
    <row r="2760" spans="3:3">
      <c r="C2760" s="57">
        <f t="shared" si="117"/>
        <v>0</v>
      </c>
    </row>
    <row r="2761" spans="3:3">
      <c r="C2761" s="57">
        <f t="shared" si="117"/>
        <v>0</v>
      </c>
    </row>
    <row r="2762" spans="3:3">
      <c r="C2762" s="57">
        <f t="shared" si="117"/>
        <v>0</v>
      </c>
    </row>
    <row r="2763" spans="3:3">
      <c r="C2763" s="57">
        <f t="shared" si="117"/>
        <v>0</v>
      </c>
    </row>
    <row r="2764" spans="3:3">
      <c r="C2764" s="57">
        <f t="shared" si="117"/>
        <v>0</v>
      </c>
    </row>
    <row r="2765" spans="3:3">
      <c r="C2765" s="57">
        <f t="shared" si="117"/>
        <v>0</v>
      </c>
    </row>
    <row r="2766" spans="3:3">
      <c r="C2766" s="57">
        <f t="shared" si="117"/>
        <v>0</v>
      </c>
    </row>
    <row r="2767" spans="3:3">
      <c r="C2767" s="57">
        <f t="shared" si="117"/>
        <v>0</v>
      </c>
    </row>
    <row r="2768" spans="3:3">
      <c r="C2768" s="57">
        <f t="shared" si="117"/>
        <v>0</v>
      </c>
    </row>
    <row r="2769" spans="3:3">
      <c r="C2769" s="57">
        <f t="shared" si="117"/>
        <v>0</v>
      </c>
    </row>
    <row r="2770" spans="3:3">
      <c r="C2770" s="57">
        <f t="shared" si="117"/>
        <v>0</v>
      </c>
    </row>
    <row r="2771" spans="3:3">
      <c r="C2771" s="57">
        <f t="shared" si="117"/>
        <v>0</v>
      </c>
    </row>
    <row r="2772" spans="3:3">
      <c r="C2772" s="57">
        <f t="shared" si="117"/>
        <v>0</v>
      </c>
    </row>
    <row r="2773" spans="3:3">
      <c r="C2773" s="57">
        <f t="shared" si="117"/>
        <v>0</v>
      </c>
    </row>
    <row r="2774" spans="3:3">
      <c r="C2774" s="57">
        <f t="shared" si="117"/>
        <v>0</v>
      </c>
    </row>
    <row r="2775" spans="3:3">
      <c r="C2775" s="57">
        <f t="shared" si="117"/>
        <v>0</v>
      </c>
    </row>
    <row r="2776" spans="3:3">
      <c r="C2776" s="57">
        <f t="shared" si="117"/>
        <v>0</v>
      </c>
    </row>
    <row r="2777" spans="3:3">
      <c r="C2777" s="57">
        <f t="shared" si="117"/>
        <v>0</v>
      </c>
    </row>
    <row r="2778" spans="3:3">
      <c r="C2778" s="57">
        <f t="shared" si="117"/>
        <v>0</v>
      </c>
    </row>
    <row r="2779" spans="3:3">
      <c r="C2779" s="57">
        <f t="shared" si="117"/>
        <v>0</v>
      </c>
    </row>
    <row r="2780" spans="3:3">
      <c r="C2780" s="57">
        <f t="shared" si="117"/>
        <v>0</v>
      </c>
    </row>
    <row r="2781" spans="3:3">
      <c r="C2781" s="57">
        <f t="shared" si="117"/>
        <v>0</v>
      </c>
    </row>
    <row r="2782" spans="3:3">
      <c r="C2782" s="57">
        <f t="shared" si="117"/>
        <v>0</v>
      </c>
    </row>
    <row r="2783" spans="3:3">
      <c r="C2783" s="57">
        <f t="shared" si="117"/>
        <v>0</v>
      </c>
    </row>
    <row r="2784" spans="3:3">
      <c r="C2784" s="57">
        <f t="shared" si="117"/>
        <v>0</v>
      </c>
    </row>
    <row r="2785" spans="3:3">
      <c r="C2785" s="57">
        <f t="shared" si="117"/>
        <v>0</v>
      </c>
    </row>
    <row r="2786" spans="3:3">
      <c r="C2786" s="57">
        <f t="shared" si="117"/>
        <v>0</v>
      </c>
    </row>
    <row r="2787" spans="3:3">
      <c r="C2787" s="57">
        <f t="shared" si="117"/>
        <v>0</v>
      </c>
    </row>
    <row r="2788" spans="3:3">
      <c r="C2788" s="57">
        <f t="shared" si="117"/>
        <v>0</v>
      </c>
    </row>
    <row r="2789" spans="3:3">
      <c r="C2789" s="57">
        <f t="shared" si="117"/>
        <v>0</v>
      </c>
    </row>
    <row r="2790" spans="3:3">
      <c r="C2790" s="57">
        <f t="shared" si="117"/>
        <v>0</v>
      </c>
    </row>
    <row r="2791" spans="3:3">
      <c r="C2791" s="57">
        <f t="shared" si="117"/>
        <v>0</v>
      </c>
    </row>
    <row r="2792" spans="3:3">
      <c r="C2792" s="57">
        <f t="shared" si="117"/>
        <v>0</v>
      </c>
    </row>
    <row r="2793" spans="3:3">
      <c r="C2793" s="57">
        <f t="shared" si="117"/>
        <v>0</v>
      </c>
    </row>
    <row r="2794" spans="3:3">
      <c r="C2794" s="57">
        <f t="shared" si="117"/>
        <v>0</v>
      </c>
    </row>
    <row r="2795" spans="3:3">
      <c r="C2795" s="57">
        <f t="shared" si="117"/>
        <v>0</v>
      </c>
    </row>
    <row r="2796" spans="3:3">
      <c r="C2796" s="57">
        <f t="shared" si="117"/>
        <v>0</v>
      </c>
    </row>
    <row r="2797" spans="3:3">
      <c r="C2797" s="57">
        <f t="shared" si="117"/>
        <v>0</v>
      </c>
    </row>
    <row r="2798" spans="3:3">
      <c r="C2798" s="57">
        <f t="shared" si="117"/>
        <v>0</v>
      </c>
    </row>
    <row r="2799" spans="3:3">
      <c r="C2799" s="57">
        <f t="shared" si="117"/>
        <v>0</v>
      </c>
    </row>
    <row r="2800" spans="3:3">
      <c r="C2800" s="57">
        <f t="shared" si="117"/>
        <v>0</v>
      </c>
    </row>
    <row r="2801" spans="3:3">
      <c r="C2801" s="57">
        <f t="shared" si="117"/>
        <v>0</v>
      </c>
    </row>
    <row r="2802" spans="3:3">
      <c r="C2802" s="57">
        <f t="shared" ref="C2802:C2846" si="118">BJ100</f>
        <v>0</v>
      </c>
    </row>
    <row r="2803" spans="3:3">
      <c r="C2803" s="57">
        <f t="shared" si="118"/>
        <v>0</v>
      </c>
    </row>
    <row r="2804" spans="3:3">
      <c r="C2804" s="57">
        <f t="shared" si="118"/>
        <v>0</v>
      </c>
    </row>
    <row r="2805" spans="3:3">
      <c r="C2805" s="57">
        <f t="shared" si="118"/>
        <v>0</v>
      </c>
    </row>
    <row r="2806" spans="3:3">
      <c r="C2806" s="57">
        <f t="shared" si="118"/>
        <v>0</v>
      </c>
    </row>
    <row r="2807" spans="3:3">
      <c r="C2807" s="57">
        <f t="shared" si="118"/>
        <v>0</v>
      </c>
    </row>
    <row r="2808" spans="3:3">
      <c r="C2808" s="57">
        <f t="shared" si="118"/>
        <v>0</v>
      </c>
    </row>
    <row r="2809" spans="3:3">
      <c r="C2809" s="57">
        <f t="shared" si="118"/>
        <v>0</v>
      </c>
    </row>
    <row r="2810" spans="3:3">
      <c r="C2810" s="57">
        <f t="shared" si="118"/>
        <v>0</v>
      </c>
    </row>
    <row r="2811" spans="3:3">
      <c r="C2811" s="57">
        <f t="shared" si="118"/>
        <v>0</v>
      </c>
    </row>
    <row r="2812" spans="3:3">
      <c r="C2812" s="57">
        <f t="shared" si="118"/>
        <v>0</v>
      </c>
    </row>
    <row r="2813" spans="3:3">
      <c r="C2813" s="57">
        <f t="shared" si="118"/>
        <v>0</v>
      </c>
    </row>
    <row r="2814" spans="3:3">
      <c r="C2814" s="57">
        <f t="shared" si="118"/>
        <v>0</v>
      </c>
    </row>
    <row r="2815" spans="3:3">
      <c r="C2815" s="57">
        <f t="shared" si="118"/>
        <v>0</v>
      </c>
    </row>
    <row r="2816" spans="3:3">
      <c r="C2816" s="57">
        <f t="shared" si="118"/>
        <v>0</v>
      </c>
    </row>
    <row r="2817" spans="3:3">
      <c r="C2817" s="57">
        <f t="shared" si="118"/>
        <v>0</v>
      </c>
    </row>
    <row r="2818" spans="3:3">
      <c r="C2818" s="57">
        <f t="shared" si="118"/>
        <v>0</v>
      </c>
    </row>
    <row r="2819" spans="3:3">
      <c r="C2819" s="57">
        <f t="shared" si="118"/>
        <v>0</v>
      </c>
    </row>
    <row r="2820" spans="3:3">
      <c r="C2820" s="57">
        <f t="shared" si="118"/>
        <v>0</v>
      </c>
    </row>
    <row r="2821" spans="3:3">
      <c r="C2821" s="57">
        <f t="shared" si="118"/>
        <v>0</v>
      </c>
    </row>
    <row r="2822" spans="3:3">
      <c r="C2822" s="57">
        <f t="shared" si="118"/>
        <v>0</v>
      </c>
    </row>
    <row r="2823" spans="3:3">
      <c r="C2823" s="57">
        <f t="shared" si="118"/>
        <v>0</v>
      </c>
    </row>
    <row r="2824" spans="3:3">
      <c r="C2824" s="57">
        <f t="shared" si="118"/>
        <v>0</v>
      </c>
    </row>
    <row r="2825" spans="3:3">
      <c r="C2825" s="57">
        <f t="shared" si="118"/>
        <v>0</v>
      </c>
    </row>
    <row r="2826" spans="3:3">
      <c r="C2826" s="57">
        <f t="shared" si="118"/>
        <v>0</v>
      </c>
    </row>
    <row r="2827" spans="3:3">
      <c r="C2827" s="57">
        <f t="shared" si="118"/>
        <v>0</v>
      </c>
    </row>
    <row r="2828" spans="3:3">
      <c r="C2828" s="57">
        <f t="shared" si="118"/>
        <v>0</v>
      </c>
    </row>
    <row r="2829" spans="3:3">
      <c r="C2829" s="57">
        <f t="shared" si="118"/>
        <v>0</v>
      </c>
    </row>
    <row r="2830" spans="3:3">
      <c r="C2830" s="57">
        <f t="shared" si="118"/>
        <v>0</v>
      </c>
    </row>
    <row r="2831" spans="3:3">
      <c r="C2831" s="57">
        <f t="shared" si="118"/>
        <v>0</v>
      </c>
    </row>
    <row r="2832" spans="3:3">
      <c r="C2832" s="57">
        <f t="shared" si="118"/>
        <v>0</v>
      </c>
    </row>
    <row r="2833" spans="3:3">
      <c r="C2833" s="57">
        <f t="shared" si="118"/>
        <v>0</v>
      </c>
    </row>
    <row r="2834" spans="3:3">
      <c r="C2834" s="57">
        <f t="shared" si="118"/>
        <v>0</v>
      </c>
    </row>
    <row r="2835" spans="3:3">
      <c r="C2835" s="57">
        <f t="shared" si="118"/>
        <v>0</v>
      </c>
    </row>
    <row r="2836" spans="3:3">
      <c r="C2836" s="57">
        <f t="shared" si="118"/>
        <v>0</v>
      </c>
    </row>
    <row r="2837" spans="3:3">
      <c r="C2837" s="57">
        <f t="shared" si="118"/>
        <v>0</v>
      </c>
    </row>
    <row r="2838" spans="3:3">
      <c r="C2838" s="57">
        <f t="shared" si="118"/>
        <v>0</v>
      </c>
    </row>
    <row r="2839" spans="3:3">
      <c r="C2839" s="57">
        <f t="shared" si="118"/>
        <v>0</v>
      </c>
    </row>
    <row r="2840" spans="3:3">
      <c r="C2840" s="57">
        <f t="shared" si="118"/>
        <v>0</v>
      </c>
    </row>
    <row r="2841" spans="3:3">
      <c r="C2841" s="57">
        <f t="shared" si="118"/>
        <v>0</v>
      </c>
    </row>
    <row r="2842" spans="3:3">
      <c r="C2842" s="57">
        <f t="shared" si="118"/>
        <v>0</v>
      </c>
    </row>
    <row r="2843" spans="3:3">
      <c r="C2843" s="57">
        <f t="shared" si="118"/>
        <v>0</v>
      </c>
    </row>
    <row r="2844" spans="3:3">
      <c r="C2844" s="57">
        <f t="shared" si="118"/>
        <v>0</v>
      </c>
    </row>
    <row r="2845" spans="3:3">
      <c r="C2845" s="57">
        <f t="shared" si="118"/>
        <v>0</v>
      </c>
    </row>
    <row r="2846" spans="3:3">
      <c r="C2846" s="57">
        <f t="shared" si="118"/>
        <v>0</v>
      </c>
    </row>
    <row r="2847" spans="3:3">
      <c r="C2847" s="57">
        <f t="shared" ref="C2847:C2891" si="119">BK100</f>
        <v>0</v>
      </c>
    </row>
    <row r="2848" spans="3:3">
      <c r="C2848" s="57">
        <f t="shared" si="119"/>
        <v>0</v>
      </c>
    </row>
    <row r="2849" spans="3:3">
      <c r="C2849" s="57">
        <f t="shared" si="119"/>
        <v>0</v>
      </c>
    </row>
    <row r="2850" spans="3:3">
      <c r="C2850" s="57">
        <f t="shared" si="119"/>
        <v>0</v>
      </c>
    </row>
    <row r="2851" spans="3:3">
      <c r="C2851" s="57">
        <f t="shared" si="119"/>
        <v>0</v>
      </c>
    </row>
    <row r="2852" spans="3:3">
      <c r="C2852" s="57">
        <f t="shared" si="119"/>
        <v>0</v>
      </c>
    </row>
    <row r="2853" spans="3:3">
      <c r="C2853" s="57">
        <f t="shared" si="119"/>
        <v>0</v>
      </c>
    </row>
    <row r="2854" spans="3:3">
      <c r="C2854" s="57">
        <f t="shared" si="119"/>
        <v>0</v>
      </c>
    </row>
    <row r="2855" spans="3:3">
      <c r="C2855" s="57">
        <f t="shared" si="119"/>
        <v>0</v>
      </c>
    </row>
    <row r="2856" spans="3:3">
      <c r="C2856" s="57">
        <f t="shared" si="119"/>
        <v>0</v>
      </c>
    </row>
    <row r="2857" spans="3:3">
      <c r="C2857" s="57">
        <f t="shared" si="119"/>
        <v>0</v>
      </c>
    </row>
    <row r="2858" spans="3:3">
      <c r="C2858" s="57">
        <f t="shared" si="119"/>
        <v>0</v>
      </c>
    </row>
    <row r="2859" spans="3:3">
      <c r="C2859" s="57">
        <f t="shared" si="119"/>
        <v>0</v>
      </c>
    </row>
    <row r="2860" spans="3:3">
      <c r="C2860" s="57">
        <f t="shared" si="119"/>
        <v>0</v>
      </c>
    </row>
    <row r="2861" spans="3:3">
      <c r="C2861" s="57">
        <f t="shared" si="119"/>
        <v>0</v>
      </c>
    </row>
    <row r="2862" spans="3:3">
      <c r="C2862" s="57">
        <f t="shared" si="119"/>
        <v>0</v>
      </c>
    </row>
    <row r="2863" spans="3:3">
      <c r="C2863" s="57">
        <f t="shared" si="119"/>
        <v>0</v>
      </c>
    </row>
    <row r="2864" spans="3:3">
      <c r="C2864" s="57">
        <f t="shared" si="119"/>
        <v>0</v>
      </c>
    </row>
    <row r="2865" spans="3:3">
      <c r="C2865" s="57">
        <f t="shared" si="119"/>
        <v>0</v>
      </c>
    </row>
    <row r="2866" spans="3:3">
      <c r="C2866" s="57">
        <f t="shared" si="119"/>
        <v>0</v>
      </c>
    </row>
    <row r="2867" spans="3:3">
      <c r="C2867" s="57">
        <f t="shared" si="119"/>
        <v>0</v>
      </c>
    </row>
    <row r="2868" spans="3:3">
      <c r="C2868" s="57">
        <f t="shared" si="119"/>
        <v>0</v>
      </c>
    </row>
    <row r="2869" spans="3:3">
      <c r="C2869" s="57">
        <f t="shared" si="119"/>
        <v>0</v>
      </c>
    </row>
    <row r="2870" spans="3:3">
      <c r="C2870" s="57">
        <f t="shared" si="119"/>
        <v>0</v>
      </c>
    </row>
    <row r="2871" spans="3:3">
      <c r="C2871" s="57">
        <f t="shared" si="119"/>
        <v>0</v>
      </c>
    </row>
    <row r="2872" spans="3:3">
      <c r="C2872" s="57">
        <f t="shared" si="119"/>
        <v>0</v>
      </c>
    </row>
    <row r="2873" spans="3:3">
      <c r="C2873" s="57">
        <f t="shared" si="119"/>
        <v>0</v>
      </c>
    </row>
    <row r="2874" spans="3:3">
      <c r="C2874" s="57">
        <f t="shared" si="119"/>
        <v>0</v>
      </c>
    </row>
    <row r="2875" spans="3:3">
      <c r="C2875" s="57">
        <f t="shared" si="119"/>
        <v>0</v>
      </c>
    </row>
    <row r="2876" spans="3:3">
      <c r="C2876" s="57">
        <f t="shared" si="119"/>
        <v>0</v>
      </c>
    </row>
    <row r="2877" spans="3:3">
      <c r="C2877" s="57">
        <f t="shared" si="119"/>
        <v>0</v>
      </c>
    </row>
    <row r="2878" spans="3:3">
      <c r="C2878" s="57">
        <f t="shared" si="119"/>
        <v>0</v>
      </c>
    </row>
    <row r="2879" spans="3:3">
      <c r="C2879" s="57">
        <f t="shared" si="119"/>
        <v>0</v>
      </c>
    </row>
    <row r="2880" spans="3:3">
      <c r="C2880" s="57">
        <f t="shared" si="119"/>
        <v>0</v>
      </c>
    </row>
    <row r="2881" spans="3:3">
      <c r="C2881" s="57">
        <f t="shared" si="119"/>
        <v>0</v>
      </c>
    </row>
    <row r="2882" spans="3:3">
      <c r="C2882" s="57">
        <f t="shared" si="119"/>
        <v>0</v>
      </c>
    </row>
    <row r="2883" spans="3:3">
      <c r="C2883" s="57">
        <f t="shared" si="119"/>
        <v>0</v>
      </c>
    </row>
    <row r="2884" spans="3:3">
      <c r="C2884" s="57">
        <f t="shared" si="119"/>
        <v>0</v>
      </c>
    </row>
    <row r="2885" spans="3:3">
      <c r="C2885" s="57">
        <f t="shared" si="119"/>
        <v>0</v>
      </c>
    </row>
    <row r="2886" spans="3:3">
      <c r="C2886" s="57">
        <f t="shared" si="119"/>
        <v>0</v>
      </c>
    </row>
    <row r="2887" spans="3:3">
      <c r="C2887" s="57">
        <f t="shared" si="119"/>
        <v>0</v>
      </c>
    </row>
    <row r="2888" spans="3:3">
      <c r="C2888" s="57">
        <f t="shared" si="119"/>
        <v>0</v>
      </c>
    </row>
    <row r="2889" spans="3:3">
      <c r="C2889" s="57">
        <f t="shared" si="119"/>
        <v>0</v>
      </c>
    </row>
    <row r="2890" spans="3:3">
      <c r="C2890" s="57">
        <f t="shared" si="119"/>
        <v>0</v>
      </c>
    </row>
    <row r="2891" spans="3:3">
      <c r="C2891" s="57">
        <f t="shared" si="119"/>
        <v>0</v>
      </c>
    </row>
    <row r="2892" spans="3:3">
      <c r="C2892" s="57">
        <f t="shared" ref="C2892:C2936" si="120">BL100</f>
        <v>0</v>
      </c>
    </row>
    <row r="2893" spans="3:3">
      <c r="C2893" s="57">
        <f t="shared" si="120"/>
        <v>0</v>
      </c>
    </row>
    <row r="2894" spans="3:3">
      <c r="C2894" s="57">
        <f t="shared" si="120"/>
        <v>0</v>
      </c>
    </row>
    <row r="2895" spans="3:3">
      <c r="C2895" s="57">
        <f t="shared" si="120"/>
        <v>0</v>
      </c>
    </row>
    <row r="2896" spans="3:3">
      <c r="C2896" s="57">
        <f t="shared" si="120"/>
        <v>0</v>
      </c>
    </row>
    <row r="2897" spans="3:3">
      <c r="C2897" s="57">
        <f t="shared" si="120"/>
        <v>0</v>
      </c>
    </row>
    <row r="2898" spans="3:3">
      <c r="C2898" s="57">
        <f t="shared" si="120"/>
        <v>0</v>
      </c>
    </row>
    <row r="2899" spans="3:3">
      <c r="C2899" s="57">
        <f t="shared" si="120"/>
        <v>0</v>
      </c>
    </row>
    <row r="2900" spans="3:3">
      <c r="C2900" s="57">
        <f t="shared" si="120"/>
        <v>0</v>
      </c>
    </row>
    <row r="2901" spans="3:3">
      <c r="C2901" s="57">
        <f t="shared" si="120"/>
        <v>0</v>
      </c>
    </row>
    <row r="2902" spans="3:3">
      <c r="C2902" s="57">
        <f t="shared" si="120"/>
        <v>0</v>
      </c>
    </row>
    <row r="2903" spans="3:3">
      <c r="C2903" s="57">
        <f t="shared" si="120"/>
        <v>0</v>
      </c>
    </row>
    <row r="2904" spans="3:3">
      <c r="C2904" s="57">
        <f t="shared" si="120"/>
        <v>0</v>
      </c>
    </row>
    <row r="2905" spans="3:3">
      <c r="C2905" s="57">
        <f t="shared" si="120"/>
        <v>0</v>
      </c>
    </row>
    <row r="2906" spans="3:3">
      <c r="C2906" s="57">
        <f t="shared" si="120"/>
        <v>0</v>
      </c>
    </row>
    <row r="2907" spans="3:3">
      <c r="C2907" s="57">
        <f t="shared" si="120"/>
        <v>0</v>
      </c>
    </row>
    <row r="2908" spans="3:3">
      <c r="C2908" s="57">
        <f t="shared" si="120"/>
        <v>0</v>
      </c>
    </row>
    <row r="2909" spans="3:3">
      <c r="C2909" s="57">
        <f t="shared" si="120"/>
        <v>0</v>
      </c>
    </row>
    <row r="2910" spans="3:3">
      <c r="C2910" s="57">
        <f t="shared" si="120"/>
        <v>0</v>
      </c>
    </row>
    <row r="2911" spans="3:3">
      <c r="C2911" s="57">
        <f t="shared" si="120"/>
        <v>0</v>
      </c>
    </row>
    <row r="2912" spans="3:3">
      <c r="C2912" s="57">
        <f t="shared" si="120"/>
        <v>0</v>
      </c>
    </row>
    <row r="2913" spans="3:3">
      <c r="C2913" s="57">
        <f t="shared" si="120"/>
        <v>0</v>
      </c>
    </row>
    <row r="2914" spans="3:3">
      <c r="C2914" s="57">
        <f t="shared" si="120"/>
        <v>0</v>
      </c>
    </row>
    <row r="2915" spans="3:3">
      <c r="C2915" s="57">
        <f t="shared" si="120"/>
        <v>0</v>
      </c>
    </row>
    <row r="2916" spans="3:3">
      <c r="C2916" s="57">
        <f t="shared" si="120"/>
        <v>0</v>
      </c>
    </row>
    <row r="2917" spans="3:3">
      <c r="C2917" s="57">
        <f t="shared" si="120"/>
        <v>0</v>
      </c>
    </row>
    <row r="2918" spans="3:3">
      <c r="C2918" s="57">
        <f t="shared" si="120"/>
        <v>0</v>
      </c>
    </row>
    <row r="2919" spans="3:3">
      <c r="C2919" s="57">
        <f t="shared" si="120"/>
        <v>0</v>
      </c>
    </row>
    <row r="2920" spans="3:3">
      <c r="C2920" s="57">
        <f t="shared" si="120"/>
        <v>0</v>
      </c>
    </row>
    <row r="2921" spans="3:3">
      <c r="C2921" s="57">
        <f t="shared" si="120"/>
        <v>0</v>
      </c>
    </row>
    <row r="2922" spans="3:3">
      <c r="C2922" s="57">
        <f t="shared" si="120"/>
        <v>0</v>
      </c>
    </row>
    <row r="2923" spans="3:3">
      <c r="C2923" s="57">
        <f t="shared" si="120"/>
        <v>0</v>
      </c>
    </row>
    <row r="2924" spans="3:3">
      <c r="C2924" s="57">
        <f t="shared" si="120"/>
        <v>0</v>
      </c>
    </row>
    <row r="2925" spans="3:3">
      <c r="C2925" s="57">
        <f t="shared" si="120"/>
        <v>0</v>
      </c>
    </row>
    <row r="2926" spans="3:3">
      <c r="C2926" s="57">
        <f t="shared" si="120"/>
        <v>0</v>
      </c>
    </row>
    <row r="2927" spans="3:3">
      <c r="C2927" s="57">
        <f t="shared" si="120"/>
        <v>0</v>
      </c>
    </row>
    <row r="2928" spans="3:3">
      <c r="C2928" s="57">
        <f t="shared" si="120"/>
        <v>0</v>
      </c>
    </row>
    <row r="2929" spans="3:3">
      <c r="C2929" s="57">
        <f t="shared" si="120"/>
        <v>0</v>
      </c>
    </row>
    <row r="2930" spans="3:3">
      <c r="C2930" s="57">
        <f t="shared" si="120"/>
        <v>0</v>
      </c>
    </row>
    <row r="2931" spans="3:3">
      <c r="C2931" s="57">
        <f t="shared" si="120"/>
        <v>0</v>
      </c>
    </row>
    <row r="2932" spans="3:3">
      <c r="C2932" s="57">
        <f t="shared" si="120"/>
        <v>0</v>
      </c>
    </row>
    <row r="2933" spans="3:3">
      <c r="C2933" s="57">
        <f t="shared" si="120"/>
        <v>0</v>
      </c>
    </row>
    <row r="2934" spans="3:3">
      <c r="C2934" s="57">
        <f t="shared" si="120"/>
        <v>0</v>
      </c>
    </row>
    <row r="2935" spans="3:3">
      <c r="C2935" s="57">
        <f t="shared" si="120"/>
        <v>0</v>
      </c>
    </row>
    <row r="2936" spans="3:3">
      <c r="C2936" s="57">
        <f t="shared" si="120"/>
        <v>0</v>
      </c>
    </row>
    <row r="2937" spans="3:3">
      <c r="C2937" s="57">
        <f t="shared" ref="C2937:C2981" si="121">BM100</f>
        <v>0</v>
      </c>
    </row>
    <row r="2938" spans="3:3">
      <c r="C2938" s="57">
        <f t="shared" si="121"/>
        <v>0</v>
      </c>
    </row>
    <row r="2939" spans="3:3">
      <c r="C2939" s="57">
        <f t="shared" si="121"/>
        <v>0</v>
      </c>
    </row>
    <row r="2940" spans="3:3">
      <c r="C2940" s="57">
        <f t="shared" si="121"/>
        <v>0</v>
      </c>
    </row>
    <row r="2941" spans="3:3">
      <c r="C2941" s="57">
        <f t="shared" si="121"/>
        <v>0</v>
      </c>
    </row>
    <row r="2942" spans="3:3">
      <c r="C2942" s="57">
        <f t="shared" si="121"/>
        <v>0</v>
      </c>
    </row>
    <row r="2943" spans="3:3">
      <c r="C2943" s="57">
        <f t="shared" si="121"/>
        <v>0</v>
      </c>
    </row>
    <row r="2944" spans="3:3">
      <c r="C2944" s="57">
        <f t="shared" si="121"/>
        <v>0</v>
      </c>
    </row>
    <row r="2945" spans="3:3">
      <c r="C2945" s="57">
        <f t="shared" si="121"/>
        <v>0</v>
      </c>
    </row>
    <row r="2946" spans="3:3">
      <c r="C2946" s="57">
        <f t="shared" si="121"/>
        <v>0</v>
      </c>
    </row>
    <row r="2947" spans="3:3">
      <c r="C2947" s="57">
        <f t="shared" si="121"/>
        <v>0</v>
      </c>
    </row>
    <row r="2948" spans="3:3">
      <c r="C2948" s="57">
        <f t="shared" si="121"/>
        <v>0</v>
      </c>
    </row>
    <row r="2949" spans="3:3">
      <c r="C2949" s="57">
        <f t="shared" si="121"/>
        <v>0</v>
      </c>
    </row>
    <row r="2950" spans="3:3">
      <c r="C2950" s="57">
        <f t="shared" si="121"/>
        <v>0</v>
      </c>
    </row>
    <row r="2951" spans="3:3">
      <c r="C2951" s="57">
        <f t="shared" si="121"/>
        <v>0</v>
      </c>
    </row>
    <row r="2952" spans="3:3">
      <c r="C2952" s="57">
        <f t="shared" si="121"/>
        <v>0</v>
      </c>
    </row>
    <row r="2953" spans="3:3">
      <c r="C2953" s="57">
        <f t="shared" si="121"/>
        <v>0</v>
      </c>
    </row>
    <row r="2954" spans="3:3">
      <c r="C2954" s="57">
        <f t="shared" si="121"/>
        <v>0</v>
      </c>
    </row>
    <row r="2955" spans="3:3">
      <c r="C2955" s="57">
        <f t="shared" si="121"/>
        <v>0</v>
      </c>
    </row>
    <row r="2956" spans="3:3">
      <c r="C2956" s="57">
        <f t="shared" si="121"/>
        <v>0</v>
      </c>
    </row>
    <row r="2957" spans="3:3">
      <c r="C2957" s="57">
        <f t="shared" si="121"/>
        <v>0</v>
      </c>
    </row>
    <row r="2958" spans="3:3">
      <c r="C2958" s="57">
        <f t="shared" si="121"/>
        <v>0</v>
      </c>
    </row>
    <row r="2959" spans="3:3">
      <c r="C2959" s="57">
        <f t="shared" si="121"/>
        <v>0</v>
      </c>
    </row>
    <row r="2960" spans="3:3">
      <c r="C2960" s="57">
        <f t="shared" si="121"/>
        <v>0</v>
      </c>
    </row>
    <row r="2961" spans="3:3">
      <c r="C2961" s="57">
        <f t="shared" si="121"/>
        <v>0</v>
      </c>
    </row>
    <row r="2962" spans="3:3">
      <c r="C2962" s="57">
        <f t="shared" si="121"/>
        <v>0</v>
      </c>
    </row>
    <row r="2963" spans="3:3">
      <c r="C2963" s="57">
        <f t="shared" si="121"/>
        <v>0</v>
      </c>
    </row>
    <row r="2964" spans="3:3">
      <c r="C2964" s="57">
        <f t="shared" si="121"/>
        <v>0</v>
      </c>
    </row>
    <row r="2965" spans="3:3">
      <c r="C2965" s="57">
        <f t="shared" si="121"/>
        <v>0</v>
      </c>
    </row>
    <row r="2966" spans="3:3">
      <c r="C2966" s="57">
        <f t="shared" si="121"/>
        <v>0</v>
      </c>
    </row>
    <row r="2967" spans="3:3">
      <c r="C2967" s="57">
        <f t="shared" si="121"/>
        <v>0</v>
      </c>
    </row>
    <row r="2968" spans="3:3">
      <c r="C2968" s="57">
        <f t="shared" si="121"/>
        <v>0</v>
      </c>
    </row>
    <row r="2969" spans="3:3">
      <c r="C2969" s="57">
        <f t="shared" si="121"/>
        <v>0</v>
      </c>
    </row>
    <row r="2970" spans="3:3">
      <c r="C2970" s="57">
        <f t="shared" si="121"/>
        <v>0</v>
      </c>
    </row>
    <row r="2971" spans="3:3">
      <c r="C2971" s="57">
        <f t="shared" si="121"/>
        <v>0</v>
      </c>
    </row>
    <row r="2972" spans="3:3">
      <c r="C2972" s="57">
        <f t="shared" si="121"/>
        <v>0</v>
      </c>
    </row>
    <row r="2973" spans="3:3">
      <c r="C2973" s="57">
        <f t="shared" si="121"/>
        <v>0</v>
      </c>
    </row>
    <row r="2974" spans="3:3">
      <c r="C2974" s="57">
        <f t="shared" si="121"/>
        <v>0</v>
      </c>
    </row>
    <row r="2975" spans="3:3">
      <c r="C2975" s="57">
        <f t="shared" si="121"/>
        <v>0</v>
      </c>
    </row>
    <row r="2976" spans="3:3">
      <c r="C2976" s="57">
        <f t="shared" si="121"/>
        <v>0</v>
      </c>
    </row>
    <row r="2977" spans="3:3">
      <c r="C2977" s="57">
        <f t="shared" si="121"/>
        <v>0</v>
      </c>
    </row>
    <row r="2978" spans="3:3">
      <c r="C2978" s="57">
        <f t="shared" si="121"/>
        <v>0</v>
      </c>
    </row>
    <row r="2979" spans="3:3">
      <c r="C2979" s="57">
        <f t="shared" si="121"/>
        <v>0</v>
      </c>
    </row>
    <row r="2980" spans="3:3">
      <c r="C2980" s="57">
        <f t="shared" si="121"/>
        <v>0</v>
      </c>
    </row>
    <row r="2981" spans="3:3">
      <c r="C2981" s="57">
        <f t="shared" si="121"/>
        <v>0</v>
      </c>
    </row>
  </sheetData>
  <mergeCells count="238">
    <mergeCell ref="T1:U1"/>
    <mergeCell ref="A1:D1"/>
    <mergeCell ref="E1:L1"/>
    <mergeCell ref="M1:P1"/>
    <mergeCell ref="A2:D2"/>
    <mergeCell ref="E2:L2"/>
    <mergeCell ref="M2:P2"/>
    <mergeCell ref="A5:B5"/>
    <mergeCell ref="D5:E5"/>
    <mergeCell ref="F5:G5"/>
    <mergeCell ref="L5:M5"/>
    <mergeCell ref="O5:Q5"/>
    <mergeCell ref="A3:D3"/>
    <mergeCell ref="E3:L3"/>
    <mergeCell ref="M3:P3"/>
    <mergeCell ref="A4:D4"/>
    <mergeCell ref="E4:L4"/>
    <mergeCell ref="M4:P4"/>
    <mergeCell ref="A6:B6"/>
    <mergeCell ref="D6:E6"/>
    <mergeCell ref="L6:M6"/>
    <mergeCell ref="O6:Q6"/>
    <mergeCell ref="A7:B7"/>
    <mergeCell ref="D7:E7"/>
    <mergeCell ref="F7:G7"/>
    <mergeCell ref="L7:M7"/>
    <mergeCell ref="O7:Q7"/>
    <mergeCell ref="A9:B9"/>
    <mergeCell ref="D9:E9"/>
    <mergeCell ref="F9:G9"/>
    <mergeCell ref="L9:M9"/>
    <mergeCell ref="P9:Q9"/>
    <mergeCell ref="A8:B8"/>
    <mergeCell ref="D8:E8"/>
    <mergeCell ref="F8:G8"/>
    <mergeCell ref="L8:M8"/>
    <mergeCell ref="O8:Q8"/>
    <mergeCell ref="A12:B12"/>
    <mergeCell ref="D12:E12"/>
    <mergeCell ref="F12:G12"/>
    <mergeCell ref="L12:M12"/>
    <mergeCell ref="P12:Q12"/>
    <mergeCell ref="A10:B10"/>
    <mergeCell ref="D10:E10"/>
    <mergeCell ref="L10:M10"/>
    <mergeCell ref="O10:Q10"/>
    <mergeCell ref="A11:B11"/>
    <mergeCell ref="D11:E11"/>
    <mergeCell ref="F11:G11"/>
    <mergeCell ref="L11:M11"/>
    <mergeCell ref="O11:Q11"/>
    <mergeCell ref="A13:B13"/>
    <mergeCell ref="D13:E13"/>
    <mergeCell ref="L13:M13"/>
    <mergeCell ref="O13:Q13"/>
    <mergeCell ref="A14:B14"/>
    <mergeCell ref="D14:E14"/>
    <mergeCell ref="F14:G14"/>
    <mergeCell ref="L14:M14"/>
    <mergeCell ref="O14:Q14"/>
    <mergeCell ref="A16:B16"/>
    <mergeCell ref="D16:E16"/>
    <mergeCell ref="F16:G16"/>
    <mergeCell ref="L16:M16"/>
    <mergeCell ref="O16:Q16"/>
    <mergeCell ref="A15:B15"/>
    <mergeCell ref="D15:E15"/>
    <mergeCell ref="F15:G15"/>
    <mergeCell ref="L15:M15"/>
    <mergeCell ref="O15:Q15"/>
    <mergeCell ref="A18:B18"/>
    <mergeCell ref="D18:E18"/>
    <mergeCell ref="F18:G18"/>
    <mergeCell ref="L18:M18"/>
    <mergeCell ref="O18:Q18"/>
    <mergeCell ref="A17:B17"/>
    <mergeCell ref="D17:E17"/>
    <mergeCell ref="F17:G17"/>
    <mergeCell ref="L17:M17"/>
    <mergeCell ref="O17:Q17"/>
    <mergeCell ref="A20:B20"/>
    <mergeCell ref="D20:E20"/>
    <mergeCell ref="F20:G20"/>
    <mergeCell ref="L20:M20"/>
    <mergeCell ref="P20:Q20"/>
    <mergeCell ref="A19:B19"/>
    <mergeCell ref="D19:E19"/>
    <mergeCell ref="F19:G19"/>
    <mergeCell ref="L19:M19"/>
    <mergeCell ref="O19:Q19"/>
    <mergeCell ref="A23:B23"/>
    <mergeCell ref="D23:E23"/>
    <mergeCell ref="F23:G23"/>
    <mergeCell ref="L23:M23"/>
    <mergeCell ref="O23:Q23"/>
    <mergeCell ref="A21:B21"/>
    <mergeCell ref="D21:E21"/>
    <mergeCell ref="L21:M21"/>
    <mergeCell ref="O21:Q21"/>
    <mergeCell ref="A22:B22"/>
    <mergeCell ref="D22:E22"/>
    <mergeCell ref="F22:G22"/>
    <mergeCell ref="L22:M22"/>
    <mergeCell ref="O22:Q22"/>
    <mergeCell ref="A25:B25"/>
    <mergeCell ref="D25:E25"/>
    <mergeCell ref="F25:G25"/>
    <mergeCell ref="L25:M25"/>
    <mergeCell ref="P25:Q25"/>
    <mergeCell ref="A24:B24"/>
    <mergeCell ref="D24:E24"/>
    <mergeCell ref="F24:G24"/>
    <mergeCell ref="L24:M24"/>
    <mergeCell ref="O24:Q24"/>
    <mergeCell ref="A26:B26"/>
    <mergeCell ref="D26:E26"/>
    <mergeCell ref="L26:M26"/>
    <mergeCell ref="O26:Q26"/>
    <mergeCell ref="A27:B27"/>
    <mergeCell ref="D27:E27"/>
    <mergeCell ref="F27:G27"/>
    <mergeCell ref="L27:M27"/>
    <mergeCell ref="P27:Q27"/>
    <mergeCell ref="A31:B31"/>
    <mergeCell ref="D31:E31"/>
    <mergeCell ref="F31:G31"/>
    <mergeCell ref="L31:M31"/>
    <mergeCell ref="O31:Q31"/>
    <mergeCell ref="A28:B28"/>
    <mergeCell ref="D28:E28"/>
    <mergeCell ref="L28:M28"/>
    <mergeCell ref="P28:Q28"/>
    <mergeCell ref="A29:B29"/>
    <mergeCell ref="D29:E29"/>
    <mergeCell ref="L29:M29"/>
    <mergeCell ref="O29:Q29"/>
    <mergeCell ref="A33:B33"/>
    <mergeCell ref="D33:E33"/>
    <mergeCell ref="F33:G33"/>
    <mergeCell ref="L33:M33"/>
    <mergeCell ref="P33:Q33"/>
    <mergeCell ref="A32:B32"/>
    <mergeCell ref="D32:E32"/>
    <mergeCell ref="F32:G32"/>
    <mergeCell ref="L32:M32"/>
    <mergeCell ref="O32:Q32"/>
    <mergeCell ref="A34:B34"/>
    <mergeCell ref="D34:E34"/>
    <mergeCell ref="L34:M34"/>
    <mergeCell ref="P34:Q34"/>
    <mergeCell ref="A35:B35"/>
    <mergeCell ref="D35:E35"/>
    <mergeCell ref="F35:G35"/>
    <mergeCell ref="L35:M35"/>
    <mergeCell ref="O35:Q35"/>
    <mergeCell ref="A37:B37"/>
    <mergeCell ref="D37:E37"/>
    <mergeCell ref="F37:G37"/>
    <mergeCell ref="L37:M37"/>
    <mergeCell ref="P37:Q37"/>
    <mergeCell ref="A36:B36"/>
    <mergeCell ref="D36:E36"/>
    <mergeCell ref="F36:G36"/>
    <mergeCell ref="L36:M36"/>
    <mergeCell ref="P36:Q36"/>
    <mergeCell ref="A39:B39"/>
    <mergeCell ref="D39:E39"/>
    <mergeCell ref="F39:G39"/>
    <mergeCell ref="L39:M39"/>
    <mergeCell ref="O39:Q39"/>
    <mergeCell ref="A38:B38"/>
    <mergeCell ref="D38:E38"/>
    <mergeCell ref="F38:G38"/>
    <mergeCell ref="L38:M38"/>
    <mergeCell ref="O38:Q38"/>
    <mergeCell ref="A41:B41"/>
    <mergeCell ref="D41:E41"/>
    <mergeCell ref="F41:G41"/>
    <mergeCell ref="L41:M41"/>
    <mergeCell ref="P41:Q41"/>
    <mergeCell ref="A40:B40"/>
    <mergeCell ref="D40:E40"/>
    <mergeCell ref="F40:G40"/>
    <mergeCell ref="L40:M40"/>
    <mergeCell ref="O40:Q40"/>
    <mergeCell ref="A44:B44"/>
    <mergeCell ref="D44:E44"/>
    <mergeCell ref="F44:G44"/>
    <mergeCell ref="L44:M44"/>
    <mergeCell ref="O44:Q44"/>
    <mergeCell ref="A42:B42"/>
    <mergeCell ref="D42:E42"/>
    <mergeCell ref="L42:M42"/>
    <mergeCell ref="O42:Q42"/>
    <mergeCell ref="A43:B43"/>
    <mergeCell ref="D43:E43"/>
    <mergeCell ref="F43:G43"/>
    <mergeCell ref="L43:M43"/>
    <mergeCell ref="O43:Q43"/>
    <mergeCell ref="A46:B46"/>
    <mergeCell ref="D46:E46"/>
    <mergeCell ref="F46:G46"/>
    <mergeCell ref="L46:M46"/>
    <mergeCell ref="O46:Q46"/>
    <mergeCell ref="A45:B45"/>
    <mergeCell ref="D45:E45"/>
    <mergeCell ref="F45:G45"/>
    <mergeCell ref="L45:M45"/>
    <mergeCell ref="O45:Q45"/>
    <mergeCell ref="A48:B48"/>
    <mergeCell ref="D48:E48"/>
    <mergeCell ref="F48:G48"/>
    <mergeCell ref="L48:M48"/>
    <mergeCell ref="O48:Q48"/>
    <mergeCell ref="A47:B47"/>
    <mergeCell ref="D47:E47"/>
    <mergeCell ref="F47:G47"/>
    <mergeCell ref="L47:M47"/>
    <mergeCell ref="P47:Q47"/>
    <mergeCell ref="A50:B50"/>
    <mergeCell ref="D50:E50"/>
    <mergeCell ref="F50:G50"/>
    <mergeCell ref="L50:M50"/>
    <mergeCell ref="O50:Q50"/>
    <mergeCell ref="A49:B49"/>
    <mergeCell ref="D49:E49"/>
    <mergeCell ref="F49:G49"/>
    <mergeCell ref="L49:M49"/>
    <mergeCell ref="O49:Q49"/>
    <mergeCell ref="A52:B52"/>
    <mergeCell ref="D52:E52"/>
    <mergeCell ref="L52:M52"/>
    <mergeCell ref="O52:Q52"/>
    <mergeCell ref="A51:B51"/>
    <mergeCell ref="D51:E51"/>
    <mergeCell ref="F51:G51"/>
    <mergeCell ref="L51:M51"/>
    <mergeCell ref="P51:Q51"/>
  </mergeCells>
  <phoneticPr fontId="1" type="noConversion"/>
  <conditionalFormatting sqref="S31:S32 S34:S36 Q62:Q64 S38:S61">
    <cfRule type="expression" dxfId="8" priority="7" stopIfTrue="1">
      <formula>S31="17H30/21H30"</formula>
    </cfRule>
    <cfRule type="expression" dxfId="7" priority="8" stopIfTrue="1">
      <formula>Q31&lt;&gt;""</formula>
    </cfRule>
  </conditionalFormatting>
  <conditionalFormatting sqref="S2:S30">
    <cfRule type="expression" dxfId="6" priority="5" stopIfTrue="1">
      <formula>U2="17H30/21H30"</formula>
    </cfRule>
    <cfRule type="expression" dxfId="5" priority="6" stopIfTrue="1">
      <formula>S2&lt;&gt;""</formula>
    </cfRule>
  </conditionalFormatting>
  <conditionalFormatting sqref="B1">
    <cfRule type="cellIs" dxfId="4" priority="1" stopIfTrue="1" operator="notEqual">
      <formula>A100</formula>
    </cfRule>
  </conditionalFormatting>
  <conditionalFormatting sqref="H41">
    <cfRule type="expression" dxfId="3" priority="48" stopIfTrue="1">
      <formula>U33="17H30/21H30"</formula>
    </cfRule>
    <cfRule type="expression" dxfId="2" priority="49" stopIfTrue="1">
      <formula>H41&lt;&gt;""</formula>
    </cfRule>
  </conditionalFormatting>
  <conditionalFormatting sqref="K41">
    <cfRule type="expression" dxfId="1" priority="50" stopIfTrue="1">
      <formula>U37="17H30/21H30"</formula>
    </cfRule>
    <cfRule type="expression" dxfId="0" priority="51" stopIfTrue="1">
      <formula>K41&lt;&gt;""</formula>
    </cfRule>
  </conditionalFormatting>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U32"/>
  <sheetViews>
    <sheetView topLeftCell="A4" zoomScale="85" zoomScaleNormal="85" workbookViewId="0">
      <selection activeCell="J7" sqref="J7"/>
    </sheetView>
  </sheetViews>
  <sheetFormatPr baseColWidth="10" defaultRowHeight="12.75"/>
  <cols>
    <col min="1" max="1" width="23" customWidth="1"/>
    <col min="2" max="2" width="23.5703125" customWidth="1"/>
  </cols>
  <sheetData>
    <row r="1" spans="1:21">
      <c r="A1" s="17" t="s">
        <v>15</v>
      </c>
      <c r="B1" s="18" t="s">
        <v>16</v>
      </c>
      <c r="E1" t="str">
        <f t="array" aca="1" ref="E1" ca="1">IFERROR(INDEX(Feuil1!$K$1:$K$98,SMALL(IF(Feuil1!$L$1:$L$98=#REF!,ROW(Feuil1!$L$1:$L$98),""),ROW(8:8))),"")</f>
        <v/>
      </c>
      <c r="F1" t="str">
        <f t="array" aca="1" ref="F1" ca="1">IFERROR(INDEX(Feuil1!$K$1:$K$98,SMALL(IF(Feuil1!$L$1:$L$98=#REF!,ROW(Feuil1!$L$1:$L$98),""),ROW(8:8))),"")</f>
        <v/>
      </c>
      <c r="G1" t="str">
        <f t="array" aca="1" ref="G1" ca="1">IFERROR(INDEX(Feuil1!$K$1:$K$98,SMALL(IF(Feuil1!$L$1:$L$98=#REF!,ROW(Feuil1!$L$1:$L$98),""),ROW(8:8))),"")</f>
        <v/>
      </c>
      <c r="H1" t="str">
        <f t="array" aca="1" ref="H1" ca="1">IFERROR(INDEX(Feuil1!$K$1:$K$98,SMALL(IF(Feuil1!$L$1:$L$98=#REF!,ROW(Feuil1!$L$1:$L$98),""),ROW(8:8))),"")</f>
        <v/>
      </c>
      <c r="I1" t="str">
        <f t="array" aca="1" ref="I1" ca="1">IFERROR(INDEX(Feuil1!$K$1:$K$98,SMALL(IF(Feuil1!$L$1:$L$98=#REF!,ROW(Feuil1!$L$1:$L$98),""),ROW(8:8))),"")</f>
        <v/>
      </c>
      <c r="J1" t="str">
        <f t="array" aca="1" ref="J1" ca="1">IFERROR(INDEX(Feuil1!$K$1:$K$98,SMALL(IF(Feuil1!$L$1:$L$98=#REF!,ROW(Feuil1!$L$1:$L$98),""),ROW(8:8))),"")</f>
        <v/>
      </c>
      <c r="K1" t="str">
        <f t="array" aca="1" ref="K1" ca="1">IFERROR(INDEX(Feuil1!$K$1:$K$98,SMALL(IF(Feuil1!$L$1:$L$98=#REF!,ROW(Feuil1!$L$1:$L$98),""),ROW(8:8))),"")</f>
        <v/>
      </c>
      <c r="L1" t="str">
        <f t="array" aca="1" ref="L1" ca="1">IFERROR(INDEX(Feuil1!$K$1:$K$98,SMALL(IF(Feuil1!$L$1:$L$98=#REF!,ROW(Feuil1!$L$1:$L$98),""),ROW(8:8))),"")</f>
        <v/>
      </c>
      <c r="M1" t="str">
        <f t="array" aca="1" ref="M1" ca="1">IFERROR(INDEX(Feuil1!$K$1:$K$98,SMALL(IF(Feuil1!$L$1:$L$98=#REF!,ROW(Feuil1!$L$1:$L$98),""),ROW(8:8))),"")</f>
        <v/>
      </c>
      <c r="N1" t="str">
        <f t="array" aca="1" ref="N1" ca="1">IFERROR(INDEX(Feuil1!$K$1:$K$98,SMALL(IF(Feuil1!$L$1:$L$98=#REF!,ROW(Feuil1!$L$1:$L$98),""),ROW(8:8))),"")</f>
        <v/>
      </c>
      <c r="O1" t="str">
        <f t="array" aca="1" ref="O1" ca="1">IFERROR(INDEX(Feuil1!$K$1:$K$98,SMALL(IF(Feuil1!$L$1:$L$98=#REF!,ROW(Feuil1!$L$1:$L$98),""),ROW(8:8))),"")</f>
        <v/>
      </c>
      <c r="P1" t="str">
        <f t="array" aca="1" ref="P1" ca="1">IFERROR(INDEX(Feuil1!$K$1:$K$98,SMALL(IF(Feuil1!$L$1:$L$98=#REF!,ROW(Feuil1!$L$1:$L$98),""),ROW(8:8))),"")</f>
        <v/>
      </c>
      <c r="Q1" t="str">
        <f t="array" aca="1" ref="Q1" ca="1">IFERROR(INDEX(Feuil1!$K$1:$K$98,SMALL(IF(Feuil1!$L$1:$L$98=#REF!,ROW(Feuil1!$L$1:$L$98),""),ROW(8:8))),"")</f>
        <v/>
      </c>
      <c r="R1" t="str">
        <f t="array" aca="1" ref="R1" ca="1">IFERROR(INDEX(Feuil1!$K$1:$K$98,SMALL(IF(Feuil1!$L$1:$L$98=#REF!,ROW(Feuil1!$L$1:$L$98),""),ROW(8:8))),"")</f>
        <v/>
      </c>
      <c r="S1" t="str">
        <f t="array" aca="1" ref="S1" ca="1">IFERROR(INDEX(Feuil1!$K$1:$K$98,SMALL(IF(Feuil1!$L$1:$L$98=#REF!,ROW(Feuil1!$L$1:$L$98),""),ROW(8:8))),"")</f>
        <v/>
      </c>
      <c r="T1" t="str">
        <f t="array" aca="1" ref="T1" ca="1">IFERROR(INDEX(Feuil1!$K$1:$K$98,SMALL(IF(Feuil1!$L$1:$L$98=#REF!,ROW(Feuil1!$L$1:$L$98),""),ROW(8:8))),"")</f>
        <v/>
      </c>
      <c r="U1" t="str">
        <f t="array" aca="1" ref="U1" ca="1">IFERROR(INDEX(Feuil1!$K$1:$K$98,SMALL(IF(Feuil1!$L$1:$L$98=#REF!,ROW(Feuil1!$L$1:$L$98),""),ROW(8:8))),"")</f>
        <v/>
      </c>
    </row>
    <row r="2" spans="1:21">
      <c r="A2" s="19" t="s">
        <v>17</v>
      </c>
      <c r="B2" s="19" t="s">
        <v>18</v>
      </c>
      <c r="E2" t="str">
        <f t="array" aca="1" ref="E2" ca="1">IFERROR(INDEX(Feuil1!$K$1:$K$98,SMALL(IF(Feuil1!$L$1:$L$98=#REF!,ROW(Feuil1!$L$1:$L$98),""),ROW(9:9))),"")</f>
        <v/>
      </c>
      <c r="F2" t="str">
        <f t="array" aca="1" ref="F2" ca="1">IFERROR(INDEX(Feuil1!$K$1:$K$98,SMALL(IF(Feuil1!$L$1:$L$98=#REF!,ROW(Feuil1!$L$1:$L$98),""),ROW(9:9))),"")</f>
        <v/>
      </c>
      <c r="G2" t="str">
        <f t="array" aca="1" ref="G2" ca="1">IFERROR(INDEX(Feuil1!$K$1:$K$98,SMALL(IF(Feuil1!$L$1:$L$98=#REF!,ROW(Feuil1!$L$1:$L$98),""),ROW(9:9))),"")</f>
        <v/>
      </c>
      <c r="H2" t="str">
        <f t="array" aca="1" ref="H2" ca="1">IFERROR(INDEX(Feuil1!$K$1:$K$98,SMALL(IF(Feuil1!$L$1:$L$98=#REF!,ROW(Feuil1!$L$1:$L$98),""),ROW(9:9))),"")</f>
        <v/>
      </c>
      <c r="I2" t="str">
        <f t="array" aca="1" ref="I2" ca="1">IFERROR(INDEX(Feuil1!$K$1:$K$98,SMALL(IF(Feuil1!$L$1:$L$98=#REF!,ROW(Feuil1!$L$1:$L$98),""),ROW(9:9))),"")</f>
        <v/>
      </c>
      <c r="J2" t="str">
        <f t="array" aca="1" ref="J2" ca="1">IFERROR(INDEX(Feuil1!$K$1:$K$98,SMALL(IF(Feuil1!$L$1:$L$98=#REF!,ROW(Feuil1!$L$1:$L$98),""),ROW(9:9))),"")</f>
        <v/>
      </c>
      <c r="K2" t="str">
        <f t="array" aca="1" ref="K2" ca="1">IFERROR(INDEX(Feuil1!$K$1:$K$98,SMALL(IF(Feuil1!$L$1:$L$98=#REF!,ROW(Feuil1!$L$1:$L$98),""),ROW(9:9))),"")</f>
        <v/>
      </c>
      <c r="L2" t="str">
        <f t="array" aca="1" ref="L2" ca="1">IFERROR(INDEX(Feuil1!$K$1:$K$98,SMALL(IF(Feuil1!$L$1:$L$98=#REF!,ROW(Feuil1!$L$1:$L$98),""),ROW(9:9))),"")</f>
        <v/>
      </c>
      <c r="M2" t="str">
        <f t="array" aca="1" ref="M2" ca="1">IFERROR(INDEX(Feuil1!$K$1:$K$98,SMALL(IF(Feuil1!$L$1:$L$98=#REF!,ROW(Feuil1!$L$1:$L$98),""),ROW(9:9))),"")</f>
        <v/>
      </c>
      <c r="N2" t="str">
        <f t="array" aca="1" ref="N2" ca="1">IFERROR(INDEX(Feuil1!$K$1:$K$98,SMALL(IF(Feuil1!$L$1:$L$98=#REF!,ROW(Feuil1!$L$1:$L$98),""),ROW(9:9))),"")</f>
        <v/>
      </c>
      <c r="O2" t="str">
        <f t="array" aca="1" ref="O2" ca="1">IFERROR(INDEX(Feuil1!$K$1:$K$98,SMALL(IF(Feuil1!$L$1:$L$98=#REF!,ROW(Feuil1!$L$1:$L$98),""),ROW(9:9))),"")</f>
        <v/>
      </c>
      <c r="P2" t="str">
        <f t="array" aca="1" ref="P2" ca="1">IFERROR(INDEX(Feuil1!$K$1:$K$98,SMALL(IF(Feuil1!$L$1:$L$98=#REF!,ROW(Feuil1!$L$1:$L$98),""),ROW(9:9))),"")</f>
        <v/>
      </c>
      <c r="Q2" t="str">
        <f t="array" aca="1" ref="Q2" ca="1">IFERROR(INDEX(Feuil1!$K$1:$K$98,SMALL(IF(Feuil1!$L$1:$L$98=#REF!,ROW(Feuil1!$L$1:$L$98),""),ROW(9:9))),"")</f>
        <v/>
      </c>
      <c r="R2" t="str">
        <f t="array" aca="1" ref="R2" ca="1">IFERROR(INDEX(Feuil1!$K$1:$K$98,SMALL(IF(Feuil1!$L$1:$L$98=#REF!,ROW(Feuil1!$L$1:$L$98),""),ROW(9:9))),"")</f>
        <v/>
      </c>
      <c r="S2" t="str">
        <f t="array" aca="1" ref="S2" ca="1">IFERROR(INDEX(Feuil1!$K$1:$K$98,SMALL(IF(Feuil1!$L$1:$L$98=#REF!,ROW(Feuil1!$L$1:$L$98),""),ROW(9:9))),"")</f>
        <v/>
      </c>
      <c r="T2" t="str">
        <f t="array" aca="1" ref="T2" ca="1">IFERROR(INDEX(Feuil1!$K$1:$K$98,SMALL(IF(Feuil1!$L$1:$L$98=#REF!,ROW(Feuil1!$L$1:$L$98),""),ROW(9:9))),"")</f>
        <v/>
      </c>
      <c r="U2" t="str">
        <f t="array" aca="1" ref="U2" ca="1">IFERROR(INDEX(Feuil1!$K$1:$K$98,SMALL(IF(Feuil1!$L$1:$L$98=#REF!,ROW(Feuil1!$L$1:$L$98),""),ROW(9:9))),"")</f>
        <v/>
      </c>
    </row>
    <row r="3" spans="1:21">
      <c r="A3" s="20" t="s">
        <v>19</v>
      </c>
      <c r="B3" s="20" t="s">
        <v>20</v>
      </c>
      <c r="E3" t="str">
        <f t="array" aca="1" ref="E3" ca="1">IFERROR(INDEX(Feuil1!$K$1:$K$98,SMALL(IF(Feuil1!$L$1:$L$98=#REF!,ROW(Feuil1!$L$1:$L$98),""),ROW(10:10))),"")</f>
        <v/>
      </c>
      <c r="F3" t="str">
        <f t="array" aca="1" ref="F3" ca="1">IFERROR(INDEX(Feuil1!$K$1:$K$98,SMALL(IF(Feuil1!$L$1:$L$98=#REF!,ROW(Feuil1!$L$1:$L$98),""),ROW(10:10))),"")</f>
        <v/>
      </c>
      <c r="G3" t="str">
        <f t="array" aca="1" ref="G3" ca="1">IFERROR(INDEX(Feuil1!$K$1:$K$98,SMALL(IF(Feuil1!$L$1:$L$98=#REF!,ROW(Feuil1!$L$1:$L$98),""),ROW(10:10))),"")</f>
        <v/>
      </c>
      <c r="H3" t="str">
        <f t="array" aca="1" ref="H3" ca="1">IFERROR(INDEX(Feuil1!$K$1:$K$98,SMALL(IF(Feuil1!$L$1:$L$98=#REF!,ROW(Feuil1!$L$1:$L$98),""),ROW(10:10))),"")</f>
        <v/>
      </c>
      <c r="I3" t="str">
        <f t="array" aca="1" ref="I3" ca="1">IFERROR(INDEX(Feuil1!$K$1:$K$98,SMALL(IF(Feuil1!$L$1:$L$98=#REF!,ROW(Feuil1!$L$1:$L$98),""),ROW(10:10))),"")</f>
        <v/>
      </c>
      <c r="J3" t="str">
        <f t="array" aca="1" ref="J3" ca="1">IFERROR(INDEX(Feuil1!$K$1:$K$98,SMALL(IF(Feuil1!$L$1:$L$98=#REF!,ROW(Feuil1!$L$1:$L$98),""),ROW(10:10))),"")</f>
        <v/>
      </c>
      <c r="K3" t="str">
        <f t="array" aca="1" ref="K3" ca="1">IFERROR(INDEX(Feuil1!$K$1:$K$98,SMALL(IF(Feuil1!$L$1:$L$98=#REF!,ROW(Feuil1!$L$1:$L$98),""),ROW(10:10))),"")</f>
        <v/>
      </c>
      <c r="L3" t="str">
        <f t="array" aca="1" ref="L3" ca="1">IFERROR(INDEX(Feuil1!$K$1:$K$98,SMALL(IF(Feuil1!$L$1:$L$98=#REF!,ROW(Feuil1!$L$1:$L$98),""),ROW(10:10))),"")</f>
        <v/>
      </c>
      <c r="M3" t="str">
        <f t="array" aca="1" ref="M3" ca="1">IFERROR(INDEX(Feuil1!$K$1:$K$98,SMALL(IF(Feuil1!$L$1:$L$98=#REF!,ROW(Feuil1!$L$1:$L$98),""),ROW(10:10))),"")</f>
        <v/>
      </c>
      <c r="N3" t="str">
        <f t="array" aca="1" ref="N3" ca="1">IFERROR(INDEX(Feuil1!$K$1:$K$98,SMALL(IF(Feuil1!$L$1:$L$98=#REF!,ROW(Feuil1!$L$1:$L$98),""),ROW(10:10))),"")</f>
        <v/>
      </c>
      <c r="O3" t="str">
        <f t="array" aca="1" ref="O3" ca="1">IFERROR(INDEX(Feuil1!$K$1:$K$98,SMALL(IF(Feuil1!$L$1:$L$98=#REF!,ROW(Feuil1!$L$1:$L$98),""),ROW(10:10))),"")</f>
        <v/>
      </c>
      <c r="P3" t="str">
        <f t="array" aca="1" ref="P3" ca="1">IFERROR(INDEX(Feuil1!$K$1:$K$98,SMALL(IF(Feuil1!$L$1:$L$98=#REF!,ROW(Feuil1!$L$1:$L$98),""),ROW(10:10))),"")</f>
        <v/>
      </c>
      <c r="Q3" t="str">
        <f t="array" aca="1" ref="Q3" ca="1">IFERROR(INDEX(Feuil1!$K$1:$K$98,SMALL(IF(Feuil1!$L$1:$L$98=#REF!,ROW(Feuil1!$L$1:$L$98),""),ROW(10:10))),"")</f>
        <v/>
      </c>
      <c r="R3" t="str">
        <f t="array" aca="1" ref="R3" ca="1">IFERROR(INDEX(Feuil1!$K$1:$K$98,SMALL(IF(Feuil1!$L$1:$L$98=#REF!,ROW(Feuil1!$L$1:$L$98),""),ROW(10:10))),"")</f>
        <v/>
      </c>
      <c r="S3" t="str">
        <f t="array" aca="1" ref="S3" ca="1">IFERROR(INDEX(Feuil1!$K$1:$K$98,SMALL(IF(Feuil1!$L$1:$L$98=#REF!,ROW(Feuil1!$L$1:$L$98),""),ROW(10:10))),"")</f>
        <v/>
      </c>
      <c r="T3" t="str">
        <f t="array" aca="1" ref="T3" ca="1">IFERROR(INDEX(Feuil1!$K$1:$K$98,SMALL(IF(Feuil1!$L$1:$L$98=#REF!,ROW(Feuil1!$L$1:$L$98),""),ROW(10:10))),"")</f>
        <v/>
      </c>
      <c r="U3" t="str">
        <f t="array" aca="1" ref="U3" ca="1">IFERROR(INDEX(Feuil1!$K$1:$K$98,SMALL(IF(Feuil1!$L$1:$L$98=#REF!,ROW(Feuil1!$L$1:$L$98),""),ROW(10:10))),"")</f>
        <v/>
      </c>
    </row>
    <row r="4" spans="1:21">
      <c r="A4" s="21" t="s">
        <v>21</v>
      </c>
      <c r="B4" s="20" t="s">
        <v>22</v>
      </c>
      <c r="E4" t="str">
        <f t="array" aca="1" ref="E4" ca="1">IFERROR(INDEX(Feuil1!$K$1:$K$98,SMALL(IF(Feuil1!$L$1:$L$98=#REF!,ROW(Feuil1!$L$1:$L$98),""),ROW(11:11))),"")</f>
        <v/>
      </c>
      <c r="F4" t="str">
        <f t="array" aca="1" ref="F4" ca="1">IFERROR(INDEX(Feuil1!$K$1:$K$98,SMALL(IF(Feuil1!$L$1:$L$98=#REF!,ROW(Feuil1!$L$1:$L$98),""),ROW(11:11))),"")</f>
        <v/>
      </c>
      <c r="G4" t="str">
        <f t="array" aca="1" ref="G4" ca="1">IFERROR(INDEX(Feuil1!$K$1:$K$98,SMALL(IF(Feuil1!$L$1:$L$98=#REF!,ROW(Feuil1!$L$1:$L$98),""),ROW(11:11))),"")</f>
        <v/>
      </c>
      <c r="H4" t="str">
        <f t="array" aca="1" ref="H4" ca="1">IFERROR(INDEX(Feuil1!$K$1:$K$98,SMALL(IF(Feuil1!$L$1:$L$98=#REF!,ROW(Feuil1!$L$1:$L$98),""),ROW(11:11))),"")</f>
        <v/>
      </c>
      <c r="I4" t="str">
        <f t="array" aca="1" ref="I4" ca="1">IFERROR(INDEX(Feuil1!$K$1:$K$98,SMALL(IF(Feuil1!$L$1:$L$98=#REF!,ROW(Feuil1!$L$1:$L$98),""),ROW(11:11))),"")</f>
        <v/>
      </c>
      <c r="J4" t="str">
        <f t="array" aca="1" ref="J4" ca="1">IFERROR(INDEX(Feuil1!$K$1:$K$98,SMALL(IF(Feuil1!$L$1:$L$98=#REF!,ROW(Feuil1!$L$1:$L$98),""),ROW(11:11))),"")</f>
        <v/>
      </c>
      <c r="K4" t="str">
        <f t="array" aca="1" ref="K4" ca="1">IFERROR(INDEX(Feuil1!$K$1:$K$98,SMALL(IF(Feuil1!$L$1:$L$98=#REF!,ROW(Feuil1!$L$1:$L$98),""),ROW(11:11))),"")</f>
        <v/>
      </c>
      <c r="L4" t="str">
        <f t="array" aca="1" ref="L4" ca="1">IFERROR(INDEX(Feuil1!$K$1:$K$98,SMALL(IF(Feuil1!$L$1:$L$98=#REF!,ROW(Feuil1!$L$1:$L$98),""),ROW(11:11))),"")</f>
        <v/>
      </c>
      <c r="M4" t="str">
        <f t="array" aca="1" ref="M4" ca="1">IFERROR(INDEX(Feuil1!$K$1:$K$98,SMALL(IF(Feuil1!$L$1:$L$98=#REF!,ROW(Feuil1!$L$1:$L$98),""),ROW(11:11))),"")</f>
        <v/>
      </c>
      <c r="N4" t="str">
        <f t="array" aca="1" ref="N4" ca="1">IFERROR(INDEX(Feuil1!$K$1:$K$98,SMALL(IF(Feuil1!$L$1:$L$98=#REF!,ROW(Feuil1!$L$1:$L$98),""),ROW(11:11))),"")</f>
        <v/>
      </c>
      <c r="O4" t="str">
        <f t="array" aca="1" ref="O4" ca="1">IFERROR(INDEX(Feuil1!$K$1:$K$98,SMALL(IF(Feuil1!$L$1:$L$98=#REF!,ROW(Feuil1!$L$1:$L$98),""),ROW(11:11))),"")</f>
        <v/>
      </c>
      <c r="P4" t="str">
        <f t="array" aca="1" ref="P4" ca="1">IFERROR(INDEX(Feuil1!$K$1:$K$98,SMALL(IF(Feuil1!$L$1:$L$98=#REF!,ROW(Feuil1!$L$1:$L$98),""),ROW(11:11))),"")</f>
        <v/>
      </c>
      <c r="Q4" t="str">
        <f t="array" aca="1" ref="Q4" ca="1">IFERROR(INDEX(Feuil1!$K$1:$K$98,SMALL(IF(Feuil1!$L$1:$L$98=#REF!,ROW(Feuil1!$L$1:$L$98),""),ROW(11:11))),"")</f>
        <v/>
      </c>
      <c r="R4" t="str">
        <f t="array" aca="1" ref="R4" ca="1">IFERROR(INDEX(Feuil1!$K$1:$K$98,SMALL(IF(Feuil1!$L$1:$L$98=#REF!,ROW(Feuil1!$L$1:$L$98),""),ROW(11:11))),"")</f>
        <v/>
      </c>
      <c r="S4" t="str">
        <f t="array" aca="1" ref="S4" ca="1">IFERROR(INDEX(Feuil1!$K$1:$K$98,SMALL(IF(Feuil1!$L$1:$L$98=#REF!,ROW(Feuil1!$L$1:$L$98),""),ROW(11:11))),"")</f>
        <v/>
      </c>
      <c r="T4" t="str">
        <f t="array" aca="1" ref="T4" ca="1">IFERROR(INDEX(Feuil1!$K$1:$K$98,SMALL(IF(Feuil1!$L$1:$L$98=#REF!,ROW(Feuil1!$L$1:$L$98),""),ROW(11:11))),"")</f>
        <v/>
      </c>
      <c r="U4" t="str">
        <f t="array" aca="1" ref="U4" ca="1">IFERROR(INDEX(Feuil1!$K$1:$K$98,SMALL(IF(Feuil1!$L$1:$L$98=#REF!,ROW(Feuil1!$L$1:$L$98),""),ROW(11:11))),"")</f>
        <v/>
      </c>
    </row>
    <row r="5" spans="1:21">
      <c r="A5" s="22" t="s">
        <v>23</v>
      </c>
      <c r="B5" s="20" t="s">
        <v>24</v>
      </c>
      <c r="E5" t="str">
        <f t="array" aca="1" ref="E5" ca="1">IFERROR(INDEX(Feuil1!$K$1:$K$98,SMALL(IF(Feuil1!$L$1:$L$98=#REF!,ROW(Feuil1!$L$1:$L$98),""),ROW(12:12))),"")</f>
        <v/>
      </c>
      <c r="F5" t="str">
        <f t="array" aca="1" ref="F5" ca="1">IFERROR(INDEX(Feuil1!$K$1:$K$98,SMALL(IF(Feuil1!$L$1:$L$98=#REF!,ROW(Feuil1!$L$1:$L$98),""),ROW(12:12))),"")</f>
        <v/>
      </c>
      <c r="G5" t="str">
        <f t="array" aca="1" ref="G5" ca="1">IFERROR(INDEX(Feuil1!$K$1:$K$98,SMALL(IF(Feuil1!$L$1:$L$98=#REF!,ROW(Feuil1!$L$1:$L$98),""),ROW(12:12))),"")</f>
        <v/>
      </c>
      <c r="H5" t="str">
        <f t="array" aca="1" ref="H5" ca="1">IFERROR(INDEX(Feuil1!$K$1:$K$98,SMALL(IF(Feuil1!$L$1:$L$98=#REF!,ROW(Feuil1!$L$1:$L$98),""),ROW(12:12))),"")</f>
        <v/>
      </c>
      <c r="I5" t="str">
        <f t="array" aca="1" ref="I5" ca="1">IFERROR(INDEX(Feuil1!$K$1:$K$98,SMALL(IF(Feuil1!$L$1:$L$98=#REF!,ROW(Feuil1!$L$1:$L$98),""),ROW(12:12))),"")</f>
        <v/>
      </c>
      <c r="J5" t="str">
        <f t="array" aca="1" ref="J5" ca="1">IFERROR(INDEX(Feuil1!$K$1:$K$98,SMALL(IF(Feuil1!$L$1:$L$98=#REF!,ROW(Feuil1!$L$1:$L$98),""),ROW(12:12))),"")</f>
        <v/>
      </c>
      <c r="K5" t="str">
        <f t="array" aca="1" ref="K5" ca="1">IFERROR(INDEX(Feuil1!$K$1:$K$98,SMALL(IF(Feuil1!$L$1:$L$98=#REF!,ROW(Feuil1!$L$1:$L$98),""),ROW(12:12))),"")</f>
        <v/>
      </c>
      <c r="L5" t="str">
        <f t="array" aca="1" ref="L5" ca="1">IFERROR(INDEX(Feuil1!$K$1:$K$98,SMALL(IF(Feuil1!$L$1:$L$98=#REF!,ROW(Feuil1!$L$1:$L$98),""),ROW(12:12))),"")</f>
        <v/>
      </c>
      <c r="M5" t="str">
        <f t="array" aca="1" ref="M5" ca="1">IFERROR(INDEX(Feuil1!$K$1:$K$98,SMALL(IF(Feuil1!$L$1:$L$98=#REF!,ROW(Feuil1!$L$1:$L$98),""),ROW(12:12))),"")</f>
        <v/>
      </c>
      <c r="N5" t="str">
        <f t="array" aca="1" ref="N5" ca="1">IFERROR(INDEX(Feuil1!$K$1:$K$98,SMALL(IF(Feuil1!$L$1:$L$98=#REF!,ROW(Feuil1!$L$1:$L$98),""),ROW(12:12))),"")</f>
        <v/>
      </c>
      <c r="O5" t="str">
        <f t="array" aca="1" ref="O5" ca="1">IFERROR(INDEX(Feuil1!$K$1:$K$98,SMALL(IF(Feuil1!$L$1:$L$98=#REF!,ROW(Feuil1!$L$1:$L$98),""),ROW(12:12))),"")</f>
        <v/>
      </c>
      <c r="P5" t="str">
        <f t="array" aca="1" ref="P5" ca="1">IFERROR(INDEX(Feuil1!$K$1:$K$98,SMALL(IF(Feuil1!$L$1:$L$98=#REF!,ROW(Feuil1!$L$1:$L$98),""),ROW(12:12))),"")</f>
        <v/>
      </c>
      <c r="Q5" t="str">
        <f t="array" aca="1" ref="Q5" ca="1">IFERROR(INDEX(Feuil1!$K$1:$K$98,SMALL(IF(Feuil1!$L$1:$L$98=#REF!,ROW(Feuil1!$L$1:$L$98),""),ROW(12:12))),"")</f>
        <v/>
      </c>
      <c r="R5" t="str">
        <f t="array" aca="1" ref="R5" ca="1">IFERROR(INDEX(Feuil1!$K$1:$K$98,SMALL(IF(Feuil1!$L$1:$L$98=#REF!,ROW(Feuil1!$L$1:$L$98),""),ROW(12:12))),"")</f>
        <v/>
      </c>
      <c r="S5" t="str">
        <f t="array" aca="1" ref="S5" ca="1">IFERROR(INDEX(Feuil1!$K$1:$K$98,SMALL(IF(Feuil1!$L$1:$L$98=#REF!,ROW(Feuil1!$L$1:$L$98),""),ROW(12:12))),"")</f>
        <v/>
      </c>
      <c r="T5" t="str">
        <f t="array" aca="1" ref="T5" ca="1">IFERROR(INDEX(Feuil1!$K$1:$K$98,SMALL(IF(Feuil1!$L$1:$L$98=#REF!,ROW(Feuil1!$L$1:$L$98),""),ROW(12:12))),"")</f>
        <v/>
      </c>
      <c r="U5" t="str">
        <f t="array" aca="1" ref="U5" ca="1">IFERROR(INDEX(Feuil1!$K$1:$K$98,SMALL(IF(Feuil1!$L$1:$L$98=#REF!,ROW(Feuil1!$L$1:$L$98),""),ROW(12:12))),"")</f>
        <v/>
      </c>
    </row>
    <row r="6" spans="1:21">
      <c r="A6" s="23" t="s">
        <v>25</v>
      </c>
      <c r="B6" s="24" t="s">
        <v>26</v>
      </c>
      <c r="E6" t="str">
        <f t="array" aca="1" ref="E6" ca="1">IFERROR(INDEX(Feuil1!$K$1:$K$98,SMALL(IF(Feuil1!$L$1:$L$98=#REF!,ROW(Feuil1!$L$1:$L$98),""),ROW(13:13))),"")</f>
        <v/>
      </c>
      <c r="F6" t="str">
        <f t="array" aca="1" ref="F6" ca="1">IFERROR(INDEX(Feuil1!$K$1:$K$98,SMALL(IF(Feuil1!$L$1:$L$98=#REF!,ROW(Feuil1!$L$1:$L$98),""),ROW(13:13))),"")</f>
        <v/>
      </c>
      <c r="G6" t="str">
        <f t="array" aca="1" ref="G6" ca="1">IFERROR(INDEX(Feuil1!$K$1:$K$98,SMALL(IF(Feuil1!$L$1:$L$98=#REF!,ROW(Feuil1!$L$1:$L$98),""),ROW(13:13))),"")</f>
        <v/>
      </c>
      <c r="H6" t="str">
        <f t="array" aca="1" ref="H6" ca="1">IFERROR(INDEX(Feuil1!$K$1:$K$98,SMALL(IF(Feuil1!$L$1:$L$98=#REF!,ROW(Feuil1!$L$1:$L$98),""),ROW(13:13))),"")</f>
        <v/>
      </c>
      <c r="I6" t="str">
        <f t="array" aca="1" ref="I6" ca="1">IFERROR(INDEX(Feuil1!$K$1:$K$98,SMALL(IF(Feuil1!$L$1:$L$98=#REF!,ROW(Feuil1!$L$1:$L$98),""),ROW(13:13))),"")</f>
        <v/>
      </c>
      <c r="J6" t="str">
        <f t="array" aca="1" ref="J6" ca="1">IFERROR(INDEX(Feuil1!$K$1:$K$98,SMALL(IF(Feuil1!$L$1:$L$98=#REF!,ROW(Feuil1!$L$1:$L$98),""),ROW(13:13))),"")</f>
        <v/>
      </c>
      <c r="K6" t="str">
        <f t="array" aca="1" ref="K6" ca="1">IFERROR(INDEX(Feuil1!$K$1:$K$98,SMALL(IF(Feuil1!$L$1:$L$98=#REF!,ROW(Feuil1!$L$1:$L$98),""),ROW(13:13))),"")</f>
        <v/>
      </c>
      <c r="L6" t="str">
        <f t="array" aca="1" ref="L6" ca="1">IFERROR(INDEX(Feuil1!$K$1:$K$98,SMALL(IF(Feuil1!$L$1:$L$98=#REF!,ROW(Feuil1!$L$1:$L$98),""),ROW(13:13))),"")</f>
        <v/>
      </c>
      <c r="M6" t="str">
        <f t="array" aca="1" ref="M6" ca="1">IFERROR(INDEX(Feuil1!$K$1:$K$98,SMALL(IF(Feuil1!$L$1:$L$98=#REF!,ROW(Feuil1!$L$1:$L$98),""),ROW(13:13))),"")</f>
        <v/>
      </c>
      <c r="N6" t="str">
        <f t="array" aca="1" ref="N6" ca="1">IFERROR(INDEX(Feuil1!$K$1:$K$98,SMALL(IF(Feuil1!$L$1:$L$98=#REF!,ROW(Feuil1!$L$1:$L$98),""),ROW(13:13))),"")</f>
        <v/>
      </c>
      <c r="O6" t="str">
        <f t="array" aca="1" ref="O6" ca="1">IFERROR(INDEX(Feuil1!$K$1:$K$98,SMALL(IF(Feuil1!$L$1:$L$98=#REF!,ROW(Feuil1!$L$1:$L$98),""),ROW(13:13))),"")</f>
        <v/>
      </c>
      <c r="P6" t="str">
        <f t="array" aca="1" ref="P6" ca="1">IFERROR(INDEX(Feuil1!$K$1:$K$98,SMALL(IF(Feuil1!$L$1:$L$98=#REF!,ROW(Feuil1!$L$1:$L$98),""),ROW(13:13))),"")</f>
        <v/>
      </c>
      <c r="Q6" t="str">
        <f t="array" aca="1" ref="Q6" ca="1">IFERROR(INDEX(Feuil1!$K$1:$K$98,SMALL(IF(Feuil1!$L$1:$L$98=#REF!,ROW(Feuil1!$L$1:$L$98),""),ROW(13:13))),"")</f>
        <v/>
      </c>
      <c r="R6" t="str">
        <f t="array" aca="1" ref="R6" ca="1">IFERROR(INDEX(Feuil1!$K$1:$K$98,SMALL(IF(Feuil1!$L$1:$L$98=#REF!,ROW(Feuil1!$L$1:$L$98),""),ROW(13:13))),"")</f>
        <v/>
      </c>
      <c r="S6" t="str">
        <f t="array" aca="1" ref="S6" ca="1">IFERROR(INDEX(Feuil1!$K$1:$K$98,SMALL(IF(Feuil1!$L$1:$L$98=#REF!,ROW(Feuil1!$L$1:$L$98),""),ROW(13:13))),"")</f>
        <v/>
      </c>
      <c r="T6" t="str">
        <f t="array" aca="1" ref="T6" ca="1">IFERROR(INDEX(Feuil1!$K$1:$K$98,SMALL(IF(Feuil1!$L$1:$L$98=#REF!,ROW(Feuil1!$L$1:$L$98),""),ROW(13:13))),"")</f>
        <v/>
      </c>
      <c r="U6" t="str">
        <f t="array" aca="1" ref="U6" ca="1">IFERROR(INDEX(Feuil1!$K$1:$K$98,SMALL(IF(Feuil1!$L$1:$L$98=#REF!,ROW(Feuil1!$L$1:$L$98),""),ROW(13:13))),"")</f>
        <v/>
      </c>
    </row>
    <row r="7" spans="1:21">
      <c r="A7" s="25" t="s">
        <v>27</v>
      </c>
      <c r="B7" s="22" t="s">
        <v>28</v>
      </c>
      <c r="E7" t="str">
        <f t="array" aca="1" ref="E7" ca="1">IFERROR(INDEX(Feuil1!$K$1:$K$98,SMALL(IF(Feuil1!$L$1:$L$98=#REF!,ROW(Feuil1!$L$1:$L$98),""),ROW(14:14))),"")</f>
        <v/>
      </c>
      <c r="F7" t="str">
        <f t="array" aca="1" ref="F7" ca="1">IFERROR(INDEX(Feuil1!$K$1:$K$98,SMALL(IF(Feuil1!$L$1:$L$98=#REF!,ROW(Feuil1!$L$1:$L$98),""),ROW(14:14))),"")</f>
        <v/>
      </c>
      <c r="G7" t="str">
        <f t="array" aca="1" ref="G7" ca="1">IFERROR(INDEX(Feuil1!$K$1:$K$98,SMALL(IF(Feuil1!$L$1:$L$98=#REF!,ROW(Feuil1!$L$1:$L$98),""),ROW(14:14))),"")</f>
        <v/>
      </c>
      <c r="H7" t="str">
        <f t="array" aca="1" ref="H7" ca="1">IFERROR(INDEX(Feuil1!$K$1:$K$98,SMALL(IF(Feuil1!$L$1:$L$98=#REF!,ROW(Feuil1!$L$1:$L$98),""),ROW(14:14))),"")</f>
        <v/>
      </c>
      <c r="I7" t="str">
        <f t="array" aca="1" ref="I7" ca="1">IFERROR(INDEX(Feuil1!$K$1:$K$98,SMALL(IF(Feuil1!$L$1:$L$98=#REF!,ROW(Feuil1!$L$1:$L$98),""),ROW(14:14))),"")</f>
        <v/>
      </c>
      <c r="J7" t="str">
        <f t="array" aca="1" ref="J7" ca="1">IFERROR(INDEX(Feuil1!$K$1:$K$98,SMALL(IF(Feuil1!$L$1:$L$98=#REF!,ROW(Feuil1!$L$1:$L$98),""),ROW(14:14))),"")</f>
        <v/>
      </c>
      <c r="K7" t="str">
        <f t="array" aca="1" ref="K7" ca="1">IFERROR(INDEX(Feuil1!$K$1:$K$98,SMALL(IF(Feuil1!$L$1:$L$98=#REF!,ROW(Feuil1!$L$1:$L$98),""),ROW(14:14))),"")</f>
        <v/>
      </c>
      <c r="L7" t="str">
        <f t="array" aca="1" ref="L7" ca="1">IFERROR(INDEX(Feuil1!$K$1:$K$98,SMALL(IF(Feuil1!$L$1:$L$98=#REF!,ROW(Feuil1!$L$1:$L$98),""),ROW(14:14))),"")</f>
        <v/>
      </c>
      <c r="M7" t="str">
        <f t="array" aca="1" ref="M7" ca="1">IFERROR(INDEX(Feuil1!$K$1:$K$98,SMALL(IF(Feuil1!$L$1:$L$98=#REF!,ROW(Feuil1!$L$1:$L$98),""),ROW(14:14))),"")</f>
        <v/>
      </c>
      <c r="N7" t="str">
        <f t="array" aca="1" ref="N7" ca="1">IFERROR(INDEX(Feuil1!$K$1:$K$98,SMALL(IF(Feuil1!$L$1:$L$98=#REF!,ROW(Feuil1!$L$1:$L$98),""),ROW(14:14))),"")</f>
        <v/>
      </c>
      <c r="O7" t="str">
        <f t="array" aca="1" ref="O7" ca="1">IFERROR(INDEX(Feuil1!$K$1:$K$98,SMALL(IF(Feuil1!$L$1:$L$98=#REF!,ROW(Feuil1!$L$1:$L$98),""),ROW(14:14))),"")</f>
        <v/>
      </c>
      <c r="P7" t="str">
        <f t="array" aca="1" ref="P7" ca="1">IFERROR(INDEX(Feuil1!$K$1:$K$98,SMALL(IF(Feuil1!$L$1:$L$98=#REF!,ROW(Feuil1!$L$1:$L$98),""),ROW(14:14))),"")</f>
        <v/>
      </c>
      <c r="Q7" t="str">
        <f t="array" aca="1" ref="Q7" ca="1">IFERROR(INDEX(Feuil1!$K$1:$K$98,SMALL(IF(Feuil1!$L$1:$L$98=#REF!,ROW(Feuil1!$L$1:$L$98),""),ROW(14:14))),"")</f>
        <v/>
      </c>
      <c r="R7" t="str">
        <f t="array" aca="1" ref="R7" ca="1">IFERROR(INDEX(Feuil1!$K$1:$K$98,SMALL(IF(Feuil1!$L$1:$L$98=#REF!,ROW(Feuil1!$L$1:$L$98),""),ROW(14:14))),"")</f>
        <v/>
      </c>
      <c r="S7" t="str">
        <f t="array" aca="1" ref="S7" ca="1">IFERROR(INDEX(Feuil1!$K$1:$K$98,SMALL(IF(Feuil1!$L$1:$L$98=#REF!,ROW(Feuil1!$L$1:$L$98),""),ROW(14:14))),"")</f>
        <v/>
      </c>
      <c r="T7" t="str">
        <f t="array" aca="1" ref="T7" ca="1">IFERROR(INDEX(Feuil1!$K$1:$K$98,SMALL(IF(Feuil1!$L$1:$L$98=#REF!,ROW(Feuil1!$L$1:$L$98),""),ROW(14:14))),"")</f>
        <v/>
      </c>
      <c r="U7" t="str">
        <f t="array" aca="1" ref="U7" ca="1">IFERROR(INDEX(Feuil1!$K$1:$K$98,SMALL(IF(Feuil1!$L$1:$L$98=#REF!,ROW(Feuil1!$L$1:$L$98),""),ROW(14:14))),"")</f>
        <v/>
      </c>
    </row>
    <row r="8" spans="1:21">
      <c r="A8" s="26" t="s">
        <v>29</v>
      </c>
      <c r="B8" s="25" t="s">
        <v>30</v>
      </c>
      <c r="E8" t="str">
        <f t="array" aca="1" ref="E8" ca="1">IFERROR(INDEX(Feuil1!$K$1:$K$98,SMALL(IF(Feuil1!$L$1:$L$98=#REF!,ROW(Feuil1!$L$1:$L$98),""),ROW(15:15))),"")</f>
        <v/>
      </c>
      <c r="F8" t="str">
        <f t="array" aca="1" ref="F8" ca="1">IFERROR(INDEX(Feuil1!$K$1:$K$98,SMALL(IF(Feuil1!$L$1:$L$98=#REF!,ROW(Feuil1!$L$1:$L$98),""),ROW(15:15))),"")</f>
        <v/>
      </c>
      <c r="G8" t="str">
        <f t="array" aca="1" ref="G8" ca="1">IFERROR(INDEX(Feuil1!$K$1:$K$98,SMALL(IF(Feuil1!$L$1:$L$98=#REF!,ROW(Feuil1!$L$1:$L$98),""),ROW(15:15))),"")</f>
        <v/>
      </c>
      <c r="H8" t="str">
        <f t="array" aca="1" ref="H8" ca="1">IFERROR(INDEX(Feuil1!$K$1:$K$98,SMALL(IF(Feuil1!$L$1:$L$98=#REF!,ROW(Feuil1!$L$1:$L$98),""),ROW(15:15))),"")</f>
        <v/>
      </c>
      <c r="I8" t="str">
        <f t="array" aca="1" ref="I8" ca="1">IFERROR(INDEX(Feuil1!$K$1:$K$98,SMALL(IF(Feuil1!$L$1:$L$98=#REF!,ROW(Feuil1!$L$1:$L$98),""),ROW(15:15))),"")</f>
        <v/>
      </c>
      <c r="J8" t="str">
        <f t="array" aca="1" ref="J8" ca="1">IFERROR(INDEX(Feuil1!$K$1:$K$98,SMALL(IF(Feuil1!$L$1:$L$98=#REF!,ROW(Feuil1!$L$1:$L$98),""),ROW(15:15))),"")</f>
        <v/>
      </c>
      <c r="K8" t="str">
        <f t="array" aca="1" ref="K8" ca="1">IFERROR(INDEX(Feuil1!$K$1:$K$98,SMALL(IF(Feuil1!$L$1:$L$98=#REF!,ROW(Feuil1!$L$1:$L$98),""),ROW(15:15))),"")</f>
        <v/>
      </c>
      <c r="L8" t="str">
        <f t="array" aca="1" ref="L8" ca="1">IFERROR(INDEX(Feuil1!$K$1:$K$98,SMALL(IF(Feuil1!$L$1:$L$98=#REF!,ROW(Feuil1!$L$1:$L$98),""),ROW(15:15))),"")</f>
        <v/>
      </c>
      <c r="M8" t="str">
        <f t="array" aca="1" ref="M8" ca="1">IFERROR(INDEX(Feuil1!$K$1:$K$98,SMALL(IF(Feuil1!$L$1:$L$98=#REF!,ROW(Feuil1!$L$1:$L$98),""),ROW(15:15))),"")</f>
        <v/>
      </c>
      <c r="N8" t="str">
        <f t="array" aca="1" ref="N8" ca="1">IFERROR(INDEX(Feuil1!$K$1:$K$98,SMALL(IF(Feuil1!$L$1:$L$98=#REF!,ROW(Feuil1!$L$1:$L$98),""),ROW(15:15))),"")</f>
        <v/>
      </c>
      <c r="O8" t="str">
        <f t="array" aca="1" ref="O8" ca="1">IFERROR(INDEX(Feuil1!$K$1:$K$98,SMALL(IF(Feuil1!$L$1:$L$98=#REF!,ROW(Feuil1!$L$1:$L$98),""),ROW(15:15))),"")</f>
        <v/>
      </c>
      <c r="P8" t="str">
        <f t="array" aca="1" ref="P8" ca="1">IFERROR(INDEX(Feuil1!$K$1:$K$98,SMALL(IF(Feuil1!$L$1:$L$98=#REF!,ROW(Feuil1!$L$1:$L$98),""),ROW(15:15))),"")</f>
        <v/>
      </c>
      <c r="Q8" t="str">
        <f t="array" aca="1" ref="Q8" ca="1">IFERROR(INDEX(Feuil1!$K$1:$K$98,SMALL(IF(Feuil1!$L$1:$L$98=#REF!,ROW(Feuil1!$L$1:$L$98),""),ROW(15:15))),"")</f>
        <v/>
      </c>
      <c r="R8" t="str">
        <f t="array" aca="1" ref="R8" ca="1">IFERROR(INDEX(Feuil1!$K$1:$K$98,SMALL(IF(Feuil1!$L$1:$L$98=#REF!,ROW(Feuil1!$L$1:$L$98),""),ROW(15:15))),"")</f>
        <v/>
      </c>
      <c r="S8" t="str">
        <f t="array" aca="1" ref="S8" ca="1">IFERROR(INDEX(Feuil1!$K$1:$K$98,SMALL(IF(Feuil1!$L$1:$L$98=#REF!,ROW(Feuil1!$L$1:$L$98),""),ROW(15:15))),"")</f>
        <v/>
      </c>
      <c r="T8" t="str">
        <f t="array" aca="1" ref="T8" ca="1">IFERROR(INDEX(Feuil1!$K$1:$K$98,SMALL(IF(Feuil1!$L$1:$L$98=#REF!,ROW(Feuil1!$L$1:$L$98),""),ROW(15:15))),"")</f>
        <v/>
      </c>
      <c r="U8" t="str">
        <f t="array" aca="1" ref="U8" ca="1">IFERROR(INDEX(Feuil1!$K$1:$K$98,SMALL(IF(Feuil1!$L$1:$L$98=#REF!,ROW(Feuil1!$L$1:$L$98),""),ROW(15:15))),"")</f>
        <v/>
      </c>
    </row>
    <row r="9" spans="1:21">
      <c r="A9" s="27" t="s">
        <v>31</v>
      </c>
      <c r="B9" s="23" t="s">
        <v>32</v>
      </c>
      <c r="E9" t="str">
        <f t="array" aca="1" ref="E9" ca="1">IFERROR(INDEX(Feuil1!$K$1:$K$98,SMALL(IF(Feuil1!$L$1:$L$98=#REF!,ROW(Feuil1!$L$1:$L$98),""),ROW(16:16))),"")</f>
        <v/>
      </c>
      <c r="F9" t="str">
        <f t="array" aca="1" ref="F9" ca="1">IFERROR(INDEX(Feuil1!$K$1:$K$98,SMALL(IF(Feuil1!$L$1:$L$98=#REF!,ROW(Feuil1!$L$1:$L$98),""),ROW(16:16))),"")</f>
        <v/>
      </c>
      <c r="G9" t="str">
        <f t="array" aca="1" ref="G9" ca="1">IFERROR(INDEX(Feuil1!$K$1:$K$98,SMALL(IF(Feuil1!$L$1:$L$98=#REF!,ROW(Feuil1!$L$1:$L$98),""),ROW(16:16))),"")</f>
        <v/>
      </c>
      <c r="H9" t="str">
        <f t="array" aca="1" ref="H9" ca="1">IFERROR(INDEX(Feuil1!$K$1:$K$98,SMALL(IF(Feuil1!$L$1:$L$98=#REF!,ROW(Feuil1!$L$1:$L$98),""),ROW(16:16))),"")</f>
        <v/>
      </c>
      <c r="I9" t="str">
        <f t="array" aca="1" ref="I9" ca="1">IFERROR(INDEX(Feuil1!$K$1:$K$98,SMALL(IF(Feuil1!$L$1:$L$98=#REF!,ROW(Feuil1!$L$1:$L$98),""),ROW(16:16))),"")</f>
        <v/>
      </c>
      <c r="J9" t="str">
        <f t="array" aca="1" ref="J9" ca="1">IFERROR(INDEX(Feuil1!$K$1:$K$98,SMALL(IF(Feuil1!$L$1:$L$98=#REF!,ROW(Feuil1!$L$1:$L$98),""),ROW(16:16))),"")</f>
        <v/>
      </c>
      <c r="K9" t="str">
        <f t="array" aca="1" ref="K9" ca="1">IFERROR(INDEX(Feuil1!$K$1:$K$98,SMALL(IF(Feuil1!$L$1:$L$98=#REF!,ROW(Feuil1!$L$1:$L$98),""),ROW(16:16))),"")</f>
        <v/>
      </c>
      <c r="L9" t="str">
        <f t="array" aca="1" ref="L9" ca="1">IFERROR(INDEX(Feuil1!$K$1:$K$98,SMALL(IF(Feuil1!$L$1:$L$98=#REF!,ROW(Feuil1!$L$1:$L$98),""),ROW(16:16))),"")</f>
        <v/>
      </c>
      <c r="M9" t="str">
        <f t="array" aca="1" ref="M9" ca="1">IFERROR(INDEX(Feuil1!$K$1:$K$98,SMALL(IF(Feuil1!$L$1:$L$98=#REF!,ROW(Feuil1!$L$1:$L$98),""),ROW(16:16))),"")</f>
        <v/>
      </c>
      <c r="N9" t="str">
        <f t="array" aca="1" ref="N9" ca="1">IFERROR(INDEX(Feuil1!$K$1:$K$98,SMALL(IF(Feuil1!$L$1:$L$98=#REF!,ROW(Feuil1!$L$1:$L$98),""),ROW(16:16))),"")</f>
        <v/>
      </c>
      <c r="O9" t="str">
        <f t="array" aca="1" ref="O9" ca="1">IFERROR(INDEX(Feuil1!$K$1:$K$98,SMALL(IF(Feuil1!$L$1:$L$98=#REF!,ROW(Feuil1!$L$1:$L$98),""),ROW(16:16))),"")</f>
        <v/>
      </c>
      <c r="P9" t="str">
        <f t="array" aca="1" ref="P9" ca="1">IFERROR(INDEX(Feuil1!$K$1:$K$98,SMALL(IF(Feuil1!$L$1:$L$98=#REF!,ROW(Feuil1!$L$1:$L$98),""),ROW(16:16))),"")</f>
        <v/>
      </c>
      <c r="Q9" t="str">
        <f t="array" aca="1" ref="Q9" ca="1">IFERROR(INDEX(Feuil1!$K$1:$K$98,SMALL(IF(Feuil1!$L$1:$L$98=#REF!,ROW(Feuil1!$L$1:$L$98),""),ROW(16:16))),"")</f>
        <v/>
      </c>
      <c r="R9" t="str">
        <f t="array" aca="1" ref="R9" ca="1">IFERROR(INDEX(Feuil1!$K$1:$K$98,SMALL(IF(Feuil1!$L$1:$L$98=#REF!,ROW(Feuil1!$L$1:$L$98),""),ROW(16:16))),"")</f>
        <v/>
      </c>
      <c r="S9" t="str">
        <f t="array" aca="1" ref="S9" ca="1">IFERROR(INDEX(Feuil1!$K$1:$K$98,SMALL(IF(Feuil1!$L$1:$L$98=#REF!,ROW(Feuil1!$L$1:$L$98),""),ROW(16:16))),"")</f>
        <v/>
      </c>
      <c r="T9" t="str">
        <f t="array" aca="1" ref="T9" ca="1">IFERROR(INDEX(Feuil1!$K$1:$K$98,SMALL(IF(Feuil1!$L$1:$L$98=#REF!,ROW(Feuil1!$L$1:$L$98),""),ROW(16:16))),"")</f>
        <v/>
      </c>
      <c r="U9" t="str">
        <f t="array" aca="1" ref="U9" ca="1">IFERROR(INDEX(Feuil1!$K$1:$K$98,SMALL(IF(Feuil1!$L$1:$L$98=#REF!,ROW(Feuil1!$L$1:$L$98),""),ROW(16:16))),"")</f>
        <v/>
      </c>
    </row>
    <row r="10" spans="1:21">
      <c r="A10" s="28" t="s">
        <v>33</v>
      </c>
      <c r="B10" s="26" t="s">
        <v>34</v>
      </c>
      <c r="E10" t="str">
        <f t="array" aca="1" ref="E10" ca="1">IFERROR(INDEX(Feuil1!$K$1:$K$98,SMALL(IF(Feuil1!$L$1:$L$98=#REF!,ROW(Feuil1!$L$1:$L$98),""),ROW(17:17))),"")</f>
        <v/>
      </c>
      <c r="F10" t="str">
        <f t="array" aca="1" ref="F10" ca="1">IFERROR(INDEX(Feuil1!$K$1:$K$98,SMALL(IF(Feuil1!$L$1:$L$98=#REF!,ROW(Feuil1!$L$1:$L$98),""),ROW(17:17))),"")</f>
        <v/>
      </c>
      <c r="G10" t="str">
        <f t="array" aca="1" ref="G10" ca="1">IFERROR(INDEX(Feuil1!$K$1:$K$98,SMALL(IF(Feuil1!$L$1:$L$98=#REF!,ROW(Feuil1!$L$1:$L$98),""),ROW(17:17))),"")</f>
        <v/>
      </c>
      <c r="H10" t="str">
        <f t="array" aca="1" ref="H10" ca="1">IFERROR(INDEX(Feuil1!$K$1:$K$98,SMALL(IF(Feuil1!$L$1:$L$98=#REF!,ROW(Feuil1!$L$1:$L$98),""),ROW(17:17))),"")</f>
        <v/>
      </c>
      <c r="I10" t="str">
        <f t="array" aca="1" ref="I10" ca="1">IFERROR(INDEX(Feuil1!$K$1:$K$98,SMALL(IF(Feuil1!$L$1:$L$98=#REF!,ROW(Feuil1!$L$1:$L$98),""),ROW(17:17))),"")</f>
        <v/>
      </c>
      <c r="J10" t="str">
        <f t="array" aca="1" ref="J10" ca="1">IFERROR(INDEX(Feuil1!$K$1:$K$98,SMALL(IF(Feuil1!$L$1:$L$98=#REF!,ROW(Feuil1!$L$1:$L$98),""),ROW(17:17))),"")</f>
        <v/>
      </c>
      <c r="K10" t="str">
        <f t="array" aca="1" ref="K10" ca="1">IFERROR(INDEX(Feuil1!$K$1:$K$98,SMALL(IF(Feuil1!$L$1:$L$98=#REF!,ROW(Feuil1!$L$1:$L$98),""),ROW(17:17))),"")</f>
        <v/>
      </c>
      <c r="L10" t="str">
        <f t="array" aca="1" ref="L10" ca="1">IFERROR(INDEX(Feuil1!$K$1:$K$98,SMALL(IF(Feuil1!$L$1:$L$98=#REF!,ROW(Feuil1!$L$1:$L$98),""),ROW(17:17))),"")</f>
        <v/>
      </c>
      <c r="M10" t="str">
        <f t="array" aca="1" ref="M10" ca="1">IFERROR(INDEX(Feuil1!$K$1:$K$98,SMALL(IF(Feuil1!$L$1:$L$98=#REF!,ROW(Feuil1!$L$1:$L$98),""),ROW(17:17))),"")</f>
        <v/>
      </c>
      <c r="N10" t="str">
        <f t="array" aca="1" ref="N10" ca="1">IFERROR(INDEX(Feuil1!$K$1:$K$98,SMALL(IF(Feuil1!$L$1:$L$98=#REF!,ROW(Feuil1!$L$1:$L$98),""),ROW(17:17))),"")</f>
        <v/>
      </c>
      <c r="O10" t="str">
        <f t="array" aca="1" ref="O10" ca="1">IFERROR(INDEX(Feuil1!$K$1:$K$98,SMALL(IF(Feuil1!$L$1:$L$98=#REF!,ROW(Feuil1!$L$1:$L$98),""),ROW(17:17))),"")</f>
        <v/>
      </c>
      <c r="P10" t="str">
        <f t="array" aca="1" ref="P10" ca="1">IFERROR(INDEX(Feuil1!$K$1:$K$98,SMALL(IF(Feuil1!$L$1:$L$98=#REF!,ROW(Feuil1!$L$1:$L$98),""),ROW(17:17))),"")</f>
        <v/>
      </c>
      <c r="Q10" t="str">
        <f t="array" aca="1" ref="Q10" ca="1">IFERROR(INDEX(Feuil1!$K$1:$K$98,SMALL(IF(Feuil1!$L$1:$L$98=#REF!,ROW(Feuil1!$L$1:$L$98),""),ROW(17:17))),"")</f>
        <v/>
      </c>
      <c r="R10" t="str">
        <f t="array" aca="1" ref="R10" ca="1">IFERROR(INDEX(Feuil1!$K$1:$K$98,SMALL(IF(Feuil1!$L$1:$L$98=#REF!,ROW(Feuil1!$L$1:$L$98),""),ROW(17:17))),"")</f>
        <v/>
      </c>
      <c r="S10" t="str">
        <f t="array" aca="1" ref="S10" ca="1">IFERROR(INDEX(Feuil1!$K$1:$K$98,SMALL(IF(Feuil1!$L$1:$L$98=#REF!,ROW(Feuil1!$L$1:$L$98),""),ROW(17:17))),"")</f>
        <v/>
      </c>
      <c r="T10" t="str">
        <f t="array" aca="1" ref="T10" ca="1">IFERROR(INDEX(Feuil1!$K$1:$K$98,SMALL(IF(Feuil1!$L$1:$L$98=#REF!,ROW(Feuil1!$L$1:$L$98),""),ROW(17:17))),"")</f>
        <v/>
      </c>
      <c r="U10" t="str">
        <f t="array" aca="1" ref="U10" ca="1">IFERROR(INDEX(Feuil1!$K$1:$K$98,SMALL(IF(Feuil1!$L$1:$L$98=#REF!,ROW(Feuil1!$L$1:$L$98),""),ROW(17:17))),"")</f>
        <v/>
      </c>
    </row>
    <row r="11" spans="1:21">
      <c r="A11" s="17" t="s">
        <v>35</v>
      </c>
      <c r="B11" s="17" t="s">
        <v>36</v>
      </c>
      <c r="E11" t="str">
        <f t="array" aca="1" ref="E11" ca="1">IFERROR(INDEX(Feuil1!$K$1:$K$98,SMALL(IF(Feuil1!$L$1:$L$98=#REF!,ROW(Feuil1!$L$1:$L$98),""),ROW(18:18))),"")</f>
        <v/>
      </c>
      <c r="F11" t="str">
        <f t="array" aca="1" ref="F11" ca="1">IFERROR(INDEX(Feuil1!$K$1:$K$98,SMALL(IF(Feuil1!$L$1:$L$98=#REF!,ROW(Feuil1!$L$1:$L$98),""),ROW(18:18))),"")</f>
        <v/>
      </c>
      <c r="G11" t="str">
        <f t="array" aca="1" ref="G11" ca="1">IFERROR(INDEX(Feuil1!$K$1:$K$98,SMALL(IF(Feuil1!$L$1:$L$98=#REF!,ROW(Feuil1!$L$1:$L$98),""),ROW(18:18))),"")</f>
        <v/>
      </c>
      <c r="H11" t="str">
        <f t="array" aca="1" ref="H11" ca="1">IFERROR(INDEX(Feuil1!$K$1:$K$98,SMALL(IF(Feuil1!$L$1:$L$98=#REF!,ROW(Feuil1!$L$1:$L$98),""),ROW(18:18))),"")</f>
        <v/>
      </c>
      <c r="I11" t="str">
        <f t="array" aca="1" ref="I11" ca="1">IFERROR(INDEX(Feuil1!$K$1:$K$98,SMALL(IF(Feuil1!$L$1:$L$98=#REF!,ROW(Feuil1!$L$1:$L$98),""),ROW(18:18))),"")</f>
        <v/>
      </c>
      <c r="J11" t="str">
        <f t="array" aca="1" ref="J11" ca="1">IFERROR(INDEX(Feuil1!$K$1:$K$98,SMALL(IF(Feuil1!$L$1:$L$98=#REF!,ROW(Feuil1!$L$1:$L$98),""),ROW(18:18))),"")</f>
        <v/>
      </c>
      <c r="K11" t="str">
        <f t="array" aca="1" ref="K11" ca="1">IFERROR(INDEX(Feuil1!$K$1:$K$98,SMALL(IF(Feuil1!$L$1:$L$98=#REF!,ROW(Feuil1!$L$1:$L$98),""),ROW(18:18))),"")</f>
        <v/>
      </c>
      <c r="L11" t="str">
        <f t="array" aca="1" ref="L11" ca="1">IFERROR(INDEX(Feuil1!$K$1:$K$98,SMALL(IF(Feuil1!$L$1:$L$98=#REF!,ROW(Feuil1!$L$1:$L$98),""),ROW(18:18))),"")</f>
        <v/>
      </c>
      <c r="M11" t="str">
        <f t="array" aca="1" ref="M11" ca="1">IFERROR(INDEX(Feuil1!$K$1:$K$98,SMALL(IF(Feuil1!$L$1:$L$98=#REF!,ROW(Feuil1!$L$1:$L$98),""),ROW(18:18))),"")</f>
        <v/>
      </c>
      <c r="N11" t="str">
        <f t="array" aca="1" ref="N11" ca="1">IFERROR(INDEX(Feuil1!$K$1:$K$98,SMALL(IF(Feuil1!$L$1:$L$98=#REF!,ROW(Feuil1!$L$1:$L$98),""),ROW(18:18))),"")</f>
        <v/>
      </c>
      <c r="O11" t="str">
        <f t="array" aca="1" ref="O11" ca="1">IFERROR(INDEX(Feuil1!$K$1:$K$98,SMALL(IF(Feuil1!$L$1:$L$98=#REF!,ROW(Feuil1!$L$1:$L$98),""),ROW(18:18))),"")</f>
        <v/>
      </c>
      <c r="P11" t="str">
        <f t="array" aca="1" ref="P11" ca="1">IFERROR(INDEX(Feuil1!$K$1:$K$98,SMALL(IF(Feuil1!$L$1:$L$98=#REF!,ROW(Feuil1!$L$1:$L$98),""),ROW(18:18))),"")</f>
        <v/>
      </c>
      <c r="Q11" t="str">
        <f t="array" aca="1" ref="Q11" ca="1">IFERROR(INDEX(Feuil1!$K$1:$K$98,SMALL(IF(Feuil1!$L$1:$L$98=#REF!,ROW(Feuil1!$L$1:$L$98),""),ROW(18:18))),"")</f>
        <v/>
      </c>
      <c r="R11" t="str">
        <f t="array" aca="1" ref="R11" ca="1">IFERROR(INDEX(Feuil1!$K$1:$K$98,SMALL(IF(Feuil1!$L$1:$L$98=#REF!,ROW(Feuil1!$L$1:$L$98),""),ROW(18:18))),"")</f>
        <v/>
      </c>
      <c r="S11" t="str">
        <f t="array" aca="1" ref="S11" ca="1">IFERROR(INDEX(Feuil1!$K$1:$K$98,SMALL(IF(Feuil1!$L$1:$L$98=#REF!,ROW(Feuil1!$L$1:$L$98),""),ROW(18:18))),"")</f>
        <v/>
      </c>
      <c r="T11" t="str">
        <f t="array" aca="1" ref="T11" ca="1">IFERROR(INDEX(Feuil1!$K$1:$K$98,SMALL(IF(Feuil1!$L$1:$L$98=#REF!,ROW(Feuil1!$L$1:$L$98),""),ROW(18:18))),"")</f>
        <v/>
      </c>
      <c r="U11" t="str">
        <f t="array" aca="1" ref="U11" ca="1">IFERROR(INDEX(Feuil1!$K$1:$K$98,SMALL(IF(Feuil1!$L$1:$L$98=#REF!,ROW(Feuil1!$L$1:$L$98),""),ROW(18:18))),"")</f>
        <v/>
      </c>
    </row>
    <row r="12" spans="1:21">
      <c r="A12" s="20" t="s">
        <v>37</v>
      </c>
      <c r="B12" s="17" t="s">
        <v>38</v>
      </c>
      <c r="E12" t="str">
        <f t="array" aca="1" ref="E12" ca="1">IFERROR(INDEX(Feuil1!$K$1:$K$98,SMALL(IF(Feuil1!$L$1:$L$98=#REF!,ROW(Feuil1!$L$1:$L$98),""),ROW(19:19))),"")</f>
        <v/>
      </c>
      <c r="F12" t="str">
        <f t="array" aca="1" ref="F12" ca="1">IFERROR(INDEX(Feuil1!$K$1:$K$98,SMALL(IF(Feuil1!$L$1:$L$98=#REF!,ROW(Feuil1!$L$1:$L$98),""),ROW(19:19))),"")</f>
        <v/>
      </c>
      <c r="G12" t="str">
        <f t="array" aca="1" ref="G12" ca="1">IFERROR(INDEX(Feuil1!$K$1:$K$98,SMALL(IF(Feuil1!$L$1:$L$98=#REF!,ROW(Feuil1!$L$1:$L$98),""),ROW(19:19))),"")</f>
        <v/>
      </c>
      <c r="H12" t="str">
        <f t="array" aca="1" ref="H12" ca="1">IFERROR(INDEX(Feuil1!$K$1:$K$98,SMALL(IF(Feuil1!$L$1:$L$98=#REF!,ROW(Feuil1!$L$1:$L$98),""),ROW(19:19))),"")</f>
        <v/>
      </c>
      <c r="I12" t="str">
        <f t="array" aca="1" ref="I12" ca="1">IFERROR(INDEX(Feuil1!$K$1:$K$98,SMALL(IF(Feuil1!$L$1:$L$98=#REF!,ROW(Feuil1!$L$1:$L$98),""),ROW(19:19))),"")</f>
        <v/>
      </c>
      <c r="J12" t="str">
        <f t="array" aca="1" ref="J12" ca="1">IFERROR(INDEX(Feuil1!$K$1:$K$98,SMALL(IF(Feuil1!$L$1:$L$98=#REF!,ROW(Feuil1!$L$1:$L$98),""),ROW(19:19))),"")</f>
        <v/>
      </c>
      <c r="K12" t="str">
        <f t="array" aca="1" ref="K12" ca="1">IFERROR(INDEX(Feuil1!$K$1:$K$98,SMALL(IF(Feuil1!$L$1:$L$98=#REF!,ROW(Feuil1!$L$1:$L$98),""),ROW(19:19))),"")</f>
        <v/>
      </c>
      <c r="L12" t="str">
        <f t="array" aca="1" ref="L12" ca="1">IFERROR(INDEX(Feuil1!$K$1:$K$98,SMALL(IF(Feuil1!$L$1:$L$98=#REF!,ROW(Feuil1!$L$1:$L$98),""),ROW(19:19))),"")</f>
        <v/>
      </c>
      <c r="M12" t="str">
        <f t="array" aca="1" ref="M12" ca="1">IFERROR(INDEX(Feuil1!$K$1:$K$98,SMALL(IF(Feuil1!$L$1:$L$98=#REF!,ROW(Feuil1!$L$1:$L$98),""),ROW(19:19))),"")</f>
        <v/>
      </c>
      <c r="N12" t="str">
        <f t="array" aca="1" ref="N12" ca="1">IFERROR(INDEX(Feuil1!$K$1:$K$98,SMALL(IF(Feuil1!$L$1:$L$98=#REF!,ROW(Feuil1!$L$1:$L$98),""),ROW(19:19))),"")</f>
        <v/>
      </c>
      <c r="O12" t="str">
        <f t="array" aca="1" ref="O12" ca="1">IFERROR(INDEX(Feuil1!$K$1:$K$98,SMALL(IF(Feuil1!$L$1:$L$98=#REF!,ROW(Feuil1!$L$1:$L$98),""),ROW(19:19))),"")</f>
        <v/>
      </c>
      <c r="P12" t="str">
        <f t="array" aca="1" ref="P12" ca="1">IFERROR(INDEX(Feuil1!$K$1:$K$98,SMALL(IF(Feuil1!$L$1:$L$98=#REF!,ROW(Feuil1!$L$1:$L$98),""),ROW(19:19))),"")</f>
        <v/>
      </c>
      <c r="Q12" t="str">
        <f t="array" aca="1" ref="Q12" ca="1">IFERROR(INDEX(Feuil1!$K$1:$K$98,SMALL(IF(Feuil1!$L$1:$L$98=#REF!,ROW(Feuil1!$L$1:$L$98),""),ROW(19:19))),"")</f>
        <v/>
      </c>
      <c r="R12" t="str">
        <f t="array" aca="1" ref="R12" ca="1">IFERROR(INDEX(Feuil1!$K$1:$K$98,SMALL(IF(Feuil1!$L$1:$L$98=#REF!,ROW(Feuil1!$L$1:$L$98),""),ROW(19:19))),"")</f>
        <v/>
      </c>
      <c r="S12" t="str">
        <f t="array" aca="1" ref="S12" ca="1">IFERROR(INDEX(Feuil1!$K$1:$K$98,SMALL(IF(Feuil1!$L$1:$L$98=#REF!,ROW(Feuil1!$L$1:$L$98),""),ROW(19:19))),"")</f>
        <v/>
      </c>
      <c r="T12" t="str">
        <f t="array" aca="1" ref="T12" ca="1">IFERROR(INDEX(Feuil1!$K$1:$K$98,SMALL(IF(Feuil1!$L$1:$L$98=#REF!,ROW(Feuil1!$L$1:$L$98),""),ROW(19:19))),"")</f>
        <v/>
      </c>
      <c r="U12" t="str">
        <f t="array" aca="1" ref="U12" ca="1">IFERROR(INDEX(Feuil1!$K$1:$K$98,SMALL(IF(Feuil1!$L$1:$L$98=#REF!,ROW(Feuil1!$L$1:$L$98),""),ROW(19:19))),"")</f>
        <v/>
      </c>
    </row>
    <row r="13" spans="1:21">
      <c r="A13" s="19" t="s">
        <v>39</v>
      </c>
      <c r="B13" s="20" t="s">
        <v>40</v>
      </c>
      <c r="E13" t="str">
        <f t="array" aca="1" ref="E13" ca="1">IFERROR(INDEX(Feuil1!$K$1:$K$98,SMALL(IF(Feuil1!$L$1:$L$98=#REF!,ROW(Feuil1!$L$1:$L$98),""),ROW(20:20))),"")</f>
        <v/>
      </c>
      <c r="F13" t="str">
        <f t="array" aca="1" ref="F13" ca="1">IFERROR(INDEX(Feuil1!$K$1:$K$98,SMALL(IF(Feuil1!$L$1:$L$98=#REF!,ROW(Feuil1!$L$1:$L$98),""),ROW(20:20))),"")</f>
        <v/>
      </c>
      <c r="G13" t="str">
        <f t="array" aca="1" ref="G13" ca="1">IFERROR(INDEX(Feuil1!$K$1:$K$98,SMALL(IF(Feuil1!$L$1:$L$98=#REF!,ROW(Feuil1!$L$1:$L$98),""),ROW(20:20))),"")</f>
        <v/>
      </c>
      <c r="H13" t="str">
        <f t="array" aca="1" ref="H13" ca="1">IFERROR(INDEX(Feuil1!$K$1:$K$98,SMALL(IF(Feuil1!$L$1:$L$98=#REF!,ROW(Feuil1!$L$1:$L$98),""),ROW(20:20))),"")</f>
        <v/>
      </c>
      <c r="I13" t="str">
        <f t="array" aca="1" ref="I13" ca="1">IFERROR(INDEX(Feuil1!$K$1:$K$98,SMALL(IF(Feuil1!$L$1:$L$98=#REF!,ROW(Feuil1!$L$1:$L$98),""),ROW(20:20))),"")</f>
        <v/>
      </c>
      <c r="J13" t="str">
        <f t="array" aca="1" ref="J13" ca="1">IFERROR(INDEX(Feuil1!$K$1:$K$98,SMALL(IF(Feuil1!$L$1:$L$98=#REF!,ROW(Feuil1!$L$1:$L$98),""),ROW(20:20))),"")</f>
        <v/>
      </c>
      <c r="K13" t="str">
        <f t="array" aca="1" ref="K13" ca="1">IFERROR(INDEX(Feuil1!$K$1:$K$98,SMALL(IF(Feuil1!$L$1:$L$98=#REF!,ROW(Feuil1!$L$1:$L$98),""),ROW(20:20))),"")</f>
        <v/>
      </c>
      <c r="L13" t="str">
        <f t="array" aca="1" ref="L13" ca="1">IFERROR(INDEX(Feuil1!$K$1:$K$98,SMALL(IF(Feuil1!$L$1:$L$98=#REF!,ROW(Feuil1!$L$1:$L$98),""),ROW(20:20))),"")</f>
        <v/>
      </c>
      <c r="M13" t="str">
        <f t="array" aca="1" ref="M13" ca="1">IFERROR(INDEX(Feuil1!$K$1:$K$98,SMALL(IF(Feuil1!$L$1:$L$98=#REF!,ROW(Feuil1!$L$1:$L$98),""),ROW(20:20))),"")</f>
        <v/>
      </c>
      <c r="N13" t="str">
        <f t="array" aca="1" ref="N13" ca="1">IFERROR(INDEX(Feuil1!$K$1:$K$98,SMALL(IF(Feuil1!$L$1:$L$98=#REF!,ROW(Feuil1!$L$1:$L$98),""),ROW(20:20))),"")</f>
        <v/>
      </c>
      <c r="O13" t="str">
        <f t="array" aca="1" ref="O13" ca="1">IFERROR(INDEX(Feuil1!$K$1:$K$98,SMALL(IF(Feuil1!$L$1:$L$98=#REF!,ROW(Feuil1!$L$1:$L$98),""),ROW(20:20))),"")</f>
        <v/>
      </c>
      <c r="P13" t="str">
        <f t="array" aca="1" ref="P13" ca="1">IFERROR(INDEX(Feuil1!$K$1:$K$98,SMALL(IF(Feuil1!$L$1:$L$98=#REF!,ROW(Feuil1!$L$1:$L$98),""),ROW(20:20))),"")</f>
        <v/>
      </c>
      <c r="Q13" t="str">
        <f t="array" aca="1" ref="Q13" ca="1">IFERROR(INDEX(Feuil1!$K$1:$K$98,SMALL(IF(Feuil1!$L$1:$L$98=#REF!,ROW(Feuil1!$L$1:$L$98),""),ROW(20:20))),"")</f>
        <v/>
      </c>
      <c r="R13" t="str">
        <f t="array" aca="1" ref="R13" ca="1">IFERROR(INDEX(Feuil1!$K$1:$K$98,SMALL(IF(Feuil1!$L$1:$L$98=#REF!,ROW(Feuil1!$L$1:$L$98),""),ROW(20:20))),"")</f>
        <v/>
      </c>
      <c r="S13" t="str">
        <f t="array" aca="1" ref="S13" ca="1">IFERROR(INDEX(Feuil1!$K$1:$K$98,SMALL(IF(Feuil1!$L$1:$L$98=#REF!,ROW(Feuil1!$L$1:$L$98),""),ROW(20:20))),"")</f>
        <v/>
      </c>
      <c r="T13" t="str">
        <f t="array" aca="1" ref="T13" ca="1">IFERROR(INDEX(Feuil1!$K$1:$K$98,SMALL(IF(Feuil1!$L$1:$L$98=#REF!,ROW(Feuil1!$L$1:$L$98),""),ROW(20:20))),"")</f>
        <v/>
      </c>
      <c r="U13" t="str">
        <f t="array" aca="1" ref="U13" ca="1">IFERROR(INDEX(Feuil1!$K$1:$K$98,SMALL(IF(Feuil1!$L$1:$L$98=#REF!,ROW(Feuil1!$L$1:$L$98),""),ROW(20:20))),"")</f>
        <v/>
      </c>
    </row>
    <row r="14" spans="1:21">
      <c r="A14" s="27" t="s">
        <v>41</v>
      </c>
      <c r="B14" s="29" t="s">
        <v>42</v>
      </c>
      <c r="E14" t="str">
        <f t="array" aca="1" ref="E14" ca="1">IFERROR(INDEX(Feuil1!$K$1:$K$98,SMALL(IF(Feuil1!$L$1:$L$98=#REF!,ROW(Feuil1!$L$1:$L$98),""),ROW(21:21))),"")</f>
        <v/>
      </c>
      <c r="F14" t="str">
        <f t="array" aca="1" ref="F14" ca="1">IFERROR(INDEX(Feuil1!$K$1:$K$98,SMALL(IF(Feuil1!$L$1:$L$98=#REF!,ROW(Feuil1!$L$1:$L$98),""),ROW(21:21))),"")</f>
        <v/>
      </c>
      <c r="G14" t="str">
        <f t="array" aca="1" ref="G14" ca="1">IFERROR(INDEX(Feuil1!$K$1:$K$98,SMALL(IF(Feuil1!$L$1:$L$98=#REF!,ROW(Feuil1!$L$1:$L$98),""),ROW(21:21))),"")</f>
        <v/>
      </c>
      <c r="H14" t="str">
        <f t="array" aca="1" ref="H14" ca="1">IFERROR(INDEX(Feuil1!$K$1:$K$98,SMALL(IF(Feuil1!$L$1:$L$98=#REF!,ROW(Feuil1!$L$1:$L$98),""),ROW(21:21))),"")</f>
        <v/>
      </c>
      <c r="I14" t="str">
        <f t="array" aca="1" ref="I14" ca="1">IFERROR(INDEX(Feuil1!$K$1:$K$98,SMALL(IF(Feuil1!$L$1:$L$98=#REF!,ROW(Feuil1!$L$1:$L$98),""),ROW(21:21))),"")</f>
        <v/>
      </c>
      <c r="J14" t="str">
        <f t="array" aca="1" ref="J14" ca="1">IFERROR(INDEX(Feuil1!$K$1:$K$98,SMALL(IF(Feuil1!$L$1:$L$98=#REF!,ROW(Feuil1!$L$1:$L$98),""),ROW(21:21))),"")</f>
        <v/>
      </c>
      <c r="K14" t="str">
        <f t="array" aca="1" ref="K14" ca="1">IFERROR(INDEX(Feuil1!$K$1:$K$98,SMALL(IF(Feuil1!$L$1:$L$98=#REF!,ROW(Feuil1!$L$1:$L$98),""),ROW(21:21))),"")</f>
        <v/>
      </c>
      <c r="L14" t="str">
        <f t="array" aca="1" ref="L14" ca="1">IFERROR(INDEX(Feuil1!$K$1:$K$98,SMALL(IF(Feuil1!$L$1:$L$98=#REF!,ROW(Feuil1!$L$1:$L$98),""),ROW(21:21))),"")</f>
        <v/>
      </c>
      <c r="M14" t="str">
        <f t="array" aca="1" ref="M14" ca="1">IFERROR(INDEX(Feuil1!$K$1:$K$98,SMALL(IF(Feuil1!$L$1:$L$98=#REF!,ROW(Feuil1!$L$1:$L$98),""),ROW(21:21))),"")</f>
        <v/>
      </c>
      <c r="N14" t="str">
        <f t="array" aca="1" ref="N14" ca="1">IFERROR(INDEX(Feuil1!$K$1:$K$98,SMALL(IF(Feuil1!$L$1:$L$98=#REF!,ROW(Feuil1!$L$1:$L$98),""),ROW(21:21))),"")</f>
        <v/>
      </c>
      <c r="O14" t="str">
        <f t="array" aca="1" ref="O14" ca="1">IFERROR(INDEX(Feuil1!$K$1:$K$98,SMALL(IF(Feuil1!$L$1:$L$98=#REF!,ROW(Feuil1!$L$1:$L$98),""),ROW(21:21))),"")</f>
        <v/>
      </c>
      <c r="P14" t="str">
        <f t="array" aca="1" ref="P14" ca="1">IFERROR(INDEX(Feuil1!$K$1:$K$98,SMALL(IF(Feuil1!$L$1:$L$98=#REF!,ROW(Feuil1!$L$1:$L$98),""),ROW(21:21))),"")</f>
        <v/>
      </c>
      <c r="Q14" t="str">
        <f t="array" aca="1" ref="Q14" ca="1">IFERROR(INDEX(Feuil1!$K$1:$K$98,SMALL(IF(Feuil1!$L$1:$L$98=#REF!,ROW(Feuil1!$L$1:$L$98),""),ROW(21:21))),"")</f>
        <v/>
      </c>
      <c r="R14" t="str">
        <f t="array" aca="1" ref="R14" ca="1">IFERROR(INDEX(Feuil1!$K$1:$K$98,SMALL(IF(Feuil1!$L$1:$L$98=#REF!,ROW(Feuil1!$L$1:$L$98),""),ROW(21:21))),"")</f>
        <v/>
      </c>
      <c r="S14" t="str">
        <f t="array" aca="1" ref="S14" ca="1">IFERROR(INDEX(Feuil1!$K$1:$K$98,SMALL(IF(Feuil1!$L$1:$L$98=#REF!,ROW(Feuil1!$L$1:$L$98),""),ROW(21:21))),"")</f>
        <v/>
      </c>
      <c r="T14" t="str">
        <f t="array" aca="1" ref="T14" ca="1">IFERROR(INDEX(Feuil1!$K$1:$K$98,SMALL(IF(Feuil1!$L$1:$L$98=#REF!,ROW(Feuil1!$L$1:$L$98),""),ROW(21:21))),"")</f>
        <v/>
      </c>
      <c r="U14" t="str">
        <f t="array" aca="1" ref="U14" ca="1">IFERROR(INDEX(Feuil1!$K$1:$K$98,SMALL(IF(Feuil1!$L$1:$L$98=#REF!,ROW(Feuil1!$L$1:$L$98),""),ROW(21:21))),"")</f>
        <v/>
      </c>
    </row>
    <row r="15" spans="1:21">
      <c r="A15" s="23" t="s">
        <v>43</v>
      </c>
      <c r="B15" s="23" t="s">
        <v>44</v>
      </c>
      <c r="E15" t="str">
        <f t="array" aca="1" ref="E15" ca="1">IFERROR(INDEX(Feuil1!$K$1:$K$98,SMALL(IF(Feuil1!$L$1:$L$98=#REF!,ROW(Feuil1!$L$1:$L$98),""),ROW(22:22))),"")</f>
        <v/>
      </c>
      <c r="F15" t="str">
        <f t="array" aca="1" ref="F15" ca="1">IFERROR(INDEX(Feuil1!$K$1:$K$98,SMALL(IF(Feuil1!$L$1:$L$98=#REF!,ROW(Feuil1!$L$1:$L$98),""),ROW(22:22))),"")</f>
        <v/>
      </c>
      <c r="G15" t="str">
        <f t="array" aca="1" ref="G15" ca="1">IFERROR(INDEX(Feuil1!$K$1:$K$98,SMALL(IF(Feuil1!$L$1:$L$98=#REF!,ROW(Feuil1!$L$1:$L$98),""),ROW(22:22))),"")</f>
        <v/>
      </c>
      <c r="H15" t="str">
        <f t="array" aca="1" ref="H15" ca="1">IFERROR(INDEX(Feuil1!$K$1:$K$98,SMALL(IF(Feuil1!$L$1:$L$98=#REF!,ROW(Feuil1!$L$1:$L$98),""),ROW(22:22))),"")</f>
        <v/>
      </c>
      <c r="I15" t="str">
        <f t="array" aca="1" ref="I15" ca="1">IFERROR(INDEX(Feuil1!$K$1:$K$98,SMALL(IF(Feuil1!$L$1:$L$98=#REF!,ROW(Feuil1!$L$1:$L$98),""),ROW(22:22))),"")</f>
        <v/>
      </c>
      <c r="J15" t="str">
        <f t="array" aca="1" ref="J15" ca="1">IFERROR(INDEX(Feuil1!$K$1:$K$98,SMALL(IF(Feuil1!$L$1:$L$98=#REF!,ROW(Feuil1!$L$1:$L$98),""),ROW(22:22))),"")</f>
        <v/>
      </c>
      <c r="K15" t="str">
        <f t="array" aca="1" ref="K15" ca="1">IFERROR(INDEX(Feuil1!$K$1:$K$98,SMALL(IF(Feuil1!$L$1:$L$98=#REF!,ROW(Feuil1!$L$1:$L$98),""),ROW(22:22))),"")</f>
        <v/>
      </c>
      <c r="L15" t="str">
        <f t="array" aca="1" ref="L15" ca="1">IFERROR(INDEX(Feuil1!$K$1:$K$98,SMALL(IF(Feuil1!$L$1:$L$98=#REF!,ROW(Feuil1!$L$1:$L$98),""),ROW(22:22))),"")</f>
        <v/>
      </c>
      <c r="M15" t="str">
        <f t="array" aca="1" ref="M15" ca="1">IFERROR(INDEX(Feuil1!$K$1:$K$98,SMALL(IF(Feuil1!$L$1:$L$98=#REF!,ROW(Feuil1!$L$1:$L$98),""),ROW(22:22))),"")</f>
        <v/>
      </c>
      <c r="N15" t="str">
        <f t="array" aca="1" ref="N15" ca="1">IFERROR(INDEX(Feuil1!$K$1:$K$98,SMALL(IF(Feuil1!$L$1:$L$98=#REF!,ROW(Feuil1!$L$1:$L$98),""),ROW(22:22))),"")</f>
        <v/>
      </c>
      <c r="O15" t="str">
        <f t="array" aca="1" ref="O15" ca="1">IFERROR(INDEX(Feuil1!$K$1:$K$98,SMALL(IF(Feuil1!$L$1:$L$98=#REF!,ROW(Feuil1!$L$1:$L$98),""),ROW(22:22))),"")</f>
        <v/>
      </c>
      <c r="P15" t="str">
        <f t="array" aca="1" ref="P15" ca="1">IFERROR(INDEX(Feuil1!$K$1:$K$98,SMALL(IF(Feuil1!$L$1:$L$98=#REF!,ROW(Feuil1!$L$1:$L$98),""),ROW(22:22))),"")</f>
        <v/>
      </c>
      <c r="Q15" t="str">
        <f t="array" aca="1" ref="Q15" ca="1">IFERROR(INDEX(Feuil1!$K$1:$K$98,SMALL(IF(Feuil1!$L$1:$L$98=#REF!,ROW(Feuil1!$L$1:$L$98),""),ROW(22:22))),"")</f>
        <v/>
      </c>
      <c r="R15" t="str">
        <f t="array" aca="1" ref="R15" ca="1">IFERROR(INDEX(Feuil1!$K$1:$K$98,SMALL(IF(Feuil1!$L$1:$L$98=#REF!,ROW(Feuil1!$L$1:$L$98),""),ROW(22:22))),"")</f>
        <v/>
      </c>
      <c r="S15" t="str">
        <f t="array" aca="1" ref="S15" ca="1">IFERROR(INDEX(Feuil1!$K$1:$K$98,SMALL(IF(Feuil1!$L$1:$L$98=#REF!,ROW(Feuil1!$L$1:$L$98),""),ROW(22:22))),"")</f>
        <v/>
      </c>
      <c r="T15" t="str">
        <f t="array" aca="1" ref="T15" ca="1">IFERROR(INDEX(Feuil1!$K$1:$K$98,SMALL(IF(Feuil1!$L$1:$L$98=#REF!,ROW(Feuil1!$L$1:$L$98),""),ROW(22:22))),"")</f>
        <v/>
      </c>
      <c r="U15" t="str">
        <f t="array" aca="1" ref="U15" ca="1">IFERROR(INDEX(Feuil1!$K$1:$K$98,SMALL(IF(Feuil1!$L$1:$L$98=#REF!,ROW(Feuil1!$L$1:$L$98),""),ROW(22:22))),"")</f>
        <v/>
      </c>
    </row>
    <row r="16" spans="1:21">
      <c r="A16" s="26" t="s">
        <v>45</v>
      </c>
      <c r="B16" s="26" t="s">
        <v>46</v>
      </c>
      <c r="E16" t="str">
        <f t="array" aca="1" ref="E16" ca="1">IFERROR(INDEX(Feuil1!$K$1:$K$98,SMALL(IF(Feuil1!$L$1:$L$98=#REF!,ROW(Feuil1!$L$1:$L$98),""),ROW(23:23))),"")</f>
        <v/>
      </c>
      <c r="F16" t="str">
        <f t="array" aca="1" ref="F16" ca="1">IFERROR(INDEX(Feuil1!$K$1:$K$98,SMALL(IF(Feuil1!$L$1:$L$98=#REF!,ROW(Feuil1!$L$1:$L$98),""),ROW(23:23))),"")</f>
        <v/>
      </c>
      <c r="G16" t="str">
        <f t="array" aca="1" ref="G16" ca="1">IFERROR(INDEX(Feuil1!$K$1:$K$98,SMALL(IF(Feuil1!$L$1:$L$98=#REF!,ROW(Feuil1!$L$1:$L$98),""),ROW(23:23))),"")</f>
        <v/>
      </c>
      <c r="H16" t="str">
        <f t="array" aca="1" ref="H16" ca="1">IFERROR(INDEX(Feuil1!$K$1:$K$98,SMALL(IF(Feuil1!$L$1:$L$98=#REF!,ROW(Feuil1!$L$1:$L$98),""),ROW(23:23))),"")</f>
        <v/>
      </c>
      <c r="I16" t="str">
        <f t="array" aca="1" ref="I16" ca="1">IFERROR(INDEX(Feuil1!$K$1:$K$98,SMALL(IF(Feuil1!$L$1:$L$98=#REF!,ROW(Feuil1!$L$1:$L$98),""),ROW(23:23))),"")</f>
        <v/>
      </c>
      <c r="J16" t="str">
        <f t="array" aca="1" ref="J16" ca="1">IFERROR(INDEX(Feuil1!$K$1:$K$98,SMALL(IF(Feuil1!$L$1:$L$98=#REF!,ROW(Feuil1!$L$1:$L$98),""),ROW(23:23))),"")</f>
        <v/>
      </c>
      <c r="K16" t="str">
        <f t="array" aca="1" ref="K16" ca="1">IFERROR(INDEX(Feuil1!$K$1:$K$98,SMALL(IF(Feuil1!$L$1:$L$98=#REF!,ROW(Feuil1!$L$1:$L$98),""),ROW(23:23))),"")</f>
        <v/>
      </c>
      <c r="L16" t="str">
        <f t="array" aca="1" ref="L16" ca="1">IFERROR(INDEX(Feuil1!$K$1:$K$98,SMALL(IF(Feuil1!$L$1:$L$98=#REF!,ROW(Feuil1!$L$1:$L$98),""),ROW(23:23))),"")</f>
        <v/>
      </c>
      <c r="M16" t="str">
        <f t="array" aca="1" ref="M16" ca="1">IFERROR(INDEX(Feuil1!$K$1:$K$98,SMALL(IF(Feuil1!$L$1:$L$98=#REF!,ROW(Feuil1!$L$1:$L$98),""),ROW(23:23))),"")</f>
        <v/>
      </c>
      <c r="N16" t="str">
        <f t="array" aca="1" ref="N16" ca="1">IFERROR(INDEX(Feuil1!$K$1:$K$98,SMALL(IF(Feuil1!$L$1:$L$98=#REF!,ROW(Feuil1!$L$1:$L$98),""),ROW(23:23))),"")</f>
        <v/>
      </c>
      <c r="O16" t="str">
        <f t="array" aca="1" ref="O16" ca="1">IFERROR(INDEX(Feuil1!$K$1:$K$98,SMALL(IF(Feuil1!$L$1:$L$98=#REF!,ROW(Feuil1!$L$1:$L$98),""),ROW(23:23))),"")</f>
        <v/>
      </c>
      <c r="P16" t="str">
        <f t="array" aca="1" ref="P16" ca="1">IFERROR(INDEX(Feuil1!$K$1:$K$98,SMALL(IF(Feuil1!$L$1:$L$98=#REF!,ROW(Feuil1!$L$1:$L$98),""),ROW(23:23))),"")</f>
        <v/>
      </c>
      <c r="Q16" t="str">
        <f t="array" aca="1" ref="Q16" ca="1">IFERROR(INDEX(Feuil1!$K$1:$K$98,SMALL(IF(Feuil1!$L$1:$L$98=#REF!,ROW(Feuil1!$L$1:$L$98),""),ROW(23:23))),"")</f>
        <v/>
      </c>
      <c r="R16" t="str">
        <f t="array" aca="1" ref="R16" ca="1">IFERROR(INDEX(Feuil1!$K$1:$K$98,SMALL(IF(Feuil1!$L$1:$L$98=#REF!,ROW(Feuil1!$L$1:$L$98),""),ROW(23:23))),"")</f>
        <v/>
      </c>
      <c r="S16" t="str">
        <f t="array" aca="1" ref="S16" ca="1">IFERROR(INDEX(Feuil1!$K$1:$K$98,SMALL(IF(Feuil1!$L$1:$L$98=#REF!,ROW(Feuil1!$L$1:$L$98),""),ROW(23:23))),"")</f>
        <v/>
      </c>
      <c r="T16" t="str">
        <f t="array" aca="1" ref="T16" ca="1">IFERROR(INDEX(Feuil1!$K$1:$K$98,SMALL(IF(Feuil1!$L$1:$L$98=#REF!,ROW(Feuil1!$L$1:$L$98),""),ROW(23:23))),"")</f>
        <v/>
      </c>
      <c r="U16" t="str">
        <f t="array" aca="1" ref="U16" ca="1">IFERROR(INDEX(Feuil1!$K$1:$K$98,SMALL(IF(Feuil1!$L$1:$L$98=#REF!,ROW(Feuil1!$L$1:$L$98),""),ROW(23:23))),"")</f>
        <v/>
      </c>
    </row>
    <row r="17" spans="1:21">
      <c r="A17" s="27" t="s">
        <v>47</v>
      </c>
      <c r="B17" s="27" t="s">
        <v>48</v>
      </c>
      <c r="E17" t="str">
        <f t="array" aca="1" ref="E17" ca="1">IFERROR(INDEX(Feuil1!$K$1:$K$98,SMALL(IF(Feuil1!$L$1:$L$98=#REF!,ROW(Feuil1!$L$1:$L$98),""),ROW(24:24))),"")</f>
        <v/>
      </c>
      <c r="F17" t="str">
        <f t="array" aca="1" ref="F17" ca="1">IFERROR(INDEX(Feuil1!$K$1:$K$98,SMALL(IF(Feuil1!$L$1:$L$98=#REF!,ROW(Feuil1!$L$1:$L$98),""),ROW(24:24))),"")</f>
        <v/>
      </c>
      <c r="G17" t="str">
        <f t="array" aca="1" ref="G17" ca="1">IFERROR(INDEX(Feuil1!$K$1:$K$98,SMALL(IF(Feuil1!$L$1:$L$98=#REF!,ROW(Feuil1!$L$1:$L$98),""),ROW(24:24))),"")</f>
        <v/>
      </c>
      <c r="H17" t="str">
        <f t="array" aca="1" ref="H17" ca="1">IFERROR(INDEX(Feuil1!$K$1:$K$98,SMALL(IF(Feuil1!$L$1:$L$98=#REF!,ROW(Feuil1!$L$1:$L$98),""),ROW(24:24))),"")</f>
        <v/>
      </c>
      <c r="I17" t="str">
        <f t="array" aca="1" ref="I17" ca="1">IFERROR(INDEX(Feuil1!$K$1:$K$98,SMALL(IF(Feuil1!$L$1:$L$98=#REF!,ROW(Feuil1!$L$1:$L$98),""),ROW(24:24))),"")</f>
        <v/>
      </c>
      <c r="J17" t="str">
        <f t="array" aca="1" ref="J17" ca="1">IFERROR(INDEX(Feuil1!$K$1:$K$98,SMALL(IF(Feuil1!$L$1:$L$98=#REF!,ROW(Feuil1!$L$1:$L$98),""),ROW(24:24))),"")</f>
        <v/>
      </c>
      <c r="K17" t="str">
        <f t="array" aca="1" ref="K17" ca="1">IFERROR(INDEX(Feuil1!$K$1:$K$98,SMALL(IF(Feuil1!$L$1:$L$98=#REF!,ROW(Feuil1!$L$1:$L$98),""),ROW(24:24))),"")</f>
        <v/>
      </c>
      <c r="L17" t="str">
        <f t="array" aca="1" ref="L17" ca="1">IFERROR(INDEX(Feuil1!$K$1:$K$98,SMALL(IF(Feuil1!$L$1:$L$98=#REF!,ROW(Feuil1!$L$1:$L$98),""),ROW(24:24))),"")</f>
        <v/>
      </c>
      <c r="M17" t="str">
        <f t="array" aca="1" ref="M17" ca="1">IFERROR(INDEX(Feuil1!$K$1:$K$98,SMALL(IF(Feuil1!$L$1:$L$98=#REF!,ROW(Feuil1!$L$1:$L$98),""),ROW(24:24))),"")</f>
        <v/>
      </c>
      <c r="N17" t="str">
        <f t="array" aca="1" ref="N17" ca="1">IFERROR(INDEX(Feuil1!$K$1:$K$98,SMALL(IF(Feuil1!$L$1:$L$98=#REF!,ROW(Feuil1!$L$1:$L$98),""),ROW(24:24))),"")</f>
        <v/>
      </c>
      <c r="O17" t="str">
        <f t="array" aca="1" ref="O17" ca="1">IFERROR(INDEX(Feuil1!$K$1:$K$98,SMALL(IF(Feuil1!$L$1:$L$98=#REF!,ROW(Feuil1!$L$1:$L$98),""),ROW(24:24))),"")</f>
        <v/>
      </c>
      <c r="P17" t="str">
        <f t="array" aca="1" ref="P17" ca="1">IFERROR(INDEX(Feuil1!$K$1:$K$98,SMALL(IF(Feuil1!$L$1:$L$98=#REF!,ROW(Feuil1!$L$1:$L$98),""),ROW(24:24))),"")</f>
        <v/>
      </c>
      <c r="Q17" t="str">
        <f t="array" aca="1" ref="Q17" ca="1">IFERROR(INDEX(Feuil1!$K$1:$K$98,SMALL(IF(Feuil1!$L$1:$L$98=#REF!,ROW(Feuil1!$L$1:$L$98),""),ROW(24:24))),"")</f>
        <v/>
      </c>
      <c r="R17" t="str">
        <f t="array" aca="1" ref="R17" ca="1">IFERROR(INDEX(Feuil1!$K$1:$K$98,SMALL(IF(Feuil1!$L$1:$L$98=#REF!,ROW(Feuil1!$L$1:$L$98),""),ROW(24:24))),"")</f>
        <v/>
      </c>
      <c r="S17" t="str">
        <f t="array" aca="1" ref="S17" ca="1">IFERROR(INDEX(Feuil1!$K$1:$K$98,SMALL(IF(Feuil1!$L$1:$L$98=#REF!,ROW(Feuil1!$L$1:$L$98),""),ROW(24:24))),"")</f>
        <v/>
      </c>
      <c r="T17" t="str">
        <f t="array" aca="1" ref="T17" ca="1">IFERROR(INDEX(Feuil1!$K$1:$K$98,SMALL(IF(Feuil1!$L$1:$L$98=#REF!,ROW(Feuil1!$L$1:$L$98),""),ROW(24:24))),"")</f>
        <v/>
      </c>
      <c r="U17" t="str">
        <f t="array" aca="1" ref="U17" ca="1">IFERROR(INDEX(Feuil1!$K$1:$K$98,SMALL(IF(Feuil1!$L$1:$L$98=#REF!,ROW(Feuil1!$L$1:$L$98),""),ROW(24:24))),"")</f>
        <v/>
      </c>
    </row>
    <row r="18" spans="1:21">
      <c r="A18" t="s">
        <v>50</v>
      </c>
      <c r="B18" s="53" t="s">
        <v>51</v>
      </c>
      <c r="E18" t="str">
        <f t="array" aca="1" ref="E18" ca="1">IFERROR(INDEX(Feuil1!$K$1:$K$98,SMALL(IF(Feuil1!$L$1:$L$98=#REF!,ROW(Feuil1!$L$1:$L$98),""),ROW(25:25))),"")</f>
        <v/>
      </c>
      <c r="F18" t="str">
        <f t="array" aca="1" ref="F18" ca="1">IFERROR(INDEX(Feuil1!$K$1:$K$98,SMALL(IF(Feuil1!$L$1:$L$98=#REF!,ROW(Feuil1!$L$1:$L$98),""),ROW(25:25))),"")</f>
        <v/>
      </c>
      <c r="G18" t="str">
        <f t="array" aca="1" ref="G18" ca="1">IFERROR(INDEX(Feuil1!$K$1:$K$98,SMALL(IF(Feuil1!$L$1:$L$98=#REF!,ROW(Feuil1!$L$1:$L$98),""),ROW(25:25))),"")</f>
        <v/>
      </c>
      <c r="H18" t="str">
        <f t="array" aca="1" ref="H18" ca="1">IFERROR(INDEX(Feuil1!$K$1:$K$98,SMALL(IF(Feuil1!$L$1:$L$98=#REF!,ROW(Feuil1!$L$1:$L$98),""),ROW(25:25))),"")</f>
        <v/>
      </c>
      <c r="I18" t="str">
        <f t="array" aca="1" ref="I18" ca="1">IFERROR(INDEX(Feuil1!$K$1:$K$98,SMALL(IF(Feuil1!$L$1:$L$98=#REF!,ROW(Feuil1!$L$1:$L$98),""),ROW(25:25))),"")</f>
        <v/>
      </c>
      <c r="J18" t="str">
        <f t="array" aca="1" ref="J18" ca="1">IFERROR(INDEX(Feuil1!$K$1:$K$98,SMALL(IF(Feuil1!$L$1:$L$98=#REF!,ROW(Feuil1!$L$1:$L$98),""),ROW(25:25))),"")</f>
        <v/>
      </c>
      <c r="K18" t="str">
        <f t="array" aca="1" ref="K18" ca="1">IFERROR(INDEX(Feuil1!$K$1:$K$98,SMALL(IF(Feuil1!$L$1:$L$98=#REF!,ROW(Feuil1!$L$1:$L$98),""),ROW(25:25))),"")</f>
        <v/>
      </c>
      <c r="L18" t="str">
        <f t="array" aca="1" ref="L18" ca="1">IFERROR(INDEX(Feuil1!$K$1:$K$98,SMALL(IF(Feuil1!$L$1:$L$98=#REF!,ROW(Feuil1!$L$1:$L$98),""),ROW(25:25))),"")</f>
        <v/>
      </c>
      <c r="M18" t="str">
        <f t="array" aca="1" ref="M18" ca="1">IFERROR(INDEX(Feuil1!$K$1:$K$98,SMALL(IF(Feuil1!$L$1:$L$98=#REF!,ROW(Feuil1!$L$1:$L$98),""),ROW(25:25))),"")</f>
        <v/>
      </c>
      <c r="N18" t="str">
        <f t="array" aca="1" ref="N18" ca="1">IFERROR(INDEX(Feuil1!$K$1:$K$98,SMALL(IF(Feuil1!$L$1:$L$98=#REF!,ROW(Feuil1!$L$1:$L$98),""),ROW(25:25))),"")</f>
        <v/>
      </c>
      <c r="O18" t="str">
        <f t="array" aca="1" ref="O18" ca="1">IFERROR(INDEX(Feuil1!$K$1:$K$98,SMALL(IF(Feuil1!$L$1:$L$98=#REF!,ROW(Feuil1!$L$1:$L$98),""),ROW(25:25))),"")</f>
        <v/>
      </c>
      <c r="P18" t="str">
        <f t="array" aca="1" ref="P18" ca="1">IFERROR(INDEX(Feuil1!$K$1:$K$98,SMALL(IF(Feuil1!$L$1:$L$98=#REF!,ROW(Feuil1!$L$1:$L$98),""),ROW(25:25))),"")</f>
        <v/>
      </c>
      <c r="Q18" t="str">
        <f t="array" aca="1" ref="Q18" ca="1">IFERROR(INDEX(Feuil1!$K$1:$K$98,SMALL(IF(Feuil1!$L$1:$L$98=#REF!,ROW(Feuil1!$L$1:$L$98),""),ROW(25:25))),"")</f>
        <v/>
      </c>
      <c r="R18" t="str">
        <f t="array" aca="1" ref="R18" ca="1">IFERROR(INDEX(Feuil1!$K$1:$K$98,SMALL(IF(Feuil1!$L$1:$L$98=#REF!,ROW(Feuil1!$L$1:$L$98),""),ROW(25:25))),"")</f>
        <v/>
      </c>
      <c r="S18" t="str">
        <f t="array" aca="1" ref="S18" ca="1">IFERROR(INDEX(Feuil1!$K$1:$K$98,SMALL(IF(Feuil1!$L$1:$L$98=#REF!,ROW(Feuil1!$L$1:$L$98),""),ROW(25:25))),"")</f>
        <v/>
      </c>
      <c r="T18" t="str">
        <f t="array" aca="1" ref="T18" ca="1">IFERROR(INDEX(Feuil1!$K$1:$K$98,SMALL(IF(Feuil1!$L$1:$L$98=#REF!,ROW(Feuil1!$L$1:$L$98),""),ROW(25:25))),"")</f>
        <v/>
      </c>
      <c r="U18" t="str">
        <f t="array" aca="1" ref="U18" ca="1">IFERROR(INDEX(Feuil1!$K$1:$K$98,SMALL(IF(Feuil1!$L$1:$L$98=#REF!,ROW(Feuil1!$L$1:$L$98),""),ROW(25:25))),"")</f>
        <v/>
      </c>
    </row>
    <row r="19" spans="1:21">
      <c r="E19" t="str">
        <f t="array" aca="1" ref="E19" ca="1">IFERROR(INDEX(Feuil1!$K$1:$K$98,SMALL(IF(Feuil1!$L$1:$L$98=#REF!,ROW(Feuil1!$L$1:$L$98),""),ROW(26:26))),"")</f>
        <v/>
      </c>
      <c r="F19" t="str">
        <f t="array" aca="1" ref="F19" ca="1">IFERROR(INDEX(Feuil1!$K$1:$K$98,SMALL(IF(Feuil1!$L$1:$L$98=#REF!,ROW(Feuil1!$L$1:$L$98),""),ROW(26:26))),"")</f>
        <v/>
      </c>
      <c r="G19" t="str">
        <f t="array" aca="1" ref="G19" ca="1">IFERROR(INDEX(Feuil1!$K$1:$K$98,SMALL(IF(Feuil1!$L$1:$L$98=#REF!,ROW(Feuil1!$L$1:$L$98),""),ROW(26:26))),"")</f>
        <v/>
      </c>
      <c r="H19" t="str">
        <f t="array" aca="1" ref="H19" ca="1">IFERROR(INDEX(Feuil1!$K$1:$K$98,SMALL(IF(Feuil1!$L$1:$L$98=#REF!,ROW(Feuil1!$L$1:$L$98),""),ROW(26:26))),"")</f>
        <v/>
      </c>
      <c r="I19" t="str">
        <f t="array" aca="1" ref="I19" ca="1">IFERROR(INDEX(Feuil1!$K$1:$K$98,SMALL(IF(Feuil1!$L$1:$L$98=#REF!,ROW(Feuil1!$L$1:$L$98),""),ROW(26:26))),"")</f>
        <v/>
      </c>
      <c r="J19" t="str">
        <f t="array" aca="1" ref="J19" ca="1">IFERROR(INDEX(Feuil1!$K$1:$K$98,SMALL(IF(Feuil1!$L$1:$L$98=#REF!,ROW(Feuil1!$L$1:$L$98),""),ROW(26:26))),"")</f>
        <v/>
      </c>
      <c r="K19" t="str">
        <f t="array" aca="1" ref="K19" ca="1">IFERROR(INDEX(Feuil1!$K$1:$K$98,SMALL(IF(Feuil1!$L$1:$L$98=#REF!,ROW(Feuil1!$L$1:$L$98),""),ROW(26:26))),"")</f>
        <v/>
      </c>
      <c r="L19" t="str">
        <f t="array" aca="1" ref="L19" ca="1">IFERROR(INDEX(Feuil1!$K$1:$K$98,SMALL(IF(Feuil1!$L$1:$L$98=#REF!,ROW(Feuil1!$L$1:$L$98),""),ROW(26:26))),"")</f>
        <v/>
      </c>
      <c r="M19" t="str">
        <f t="array" aca="1" ref="M19" ca="1">IFERROR(INDEX(Feuil1!$K$1:$K$98,SMALL(IF(Feuil1!$L$1:$L$98=#REF!,ROW(Feuil1!$L$1:$L$98),""),ROW(26:26))),"")</f>
        <v/>
      </c>
      <c r="N19" t="str">
        <f t="array" aca="1" ref="N19" ca="1">IFERROR(INDEX(Feuil1!$K$1:$K$98,SMALL(IF(Feuil1!$L$1:$L$98=#REF!,ROW(Feuil1!$L$1:$L$98),""),ROW(26:26))),"")</f>
        <v/>
      </c>
      <c r="O19" t="str">
        <f t="array" aca="1" ref="O19" ca="1">IFERROR(INDEX(Feuil1!$K$1:$K$98,SMALL(IF(Feuil1!$L$1:$L$98=#REF!,ROW(Feuil1!$L$1:$L$98),""),ROW(26:26))),"")</f>
        <v/>
      </c>
      <c r="P19" t="str">
        <f t="array" aca="1" ref="P19" ca="1">IFERROR(INDEX(Feuil1!$K$1:$K$98,SMALL(IF(Feuil1!$L$1:$L$98=#REF!,ROW(Feuil1!$L$1:$L$98),""),ROW(26:26))),"")</f>
        <v/>
      </c>
      <c r="Q19" t="str">
        <f t="array" aca="1" ref="Q19" ca="1">IFERROR(INDEX(Feuil1!$K$1:$K$98,SMALL(IF(Feuil1!$L$1:$L$98=#REF!,ROW(Feuil1!$L$1:$L$98),""),ROW(26:26))),"")</f>
        <v/>
      </c>
      <c r="R19" t="str">
        <f t="array" aca="1" ref="R19" ca="1">IFERROR(INDEX(Feuil1!$K$1:$K$98,SMALL(IF(Feuil1!$L$1:$L$98=#REF!,ROW(Feuil1!$L$1:$L$98),""),ROW(26:26))),"")</f>
        <v/>
      </c>
      <c r="S19" t="str">
        <f t="array" aca="1" ref="S19" ca="1">IFERROR(INDEX(Feuil1!$K$1:$K$98,SMALL(IF(Feuil1!$L$1:$L$98=#REF!,ROW(Feuil1!$L$1:$L$98),""),ROW(26:26))),"")</f>
        <v/>
      </c>
      <c r="T19" t="str">
        <f t="array" aca="1" ref="T19" ca="1">IFERROR(INDEX(Feuil1!$K$1:$K$98,SMALL(IF(Feuil1!$L$1:$L$98=#REF!,ROW(Feuil1!$L$1:$L$98),""),ROW(26:26))),"")</f>
        <v/>
      </c>
      <c r="U19" t="str">
        <f t="array" aca="1" ref="U19" ca="1">IFERROR(INDEX(Feuil1!$K$1:$K$98,SMALL(IF(Feuil1!$L$1:$L$98=#REF!,ROW(Feuil1!$L$1:$L$98),""),ROW(26:26))),"")</f>
        <v/>
      </c>
    </row>
    <row r="20" spans="1:21">
      <c r="E20" t="str">
        <f t="array" aca="1" ref="E20" ca="1">IFERROR(INDEX(Feuil1!$K$1:$K$98,SMALL(IF(Feuil1!$L$1:$L$98=#REF!,ROW(Feuil1!$L$1:$L$98),""),ROW(27:27))),"")</f>
        <v/>
      </c>
      <c r="F20" t="str">
        <f t="array" aca="1" ref="F20" ca="1">IFERROR(INDEX(Feuil1!$K$1:$K$98,SMALL(IF(Feuil1!$L$1:$L$98=#REF!,ROW(Feuil1!$L$1:$L$98),""),ROW(27:27))),"")</f>
        <v/>
      </c>
      <c r="G20" t="str">
        <f t="array" aca="1" ref="G20" ca="1">IFERROR(INDEX(Feuil1!$K$1:$K$98,SMALL(IF(Feuil1!$L$1:$L$98=#REF!,ROW(Feuil1!$L$1:$L$98),""),ROW(27:27))),"")</f>
        <v/>
      </c>
      <c r="H20" t="str">
        <f t="array" aca="1" ref="H20" ca="1">IFERROR(INDEX(Feuil1!$K$1:$K$98,SMALL(IF(Feuil1!$L$1:$L$98=#REF!,ROW(Feuil1!$L$1:$L$98),""),ROW(27:27))),"")</f>
        <v/>
      </c>
      <c r="I20" t="str">
        <f t="array" aca="1" ref="I20" ca="1">IFERROR(INDEX(Feuil1!$K$1:$K$98,SMALL(IF(Feuil1!$L$1:$L$98=#REF!,ROW(Feuil1!$L$1:$L$98),""),ROW(27:27))),"")</f>
        <v/>
      </c>
      <c r="J20" t="str">
        <f t="array" aca="1" ref="J20" ca="1">IFERROR(INDEX(Feuil1!$K$1:$K$98,SMALL(IF(Feuil1!$L$1:$L$98=#REF!,ROW(Feuil1!$L$1:$L$98),""),ROW(27:27))),"")</f>
        <v/>
      </c>
      <c r="K20" t="str">
        <f t="array" aca="1" ref="K20" ca="1">IFERROR(INDEX(Feuil1!$K$1:$K$98,SMALL(IF(Feuil1!$L$1:$L$98=#REF!,ROW(Feuil1!$L$1:$L$98),""),ROW(27:27))),"")</f>
        <v/>
      </c>
      <c r="L20" t="str">
        <f t="array" aca="1" ref="L20" ca="1">IFERROR(INDEX(Feuil1!$K$1:$K$98,SMALL(IF(Feuil1!$L$1:$L$98=#REF!,ROW(Feuil1!$L$1:$L$98),""),ROW(27:27))),"")</f>
        <v/>
      </c>
      <c r="M20" t="str">
        <f t="array" aca="1" ref="M20" ca="1">IFERROR(INDEX(Feuil1!$K$1:$K$98,SMALL(IF(Feuil1!$L$1:$L$98=#REF!,ROW(Feuil1!$L$1:$L$98),""),ROW(27:27))),"")</f>
        <v/>
      </c>
      <c r="N20" t="str">
        <f t="array" aca="1" ref="N20" ca="1">IFERROR(INDEX(Feuil1!$K$1:$K$98,SMALL(IF(Feuil1!$L$1:$L$98=#REF!,ROW(Feuil1!$L$1:$L$98),""),ROW(27:27))),"")</f>
        <v/>
      </c>
      <c r="O20" t="str">
        <f t="array" aca="1" ref="O20" ca="1">IFERROR(INDEX(Feuil1!$K$1:$K$98,SMALL(IF(Feuil1!$L$1:$L$98=#REF!,ROW(Feuil1!$L$1:$L$98),""),ROW(27:27))),"")</f>
        <v/>
      </c>
      <c r="P20" t="str">
        <f t="array" aca="1" ref="P20" ca="1">IFERROR(INDEX(Feuil1!$K$1:$K$98,SMALL(IF(Feuil1!$L$1:$L$98=#REF!,ROW(Feuil1!$L$1:$L$98),""),ROW(27:27))),"")</f>
        <v/>
      </c>
      <c r="Q20" t="str">
        <f t="array" aca="1" ref="Q20" ca="1">IFERROR(INDEX(Feuil1!$K$1:$K$98,SMALL(IF(Feuil1!$L$1:$L$98=#REF!,ROW(Feuil1!$L$1:$L$98),""),ROW(27:27))),"")</f>
        <v/>
      </c>
      <c r="R20" t="str">
        <f t="array" aca="1" ref="R20" ca="1">IFERROR(INDEX(Feuil1!$K$1:$K$98,SMALL(IF(Feuil1!$L$1:$L$98=#REF!,ROW(Feuil1!$L$1:$L$98),""),ROW(27:27))),"")</f>
        <v/>
      </c>
      <c r="S20" t="str">
        <f t="array" aca="1" ref="S20" ca="1">IFERROR(INDEX(Feuil1!$K$1:$K$98,SMALL(IF(Feuil1!$L$1:$L$98=#REF!,ROW(Feuil1!$L$1:$L$98),""),ROW(27:27))),"")</f>
        <v/>
      </c>
      <c r="T20" t="str">
        <f t="array" aca="1" ref="T20" ca="1">IFERROR(INDEX(Feuil1!$K$1:$K$98,SMALL(IF(Feuil1!$L$1:$L$98=#REF!,ROW(Feuil1!$L$1:$L$98),""),ROW(27:27))),"")</f>
        <v/>
      </c>
      <c r="U20" t="str">
        <f t="array" aca="1" ref="U20" ca="1">IFERROR(INDEX(Feuil1!$K$1:$K$98,SMALL(IF(Feuil1!$L$1:$L$98=#REF!,ROW(Feuil1!$L$1:$L$98),""),ROW(27:27))),"")</f>
        <v/>
      </c>
    </row>
    <row r="21" spans="1:21">
      <c r="E21" t="str">
        <f t="array" aca="1" ref="E21" ca="1">IFERROR(INDEX(Feuil1!$K$1:$K$98,SMALL(IF(Feuil1!$L$1:$L$98=#REF!,ROW(Feuil1!$L$1:$L$98),""),ROW(28:28))),"")</f>
        <v/>
      </c>
      <c r="F21" t="str">
        <f t="array" aca="1" ref="F21" ca="1">IFERROR(INDEX(Feuil1!$K$1:$K$98,SMALL(IF(Feuil1!$L$1:$L$98=#REF!,ROW(Feuil1!$L$1:$L$98),""),ROW(28:28))),"")</f>
        <v/>
      </c>
      <c r="G21" t="str">
        <f t="array" aca="1" ref="G21" ca="1">IFERROR(INDEX(Feuil1!$K$1:$K$98,SMALL(IF(Feuil1!$L$1:$L$98=#REF!,ROW(Feuil1!$L$1:$L$98),""),ROW(28:28))),"")</f>
        <v/>
      </c>
      <c r="H21" t="str">
        <f t="array" aca="1" ref="H21" ca="1">IFERROR(INDEX(Feuil1!$K$1:$K$98,SMALL(IF(Feuil1!$L$1:$L$98=#REF!,ROW(Feuil1!$L$1:$L$98),""),ROW(28:28))),"")</f>
        <v/>
      </c>
      <c r="I21" t="str">
        <f t="array" aca="1" ref="I21" ca="1">IFERROR(INDEX(Feuil1!$K$1:$K$98,SMALL(IF(Feuil1!$L$1:$L$98=#REF!,ROW(Feuil1!$L$1:$L$98),""),ROW(28:28))),"")</f>
        <v/>
      </c>
      <c r="J21" t="str">
        <f t="array" aca="1" ref="J21" ca="1">IFERROR(INDEX(Feuil1!$K$1:$K$98,SMALL(IF(Feuil1!$L$1:$L$98=#REF!,ROW(Feuil1!$L$1:$L$98),""),ROW(28:28))),"")</f>
        <v/>
      </c>
      <c r="K21" t="str">
        <f t="array" aca="1" ref="K21" ca="1">IFERROR(INDEX(Feuil1!$K$1:$K$98,SMALL(IF(Feuil1!$L$1:$L$98=#REF!,ROW(Feuil1!$L$1:$L$98),""),ROW(28:28))),"")</f>
        <v/>
      </c>
      <c r="L21" t="str">
        <f t="array" aca="1" ref="L21" ca="1">IFERROR(INDEX(Feuil1!$K$1:$K$98,SMALL(IF(Feuil1!$L$1:$L$98=#REF!,ROW(Feuil1!$L$1:$L$98),""),ROW(28:28))),"")</f>
        <v/>
      </c>
      <c r="M21" t="str">
        <f t="array" aca="1" ref="M21" ca="1">IFERROR(INDEX(Feuil1!$K$1:$K$98,SMALL(IF(Feuil1!$L$1:$L$98=#REF!,ROW(Feuil1!$L$1:$L$98),""),ROW(28:28))),"")</f>
        <v/>
      </c>
      <c r="N21" t="str">
        <f t="array" aca="1" ref="N21" ca="1">IFERROR(INDEX(Feuil1!$K$1:$K$98,SMALL(IF(Feuil1!$L$1:$L$98=#REF!,ROW(Feuil1!$L$1:$L$98),""),ROW(28:28))),"")</f>
        <v/>
      </c>
      <c r="O21" t="str">
        <f t="array" aca="1" ref="O21" ca="1">IFERROR(INDEX(Feuil1!$K$1:$K$98,SMALL(IF(Feuil1!$L$1:$L$98=#REF!,ROW(Feuil1!$L$1:$L$98),""),ROW(28:28))),"")</f>
        <v/>
      </c>
      <c r="P21" t="str">
        <f t="array" aca="1" ref="P21" ca="1">IFERROR(INDEX(Feuil1!$K$1:$K$98,SMALL(IF(Feuil1!$L$1:$L$98=#REF!,ROW(Feuil1!$L$1:$L$98),""),ROW(28:28))),"")</f>
        <v/>
      </c>
      <c r="Q21" t="str">
        <f t="array" aca="1" ref="Q21" ca="1">IFERROR(INDEX(Feuil1!$K$1:$K$98,SMALL(IF(Feuil1!$L$1:$L$98=#REF!,ROW(Feuil1!$L$1:$L$98),""),ROW(28:28))),"")</f>
        <v/>
      </c>
      <c r="R21" t="str">
        <f t="array" aca="1" ref="R21" ca="1">IFERROR(INDEX(Feuil1!$K$1:$K$98,SMALL(IF(Feuil1!$L$1:$L$98=#REF!,ROW(Feuil1!$L$1:$L$98),""),ROW(28:28))),"")</f>
        <v/>
      </c>
      <c r="S21" t="str">
        <f t="array" aca="1" ref="S21" ca="1">IFERROR(INDEX(Feuil1!$K$1:$K$98,SMALL(IF(Feuil1!$L$1:$L$98=#REF!,ROW(Feuil1!$L$1:$L$98),""),ROW(28:28))),"")</f>
        <v/>
      </c>
      <c r="T21" t="str">
        <f t="array" aca="1" ref="T21" ca="1">IFERROR(INDEX(Feuil1!$K$1:$K$98,SMALL(IF(Feuil1!$L$1:$L$98=#REF!,ROW(Feuil1!$L$1:$L$98),""),ROW(28:28))),"")</f>
        <v/>
      </c>
      <c r="U21" t="str">
        <f t="array" aca="1" ref="U21" ca="1">IFERROR(INDEX(Feuil1!$K$1:$K$98,SMALL(IF(Feuil1!$L$1:$L$98=#REF!,ROW(Feuil1!$L$1:$L$98),""),ROW(28:28))),"")</f>
        <v/>
      </c>
    </row>
    <row r="22" spans="1:21">
      <c r="E22" t="str">
        <f t="array" aca="1" ref="E22" ca="1">IFERROR(INDEX(Feuil1!$K$1:$K$98,SMALL(IF(Feuil1!$L$1:$L$98=#REF!,ROW(Feuil1!$L$1:$L$98),""),ROW(29:29))),"")</f>
        <v/>
      </c>
      <c r="F22" t="str">
        <f t="array" aca="1" ref="F22" ca="1">IFERROR(INDEX(Feuil1!$K$1:$K$98,SMALL(IF(Feuil1!$L$1:$L$98=#REF!,ROW(Feuil1!$L$1:$L$98),""),ROW(29:29))),"")</f>
        <v/>
      </c>
      <c r="G22" t="str">
        <f t="array" aca="1" ref="G22" ca="1">IFERROR(INDEX(Feuil1!$K$1:$K$98,SMALL(IF(Feuil1!$L$1:$L$98=#REF!,ROW(Feuil1!$L$1:$L$98),""),ROW(29:29))),"")</f>
        <v/>
      </c>
      <c r="H22" t="str">
        <f t="array" aca="1" ref="H22" ca="1">IFERROR(INDEX(Feuil1!$K$1:$K$98,SMALL(IF(Feuil1!$L$1:$L$98=#REF!,ROW(Feuil1!$L$1:$L$98),""),ROW(29:29))),"")</f>
        <v/>
      </c>
      <c r="I22" t="str">
        <f t="array" aca="1" ref="I22" ca="1">IFERROR(INDEX(Feuil1!$K$1:$K$98,SMALL(IF(Feuil1!$L$1:$L$98=#REF!,ROW(Feuil1!$L$1:$L$98),""),ROW(29:29))),"")</f>
        <v/>
      </c>
      <c r="J22" t="str">
        <f t="array" aca="1" ref="J22" ca="1">IFERROR(INDEX(Feuil1!$K$1:$K$98,SMALL(IF(Feuil1!$L$1:$L$98=#REF!,ROW(Feuil1!$L$1:$L$98),""),ROW(29:29))),"")</f>
        <v/>
      </c>
      <c r="K22" t="str">
        <f t="array" aca="1" ref="K22" ca="1">IFERROR(INDEX(Feuil1!$K$1:$K$98,SMALL(IF(Feuil1!$L$1:$L$98=#REF!,ROW(Feuil1!$L$1:$L$98),""),ROW(29:29))),"")</f>
        <v/>
      </c>
      <c r="L22" t="str">
        <f t="array" aca="1" ref="L22" ca="1">IFERROR(INDEX(Feuil1!$K$1:$K$98,SMALL(IF(Feuil1!$L$1:$L$98=#REF!,ROW(Feuil1!$L$1:$L$98),""),ROW(29:29))),"")</f>
        <v/>
      </c>
      <c r="M22" t="str">
        <f t="array" aca="1" ref="M22" ca="1">IFERROR(INDEX(Feuil1!$K$1:$K$98,SMALL(IF(Feuil1!$L$1:$L$98=#REF!,ROW(Feuil1!$L$1:$L$98),""),ROW(29:29))),"")</f>
        <v/>
      </c>
      <c r="N22" t="str">
        <f t="array" aca="1" ref="N22" ca="1">IFERROR(INDEX(Feuil1!$K$1:$K$98,SMALL(IF(Feuil1!$L$1:$L$98=#REF!,ROW(Feuil1!$L$1:$L$98),""),ROW(29:29))),"")</f>
        <v/>
      </c>
      <c r="O22" t="str">
        <f t="array" aca="1" ref="O22" ca="1">IFERROR(INDEX(Feuil1!$K$1:$K$98,SMALL(IF(Feuil1!$L$1:$L$98=#REF!,ROW(Feuil1!$L$1:$L$98),""),ROW(29:29))),"")</f>
        <v/>
      </c>
      <c r="P22" t="str">
        <f t="array" aca="1" ref="P22" ca="1">IFERROR(INDEX(Feuil1!$K$1:$K$98,SMALL(IF(Feuil1!$L$1:$L$98=#REF!,ROW(Feuil1!$L$1:$L$98),""),ROW(29:29))),"")</f>
        <v/>
      </c>
      <c r="Q22" t="str">
        <f t="array" aca="1" ref="Q22" ca="1">IFERROR(INDEX(Feuil1!$K$1:$K$98,SMALL(IF(Feuil1!$L$1:$L$98=#REF!,ROW(Feuil1!$L$1:$L$98),""),ROW(29:29))),"")</f>
        <v/>
      </c>
      <c r="R22" t="str">
        <f t="array" aca="1" ref="R22" ca="1">IFERROR(INDEX(Feuil1!$K$1:$K$98,SMALL(IF(Feuil1!$L$1:$L$98=#REF!,ROW(Feuil1!$L$1:$L$98),""),ROW(29:29))),"")</f>
        <v/>
      </c>
      <c r="S22" t="str">
        <f t="array" aca="1" ref="S22" ca="1">IFERROR(INDEX(Feuil1!$K$1:$K$98,SMALL(IF(Feuil1!$L$1:$L$98=#REF!,ROW(Feuil1!$L$1:$L$98),""),ROW(29:29))),"")</f>
        <v/>
      </c>
      <c r="T22" t="str">
        <f t="array" aca="1" ref="T22" ca="1">IFERROR(INDEX(Feuil1!$K$1:$K$98,SMALL(IF(Feuil1!$L$1:$L$98=#REF!,ROW(Feuil1!$L$1:$L$98),""),ROW(29:29))),"")</f>
        <v/>
      </c>
      <c r="U22" t="str">
        <f t="array" aca="1" ref="U22" ca="1">IFERROR(INDEX(Feuil1!$K$1:$K$98,SMALL(IF(Feuil1!$L$1:$L$98=#REF!,ROW(Feuil1!$L$1:$L$98),""),ROW(29:29))),"")</f>
        <v/>
      </c>
    </row>
    <row r="25" spans="1:21">
      <c r="A25">
        <v>190</v>
      </c>
    </row>
    <row r="26" spans="1:21">
      <c r="A26">
        <v>191</v>
      </c>
    </row>
    <row r="27" spans="1:21">
      <c r="A27">
        <v>192</v>
      </c>
    </row>
    <row r="28" spans="1:21">
      <c r="A28">
        <v>100</v>
      </c>
    </row>
    <row r="29" spans="1:21">
      <c r="A29">
        <v>240</v>
      </c>
    </row>
    <row r="30" spans="1:21">
      <c r="A30">
        <v>241</v>
      </c>
    </row>
    <row r="31" spans="1:21">
      <c r="A31">
        <v>290</v>
      </c>
    </row>
    <row r="32" spans="1:21">
      <c r="A32">
        <v>291</v>
      </c>
    </row>
  </sheetData>
  <phoneticPr fontId="1"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Feuil1</vt:lpstr>
      <vt:lpstr>equipage PF</vt:lpstr>
      <vt:lpstr>import</vt:lpstr>
      <vt:lpstr>Feuil2</vt:lpstr>
      <vt:lpstr>eco</vt:lpstr>
      <vt:lpstr>lettre</vt:lpstr>
      <vt:lpstr>partie1</vt:lpstr>
      <vt:lpstr>partie2</vt:lpstr>
      <vt:lpstr>'equipage PF'!Zone_d_impression</vt:lpstr>
      <vt:lpstr>Feuil1!Zone_d_impression</vt:lpstr>
    </vt:vector>
  </TitlesOfParts>
  <Company>La Poste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rsj302</dc:creator>
  <cp:lastModifiedBy>olivier</cp:lastModifiedBy>
  <cp:lastPrinted>2017-01-01T16:17:54Z</cp:lastPrinted>
  <dcterms:created xsi:type="dcterms:W3CDTF">2011-12-30T16:35:05Z</dcterms:created>
  <dcterms:modified xsi:type="dcterms:W3CDTF">2017-01-14T09:26:31Z</dcterms:modified>
</cp:coreProperties>
</file>