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k\Documents\_franck\excel\macros vba\formation forum excel pratique\import données classeur\"/>
    </mc:Choice>
  </mc:AlternateContent>
  <bookViews>
    <workbookView xWindow="0" yWindow="0" windowWidth="24000" windowHeight="9135" activeTab="1"/>
  </bookViews>
  <sheets>
    <sheet name="données" sheetId="1" r:id="rId1"/>
    <sheet name="ERCMOI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A2" i="2"/>
  <c r="B2" i="2"/>
  <c r="C2" i="2"/>
  <c r="E2" i="2"/>
  <c r="A3" i="2"/>
  <c r="B3" i="2"/>
  <c r="C3" i="2"/>
  <c r="E3" i="2"/>
  <c r="A4" i="2"/>
  <c r="B4" i="2"/>
  <c r="C4" i="2"/>
  <c r="E4" i="2"/>
  <c r="A5" i="2"/>
  <c r="B5" i="2"/>
  <c r="C5" i="2"/>
  <c r="E5" i="2"/>
  <c r="A6" i="2"/>
  <c r="B6" i="2"/>
  <c r="C6" i="2"/>
  <c r="E6" i="2"/>
  <c r="A7" i="2"/>
  <c r="B7" i="2"/>
  <c r="C7" i="2"/>
  <c r="E7" i="2"/>
  <c r="A8" i="2"/>
  <c r="B8" i="2"/>
  <c r="C8" i="2"/>
  <c r="E8" i="2"/>
  <c r="A9" i="2"/>
  <c r="B9" i="2"/>
  <c r="C9" i="2"/>
  <c r="E9" i="2"/>
  <c r="A10" i="2"/>
  <c r="B10" i="2"/>
  <c r="C10" i="2"/>
  <c r="E10" i="2"/>
  <c r="A11" i="2"/>
  <c r="B11" i="2"/>
  <c r="C11" i="2"/>
  <c r="E11" i="2"/>
  <c r="A12" i="2"/>
  <c r="B12" i="2"/>
  <c r="C12" i="2"/>
  <c r="E12" i="2"/>
  <c r="F12" i="2"/>
  <c r="G12" i="2"/>
  <c r="H12" i="2"/>
  <c r="A13" i="2"/>
  <c r="B13" i="2"/>
  <c r="C13" i="2"/>
  <c r="E13" i="2"/>
  <c r="A14" i="2"/>
  <c r="B14" i="2"/>
  <c r="C14" i="2"/>
  <c r="E14" i="2"/>
  <c r="A15" i="2"/>
  <c r="B15" i="2"/>
  <c r="C15" i="2"/>
  <c r="E15" i="2"/>
  <c r="A16" i="2"/>
  <c r="B16" i="2"/>
  <c r="C16" i="2"/>
  <c r="E16" i="2"/>
  <c r="A17" i="2"/>
  <c r="B17" i="2"/>
  <c r="C17" i="2"/>
  <c r="E17" i="2"/>
  <c r="A18" i="2"/>
  <c r="B18" i="2"/>
  <c r="C18" i="2"/>
  <c r="E18" i="2"/>
  <c r="A19" i="2"/>
  <c r="B19" i="2"/>
  <c r="C19" i="2"/>
  <c r="E19" i="2"/>
  <c r="A20" i="2"/>
  <c r="B20" i="2"/>
  <c r="C20" i="2"/>
  <c r="E20" i="2"/>
  <c r="A21" i="2"/>
  <c r="B21" i="2"/>
  <c r="C21" i="2"/>
  <c r="E21" i="2"/>
  <c r="A22" i="2"/>
  <c r="B22" i="2"/>
  <c r="C22" i="2"/>
  <c r="E22" i="2"/>
  <c r="A23" i="2"/>
  <c r="B23" i="2"/>
  <c r="C23" i="2"/>
  <c r="E23" i="2"/>
  <c r="A24" i="2"/>
  <c r="B24" i="2"/>
  <c r="C24" i="2"/>
  <c r="E24" i="2"/>
  <c r="A25" i="2"/>
  <c r="B25" i="2"/>
  <c r="C25" i="2"/>
  <c r="E25" i="2"/>
  <c r="A26" i="2"/>
  <c r="B26" i="2"/>
  <c r="C26" i="2"/>
  <c r="E26" i="2"/>
  <c r="A27" i="2"/>
  <c r="B27" i="2"/>
  <c r="C27" i="2"/>
  <c r="E27" i="2"/>
  <c r="A28" i="2"/>
  <c r="B28" i="2"/>
  <c r="C28" i="2"/>
  <c r="E28" i="2"/>
  <c r="A29" i="2"/>
  <c r="B29" i="2"/>
  <c r="C29" i="2"/>
  <c r="E29" i="2"/>
  <c r="A30" i="2"/>
  <c r="B30" i="2"/>
  <c r="C30" i="2"/>
  <c r="E30" i="2"/>
  <c r="A31" i="2"/>
  <c r="B31" i="2"/>
  <c r="C31" i="2"/>
  <c r="E31" i="2"/>
  <c r="A32" i="2"/>
  <c r="B32" i="2"/>
  <c r="C32" i="2"/>
  <c r="E32" i="2"/>
  <c r="A33" i="2"/>
  <c r="B33" i="2"/>
  <c r="C33" i="2"/>
  <c r="E33" i="2"/>
  <c r="A34" i="2"/>
  <c r="B34" i="2"/>
  <c r="C34" i="2"/>
  <c r="E34" i="2"/>
  <c r="A35" i="2"/>
  <c r="B35" i="2"/>
  <c r="C35" i="2"/>
  <c r="E35" i="2"/>
  <c r="A36" i="2"/>
  <c r="B36" i="2"/>
  <c r="C36" i="2"/>
  <c r="E36" i="2"/>
  <c r="A37" i="2"/>
  <c r="B37" i="2"/>
  <c r="C37" i="2"/>
  <c r="E37" i="2"/>
  <c r="F37" i="2"/>
  <c r="G37" i="2"/>
  <c r="H37" i="2"/>
  <c r="A38" i="2"/>
  <c r="B38" i="2"/>
  <c r="C38" i="2"/>
  <c r="E38" i="2"/>
  <c r="A39" i="2"/>
  <c r="B39" i="2"/>
  <c r="C39" i="2"/>
  <c r="E39" i="2"/>
  <c r="A40" i="2"/>
  <c r="B40" i="2"/>
  <c r="C40" i="2"/>
  <c r="E40" i="2"/>
  <c r="A41" i="2"/>
  <c r="B41" i="2"/>
  <c r="C41" i="2"/>
  <c r="E41" i="2"/>
  <c r="A42" i="2"/>
  <c r="B42" i="2"/>
  <c r="C42" i="2"/>
  <c r="E42" i="2"/>
  <c r="A43" i="2"/>
  <c r="B43" i="2"/>
  <c r="C43" i="2"/>
  <c r="E43" i="2"/>
  <c r="A44" i="2"/>
  <c r="B44" i="2"/>
  <c r="C44" i="2"/>
  <c r="E44" i="2"/>
  <c r="A45" i="2"/>
  <c r="B45" i="2"/>
  <c r="C45" i="2"/>
  <c r="E45" i="2"/>
  <c r="A46" i="2"/>
  <c r="B46" i="2"/>
  <c r="C46" i="2"/>
  <c r="E46" i="2"/>
  <c r="A47" i="2"/>
  <c r="B47" i="2"/>
  <c r="C47" i="2"/>
  <c r="E47" i="2"/>
  <c r="A48" i="2"/>
  <c r="B48" i="2"/>
  <c r="C48" i="2"/>
  <c r="E48" i="2"/>
  <c r="A49" i="2"/>
  <c r="B49" i="2"/>
  <c r="C49" i="2"/>
  <c r="E49" i="2"/>
  <c r="A50" i="2"/>
  <c r="B50" i="2"/>
  <c r="C50" i="2"/>
  <c r="E50" i="2"/>
  <c r="A51" i="2"/>
  <c r="B51" i="2"/>
  <c r="C51" i="2"/>
  <c r="E51" i="2"/>
  <c r="A52" i="2"/>
  <c r="B52" i="2"/>
  <c r="C52" i="2"/>
  <c r="E52" i="2"/>
  <c r="A53" i="2"/>
  <c r="B53" i="2"/>
  <c r="C53" i="2"/>
  <c r="E53" i="2"/>
  <c r="A54" i="2"/>
  <c r="B54" i="2"/>
  <c r="C54" i="2"/>
  <c r="E54" i="2"/>
  <c r="A55" i="2"/>
  <c r="B55" i="2"/>
  <c r="C55" i="2"/>
  <c r="E55" i="2"/>
  <c r="A56" i="2"/>
  <c r="B56" i="2"/>
  <c r="C56" i="2"/>
  <c r="E56" i="2"/>
  <c r="A57" i="2"/>
  <c r="B57" i="2"/>
  <c r="C57" i="2"/>
  <c r="E57" i="2"/>
  <c r="A58" i="2"/>
  <c r="B58" i="2"/>
  <c r="C58" i="2"/>
  <c r="E58" i="2"/>
  <c r="A59" i="2"/>
  <c r="B59" i="2"/>
  <c r="C59" i="2"/>
  <c r="E59" i="2"/>
  <c r="A60" i="2"/>
  <c r="B60" i="2"/>
  <c r="C60" i="2"/>
  <c r="E60" i="2"/>
  <c r="A61" i="2"/>
  <c r="B61" i="2"/>
  <c r="C61" i="2"/>
  <c r="E61" i="2"/>
  <c r="A62" i="2"/>
  <c r="B62" i="2"/>
  <c r="C62" i="2"/>
  <c r="E62" i="2"/>
  <c r="A63" i="2"/>
  <c r="B63" i="2"/>
  <c r="C63" i="2"/>
  <c r="E63" i="2"/>
  <c r="A64" i="2"/>
  <c r="B64" i="2"/>
  <c r="C64" i="2"/>
  <c r="E64" i="2"/>
  <c r="A65" i="2"/>
  <c r="B65" i="2"/>
  <c r="C65" i="2"/>
  <c r="E65" i="2"/>
  <c r="A66" i="2"/>
  <c r="B66" i="2"/>
  <c r="C66" i="2"/>
  <c r="E66" i="2"/>
  <c r="A67" i="2"/>
  <c r="B67" i="2"/>
  <c r="C67" i="2"/>
  <c r="E67" i="2"/>
  <c r="A68" i="2"/>
  <c r="B68" i="2"/>
  <c r="C68" i="2"/>
  <c r="E68" i="2"/>
  <c r="A69" i="2"/>
  <c r="B69" i="2"/>
  <c r="C69" i="2"/>
  <c r="E69" i="2"/>
  <c r="A70" i="2"/>
  <c r="B70" i="2"/>
  <c r="C70" i="2"/>
  <c r="E70" i="2"/>
  <c r="A71" i="2"/>
  <c r="B71" i="2"/>
  <c r="C71" i="2"/>
  <c r="E71" i="2"/>
  <c r="A72" i="2"/>
  <c r="B72" i="2"/>
  <c r="C72" i="2"/>
  <c r="E72" i="2"/>
  <c r="F72" i="2"/>
  <c r="G72" i="2"/>
  <c r="H72" i="2"/>
  <c r="A73" i="2"/>
  <c r="B73" i="2"/>
  <c r="C73" i="2"/>
  <c r="E73" i="2"/>
  <c r="A74" i="2"/>
  <c r="B74" i="2"/>
  <c r="C74" i="2"/>
  <c r="E74" i="2"/>
  <c r="A75" i="2"/>
  <c r="B75" i="2"/>
  <c r="C75" i="2"/>
  <c r="E75" i="2"/>
  <c r="A76" i="2"/>
  <c r="B76" i="2"/>
  <c r="C76" i="2"/>
  <c r="E76" i="2"/>
  <c r="A77" i="2"/>
  <c r="B77" i="2"/>
  <c r="C77" i="2"/>
  <c r="E77" i="2"/>
  <c r="A78" i="2"/>
  <c r="B78" i="2"/>
  <c r="C78" i="2"/>
  <c r="E78" i="2"/>
  <c r="A79" i="2"/>
  <c r="B79" i="2"/>
  <c r="C79" i="2"/>
  <c r="E79" i="2"/>
  <c r="A80" i="2"/>
  <c r="B80" i="2"/>
  <c r="C80" i="2"/>
  <c r="E80" i="2"/>
  <c r="A81" i="2"/>
  <c r="B81" i="2"/>
  <c r="C81" i="2"/>
  <c r="E81" i="2"/>
  <c r="A82" i="2"/>
  <c r="B82" i="2"/>
  <c r="C82" i="2"/>
  <c r="E82" i="2"/>
  <c r="A83" i="2"/>
  <c r="B83" i="2"/>
  <c r="C83" i="2"/>
  <c r="E83" i="2"/>
  <c r="A84" i="2"/>
  <c r="B84" i="2"/>
  <c r="C84" i="2"/>
  <c r="E84" i="2"/>
  <c r="A85" i="2"/>
  <c r="B85" i="2"/>
  <c r="C85" i="2"/>
  <c r="E85" i="2"/>
  <c r="A86" i="2"/>
  <c r="B86" i="2"/>
  <c r="C86" i="2"/>
  <c r="E86" i="2"/>
  <c r="F86" i="2"/>
  <c r="G86" i="2"/>
  <c r="H86" i="2"/>
  <c r="A87" i="2"/>
  <c r="B87" i="2"/>
  <c r="C87" i="2"/>
  <c r="E87" i="2"/>
  <c r="A88" i="2"/>
  <c r="B88" i="2"/>
  <c r="C88" i="2"/>
  <c r="E88" i="2"/>
  <c r="A89" i="2"/>
  <c r="B89" i="2"/>
  <c r="C89" i="2"/>
  <c r="E89" i="2"/>
  <c r="A90" i="2"/>
  <c r="B90" i="2"/>
  <c r="C90" i="2"/>
  <c r="E90" i="2"/>
  <c r="A91" i="2"/>
  <c r="B91" i="2"/>
  <c r="C91" i="2"/>
  <c r="E91" i="2"/>
  <c r="A92" i="2"/>
  <c r="B92" i="2"/>
  <c r="C92" i="2"/>
  <c r="E92" i="2"/>
  <c r="A93" i="2"/>
  <c r="B93" i="2"/>
  <c r="C93" i="2"/>
  <c r="E93" i="2"/>
  <c r="A94" i="2"/>
  <c r="B94" i="2"/>
  <c r="C94" i="2"/>
  <c r="E94" i="2"/>
  <c r="A95" i="2"/>
  <c r="B95" i="2"/>
  <c r="C95" i="2"/>
  <c r="E95" i="2"/>
  <c r="A96" i="2"/>
  <c r="B96" i="2"/>
  <c r="C96" i="2"/>
  <c r="E96" i="2"/>
  <c r="A97" i="2"/>
  <c r="B97" i="2"/>
  <c r="C97" i="2"/>
  <c r="E97" i="2"/>
  <c r="A98" i="2"/>
  <c r="B98" i="2"/>
  <c r="C98" i="2"/>
  <c r="E98" i="2"/>
  <c r="A99" i="2"/>
  <c r="B99" i="2"/>
  <c r="C99" i="2"/>
  <c r="E99" i="2"/>
  <c r="A100" i="2"/>
  <c r="B100" i="2"/>
  <c r="C100" i="2"/>
  <c r="E100" i="2"/>
  <c r="A101" i="2"/>
  <c r="B101" i="2"/>
  <c r="C101" i="2"/>
  <c r="E101" i="2"/>
  <c r="A102" i="2"/>
  <c r="B102" i="2"/>
  <c r="C102" i="2"/>
  <c r="E102" i="2"/>
  <c r="A103" i="2"/>
  <c r="B103" i="2"/>
  <c r="C103" i="2"/>
  <c r="E103" i="2"/>
  <c r="A104" i="2"/>
  <c r="B104" i="2"/>
  <c r="C104" i="2"/>
  <c r="E104" i="2"/>
  <c r="A105" i="2"/>
  <c r="B105" i="2"/>
  <c r="C105" i="2"/>
  <c r="E105" i="2"/>
  <c r="A106" i="2"/>
  <c r="B106" i="2"/>
  <c r="C106" i="2"/>
  <c r="E106" i="2"/>
  <c r="A107" i="2"/>
  <c r="B107" i="2"/>
  <c r="C107" i="2"/>
  <c r="E107" i="2"/>
  <c r="A108" i="2"/>
  <c r="B108" i="2"/>
  <c r="C108" i="2"/>
  <c r="E108" i="2"/>
  <c r="A109" i="2"/>
  <c r="B109" i="2"/>
  <c r="C109" i="2"/>
  <c r="E109" i="2"/>
  <c r="A110" i="2"/>
  <c r="B110" i="2"/>
  <c r="C110" i="2"/>
  <c r="E110" i="2"/>
  <c r="A111" i="2"/>
  <c r="B111" i="2"/>
  <c r="C111" i="2"/>
  <c r="E111" i="2"/>
  <c r="A112" i="2"/>
  <c r="B112" i="2"/>
  <c r="C112" i="2"/>
  <c r="E112" i="2"/>
  <c r="F112" i="2"/>
  <c r="G112" i="2"/>
  <c r="H112" i="2"/>
  <c r="A113" i="2"/>
  <c r="B113" i="2"/>
  <c r="C113" i="2"/>
  <c r="E113" i="2"/>
  <c r="A114" i="2"/>
  <c r="B114" i="2"/>
  <c r="C114" i="2"/>
  <c r="E114" i="2"/>
  <c r="A115" i="2"/>
  <c r="B115" i="2"/>
  <c r="C115" i="2"/>
  <c r="E115" i="2"/>
</calcChain>
</file>

<file path=xl/sharedStrings.xml><?xml version="1.0" encoding="utf-8"?>
<sst xmlns="http://schemas.openxmlformats.org/spreadsheetml/2006/main" count="10" uniqueCount="10">
  <si>
    <t>nom</t>
  </si>
  <si>
    <t>prix</t>
  </si>
  <si>
    <t>toto</t>
  </si>
  <si>
    <t>totu</t>
  </si>
  <si>
    <t>goup</t>
  </si>
  <si>
    <t>jpez</t>
  </si>
  <si>
    <t>qq</t>
  </si>
  <si>
    <t>aepd</t>
  </si>
  <si>
    <t>oiud</t>
  </si>
  <si>
    <t>poie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</si>
</sst>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>
      <selection activeCell="L7" sqref="L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21</v>
      </c>
    </row>
    <row r="3" spans="1:2" x14ac:dyDescent="0.25">
      <c r="A3" t="s">
        <v>3</v>
      </c>
      <c r="B3">
        <v>54</v>
      </c>
    </row>
    <row r="4" spans="1:2" x14ac:dyDescent="0.25">
      <c r="A4" t="s">
        <v>4</v>
      </c>
      <c r="B4">
        <v>67</v>
      </c>
    </row>
    <row r="5" spans="1:2" x14ac:dyDescent="0.25">
      <c r="A5" t="s">
        <v>5</v>
      </c>
      <c r="B5">
        <v>547</v>
      </c>
    </row>
    <row r="6" spans="1:2" x14ac:dyDescent="0.25">
      <c r="A6" t="s">
        <v>6</v>
      </c>
      <c r="B6">
        <v>4</v>
      </c>
    </row>
    <row r="7" spans="1:2" x14ac:dyDescent="0.25">
      <c r="A7" t="s">
        <v>7</v>
      </c>
      <c r="B7">
        <v>545</v>
      </c>
    </row>
    <row r="8" spans="1:2" x14ac:dyDescent="0.25">
      <c r="A8" t="s">
        <v>8</v>
      </c>
      <c r="B8">
        <v>5</v>
      </c>
    </row>
    <row r="9" spans="1:2" x14ac:dyDescent="0.25">
      <c r="A9" t="s">
        <v>9</v>
      </c>
      <c r="B9">
        <v>67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5"/>
  <sheetViews>
    <sheetView tabSelected="1" workbookViewId="0">
      <selection activeCell="I12" sqref="I12"/>
    </sheetView>
  </sheetViews>
  <sheetFormatPr baseColWidth="10" defaultRowHeight="15" x14ac:dyDescent="0.25"/>
  <sheetData>
    <row r="1" spans="1:15" x14ac:dyDescent="0.25">
      <c r="A1" t="str">
        <f>"Matricule"</f>
        <v>Matricule</v>
      </c>
      <c r="B1" t="str">
        <f>"Nom"</f>
        <v>Nom</v>
      </c>
      <c r="C1" t="str">
        <f>"Prénom"</f>
        <v>Prénom</v>
      </c>
      <c r="D1" t="str">
        <f>"Code Rubrique"</f>
        <v>Code Rubrique</v>
      </c>
      <c r="E1" t="str">
        <f>"Intitulé Rubrique"</f>
        <v>Intitulé Rubrique</v>
      </c>
      <c r="F1" t="str">
        <f>"Taux salarial"</f>
        <v>Taux salarial</v>
      </c>
      <c r="G1" t="str">
        <f>"Taux patronal"</f>
        <v>Taux patronal</v>
      </c>
      <c r="H1" t="str">
        <f>"Taux global"</f>
        <v>Taux global</v>
      </c>
      <c r="I1" t="str">
        <f>"Assiette"</f>
        <v>Assiette</v>
      </c>
      <c r="J1" t="str">
        <f>"Base"</f>
        <v>Base</v>
      </c>
      <c r="K1" t="str">
        <f>"Montant salarial"</f>
        <v>Montant salarial</v>
      </c>
      <c r="L1" t="str">
        <f>"Montant patronal"</f>
        <v>Montant patronal</v>
      </c>
      <c r="M1" t="str">
        <f>"Montant global"</f>
        <v>Montant global</v>
      </c>
      <c r="N1" t="str">
        <f>"Nombre hommes"</f>
        <v>Nombre hommes</v>
      </c>
      <c r="O1" t="str">
        <f>"Nombre femmes"</f>
        <v>Nombre femmes</v>
      </c>
    </row>
    <row r="2" spans="1:15" x14ac:dyDescent="0.25">
      <c r="A2" t="str">
        <f>"05"</f>
        <v>05</v>
      </c>
      <c r="B2" t="str">
        <f>"AFTER SALES"</f>
        <v>AFTER SALES</v>
      </c>
      <c r="C2" t="str">
        <f>""</f>
        <v/>
      </c>
      <c r="D2">
        <v>2100</v>
      </c>
      <c r="E2" t="str">
        <f>"URSSAF Maladie vieil."</f>
        <v>URSSAF Maladie vieil.</v>
      </c>
      <c r="F2">
        <v>1</v>
      </c>
    </row>
    <row r="3" spans="1:15" x14ac:dyDescent="0.25">
      <c r="A3" t="str">
        <f>"05"</f>
        <v>05</v>
      </c>
      <c r="B3" t="str">
        <f>"AFTER SALES"</f>
        <v>AFTER SALES</v>
      </c>
      <c r="C3" t="str">
        <f>""</f>
        <v/>
      </c>
      <c r="D3">
        <v>2200</v>
      </c>
      <c r="E3" t="str">
        <f>"URSSAF Vieillesse plaf"</f>
        <v>URSSAF Vieillesse plaf</v>
      </c>
      <c r="F3">
        <v>6</v>
      </c>
    </row>
    <row r="4" spans="1:15" x14ac:dyDescent="0.25">
      <c r="A4" t="str">
        <f>"05"</f>
        <v>05</v>
      </c>
      <c r="B4" t="str">
        <f>"AFTER SALES"</f>
        <v>AFTER SALES</v>
      </c>
      <c r="C4" t="str">
        <f>""</f>
        <v/>
      </c>
      <c r="D4">
        <v>2300</v>
      </c>
      <c r="E4" t="str">
        <f>"URSSAF Alloc. Familial"</f>
        <v>URSSAF Alloc. Familial</v>
      </c>
      <c r="F4">
        <v>0</v>
      </c>
    </row>
    <row r="5" spans="1:15" x14ac:dyDescent="0.25">
      <c r="A5" t="str">
        <f>"05"</f>
        <v>05</v>
      </c>
      <c r="B5" t="str">
        <f>"AFTER SALES"</f>
        <v>AFTER SALES</v>
      </c>
      <c r="C5" t="str">
        <f>""</f>
        <v/>
      </c>
      <c r="D5">
        <v>2400</v>
      </c>
      <c r="E5" t="str">
        <f>"URSSAF Accident du Tra"</f>
        <v>URSSAF Accident du Tra</v>
      </c>
      <c r="F5">
        <v>0</v>
      </c>
    </row>
    <row r="6" spans="1:15" x14ac:dyDescent="0.25">
      <c r="A6" t="str">
        <f>"05"</f>
        <v>05</v>
      </c>
      <c r="B6" t="str">
        <f>"AFTER SALES"</f>
        <v>AFTER SALES</v>
      </c>
      <c r="C6" t="str">
        <f>""</f>
        <v/>
      </c>
      <c r="D6">
        <v>2401</v>
      </c>
      <c r="E6" t="str">
        <f>"URSSAF contribution so"</f>
        <v>URSSAF contribution so</v>
      </c>
      <c r="F6">
        <v>0</v>
      </c>
    </row>
    <row r="7" spans="1:15" x14ac:dyDescent="0.25">
      <c r="A7" t="str">
        <f>"05"</f>
        <v>05</v>
      </c>
      <c r="B7" t="str">
        <f>"AFTER SALES"</f>
        <v>AFTER SALES</v>
      </c>
      <c r="C7" t="str">
        <f>""</f>
        <v/>
      </c>
      <c r="D7">
        <v>2600</v>
      </c>
      <c r="E7" t="str">
        <f>"URSSAF F.N.A.L"</f>
        <v>URSSAF F.N.A.L</v>
      </c>
      <c r="F7">
        <v>0</v>
      </c>
    </row>
    <row r="8" spans="1:15" x14ac:dyDescent="0.25">
      <c r="A8" t="str">
        <f>"05"</f>
        <v>05</v>
      </c>
      <c r="B8" t="str">
        <f>"AFTER SALES"</f>
        <v>AFTER SALES</v>
      </c>
      <c r="C8" t="str">
        <f>""</f>
        <v/>
      </c>
      <c r="D8">
        <v>2700</v>
      </c>
      <c r="E8" t="str">
        <f>"URSSAF Taxe transport"</f>
        <v>URSSAF Taxe transport</v>
      </c>
      <c r="F8">
        <v>0</v>
      </c>
    </row>
    <row r="9" spans="1:15" x14ac:dyDescent="0.25">
      <c r="A9" t="str">
        <f>"05"</f>
        <v>05</v>
      </c>
      <c r="B9" t="str">
        <f>"AFTER SALES"</f>
        <v>AFTER SALES</v>
      </c>
      <c r="C9" t="str">
        <f>""</f>
        <v/>
      </c>
      <c r="D9">
        <v>4000</v>
      </c>
      <c r="E9" t="str">
        <f>"ASSEDIC Chômage"</f>
        <v>ASSEDIC Chômage</v>
      </c>
      <c r="F9">
        <v>2</v>
      </c>
    </row>
    <row r="10" spans="1:15" x14ac:dyDescent="0.25">
      <c r="A10" t="str">
        <f>"05"</f>
        <v>05</v>
      </c>
      <c r="B10" t="str">
        <f>"AFTER SALES"</f>
        <v>AFTER SALES</v>
      </c>
      <c r="C10" t="str">
        <f>""</f>
        <v/>
      </c>
      <c r="D10">
        <v>4200</v>
      </c>
      <c r="E10" t="str">
        <f>"ASSEDIC AGS"</f>
        <v>ASSEDIC AGS</v>
      </c>
      <c r="F10">
        <v>0</v>
      </c>
    </row>
    <row r="11" spans="1:15" x14ac:dyDescent="0.25">
      <c r="A11" t="str">
        <f>"05"</f>
        <v>05</v>
      </c>
      <c r="B11" t="str">
        <f>"AFTER SALES"</f>
        <v>AFTER SALES</v>
      </c>
      <c r="C11" t="str">
        <f>""</f>
        <v/>
      </c>
      <c r="D11">
        <v>6000</v>
      </c>
      <c r="E11" t="str">
        <f>"Forfait social sur pré"</f>
        <v>Forfait social sur pré</v>
      </c>
      <c r="F11">
        <v>0</v>
      </c>
    </row>
    <row r="12" spans="1:15" x14ac:dyDescent="0.25">
      <c r="A12" t="str">
        <f>"05"</f>
        <v>05</v>
      </c>
      <c r="B12" t="str">
        <f>"AFTER SALES"</f>
        <v>AFTER SALES</v>
      </c>
      <c r="C12" t="str">
        <f>""</f>
        <v/>
      </c>
      <c r="D12">
        <v>6350</v>
      </c>
      <c r="E12" t="str">
        <f>"Allégement des cotisat"</f>
        <v>Allégement des cotisat</v>
      </c>
      <c r="F12" t="str">
        <f>""</f>
        <v/>
      </c>
      <c r="G12" t="str">
        <f>""</f>
        <v/>
      </c>
      <c r="H12" t="str">
        <f>""</f>
        <v/>
      </c>
      <c r="I12">
        <v>-2347</v>
      </c>
    </row>
    <row r="13" spans="1:15" x14ac:dyDescent="0.25">
      <c r="A13" t="str">
        <f>"05"</f>
        <v>05</v>
      </c>
      <c r="B13" t="str">
        <f>"AFTER SALES"</f>
        <v>AFTER SALES</v>
      </c>
      <c r="C13" t="str">
        <f>""</f>
        <v/>
      </c>
      <c r="D13">
        <v>6915</v>
      </c>
      <c r="E13" t="str">
        <f>"Forfait social"</f>
        <v>Forfait social</v>
      </c>
      <c r="F13">
        <v>0</v>
      </c>
    </row>
    <row r="14" spans="1:15" x14ac:dyDescent="0.25">
      <c r="A14" t="str">
        <f>"05"</f>
        <v>05</v>
      </c>
      <c r="B14" t="str">
        <f>"AFTER SALES"</f>
        <v>AFTER SALES</v>
      </c>
      <c r="C14" t="str">
        <f>""</f>
        <v/>
      </c>
      <c r="D14">
        <v>7000</v>
      </c>
      <c r="E14" t="str">
        <f>"C.S.G/C.R.D.S."</f>
        <v>C.S.G/C.R.D.S.</v>
      </c>
      <c r="F14">
        <v>2</v>
      </c>
    </row>
    <row r="15" spans="1:15" x14ac:dyDescent="0.25">
      <c r="A15" t="str">
        <f>"05"</f>
        <v>05</v>
      </c>
      <c r="B15" t="str">
        <f>"AFTER SALES"</f>
        <v>AFTER SALES</v>
      </c>
      <c r="C15" t="str">
        <f>""</f>
        <v/>
      </c>
      <c r="D15">
        <v>7002</v>
      </c>
      <c r="E15" t="str">
        <f>"Régul C.S.G/C.R.D.S."</f>
        <v>Régul C.S.G/C.R.D.S.</v>
      </c>
      <c r="F15">
        <v>2</v>
      </c>
    </row>
    <row r="16" spans="1:15" x14ac:dyDescent="0.25">
      <c r="A16" t="str">
        <f>"05"</f>
        <v>05</v>
      </c>
      <c r="B16" t="str">
        <f>"AFTER SALES"</f>
        <v>AFTER SALES</v>
      </c>
      <c r="C16" t="str">
        <f>""</f>
        <v/>
      </c>
      <c r="D16">
        <v>7005</v>
      </c>
      <c r="E16" t="str">
        <f>"C.S.G. non déduct. non"</f>
        <v>C.S.G. non déduct. non</v>
      </c>
      <c r="F16">
        <v>2</v>
      </c>
    </row>
    <row r="17" spans="1:6" x14ac:dyDescent="0.25">
      <c r="A17" t="str">
        <f>"05"</f>
        <v>05</v>
      </c>
      <c r="B17" t="str">
        <f>"AFTER SALES"</f>
        <v>AFTER SALES</v>
      </c>
      <c r="C17" t="str">
        <f>""</f>
        <v/>
      </c>
      <c r="D17">
        <v>7010</v>
      </c>
      <c r="E17" t="str">
        <f>"C.R.D.S."</f>
        <v>C.R.D.S.</v>
      </c>
      <c r="F17">
        <v>0</v>
      </c>
    </row>
    <row r="18" spans="1:6" x14ac:dyDescent="0.25">
      <c r="A18" t="str">
        <f>"05"</f>
        <v>05</v>
      </c>
      <c r="B18" t="str">
        <f>"AFTER SALES"</f>
        <v>AFTER SALES</v>
      </c>
      <c r="C18" t="str">
        <f>""</f>
        <v/>
      </c>
      <c r="D18">
        <v>7015</v>
      </c>
      <c r="E18" t="str">
        <f>"C.R.D.S. non abattu"</f>
        <v>C.R.D.S. non abattu</v>
      </c>
      <c r="F18">
        <v>0</v>
      </c>
    </row>
    <row r="19" spans="1:6" x14ac:dyDescent="0.25">
      <c r="A19" t="str">
        <f>"05"</f>
        <v>05</v>
      </c>
      <c r="B19" t="str">
        <f>"AFTER SALES"</f>
        <v>AFTER SALES</v>
      </c>
      <c r="C19" t="str">
        <f>""</f>
        <v/>
      </c>
      <c r="D19">
        <v>7100</v>
      </c>
      <c r="E19" t="str">
        <f>"C.S.G Déductible"</f>
        <v>C.S.G Déductible</v>
      </c>
      <c r="F19">
        <v>5</v>
      </c>
    </row>
    <row r="20" spans="1:6" x14ac:dyDescent="0.25">
      <c r="A20" t="str">
        <f>"05"</f>
        <v>05</v>
      </c>
      <c r="B20" t="str">
        <f>"AFTER SALES"</f>
        <v>AFTER SALES</v>
      </c>
      <c r="C20" t="str">
        <f>""</f>
        <v/>
      </c>
      <c r="D20">
        <v>7102</v>
      </c>
      <c r="E20" t="str">
        <f>"Régul C.S.G Déductible"</f>
        <v>Régul C.S.G Déductible</v>
      </c>
      <c r="F20">
        <v>5</v>
      </c>
    </row>
    <row r="21" spans="1:6" x14ac:dyDescent="0.25">
      <c r="A21" t="str">
        <f>"05"</f>
        <v>05</v>
      </c>
      <c r="B21" t="str">
        <f>"AFTER SALES"</f>
        <v>AFTER SALES</v>
      </c>
      <c r="C21" t="str">
        <f>""</f>
        <v/>
      </c>
      <c r="D21">
        <v>7105</v>
      </c>
      <c r="E21" t="str">
        <f>"C.S.G Déductible non a"</f>
        <v>C.S.G Déductible non a</v>
      </c>
      <c r="F21">
        <v>5</v>
      </c>
    </row>
    <row r="22" spans="1:6" x14ac:dyDescent="0.25">
      <c r="A22" t="str">
        <f>"05"</f>
        <v>05</v>
      </c>
      <c r="B22" t="str">
        <f>"AFTER SALES"</f>
        <v>AFTER SALES</v>
      </c>
      <c r="C22" t="str">
        <f>""</f>
        <v/>
      </c>
      <c r="D22">
        <v>4050</v>
      </c>
      <c r="E22" t="str">
        <f>"REUNICA cadres AGFF TA"</f>
        <v>REUNICA cadres AGFF TA</v>
      </c>
      <c r="F22">
        <v>0</v>
      </c>
    </row>
    <row r="23" spans="1:6" x14ac:dyDescent="0.25">
      <c r="A23" t="str">
        <f>"05"</f>
        <v>05</v>
      </c>
      <c r="B23" t="str">
        <f>"AFTER SALES"</f>
        <v>AFTER SALES</v>
      </c>
      <c r="C23" t="str">
        <f>""</f>
        <v/>
      </c>
      <c r="D23">
        <v>4051</v>
      </c>
      <c r="E23" t="str">
        <f>"REUNICA non cadres AGF"</f>
        <v>REUNICA non cadres AGF</v>
      </c>
      <c r="F23">
        <v>0</v>
      </c>
    </row>
    <row r="24" spans="1:6" x14ac:dyDescent="0.25">
      <c r="A24" t="str">
        <f>"05"</f>
        <v>05</v>
      </c>
      <c r="B24" t="str">
        <f>"AFTER SALES"</f>
        <v>AFTER SALES</v>
      </c>
      <c r="C24" t="str">
        <f>""</f>
        <v/>
      </c>
      <c r="D24">
        <v>4150</v>
      </c>
      <c r="E24" t="str">
        <f>"REUNICA cadres AGFF TB"</f>
        <v>REUNICA cadres AGFF TB</v>
      </c>
      <c r="F24">
        <v>0</v>
      </c>
    </row>
    <row r="25" spans="1:6" x14ac:dyDescent="0.25">
      <c r="A25" t="str">
        <f>"05"</f>
        <v>05</v>
      </c>
      <c r="B25" t="str">
        <f>"AFTER SALES"</f>
        <v>AFTER SALES</v>
      </c>
      <c r="C25" t="str">
        <f>""</f>
        <v/>
      </c>
      <c r="D25">
        <v>4500</v>
      </c>
      <c r="E25" t="str">
        <f>"Retraite complémentair"</f>
        <v>Retraite complémentair</v>
      </c>
      <c r="F25">
        <v>3</v>
      </c>
    </row>
    <row r="26" spans="1:6" x14ac:dyDescent="0.25">
      <c r="A26" t="str">
        <f>"05"</f>
        <v>05</v>
      </c>
      <c r="B26" t="str">
        <f>"AFTER SALES"</f>
        <v>AFTER SALES</v>
      </c>
      <c r="C26" t="str">
        <f>""</f>
        <v/>
      </c>
      <c r="D26">
        <v>4600</v>
      </c>
      <c r="E26" t="str">
        <f>"Ret. complément. Cadre"</f>
        <v>Ret. complément. Cadre</v>
      </c>
      <c r="F26">
        <v>3</v>
      </c>
    </row>
    <row r="27" spans="1:6" x14ac:dyDescent="0.25">
      <c r="A27" t="str">
        <f>"05"</f>
        <v>05</v>
      </c>
      <c r="B27" t="str">
        <f>"AFTER SALES"</f>
        <v>AFTER SALES</v>
      </c>
      <c r="C27" t="str">
        <f>""</f>
        <v/>
      </c>
      <c r="D27">
        <v>4611</v>
      </c>
      <c r="E27" t="str">
        <f>"REUNICA Apec cadres TB"</f>
        <v>REUNICA Apec cadres TB</v>
      </c>
      <c r="F27">
        <v>0</v>
      </c>
    </row>
    <row r="28" spans="1:6" x14ac:dyDescent="0.25">
      <c r="A28" t="str">
        <f>"05"</f>
        <v>05</v>
      </c>
      <c r="B28" t="str">
        <f>"AFTER SALES"</f>
        <v>AFTER SALES</v>
      </c>
      <c r="C28" t="str">
        <f>""</f>
        <v/>
      </c>
      <c r="D28">
        <v>4612</v>
      </c>
      <c r="E28" t="str">
        <f>"REUNICA Apec cadres TA"</f>
        <v>REUNICA Apec cadres TA</v>
      </c>
      <c r="F28">
        <v>0</v>
      </c>
    </row>
    <row r="29" spans="1:6" x14ac:dyDescent="0.25">
      <c r="A29" t="str">
        <f>"05"</f>
        <v>05</v>
      </c>
      <c r="B29" t="str">
        <f>"AFTER SALES"</f>
        <v>AFTER SALES</v>
      </c>
      <c r="C29" t="str">
        <f>""</f>
        <v/>
      </c>
      <c r="D29">
        <v>4650</v>
      </c>
      <c r="E29" t="str">
        <f>"Ret. complément. Cadre"</f>
        <v>Ret. complément. Cadre</v>
      </c>
      <c r="F29">
        <v>7</v>
      </c>
    </row>
    <row r="30" spans="1:6" x14ac:dyDescent="0.25">
      <c r="A30" t="str">
        <f>"05"</f>
        <v>05</v>
      </c>
      <c r="B30" t="str">
        <f>"AFTER SALES"</f>
        <v>AFTER SALES</v>
      </c>
      <c r="C30" t="str">
        <f>""</f>
        <v/>
      </c>
      <c r="D30">
        <v>4701</v>
      </c>
      <c r="E30" t="str">
        <f>"REUNICA Retraite cadre"</f>
        <v>REUNICA Retraite cadre</v>
      </c>
      <c r="F30">
        <v>7</v>
      </c>
    </row>
    <row r="31" spans="1:6" x14ac:dyDescent="0.25">
      <c r="A31" t="str">
        <f>"05"</f>
        <v>05</v>
      </c>
      <c r="B31" t="str">
        <f>"AFTER SALES"</f>
        <v>AFTER SALES</v>
      </c>
      <c r="C31" t="str">
        <f>""</f>
        <v/>
      </c>
      <c r="D31">
        <v>4901</v>
      </c>
      <c r="E31" t="str">
        <f>"REUNICA CET"</f>
        <v>REUNICA CET</v>
      </c>
      <c r="F31">
        <v>0</v>
      </c>
    </row>
    <row r="32" spans="1:6" x14ac:dyDescent="0.25">
      <c r="A32" t="str">
        <f>"05"</f>
        <v>05</v>
      </c>
      <c r="B32" t="str">
        <f>"AFTER SALES"</f>
        <v>AFTER SALES</v>
      </c>
      <c r="C32" t="str">
        <f>""</f>
        <v/>
      </c>
      <c r="D32">
        <v>5000</v>
      </c>
      <c r="E32" t="str">
        <f>"GAN Prévoyance non cad"</f>
        <v>GAN Prévoyance non cad</v>
      </c>
      <c r="F32">
        <v>0</v>
      </c>
    </row>
    <row r="33" spans="1:9" x14ac:dyDescent="0.25">
      <c r="A33" t="str">
        <f>"05"</f>
        <v>05</v>
      </c>
      <c r="B33" t="str">
        <f>"AFTER SALES"</f>
        <v>AFTER SALES</v>
      </c>
      <c r="C33" t="str">
        <f>""</f>
        <v/>
      </c>
      <c r="D33">
        <v>5050</v>
      </c>
      <c r="E33" t="str">
        <f>"GAN Prévoyance cadres"</f>
        <v>GAN Prévoyance cadres</v>
      </c>
      <c r="F33">
        <v>0</v>
      </c>
    </row>
    <row r="34" spans="1:9" x14ac:dyDescent="0.25">
      <c r="A34" t="str">
        <f>"05"</f>
        <v>05</v>
      </c>
      <c r="B34" t="str">
        <f>"AFTER SALES"</f>
        <v>AFTER SALES</v>
      </c>
      <c r="C34" t="str">
        <f>""</f>
        <v/>
      </c>
      <c r="D34">
        <v>5060</v>
      </c>
      <c r="E34" t="str">
        <f>"GAN Prévoyance cadres"</f>
        <v>GAN Prévoyance cadres</v>
      </c>
      <c r="F34">
        <v>1</v>
      </c>
    </row>
    <row r="35" spans="1:9" x14ac:dyDescent="0.25">
      <c r="A35" t="str">
        <f>"05"</f>
        <v>05</v>
      </c>
      <c r="B35" t="str">
        <f>"AFTER SALES"</f>
        <v>AFTER SALES</v>
      </c>
      <c r="C35" t="str">
        <f>""</f>
        <v/>
      </c>
      <c r="D35">
        <v>4610</v>
      </c>
      <c r="E35" t="str">
        <f>"GENERALI Retraite comp"</f>
        <v>GENERALI Retraite comp</v>
      </c>
      <c r="F35">
        <v>1</v>
      </c>
    </row>
    <row r="36" spans="1:9" x14ac:dyDescent="0.25">
      <c r="A36" t="str">
        <f>"05"</f>
        <v>05</v>
      </c>
      <c r="B36" t="str">
        <f>"AFTER SALES"</f>
        <v>AFTER SALES</v>
      </c>
      <c r="C36" t="str">
        <f>""</f>
        <v/>
      </c>
      <c r="D36">
        <v>4510</v>
      </c>
      <c r="E36" t="str">
        <f>"La MONDIALE Retraite c"</f>
        <v>La MONDIALE Retraite c</v>
      </c>
      <c r="F36">
        <v>1</v>
      </c>
    </row>
    <row r="37" spans="1:9" x14ac:dyDescent="0.25">
      <c r="A37" t="str">
        <f>"05"</f>
        <v>05</v>
      </c>
      <c r="B37" t="str">
        <f>"AFTER SALES"</f>
        <v>AFTER SALES</v>
      </c>
      <c r="C37" t="str">
        <f>""</f>
        <v/>
      </c>
      <c r="D37">
        <v>5200</v>
      </c>
      <c r="E37" t="str">
        <f>"Mutuelle"</f>
        <v>Mutuelle</v>
      </c>
      <c r="F37" t="str">
        <f>""</f>
        <v/>
      </c>
      <c r="G37" t="str">
        <f>""</f>
        <v/>
      </c>
      <c r="H37" t="str">
        <f>""</f>
        <v/>
      </c>
      <c r="I37">
        <v>64680</v>
      </c>
    </row>
    <row r="38" spans="1:9" x14ac:dyDescent="0.25">
      <c r="A38" t="str">
        <f>"05"</f>
        <v>05</v>
      </c>
      <c r="B38" t="str">
        <f>"AFTER SALES"</f>
        <v>AFTER SALES</v>
      </c>
      <c r="C38" t="str">
        <f>""</f>
        <v/>
      </c>
      <c r="D38">
        <v>5600</v>
      </c>
      <c r="E38" t="str">
        <f>"Taxe d'apprentissage"</f>
        <v>Taxe d'apprentissage</v>
      </c>
      <c r="F38">
        <v>0</v>
      </c>
    </row>
    <row r="39" spans="1:9" x14ac:dyDescent="0.25">
      <c r="A39" t="str">
        <f>"05"</f>
        <v>05</v>
      </c>
      <c r="B39" t="str">
        <f>"AFTER SALES"</f>
        <v>AFTER SALES</v>
      </c>
      <c r="C39" t="str">
        <f>""</f>
        <v/>
      </c>
      <c r="D39">
        <v>5750</v>
      </c>
      <c r="E39" t="str">
        <f>"Formation profes."</f>
        <v>Formation profes.</v>
      </c>
      <c r="F39">
        <v>0</v>
      </c>
    </row>
    <row r="40" spans="1:9" x14ac:dyDescent="0.25">
      <c r="A40" t="str">
        <f>"05"</f>
        <v>05</v>
      </c>
      <c r="B40" t="str">
        <f>"AFTER SALES"</f>
        <v>AFTER SALES</v>
      </c>
      <c r="C40" t="str">
        <f>""</f>
        <v/>
      </c>
      <c r="D40">
        <v>5500</v>
      </c>
      <c r="E40" t="str">
        <f>"Participation construc"</f>
        <v>Participation construc</v>
      </c>
      <c r="F40">
        <v>0</v>
      </c>
    </row>
    <row r="41" spans="1:9" x14ac:dyDescent="0.25">
      <c r="A41" t="str">
        <f>"06"</f>
        <v>06</v>
      </c>
      <c r="B41" t="str">
        <f>"CORE"</f>
        <v>CORE</v>
      </c>
      <c r="C41" t="str">
        <f>""</f>
        <v/>
      </c>
      <c r="D41">
        <v>2100</v>
      </c>
      <c r="E41" t="str">
        <f>"URSSAF Maladie vieil."</f>
        <v>URSSAF Maladie vieil.</v>
      </c>
      <c r="F41">
        <v>1</v>
      </c>
    </row>
    <row r="42" spans="1:9" x14ac:dyDescent="0.25">
      <c r="A42" t="str">
        <f>"06"</f>
        <v>06</v>
      </c>
      <c r="B42" t="str">
        <f>"CORE"</f>
        <v>CORE</v>
      </c>
      <c r="C42" t="str">
        <f>""</f>
        <v/>
      </c>
      <c r="D42">
        <v>2200</v>
      </c>
      <c r="E42" t="str">
        <f>"URSSAF Vieillesse plaf"</f>
        <v>URSSAF Vieillesse plaf</v>
      </c>
      <c r="F42">
        <v>6</v>
      </c>
    </row>
    <row r="43" spans="1:9" x14ac:dyDescent="0.25">
      <c r="A43" t="str">
        <f>"06"</f>
        <v>06</v>
      </c>
      <c r="B43" t="str">
        <f>"CORE"</f>
        <v>CORE</v>
      </c>
      <c r="C43" t="str">
        <f>""</f>
        <v/>
      </c>
      <c r="D43">
        <v>2300</v>
      </c>
      <c r="E43" t="str">
        <f>"URSSAF Alloc. Familial"</f>
        <v>URSSAF Alloc. Familial</v>
      </c>
      <c r="F43">
        <v>0</v>
      </c>
    </row>
    <row r="44" spans="1:9" x14ac:dyDescent="0.25">
      <c r="A44" t="str">
        <f>"06"</f>
        <v>06</v>
      </c>
      <c r="B44" t="str">
        <f>"CORE"</f>
        <v>CORE</v>
      </c>
      <c r="C44" t="str">
        <f>""</f>
        <v/>
      </c>
      <c r="D44">
        <v>2400</v>
      </c>
      <c r="E44" t="str">
        <f>"URSSAF Accident du Tra"</f>
        <v>URSSAF Accident du Tra</v>
      </c>
      <c r="F44">
        <v>0</v>
      </c>
    </row>
    <row r="45" spans="1:9" x14ac:dyDescent="0.25">
      <c r="A45" t="str">
        <f>"06"</f>
        <v>06</v>
      </c>
      <c r="B45" t="str">
        <f>"CORE"</f>
        <v>CORE</v>
      </c>
      <c r="C45" t="str">
        <f>""</f>
        <v/>
      </c>
      <c r="D45">
        <v>2401</v>
      </c>
      <c r="E45" t="str">
        <f>"URSSAF contribution so"</f>
        <v>URSSAF contribution so</v>
      </c>
      <c r="F45">
        <v>0</v>
      </c>
    </row>
    <row r="46" spans="1:9" x14ac:dyDescent="0.25">
      <c r="A46" t="str">
        <f>"06"</f>
        <v>06</v>
      </c>
      <c r="B46" t="str">
        <f>"CORE"</f>
        <v>CORE</v>
      </c>
      <c r="C46" t="str">
        <f>""</f>
        <v/>
      </c>
      <c r="D46">
        <v>2600</v>
      </c>
      <c r="E46" t="str">
        <f>"URSSAF F.N.A.L"</f>
        <v>URSSAF F.N.A.L</v>
      </c>
      <c r="F46">
        <v>0</v>
      </c>
    </row>
    <row r="47" spans="1:9" x14ac:dyDescent="0.25">
      <c r="A47" t="str">
        <f>"06"</f>
        <v>06</v>
      </c>
      <c r="B47" t="str">
        <f>"CORE"</f>
        <v>CORE</v>
      </c>
      <c r="C47" t="str">
        <f>""</f>
        <v/>
      </c>
      <c r="D47">
        <v>2700</v>
      </c>
      <c r="E47" t="str">
        <f>"URSSAF Taxe transport"</f>
        <v>URSSAF Taxe transport</v>
      </c>
      <c r="F47">
        <v>0</v>
      </c>
    </row>
    <row r="48" spans="1:9" x14ac:dyDescent="0.25">
      <c r="A48" t="str">
        <f>"06"</f>
        <v>06</v>
      </c>
      <c r="B48" t="str">
        <f>"CORE"</f>
        <v>CORE</v>
      </c>
      <c r="C48" t="str">
        <f>""</f>
        <v/>
      </c>
      <c r="D48">
        <v>4000</v>
      </c>
      <c r="E48" t="str">
        <f>"ASSEDIC Chômage"</f>
        <v>ASSEDIC Chômage</v>
      </c>
      <c r="F48">
        <v>2</v>
      </c>
    </row>
    <row r="49" spans="1:6" x14ac:dyDescent="0.25">
      <c r="A49" t="str">
        <f>"06"</f>
        <v>06</v>
      </c>
      <c r="B49" t="str">
        <f>"CORE"</f>
        <v>CORE</v>
      </c>
      <c r="C49" t="str">
        <f>""</f>
        <v/>
      </c>
      <c r="D49">
        <v>4200</v>
      </c>
      <c r="E49" t="str">
        <f>"ASSEDIC AGS"</f>
        <v>ASSEDIC AGS</v>
      </c>
      <c r="F49">
        <v>0</v>
      </c>
    </row>
    <row r="50" spans="1:6" x14ac:dyDescent="0.25">
      <c r="A50" t="str">
        <f>"06"</f>
        <v>06</v>
      </c>
      <c r="B50" t="str">
        <f>"CORE"</f>
        <v>CORE</v>
      </c>
      <c r="C50" t="str">
        <f>""</f>
        <v/>
      </c>
      <c r="D50">
        <v>6000</v>
      </c>
      <c r="E50" t="str">
        <f>"Forfait social sur pré"</f>
        <v>Forfait social sur pré</v>
      </c>
      <c r="F50">
        <v>0</v>
      </c>
    </row>
    <row r="51" spans="1:6" x14ac:dyDescent="0.25">
      <c r="A51" t="str">
        <f>"06"</f>
        <v>06</v>
      </c>
      <c r="B51" t="str">
        <f>"CORE"</f>
        <v>CORE</v>
      </c>
      <c r="C51" t="str">
        <f>""</f>
        <v/>
      </c>
      <c r="D51">
        <v>6915</v>
      </c>
      <c r="E51" t="str">
        <f>"Forfait social"</f>
        <v>Forfait social</v>
      </c>
      <c r="F51">
        <v>0</v>
      </c>
    </row>
    <row r="52" spans="1:6" x14ac:dyDescent="0.25">
      <c r="A52" t="str">
        <f>"06"</f>
        <v>06</v>
      </c>
      <c r="B52" t="str">
        <f>"CORE"</f>
        <v>CORE</v>
      </c>
      <c r="C52" t="str">
        <f>""</f>
        <v/>
      </c>
      <c r="D52">
        <v>7000</v>
      </c>
      <c r="E52" t="str">
        <f>"C.S.G/C.R.D.S."</f>
        <v>C.S.G/C.R.D.S.</v>
      </c>
      <c r="F52">
        <v>2</v>
      </c>
    </row>
    <row r="53" spans="1:6" x14ac:dyDescent="0.25">
      <c r="A53" t="str">
        <f>"06"</f>
        <v>06</v>
      </c>
      <c r="B53" t="str">
        <f>"CORE"</f>
        <v>CORE</v>
      </c>
      <c r="C53" t="str">
        <f>""</f>
        <v/>
      </c>
      <c r="D53">
        <v>7002</v>
      </c>
      <c r="E53" t="str">
        <f>"Régul C.S.G/C.R.D.S."</f>
        <v>Régul C.S.G/C.R.D.S.</v>
      </c>
      <c r="F53">
        <v>2</v>
      </c>
    </row>
    <row r="54" spans="1:6" x14ac:dyDescent="0.25">
      <c r="A54" t="str">
        <f>"06"</f>
        <v>06</v>
      </c>
      <c r="B54" t="str">
        <f>"CORE"</f>
        <v>CORE</v>
      </c>
      <c r="C54" t="str">
        <f>""</f>
        <v/>
      </c>
      <c r="D54">
        <v>7005</v>
      </c>
      <c r="E54" t="str">
        <f>"C.S.G. non déduct. non"</f>
        <v>C.S.G. non déduct. non</v>
      </c>
      <c r="F54">
        <v>2</v>
      </c>
    </row>
    <row r="55" spans="1:6" x14ac:dyDescent="0.25">
      <c r="A55" t="str">
        <f>"06"</f>
        <v>06</v>
      </c>
      <c r="B55" t="str">
        <f>"CORE"</f>
        <v>CORE</v>
      </c>
      <c r="C55" t="str">
        <f>""</f>
        <v/>
      </c>
      <c r="D55">
        <v>7010</v>
      </c>
      <c r="E55" t="str">
        <f>"C.R.D.S."</f>
        <v>C.R.D.S.</v>
      </c>
      <c r="F55">
        <v>0</v>
      </c>
    </row>
    <row r="56" spans="1:6" x14ac:dyDescent="0.25">
      <c r="A56" t="str">
        <f>"06"</f>
        <v>06</v>
      </c>
      <c r="B56" t="str">
        <f>"CORE"</f>
        <v>CORE</v>
      </c>
      <c r="C56" t="str">
        <f>""</f>
        <v/>
      </c>
      <c r="D56">
        <v>7015</v>
      </c>
      <c r="E56" t="str">
        <f>"C.R.D.S. non abattu"</f>
        <v>C.R.D.S. non abattu</v>
      </c>
      <c r="F56">
        <v>0</v>
      </c>
    </row>
    <row r="57" spans="1:6" x14ac:dyDescent="0.25">
      <c r="A57" t="str">
        <f>"06"</f>
        <v>06</v>
      </c>
      <c r="B57" t="str">
        <f>"CORE"</f>
        <v>CORE</v>
      </c>
      <c r="C57" t="str">
        <f>""</f>
        <v/>
      </c>
      <c r="D57">
        <v>7100</v>
      </c>
      <c r="E57" t="str">
        <f>"C.S.G Déductible"</f>
        <v>C.S.G Déductible</v>
      </c>
      <c r="F57">
        <v>5</v>
      </c>
    </row>
    <row r="58" spans="1:6" x14ac:dyDescent="0.25">
      <c r="A58" t="str">
        <f>"06"</f>
        <v>06</v>
      </c>
      <c r="B58" t="str">
        <f>"CORE"</f>
        <v>CORE</v>
      </c>
      <c r="C58" t="str">
        <f>""</f>
        <v/>
      </c>
      <c r="D58">
        <v>7102</v>
      </c>
      <c r="E58" t="str">
        <f>"Régul C.S.G Déductible"</f>
        <v>Régul C.S.G Déductible</v>
      </c>
      <c r="F58">
        <v>5</v>
      </c>
    </row>
    <row r="59" spans="1:6" x14ac:dyDescent="0.25">
      <c r="A59" t="str">
        <f>"06"</f>
        <v>06</v>
      </c>
      <c r="B59" t="str">
        <f>"CORE"</f>
        <v>CORE</v>
      </c>
      <c r="C59" t="str">
        <f>""</f>
        <v/>
      </c>
      <c r="D59">
        <v>7105</v>
      </c>
      <c r="E59" t="str">
        <f>"C.S.G Déductible non a"</f>
        <v>C.S.G Déductible non a</v>
      </c>
      <c r="F59">
        <v>5</v>
      </c>
    </row>
    <row r="60" spans="1:6" x14ac:dyDescent="0.25">
      <c r="A60" t="str">
        <f>"06"</f>
        <v>06</v>
      </c>
      <c r="B60" t="str">
        <f>"CORE"</f>
        <v>CORE</v>
      </c>
      <c r="C60" t="str">
        <f>""</f>
        <v/>
      </c>
      <c r="D60">
        <v>4050</v>
      </c>
      <c r="E60" t="str">
        <f>"REUNICA cadres AGFF TA"</f>
        <v>REUNICA cadres AGFF TA</v>
      </c>
      <c r="F60">
        <v>0</v>
      </c>
    </row>
    <row r="61" spans="1:6" x14ac:dyDescent="0.25">
      <c r="A61" t="str">
        <f>"06"</f>
        <v>06</v>
      </c>
      <c r="B61" t="str">
        <f>"CORE"</f>
        <v>CORE</v>
      </c>
      <c r="C61" t="str">
        <f>""</f>
        <v/>
      </c>
      <c r="D61">
        <v>4150</v>
      </c>
      <c r="E61" t="str">
        <f>"REUNICA cadres AGFF TB"</f>
        <v>REUNICA cadres AGFF TB</v>
      </c>
      <c r="F61">
        <v>0</v>
      </c>
    </row>
    <row r="62" spans="1:6" x14ac:dyDescent="0.25">
      <c r="A62" t="str">
        <f>"06"</f>
        <v>06</v>
      </c>
      <c r="B62" t="str">
        <f>"CORE"</f>
        <v>CORE</v>
      </c>
      <c r="C62" t="str">
        <f>""</f>
        <v/>
      </c>
      <c r="D62">
        <v>4600</v>
      </c>
      <c r="E62" t="str">
        <f>"Ret. complément. Cadre"</f>
        <v>Ret. complément. Cadre</v>
      </c>
      <c r="F62">
        <v>3</v>
      </c>
    </row>
    <row r="63" spans="1:6" x14ac:dyDescent="0.25">
      <c r="A63" t="str">
        <f>"06"</f>
        <v>06</v>
      </c>
      <c r="B63" t="str">
        <f>"CORE"</f>
        <v>CORE</v>
      </c>
      <c r="C63" t="str">
        <f>""</f>
        <v/>
      </c>
      <c r="D63">
        <v>4611</v>
      </c>
      <c r="E63" t="str">
        <f>"REUNICA Apec cadres TB"</f>
        <v>REUNICA Apec cadres TB</v>
      </c>
      <c r="F63">
        <v>0</v>
      </c>
    </row>
    <row r="64" spans="1:6" x14ac:dyDescent="0.25">
      <c r="A64" t="str">
        <f>"06"</f>
        <v>06</v>
      </c>
      <c r="B64" t="str">
        <f>"CORE"</f>
        <v>CORE</v>
      </c>
      <c r="C64" t="str">
        <f>""</f>
        <v/>
      </c>
      <c r="D64">
        <v>4612</v>
      </c>
      <c r="E64" t="str">
        <f>"REUNICA Apec cadres TA"</f>
        <v>REUNICA Apec cadres TA</v>
      </c>
      <c r="F64">
        <v>0</v>
      </c>
    </row>
    <row r="65" spans="1:9" x14ac:dyDescent="0.25">
      <c r="A65" t="str">
        <f>"06"</f>
        <v>06</v>
      </c>
      <c r="B65" t="str">
        <f>"CORE"</f>
        <v>CORE</v>
      </c>
      <c r="C65" t="str">
        <f>""</f>
        <v/>
      </c>
      <c r="D65">
        <v>4650</v>
      </c>
      <c r="E65" t="str">
        <f>"Ret. complément. Cadre"</f>
        <v>Ret. complément. Cadre</v>
      </c>
      <c r="F65">
        <v>7</v>
      </c>
    </row>
    <row r="66" spans="1:9" x14ac:dyDescent="0.25">
      <c r="A66" t="str">
        <f>"06"</f>
        <v>06</v>
      </c>
      <c r="B66" t="str">
        <f>"CORE"</f>
        <v>CORE</v>
      </c>
      <c r="C66" t="str">
        <f>""</f>
        <v/>
      </c>
      <c r="D66">
        <v>4660</v>
      </c>
      <c r="E66" t="str">
        <f>"REUNICA Retraite cadre"</f>
        <v>REUNICA Retraite cadre</v>
      </c>
      <c r="F66">
        <v>7</v>
      </c>
    </row>
    <row r="67" spans="1:9" x14ac:dyDescent="0.25">
      <c r="A67" t="str">
        <f>"06"</f>
        <v>06</v>
      </c>
      <c r="B67" t="str">
        <f>"CORE"</f>
        <v>CORE</v>
      </c>
      <c r="C67" t="str">
        <f>""</f>
        <v/>
      </c>
      <c r="D67">
        <v>4701</v>
      </c>
      <c r="E67" t="str">
        <f>"REUNICA Retraite cadre"</f>
        <v>REUNICA Retraite cadre</v>
      </c>
      <c r="F67">
        <v>7</v>
      </c>
    </row>
    <row r="68" spans="1:9" x14ac:dyDescent="0.25">
      <c r="A68" t="str">
        <f>"06"</f>
        <v>06</v>
      </c>
      <c r="B68" t="str">
        <f>"CORE"</f>
        <v>CORE</v>
      </c>
      <c r="C68" t="str">
        <f>""</f>
        <v/>
      </c>
      <c r="D68">
        <v>4901</v>
      </c>
      <c r="E68" t="str">
        <f>"REUNICA CET"</f>
        <v>REUNICA CET</v>
      </c>
      <c r="F68">
        <v>0</v>
      </c>
    </row>
    <row r="69" spans="1:9" x14ac:dyDescent="0.25">
      <c r="A69" t="str">
        <f>"06"</f>
        <v>06</v>
      </c>
      <c r="B69" t="str">
        <f>"CORE"</f>
        <v>CORE</v>
      </c>
      <c r="C69" t="str">
        <f>""</f>
        <v/>
      </c>
      <c r="D69">
        <v>5050</v>
      </c>
      <c r="E69" t="str">
        <f>"GAN Prévoyance cadres"</f>
        <v>GAN Prévoyance cadres</v>
      </c>
      <c r="F69">
        <v>0</v>
      </c>
    </row>
    <row r="70" spans="1:9" x14ac:dyDescent="0.25">
      <c r="A70" t="str">
        <f>"06"</f>
        <v>06</v>
      </c>
      <c r="B70" t="str">
        <f>"CORE"</f>
        <v>CORE</v>
      </c>
      <c r="C70" t="str">
        <f>""</f>
        <v/>
      </c>
      <c r="D70">
        <v>5060</v>
      </c>
      <c r="E70" t="str">
        <f>"GAN Prévoyance cadres"</f>
        <v>GAN Prévoyance cadres</v>
      </c>
      <c r="F70">
        <v>1</v>
      </c>
    </row>
    <row r="71" spans="1:9" x14ac:dyDescent="0.25">
      <c r="A71" t="str">
        <f>"06"</f>
        <v>06</v>
      </c>
      <c r="B71" t="str">
        <f>"CORE"</f>
        <v>CORE</v>
      </c>
      <c r="C71" t="str">
        <f>""</f>
        <v/>
      </c>
      <c r="D71">
        <v>4610</v>
      </c>
      <c r="E71" t="str">
        <f>"GENERALI Retraite comp"</f>
        <v>GENERALI Retraite comp</v>
      </c>
      <c r="F71">
        <v>1</v>
      </c>
    </row>
    <row r="72" spans="1:9" x14ac:dyDescent="0.25">
      <c r="A72" t="str">
        <f>"06"</f>
        <v>06</v>
      </c>
      <c r="B72" t="str">
        <f>"CORE"</f>
        <v>CORE</v>
      </c>
      <c r="C72" t="str">
        <f>""</f>
        <v/>
      </c>
      <c r="D72">
        <v>5200</v>
      </c>
      <c r="E72" t="str">
        <f>"Mutuelle"</f>
        <v>Mutuelle</v>
      </c>
      <c r="F72" t="str">
        <f>""</f>
        <v/>
      </c>
      <c r="G72" t="str">
        <f>""</f>
        <v/>
      </c>
      <c r="H72" t="str">
        <f>""</f>
        <v/>
      </c>
      <c r="I72">
        <v>147231</v>
      </c>
    </row>
    <row r="73" spans="1:9" x14ac:dyDescent="0.25">
      <c r="A73" t="str">
        <f>"06"</f>
        <v>06</v>
      </c>
      <c r="B73" t="str">
        <f>"CORE"</f>
        <v>CORE</v>
      </c>
      <c r="C73" t="str">
        <f>""</f>
        <v/>
      </c>
      <c r="D73">
        <v>5600</v>
      </c>
      <c r="E73" t="str">
        <f>"Taxe d'apprentissage"</f>
        <v>Taxe d'apprentissage</v>
      </c>
      <c r="F73">
        <v>0</v>
      </c>
    </row>
    <row r="74" spans="1:9" x14ac:dyDescent="0.25">
      <c r="A74" t="str">
        <f>"06"</f>
        <v>06</v>
      </c>
      <c r="B74" t="str">
        <f>"CORE"</f>
        <v>CORE</v>
      </c>
      <c r="C74" t="str">
        <f>""</f>
        <v/>
      </c>
      <c r="D74">
        <v>5750</v>
      </c>
      <c r="E74" t="str">
        <f>"Formation profes."</f>
        <v>Formation profes.</v>
      </c>
      <c r="F74">
        <v>0</v>
      </c>
    </row>
    <row r="75" spans="1:9" x14ac:dyDescent="0.25">
      <c r="A75" t="str">
        <f>"06"</f>
        <v>06</v>
      </c>
      <c r="B75" t="str">
        <f>"CORE"</f>
        <v>CORE</v>
      </c>
      <c r="C75" t="str">
        <f>""</f>
        <v/>
      </c>
      <c r="D75">
        <v>5500</v>
      </c>
      <c r="E75" t="str">
        <f>"Participation construc"</f>
        <v>Participation construc</v>
      </c>
      <c r="F75">
        <v>0</v>
      </c>
    </row>
    <row r="76" spans="1:9" x14ac:dyDescent="0.25">
      <c r="A76" t="str">
        <f>""</f>
        <v/>
      </c>
      <c r="B76" t="str">
        <f>""</f>
        <v/>
      </c>
      <c r="C76" t="str">
        <f>""</f>
        <v/>
      </c>
      <c r="D76">
        <v>2100</v>
      </c>
      <c r="E76" t="str">
        <f>"URSSAF Maladie vieil."</f>
        <v>URSSAF Maladie vieil.</v>
      </c>
      <c r="F76">
        <v>1</v>
      </c>
    </row>
    <row r="77" spans="1:9" x14ac:dyDescent="0.25">
      <c r="A77" t="str">
        <f>""</f>
        <v/>
      </c>
      <c r="B77" t="str">
        <f>""</f>
        <v/>
      </c>
      <c r="C77" t="str">
        <f>""</f>
        <v/>
      </c>
      <c r="D77">
        <v>2200</v>
      </c>
      <c r="E77" t="str">
        <f>"URSSAF Vieillesse plaf"</f>
        <v>URSSAF Vieillesse plaf</v>
      </c>
      <c r="F77">
        <v>6</v>
      </c>
    </row>
    <row r="78" spans="1:9" x14ac:dyDescent="0.25">
      <c r="A78" t="str">
        <f>""</f>
        <v/>
      </c>
      <c r="B78" t="str">
        <f>""</f>
        <v/>
      </c>
      <c r="C78" t="str">
        <f>""</f>
        <v/>
      </c>
      <c r="D78">
        <v>2300</v>
      </c>
      <c r="E78" t="str">
        <f>"URSSAF Alloc. Familial"</f>
        <v>URSSAF Alloc. Familial</v>
      </c>
      <c r="F78">
        <v>0</v>
      </c>
    </row>
    <row r="79" spans="1:9" x14ac:dyDescent="0.25">
      <c r="A79" t="str">
        <f>""</f>
        <v/>
      </c>
      <c r="B79" t="str">
        <f>""</f>
        <v/>
      </c>
      <c r="C79" t="str">
        <f>""</f>
        <v/>
      </c>
      <c r="D79">
        <v>2400</v>
      </c>
      <c r="E79" t="str">
        <f>"URSSAF Accident du Tra"</f>
        <v>URSSAF Accident du Tra</v>
      </c>
      <c r="F79">
        <v>0</v>
      </c>
    </row>
    <row r="80" spans="1:9" x14ac:dyDescent="0.25">
      <c r="A80" t="str">
        <f>""</f>
        <v/>
      </c>
      <c r="B80" t="str">
        <f>""</f>
        <v/>
      </c>
      <c r="C80" t="str">
        <f>""</f>
        <v/>
      </c>
      <c r="D80">
        <v>2401</v>
      </c>
      <c r="E80" t="str">
        <f>"URSSAF contribution so"</f>
        <v>URSSAF contribution so</v>
      </c>
      <c r="F80">
        <v>0</v>
      </c>
    </row>
    <row r="81" spans="1:9" x14ac:dyDescent="0.25">
      <c r="A81" t="str">
        <f>""</f>
        <v/>
      </c>
      <c r="B81" t="str">
        <f>""</f>
        <v/>
      </c>
      <c r="C81" t="str">
        <f>""</f>
        <v/>
      </c>
      <c r="D81">
        <v>2600</v>
      </c>
      <c r="E81" t="str">
        <f>"URSSAF F.N.A.L"</f>
        <v>URSSAF F.N.A.L</v>
      </c>
      <c r="F81">
        <v>0</v>
      </c>
    </row>
    <row r="82" spans="1:9" x14ac:dyDescent="0.25">
      <c r="A82" t="str">
        <f>""</f>
        <v/>
      </c>
      <c r="B82" t="str">
        <f>""</f>
        <v/>
      </c>
      <c r="C82" t="str">
        <f>""</f>
        <v/>
      </c>
      <c r="D82">
        <v>2700</v>
      </c>
      <c r="E82" t="str">
        <f>"URSSAF Taxe transport"</f>
        <v>URSSAF Taxe transport</v>
      </c>
      <c r="F82">
        <v>0</v>
      </c>
    </row>
    <row r="83" spans="1:9" x14ac:dyDescent="0.25">
      <c r="A83" t="str">
        <f>""</f>
        <v/>
      </c>
      <c r="B83" t="str">
        <f>""</f>
        <v/>
      </c>
      <c r="C83" t="str">
        <f>""</f>
        <v/>
      </c>
      <c r="D83">
        <v>4000</v>
      </c>
      <c r="E83" t="str">
        <f>"ASSEDIC Chômage"</f>
        <v>ASSEDIC Chômage</v>
      </c>
      <c r="F83">
        <v>2</v>
      </c>
    </row>
    <row r="84" spans="1:9" x14ac:dyDescent="0.25">
      <c r="A84" t="str">
        <f>""</f>
        <v/>
      </c>
      <c r="B84" t="str">
        <f>""</f>
        <v/>
      </c>
      <c r="C84" t="str">
        <f>""</f>
        <v/>
      </c>
      <c r="D84">
        <v>4200</v>
      </c>
      <c r="E84" t="str">
        <f>"ASSEDIC AGS"</f>
        <v>ASSEDIC AGS</v>
      </c>
      <c r="F84">
        <v>0</v>
      </c>
    </row>
    <row r="85" spans="1:9" x14ac:dyDescent="0.25">
      <c r="A85" t="str">
        <f>""</f>
        <v/>
      </c>
      <c r="B85" t="str">
        <f>""</f>
        <v/>
      </c>
      <c r="C85" t="str">
        <f>""</f>
        <v/>
      </c>
      <c r="D85">
        <v>6000</v>
      </c>
      <c r="E85" t="str">
        <f>"Forfait social sur pré"</f>
        <v>Forfait social sur pré</v>
      </c>
      <c r="F85">
        <v>0</v>
      </c>
    </row>
    <row r="86" spans="1:9" x14ac:dyDescent="0.25">
      <c r="A86" t="str">
        <f>""</f>
        <v/>
      </c>
      <c r="B86" t="str">
        <f>""</f>
        <v/>
      </c>
      <c r="C86" t="str">
        <f>""</f>
        <v/>
      </c>
      <c r="D86">
        <v>6350</v>
      </c>
      <c r="E86" t="str">
        <f>"Allégement des cotisat"</f>
        <v>Allégement des cotisat</v>
      </c>
      <c r="F86" t="str">
        <f>""</f>
        <v/>
      </c>
      <c r="G86" t="str">
        <f>""</f>
        <v/>
      </c>
      <c r="H86" t="str">
        <f>""</f>
        <v/>
      </c>
      <c r="I86">
        <v>-2347</v>
      </c>
    </row>
    <row r="87" spans="1:9" x14ac:dyDescent="0.25">
      <c r="A87" t="str">
        <f>""</f>
        <v/>
      </c>
      <c r="B87" t="str">
        <f>""</f>
        <v/>
      </c>
      <c r="C87" t="str">
        <f>""</f>
        <v/>
      </c>
      <c r="D87">
        <v>6915</v>
      </c>
      <c r="E87" t="str">
        <f>"Forfait social"</f>
        <v>Forfait social</v>
      </c>
      <c r="F87">
        <v>0</v>
      </c>
    </row>
    <row r="88" spans="1:9" x14ac:dyDescent="0.25">
      <c r="A88" t="str">
        <f>""</f>
        <v/>
      </c>
      <c r="B88" t="str">
        <f>""</f>
        <v/>
      </c>
      <c r="C88" t="str">
        <f>""</f>
        <v/>
      </c>
      <c r="D88">
        <v>7000</v>
      </c>
      <c r="E88" t="str">
        <f>"C.S.G/C.R.D.S."</f>
        <v>C.S.G/C.R.D.S.</v>
      </c>
      <c r="F88">
        <v>2</v>
      </c>
    </row>
    <row r="89" spans="1:9" x14ac:dyDescent="0.25">
      <c r="A89" t="str">
        <f>""</f>
        <v/>
      </c>
      <c r="B89" t="str">
        <f>""</f>
        <v/>
      </c>
      <c r="C89" t="str">
        <f>""</f>
        <v/>
      </c>
      <c r="D89">
        <v>7002</v>
      </c>
      <c r="E89" t="str">
        <f>"Régul C.S.G/C.R.D.S."</f>
        <v>Régul C.S.G/C.R.D.S.</v>
      </c>
      <c r="F89">
        <v>2</v>
      </c>
    </row>
    <row r="90" spans="1:9" x14ac:dyDescent="0.25">
      <c r="A90" t="str">
        <f>""</f>
        <v/>
      </c>
      <c r="B90" t="str">
        <f>""</f>
        <v/>
      </c>
      <c r="C90" t="str">
        <f>""</f>
        <v/>
      </c>
      <c r="D90">
        <v>7005</v>
      </c>
      <c r="E90" t="str">
        <f>"C.S.G. non déduct. non"</f>
        <v>C.S.G. non déduct. non</v>
      </c>
      <c r="F90">
        <v>2</v>
      </c>
    </row>
    <row r="91" spans="1:9" x14ac:dyDescent="0.25">
      <c r="A91" t="str">
        <f>""</f>
        <v/>
      </c>
      <c r="B91" t="str">
        <f>""</f>
        <v/>
      </c>
      <c r="C91" t="str">
        <f>""</f>
        <v/>
      </c>
      <c r="D91">
        <v>7010</v>
      </c>
      <c r="E91" t="str">
        <f>"C.R.D.S."</f>
        <v>C.R.D.S.</v>
      </c>
      <c r="F91">
        <v>0</v>
      </c>
    </row>
    <row r="92" spans="1:9" x14ac:dyDescent="0.25">
      <c r="A92" t="str">
        <f>""</f>
        <v/>
      </c>
      <c r="B92" t="str">
        <f>""</f>
        <v/>
      </c>
      <c r="C92" t="str">
        <f>""</f>
        <v/>
      </c>
      <c r="D92">
        <v>7015</v>
      </c>
      <c r="E92" t="str">
        <f>"C.R.D.S. non abattu"</f>
        <v>C.R.D.S. non abattu</v>
      </c>
      <c r="F92">
        <v>0</v>
      </c>
    </row>
    <row r="93" spans="1:9" x14ac:dyDescent="0.25">
      <c r="A93" t="str">
        <f>""</f>
        <v/>
      </c>
      <c r="B93" t="str">
        <f>""</f>
        <v/>
      </c>
      <c r="C93" t="str">
        <f>""</f>
        <v/>
      </c>
      <c r="D93">
        <v>7100</v>
      </c>
      <c r="E93" t="str">
        <f>"C.S.G Déductible"</f>
        <v>C.S.G Déductible</v>
      </c>
      <c r="F93">
        <v>5</v>
      </c>
    </row>
    <row r="94" spans="1:9" x14ac:dyDescent="0.25">
      <c r="A94" t="str">
        <f>""</f>
        <v/>
      </c>
      <c r="B94" t="str">
        <f>""</f>
        <v/>
      </c>
      <c r="C94" t="str">
        <f>""</f>
        <v/>
      </c>
      <c r="D94">
        <v>7102</v>
      </c>
      <c r="E94" t="str">
        <f>"Régul C.S.G Déductible"</f>
        <v>Régul C.S.G Déductible</v>
      </c>
      <c r="F94">
        <v>5</v>
      </c>
    </row>
    <row r="95" spans="1:9" x14ac:dyDescent="0.25">
      <c r="A95" t="str">
        <f>""</f>
        <v/>
      </c>
      <c r="B95" t="str">
        <f>""</f>
        <v/>
      </c>
      <c r="C95" t="str">
        <f>""</f>
        <v/>
      </c>
      <c r="D95">
        <v>7105</v>
      </c>
      <c r="E95" t="str">
        <f>"C.S.G Déductible non a"</f>
        <v>C.S.G Déductible non a</v>
      </c>
      <c r="F95">
        <v>5</v>
      </c>
    </row>
    <row r="96" spans="1:9" x14ac:dyDescent="0.25">
      <c r="A96" t="str">
        <f>""</f>
        <v/>
      </c>
      <c r="B96" t="str">
        <f>""</f>
        <v/>
      </c>
      <c r="C96" t="str">
        <f>""</f>
        <v/>
      </c>
      <c r="D96">
        <v>4050</v>
      </c>
      <c r="E96" t="str">
        <f>"REUNICA cadres AGFF TA"</f>
        <v>REUNICA cadres AGFF TA</v>
      </c>
      <c r="F96">
        <v>0</v>
      </c>
    </row>
    <row r="97" spans="1:9" x14ac:dyDescent="0.25">
      <c r="A97" t="str">
        <f>""</f>
        <v/>
      </c>
      <c r="B97" t="str">
        <f>""</f>
        <v/>
      </c>
      <c r="C97" t="str">
        <f>""</f>
        <v/>
      </c>
      <c r="D97">
        <v>4051</v>
      </c>
      <c r="E97" t="str">
        <f>"REUNICA non cadres AGF"</f>
        <v>REUNICA non cadres AGF</v>
      </c>
      <c r="F97">
        <v>0</v>
      </c>
    </row>
    <row r="98" spans="1:9" x14ac:dyDescent="0.25">
      <c r="A98" t="str">
        <f>""</f>
        <v/>
      </c>
      <c r="B98" t="str">
        <f>""</f>
        <v/>
      </c>
      <c r="C98" t="str">
        <f>""</f>
        <v/>
      </c>
      <c r="D98">
        <v>4150</v>
      </c>
      <c r="E98" t="str">
        <f>"REUNICA cadres AGFF TB"</f>
        <v>REUNICA cadres AGFF TB</v>
      </c>
      <c r="F98">
        <v>0</v>
      </c>
    </row>
    <row r="99" spans="1:9" x14ac:dyDescent="0.25">
      <c r="A99" t="str">
        <f>""</f>
        <v/>
      </c>
      <c r="B99" t="str">
        <f>""</f>
        <v/>
      </c>
      <c r="C99" t="str">
        <f>""</f>
        <v/>
      </c>
      <c r="D99">
        <v>4500</v>
      </c>
      <c r="E99" t="str">
        <f>"Retraite complémentair"</f>
        <v>Retraite complémentair</v>
      </c>
      <c r="F99">
        <v>3</v>
      </c>
    </row>
    <row r="100" spans="1:9" x14ac:dyDescent="0.25">
      <c r="A100" t="str">
        <f>""</f>
        <v/>
      </c>
      <c r="B100" t="str">
        <f>""</f>
        <v/>
      </c>
      <c r="C100" t="str">
        <f>""</f>
        <v/>
      </c>
      <c r="D100">
        <v>4600</v>
      </c>
      <c r="E100" t="str">
        <f>"Ret. complément. Cadre"</f>
        <v>Ret. complément. Cadre</v>
      </c>
      <c r="F100">
        <v>3</v>
      </c>
    </row>
    <row r="101" spans="1:9" x14ac:dyDescent="0.25">
      <c r="A101" t="str">
        <f>""</f>
        <v/>
      </c>
      <c r="B101" t="str">
        <f>""</f>
        <v/>
      </c>
      <c r="C101" t="str">
        <f>""</f>
        <v/>
      </c>
      <c r="D101">
        <v>4611</v>
      </c>
      <c r="E101" t="str">
        <f>"REUNICA Apec cadres TB"</f>
        <v>REUNICA Apec cadres TB</v>
      </c>
      <c r="F101">
        <v>0</v>
      </c>
    </row>
    <row r="102" spans="1:9" x14ac:dyDescent="0.25">
      <c r="A102" t="str">
        <f>""</f>
        <v/>
      </c>
      <c r="B102" t="str">
        <f>""</f>
        <v/>
      </c>
      <c r="C102" t="str">
        <f>""</f>
        <v/>
      </c>
      <c r="D102">
        <v>4612</v>
      </c>
      <c r="E102" t="str">
        <f>"REUNICA Apec cadres TA"</f>
        <v>REUNICA Apec cadres TA</v>
      </c>
      <c r="F102">
        <v>0</v>
      </c>
    </row>
    <row r="103" spans="1:9" x14ac:dyDescent="0.25">
      <c r="A103" t="str">
        <f>""</f>
        <v/>
      </c>
      <c r="B103" t="str">
        <f>""</f>
        <v/>
      </c>
      <c r="C103" t="str">
        <f>""</f>
        <v/>
      </c>
      <c r="D103">
        <v>4650</v>
      </c>
      <c r="E103" t="str">
        <f>"Ret. complément. Cadre"</f>
        <v>Ret. complément. Cadre</v>
      </c>
      <c r="F103">
        <v>7</v>
      </c>
    </row>
    <row r="104" spans="1:9" x14ac:dyDescent="0.25">
      <c r="A104" t="str">
        <f>""</f>
        <v/>
      </c>
      <c r="B104" t="str">
        <f>""</f>
        <v/>
      </c>
      <c r="C104" t="str">
        <f>""</f>
        <v/>
      </c>
      <c r="D104">
        <v>4660</v>
      </c>
      <c r="E104" t="str">
        <f>"REUNICA Retraite cadre"</f>
        <v>REUNICA Retraite cadre</v>
      </c>
      <c r="F104">
        <v>7</v>
      </c>
    </row>
    <row r="105" spans="1:9" x14ac:dyDescent="0.25">
      <c r="A105" t="str">
        <f>""</f>
        <v/>
      </c>
      <c r="B105" t="str">
        <f>""</f>
        <v/>
      </c>
      <c r="C105" t="str">
        <f>""</f>
        <v/>
      </c>
      <c r="D105">
        <v>4701</v>
      </c>
      <c r="E105" t="str">
        <f>"REUNICA Retraite cadre"</f>
        <v>REUNICA Retraite cadre</v>
      </c>
      <c r="F105">
        <v>7</v>
      </c>
    </row>
    <row r="106" spans="1:9" x14ac:dyDescent="0.25">
      <c r="A106" t="str">
        <f>""</f>
        <v/>
      </c>
      <c r="B106" t="str">
        <f>""</f>
        <v/>
      </c>
      <c r="C106" t="str">
        <f>""</f>
        <v/>
      </c>
      <c r="D106">
        <v>4901</v>
      </c>
      <c r="E106" t="str">
        <f>"REUNICA CET"</f>
        <v>REUNICA CET</v>
      </c>
      <c r="F106">
        <v>0</v>
      </c>
    </row>
    <row r="107" spans="1:9" x14ac:dyDescent="0.25">
      <c r="A107" t="str">
        <f>""</f>
        <v/>
      </c>
      <c r="B107" t="str">
        <f>""</f>
        <v/>
      </c>
      <c r="C107" t="str">
        <f>""</f>
        <v/>
      </c>
      <c r="D107">
        <v>5000</v>
      </c>
      <c r="E107" t="str">
        <f>"GAN Prévoyance non cad"</f>
        <v>GAN Prévoyance non cad</v>
      </c>
      <c r="F107">
        <v>0</v>
      </c>
    </row>
    <row r="108" spans="1:9" x14ac:dyDescent="0.25">
      <c r="A108" t="str">
        <f>""</f>
        <v/>
      </c>
      <c r="B108" t="str">
        <f>""</f>
        <v/>
      </c>
      <c r="C108" t="str">
        <f>""</f>
        <v/>
      </c>
      <c r="D108">
        <v>5050</v>
      </c>
      <c r="E108" t="str">
        <f>"GAN Prévoyance cadres"</f>
        <v>GAN Prévoyance cadres</v>
      </c>
      <c r="F108">
        <v>0</v>
      </c>
    </row>
    <row r="109" spans="1:9" x14ac:dyDescent="0.25">
      <c r="A109" t="str">
        <f>""</f>
        <v/>
      </c>
      <c r="B109" t="str">
        <f>""</f>
        <v/>
      </c>
      <c r="C109" t="str">
        <f>""</f>
        <v/>
      </c>
      <c r="D109">
        <v>5060</v>
      </c>
      <c r="E109" t="str">
        <f>"GAN Prévoyance cadres"</f>
        <v>GAN Prévoyance cadres</v>
      </c>
      <c r="F109">
        <v>1</v>
      </c>
    </row>
    <row r="110" spans="1:9" x14ac:dyDescent="0.25">
      <c r="A110" t="str">
        <f>""</f>
        <v/>
      </c>
      <c r="B110" t="str">
        <f>""</f>
        <v/>
      </c>
      <c r="C110" t="str">
        <f>""</f>
        <v/>
      </c>
      <c r="D110">
        <v>4610</v>
      </c>
      <c r="E110" t="str">
        <f>"GENERALI Retraite comp"</f>
        <v>GENERALI Retraite comp</v>
      </c>
      <c r="F110">
        <v>1</v>
      </c>
    </row>
    <row r="111" spans="1:9" x14ac:dyDescent="0.25">
      <c r="A111" t="str">
        <f>""</f>
        <v/>
      </c>
      <c r="B111" t="str">
        <f>""</f>
        <v/>
      </c>
      <c r="C111" t="str">
        <f>""</f>
        <v/>
      </c>
      <c r="D111">
        <v>4510</v>
      </c>
      <c r="E111" t="str">
        <f>"La MONDIALE Retraite c"</f>
        <v>La MONDIALE Retraite c</v>
      </c>
      <c r="F111">
        <v>1</v>
      </c>
    </row>
    <row r="112" spans="1:9" x14ac:dyDescent="0.25">
      <c r="A112" t="str">
        <f>""</f>
        <v/>
      </c>
      <c r="B112" t="str">
        <f>""</f>
        <v/>
      </c>
      <c r="C112" t="str">
        <f>""</f>
        <v/>
      </c>
      <c r="D112">
        <v>5200</v>
      </c>
      <c r="E112" t="str">
        <f>"Mutuelle"</f>
        <v>Mutuelle</v>
      </c>
      <c r="F112" t="str">
        <f>""</f>
        <v/>
      </c>
      <c r="G112" t="str">
        <f>""</f>
        <v/>
      </c>
      <c r="H112" t="str">
        <f>""</f>
        <v/>
      </c>
      <c r="I112">
        <v>211911</v>
      </c>
    </row>
    <row r="113" spans="1:6" x14ac:dyDescent="0.25">
      <c r="A113" t="str">
        <f>""</f>
        <v/>
      </c>
      <c r="B113" t="str">
        <f>""</f>
        <v/>
      </c>
      <c r="C113" t="str">
        <f>""</f>
        <v/>
      </c>
      <c r="D113">
        <v>5600</v>
      </c>
      <c r="E113" t="str">
        <f>"Taxe d'apprentissage"</f>
        <v>Taxe d'apprentissage</v>
      </c>
      <c r="F113">
        <v>0</v>
      </c>
    </row>
    <row r="114" spans="1:6" x14ac:dyDescent="0.25">
      <c r="A114" t="str">
        <f>""</f>
        <v/>
      </c>
      <c r="B114" t="str">
        <f>""</f>
        <v/>
      </c>
      <c r="C114" t="str">
        <f>""</f>
        <v/>
      </c>
      <c r="D114">
        <v>5750</v>
      </c>
      <c r="E114" t="str">
        <f>"Formation profes."</f>
        <v>Formation profes.</v>
      </c>
      <c r="F114">
        <v>0</v>
      </c>
    </row>
    <row r="115" spans="1:6" x14ac:dyDescent="0.25">
      <c r="A115" t="str">
        <f>""</f>
        <v/>
      </c>
      <c r="B115" t="str">
        <f>""</f>
        <v/>
      </c>
      <c r="C115" t="str">
        <f>""</f>
        <v/>
      </c>
      <c r="D115">
        <v>5500</v>
      </c>
      <c r="E115" t="str">
        <f>"Participation construc"</f>
        <v>Participation construc</v>
      </c>
      <c r="F11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ERCMOIS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2016-04-27T19:42:40Z</dcterms:created>
  <dcterms:modified xsi:type="dcterms:W3CDTF">2016-05-07T10:09:17Z</dcterms:modified>
</cp:coreProperties>
</file>