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omments1.xml" ContentType="application/vnd.openxmlformats-officedocument.spreadsheetml.comments+xml"/>
  <Override PartName="/xl/tables/table6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FRANCK\Documents\FRANCK\EXCEL\JOB\fiches temps\"/>
    </mc:Choice>
  </mc:AlternateContent>
  <xr:revisionPtr revIDLastSave="0" documentId="13_ncr:1_{0830606D-C3C7-4677-9407-AF35F9F20202}" xr6:coauthVersionLast="47" xr6:coauthVersionMax="47" xr10:uidLastSave="{00000000-0000-0000-0000-000000000000}"/>
  <bookViews>
    <workbookView xWindow="-120" yWindow="-120" windowWidth="20730" windowHeight="11160" activeTab="2" xr2:uid="{39C6DAD3-2DA4-4D8B-8149-40EAE30427EA}"/>
  </bookViews>
  <sheets>
    <sheet name="BDempl" sheetId="1" r:id="rId1"/>
    <sheet name="listes" sheetId="5" r:id="rId2"/>
    <sheet name="BDFichTps" sheetId="2" r:id="rId3"/>
    <sheet name="Mensuel" sheetId="3" r:id="rId4"/>
    <sheet name="BDHType" sheetId="4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40" i="2" l="1"/>
  <c r="L41" i="2"/>
  <c r="L34" i="2"/>
  <c r="L35" i="2"/>
  <c r="L28" i="2"/>
  <c r="L29" i="2"/>
  <c r="L14" i="2"/>
  <c r="L15" i="2"/>
  <c r="L8" i="2"/>
  <c r="L14" i="5"/>
  <c r="L9" i="2" l="1"/>
  <c r="L10" i="2"/>
  <c r="L11" i="2"/>
  <c r="L12" i="2"/>
  <c r="L13" i="2"/>
  <c r="F5" i="5"/>
  <c r="E18" i="5"/>
  <c r="F18" i="5" s="1"/>
  <c r="E15" i="5" l="1"/>
  <c r="F15" i="5" s="1"/>
  <c r="F13" i="5"/>
  <c r="L13" i="5"/>
  <c r="L12" i="5"/>
  <c r="L11" i="5"/>
  <c r="L10" i="5"/>
  <c r="L9" i="5"/>
  <c r="L5" i="5"/>
  <c r="L4" i="5"/>
  <c r="L8" i="5"/>
  <c r="L2" i="5"/>
  <c r="J3" i="5"/>
  <c r="F6" i="5"/>
  <c r="F7" i="5" l="1"/>
  <c r="L6" i="5"/>
  <c r="L3" i="5"/>
  <c r="L7" i="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Pairaud</author>
  </authors>
  <commentList>
    <comment ref="K14" authorId="0" shapeId="0" xr:uid="{F0374296-E32D-43DF-AB2F-3F3DEBBF44B9}">
      <text>
        <r>
          <rPr>
            <b/>
            <sz val="9"/>
            <color indexed="81"/>
            <rFont val="Tahoma"/>
            <family val="2"/>
          </rPr>
          <t>(tjrs un dimanche)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<sst xmlns="http://schemas.openxmlformats.org/spreadsheetml/2006/main" count="466" uniqueCount="335">
  <si>
    <t>Code</t>
  </si>
  <si>
    <t>Nom</t>
  </si>
  <si>
    <t>Prénom</t>
  </si>
  <si>
    <t>début 
matin</t>
  </si>
  <si>
    <t>fin 
matin</t>
  </si>
  <si>
    <t>début
 après-midi</t>
  </si>
  <si>
    <t>fin 
après-midi</t>
  </si>
  <si>
    <t xml:space="preserve">Pôle 
activité </t>
  </si>
  <si>
    <t>Code 
convention</t>
  </si>
  <si>
    <t>jour 
semaine</t>
  </si>
  <si>
    <t>début 
soir</t>
  </si>
  <si>
    <t>fin 
soir</t>
  </si>
  <si>
    <t>début 
nuit</t>
  </si>
  <si>
    <t>fin 
nuit</t>
  </si>
  <si>
    <t>lundi</t>
  </si>
  <si>
    <t>mardi</t>
  </si>
  <si>
    <t>mercredi</t>
  </si>
  <si>
    <t>jeudi</t>
  </si>
  <si>
    <t>vendredi</t>
  </si>
  <si>
    <t>samedi</t>
  </si>
  <si>
    <t>dimanche</t>
  </si>
  <si>
    <t>MT1</t>
  </si>
  <si>
    <t>nom 
modèle</t>
  </si>
  <si>
    <t>MT3-8</t>
  </si>
  <si>
    <t>100 REINSTALLE</t>
  </si>
  <si>
    <t>10000 LOGEO</t>
  </si>
  <si>
    <t>AC SECOURS CATHOLIQUES</t>
  </si>
  <si>
    <t>ACCOMPAGNEMENT DES PERSONNES</t>
  </si>
  <si>
    <t>ADJ TARASCON</t>
  </si>
  <si>
    <t>ADMINISTRATION GENERALE</t>
  </si>
  <si>
    <t>ADOMA</t>
  </si>
  <si>
    <t>AG FORMATION</t>
  </si>
  <si>
    <t>AG REUNION</t>
  </si>
  <si>
    <t>AG_ARRET DE TRAVAIL</t>
  </si>
  <si>
    <t>AG_CONGE EXCEPTIONNEL</t>
  </si>
  <si>
    <t>AG_CONGES PARENTAL</t>
  </si>
  <si>
    <t>AG_CONGES PAYES</t>
  </si>
  <si>
    <t>AG_ECOLE / ALTERNANCE</t>
  </si>
  <si>
    <t>AG_MATERNITE/PATERNITE</t>
  </si>
  <si>
    <t>AG_RECUPERATION</t>
  </si>
  <si>
    <t>AG_RTT</t>
  </si>
  <si>
    <t>AG_VISITE MEDICALE</t>
  </si>
  <si>
    <t>AGCAL FORMATION</t>
  </si>
  <si>
    <t>AGCAL REUNION</t>
  </si>
  <si>
    <t>AILSI</t>
  </si>
  <si>
    <t>AIRE COURTINE AVIGNON</t>
  </si>
  <si>
    <t>AIS EN ATT DE FLECHAGE</t>
  </si>
  <si>
    <t>ALT</t>
  </si>
  <si>
    <t>ALT NORD</t>
  </si>
  <si>
    <t>AP_ARRET DE TRAVAIL</t>
  </si>
  <si>
    <t>AP_CONGE EXCEPTIONNEL</t>
  </si>
  <si>
    <t>AP_CONGES PARENTAL</t>
  </si>
  <si>
    <t>AP_CONGES PAYES</t>
  </si>
  <si>
    <t>AP_ECOLE / ALTERNANCE</t>
  </si>
  <si>
    <t>AP_MATERNITE/PATERNITE</t>
  </si>
  <si>
    <t>AP_RECUPERATION</t>
  </si>
  <si>
    <t>AP_RTT</t>
  </si>
  <si>
    <t>AP_VISITE MEDICALE</t>
  </si>
  <si>
    <t>ASC 13 HABITAT ISTRES</t>
  </si>
  <si>
    <t>ASC 13 HABITAT SALON DE PROVENCE</t>
  </si>
  <si>
    <t>ASC 13H AIGUE DOUCE LA LEQUE PT DE BOUC</t>
  </si>
  <si>
    <t>ASC 13H ARLES</t>
  </si>
  <si>
    <t xml:space="preserve">ASC 13H LE CLOS </t>
  </si>
  <si>
    <t>ASC 13H LES HIRONDELLES</t>
  </si>
  <si>
    <t>ASC 13H MARIGNANE</t>
  </si>
  <si>
    <t>ASC 13H RENARD MICHELIS</t>
  </si>
  <si>
    <t>ASC 13H ROUSSET PUY STE REPARADE</t>
  </si>
  <si>
    <t>ASC MARTIGUES LE GRES</t>
  </si>
  <si>
    <t>ASELL 13H EXTERIEUR PROJET 7</t>
  </si>
  <si>
    <t>ASELL 13H MARSEILLE PROJET 6</t>
  </si>
  <si>
    <t>ASELL 3F SUD (ex NEOLIA)</t>
  </si>
  <si>
    <t>ASELL ACTION LOGEMENT</t>
  </si>
  <si>
    <t>ASELL FSL GENERALISTE PROJET 1</t>
  </si>
  <si>
    <t>ASELL FSL PROJET 12</t>
  </si>
  <si>
    <t>ASELL RENFORCE PROJET 9</t>
  </si>
  <si>
    <t>ASELL RTM</t>
  </si>
  <si>
    <t>ASELL UNICIL</t>
  </si>
  <si>
    <t>ASLH FORMATION</t>
  </si>
  <si>
    <t>ASLH REUNION</t>
  </si>
  <si>
    <t>ATELIER 101</t>
  </si>
  <si>
    <t>AZB DURBON</t>
  </si>
  <si>
    <t>BAL 80</t>
  </si>
  <si>
    <t>BATITRUCK</t>
  </si>
  <si>
    <t>BH TERRE DE PROVENCE</t>
  </si>
  <si>
    <t>BUGEAUD CASERNE DU MUY</t>
  </si>
  <si>
    <t>CAF FRAIS DE GESTION</t>
  </si>
  <si>
    <t>CAF INDECENCE</t>
  </si>
  <si>
    <t>CARTE DE GESTION</t>
  </si>
  <si>
    <t>CCAPEX</t>
  </si>
  <si>
    <t>CD CARSAT</t>
  </si>
  <si>
    <t>CD NOUVEAUX ENTRANTS</t>
  </si>
  <si>
    <t>CD PETIT TRAVAUX</t>
  </si>
  <si>
    <t>CDIS DEVELOPPEMENT</t>
  </si>
  <si>
    <t>CDIS FORMATION</t>
  </si>
  <si>
    <t>CDIS REUNION</t>
  </si>
  <si>
    <t>CDIS_ARRET DE TRAVAIL</t>
  </si>
  <si>
    <t>CDIS_CONGE EXCEPTIONNEL</t>
  </si>
  <si>
    <t>CDIS_CONGES PARENTAL</t>
  </si>
  <si>
    <t>CDIS_CONGES PAYES</t>
  </si>
  <si>
    <t>CDIS_ECOLE / ALTERNANCE</t>
  </si>
  <si>
    <t>CDIS_MATERNITE/PATERNITE</t>
  </si>
  <si>
    <t>CDIS_RECUPERATION</t>
  </si>
  <si>
    <t>CDIS_RTT</t>
  </si>
  <si>
    <t>CDIS_VISITE MEDICALE</t>
  </si>
  <si>
    <t>CHRS DAUF</t>
  </si>
  <si>
    <t>CHRS TARASCON</t>
  </si>
  <si>
    <t>CLOS PETIT BOIS AVIGNON</t>
  </si>
  <si>
    <t>COACH COPRO</t>
  </si>
  <si>
    <t>COROT</t>
  </si>
  <si>
    <t>CPAM</t>
  </si>
  <si>
    <t>CSE SOLIHA PROVENCE</t>
  </si>
  <si>
    <t>DALO DDCS 84</t>
  </si>
  <si>
    <t>DEPAR (LA POSTE)</t>
  </si>
  <si>
    <t>DEV / ETUDE CASA CHÂTEAU-ARNOUX</t>
  </si>
  <si>
    <t>DEV / ETUDE FORCALQUIER</t>
  </si>
  <si>
    <t>DEV / ETUDE VLR VAISON</t>
  </si>
  <si>
    <t>DIFFUS</t>
  </si>
  <si>
    <t>DIFFUS COPRO</t>
  </si>
  <si>
    <t>DIL</t>
  </si>
  <si>
    <t>DS / DECENCE MARSEILLE</t>
  </si>
  <si>
    <t>EHI CHATEAURENARD</t>
  </si>
  <si>
    <t>EHI MARTIGUES</t>
  </si>
  <si>
    <t>ERILIA</t>
  </si>
  <si>
    <t>ETUDE ORI</t>
  </si>
  <si>
    <t>ETUDE PRE OPAH CHÂTEAU-ARNOUX SAINT-AUBAN</t>
  </si>
  <si>
    <t>ETUDE PVD VAISON LA ROMAINE</t>
  </si>
  <si>
    <t>ETUDE TERRE DE PROVENCE</t>
  </si>
  <si>
    <t>FACADES CABANNES</t>
  </si>
  <si>
    <t>FACADES CHATEAURENARD</t>
  </si>
  <si>
    <t>FACADES GRAVESON</t>
  </si>
  <si>
    <t>FACADES SEPTEMES</t>
  </si>
  <si>
    <t>FACADES TERRE DE PROVENCE</t>
  </si>
  <si>
    <t>FACONEO</t>
  </si>
  <si>
    <t>FEMMES VICTIMES DE VIOLENCE</t>
  </si>
  <si>
    <t>FNAVDL</t>
  </si>
  <si>
    <t>FRANCE TERRE D ASILE</t>
  </si>
  <si>
    <t>GCSM UN CHEZ SOI D'ABORD</t>
  </si>
  <si>
    <t>GCSMS</t>
  </si>
  <si>
    <t>GCSMS SANTE MENTALE HABITAT</t>
  </si>
  <si>
    <t>GLS C FORMATION</t>
  </si>
  <si>
    <t>GLS C REUNION</t>
  </si>
  <si>
    <t>GLS D FORMATION</t>
  </si>
  <si>
    <t>GLS D REUNION</t>
  </si>
  <si>
    <t>GLS_ARRET DE TRAVAIL</t>
  </si>
  <si>
    <t>GLS_CONGE EXCEPTIONNEL</t>
  </si>
  <si>
    <t>GLS_CONGES PARENTAL</t>
  </si>
  <si>
    <t>GLS_CONGES PAYES</t>
  </si>
  <si>
    <t>GLS_ECOLE / ALTERNANCE</t>
  </si>
  <si>
    <t>GLS_MATERNITE/PATERNITE</t>
  </si>
  <si>
    <t>GLS_RECUPERATION</t>
  </si>
  <si>
    <t>GLS_RTT</t>
  </si>
  <si>
    <t>GLS_VISITE MEDICALE</t>
  </si>
  <si>
    <t>GLSC RELOG OU MUTATIONS</t>
  </si>
  <si>
    <t>GLSD RELOG OU MUTATIONS</t>
  </si>
  <si>
    <t>GROUPE SOS PETITES MARIES</t>
  </si>
  <si>
    <t>HABITAT PLURIEL</t>
  </si>
  <si>
    <t xml:space="preserve">HUDA FRANCE HORIZON </t>
  </si>
  <si>
    <t>I A C A  SANTE ALCOOL</t>
  </si>
  <si>
    <t>IML 15 METROPOLE PRIMO SDF</t>
  </si>
  <si>
    <t>IML 25 AIX</t>
  </si>
  <si>
    <t>IML 40 ALPES DE HAUTE PROVENCE</t>
  </si>
  <si>
    <t>IML 57</t>
  </si>
  <si>
    <t>IML COMMUNES CARENCEES</t>
  </si>
  <si>
    <t>IML FAP</t>
  </si>
  <si>
    <t>IML NORD</t>
  </si>
  <si>
    <t>IML SORTI DE CADA</t>
  </si>
  <si>
    <t>ISU FORMATION</t>
  </si>
  <si>
    <t>ISU REUNION</t>
  </si>
  <si>
    <t>LDA FORMATION</t>
  </si>
  <si>
    <t>LDA REUNION</t>
  </si>
  <si>
    <t>LE MAGISTERE</t>
  </si>
  <si>
    <t>LES PENATES</t>
  </si>
  <si>
    <t>LHI DDETS</t>
  </si>
  <si>
    <t>LHI MARSEILLE</t>
  </si>
  <si>
    <t>LOGIREM</t>
  </si>
  <si>
    <t>MAD AIS</t>
  </si>
  <si>
    <t>MAGISTERE</t>
  </si>
  <si>
    <t>MAGISTERE UKRAINE</t>
  </si>
  <si>
    <t>MARTIGUES PETITS TRAVAUX</t>
  </si>
  <si>
    <t>MDA LES INVISIBLES</t>
  </si>
  <si>
    <t>MINEURS NON ACCOMPAGNES</t>
  </si>
  <si>
    <t>MNA APPARTEMENT</t>
  </si>
  <si>
    <t>MNA FAMILLE</t>
  </si>
  <si>
    <t>MNA FJT</t>
  </si>
  <si>
    <t>MNA FOYER</t>
  </si>
  <si>
    <t>MNA PROJET EUROPE</t>
  </si>
  <si>
    <t>MOS CITE B</t>
  </si>
  <si>
    <t>MOS DR AYME CAVAILLON</t>
  </si>
  <si>
    <t>MOS SAINT MITRE</t>
  </si>
  <si>
    <t>MOS SOGIMA</t>
  </si>
  <si>
    <t>MOS ST MARTIN CAVAILLON</t>
  </si>
  <si>
    <t>MOSE FONT DU ROY</t>
  </si>
  <si>
    <t>MOUS ENCAGNANE</t>
  </si>
  <si>
    <t>MOUS EPF</t>
  </si>
  <si>
    <t>MOUS GENS DU VOYAGE AVIGNON</t>
  </si>
  <si>
    <t>MOUS MANOSQUE</t>
  </si>
  <si>
    <t>MOUS PORT DE BOUC</t>
  </si>
  <si>
    <t>MOUS RELOGEMENT TARASCON</t>
  </si>
  <si>
    <t>MOUS SINISTRES</t>
  </si>
  <si>
    <t>MOUS ZODIAQUE</t>
  </si>
  <si>
    <t>OP / PPRT FOS SUR MER</t>
  </si>
  <si>
    <t>OP/PPRT CABRIES</t>
  </si>
  <si>
    <t>OPAH RU CARPENTRAS</t>
  </si>
  <si>
    <t>OPAH RU CHATEAURENARD</t>
  </si>
  <si>
    <t>OPAH RU LA CIOTAT</t>
  </si>
  <si>
    <t>PARC LOC / SOUS LOC</t>
  </si>
  <si>
    <t>PARC MANDANT DE GESTION BLI AIS</t>
  </si>
  <si>
    <t>PARC MANDAT DE GESTION PROPRIETAIRES PRIVES AIS</t>
  </si>
  <si>
    <t>PARC MANDAT DE GESTION SOLIHA</t>
  </si>
  <si>
    <t xml:space="preserve">PARC SOLIHA </t>
  </si>
  <si>
    <t>PASCAL</t>
  </si>
  <si>
    <t>PERMIS DE LOUER SECTEUR OUEST</t>
  </si>
  <si>
    <t>PHI FEDERATION</t>
  </si>
  <si>
    <t>PHI FORMATION</t>
  </si>
  <si>
    <t>PHI REUNION</t>
  </si>
  <si>
    <t>PHI_ARRET DE TRAVAIL</t>
  </si>
  <si>
    <t>PHI_CONGE EXCEPTIONNEL</t>
  </si>
  <si>
    <t>PHI_CONGES PARENTAL</t>
  </si>
  <si>
    <t>PHI_CONGES PAYES</t>
  </si>
  <si>
    <t>PHI_ECOLE / ALTERNANCE</t>
  </si>
  <si>
    <t>PHI_MATERNITE/PATERNITE</t>
  </si>
  <si>
    <t>PHI_RECUPERATION</t>
  </si>
  <si>
    <t>PHI_RTT</t>
  </si>
  <si>
    <t>PHI_VISITE MEDICALE</t>
  </si>
  <si>
    <t>PIG MPM</t>
  </si>
  <si>
    <t>PIG TPA</t>
  </si>
  <si>
    <t>POPAC MIRAMAS</t>
  </si>
  <si>
    <t>PPSMJ AIX</t>
  </si>
  <si>
    <t>PPSMJ TARASCON</t>
  </si>
  <si>
    <t>PROJET AVENIR LOGEMENT AU PRESENT</t>
  </si>
  <si>
    <t>REUNION URI</t>
  </si>
  <si>
    <t>REYNARDE</t>
  </si>
  <si>
    <t>SAUES MOA</t>
  </si>
  <si>
    <t>SAUES MOE</t>
  </si>
  <si>
    <t>SOLIHA MOA</t>
  </si>
  <si>
    <t>SOLIHA MOE</t>
  </si>
  <si>
    <t>SYNDIC SOCIAL</t>
  </si>
  <si>
    <t>TERRITOIRE APPEL D'OFFRE</t>
  </si>
  <si>
    <t xml:space="preserve">TERRITOIRE FEDERATION </t>
  </si>
  <si>
    <t>TERRITOIRE FORMATION</t>
  </si>
  <si>
    <t>TERRITOIRE GENERIQUE</t>
  </si>
  <si>
    <t>TERRITOIRE REUNION</t>
  </si>
  <si>
    <t>TERRITOIRE_ARRET DE TRAVAIL</t>
  </si>
  <si>
    <t>TERRITOIRE_CONGE EXCEPTIONNEL</t>
  </si>
  <si>
    <t>TERRITOIRE_CONGES PARENTAL</t>
  </si>
  <si>
    <t>TERRITOIRE_CONGES PAYES</t>
  </si>
  <si>
    <t>TERRITOIRE_ECOLE / ALTERNANCE</t>
  </si>
  <si>
    <t>TERRITOIRE_MATERNITE/PATERNITE</t>
  </si>
  <si>
    <t>TERRITOIRE_RECUPERATION</t>
  </si>
  <si>
    <t>TERRITOIRE_RTT</t>
  </si>
  <si>
    <t>TERRITOIRE_VISITE MEDICALE</t>
  </si>
  <si>
    <t>UNITE MOBILE PREVENTION DES EXPULSIONS</t>
  </si>
  <si>
    <t>VIAGEVIE</t>
  </si>
  <si>
    <t>YOU GO GIRLS</t>
  </si>
  <si>
    <t xml:space="preserve">CODE CONVENTION </t>
  </si>
  <si>
    <t>ABSENCE</t>
  </si>
  <si>
    <t>AG</t>
  </si>
  <si>
    <t>AP</t>
  </si>
  <si>
    <t>CDIS</t>
  </si>
  <si>
    <t>TERRITOIRE</t>
  </si>
  <si>
    <t>UR</t>
  </si>
  <si>
    <t xml:space="preserve">POLE ACTIVITÉ </t>
  </si>
  <si>
    <t>45m</t>
  </si>
  <si>
    <t>Prénom2</t>
  </si>
  <si>
    <t>r75</t>
  </si>
  <si>
    <t>54e</t>
  </si>
  <si>
    <t>Semaines</t>
  </si>
  <si>
    <t>Année</t>
  </si>
  <si>
    <t>Jours fériés</t>
  </si>
  <si>
    <t>Janvier</t>
  </si>
  <si>
    <t>Premier jour du mois</t>
  </si>
  <si>
    <t>Jour de l'An</t>
  </si>
  <si>
    <t>Février</t>
  </si>
  <si>
    <t>Dernier jour du mois</t>
  </si>
  <si>
    <t>Mars</t>
  </si>
  <si>
    <t>Jour de la semaine du premier jour du mois</t>
  </si>
  <si>
    <t>Lundi de Pâques</t>
  </si>
  <si>
    <t>Avril</t>
  </si>
  <si>
    <t>Fête du Travail</t>
  </si>
  <si>
    <t>Mai</t>
  </si>
  <si>
    <t>Victoire des Alliés 1945</t>
  </si>
  <si>
    <t>Juin</t>
  </si>
  <si>
    <t>Jeudi de l'Ascension</t>
  </si>
  <si>
    <t>Juillet</t>
  </si>
  <si>
    <t>Pentecôte</t>
  </si>
  <si>
    <t>Août</t>
  </si>
  <si>
    <t>Lundi de Pentecôte</t>
  </si>
  <si>
    <t>Septembre</t>
  </si>
  <si>
    <t>Fête Nationale</t>
  </si>
  <si>
    <t>Octobre</t>
  </si>
  <si>
    <t>Assomption</t>
  </si>
  <si>
    <t>Novembre</t>
  </si>
  <si>
    <t>La Toussaint</t>
  </si>
  <si>
    <t>Décembre</t>
  </si>
  <si>
    <t>Armistice 1918</t>
  </si>
  <si>
    <t>Noël</t>
  </si>
  <si>
    <t xml:space="preserve">Mois </t>
  </si>
  <si>
    <t>Calendrier mois</t>
  </si>
  <si>
    <t>Nbre jours</t>
  </si>
  <si>
    <t>Mois1</t>
  </si>
  <si>
    <t>Mois2</t>
  </si>
  <si>
    <t xml:space="preserve">Date début semaine </t>
  </si>
  <si>
    <t xml:space="preserve">Date fin semaine </t>
  </si>
  <si>
    <t>Date début année</t>
  </si>
  <si>
    <t xml:space="preserve">Modèles
 horaires </t>
  </si>
  <si>
    <t>Date jour</t>
  </si>
  <si>
    <t>semaine actuelle</t>
  </si>
  <si>
    <t>début
nuit</t>
  </si>
  <si>
    <t>DUPONT Prénom1</t>
  </si>
  <si>
    <t>DERTU</t>
  </si>
  <si>
    <t>DERTU Prénom2</t>
  </si>
  <si>
    <t>Nom3 Prénom3</t>
  </si>
  <si>
    <t>Nom4 Prénom4</t>
  </si>
  <si>
    <t>Total</t>
  </si>
  <si>
    <t>début 
après-midi</t>
  </si>
  <si>
    <t xml:space="preserve">Pâques </t>
  </si>
  <si>
    <t>Date</t>
  </si>
  <si>
    <t>tf2</t>
  </si>
  <si>
    <t>ERTUV</t>
  </si>
  <si>
    <t>Dan</t>
  </si>
  <si>
    <t>ERTUV Dan</t>
  </si>
  <si>
    <t>nom prenom</t>
  </si>
  <si>
    <t>M3-8</t>
  </si>
  <si>
    <t>DUPONT</t>
  </si>
  <si>
    <t>Prénom1</t>
  </si>
  <si>
    <t>Nom prénom</t>
  </si>
  <si>
    <t>heures suppl.</t>
  </si>
  <si>
    <t>9,5</t>
  </si>
  <si>
    <t>13,5</t>
  </si>
  <si>
    <t>8,75</t>
  </si>
  <si>
    <t>Nom4</t>
  </si>
  <si>
    <t>Prénom4</t>
  </si>
  <si>
    <t>dr</t>
  </si>
  <si>
    <t>DUPON</t>
  </si>
  <si>
    <t xml:space="preserve">Nom3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</si>
</sst>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rgb="FF0070C0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6"/>
        <bgColor theme="6"/>
      </patternFill>
    </fill>
    <fill>
      <patternFill patternType="solid">
        <fgColor rgb="FFFFFF99"/>
        <bgColor indexed="64"/>
      </patternFill>
    </fill>
  </fills>
  <borders count="4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auto="1"/>
      </bottom>
      <diagonal/>
    </border>
    <border>
      <left style="thin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auto="1"/>
      </right>
      <top style="hair">
        <color auto="1"/>
      </top>
      <bottom style="thin">
        <color indexed="64"/>
      </bottom>
      <diagonal/>
    </border>
    <border>
      <left style="hair">
        <color auto="1"/>
      </left>
      <right/>
      <top style="hair">
        <color auto="1"/>
      </top>
      <bottom style="thin">
        <color indexed="64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indexed="64"/>
      </bottom>
      <diagonal/>
    </border>
    <border>
      <left style="thin">
        <color indexed="64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  <border>
      <left style="thin">
        <color indexed="64"/>
      </left>
      <right/>
      <top/>
      <bottom style="hair">
        <color auto="1"/>
      </bottom>
      <diagonal/>
    </border>
    <border>
      <left style="thin">
        <color indexed="64"/>
      </left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auto="1"/>
      </top>
      <bottom style="thin">
        <color indexed="64"/>
      </bottom>
      <diagonal/>
    </border>
    <border>
      <left/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thin">
        <color indexed="64"/>
      </right>
      <top style="hair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hair">
        <color auto="1"/>
      </top>
      <bottom/>
      <diagonal/>
    </border>
    <border>
      <left style="thin">
        <color indexed="64"/>
      </left>
      <right style="hair">
        <color auto="1"/>
      </right>
      <top style="thin">
        <color indexed="64"/>
      </top>
      <bottom/>
      <diagonal/>
    </border>
    <border>
      <left style="hair">
        <color auto="1"/>
      </left>
      <right style="thin">
        <color indexed="64"/>
      </right>
      <top style="thin">
        <color indexed="64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/>
      <diagonal/>
    </border>
    <border>
      <left style="thin">
        <color theme="6" tint="0.39997558519241921"/>
      </left>
      <right style="thin">
        <color theme="6" tint="0.39997558519241921"/>
      </right>
      <top/>
      <bottom/>
      <diagonal/>
    </border>
  </borders>
  <cellStyleXfs count="1">
    <xf numFmtId="0" fontId="0" fillId="0" borderId="0"/>
  </cellStyleXfs>
  <cellXfs count="10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20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6" fillId="0" borderId="35" xfId="0" applyFont="1" applyBorder="1" applyAlignment="1">
      <alignment horizontal="center" vertical="center"/>
    </xf>
    <xf numFmtId="0" fontId="6" fillId="0" borderId="35" xfId="0" applyFont="1" applyBorder="1" applyAlignment="1">
      <alignment horizontal="center" vertical="center" wrapText="1"/>
    </xf>
    <xf numFmtId="0" fontId="6" fillId="0" borderId="36" xfId="0" applyFont="1" applyBorder="1" applyAlignment="1">
      <alignment horizontal="center" vertical="center" wrapText="1"/>
    </xf>
    <xf numFmtId="0" fontId="0" fillId="6" borderId="0" xfId="0" applyFill="1" applyAlignment="1">
      <alignment horizontal="center" vertical="center"/>
    </xf>
    <xf numFmtId="0" fontId="7" fillId="0" borderId="6" xfId="0" applyFont="1" applyBorder="1" applyAlignment="1">
      <alignment horizontal="center"/>
    </xf>
    <xf numFmtId="0" fontId="0" fillId="6" borderId="0" xfId="0" applyFill="1"/>
    <xf numFmtId="0" fontId="0" fillId="6" borderId="6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14" fontId="0" fillId="6" borderId="6" xfId="0" applyNumberFormat="1" applyFill="1" applyBorder="1" applyAlignment="1">
      <alignment horizontal="center"/>
    </xf>
    <xf numFmtId="14" fontId="0" fillId="5" borderId="6" xfId="0" applyNumberFormat="1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6" fillId="6" borderId="6" xfId="0" applyFont="1" applyFill="1" applyBorder="1" applyAlignment="1">
      <alignment horizontal="center" vertical="center"/>
    </xf>
    <xf numFmtId="0" fontId="6" fillId="6" borderId="8" xfId="0" applyFont="1" applyFill="1" applyBorder="1" applyAlignment="1">
      <alignment horizontal="center" vertical="center"/>
    </xf>
    <xf numFmtId="22" fontId="0" fillId="0" borderId="0" xfId="0" applyNumberFormat="1" applyAlignment="1">
      <alignment horizontal="center"/>
    </xf>
    <xf numFmtId="0" fontId="8" fillId="0" borderId="0" xfId="0" applyFont="1" applyAlignment="1">
      <alignment horizontal="center"/>
    </xf>
    <xf numFmtId="0" fontId="6" fillId="0" borderId="0" xfId="0" applyFont="1" applyAlignment="1">
      <alignment horizontal="center" vertical="center" wrapText="1"/>
    </xf>
    <xf numFmtId="14" fontId="0" fillId="9" borderId="6" xfId="0" applyNumberFormat="1" applyFill="1" applyBorder="1" applyAlignment="1">
      <alignment horizontal="center"/>
    </xf>
    <xf numFmtId="0" fontId="6" fillId="9" borderId="6" xfId="0" applyFont="1" applyFill="1" applyBorder="1" applyAlignment="1">
      <alignment horizontal="center" vertical="center"/>
    </xf>
    <xf numFmtId="0" fontId="6" fillId="9" borderId="8" xfId="0" applyFont="1" applyFill="1" applyBorder="1" applyAlignment="1">
      <alignment horizontal="center" vertical="center"/>
    </xf>
    <xf numFmtId="0" fontId="0" fillId="9" borderId="6" xfId="0" applyFill="1" applyBorder="1" applyAlignment="1">
      <alignment horizontal="center"/>
    </xf>
    <xf numFmtId="0" fontId="0" fillId="9" borderId="8" xfId="0" applyFill="1" applyBorder="1" applyAlignment="1">
      <alignment horizontal="center"/>
    </xf>
    <xf numFmtId="0" fontId="0" fillId="6" borderId="6" xfId="0" applyFill="1" applyBorder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0" fillId="6" borderId="0" xfId="0" applyFill="1" applyAlignment="1">
      <alignment horizontal="center"/>
    </xf>
    <xf numFmtId="0" fontId="8" fillId="6" borderId="0" xfId="0" applyFont="1" applyFill="1" applyAlignment="1">
      <alignment horizontal="center" vertical="center"/>
    </xf>
    <xf numFmtId="14" fontId="0" fillId="6" borderId="0" xfId="0" applyNumberFormat="1" applyFill="1" applyAlignment="1">
      <alignment horizont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11" fillId="8" borderId="39" xfId="0" applyFont="1" applyFill="1" applyBorder="1" applyAlignment="1" applyProtection="1">
      <alignment horizontal="center" vertical="center"/>
      <protection locked="0"/>
    </xf>
    <xf numFmtId="1" fontId="0" fillId="4" borderId="20" xfId="0" applyNumberFormat="1" applyFill="1" applyBorder="1" applyAlignment="1" applyProtection="1">
      <alignment horizontal="center" vertical="center"/>
      <protection locked="0"/>
    </xf>
    <xf numFmtId="1" fontId="0" fillId="4" borderId="21" xfId="0" applyNumberFormat="1" applyFill="1" applyBorder="1" applyAlignment="1" applyProtection="1">
      <alignment horizontal="center" vertical="center"/>
      <protection locked="0"/>
    </xf>
    <xf numFmtId="1" fontId="4" fillId="4" borderId="22" xfId="0" applyNumberFormat="1" applyFont="1" applyFill="1" applyBorder="1" applyAlignment="1" applyProtection="1">
      <alignment horizontal="center" vertical="center"/>
      <protection locked="0"/>
    </xf>
    <xf numFmtId="1" fontId="0" fillId="4" borderId="22" xfId="0" applyNumberForma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7" borderId="38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 vertical="center"/>
      <protection locked="0"/>
    </xf>
    <xf numFmtId="1" fontId="0" fillId="2" borderId="15" xfId="0" applyNumberFormat="1" applyFill="1" applyBorder="1" applyAlignment="1" applyProtection="1">
      <alignment horizontal="center" vertical="center"/>
      <protection locked="0"/>
    </xf>
    <xf numFmtId="1" fontId="0" fillId="2" borderId="23" xfId="0" applyNumberFormat="1" applyFill="1" applyBorder="1" applyAlignment="1" applyProtection="1">
      <alignment horizontal="center" vertical="center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1" fontId="0" fillId="2" borderId="17" xfId="0" applyNumberFormat="1" applyFill="1" applyBorder="1" applyAlignment="1" applyProtection="1">
      <alignment horizontal="center" vertical="center"/>
      <protection locked="0"/>
    </xf>
    <xf numFmtId="1" fontId="0" fillId="2" borderId="18" xfId="0" applyNumberFormat="1" applyFill="1" applyBorder="1" applyAlignment="1" applyProtection="1">
      <alignment horizontal="center" vertical="center"/>
      <protection locked="0"/>
    </xf>
    <xf numFmtId="1" fontId="0" fillId="3" borderId="5" xfId="0" applyNumberFormat="1" applyFill="1" applyBorder="1" applyAlignment="1" applyProtection="1">
      <alignment horizontal="center" vertical="center"/>
      <protection locked="0"/>
    </xf>
    <xf numFmtId="14" fontId="0" fillId="3" borderId="6" xfId="0" applyNumberForma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37" xfId="0" applyBorder="1" applyAlignment="1" applyProtection="1">
      <alignment horizontal="center"/>
      <protection locked="0"/>
    </xf>
    <xf numFmtId="1" fontId="0" fillId="3" borderId="24" xfId="0" applyNumberFormat="1" applyFill="1" applyBorder="1" applyAlignment="1" applyProtection="1">
      <alignment horizontal="center" vertical="center"/>
      <protection locked="0"/>
    </xf>
    <xf numFmtId="1" fontId="0" fillId="3" borderId="6" xfId="0" applyNumberFormat="1" applyFill="1" applyBorder="1" applyAlignment="1" applyProtection="1">
      <alignment horizontal="center" vertical="center"/>
      <protection locked="0"/>
    </xf>
    <xf numFmtId="1" fontId="0" fillId="2" borderId="5" xfId="0" applyNumberFormat="1" applyFill="1" applyBorder="1" applyAlignment="1" applyProtection="1">
      <alignment horizontal="center" vertical="center"/>
      <protection locked="0"/>
    </xf>
    <xf numFmtId="14" fontId="0" fillId="2" borderId="6" xfId="0" applyNumberFormat="1" applyFill="1" applyBorder="1" applyAlignment="1" applyProtection="1">
      <alignment horizontal="center" vertical="center"/>
      <protection locked="0"/>
    </xf>
    <xf numFmtId="1" fontId="0" fillId="2" borderId="25" xfId="0" applyNumberFormat="1" applyFill="1" applyBorder="1" applyAlignment="1" applyProtection="1">
      <alignment horizontal="center" vertical="center"/>
      <protection locked="0"/>
    </xf>
    <xf numFmtId="1" fontId="0" fillId="2" borderId="6" xfId="0" applyNumberFormat="1" applyFill="1" applyBorder="1" applyAlignment="1" applyProtection="1">
      <alignment horizontal="center" vertical="center"/>
      <protection locked="0"/>
    </xf>
    <xf numFmtId="0" fontId="2" fillId="3" borderId="16" xfId="0" applyFont="1" applyFill="1" applyBorder="1" applyAlignment="1" applyProtection="1">
      <alignment horizontal="center" vertical="center"/>
      <protection locked="0"/>
    </xf>
    <xf numFmtId="164" fontId="0" fillId="3" borderId="19" xfId="0" applyNumberFormat="1" applyFill="1" applyBorder="1" applyAlignment="1" applyProtection="1">
      <alignment horizontal="centerContinuous" vertical="center"/>
      <protection locked="0"/>
    </xf>
    <xf numFmtId="1" fontId="0" fillId="3" borderId="25" xfId="0" applyNumberFormat="1" applyFill="1" applyBorder="1" applyAlignment="1" applyProtection="1">
      <alignment horizontal="center" vertical="center"/>
      <protection locked="0"/>
    </xf>
    <xf numFmtId="1" fontId="0" fillId="3" borderId="8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2" fillId="2" borderId="5" xfId="0" applyFont="1" applyFill="1" applyBorder="1" applyAlignment="1" applyProtection="1">
      <alignment horizontal="center" vertical="center"/>
      <protection locked="0"/>
    </xf>
    <xf numFmtId="164" fontId="0" fillId="2" borderId="7" xfId="0" applyNumberFormat="1" applyFill="1" applyBorder="1" applyAlignment="1" applyProtection="1">
      <alignment horizontal="centerContinuous" vertical="center"/>
      <protection locked="0"/>
    </xf>
    <xf numFmtId="1" fontId="0" fillId="2" borderId="26" xfId="0" applyNumberFormat="1" applyFill="1" applyBorder="1" applyAlignment="1" applyProtection="1">
      <alignment horizontal="center" vertical="center"/>
      <protection locked="0"/>
    </xf>
    <xf numFmtId="1" fontId="0" fillId="2" borderId="8" xfId="0" applyNumberFormat="1" applyFill="1" applyBorder="1" applyAlignment="1" applyProtection="1">
      <alignment horizontal="center" vertical="center"/>
      <protection locked="0"/>
    </xf>
    <xf numFmtId="0" fontId="3" fillId="3" borderId="9" xfId="0" applyFont="1" applyFill="1" applyBorder="1" applyAlignment="1" applyProtection="1">
      <alignment horizontal="center" vertical="center" wrapText="1"/>
      <protection locked="0"/>
    </xf>
    <xf numFmtId="0" fontId="0" fillId="3" borderId="10" xfId="0" applyFill="1" applyBorder="1" applyAlignment="1" applyProtection="1">
      <alignment horizontal="centerContinuous" vertical="center"/>
      <protection locked="0"/>
    </xf>
    <xf numFmtId="1" fontId="0" fillId="3" borderId="13" xfId="0" applyNumberFormat="1" applyFill="1" applyBorder="1" applyAlignment="1" applyProtection="1">
      <alignment horizontal="center" vertical="center"/>
      <protection locked="0"/>
    </xf>
    <xf numFmtId="14" fontId="0" fillId="3" borderId="14" xfId="0" applyNumberFormat="1" applyFill="1" applyBorder="1" applyAlignment="1" applyProtection="1">
      <alignment horizontal="center" vertical="center"/>
      <protection locked="0"/>
    </xf>
    <xf numFmtId="0" fontId="0" fillId="3" borderId="5" xfId="0" applyFill="1" applyBorder="1" applyAlignment="1" applyProtection="1">
      <alignment horizontal="center" vertical="center"/>
      <protection locked="0"/>
    </xf>
    <xf numFmtId="164" fontId="0" fillId="3" borderId="8" xfId="0" applyNumberFormat="1" applyFill="1" applyBorder="1" applyAlignment="1" applyProtection="1">
      <alignment horizontal="centerContinuous" vertical="center"/>
      <protection locked="0"/>
    </xf>
    <xf numFmtId="1" fontId="0" fillId="3" borderId="9" xfId="0" applyNumberFormat="1" applyFill="1" applyBorder="1" applyAlignment="1" applyProtection="1">
      <alignment horizontal="center" vertical="center"/>
      <protection locked="0"/>
    </xf>
    <xf numFmtId="1" fontId="0" fillId="3" borderId="12" xfId="0" applyNumberFormat="1" applyFill="1" applyBorder="1" applyAlignment="1" applyProtection="1">
      <alignment horizontal="center" vertical="center"/>
      <protection locked="0"/>
    </xf>
    <xf numFmtId="1" fontId="0" fillId="3" borderId="11" xfId="0" applyNumberFormat="1" applyFill="1" applyBorder="1" applyAlignment="1" applyProtection="1">
      <alignment horizontal="center" vertical="center"/>
      <protection locked="0"/>
    </xf>
    <xf numFmtId="1" fontId="0" fillId="2" borderId="9" xfId="0" applyNumberFormat="1" applyFill="1" applyBorder="1" applyAlignment="1" applyProtection="1">
      <alignment horizontal="center" vertical="center"/>
      <protection locked="0"/>
    </xf>
    <xf numFmtId="14" fontId="0" fillId="2" borderId="12" xfId="0" applyNumberFormat="1" applyFill="1" applyBorder="1" applyAlignment="1" applyProtection="1">
      <alignment horizontal="center" vertical="center"/>
      <protection locked="0"/>
    </xf>
    <xf numFmtId="0" fontId="0" fillId="3" borderId="9" xfId="0" applyFill="1" applyBorder="1" applyAlignment="1" applyProtection="1">
      <alignment horizontal="center" vertical="center"/>
      <protection locked="0"/>
    </xf>
    <xf numFmtId="164" fontId="0" fillId="3" borderId="11" xfId="0" applyNumberFormat="1" applyFill="1" applyBorder="1" applyAlignment="1" applyProtection="1">
      <alignment horizontal="centerContinuous" vertical="center"/>
      <protection locked="0"/>
    </xf>
    <xf numFmtId="1" fontId="0" fillId="4" borderId="33" xfId="0" applyNumberFormat="1" applyFill="1" applyBorder="1" applyAlignment="1" applyProtection="1">
      <alignment horizontal="center" vertical="center"/>
      <protection locked="0"/>
    </xf>
    <xf numFmtId="1" fontId="0" fillId="4" borderId="34" xfId="0" applyNumberFormat="1" applyFill="1" applyBorder="1" applyAlignment="1" applyProtection="1">
      <alignment horizontal="center" vertical="center"/>
      <protection locked="0"/>
    </xf>
    <xf numFmtId="22" fontId="8" fillId="0" borderId="0" xfId="0" applyNumberFormat="1" applyFont="1" applyProtection="1">
      <protection locked="0"/>
    </xf>
    <xf numFmtId="14" fontId="0" fillId="2" borderId="9" xfId="0" applyNumberForma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Continuous" vertical="center"/>
      <protection locked="0"/>
    </xf>
    <xf numFmtId="0" fontId="8" fillId="0" borderId="0" xfId="0" applyFont="1"/>
    <xf numFmtId="14" fontId="8" fillId="0" borderId="0" xfId="0" applyNumberFormat="1" applyFont="1"/>
    <xf numFmtId="0" fontId="0" fillId="4" borderId="32" xfId="0" applyFill="1" applyBorder="1" applyAlignment="1" applyProtection="1">
      <alignment horizontal="center"/>
      <protection locked="0"/>
    </xf>
    <xf numFmtId="0" fontId="0" fillId="4" borderId="30" xfId="0" applyFill="1" applyBorder="1" applyAlignment="1" applyProtection="1">
      <alignment horizontal="center"/>
      <protection locked="0"/>
    </xf>
    <xf numFmtId="1" fontId="0" fillId="4" borderId="4" xfId="0" applyNumberFormat="1" applyFill="1" applyBorder="1" applyAlignment="1" applyProtection="1">
      <alignment horizontal="center" vertical="center"/>
      <protection locked="0"/>
    </xf>
    <xf numFmtId="1" fontId="0" fillId="4" borderId="27" xfId="0" applyNumberFormat="1" applyFill="1" applyBorder="1" applyAlignment="1" applyProtection="1">
      <alignment horizontal="center" vertical="center"/>
      <protection locked="0"/>
    </xf>
    <xf numFmtId="0" fontId="0" fillId="4" borderId="31" xfId="0" applyFill="1" applyBorder="1" applyAlignment="1" applyProtection="1">
      <alignment horizontal="center"/>
      <protection locked="0"/>
    </xf>
    <xf numFmtId="0" fontId="0" fillId="4" borderId="1" xfId="0" applyFill="1" applyBorder="1" applyAlignment="1" applyProtection="1">
      <alignment horizontal="center"/>
      <protection locked="0"/>
    </xf>
    <xf numFmtId="14" fontId="5" fillId="2" borderId="28" xfId="0" applyNumberFormat="1" applyFont="1" applyFill="1" applyBorder="1" applyAlignment="1" applyProtection="1">
      <alignment horizontal="center" vertical="center" wrapText="1"/>
      <protection locked="0"/>
    </xf>
    <xf numFmtId="0" fontId="5" fillId="2" borderId="29" xfId="0" applyFont="1" applyFill="1" applyBorder="1" applyAlignment="1" applyProtection="1">
      <alignment horizontal="center" vertical="center" wrapText="1"/>
      <protection locked="0"/>
    </xf>
    <xf numFmtId="1" fontId="0" fillId="4" borderId="22" xfId="0" applyNumberFormat="1" applyFill="1" applyBorder="1" applyAlignment="1" applyProtection="1">
      <alignment horizontal="center" vertical="center"/>
      <protection locked="0"/>
    </xf>
    <xf numFmtId="1" fontId="0" fillId="4" borderId="0" xfId="0" applyNumberFormat="1" applyFill="1" applyAlignment="1" applyProtection="1">
      <alignment horizontal="center" vertical="center"/>
      <protection locked="0"/>
    </xf>
    <xf numFmtId="1" fontId="0" fillId="4" borderId="2" xfId="0" applyNumberForma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48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protection locked="0" hidden="0"/>
    </dxf>
    <dxf>
      <border outline="0">
        <top style="thin">
          <color theme="6" tint="0.39997558519241921"/>
        </top>
      </border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6"/>
          <bgColor theme="6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border outline="0">
        <right style="hair">
          <color auto="1"/>
        </right>
        <bottom style="hair">
          <color auto="1"/>
        </bottom>
      </border>
    </dxf>
    <dxf>
      <numFmt numFmtId="1" formatCode="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/>
        <bottom/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/>
        <bottom/>
      </border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200025</xdr:colOff>
          <xdr:row>1</xdr:row>
          <xdr:rowOff>85725</xdr:rowOff>
        </xdr:from>
        <xdr:to>
          <xdr:col>0</xdr:col>
          <xdr:colOff>971550</xdr:colOff>
          <xdr:row>1</xdr:row>
          <xdr:rowOff>381000</xdr:rowOff>
        </xdr:to>
        <xdr:sp macro="" textlink="">
          <xdr:nvSpPr>
            <xdr:cNvPr id="3075" name="SpinButton_mois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3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F1CB62-475E-4070-A97E-705761A2485A}" name="Tableau1" displayName="Tableau1" ref="A1:E5" totalsRowShown="0" dataDxfId="47">
  <sortState xmlns:xlrd2="http://schemas.microsoft.com/office/spreadsheetml/2017/richdata2" ref="A2:E5">
    <sortCondition ref="B2:B5"/>
  </sortState>
  <tableColumns count="5">
    <tableColumn id="1" xr3:uid="{FC7565E8-021C-4C97-ABC1-04EDB5074168}" name="Code" dataDxfId="46"/>
    <tableColumn id="2" xr3:uid="{E6C52679-2CF8-43BE-A659-C3636B47F2F2}" name="Nom" dataDxfId="45"/>
    <tableColumn id="3" xr3:uid="{FBCF6185-3E2A-409D-8F8A-10345741908C}" name="Prénom" dataDxfId="44"/>
    <tableColumn id="4" xr3:uid="{CF62808C-1BE8-4E1A-B1DF-59D8D0E8D13A}" name="Pôle _x000a_activité " dataDxfId="43"/>
    <tableColumn id="5" xr3:uid="{1C88AD99-98A0-47C6-8289-CCB2DEE35B37}" name="Code _x000a_convention" dataDxfId="42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6E07E0B-180D-45CC-9F47-D73102676056}" name="Tableau2" displayName="Tableau2" ref="C1:C231" totalsRowShown="0" headerRowDxfId="41" dataDxfId="40">
  <tableColumns count="1">
    <tableColumn id="1" xr3:uid="{CE5EEC1A-8C12-4D97-B4E1-759801E373AB}" name="CODE CONVENTION " dataDxfId="3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420FCBE-0BF8-4F7F-9CF7-AE79D79F64B8}" name="Tableau3" displayName="Tableau3" ref="A1:B7" totalsRowShown="0" headerRowDxfId="38" dataDxfId="37">
  <tableColumns count="2">
    <tableColumn id="1" xr3:uid="{0CE8A307-D12F-4EE9-84FE-C3664285D3E4}" name="POLE ACTIVITÉ " dataDxfId="36"/>
    <tableColumn id="2" xr3:uid="{A466190B-CA6A-42BB-98F8-FA82F879E123}" name="Modèles_x000a_ horaires " dataDxfId="35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1F3A8B0-7E3E-4ACA-968A-383896F9A1A9}" name="Tableau4" displayName="Tableau4" ref="G1:G54" totalsRowShown="0" headerRowDxfId="34" dataDxfId="33" tableBorderDxfId="32">
  <tableColumns count="1">
    <tableColumn id="1" xr3:uid="{F3FBE9EB-8DDA-4B24-A838-0E89E1B051CF}" name="Semaines" dataDxfId="31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1A173AD2-8E2E-4C50-9F4A-DC1AA3E45380}" name="Tableau9" displayName="Tableau9" ref="D1:D5" totalsRowShown="0" headerRowDxfId="30" dataDxfId="29" tableBorderDxfId="28">
  <tableColumns count="1">
    <tableColumn id="1" xr3:uid="{4001C475-AEA8-489F-837C-AE7228C0C63B}" name="nom prenom" dataDxfId="27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9229781-7E77-423E-9483-DE788AD2022F}" name="Tableau6" displayName="Tableau6" ref="A1:M48" totalsRowShown="0" headerRowDxfId="26" dataDxfId="25">
  <sortState xmlns:xlrd2="http://schemas.microsoft.com/office/spreadsheetml/2017/richdata2" ref="A2:M48">
    <sortCondition ref="B2:B47"/>
    <sortCondition ref="C2:C47"/>
  </sortState>
  <tableColumns count="13">
    <tableColumn id="1" xr3:uid="{5773838C-9C30-4F35-9C0C-A181815C9FBA}" name="45m" dataDxfId="24"/>
    <tableColumn id="2" xr3:uid="{E8262146-CC10-4F98-9E1C-96140AC42B0F}" name="Nom prénom" dataDxfId="23"/>
    <tableColumn id="3" xr3:uid="{F630CD97-2DAB-453E-8D44-832945215BCA}" name="Date" dataDxfId="22"/>
    <tableColumn id="4" xr3:uid="{E0078350-06B1-4CD9-8358-E34C881D52A1}" name="début _x000a_matin" dataDxfId="21"/>
    <tableColumn id="5" xr3:uid="{E853BAA4-2F23-46AF-8999-D26578B7CE48}" name="fin _x000a_matin" dataDxfId="20"/>
    <tableColumn id="6" xr3:uid="{91D5D20C-21A5-40AB-A8F1-5F8F7A5829DB}" name="début _x000a_après-midi" dataDxfId="19"/>
    <tableColumn id="7" xr3:uid="{B01BEB01-4CB9-4357-AA33-138403E1E979}" name="fin _x000a_après-midi" dataDxfId="18"/>
    <tableColumn id="8" xr3:uid="{58ACB2F6-9411-49A1-96AE-7558760F6B78}" name="début _x000a_soir" dataDxfId="17"/>
    <tableColumn id="9" xr3:uid="{2CF1B483-D8C3-4911-9885-20B969BBC741}" name="fin _x000a_soir" dataDxfId="16"/>
    <tableColumn id="10" xr3:uid="{152380D1-6586-4AB4-895A-12E15C34FD77}" name="début_x000a_nuit" dataDxfId="15"/>
    <tableColumn id="11" xr3:uid="{CB58081B-9CE7-4978-A624-03C4D3727ED1}" name="fin _x000a_nuit" dataDxfId="14"/>
    <tableColumn id="12" xr3:uid="{70D49A58-1014-4889-9729-32C45F9B952B}" name="Total" dataDxfId="13">
      <calculatedColumnFormula>E2-D2+G2-F2+I2-H2-K2+J2</calculatedColumnFormula>
    </tableColumn>
    <tableColumn id="13" xr3:uid="{D3F44CC6-7977-4A15-ACA8-2325D4131E08}" name="heures suppl." dataDxfId="12"/>
  </tableColumns>
  <tableStyleInfo name="TableStyleMedium4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45A78B62-E36C-482C-8F00-E41304AC7235}" name="Tableau7" displayName="Tableau7" ref="A1:J17" totalsRowShown="0" headerRowDxfId="11" dataDxfId="10">
  <tableColumns count="10">
    <tableColumn id="1" xr3:uid="{EE9756A5-64CB-4BC8-8C80-8E725B7D6123}" name="nom _x000a_modèle" dataDxfId="9"/>
    <tableColumn id="2" xr3:uid="{EA6D3027-6C8B-44A5-BC1A-DE6D864F9D2A}" name="jour _x000a_semaine" dataDxfId="8"/>
    <tableColumn id="3" xr3:uid="{AA987DFB-96FD-4620-BBDB-22CEADDDC74B}" name="début _x000a_matin" dataDxfId="7"/>
    <tableColumn id="4" xr3:uid="{A060D381-377D-46FE-B32B-3B617D7C8DAF}" name="fin _x000a_matin" dataDxfId="6"/>
    <tableColumn id="5" xr3:uid="{89D9E66D-9E3B-475B-B2C6-F424B04C2472}" name="début_x000a_ après-midi" dataDxfId="5"/>
    <tableColumn id="6" xr3:uid="{413A09E5-93DC-435C-956B-CE9E094DB037}" name="fin _x000a_après-midi" dataDxfId="4"/>
    <tableColumn id="7" xr3:uid="{4C3843D2-7081-4C58-A874-84A8E353402F}" name="début _x000a_soir" dataDxfId="3"/>
    <tableColumn id="8" xr3:uid="{B6592902-5651-41AE-9A92-23B6445E57BF}" name="fin _x000a_soir" dataDxfId="2"/>
    <tableColumn id="9" xr3:uid="{273E737D-3F93-404A-BCDF-6D72A3688A71}" name="début _x000a_nuit" dataDxfId="1"/>
    <tableColumn id="10" xr3:uid="{F566FCBA-DFAD-469C-8016-EA121570E76C}" name="fin _x000a_nui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44E180-09AD-472A-B69E-292CD19B8F14}">
  <sheetPr codeName="Feuil1"/>
  <dimension ref="A1:E5"/>
  <sheetViews>
    <sheetView showGridLines="0" workbookViewId="0">
      <pane ySplit="1" topLeftCell="A2" activePane="bottomLeft" state="frozen"/>
      <selection activeCell="C10" sqref="C10"/>
      <selection pane="bottomLeft" activeCell="E8" sqref="E8"/>
    </sheetView>
  </sheetViews>
  <sheetFormatPr baseColWidth="10" defaultRowHeight="15" x14ac:dyDescent="0.25"/>
  <cols>
    <col min="1" max="4" width="11.42578125" style="2"/>
    <col min="5" max="5" width="24.7109375" style="2" bestFit="1" customWidth="1"/>
    <col min="6" max="16384" width="11.42578125" style="2"/>
  </cols>
  <sheetData>
    <row r="1" spans="1:5" ht="30" x14ac:dyDescent="0.25">
      <c r="A1" s="2" t="s">
        <v>0</v>
      </c>
      <c r="B1" s="3" t="s">
        <v>1</v>
      </c>
      <c r="C1" s="3" t="s">
        <v>2</v>
      </c>
      <c r="D1" s="3" t="s">
        <v>7</v>
      </c>
      <c r="E1" s="3" t="s">
        <v>8</v>
      </c>
    </row>
    <row r="2" spans="1:5" x14ac:dyDescent="0.25">
      <c r="A2" s="2" t="s">
        <v>262</v>
      </c>
      <c r="B2" s="2" t="s">
        <v>309</v>
      </c>
      <c r="C2" s="2" t="s">
        <v>263</v>
      </c>
      <c r="D2" s="2" t="s">
        <v>256</v>
      </c>
      <c r="E2" s="2" t="s">
        <v>26</v>
      </c>
    </row>
    <row r="3" spans="1:5" x14ac:dyDescent="0.25">
      <c r="A3" s="2" t="s">
        <v>264</v>
      </c>
      <c r="B3" s="2" t="s">
        <v>323</v>
      </c>
      <c r="C3" s="2" t="s">
        <v>324</v>
      </c>
      <c r="D3" s="2" t="s">
        <v>258</v>
      </c>
      <c r="E3" s="2" t="s">
        <v>30</v>
      </c>
    </row>
    <row r="4" spans="1:5" x14ac:dyDescent="0.25">
      <c r="A4" s="2" t="s">
        <v>317</v>
      </c>
      <c r="B4" s="2" t="s">
        <v>318</v>
      </c>
      <c r="C4" s="2" t="s">
        <v>319</v>
      </c>
      <c r="D4" s="2" t="s">
        <v>257</v>
      </c>
      <c r="E4" s="2" t="s">
        <v>25</v>
      </c>
    </row>
    <row r="5" spans="1:5" x14ac:dyDescent="0.25">
      <c r="A5" s="2" t="s">
        <v>265</v>
      </c>
      <c r="B5" s="2" t="s">
        <v>330</v>
      </c>
      <c r="C5" s="2" t="s">
        <v>331</v>
      </c>
      <c r="D5" s="2" t="s">
        <v>258</v>
      </c>
      <c r="E5" s="2" t="s">
        <v>38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8B1EDF-54E4-45A9-B035-01CBD77827FD}">
  <sheetPr codeName="Feuil5"/>
  <dimension ref="A1:M231"/>
  <sheetViews>
    <sheetView showGridLines="0" workbookViewId="0">
      <pane ySplit="1" topLeftCell="A2" activePane="bottomLeft" state="frozen"/>
      <selection pane="bottomLeft" activeCell="D8" sqref="D8"/>
    </sheetView>
  </sheetViews>
  <sheetFormatPr baseColWidth="10" defaultRowHeight="15" x14ac:dyDescent="0.25"/>
  <cols>
    <col min="1" max="1" width="16.28515625" style="53" customWidth="1"/>
    <col min="2" max="2" width="13.7109375" style="53" customWidth="1"/>
    <col min="3" max="3" width="49.85546875" style="43" bestFit="1" customWidth="1"/>
    <col min="4" max="4" width="25" style="43" customWidth="1"/>
    <col min="5" max="5" width="15" style="53" bestFit="1" customWidth="1"/>
    <col min="6" max="6" width="26.5703125" style="53" bestFit="1" customWidth="1"/>
    <col min="7" max="7" width="9.5703125" style="43" bestFit="1" customWidth="1"/>
    <col min="8" max="8" width="11.42578125" style="53"/>
    <col min="9" max="9" width="15.7109375" style="53" bestFit="1" customWidth="1"/>
    <col min="10" max="10" width="11.42578125" style="53"/>
    <col min="11" max="11" width="22.7109375" style="53" bestFit="1" customWidth="1"/>
    <col min="12" max="12" width="10.7109375" style="53" bestFit="1" customWidth="1"/>
    <col min="13" max="16384" width="11.42578125" style="53"/>
  </cols>
  <sheetData>
    <row r="1" spans="1:13" s="41" customFormat="1" ht="30" customHeight="1" x14ac:dyDescent="0.25">
      <c r="A1" s="34" t="s">
        <v>261</v>
      </c>
      <c r="B1" s="35" t="s">
        <v>304</v>
      </c>
      <c r="C1" s="34" t="s">
        <v>254</v>
      </c>
      <c r="D1" s="36" t="s">
        <v>321</v>
      </c>
      <c r="E1" s="37" t="s">
        <v>267</v>
      </c>
      <c r="F1" s="38" t="s">
        <v>296</v>
      </c>
      <c r="G1" s="39" t="s">
        <v>266</v>
      </c>
      <c r="H1" s="38" t="s">
        <v>299</v>
      </c>
      <c r="I1" s="38" t="s">
        <v>300</v>
      </c>
      <c r="J1" s="40" t="s">
        <v>298</v>
      </c>
      <c r="K1" s="98" t="s">
        <v>268</v>
      </c>
      <c r="L1" s="99"/>
      <c r="M1" s="100"/>
    </row>
    <row r="2" spans="1:13" x14ac:dyDescent="0.25">
      <c r="A2" s="42" t="s">
        <v>255</v>
      </c>
      <c r="B2" s="42" t="s">
        <v>21</v>
      </c>
      <c r="C2" s="43" t="s">
        <v>24</v>
      </c>
      <c r="D2" s="44" t="s">
        <v>310</v>
      </c>
      <c r="E2" s="45">
        <v>2022</v>
      </c>
      <c r="F2" s="46">
        <v>10</v>
      </c>
      <c r="G2" s="47">
        <v>1</v>
      </c>
      <c r="H2" s="48" t="s">
        <v>269</v>
      </c>
      <c r="I2" s="49">
        <v>1</v>
      </c>
      <c r="J2" s="50">
        <v>31</v>
      </c>
      <c r="K2" s="51" t="s">
        <v>271</v>
      </c>
      <c r="L2" s="52">
        <f xml:space="preserve"> DATE($E$2,1,1)</f>
        <v>44562</v>
      </c>
      <c r="M2" s="52">
        <v>44562</v>
      </c>
    </row>
    <row r="3" spans="1:13" x14ac:dyDescent="0.25">
      <c r="A3" s="42" t="s">
        <v>256</v>
      </c>
      <c r="B3" s="43" t="s">
        <v>322</v>
      </c>
      <c r="C3" s="43" t="s">
        <v>25</v>
      </c>
      <c r="D3" s="54" t="s">
        <v>308</v>
      </c>
      <c r="G3" s="55">
        <v>2</v>
      </c>
      <c r="H3" s="51" t="s">
        <v>272</v>
      </c>
      <c r="I3" s="56">
        <v>2</v>
      </c>
      <c r="J3" s="56">
        <f>IF(OR($A$3=2024,$A$3=2028),29,28)</f>
        <v>28</v>
      </c>
      <c r="K3" s="57" t="s">
        <v>276</v>
      </c>
      <c r="L3" s="58">
        <f xml:space="preserve"> L14 + 1</f>
        <v>44669</v>
      </c>
      <c r="M3" s="58">
        <v>44669</v>
      </c>
    </row>
    <row r="4" spans="1:13" x14ac:dyDescent="0.25">
      <c r="A4" s="42" t="s">
        <v>257</v>
      </c>
      <c r="B4" s="42"/>
      <c r="C4" s="43" t="s">
        <v>26</v>
      </c>
      <c r="D4" s="43" t="s">
        <v>320</v>
      </c>
      <c r="E4" s="92" t="s">
        <v>297</v>
      </c>
      <c r="F4" s="93"/>
      <c r="G4" s="59">
        <v>3</v>
      </c>
      <c r="H4" s="57" t="s">
        <v>274</v>
      </c>
      <c r="I4" s="60">
        <v>3</v>
      </c>
      <c r="J4" s="60">
        <v>31</v>
      </c>
      <c r="K4" s="51" t="s">
        <v>278</v>
      </c>
      <c r="L4" s="52">
        <f xml:space="preserve"> DATE($E$2,5,1)</f>
        <v>44682</v>
      </c>
      <c r="M4" s="52">
        <v>44682</v>
      </c>
    </row>
    <row r="5" spans="1:13" x14ac:dyDescent="0.25">
      <c r="A5" s="42" t="s">
        <v>258</v>
      </c>
      <c r="B5" s="42"/>
      <c r="C5" s="43" t="s">
        <v>27</v>
      </c>
      <c r="D5" s="43" t="s">
        <v>312</v>
      </c>
      <c r="E5" s="61" t="s">
        <v>270</v>
      </c>
      <c r="F5" s="62">
        <f>DATE(E2,F2,1)</f>
        <v>44835</v>
      </c>
      <c r="G5" s="63">
        <v>4</v>
      </c>
      <c r="H5" s="51" t="s">
        <v>277</v>
      </c>
      <c r="I5" s="56">
        <v>4</v>
      </c>
      <c r="J5" s="64">
        <v>30</v>
      </c>
      <c r="K5" s="65" t="s">
        <v>280</v>
      </c>
      <c r="L5" s="58">
        <f xml:space="preserve"> DATE($E$2,5,8)</f>
        <v>44689</v>
      </c>
      <c r="M5" s="58">
        <v>44689</v>
      </c>
    </row>
    <row r="6" spans="1:13" x14ac:dyDescent="0.25">
      <c r="A6" s="42" t="s">
        <v>259</v>
      </c>
      <c r="B6" s="42"/>
      <c r="C6" s="43" t="s">
        <v>28</v>
      </c>
      <c r="E6" s="66" t="s">
        <v>273</v>
      </c>
      <c r="F6" s="67">
        <f>EOMONTH(F5,0)</f>
        <v>44865</v>
      </c>
      <c r="G6" s="68">
        <v>5</v>
      </c>
      <c r="H6" s="65" t="s">
        <v>279</v>
      </c>
      <c r="I6" s="60">
        <v>5</v>
      </c>
      <c r="J6" s="69">
        <v>31</v>
      </c>
      <c r="K6" s="51" t="s">
        <v>282</v>
      </c>
      <c r="L6" s="52">
        <f xml:space="preserve"> L14 + 39</f>
        <v>44707</v>
      </c>
      <c r="M6" s="52">
        <v>44707</v>
      </c>
    </row>
    <row r="7" spans="1:13" ht="18" x14ac:dyDescent="0.25">
      <c r="A7" s="42" t="s">
        <v>260</v>
      </c>
      <c r="B7" s="42"/>
      <c r="C7" s="43" t="s">
        <v>29</v>
      </c>
      <c r="E7" s="70" t="s">
        <v>275</v>
      </c>
      <c r="F7" s="71">
        <f>WEEKDAY(F5,2)</f>
        <v>6</v>
      </c>
      <c r="G7" s="63">
        <v>6</v>
      </c>
      <c r="H7" s="51" t="s">
        <v>281</v>
      </c>
      <c r="I7" s="56">
        <v>6</v>
      </c>
      <c r="J7" s="64">
        <v>30</v>
      </c>
      <c r="K7" s="57" t="s">
        <v>284</v>
      </c>
      <c r="L7" s="58">
        <f xml:space="preserve"> L14 + 49</f>
        <v>44717</v>
      </c>
      <c r="M7" s="58">
        <v>44717</v>
      </c>
    </row>
    <row r="8" spans="1:13" x14ac:dyDescent="0.25">
      <c r="C8" s="43" t="s">
        <v>30</v>
      </c>
      <c r="G8" s="68">
        <v>7</v>
      </c>
      <c r="H8" s="57" t="s">
        <v>283</v>
      </c>
      <c r="I8" s="60">
        <v>7</v>
      </c>
      <c r="J8" s="69">
        <v>31</v>
      </c>
      <c r="K8" s="51" t="s">
        <v>286</v>
      </c>
      <c r="L8" s="52">
        <f xml:space="preserve"> L14 + 50</f>
        <v>44718</v>
      </c>
      <c r="M8" s="52">
        <v>44718</v>
      </c>
    </row>
    <row r="9" spans="1:13" x14ac:dyDescent="0.25">
      <c r="C9" s="43" t="s">
        <v>31</v>
      </c>
      <c r="E9" s="94" t="s">
        <v>303</v>
      </c>
      <c r="F9" s="95"/>
      <c r="G9" s="63">
        <v>8</v>
      </c>
      <c r="H9" s="51" t="s">
        <v>285</v>
      </c>
      <c r="I9" s="56">
        <v>8</v>
      </c>
      <c r="J9" s="64">
        <v>31</v>
      </c>
      <c r="K9" s="57" t="s">
        <v>288</v>
      </c>
      <c r="L9" s="58">
        <f xml:space="preserve"> DATE($E$2,7,14)</f>
        <v>44756</v>
      </c>
      <c r="M9" s="58">
        <v>44756</v>
      </c>
    </row>
    <row r="10" spans="1:13" ht="15.75" x14ac:dyDescent="0.25">
      <c r="C10" s="43" t="s">
        <v>32</v>
      </c>
      <c r="E10" s="96">
        <v>44562</v>
      </c>
      <c r="F10" s="97"/>
      <c r="G10" s="68">
        <v>9</v>
      </c>
      <c r="H10" s="57" t="s">
        <v>287</v>
      </c>
      <c r="I10" s="60">
        <v>9</v>
      </c>
      <c r="J10" s="69">
        <v>30</v>
      </c>
      <c r="K10" s="51" t="s">
        <v>290</v>
      </c>
      <c r="L10" s="52">
        <f xml:space="preserve"> DATE($E$2,8,15)</f>
        <v>44788</v>
      </c>
      <c r="M10" s="52">
        <v>44788</v>
      </c>
    </row>
    <row r="11" spans="1:13" x14ac:dyDescent="0.25">
      <c r="C11" s="43" t="s">
        <v>33</v>
      </c>
      <c r="G11" s="63">
        <v>10</v>
      </c>
      <c r="H11" s="51" t="s">
        <v>289</v>
      </c>
      <c r="I11" s="56">
        <v>10</v>
      </c>
      <c r="J11" s="64">
        <v>31</v>
      </c>
      <c r="K11" s="57" t="s">
        <v>292</v>
      </c>
      <c r="L11" s="58">
        <f xml:space="preserve"> DATE($E$2,11,1)</f>
        <v>44866</v>
      </c>
      <c r="M11" s="58">
        <v>44866</v>
      </c>
    </row>
    <row r="12" spans="1:13" x14ac:dyDescent="0.25">
      <c r="C12" s="43" t="s">
        <v>34</v>
      </c>
      <c r="E12" s="94" t="s">
        <v>301</v>
      </c>
      <c r="F12" s="95"/>
      <c r="G12" s="68">
        <v>11</v>
      </c>
      <c r="H12" s="57" t="s">
        <v>291</v>
      </c>
      <c r="I12" s="60">
        <v>11</v>
      </c>
      <c r="J12" s="69">
        <v>30</v>
      </c>
      <c r="K12" s="72" t="s">
        <v>294</v>
      </c>
      <c r="L12" s="73">
        <f xml:space="preserve"> DATE($E$2,11,11)</f>
        <v>44876</v>
      </c>
      <c r="M12" s="73">
        <v>44876</v>
      </c>
    </row>
    <row r="13" spans="1:13" x14ac:dyDescent="0.25">
      <c r="C13" s="43" t="s">
        <v>35</v>
      </c>
      <c r="E13" s="74">
        <v>23</v>
      </c>
      <c r="F13" s="75">
        <f>7*E13+DATE(E2,1,3)-WEEKDAY(DATE(E2,1,3))-5</f>
        <v>44718</v>
      </c>
      <c r="G13" s="63">
        <v>12</v>
      </c>
      <c r="H13" s="76" t="s">
        <v>293</v>
      </c>
      <c r="I13" s="77">
        <v>12</v>
      </c>
      <c r="J13" s="78">
        <v>31</v>
      </c>
      <c r="K13" s="79" t="s">
        <v>295</v>
      </c>
      <c r="L13" s="80">
        <f xml:space="preserve"> DATE($E$2,12,25)</f>
        <v>44920</v>
      </c>
      <c r="M13" s="80">
        <v>44920</v>
      </c>
    </row>
    <row r="14" spans="1:13" x14ac:dyDescent="0.25">
      <c r="C14" s="43" t="s">
        <v>36</v>
      </c>
      <c r="E14" s="90" t="s">
        <v>302</v>
      </c>
      <c r="F14" s="91"/>
      <c r="G14" s="68">
        <v>13</v>
      </c>
      <c r="K14" s="51" t="s">
        <v>315</v>
      </c>
      <c r="L14" s="52">
        <f xml:space="preserve"> FLOOR(DAY(MINUTE($E$2/38)/2+56)&amp;"/5/"&amp;$E$2,7)-34</f>
        <v>44668</v>
      </c>
      <c r="M14" s="52">
        <v>44668</v>
      </c>
    </row>
    <row r="15" spans="1:13" x14ac:dyDescent="0.25">
      <c r="C15" s="43" t="s">
        <v>37</v>
      </c>
      <c r="E15" s="81">
        <f>+E13</f>
        <v>23</v>
      </c>
      <c r="F15" s="82">
        <f>7*E15+DATE(E2,1,3)-WEEKDAY(DATE(E2,1,3))+1</f>
        <v>44724</v>
      </c>
      <c r="G15" s="63">
        <v>14</v>
      </c>
      <c r="I15" s="88"/>
    </row>
    <row r="16" spans="1:13" x14ac:dyDescent="0.25">
      <c r="C16" s="43" t="s">
        <v>38</v>
      </c>
      <c r="G16" s="68">
        <v>15</v>
      </c>
      <c r="I16" s="89"/>
    </row>
    <row r="17" spans="3:9" x14ac:dyDescent="0.25">
      <c r="C17" s="43" t="s">
        <v>39</v>
      </c>
      <c r="E17" s="83" t="s">
        <v>305</v>
      </c>
      <c r="F17" s="84" t="s">
        <v>306</v>
      </c>
      <c r="G17" s="63">
        <v>16</v>
      </c>
      <c r="I17" s="85"/>
    </row>
    <row r="18" spans="3:9" x14ac:dyDescent="0.25">
      <c r="C18" s="43" t="s">
        <v>40</v>
      </c>
      <c r="E18" s="86">
        <f ca="1">TODAY()</f>
        <v>45083</v>
      </c>
      <c r="F18" s="87">
        <f ca="1">WEEKNUM(E18)</f>
        <v>23</v>
      </c>
      <c r="G18" s="68">
        <v>17</v>
      </c>
    </row>
    <row r="19" spans="3:9" x14ac:dyDescent="0.25">
      <c r="C19" s="43" t="s">
        <v>41</v>
      </c>
      <c r="G19" s="63">
        <v>18</v>
      </c>
    </row>
    <row r="20" spans="3:9" x14ac:dyDescent="0.25">
      <c r="C20" s="43" t="s">
        <v>42</v>
      </c>
      <c r="G20" s="68">
        <v>19</v>
      </c>
    </row>
    <row r="21" spans="3:9" x14ac:dyDescent="0.25">
      <c r="C21" s="43" t="s">
        <v>43</v>
      </c>
      <c r="G21" s="63">
        <v>20</v>
      </c>
    </row>
    <row r="22" spans="3:9" x14ac:dyDescent="0.25">
      <c r="C22" s="43" t="s">
        <v>44</v>
      </c>
      <c r="G22" s="68">
        <v>21</v>
      </c>
    </row>
    <row r="23" spans="3:9" x14ac:dyDescent="0.25">
      <c r="C23" s="43" t="s">
        <v>45</v>
      </c>
      <c r="G23" s="63">
        <v>22</v>
      </c>
    </row>
    <row r="24" spans="3:9" x14ac:dyDescent="0.25">
      <c r="C24" s="43" t="s">
        <v>46</v>
      </c>
      <c r="G24" s="68">
        <v>23</v>
      </c>
    </row>
    <row r="25" spans="3:9" x14ac:dyDescent="0.25">
      <c r="C25" s="43" t="s">
        <v>47</v>
      </c>
      <c r="G25" s="63">
        <v>24</v>
      </c>
    </row>
    <row r="26" spans="3:9" x14ac:dyDescent="0.25">
      <c r="C26" s="43" t="s">
        <v>48</v>
      </c>
      <c r="G26" s="68">
        <v>25</v>
      </c>
    </row>
    <row r="27" spans="3:9" x14ac:dyDescent="0.25">
      <c r="C27" s="43" t="s">
        <v>49</v>
      </c>
      <c r="G27" s="63">
        <v>26</v>
      </c>
    </row>
    <row r="28" spans="3:9" x14ac:dyDescent="0.25">
      <c r="C28" s="43" t="s">
        <v>50</v>
      </c>
      <c r="G28" s="68">
        <v>27</v>
      </c>
    </row>
    <row r="29" spans="3:9" x14ac:dyDescent="0.25">
      <c r="C29" s="43" t="s">
        <v>51</v>
      </c>
      <c r="G29" s="63">
        <v>28</v>
      </c>
    </row>
    <row r="30" spans="3:9" x14ac:dyDescent="0.25">
      <c r="C30" s="43" t="s">
        <v>52</v>
      </c>
      <c r="G30" s="68">
        <v>29</v>
      </c>
    </row>
    <row r="31" spans="3:9" x14ac:dyDescent="0.25">
      <c r="C31" s="43" t="s">
        <v>53</v>
      </c>
      <c r="G31" s="63">
        <v>30</v>
      </c>
    </row>
    <row r="32" spans="3:9" x14ac:dyDescent="0.25">
      <c r="C32" s="43" t="s">
        <v>54</v>
      </c>
      <c r="G32" s="68">
        <v>31</v>
      </c>
    </row>
    <row r="33" spans="3:7" x14ac:dyDescent="0.25">
      <c r="C33" s="43" t="s">
        <v>55</v>
      </c>
      <c r="G33" s="63">
        <v>32</v>
      </c>
    </row>
    <row r="34" spans="3:7" x14ac:dyDescent="0.25">
      <c r="C34" s="43" t="s">
        <v>56</v>
      </c>
      <c r="G34" s="68">
        <v>33</v>
      </c>
    </row>
    <row r="35" spans="3:7" x14ac:dyDescent="0.25">
      <c r="C35" s="43" t="s">
        <v>57</v>
      </c>
      <c r="G35" s="63">
        <v>34</v>
      </c>
    </row>
    <row r="36" spans="3:7" x14ac:dyDescent="0.25">
      <c r="C36" s="43" t="s">
        <v>58</v>
      </c>
      <c r="G36" s="68">
        <v>35</v>
      </c>
    </row>
    <row r="37" spans="3:7" x14ac:dyDescent="0.25">
      <c r="C37" s="43" t="s">
        <v>59</v>
      </c>
      <c r="G37" s="63">
        <v>36</v>
      </c>
    </row>
    <row r="38" spans="3:7" x14ac:dyDescent="0.25">
      <c r="C38" s="43" t="s">
        <v>60</v>
      </c>
      <c r="G38" s="68">
        <v>37</v>
      </c>
    </row>
    <row r="39" spans="3:7" x14ac:dyDescent="0.25">
      <c r="C39" s="43" t="s">
        <v>61</v>
      </c>
      <c r="G39" s="63">
        <v>38</v>
      </c>
    </row>
    <row r="40" spans="3:7" x14ac:dyDescent="0.25">
      <c r="C40" s="43" t="s">
        <v>62</v>
      </c>
      <c r="G40" s="68">
        <v>39</v>
      </c>
    </row>
    <row r="41" spans="3:7" x14ac:dyDescent="0.25">
      <c r="C41" s="43" t="s">
        <v>63</v>
      </c>
      <c r="G41" s="63">
        <v>40</v>
      </c>
    </row>
    <row r="42" spans="3:7" x14ac:dyDescent="0.25">
      <c r="C42" s="43" t="s">
        <v>64</v>
      </c>
      <c r="G42" s="68">
        <v>41</v>
      </c>
    </row>
    <row r="43" spans="3:7" x14ac:dyDescent="0.25">
      <c r="C43" s="43" t="s">
        <v>65</v>
      </c>
      <c r="G43" s="63">
        <v>42</v>
      </c>
    </row>
    <row r="44" spans="3:7" x14ac:dyDescent="0.25">
      <c r="C44" s="43" t="s">
        <v>66</v>
      </c>
      <c r="G44" s="68">
        <v>43</v>
      </c>
    </row>
    <row r="45" spans="3:7" x14ac:dyDescent="0.25">
      <c r="C45" s="43" t="s">
        <v>67</v>
      </c>
      <c r="G45" s="63">
        <v>44</v>
      </c>
    </row>
    <row r="46" spans="3:7" x14ac:dyDescent="0.25">
      <c r="C46" s="43" t="s">
        <v>68</v>
      </c>
      <c r="G46" s="68">
        <v>45</v>
      </c>
    </row>
    <row r="47" spans="3:7" x14ac:dyDescent="0.25">
      <c r="C47" s="43" t="s">
        <v>69</v>
      </c>
      <c r="G47" s="63">
        <v>46</v>
      </c>
    </row>
    <row r="48" spans="3:7" x14ac:dyDescent="0.25">
      <c r="C48" s="43" t="s">
        <v>70</v>
      </c>
      <c r="G48" s="68">
        <v>47</v>
      </c>
    </row>
    <row r="49" spans="3:7" x14ac:dyDescent="0.25">
      <c r="C49" s="43" t="s">
        <v>71</v>
      </c>
      <c r="G49" s="63">
        <v>48</v>
      </c>
    </row>
    <row r="50" spans="3:7" x14ac:dyDescent="0.25">
      <c r="C50" s="43" t="s">
        <v>72</v>
      </c>
      <c r="G50" s="68">
        <v>49</v>
      </c>
    </row>
    <row r="51" spans="3:7" x14ac:dyDescent="0.25">
      <c r="C51" s="43" t="s">
        <v>73</v>
      </c>
      <c r="G51" s="63">
        <v>50</v>
      </c>
    </row>
    <row r="52" spans="3:7" x14ac:dyDescent="0.25">
      <c r="C52" s="43" t="s">
        <v>74</v>
      </c>
      <c r="G52" s="68">
        <v>51</v>
      </c>
    </row>
    <row r="53" spans="3:7" x14ac:dyDescent="0.25">
      <c r="C53" s="43" t="s">
        <v>75</v>
      </c>
      <c r="G53" s="63">
        <v>52</v>
      </c>
    </row>
    <row r="54" spans="3:7" x14ac:dyDescent="0.25">
      <c r="C54" s="43" t="s">
        <v>76</v>
      </c>
      <c r="G54" s="68">
        <v>53</v>
      </c>
    </row>
    <row r="55" spans="3:7" x14ac:dyDescent="0.25">
      <c r="C55" s="43" t="s">
        <v>77</v>
      </c>
    </row>
    <row r="56" spans="3:7" x14ac:dyDescent="0.25">
      <c r="C56" s="43" t="s">
        <v>78</v>
      </c>
    </row>
    <row r="57" spans="3:7" x14ac:dyDescent="0.25">
      <c r="C57" s="43" t="s">
        <v>79</v>
      </c>
    </row>
    <row r="58" spans="3:7" x14ac:dyDescent="0.25">
      <c r="C58" s="43" t="s">
        <v>80</v>
      </c>
    </row>
    <row r="59" spans="3:7" x14ac:dyDescent="0.25">
      <c r="C59" s="43" t="s">
        <v>81</v>
      </c>
    </row>
    <row r="60" spans="3:7" x14ac:dyDescent="0.25">
      <c r="C60" s="43" t="s">
        <v>82</v>
      </c>
    </row>
    <row r="61" spans="3:7" x14ac:dyDescent="0.25">
      <c r="C61" s="43" t="s">
        <v>83</v>
      </c>
    </row>
    <row r="62" spans="3:7" x14ac:dyDescent="0.25">
      <c r="C62" s="43" t="s">
        <v>84</v>
      </c>
    </row>
    <row r="63" spans="3:7" x14ac:dyDescent="0.25">
      <c r="C63" s="43" t="s">
        <v>85</v>
      </c>
    </row>
    <row r="64" spans="3:7" x14ac:dyDescent="0.25">
      <c r="C64" s="43" t="s">
        <v>86</v>
      </c>
    </row>
    <row r="65" spans="3:3" x14ac:dyDescent="0.25">
      <c r="C65" s="43" t="s">
        <v>87</v>
      </c>
    </row>
    <row r="66" spans="3:3" x14ac:dyDescent="0.25">
      <c r="C66" s="43" t="s">
        <v>88</v>
      </c>
    </row>
    <row r="67" spans="3:3" x14ac:dyDescent="0.25">
      <c r="C67" s="43" t="s">
        <v>89</v>
      </c>
    </row>
    <row r="68" spans="3:3" x14ac:dyDescent="0.25">
      <c r="C68" s="43" t="s">
        <v>90</v>
      </c>
    </row>
    <row r="69" spans="3:3" x14ac:dyDescent="0.25">
      <c r="C69" s="43" t="s">
        <v>91</v>
      </c>
    </row>
    <row r="70" spans="3:3" x14ac:dyDescent="0.25">
      <c r="C70" s="43" t="s">
        <v>92</v>
      </c>
    </row>
    <row r="71" spans="3:3" x14ac:dyDescent="0.25">
      <c r="C71" s="43" t="s">
        <v>93</v>
      </c>
    </row>
    <row r="72" spans="3:3" x14ac:dyDescent="0.25">
      <c r="C72" s="43" t="s">
        <v>94</v>
      </c>
    </row>
    <row r="73" spans="3:3" x14ac:dyDescent="0.25">
      <c r="C73" s="43" t="s">
        <v>95</v>
      </c>
    </row>
    <row r="74" spans="3:3" x14ac:dyDescent="0.25">
      <c r="C74" s="43" t="s">
        <v>96</v>
      </c>
    </row>
    <row r="75" spans="3:3" x14ac:dyDescent="0.25">
      <c r="C75" s="43" t="s">
        <v>97</v>
      </c>
    </row>
    <row r="76" spans="3:3" x14ac:dyDescent="0.25">
      <c r="C76" s="43" t="s">
        <v>98</v>
      </c>
    </row>
    <row r="77" spans="3:3" x14ac:dyDescent="0.25">
      <c r="C77" s="43" t="s">
        <v>99</v>
      </c>
    </row>
    <row r="78" spans="3:3" x14ac:dyDescent="0.25">
      <c r="C78" s="43" t="s">
        <v>100</v>
      </c>
    </row>
    <row r="79" spans="3:3" x14ac:dyDescent="0.25">
      <c r="C79" s="43" t="s">
        <v>101</v>
      </c>
    </row>
    <row r="80" spans="3:3" x14ac:dyDescent="0.25">
      <c r="C80" s="43" t="s">
        <v>102</v>
      </c>
    </row>
    <row r="81" spans="3:3" x14ac:dyDescent="0.25">
      <c r="C81" s="43" t="s">
        <v>103</v>
      </c>
    </row>
    <row r="82" spans="3:3" x14ac:dyDescent="0.25">
      <c r="C82" s="43" t="s">
        <v>104</v>
      </c>
    </row>
    <row r="83" spans="3:3" x14ac:dyDescent="0.25">
      <c r="C83" s="43" t="s">
        <v>105</v>
      </c>
    </row>
    <row r="84" spans="3:3" x14ac:dyDescent="0.25">
      <c r="C84" s="43" t="s">
        <v>106</v>
      </c>
    </row>
    <row r="85" spans="3:3" x14ac:dyDescent="0.25">
      <c r="C85" s="43" t="s">
        <v>107</v>
      </c>
    </row>
    <row r="86" spans="3:3" x14ac:dyDescent="0.25">
      <c r="C86" s="43" t="s">
        <v>108</v>
      </c>
    </row>
    <row r="87" spans="3:3" x14ac:dyDescent="0.25">
      <c r="C87" s="43" t="s">
        <v>109</v>
      </c>
    </row>
    <row r="88" spans="3:3" x14ac:dyDescent="0.25">
      <c r="C88" s="43" t="s">
        <v>110</v>
      </c>
    </row>
    <row r="89" spans="3:3" x14ac:dyDescent="0.25">
      <c r="C89" s="43" t="s">
        <v>111</v>
      </c>
    </row>
    <row r="90" spans="3:3" x14ac:dyDescent="0.25">
      <c r="C90" s="43" t="s">
        <v>112</v>
      </c>
    </row>
    <row r="91" spans="3:3" x14ac:dyDescent="0.25">
      <c r="C91" s="43" t="s">
        <v>113</v>
      </c>
    </row>
    <row r="92" spans="3:3" x14ac:dyDescent="0.25">
      <c r="C92" s="43" t="s">
        <v>114</v>
      </c>
    </row>
    <row r="93" spans="3:3" x14ac:dyDescent="0.25">
      <c r="C93" s="43" t="s">
        <v>115</v>
      </c>
    </row>
    <row r="94" spans="3:3" x14ac:dyDescent="0.25">
      <c r="C94" s="43" t="s">
        <v>116</v>
      </c>
    </row>
    <row r="95" spans="3:3" x14ac:dyDescent="0.25">
      <c r="C95" s="43" t="s">
        <v>117</v>
      </c>
    </row>
    <row r="96" spans="3:3" x14ac:dyDescent="0.25">
      <c r="C96" s="43" t="s">
        <v>118</v>
      </c>
    </row>
    <row r="97" spans="3:3" x14ac:dyDescent="0.25">
      <c r="C97" s="43" t="s">
        <v>119</v>
      </c>
    </row>
    <row r="98" spans="3:3" x14ac:dyDescent="0.25">
      <c r="C98" s="43" t="s">
        <v>120</v>
      </c>
    </row>
    <row r="99" spans="3:3" x14ac:dyDescent="0.25">
      <c r="C99" s="43" t="s">
        <v>121</v>
      </c>
    </row>
    <row r="100" spans="3:3" x14ac:dyDescent="0.25">
      <c r="C100" s="43" t="s">
        <v>122</v>
      </c>
    </row>
    <row r="101" spans="3:3" x14ac:dyDescent="0.25">
      <c r="C101" s="43" t="s">
        <v>123</v>
      </c>
    </row>
    <row r="102" spans="3:3" x14ac:dyDescent="0.25">
      <c r="C102" s="43" t="s">
        <v>124</v>
      </c>
    </row>
    <row r="103" spans="3:3" x14ac:dyDescent="0.25">
      <c r="C103" s="43" t="s">
        <v>125</v>
      </c>
    </row>
    <row r="104" spans="3:3" x14ac:dyDescent="0.25">
      <c r="C104" s="43" t="s">
        <v>126</v>
      </c>
    </row>
    <row r="105" spans="3:3" x14ac:dyDescent="0.25">
      <c r="C105" s="43" t="s">
        <v>127</v>
      </c>
    </row>
    <row r="106" spans="3:3" x14ac:dyDescent="0.25">
      <c r="C106" s="43" t="s">
        <v>128</v>
      </c>
    </row>
    <row r="107" spans="3:3" x14ac:dyDescent="0.25">
      <c r="C107" s="43" t="s">
        <v>129</v>
      </c>
    </row>
    <row r="108" spans="3:3" x14ac:dyDescent="0.25">
      <c r="C108" s="43" t="s">
        <v>130</v>
      </c>
    </row>
    <row r="109" spans="3:3" x14ac:dyDescent="0.25">
      <c r="C109" s="43" t="s">
        <v>131</v>
      </c>
    </row>
    <row r="110" spans="3:3" x14ac:dyDescent="0.25">
      <c r="C110" s="43" t="s">
        <v>132</v>
      </c>
    </row>
    <row r="111" spans="3:3" x14ac:dyDescent="0.25">
      <c r="C111" s="43" t="s">
        <v>133</v>
      </c>
    </row>
    <row r="112" spans="3:3" x14ac:dyDescent="0.25">
      <c r="C112" s="43" t="s">
        <v>134</v>
      </c>
    </row>
    <row r="113" spans="3:3" x14ac:dyDescent="0.25">
      <c r="C113" s="43" t="s">
        <v>135</v>
      </c>
    </row>
    <row r="114" spans="3:3" x14ac:dyDescent="0.25">
      <c r="C114" s="43" t="s">
        <v>136</v>
      </c>
    </row>
    <row r="115" spans="3:3" x14ac:dyDescent="0.25">
      <c r="C115" s="43" t="s">
        <v>137</v>
      </c>
    </row>
    <row r="116" spans="3:3" x14ac:dyDescent="0.25">
      <c r="C116" s="43" t="s">
        <v>138</v>
      </c>
    </row>
    <row r="117" spans="3:3" x14ac:dyDescent="0.25">
      <c r="C117" s="43" t="s">
        <v>139</v>
      </c>
    </row>
    <row r="118" spans="3:3" x14ac:dyDescent="0.25">
      <c r="C118" s="43" t="s">
        <v>140</v>
      </c>
    </row>
    <row r="119" spans="3:3" x14ac:dyDescent="0.25">
      <c r="C119" s="43" t="s">
        <v>141</v>
      </c>
    </row>
    <row r="120" spans="3:3" x14ac:dyDescent="0.25">
      <c r="C120" s="43" t="s">
        <v>142</v>
      </c>
    </row>
    <row r="121" spans="3:3" x14ac:dyDescent="0.25">
      <c r="C121" s="43" t="s">
        <v>143</v>
      </c>
    </row>
    <row r="122" spans="3:3" x14ac:dyDescent="0.25">
      <c r="C122" s="43" t="s">
        <v>144</v>
      </c>
    </row>
    <row r="123" spans="3:3" x14ac:dyDescent="0.25">
      <c r="C123" s="43" t="s">
        <v>145</v>
      </c>
    </row>
    <row r="124" spans="3:3" x14ac:dyDescent="0.25">
      <c r="C124" s="43" t="s">
        <v>146</v>
      </c>
    </row>
    <row r="125" spans="3:3" x14ac:dyDescent="0.25">
      <c r="C125" s="43" t="s">
        <v>147</v>
      </c>
    </row>
    <row r="126" spans="3:3" x14ac:dyDescent="0.25">
      <c r="C126" s="43" t="s">
        <v>148</v>
      </c>
    </row>
    <row r="127" spans="3:3" x14ac:dyDescent="0.25">
      <c r="C127" s="43" t="s">
        <v>149</v>
      </c>
    </row>
    <row r="128" spans="3:3" x14ac:dyDescent="0.25">
      <c r="C128" s="43" t="s">
        <v>150</v>
      </c>
    </row>
    <row r="129" spans="3:3" x14ac:dyDescent="0.25">
      <c r="C129" s="43" t="s">
        <v>151</v>
      </c>
    </row>
    <row r="130" spans="3:3" x14ac:dyDescent="0.25">
      <c r="C130" s="43" t="s">
        <v>152</v>
      </c>
    </row>
    <row r="131" spans="3:3" x14ac:dyDescent="0.25">
      <c r="C131" s="43" t="s">
        <v>153</v>
      </c>
    </row>
    <row r="132" spans="3:3" x14ac:dyDescent="0.25">
      <c r="C132" s="43" t="s">
        <v>154</v>
      </c>
    </row>
    <row r="133" spans="3:3" x14ac:dyDescent="0.25">
      <c r="C133" s="43" t="s">
        <v>155</v>
      </c>
    </row>
    <row r="134" spans="3:3" x14ac:dyDescent="0.25">
      <c r="C134" s="43" t="s">
        <v>156</v>
      </c>
    </row>
    <row r="135" spans="3:3" x14ac:dyDescent="0.25">
      <c r="C135" s="43" t="s">
        <v>157</v>
      </c>
    </row>
    <row r="136" spans="3:3" x14ac:dyDescent="0.25">
      <c r="C136" s="43" t="s">
        <v>158</v>
      </c>
    </row>
    <row r="137" spans="3:3" x14ac:dyDescent="0.25">
      <c r="C137" s="43" t="s">
        <v>159</v>
      </c>
    </row>
    <row r="138" spans="3:3" x14ac:dyDescent="0.25">
      <c r="C138" s="43" t="s">
        <v>160</v>
      </c>
    </row>
    <row r="139" spans="3:3" x14ac:dyDescent="0.25">
      <c r="C139" s="43" t="s">
        <v>161</v>
      </c>
    </row>
    <row r="140" spans="3:3" x14ac:dyDescent="0.25">
      <c r="C140" s="43" t="s">
        <v>162</v>
      </c>
    </row>
    <row r="141" spans="3:3" x14ac:dyDescent="0.25">
      <c r="C141" s="43" t="s">
        <v>163</v>
      </c>
    </row>
    <row r="142" spans="3:3" x14ac:dyDescent="0.25">
      <c r="C142" s="43" t="s">
        <v>164</v>
      </c>
    </row>
    <row r="143" spans="3:3" x14ac:dyDescent="0.25">
      <c r="C143" s="43" t="s">
        <v>165</v>
      </c>
    </row>
    <row r="144" spans="3:3" x14ac:dyDescent="0.25">
      <c r="C144" s="43" t="s">
        <v>166</v>
      </c>
    </row>
    <row r="145" spans="3:3" x14ac:dyDescent="0.25">
      <c r="C145" s="43" t="s">
        <v>167</v>
      </c>
    </row>
    <row r="146" spans="3:3" x14ac:dyDescent="0.25">
      <c r="C146" s="43" t="s">
        <v>168</v>
      </c>
    </row>
    <row r="147" spans="3:3" x14ac:dyDescent="0.25">
      <c r="C147" s="43" t="s">
        <v>169</v>
      </c>
    </row>
    <row r="148" spans="3:3" x14ac:dyDescent="0.25">
      <c r="C148" s="43" t="s">
        <v>170</v>
      </c>
    </row>
    <row r="149" spans="3:3" x14ac:dyDescent="0.25">
      <c r="C149" s="43" t="s">
        <v>171</v>
      </c>
    </row>
    <row r="150" spans="3:3" x14ac:dyDescent="0.25">
      <c r="C150" s="43" t="s">
        <v>172</v>
      </c>
    </row>
    <row r="151" spans="3:3" x14ac:dyDescent="0.25">
      <c r="C151" s="43" t="s">
        <v>173</v>
      </c>
    </row>
    <row r="152" spans="3:3" x14ac:dyDescent="0.25">
      <c r="C152" s="43" t="s">
        <v>174</v>
      </c>
    </row>
    <row r="153" spans="3:3" x14ac:dyDescent="0.25">
      <c r="C153" s="43" t="s">
        <v>175</v>
      </c>
    </row>
    <row r="154" spans="3:3" x14ac:dyDescent="0.25">
      <c r="C154" s="43" t="s">
        <v>176</v>
      </c>
    </row>
    <row r="155" spans="3:3" x14ac:dyDescent="0.25">
      <c r="C155" s="43" t="s">
        <v>177</v>
      </c>
    </row>
    <row r="156" spans="3:3" x14ac:dyDescent="0.25">
      <c r="C156" s="43" t="s">
        <v>178</v>
      </c>
    </row>
    <row r="157" spans="3:3" x14ac:dyDescent="0.25">
      <c r="C157" s="43" t="s">
        <v>179</v>
      </c>
    </row>
    <row r="158" spans="3:3" x14ac:dyDescent="0.25">
      <c r="C158" s="43" t="s">
        <v>180</v>
      </c>
    </row>
    <row r="159" spans="3:3" x14ac:dyDescent="0.25">
      <c r="C159" s="43" t="s">
        <v>181</v>
      </c>
    </row>
    <row r="160" spans="3:3" x14ac:dyDescent="0.25">
      <c r="C160" s="43" t="s">
        <v>182</v>
      </c>
    </row>
    <row r="161" spans="3:3" x14ac:dyDescent="0.25">
      <c r="C161" s="43" t="s">
        <v>183</v>
      </c>
    </row>
    <row r="162" spans="3:3" x14ac:dyDescent="0.25">
      <c r="C162" s="43" t="s">
        <v>184</v>
      </c>
    </row>
    <row r="163" spans="3:3" x14ac:dyDescent="0.25">
      <c r="C163" s="43" t="s">
        <v>185</v>
      </c>
    </row>
    <row r="164" spans="3:3" x14ac:dyDescent="0.25">
      <c r="C164" s="43" t="s">
        <v>186</v>
      </c>
    </row>
    <row r="165" spans="3:3" x14ac:dyDescent="0.25">
      <c r="C165" s="43" t="s">
        <v>187</v>
      </c>
    </row>
    <row r="166" spans="3:3" x14ac:dyDescent="0.25">
      <c r="C166" s="43" t="s">
        <v>188</v>
      </c>
    </row>
    <row r="167" spans="3:3" x14ac:dyDescent="0.25">
      <c r="C167" s="43" t="s">
        <v>189</v>
      </c>
    </row>
    <row r="168" spans="3:3" x14ac:dyDescent="0.25">
      <c r="C168" s="43" t="s">
        <v>190</v>
      </c>
    </row>
    <row r="169" spans="3:3" x14ac:dyDescent="0.25">
      <c r="C169" s="43" t="s">
        <v>191</v>
      </c>
    </row>
    <row r="170" spans="3:3" x14ac:dyDescent="0.25">
      <c r="C170" s="43" t="s">
        <v>192</v>
      </c>
    </row>
    <row r="171" spans="3:3" x14ac:dyDescent="0.25">
      <c r="C171" s="43" t="s">
        <v>193</v>
      </c>
    </row>
    <row r="172" spans="3:3" x14ac:dyDescent="0.25">
      <c r="C172" s="43" t="s">
        <v>194</v>
      </c>
    </row>
    <row r="173" spans="3:3" x14ac:dyDescent="0.25">
      <c r="C173" s="43" t="s">
        <v>195</v>
      </c>
    </row>
    <row r="174" spans="3:3" x14ac:dyDescent="0.25">
      <c r="C174" s="43" t="s">
        <v>196</v>
      </c>
    </row>
    <row r="175" spans="3:3" x14ac:dyDescent="0.25">
      <c r="C175" s="43" t="s">
        <v>197</v>
      </c>
    </row>
    <row r="176" spans="3:3" x14ac:dyDescent="0.25">
      <c r="C176" s="43" t="s">
        <v>198</v>
      </c>
    </row>
    <row r="177" spans="3:3" x14ac:dyDescent="0.25">
      <c r="C177" s="43" t="s">
        <v>199</v>
      </c>
    </row>
    <row r="178" spans="3:3" x14ac:dyDescent="0.25">
      <c r="C178" s="43" t="s">
        <v>200</v>
      </c>
    </row>
    <row r="179" spans="3:3" x14ac:dyDescent="0.25">
      <c r="C179" s="43" t="s">
        <v>201</v>
      </c>
    </row>
    <row r="180" spans="3:3" x14ac:dyDescent="0.25">
      <c r="C180" s="43" t="s">
        <v>202</v>
      </c>
    </row>
    <row r="181" spans="3:3" x14ac:dyDescent="0.25">
      <c r="C181" s="43" t="s">
        <v>203</v>
      </c>
    </row>
    <row r="182" spans="3:3" x14ac:dyDescent="0.25">
      <c r="C182" s="43" t="s">
        <v>204</v>
      </c>
    </row>
    <row r="183" spans="3:3" x14ac:dyDescent="0.25">
      <c r="C183" s="43" t="s">
        <v>205</v>
      </c>
    </row>
    <row r="184" spans="3:3" x14ac:dyDescent="0.25">
      <c r="C184" s="43" t="s">
        <v>206</v>
      </c>
    </row>
    <row r="185" spans="3:3" x14ac:dyDescent="0.25">
      <c r="C185" s="43" t="s">
        <v>207</v>
      </c>
    </row>
    <row r="186" spans="3:3" x14ac:dyDescent="0.25">
      <c r="C186" s="43" t="s">
        <v>208</v>
      </c>
    </row>
    <row r="187" spans="3:3" x14ac:dyDescent="0.25">
      <c r="C187" s="43" t="s">
        <v>209</v>
      </c>
    </row>
    <row r="188" spans="3:3" x14ac:dyDescent="0.25">
      <c r="C188" s="43" t="s">
        <v>210</v>
      </c>
    </row>
    <row r="189" spans="3:3" x14ac:dyDescent="0.25">
      <c r="C189" s="43" t="s">
        <v>211</v>
      </c>
    </row>
    <row r="190" spans="3:3" x14ac:dyDescent="0.25">
      <c r="C190" s="43" t="s">
        <v>212</v>
      </c>
    </row>
    <row r="191" spans="3:3" x14ac:dyDescent="0.25">
      <c r="C191" s="43" t="s">
        <v>213</v>
      </c>
    </row>
    <row r="192" spans="3:3" x14ac:dyDescent="0.25">
      <c r="C192" s="43" t="s">
        <v>214</v>
      </c>
    </row>
    <row r="193" spans="3:3" x14ac:dyDescent="0.25">
      <c r="C193" s="43" t="s">
        <v>215</v>
      </c>
    </row>
    <row r="194" spans="3:3" x14ac:dyDescent="0.25">
      <c r="C194" s="43" t="s">
        <v>216</v>
      </c>
    </row>
    <row r="195" spans="3:3" x14ac:dyDescent="0.25">
      <c r="C195" s="43" t="s">
        <v>217</v>
      </c>
    </row>
    <row r="196" spans="3:3" x14ac:dyDescent="0.25">
      <c r="C196" s="43" t="s">
        <v>218</v>
      </c>
    </row>
    <row r="197" spans="3:3" x14ac:dyDescent="0.25">
      <c r="C197" s="43" t="s">
        <v>219</v>
      </c>
    </row>
    <row r="198" spans="3:3" x14ac:dyDescent="0.25">
      <c r="C198" s="43" t="s">
        <v>220</v>
      </c>
    </row>
    <row r="199" spans="3:3" x14ac:dyDescent="0.25">
      <c r="C199" s="43" t="s">
        <v>221</v>
      </c>
    </row>
    <row r="200" spans="3:3" x14ac:dyDescent="0.25">
      <c r="C200" s="43" t="s">
        <v>222</v>
      </c>
    </row>
    <row r="201" spans="3:3" x14ac:dyDescent="0.25">
      <c r="C201" s="43" t="s">
        <v>223</v>
      </c>
    </row>
    <row r="202" spans="3:3" x14ac:dyDescent="0.25">
      <c r="C202" s="43" t="s">
        <v>224</v>
      </c>
    </row>
    <row r="203" spans="3:3" x14ac:dyDescent="0.25">
      <c r="C203" s="43" t="s">
        <v>225</v>
      </c>
    </row>
    <row r="204" spans="3:3" x14ac:dyDescent="0.25">
      <c r="C204" s="43" t="s">
        <v>226</v>
      </c>
    </row>
    <row r="205" spans="3:3" x14ac:dyDescent="0.25">
      <c r="C205" s="43" t="s">
        <v>227</v>
      </c>
    </row>
    <row r="206" spans="3:3" x14ac:dyDescent="0.25">
      <c r="C206" s="43" t="s">
        <v>228</v>
      </c>
    </row>
    <row r="207" spans="3:3" x14ac:dyDescent="0.25">
      <c r="C207" s="43" t="s">
        <v>229</v>
      </c>
    </row>
    <row r="208" spans="3:3" x14ac:dyDescent="0.25">
      <c r="C208" s="43" t="s">
        <v>230</v>
      </c>
    </row>
    <row r="209" spans="3:3" x14ac:dyDescent="0.25">
      <c r="C209" s="43" t="s">
        <v>231</v>
      </c>
    </row>
    <row r="210" spans="3:3" x14ac:dyDescent="0.25">
      <c r="C210" s="43" t="s">
        <v>232</v>
      </c>
    </row>
    <row r="211" spans="3:3" x14ac:dyDescent="0.25">
      <c r="C211" s="43" t="s">
        <v>233</v>
      </c>
    </row>
    <row r="212" spans="3:3" x14ac:dyDescent="0.25">
      <c r="C212" s="43" t="s">
        <v>234</v>
      </c>
    </row>
    <row r="213" spans="3:3" x14ac:dyDescent="0.25">
      <c r="C213" s="43" t="s">
        <v>235</v>
      </c>
    </row>
    <row r="214" spans="3:3" x14ac:dyDescent="0.25">
      <c r="C214" s="43" t="s">
        <v>236</v>
      </c>
    </row>
    <row r="215" spans="3:3" x14ac:dyDescent="0.25">
      <c r="C215" s="43" t="s">
        <v>237</v>
      </c>
    </row>
    <row r="216" spans="3:3" x14ac:dyDescent="0.25">
      <c r="C216" s="43" t="s">
        <v>238</v>
      </c>
    </row>
    <row r="217" spans="3:3" x14ac:dyDescent="0.25">
      <c r="C217" s="43" t="s">
        <v>239</v>
      </c>
    </row>
    <row r="218" spans="3:3" x14ac:dyDescent="0.25">
      <c r="C218" s="43" t="s">
        <v>240</v>
      </c>
    </row>
    <row r="219" spans="3:3" x14ac:dyDescent="0.25">
      <c r="C219" s="43" t="s">
        <v>241</v>
      </c>
    </row>
    <row r="220" spans="3:3" x14ac:dyDescent="0.25">
      <c r="C220" s="43" t="s">
        <v>242</v>
      </c>
    </row>
    <row r="221" spans="3:3" x14ac:dyDescent="0.25">
      <c r="C221" s="43" t="s">
        <v>243</v>
      </c>
    </row>
    <row r="222" spans="3:3" x14ac:dyDescent="0.25">
      <c r="C222" s="43" t="s">
        <v>244</v>
      </c>
    </row>
    <row r="223" spans="3:3" x14ac:dyDescent="0.25">
      <c r="C223" s="43" t="s">
        <v>245</v>
      </c>
    </row>
    <row r="224" spans="3:3" x14ac:dyDescent="0.25">
      <c r="C224" s="43" t="s">
        <v>246</v>
      </c>
    </row>
    <row r="225" spans="3:3" x14ac:dyDescent="0.25">
      <c r="C225" s="43" t="s">
        <v>247</v>
      </c>
    </row>
    <row r="226" spans="3:3" x14ac:dyDescent="0.25">
      <c r="C226" s="43" t="s">
        <v>248</v>
      </c>
    </row>
    <row r="227" spans="3:3" x14ac:dyDescent="0.25">
      <c r="C227" s="43" t="s">
        <v>249</v>
      </c>
    </row>
    <row r="228" spans="3:3" x14ac:dyDescent="0.25">
      <c r="C228" s="43" t="s">
        <v>250</v>
      </c>
    </row>
    <row r="229" spans="3:3" x14ac:dyDescent="0.25">
      <c r="C229" s="43" t="s">
        <v>251</v>
      </c>
    </row>
    <row r="230" spans="3:3" x14ac:dyDescent="0.25">
      <c r="C230" s="43" t="s">
        <v>252</v>
      </c>
    </row>
    <row r="231" spans="3:3" x14ac:dyDescent="0.25">
      <c r="C231" s="43" t="s">
        <v>253</v>
      </c>
    </row>
  </sheetData>
  <mergeCells count="6">
    <mergeCell ref="E14:F14"/>
    <mergeCell ref="E4:F4"/>
    <mergeCell ref="E9:F9"/>
    <mergeCell ref="E10:F10"/>
    <mergeCell ref="K1:M1"/>
    <mergeCell ref="E12:F12"/>
  </mergeCells>
  <phoneticPr fontId="1" type="noConversion"/>
  <pageMargins left="0.7" right="0.7" top="0.75" bottom="0.75" header="0.3" footer="0.3"/>
  <pageSetup paperSize="9" orientation="portrait" verticalDpi="0" r:id="rId1"/>
  <legacyDrawing r:id="rId2"/>
  <tableParts count="4"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AD4536-221E-44EF-AFB3-4BAE41AC32AE}">
  <sheetPr codeName="Feuil2"/>
  <dimension ref="A1:M2020"/>
  <sheetViews>
    <sheetView showGridLines="0" tabSelected="1" zoomScaleNormal="100" workbookViewId="0">
      <pane ySplit="1" topLeftCell="A2" activePane="bottomLeft" state="frozen"/>
      <selection pane="bottomLeft" activeCell="O10" sqref="O10"/>
    </sheetView>
  </sheetViews>
  <sheetFormatPr baseColWidth="10" defaultRowHeight="15" x14ac:dyDescent="0.25"/>
  <cols>
    <col min="1" max="1" width="11.42578125" style="2"/>
    <col min="2" max="2" width="18" style="2" customWidth="1"/>
    <col min="3" max="3" width="12.85546875" style="2" customWidth="1"/>
    <col min="4" max="4" width="6.28515625" style="2" bestFit="1" customWidth="1"/>
    <col min="5" max="5" width="6.140625" style="2" bestFit="1" customWidth="1"/>
    <col min="6" max="7" width="10.5703125" style="2" bestFit="1" customWidth="1"/>
    <col min="8" max="8" width="6.28515625" style="2" bestFit="1" customWidth="1"/>
    <col min="9" max="9" width="4.28515625" style="2" bestFit="1" customWidth="1"/>
    <col min="10" max="10" width="6.28515625" style="2" bestFit="1" customWidth="1"/>
    <col min="11" max="11" width="4.5703125" style="2" bestFit="1" customWidth="1"/>
    <col min="12" max="12" width="5.42578125" style="2" bestFit="1" customWidth="1"/>
    <col min="13" max="16384" width="11.42578125" style="2"/>
  </cols>
  <sheetData>
    <row r="1" spans="1:13" ht="30" x14ac:dyDescent="0.25">
      <c r="A1" s="7" t="s">
        <v>262</v>
      </c>
      <c r="B1" s="8" t="s">
        <v>325</v>
      </c>
      <c r="C1" s="8" t="s">
        <v>316</v>
      </c>
      <c r="D1" s="8" t="s">
        <v>3</v>
      </c>
      <c r="E1" s="8" t="s">
        <v>4</v>
      </c>
      <c r="F1" s="8" t="s">
        <v>314</v>
      </c>
      <c r="G1" s="8" t="s">
        <v>6</v>
      </c>
      <c r="H1" s="8" t="s">
        <v>10</v>
      </c>
      <c r="I1" s="8" t="s">
        <v>11</v>
      </c>
      <c r="J1" s="8" t="s">
        <v>307</v>
      </c>
      <c r="K1" s="8" t="s">
        <v>13</v>
      </c>
      <c r="L1" s="9" t="s">
        <v>313</v>
      </c>
      <c r="M1" s="23" t="s">
        <v>326</v>
      </c>
    </row>
    <row r="2" spans="1:13" x14ac:dyDescent="0.25">
      <c r="A2" s="2" t="s">
        <v>264</v>
      </c>
      <c r="B2" s="2" t="s">
        <v>310</v>
      </c>
      <c r="C2" s="6">
        <v>44851</v>
      </c>
      <c r="D2" s="2">
        <v>5</v>
      </c>
      <c r="E2" s="2">
        <v>13</v>
      </c>
      <c r="L2" s="2">
        <v>8</v>
      </c>
      <c r="M2" s="2">
        <v>1</v>
      </c>
    </row>
    <row r="3" spans="1:13" x14ac:dyDescent="0.25">
      <c r="A3" s="2" t="s">
        <v>264</v>
      </c>
      <c r="B3" s="2" t="s">
        <v>310</v>
      </c>
      <c r="C3" s="6">
        <v>44852</v>
      </c>
      <c r="D3" s="2">
        <v>5</v>
      </c>
      <c r="E3" s="2">
        <v>13</v>
      </c>
      <c r="L3" s="2">
        <v>8</v>
      </c>
      <c r="M3" s="2">
        <v>1</v>
      </c>
    </row>
    <row r="4" spans="1:13" x14ac:dyDescent="0.25">
      <c r="A4" s="2" t="s">
        <v>264</v>
      </c>
      <c r="B4" s="2" t="s">
        <v>310</v>
      </c>
      <c r="C4" s="6">
        <v>44853</v>
      </c>
      <c r="F4" s="2">
        <v>13</v>
      </c>
      <c r="G4" s="2">
        <v>21</v>
      </c>
      <c r="L4" s="2">
        <v>8</v>
      </c>
      <c r="M4" s="2">
        <v>1</v>
      </c>
    </row>
    <row r="5" spans="1:13" x14ac:dyDescent="0.25">
      <c r="A5" s="2" t="s">
        <v>264</v>
      </c>
      <c r="B5" s="2" t="s">
        <v>310</v>
      </c>
      <c r="C5" s="6">
        <v>44854</v>
      </c>
      <c r="F5" s="2">
        <v>13</v>
      </c>
      <c r="G5" s="2">
        <v>21</v>
      </c>
      <c r="L5" s="2">
        <v>8</v>
      </c>
      <c r="M5" s="2">
        <v>1</v>
      </c>
    </row>
    <row r="6" spans="1:13" x14ac:dyDescent="0.25">
      <c r="A6" s="2" t="s">
        <v>264</v>
      </c>
      <c r="B6" s="2" t="s">
        <v>310</v>
      </c>
      <c r="C6" s="6">
        <v>44855</v>
      </c>
      <c r="J6" s="2">
        <v>21</v>
      </c>
      <c r="K6" s="2">
        <v>5</v>
      </c>
      <c r="L6" s="2">
        <v>8</v>
      </c>
      <c r="M6" s="2">
        <v>1</v>
      </c>
    </row>
    <row r="7" spans="1:13" x14ac:dyDescent="0.25">
      <c r="A7" s="2" t="s">
        <v>264</v>
      </c>
      <c r="B7" s="2" t="s">
        <v>310</v>
      </c>
      <c r="C7" s="6">
        <v>44856</v>
      </c>
      <c r="J7" s="2">
        <v>21</v>
      </c>
      <c r="K7" s="2">
        <v>5</v>
      </c>
      <c r="L7" s="2">
        <v>8</v>
      </c>
      <c r="M7" s="2">
        <v>1</v>
      </c>
    </row>
    <row r="8" spans="1:13" x14ac:dyDescent="0.25">
      <c r="A8" s="2" t="s">
        <v>264</v>
      </c>
      <c r="B8" s="2" t="s">
        <v>310</v>
      </c>
      <c r="C8" s="6">
        <v>44857</v>
      </c>
      <c r="L8" s="2">
        <f t="shared" ref="L8:L15" si="0">E8-D8+G8-F8+I8-H8-K8+J8</f>
        <v>0</v>
      </c>
    </row>
    <row r="9" spans="1:13" x14ac:dyDescent="0.25">
      <c r="A9" s="2" t="s">
        <v>262</v>
      </c>
      <c r="B9" s="2" t="s">
        <v>308</v>
      </c>
      <c r="C9" s="6">
        <v>44851</v>
      </c>
      <c r="D9" s="2">
        <v>9</v>
      </c>
      <c r="E9" s="2">
        <v>13</v>
      </c>
      <c r="F9" s="2">
        <v>14</v>
      </c>
      <c r="G9" s="2">
        <v>17</v>
      </c>
      <c r="L9" s="2">
        <f t="shared" si="0"/>
        <v>7</v>
      </c>
    </row>
    <row r="10" spans="1:13" x14ac:dyDescent="0.25">
      <c r="A10" s="2" t="s">
        <v>262</v>
      </c>
      <c r="B10" s="2" t="s">
        <v>308</v>
      </c>
      <c r="C10" s="6">
        <v>44852</v>
      </c>
      <c r="D10" s="2">
        <v>9</v>
      </c>
      <c r="E10" s="2">
        <v>13</v>
      </c>
      <c r="F10" s="2">
        <v>14</v>
      </c>
      <c r="G10" s="2">
        <v>17</v>
      </c>
      <c r="L10" s="2">
        <f t="shared" si="0"/>
        <v>7</v>
      </c>
    </row>
    <row r="11" spans="1:13" x14ac:dyDescent="0.25">
      <c r="A11" s="2" t="s">
        <v>262</v>
      </c>
      <c r="B11" s="2" t="s">
        <v>308</v>
      </c>
      <c r="C11" s="6">
        <v>44853</v>
      </c>
      <c r="D11" s="2">
        <v>9</v>
      </c>
      <c r="E11" s="2">
        <v>13</v>
      </c>
      <c r="F11" s="2">
        <v>14</v>
      </c>
      <c r="G11" s="2">
        <v>17</v>
      </c>
      <c r="L11" s="2">
        <f t="shared" si="0"/>
        <v>7</v>
      </c>
    </row>
    <row r="12" spans="1:13" x14ac:dyDescent="0.25">
      <c r="A12" s="2" t="s">
        <v>262</v>
      </c>
      <c r="B12" s="2" t="s">
        <v>308</v>
      </c>
      <c r="C12" s="6">
        <v>44854</v>
      </c>
      <c r="D12" s="2">
        <v>9</v>
      </c>
      <c r="E12" s="2">
        <v>13</v>
      </c>
      <c r="F12" s="2">
        <v>14</v>
      </c>
      <c r="G12" s="2">
        <v>17</v>
      </c>
      <c r="L12" s="2">
        <f t="shared" si="0"/>
        <v>7</v>
      </c>
    </row>
    <row r="13" spans="1:13" x14ac:dyDescent="0.25">
      <c r="A13" s="2" t="s">
        <v>262</v>
      </c>
      <c r="B13" s="2" t="s">
        <v>308</v>
      </c>
      <c r="C13" s="6">
        <v>44855</v>
      </c>
      <c r="D13" s="2">
        <v>9</v>
      </c>
      <c r="E13" s="2">
        <v>13</v>
      </c>
      <c r="F13" s="2">
        <v>14</v>
      </c>
      <c r="G13" s="2">
        <v>17</v>
      </c>
      <c r="L13" s="2">
        <f t="shared" si="0"/>
        <v>7</v>
      </c>
    </row>
    <row r="14" spans="1:13" x14ac:dyDescent="0.25">
      <c r="A14" s="2" t="s">
        <v>262</v>
      </c>
      <c r="B14" s="2" t="s">
        <v>308</v>
      </c>
      <c r="C14" s="6">
        <v>44856</v>
      </c>
      <c r="L14" s="2">
        <f t="shared" si="0"/>
        <v>0</v>
      </c>
    </row>
    <row r="15" spans="1:13" x14ac:dyDescent="0.25">
      <c r="A15" s="2" t="s">
        <v>262</v>
      </c>
      <c r="B15" s="2" t="s">
        <v>308</v>
      </c>
      <c r="C15" s="6">
        <v>44857</v>
      </c>
      <c r="L15" s="2">
        <f t="shared" si="0"/>
        <v>0</v>
      </c>
    </row>
    <row r="16" spans="1:13" x14ac:dyDescent="0.25">
      <c r="A16" s="2" t="s">
        <v>262</v>
      </c>
      <c r="B16" s="2" t="s">
        <v>308</v>
      </c>
      <c r="C16" s="6">
        <v>44858</v>
      </c>
      <c r="D16" s="2" t="s">
        <v>329</v>
      </c>
      <c r="E16" s="2">
        <v>13</v>
      </c>
      <c r="F16" s="2">
        <v>14</v>
      </c>
      <c r="G16" s="2">
        <v>17</v>
      </c>
      <c r="L16" s="2">
        <v>7.25</v>
      </c>
      <c r="M16" s="2">
        <v>0.25</v>
      </c>
    </row>
    <row r="17" spans="1:13" x14ac:dyDescent="0.25">
      <c r="A17" s="2" t="s">
        <v>262</v>
      </c>
      <c r="B17" s="2" t="s">
        <v>308</v>
      </c>
      <c r="C17" s="6">
        <v>44859</v>
      </c>
      <c r="D17" s="2">
        <v>9</v>
      </c>
      <c r="E17" s="2">
        <v>13</v>
      </c>
      <c r="F17" s="2">
        <v>14</v>
      </c>
      <c r="G17" s="2">
        <v>17</v>
      </c>
      <c r="L17" s="2">
        <v>7</v>
      </c>
    </row>
    <row r="18" spans="1:13" x14ac:dyDescent="0.25">
      <c r="A18" s="2" t="s">
        <v>262</v>
      </c>
      <c r="B18" s="2" t="s">
        <v>308</v>
      </c>
      <c r="C18" s="6">
        <v>44860</v>
      </c>
      <c r="D18" s="2">
        <v>9</v>
      </c>
      <c r="E18" s="2">
        <v>13</v>
      </c>
      <c r="F18" s="2">
        <v>14</v>
      </c>
      <c r="G18" s="2">
        <v>17</v>
      </c>
      <c r="L18" s="2">
        <v>7</v>
      </c>
    </row>
    <row r="19" spans="1:13" x14ac:dyDescent="0.25">
      <c r="A19" s="2" t="s">
        <v>262</v>
      </c>
      <c r="B19" s="2" t="s">
        <v>308</v>
      </c>
      <c r="C19" s="6">
        <v>44861</v>
      </c>
      <c r="D19" s="2">
        <v>9</v>
      </c>
      <c r="E19" s="2">
        <v>13</v>
      </c>
      <c r="F19" s="2">
        <v>14</v>
      </c>
      <c r="G19" s="2">
        <v>17</v>
      </c>
      <c r="L19" s="2">
        <v>7</v>
      </c>
    </row>
    <row r="20" spans="1:13" x14ac:dyDescent="0.25">
      <c r="A20" s="2" t="s">
        <v>262</v>
      </c>
      <c r="B20" s="2" t="s">
        <v>308</v>
      </c>
      <c r="C20" s="6">
        <v>44862</v>
      </c>
      <c r="D20" s="2">
        <v>9</v>
      </c>
      <c r="E20" s="2">
        <v>13.5</v>
      </c>
      <c r="F20" s="2">
        <v>14</v>
      </c>
      <c r="G20" s="2">
        <v>17.5</v>
      </c>
      <c r="L20" s="2">
        <v>8</v>
      </c>
      <c r="M20" s="2">
        <v>1</v>
      </c>
    </row>
    <row r="21" spans="1:13" x14ac:dyDescent="0.25">
      <c r="A21" s="2" t="s">
        <v>262</v>
      </c>
      <c r="B21" s="2" t="s">
        <v>308</v>
      </c>
      <c r="C21" s="6">
        <v>44863</v>
      </c>
      <c r="L21" s="2">
        <v>0</v>
      </c>
    </row>
    <row r="22" spans="1:13" x14ac:dyDescent="0.25">
      <c r="A22" s="2" t="s">
        <v>262</v>
      </c>
      <c r="B22" s="2" t="s">
        <v>308</v>
      </c>
      <c r="C22" s="6">
        <v>44864</v>
      </c>
      <c r="L22" s="2">
        <v>0</v>
      </c>
    </row>
    <row r="23" spans="1:13" x14ac:dyDescent="0.25">
      <c r="A23" s="2" t="s">
        <v>262</v>
      </c>
      <c r="B23" s="2" t="s">
        <v>308</v>
      </c>
      <c r="C23" s="6">
        <v>44865</v>
      </c>
      <c r="D23" s="2" t="s">
        <v>327</v>
      </c>
      <c r="E23" s="2">
        <v>13</v>
      </c>
      <c r="F23" s="2">
        <v>14</v>
      </c>
      <c r="G23" s="2">
        <v>17</v>
      </c>
      <c r="L23" s="2">
        <v>30.5</v>
      </c>
    </row>
    <row r="24" spans="1:13" x14ac:dyDescent="0.25">
      <c r="A24" s="2" t="s">
        <v>262</v>
      </c>
      <c r="B24" s="2" t="s">
        <v>308</v>
      </c>
      <c r="C24" s="6">
        <v>44866</v>
      </c>
      <c r="L24" s="2">
        <v>0</v>
      </c>
    </row>
    <row r="25" spans="1:13" x14ac:dyDescent="0.25">
      <c r="A25" s="2" t="s">
        <v>262</v>
      </c>
      <c r="B25" s="2" t="s">
        <v>308</v>
      </c>
      <c r="C25" s="6">
        <v>44867</v>
      </c>
      <c r="D25" s="2">
        <v>9</v>
      </c>
      <c r="E25" s="2" t="s">
        <v>328</v>
      </c>
      <c r="F25" s="2">
        <v>14</v>
      </c>
      <c r="G25" s="2">
        <v>17</v>
      </c>
      <c r="L25" s="2">
        <v>7.5</v>
      </c>
      <c r="M25" s="2">
        <v>0.5</v>
      </c>
    </row>
    <row r="26" spans="1:13" x14ac:dyDescent="0.25">
      <c r="A26" s="2" t="s">
        <v>262</v>
      </c>
      <c r="B26" s="2" t="s">
        <v>308</v>
      </c>
      <c r="C26" s="6">
        <v>44868</v>
      </c>
      <c r="D26" s="2">
        <v>9</v>
      </c>
      <c r="E26" s="2">
        <v>13</v>
      </c>
      <c r="F26" s="2">
        <v>14</v>
      </c>
      <c r="G26" s="2">
        <v>17</v>
      </c>
      <c r="L26" s="2">
        <v>7</v>
      </c>
    </row>
    <row r="27" spans="1:13" x14ac:dyDescent="0.25">
      <c r="A27" s="2" t="s">
        <v>262</v>
      </c>
      <c r="B27" s="2" t="s">
        <v>308</v>
      </c>
      <c r="C27" s="6">
        <v>44869</v>
      </c>
      <c r="D27" s="2">
        <v>9</v>
      </c>
      <c r="E27" s="2">
        <v>13</v>
      </c>
      <c r="F27" s="2">
        <v>14</v>
      </c>
      <c r="G27" s="2">
        <v>17</v>
      </c>
      <c r="L27" s="2">
        <v>7</v>
      </c>
    </row>
    <row r="28" spans="1:13" x14ac:dyDescent="0.25">
      <c r="A28" s="2" t="s">
        <v>262</v>
      </c>
      <c r="B28" s="2" t="s">
        <v>308</v>
      </c>
      <c r="C28" s="6">
        <v>44870</v>
      </c>
      <c r="L28" s="2">
        <f>E28-D28+G28-F28+I28-H28-K28+J28</f>
        <v>0</v>
      </c>
    </row>
    <row r="29" spans="1:13" x14ac:dyDescent="0.25">
      <c r="A29" s="2" t="s">
        <v>262</v>
      </c>
      <c r="B29" s="2" t="s">
        <v>308</v>
      </c>
      <c r="C29" s="6">
        <v>44871</v>
      </c>
      <c r="L29" s="2">
        <f>E29-D29+G29-F29+I29-H29-K29+J29</f>
        <v>0</v>
      </c>
    </row>
    <row r="30" spans="1:13" x14ac:dyDescent="0.25">
      <c r="A30" s="2" t="s">
        <v>262</v>
      </c>
      <c r="B30" s="2" t="s">
        <v>308</v>
      </c>
      <c r="C30" s="6">
        <v>44872</v>
      </c>
      <c r="D30" s="2">
        <v>9</v>
      </c>
      <c r="E30" s="2">
        <v>13</v>
      </c>
      <c r="F30" s="2">
        <v>14</v>
      </c>
      <c r="G30" s="2">
        <v>17</v>
      </c>
      <c r="L30" s="2">
        <v>7</v>
      </c>
    </row>
    <row r="31" spans="1:13" x14ac:dyDescent="0.25">
      <c r="A31" s="2" t="s">
        <v>262</v>
      </c>
      <c r="B31" s="2" t="s">
        <v>308</v>
      </c>
      <c r="C31" s="6">
        <v>44873</v>
      </c>
      <c r="D31" s="2">
        <v>9</v>
      </c>
      <c r="E31" s="2">
        <v>13</v>
      </c>
      <c r="F31" s="2">
        <v>14</v>
      </c>
      <c r="G31" s="2">
        <v>17</v>
      </c>
      <c r="L31" s="2">
        <v>7</v>
      </c>
    </row>
    <row r="32" spans="1:13" x14ac:dyDescent="0.25">
      <c r="A32" s="2" t="s">
        <v>262</v>
      </c>
      <c r="B32" s="2" t="s">
        <v>308</v>
      </c>
      <c r="C32" s="6">
        <v>44874</v>
      </c>
      <c r="D32" s="2">
        <v>9</v>
      </c>
      <c r="E32" s="2">
        <v>13</v>
      </c>
      <c r="F32" s="2">
        <v>14</v>
      </c>
      <c r="G32" s="2">
        <v>17</v>
      </c>
      <c r="L32" s="2">
        <v>7</v>
      </c>
    </row>
    <row r="33" spans="1:13" x14ac:dyDescent="0.25">
      <c r="A33" s="2" t="s">
        <v>262</v>
      </c>
      <c r="B33" s="2" t="s">
        <v>308</v>
      </c>
      <c r="C33" s="6">
        <v>44875</v>
      </c>
      <c r="D33" s="2">
        <v>9</v>
      </c>
      <c r="E33" s="2">
        <v>13</v>
      </c>
      <c r="F33" s="2">
        <v>14</v>
      </c>
      <c r="G33" s="2">
        <v>17</v>
      </c>
      <c r="L33" s="2">
        <v>7</v>
      </c>
    </row>
    <row r="34" spans="1:13" x14ac:dyDescent="0.25">
      <c r="A34" s="2" t="s">
        <v>262</v>
      </c>
      <c r="B34" s="2" t="s">
        <v>308</v>
      </c>
      <c r="C34" s="6">
        <v>44876</v>
      </c>
      <c r="L34" s="2">
        <f>E34-D34+G34-F34+I34-H34-K34+J34</f>
        <v>0</v>
      </c>
    </row>
    <row r="35" spans="1:13" x14ac:dyDescent="0.25">
      <c r="A35" s="2" t="s">
        <v>262</v>
      </c>
      <c r="B35" s="2" t="s">
        <v>308</v>
      </c>
      <c r="C35" s="6">
        <v>44877</v>
      </c>
      <c r="L35" s="2">
        <f>E35-D35+G35-F35+I35-H35-K35+J35</f>
        <v>0</v>
      </c>
    </row>
    <row r="36" spans="1:13" x14ac:dyDescent="0.25">
      <c r="A36" s="2" t="s">
        <v>265</v>
      </c>
      <c r="B36" s="2" t="s">
        <v>311</v>
      </c>
      <c r="C36" s="6">
        <v>44872</v>
      </c>
      <c r="D36" s="2">
        <v>9</v>
      </c>
      <c r="E36" s="2">
        <v>13</v>
      </c>
      <c r="F36" s="2">
        <v>14</v>
      </c>
      <c r="G36" s="2">
        <v>17</v>
      </c>
      <c r="L36" s="2">
        <v>7</v>
      </c>
    </row>
    <row r="37" spans="1:13" x14ac:dyDescent="0.25">
      <c r="A37" s="2" t="s">
        <v>265</v>
      </c>
      <c r="B37" s="2" t="s">
        <v>311</v>
      </c>
      <c r="C37" s="6">
        <v>44873</v>
      </c>
      <c r="D37" s="2">
        <v>9</v>
      </c>
      <c r="E37" s="2">
        <v>13</v>
      </c>
      <c r="F37" s="2">
        <v>14</v>
      </c>
      <c r="G37" s="2">
        <v>17</v>
      </c>
      <c r="L37" s="2">
        <v>7</v>
      </c>
    </row>
    <row r="38" spans="1:13" x14ac:dyDescent="0.25">
      <c r="A38" s="2" t="s">
        <v>265</v>
      </c>
      <c r="B38" s="2" t="s">
        <v>311</v>
      </c>
      <c r="C38" s="6">
        <v>44874</v>
      </c>
      <c r="D38" s="2">
        <v>9</v>
      </c>
      <c r="E38" s="2">
        <v>13</v>
      </c>
      <c r="F38" s="2">
        <v>14.25</v>
      </c>
      <c r="G38" s="2">
        <v>17</v>
      </c>
      <c r="L38" s="2">
        <v>6.75</v>
      </c>
      <c r="M38" s="2">
        <v>-0.25</v>
      </c>
    </row>
    <row r="39" spans="1:13" x14ac:dyDescent="0.25">
      <c r="A39" s="2" t="s">
        <v>265</v>
      </c>
      <c r="B39" s="2" t="s">
        <v>311</v>
      </c>
      <c r="C39" s="6">
        <v>44875</v>
      </c>
      <c r="D39" s="2">
        <v>9</v>
      </c>
      <c r="E39" s="2">
        <v>13</v>
      </c>
      <c r="F39" s="2">
        <v>14</v>
      </c>
      <c r="G39" s="2">
        <v>17</v>
      </c>
      <c r="L39" s="2">
        <v>7</v>
      </c>
    </row>
    <row r="40" spans="1:13" x14ac:dyDescent="0.25">
      <c r="A40" s="2" t="s">
        <v>265</v>
      </c>
      <c r="B40" s="2" t="s">
        <v>311</v>
      </c>
      <c r="C40" s="6">
        <v>44876</v>
      </c>
      <c r="L40" s="2">
        <f>E40-D40+G40-F40+I40-H40-K40+J40</f>
        <v>0</v>
      </c>
    </row>
    <row r="41" spans="1:13" x14ac:dyDescent="0.25">
      <c r="A41" s="2" t="s">
        <v>265</v>
      </c>
      <c r="B41" s="2" t="s">
        <v>311</v>
      </c>
      <c r="C41" s="6">
        <v>44877</v>
      </c>
      <c r="L41" s="2">
        <f>E41-D41+G41-F41+I41-H41-K41+J41</f>
        <v>0</v>
      </c>
    </row>
    <row r="42" spans="1:13" x14ac:dyDescent="0.25">
      <c r="A42" s="2" t="s">
        <v>265</v>
      </c>
      <c r="B42" s="2" t="s">
        <v>312</v>
      </c>
      <c r="C42" s="6">
        <v>44858</v>
      </c>
      <c r="D42" s="2">
        <v>9</v>
      </c>
      <c r="E42" s="2">
        <v>13</v>
      </c>
      <c r="F42" s="2">
        <v>14</v>
      </c>
      <c r="G42" s="2">
        <v>17</v>
      </c>
      <c r="L42" s="2">
        <v>7</v>
      </c>
    </row>
    <row r="43" spans="1:13" x14ac:dyDescent="0.25">
      <c r="A43" s="2" t="s">
        <v>265</v>
      </c>
      <c r="B43" s="2" t="s">
        <v>312</v>
      </c>
      <c r="C43" s="6">
        <v>44859</v>
      </c>
      <c r="D43" s="2">
        <v>9</v>
      </c>
      <c r="E43" s="2">
        <v>13</v>
      </c>
      <c r="F43" s="2">
        <v>14</v>
      </c>
      <c r="G43" s="2">
        <v>17</v>
      </c>
      <c r="L43" s="2">
        <v>7</v>
      </c>
    </row>
    <row r="44" spans="1:13" x14ac:dyDescent="0.25">
      <c r="A44" s="2" t="s">
        <v>265</v>
      </c>
      <c r="B44" s="2" t="s">
        <v>312</v>
      </c>
      <c r="C44" s="6">
        <v>44860</v>
      </c>
      <c r="D44" s="2">
        <v>9</v>
      </c>
      <c r="E44" s="2">
        <v>13</v>
      </c>
      <c r="F44" s="2">
        <v>14</v>
      </c>
      <c r="G44" s="2">
        <v>17</v>
      </c>
      <c r="L44" s="2">
        <v>7</v>
      </c>
    </row>
    <row r="45" spans="1:13" x14ac:dyDescent="0.25">
      <c r="A45" s="2" t="s">
        <v>265</v>
      </c>
      <c r="B45" s="2" t="s">
        <v>312</v>
      </c>
      <c r="C45" s="6">
        <v>44861</v>
      </c>
      <c r="D45" s="2">
        <v>9</v>
      </c>
      <c r="E45" s="2">
        <v>13</v>
      </c>
      <c r="F45" s="2">
        <v>14</v>
      </c>
      <c r="G45" s="2">
        <v>17</v>
      </c>
      <c r="L45" s="2">
        <v>7</v>
      </c>
    </row>
    <row r="46" spans="1:13" x14ac:dyDescent="0.25">
      <c r="A46" s="2" t="s">
        <v>265</v>
      </c>
      <c r="B46" s="2" t="s">
        <v>312</v>
      </c>
      <c r="C46" s="6">
        <v>44862</v>
      </c>
      <c r="D46" s="2">
        <v>9</v>
      </c>
      <c r="E46" s="2">
        <v>13</v>
      </c>
      <c r="F46" s="2">
        <v>14</v>
      </c>
      <c r="G46" s="2">
        <v>17.5</v>
      </c>
      <c r="L46" s="2">
        <v>7.5</v>
      </c>
      <c r="M46" s="2">
        <v>0.5</v>
      </c>
    </row>
    <row r="47" spans="1:13" x14ac:dyDescent="0.25">
      <c r="A47" s="2" t="s">
        <v>265</v>
      </c>
      <c r="B47" s="2" t="s">
        <v>312</v>
      </c>
      <c r="C47" s="6">
        <v>44863</v>
      </c>
      <c r="L47" s="2">
        <v>0</v>
      </c>
    </row>
    <row r="48" spans="1:13" x14ac:dyDescent="0.25">
      <c r="A48" s="2" t="s">
        <v>265</v>
      </c>
      <c r="B48" s="2" t="s">
        <v>312</v>
      </c>
      <c r="C48" s="6">
        <v>44864</v>
      </c>
      <c r="L48" s="2">
        <v>0</v>
      </c>
    </row>
    <row r="2020" spans="10:10" x14ac:dyDescent="0.25">
      <c r="J2020" s="2">
        <v>28</v>
      </c>
    </row>
  </sheetData>
  <phoneticPr fontId="1" type="noConversion"/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640D87-6C7F-4248-AE87-9BCEC70A8EE4}">
  <sheetPr codeName="Feuil3"/>
  <dimension ref="A1:CV36"/>
  <sheetViews>
    <sheetView showGridLines="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G8" sqref="G8"/>
    </sheetView>
  </sheetViews>
  <sheetFormatPr baseColWidth="10" defaultRowHeight="15" x14ac:dyDescent="0.25"/>
  <cols>
    <col min="1" max="1" width="18.85546875" style="2" bestFit="1" customWidth="1"/>
    <col min="2" max="16384" width="11.42578125" style="2"/>
  </cols>
  <sheetData>
    <row r="1" spans="1:100" ht="24.75" customHeight="1" x14ac:dyDescent="0.4">
      <c r="A1" s="11">
        <v>2022</v>
      </c>
      <c r="B1" s="19" t="s">
        <v>262</v>
      </c>
      <c r="C1" s="20" t="s">
        <v>265</v>
      </c>
      <c r="D1" s="30"/>
      <c r="E1" s="31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</row>
    <row r="2" spans="1:100" ht="51.75" customHeight="1" x14ac:dyDescent="0.4">
      <c r="A2" s="11" t="s">
        <v>291</v>
      </c>
      <c r="B2" s="19" t="s">
        <v>333</v>
      </c>
      <c r="C2" s="20" t="s">
        <v>334</v>
      </c>
      <c r="D2" s="30"/>
      <c r="E2" s="31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</row>
    <row r="3" spans="1:100" x14ac:dyDescent="0.25">
      <c r="A3" s="24">
        <v>44866</v>
      </c>
      <c r="B3" s="25">
        <v>0</v>
      </c>
      <c r="C3" s="26"/>
      <c r="D3" s="30"/>
      <c r="E3" s="31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</row>
    <row r="4" spans="1:100" x14ac:dyDescent="0.25">
      <c r="A4" s="15">
        <v>44867</v>
      </c>
      <c r="B4" s="29">
        <v>7.5</v>
      </c>
      <c r="C4" s="20"/>
      <c r="D4" s="30"/>
      <c r="E4" s="31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</row>
    <row r="5" spans="1:100" x14ac:dyDescent="0.25">
      <c r="A5" s="15">
        <v>44868</v>
      </c>
      <c r="B5" s="13">
        <v>7</v>
      </c>
      <c r="C5" s="14"/>
      <c r="D5" s="31"/>
      <c r="E5" s="31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</row>
    <row r="6" spans="1:100" x14ac:dyDescent="0.25">
      <c r="A6" s="15">
        <v>44869</v>
      </c>
      <c r="B6" s="13">
        <v>7</v>
      </c>
      <c r="C6" s="14"/>
      <c r="D6" s="31"/>
      <c r="E6" s="31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</row>
    <row r="7" spans="1:100" x14ac:dyDescent="0.25">
      <c r="A7" s="16">
        <v>44870</v>
      </c>
      <c r="B7" s="17">
        <v>0</v>
      </c>
      <c r="C7" s="18"/>
      <c r="D7" s="31"/>
      <c r="E7" s="31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</row>
    <row r="8" spans="1:100" x14ac:dyDescent="0.25">
      <c r="A8" s="16">
        <v>44871</v>
      </c>
      <c r="B8" s="17">
        <v>0</v>
      </c>
      <c r="C8" s="18"/>
      <c r="D8" s="31"/>
      <c r="E8" s="31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</row>
    <row r="9" spans="1:100" x14ac:dyDescent="0.25">
      <c r="A9" s="15">
        <v>44872</v>
      </c>
      <c r="B9" s="13">
        <v>7</v>
      </c>
      <c r="C9" s="14">
        <v>7</v>
      </c>
      <c r="D9" s="31"/>
      <c r="E9" s="31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</row>
    <row r="10" spans="1:100" x14ac:dyDescent="0.25">
      <c r="A10" s="15">
        <v>44873</v>
      </c>
      <c r="B10" s="13">
        <v>7</v>
      </c>
      <c r="C10" s="14">
        <v>7</v>
      </c>
      <c r="D10" s="31"/>
      <c r="E10" s="31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</row>
    <row r="11" spans="1:100" x14ac:dyDescent="0.25">
      <c r="A11" s="15">
        <v>44874</v>
      </c>
      <c r="B11" s="13">
        <v>7</v>
      </c>
      <c r="C11" s="14">
        <v>6.75</v>
      </c>
      <c r="D11" s="31"/>
      <c r="E11" s="31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</row>
    <row r="12" spans="1:100" x14ac:dyDescent="0.25">
      <c r="A12" s="15">
        <v>44875</v>
      </c>
      <c r="B12" s="13">
        <v>7</v>
      </c>
      <c r="C12" s="14">
        <v>7</v>
      </c>
      <c r="D12" s="31"/>
      <c r="E12" s="31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</row>
    <row r="13" spans="1:100" x14ac:dyDescent="0.25">
      <c r="A13" s="24">
        <v>44876</v>
      </c>
      <c r="B13" s="27">
        <v>0</v>
      </c>
      <c r="C13" s="28">
        <v>0</v>
      </c>
      <c r="D13" s="31"/>
      <c r="E13" s="31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</row>
    <row r="14" spans="1:100" x14ac:dyDescent="0.25">
      <c r="A14" s="16">
        <v>44877</v>
      </c>
      <c r="B14" s="17">
        <v>0</v>
      </c>
      <c r="C14" s="18">
        <v>0</v>
      </c>
      <c r="D14" s="31"/>
      <c r="E14" s="31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</row>
    <row r="15" spans="1:100" x14ac:dyDescent="0.25">
      <c r="A15" s="16">
        <v>44878</v>
      </c>
      <c r="B15" s="17"/>
      <c r="C15" s="18"/>
      <c r="D15" s="31"/>
      <c r="E15" s="31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</row>
    <row r="16" spans="1:100" x14ac:dyDescent="0.25">
      <c r="A16" s="15">
        <v>44879</v>
      </c>
      <c r="B16" s="13"/>
      <c r="C16" s="14"/>
      <c r="D16" s="31"/>
      <c r="E16" s="31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</row>
    <row r="17" spans="1:100" x14ac:dyDescent="0.25">
      <c r="A17" s="15">
        <v>44880</v>
      </c>
      <c r="B17" s="13"/>
      <c r="C17" s="14"/>
      <c r="D17" s="31"/>
      <c r="E17" s="31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</row>
    <row r="18" spans="1:100" x14ac:dyDescent="0.25">
      <c r="A18" s="15">
        <v>44881</v>
      </c>
      <c r="B18" s="13"/>
      <c r="C18" s="14"/>
      <c r="D18" s="31"/>
      <c r="E18" s="31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</row>
    <row r="19" spans="1:100" x14ac:dyDescent="0.25">
      <c r="A19" s="15">
        <v>44882</v>
      </c>
      <c r="B19" s="13"/>
      <c r="C19" s="14"/>
      <c r="D19" s="31"/>
      <c r="E19" s="31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</row>
    <row r="20" spans="1:100" x14ac:dyDescent="0.25">
      <c r="A20" s="15">
        <v>44883</v>
      </c>
      <c r="B20" s="13"/>
      <c r="C20" s="14"/>
      <c r="D20" s="31"/>
      <c r="E20" s="31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</row>
    <row r="21" spans="1:100" x14ac:dyDescent="0.25">
      <c r="A21" s="16">
        <v>44884</v>
      </c>
      <c r="B21" s="17"/>
      <c r="C21" s="18"/>
      <c r="D21" s="31"/>
      <c r="E21" s="31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</row>
    <row r="22" spans="1:100" x14ac:dyDescent="0.25">
      <c r="A22" s="16">
        <v>44885</v>
      </c>
      <c r="B22" s="17"/>
      <c r="C22" s="18"/>
      <c r="D22" s="31"/>
      <c r="E22" s="31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</row>
    <row r="23" spans="1:100" x14ac:dyDescent="0.25">
      <c r="A23" s="15">
        <v>44886</v>
      </c>
      <c r="B23" s="13"/>
      <c r="C23" s="14"/>
      <c r="D23" s="31"/>
      <c r="E23" s="31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</row>
    <row r="24" spans="1:100" x14ac:dyDescent="0.25">
      <c r="A24" s="15">
        <v>44887</v>
      </c>
      <c r="B24" s="13"/>
      <c r="C24" s="14"/>
      <c r="D24" s="31"/>
      <c r="E24" s="31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</row>
    <row r="25" spans="1:100" x14ac:dyDescent="0.25">
      <c r="A25" s="15">
        <v>44888</v>
      </c>
      <c r="B25" s="13"/>
      <c r="C25" s="14"/>
      <c r="D25" s="31"/>
      <c r="E25" s="31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</row>
    <row r="26" spans="1:100" x14ac:dyDescent="0.25">
      <c r="A26" s="15">
        <v>44889</v>
      </c>
      <c r="B26" s="13"/>
      <c r="C26" s="14"/>
      <c r="D26" s="31"/>
      <c r="E26" s="31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</row>
    <row r="27" spans="1:100" x14ac:dyDescent="0.25">
      <c r="A27" s="15">
        <v>44890</v>
      </c>
      <c r="B27" s="13"/>
      <c r="C27" s="14"/>
      <c r="D27" s="31"/>
      <c r="E27" s="31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</row>
    <row r="28" spans="1:100" x14ac:dyDescent="0.25">
      <c r="A28" s="16">
        <v>44891</v>
      </c>
      <c r="B28" s="17"/>
      <c r="C28" s="18"/>
      <c r="D28" s="31"/>
      <c r="E28" s="31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</row>
    <row r="29" spans="1:100" x14ac:dyDescent="0.25">
      <c r="A29" s="16">
        <v>44892</v>
      </c>
      <c r="B29" s="17"/>
      <c r="C29" s="18"/>
      <c r="D29" s="31"/>
      <c r="E29" s="31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</row>
    <row r="30" spans="1:100" x14ac:dyDescent="0.25">
      <c r="A30" s="15">
        <v>44893</v>
      </c>
      <c r="B30" s="13"/>
      <c r="C30" s="14"/>
      <c r="D30" s="31"/>
      <c r="E30" s="31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</row>
    <row r="31" spans="1:100" x14ac:dyDescent="0.25">
      <c r="A31" s="15">
        <v>44894</v>
      </c>
      <c r="B31" s="13"/>
      <c r="C31" s="14"/>
      <c r="D31" s="31"/>
      <c r="E31" s="31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</row>
    <row r="32" spans="1:100" x14ac:dyDescent="0.25">
      <c r="A32" s="15">
        <v>44895</v>
      </c>
      <c r="B32" s="13"/>
      <c r="C32" s="14"/>
      <c r="D32" s="31"/>
      <c r="E32" s="31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</row>
    <row r="33" spans="1:100" x14ac:dyDescent="0.25">
      <c r="A33" s="33"/>
      <c r="B33" s="31"/>
      <c r="C33" s="31"/>
      <c r="D33" s="31"/>
      <c r="E33" s="31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</row>
    <row r="34" spans="1:100" x14ac:dyDescent="0.25">
      <c r="A34" s="32">
        <v>8</v>
      </c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</row>
    <row r="35" spans="1:100" x14ac:dyDescent="0.25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</row>
    <row r="36" spans="1:100" x14ac:dyDescent="0.25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</row>
  </sheetData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3075" r:id="rId4" name="SpinButton_mois">
          <controlPr defaultSize="0" autoLine="0" r:id="rId5">
            <anchor moveWithCells="1">
              <from>
                <xdr:col>0</xdr:col>
                <xdr:colOff>200025</xdr:colOff>
                <xdr:row>1</xdr:row>
                <xdr:rowOff>85725</xdr:rowOff>
              </from>
              <to>
                <xdr:col>0</xdr:col>
                <xdr:colOff>971550</xdr:colOff>
                <xdr:row>1</xdr:row>
                <xdr:rowOff>381000</xdr:rowOff>
              </to>
            </anchor>
          </controlPr>
        </control>
      </mc:Choice>
      <mc:Fallback>
        <control shapeId="3075" r:id="rId4" name="SpinButton_mois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C16F15-4BB5-4518-8E46-88445822A33B}">
  <sheetPr codeName="Feuil4"/>
  <dimension ref="A1:L107"/>
  <sheetViews>
    <sheetView showGridLines="0" workbookViewId="0">
      <pane ySplit="1" topLeftCell="A2" activePane="bottomLeft" state="frozen"/>
      <selection pane="bottomLeft" activeCell="L6" sqref="L6"/>
    </sheetView>
  </sheetViews>
  <sheetFormatPr baseColWidth="10" defaultRowHeight="15" x14ac:dyDescent="0.25"/>
  <cols>
    <col min="1" max="16384" width="11.42578125" style="1"/>
  </cols>
  <sheetData>
    <row r="1" spans="1:12" ht="30" x14ac:dyDescent="0.25">
      <c r="A1" s="3" t="s">
        <v>22</v>
      </c>
      <c r="B1" s="3" t="s">
        <v>9</v>
      </c>
      <c r="C1" s="3" t="s">
        <v>3</v>
      </c>
      <c r="D1" s="3" t="s">
        <v>4</v>
      </c>
      <c r="E1" s="3" t="s">
        <v>5</v>
      </c>
      <c r="F1" s="3" t="s">
        <v>6</v>
      </c>
      <c r="G1" s="3" t="s">
        <v>10</v>
      </c>
      <c r="H1" s="3" t="s">
        <v>11</v>
      </c>
      <c r="I1" s="3" t="s">
        <v>12</v>
      </c>
      <c r="J1" s="3" t="s">
        <v>13</v>
      </c>
    </row>
    <row r="2" spans="1:12" x14ac:dyDescent="0.25">
      <c r="A2" s="1" t="s">
        <v>23</v>
      </c>
      <c r="B2" s="1" t="s">
        <v>14</v>
      </c>
      <c r="C2" s="5">
        <v>5</v>
      </c>
      <c r="D2" s="5">
        <v>13</v>
      </c>
      <c r="E2" s="5"/>
      <c r="F2" s="5"/>
      <c r="G2" s="5"/>
      <c r="H2" s="5"/>
    </row>
    <row r="3" spans="1:12" x14ac:dyDescent="0.25">
      <c r="A3" s="1" t="s">
        <v>23</v>
      </c>
      <c r="B3" s="1" t="s">
        <v>15</v>
      </c>
      <c r="C3" s="5">
        <v>5</v>
      </c>
      <c r="D3" s="5">
        <v>13</v>
      </c>
      <c r="E3" s="5"/>
      <c r="F3" s="5"/>
      <c r="G3" s="5"/>
      <c r="H3" s="5"/>
    </row>
    <row r="4" spans="1:12" x14ac:dyDescent="0.25">
      <c r="A4" s="1" t="s">
        <v>23</v>
      </c>
      <c r="B4" s="1" t="s">
        <v>16</v>
      </c>
      <c r="C4" s="5"/>
      <c r="D4" s="5"/>
      <c r="E4" s="5">
        <v>13</v>
      </c>
      <c r="F4" s="5">
        <v>21</v>
      </c>
      <c r="G4" s="5"/>
      <c r="H4" s="5"/>
    </row>
    <row r="5" spans="1:12" x14ac:dyDescent="0.25">
      <c r="A5" s="1" t="s">
        <v>23</v>
      </c>
      <c r="B5" s="1" t="s">
        <v>17</v>
      </c>
      <c r="C5" s="5"/>
      <c r="D5" s="5"/>
      <c r="E5" s="5">
        <v>13</v>
      </c>
      <c r="F5" s="5">
        <v>21</v>
      </c>
      <c r="G5" s="5"/>
      <c r="H5" s="5"/>
      <c r="L5" s="22" t="s">
        <v>332</v>
      </c>
    </row>
    <row r="6" spans="1:12" x14ac:dyDescent="0.25">
      <c r="A6" s="1" t="s">
        <v>23</v>
      </c>
      <c r="B6" s="1" t="s">
        <v>18</v>
      </c>
      <c r="C6" s="5"/>
      <c r="D6" s="5"/>
      <c r="E6" s="5"/>
      <c r="F6" s="5"/>
      <c r="I6" s="5">
        <v>21</v>
      </c>
      <c r="J6" s="5">
        <v>5</v>
      </c>
    </row>
    <row r="7" spans="1:12" x14ac:dyDescent="0.25">
      <c r="A7" s="1" t="s">
        <v>23</v>
      </c>
      <c r="B7" s="1" t="s">
        <v>19</v>
      </c>
      <c r="C7" s="5"/>
      <c r="D7" s="5"/>
      <c r="E7" s="5"/>
      <c r="F7" s="5"/>
      <c r="I7" s="5">
        <v>21</v>
      </c>
      <c r="J7" s="5">
        <v>5</v>
      </c>
    </row>
    <row r="8" spans="1:12" x14ac:dyDescent="0.25">
      <c r="A8" s="1" t="s">
        <v>23</v>
      </c>
      <c r="B8" s="1" t="s">
        <v>20</v>
      </c>
    </row>
    <row r="9" spans="1:12" x14ac:dyDescent="0.25">
      <c r="A9" s="1" t="s">
        <v>21</v>
      </c>
      <c r="B9" s="1" t="s">
        <v>14</v>
      </c>
      <c r="C9" s="5">
        <v>9</v>
      </c>
      <c r="D9" s="5">
        <v>13</v>
      </c>
      <c r="E9" s="5">
        <v>14</v>
      </c>
      <c r="F9" s="5">
        <v>17</v>
      </c>
    </row>
    <row r="10" spans="1:12" x14ac:dyDescent="0.25">
      <c r="A10" s="1" t="s">
        <v>21</v>
      </c>
      <c r="B10" s="1" t="s">
        <v>15</v>
      </c>
      <c r="C10" s="5">
        <v>9</v>
      </c>
      <c r="D10" s="5">
        <v>13</v>
      </c>
      <c r="E10" s="5">
        <v>14</v>
      </c>
      <c r="F10" s="5">
        <v>17</v>
      </c>
    </row>
    <row r="11" spans="1:12" x14ac:dyDescent="0.25">
      <c r="A11" s="1" t="s">
        <v>21</v>
      </c>
      <c r="B11" s="1" t="s">
        <v>16</v>
      </c>
      <c r="C11" s="5">
        <v>9</v>
      </c>
      <c r="D11" s="5">
        <v>13</v>
      </c>
      <c r="E11" s="5">
        <v>14</v>
      </c>
      <c r="F11" s="5">
        <v>17</v>
      </c>
    </row>
    <row r="12" spans="1:12" x14ac:dyDescent="0.25">
      <c r="A12" s="1" t="s">
        <v>21</v>
      </c>
      <c r="B12" s="1" t="s">
        <v>17</v>
      </c>
      <c r="C12" s="5">
        <v>9</v>
      </c>
      <c r="D12" s="5">
        <v>13</v>
      </c>
      <c r="E12" s="5">
        <v>14</v>
      </c>
      <c r="F12" s="5">
        <v>17</v>
      </c>
    </row>
    <row r="13" spans="1:12" x14ac:dyDescent="0.25">
      <c r="A13" s="1" t="s">
        <v>21</v>
      </c>
      <c r="B13" s="1" t="s">
        <v>18</v>
      </c>
      <c r="C13" s="1">
        <v>9</v>
      </c>
      <c r="D13" s="1">
        <v>13</v>
      </c>
      <c r="E13" s="1">
        <v>14</v>
      </c>
      <c r="F13" s="1">
        <v>17</v>
      </c>
    </row>
    <row r="14" spans="1:12" x14ac:dyDescent="0.25">
      <c r="A14" s="1" t="s">
        <v>21</v>
      </c>
      <c r="B14" s="1" t="s">
        <v>19</v>
      </c>
    </row>
    <row r="15" spans="1:12" x14ac:dyDescent="0.25">
      <c r="A15" s="1" t="s">
        <v>21</v>
      </c>
      <c r="B15" s="1" t="s">
        <v>20</v>
      </c>
    </row>
    <row r="16" spans="1:12" x14ac:dyDescent="0.25">
      <c r="C16" s="5"/>
      <c r="D16" s="5"/>
      <c r="E16" s="5"/>
      <c r="F16" s="5"/>
    </row>
    <row r="17" spans="3:9" x14ac:dyDescent="0.25">
      <c r="C17" s="5"/>
      <c r="D17" s="5"/>
      <c r="E17" s="5"/>
      <c r="F17" s="5"/>
      <c r="I17" s="21"/>
    </row>
    <row r="27" spans="3:9" x14ac:dyDescent="0.25">
      <c r="C27" s="4"/>
      <c r="D27" s="4"/>
    </row>
    <row r="37" spans="3:4" x14ac:dyDescent="0.25">
      <c r="C37" s="4"/>
      <c r="D37" s="4"/>
    </row>
    <row r="67" spans="5:6" x14ac:dyDescent="0.25">
      <c r="E67" s="4"/>
      <c r="F67" s="4"/>
    </row>
    <row r="77" spans="5:6" x14ac:dyDescent="0.25">
      <c r="E77" s="4"/>
      <c r="F77" s="4"/>
    </row>
    <row r="87" spans="5:6" x14ac:dyDescent="0.25">
      <c r="E87" s="4"/>
      <c r="F87" s="4"/>
    </row>
    <row r="97" spans="5:6" x14ac:dyDescent="0.25">
      <c r="E97" s="4"/>
      <c r="F97" s="4"/>
    </row>
    <row r="107" spans="5:6" x14ac:dyDescent="0.25">
      <c r="E107" s="4"/>
      <c r="F107" s="4"/>
    </row>
  </sheetData>
  <phoneticPr fontId="1" type="noConversion"/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BDempl</vt:lpstr>
      <vt:lpstr>listes</vt:lpstr>
      <vt:lpstr>BDFichTps</vt:lpstr>
      <vt:lpstr>Mensuel</vt:lpstr>
      <vt:lpstr>BDHType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Pairaud</cp:lastModifiedBy>
  <dcterms:created xsi:type="dcterms:W3CDTF">2022-10-12T03:03:35Z</dcterms:created>
  <dcterms:modified xsi:type="dcterms:W3CDTF">2023-06-06T09:06:17Z</dcterms:modified>
</cp:coreProperties>
</file>