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FRANCK\Documents\FRANCK\EXCEL\JOB\chantier\"/>
    </mc:Choice>
  </mc:AlternateContent>
  <xr:revisionPtr revIDLastSave="0" documentId="13_ncr:1_{7C9A23B9-708B-484E-9181-F899933F6A24}" xr6:coauthVersionLast="47" xr6:coauthVersionMax="47" xr10:uidLastSave="{00000000-0000-0000-0000-000000000000}"/>
  <bookViews>
    <workbookView xWindow="-120" yWindow="-120" windowWidth="20730" windowHeight="11160" xr2:uid="{E4BBDCD2-227A-4DC9-8772-F71A0C376D3A}"/>
  </bookViews>
  <sheets>
    <sheet name="Planning" sheetId="1" r:id="rId1"/>
    <sheet name="Absences" sheetId="5" r:id="rId2"/>
    <sheet name="Taches" sheetId="2" r:id="rId3"/>
    <sheet name="Agenda" sheetId="3" r:id="rId4"/>
    <sheet name="Listes" sheetId="4" r:id="rId5"/>
  </sheets>
  <externalReferences>
    <externalReference r:id="rId6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32" i="4" l="1"/>
  <c r="N32" i="4" s="1"/>
  <c r="M29" i="4"/>
  <c r="N29" i="4" s="1"/>
  <c r="N27" i="4"/>
  <c r="N19" i="4"/>
  <c r="N21" i="4" s="1"/>
  <c r="V14" i="4"/>
  <c r="V13" i="4"/>
  <c r="V12" i="4"/>
  <c r="V11" i="4"/>
  <c r="V10" i="4"/>
  <c r="V6" i="4"/>
  <c r="V5" i="4"/>
  <c r="V3" i="4"/>
  <c r="V9" i="4" s="1"/>
  <c r="V2" i="4"/>
  <c r="N20" i="4" l="1"/>
  <c r="V7" i="4"/>
  <c r="V4" i="4"/>
  <c r="V8" i="4"/>
</calcChain>
</file>

<file path=xl/sharedStrings.xml><?xml version="1.0" encoding="utf-8"?>
<sst xmlns="http://schemas.openxmlformats.org/spreadsheetml/2006/main" count="299" uniqueCount="145">
  <si>
    <t>S. 12-13-14</t>
  </si>
  <si>
    <t>lun</t>
  </si>
  <si>
    <t>mar</t>
  </si>
  <si>
    <t>mer</t>
  </si>
  <si>
    <t>jeu</t>
  </si>
  <si>
    <t>ven</t>
  </si>
  <si>
    <t>sam</t>
  </si>
  <si>
    <t>dim</t>
  </si>
  <si>
    <t>Alain KOILART</t>
  </si>
  <si>
    <t>AM</t>
  </si>
  <si>
    <t>Albert GUERRIN</t>
  </si>
  <si>
    <t>RTT</t>
  </si>
  <si>
    <t>Numéro 
chantier</t>
  </si>
  <si>
    <t>Chantier</t>
  </si>
  <si>
    <t>Adresse</t>
  </si>
  <si>
    <t>Client</t>
  </si>
  <si>
    <t>Numéro 
tâche</t>
  </si>
  <si>
    <t>Tâche</t>
  </si>
  <si>
    <t>Date</t>
  </si>
  <si>
    <t>heure 
début</t>
  </si>
  <si>
    <t>heure
 fin</t>
  </si>
  <si>
    <t>Salarié1</t>
  </si>
  <si>
    <t>taux hor.1</t>
  </si>
  <si>
    <t>Salarié2</t>
  </si>
  <si>
    <t>taux
 hor.2</t>
  </si>
  <si>
    <t>Salarié3</t>
  </si>
  <si>
    <t>taux
 hor.3</t>
  </si>
  <si>
    <t>C</t>
  </si>
  <si>
    <t>FMT-Sevran</t>
  </si>
  <si>
    <t>11 rue Germain</t>
  </si>
  <si>
    <t>APKU</t>
  </si>
  <si>
    <t>vggrF BGR</t>
  </si>
  <si>
    <t>28/03/2023</t>
  </si>
  <si>
    <t>Pierre OUGOR</t>
  </si>
  <si>
    <t>13,5</t>
  </si>
  <si>
    <t>A</t>
  </si>
  <si>
    <t>DEY-Drancy</t>
  </si>
  <si>
    <t>11 Rue voltaire Drancy</t>
  </si>
  <si>
    <t>ERL</t>
  </si>
  <si>
    <t>gjrty jkk bla</t>
  </si>
  <si>
    <t>B</t>
  </si>
  <si>
    <t>DPOI Lagny</t>
  </si>
  <si>
    <t>11 rue du peuplier</t>
  </si>
  <si>
    <t>JKER</t>
  </si>
  <si>
    <t>a voir</t>
  </si>
  <si>
    <t>27/03/2023</t>
  </si>
  <si>
    <t>Jamel CHUSOUPI</t>
  </si>
  <si>
    <t>Paul QUIDE</t>
  </si>
  <si>
    <t>bgfe</t>
  </si>
  <si>
    <t>cho dur dur</t>
  </si>
  <si>
    <t>25/03/2023</t>
  </si>
  <si>
    <t>SED- Pantin</t>
  </si>
  <si>
    <t>1 rue du tilleul</t>
  </si>
  <si>
    <t>QPOT</t>
  </si>
  <si>
    <t>sjhul  lekok</t>
  </si>
  <si>
    <t>24/03/2023</t>
  </si>
  <si>
    <t>foui dmjio lkk</t>
  </si>
  <si>
    <t>23/03/2023</t>
  </si>
  <si>
    <t>sdsd dfdsf bla</t>
  </si>
  <si>
    <t>sfzef hrth jyy</t>
  </si>
  <si>
    <t>21/03/2023</t>
  </si>
  <si>
    <t>B64</t>
  </si>
  <si>
    <t>JKERFGPOF</t>
  </si>
  <si>
    <t>lkjjk dlkkujze qrg,kerg</t>
  </si>
  <si>
    <t>20/03/2023</t>
  </si>
  <si>
    <t>DE36</t>
  </si>
  <si>
    <t>DHETHH</t>
  </si>
  <si>
    <t>boulo boulo boulo</t>
  </si>
  <si>
    <t>A574</t>
  </si>
  <si>
    <t>ERLGRYUKOK</t>
  </si>
  <si>
    <t>blabla blabla blabla blabla</t>
  </si>
  <si>
    <t>18/03/2023</t>
  </si>
  <si>
    <t>ryu-y fzer</t>
  </si>
  <si>
    <t>15/03/2023</t>
  </si>
  <si>
    <t>pe</t>
  </si>
  <si>
    <t>Salariés</t>
  </si>
  <si>
    <t>Taux 
horaire</t>
  </si>
  <si>
    <t>horaires</t>
  </si>
  <si>
    <t>Ref</t>
  </si>
  <si>
    <t>Chantiers</t>
  </si>
  <si>
    <t>Clients</t>
  </si>
  <si>
    <t>Mois</t>
  </si>
  <si>
    <t>Nbre</t>
  </si>
  <si>
    <t>Nbre 
jours</t>
  </si>
  <si>
    <t>Initiales</t>
  </si>
  <si>
    <t>Type
 absence</t>
  </si>
  <si>
    <t>Semaines</t>
  </si>
  <si>
    <t>Jours fériés</t>
  </si>
  <si>
    <t>SEDIF</t>
  </si>
  <si>
    <t>Janvier</t>
  </si>
  <si>
    <t>CP</t>
  </si>
  <si>
    <t>Congé Payé</t>
  </si>
  <si>
    <t>Jour de l'An</t>
  </si>
  <si>
    <t>GEOLAB</t>
  </si>
  <si>
    <t>Février</t>
  </si>
  <si>
    <t>CSS</t>
  </si>
  <si>
    <t>Congé Sans solde</t>
  </si>
  <si>
    <t>Pâques</t>
  </si>
  <si>
    <t>Mars</t>
  </si>
  <si>
    <t>Lundi de Pâques</t>
  </si>
  <si>
    <t>Avril</t>
  </si>
  <si>
    <t>AT</t>
  </si>
  <si>
    <t>Arrêt de travail</t>
  </si>
  <si>
    <t>Fête du Travail</t>
  </si>
  <si>
    <t>Mai</t>
  </si>
  <si>
    <t>Arrêt maladie</t>
  </si>
  <si>
    <t>Victoire des Alliés 1945</t>
  </si>
  <si>
    <t>Juin</t>
  </si>
  <si>
    <t>M</t>
  </si>
  <si>
    <t>Maternité</t>
  </si>
  <si>
    <t>Jeudi de l'Ascension</t>
  </si>
  <si>
    <t>Juillet</t>
  </si>
  <si>
    <t>P</t>
  </si>
  <si>
    <t>Paternité</t>
  </si>
  <si>
    <t>Pentecôte</t>
  </si>
  <si>
    <t>Août</t>
  </si>
  <si>
    <t>Lundi de Pentecôte</t>
  </si>
  <si>
    <t>Septembre</t>
  </si>
  <si>
    <t>Fête Nationale</t>
  </si>
  <si>
    <t>Octobre</t>
  </si>
  <si>
    <t>Assomption</t>
  </si>
  <si>
    <t>Novembre</t>
  </si>
  <si>
    <t>La Toussaint</t>
  </si>
  <si>
    <t>Décembre</t>
  </si>
  <si>
    <t>Armistice 1918</t>
  </si>
  <si>
    <t>Noël</t>
  </si>
  <si>
    <t>Année</t>
  </si>
  <si>
    <t xml:space="preserve">Mois </t>
  </si>
  <si>
    <t>Calendrier mois</t>
  </si>
  <si>
    <t>Premier jour du mois</t>
  </si>
  <si>
    <t>Dernier jour du mois</t>
  </si>
  <si>
    <t>Jour de la semaine du premier jour du mois</t>
  </si>
  <si>
    <t>Date début année</t>
  </si>
  <si>
    <t xml:space="preserve">Date début semaine </t>
  </si>
  <si>
    <t xml:space="preserve">Date fin semaine </t>
  </si>
  <si>
    <t>Date jour</t>
  </si>
  <si>
    <t>semaine actuelle</t>
  </si>
  <si>
    <t>Nom prénom</t>
  </si>
  <si>
    <t>date début</t>
  </si>
  <si>
    <t>date fin</t>
  </si>
  <si>
    <t>Type 
d'absence</t>
  </si>
  <si>
    <t>22/03/2023</t>
  </si>
  <si>
    <t>vendredi 23 Mars 2023</t>
  </si>
  <si>
    <t>ERL
11 Rue voltaire Drancy
foui dmjio lkk</t>
  </si>
  <si>
    <t>ERL
11 Rue voltaire Drancy
sdsd dfdsf bla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</si>
</sst>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/m;@"/>
    <numFmt numFmtId="165" formatCode="[$-F800]dddd\,\ mmmm\ dd\,\ yyyy"/>
  </numFmts>
  <fonts count="11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18"/>
      <color rgb="FF00B0F0"/>
      <name val="Calibri"/>
      <family val="2"/>
      <scheme val="minor"/>
    </font>
    <font>
      <b/>
      <sz val="11"/>
      <color indexed="9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D83F7"/>
        <bgColor indexed="64"/>
      </patternFill>
    </fill>
    <fill>
      <patternFill patternType="solid">
        <fgColor theme="0" tint="-0.14999847407452621"/>
        <bgColor indexed="64"/>
      </patternFill>
    </fill>
  </fills>
  <borders count="4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/>
      <top style="thin">
        <color theme="9"/>
      </top>
      <bottom/>
      <diagonal/>
    </border>
    <border>
      <left style="thin">
        <color theme="9"/>
      </left>
      <right/>
      <top style="thin">
        <color theme="9"/>
      </top>
      <bottom/>
      <diagonal/>
    </border>
    <border>
      <left style="thin">
        <color theme="9"/>
      </left>
      <right style="thin">
        <color theme="9"/>
      </right>
      <top style="thin">
        <color theme="9"/>
      </top>
      <bottom/>
      <diagonal/>
    </border>
    <border>
      <left style="hair">
        <color auto="1"/>
      </left>
      <right/>
      <top/>
      <bottom/>
      <diagonal/>
    </border>
    <border>
      <left/>
      <right/>
      <top style="medium">
        <color theme="9"/>
      </top>
      <bottom/>
      <diagonal/>
    </border>
    <border>
      <left style="thin">
        <color theme="9"/>
      </left>
      <right/>
      <top style="medium">
        <color theme="9"/>
      </top>
      <bottom/>
      <diagonal/>
    </border>
    <border>
      <left style="thin">
        <color theme="9"/>
      </left>
      <right style="thin">
        <color theme="9"/>
      </right>
      <top style="medium">
        <color theme="9"/>
      </top>
      <bottom/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 style="hair">
        <color auto="1"/>
      </top>
      <bottom style="hair">
        <color auto="1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 style="thin">
        <color theme="9"/>
      </left>
      <right/>
      <top style="thin">
        <color theme="9"/>
      </top>
      <bottom style="thin">
        <color theme="9"/>
      </bottom>
      <diagonal/>
    </border>
    <border>
      <left style="thin">
        <color theme="9"/>
      </left>
      <right style="thin">
        <color theme="9"/>
      </right>
      <top style="thin">
        <color theme="9"/>
      </top>
      <bottom style="thin">
        <color theme="9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 style="thin">
        <color indexed="64"/>
      </right>
      <top style="hair">
        <color auto="1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17" fontId="4" fillId="0" borderId="1" xfId="0" applyNumberFormat="1" applyFont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2" borderId="4" xfId="0" applyNumberFormat="1" applyFill="1" applyBorder="1" applyAlignment="1">
      <alignment horizontal="center" vertical="center"/>
    </xf>
    <xf numFmtId="164" fontId="0" fillId="3" borderId="5" xfId="0" applyNumberFormat="1" applyFill="1" applyBorder="1" applyAlignment="1">
      <alignment horizontal="center" vertical="center"/>
    </xf>
    <xf numFmtId="0" fontId="0" fillId="4" borderId="0" xfId="0" applyFill="1"/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6" xfId="0" applyBorder="1" applyAlignment="1">
      <alignment vertical="center"/>
    </xf>
    <xf numFmtId="0" fontId="0" fillId="4" borderId="7" xfId="0" applyFill="1" applyBorder="1"/>
    <xf numFmtId="0" fontId="0" fillId="4" borderId="8" xfId="0" applyFill="1" applyBorder="1" applyAlignment="1">
      <alignment horizontal="center"/>
    </xf>
    <xf numFmtId="0" fontId="0" fillId="4" borderId="9" xfId="0" applyFill="1" applyBorder="1" applyAlignment="1">
      <alignment horizontal="center"/>
    </xf>
    <xf numFmtId="0" fontId="0" fillId="4" borderId="2" xfId="0" applyFill="1" applyBorder="1"/>
    <xf numFmtId="0" fontId="0" fillId="0" borderId="10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3" fillId="4" borderId="0" xfId="0" applyFont="1" applyFill="1"/>
    <xf numFmtId="20" fontId="0" fillId="4" borderId="10" xfId="0" applyNumberFormat="1" applyFill="1" applyBorder="1" applyAlignment="1">
      <alignment horizontal="center" vertical="center"/>
    </xf>
    <xf numFmtId="0" fontId="0" fillId="0" borderId="2" xfId="0" applyBorder="1"/>
    <xf numFmtId="0" fontId="0" fillId="4" borderId="10" xfId="0" applyFill="1" applyBorder="1" applyAlignment="1">
      <alignment horizontal="center"/>
    </xf>
    <xf numFmtId="22" fontId="3" fillId="4" borderId="0" xfId="0" applyNumberFormat="1" applyFont="1" applyFill="1"/>
    <xf numFmtId="0" fontId="0" fillId="4" borderId="10" xfId="0" applyFill="1" applyBorder="1" applyAlignment="1">
      <alignment horizontal="center" wrapText="1"/>
    </xf>
    <xf numFmtId="0" fontId="0" fillId="4" borderId="1" xfId="0" applyFill="1" applyBorder="1" applyAlignment="1">
      <alignment horizontal="center" wrapText="1"/>
    </xf>
    <xf numFmtId="0" fontId="0" fillId="4" borderId="11" xfId="0" applyFill="1" applyBorder="1" applyAlignment="1">
      <alignment horizontal="center" wrapText="1"/>
    </xf>
    <xf numFmtId="20" fontId="0" fillId="4" borderId="12" xfId="0" applyNumberFormat="1" applyFill="1" applyBorder="1" applyAlignment="1">
      <alignment horizontal="center" vertical="center"/>
    </xf>
    <xf numFmtId="0" fontId="0" fillId="0" borderId="13" xfId="0" applyBorder="1"/>
    <xf numFmtId="0" fontId="0" fillId="4" borderId="12" xfId="0" applyFill="1" applyBorder="1" applyAlignment="1">
      <alignment horizontal="center" wrapText="1"/>
    </xf>
    <xf numFmtId="0" fontId="0" fillId="4" borderId="14" xfId="0" applyFill="1" applyBorder="1" applyAlignment="1">
      <alignment horizontal="center" wrapText="1"/>
    </xf>
    <xf numFmtId="20" fontId="0" fillId="4" borderId="0" xfId="0" applyNumberForma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7" fillId="7" borderId="19" xfId="0" applyNumberFormat="1" applyFont="1" applyFill="1" applyBorder="1" applyAlignment="1">
      <alignment horizontal="center" vertical="center"/>
    </xf>
    <xf numFmtId="0" fontId="0" fillId="8" borderId="20" xfId="0" applyFill="1" applyBorder="1" applyAlignment="1">
      <alignment horizontal="center"/>
    </xf>
    <xf numFmtId="0" fontId="0" fillId="8" borderId="21" xfId="0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9" borderId="0" xfId="0" applyFill="1" applyAlignment="1">
      <alignment horizontal="center" vertical="center"/>
    </xf>
    <xf numFmtId="0" fontId="0" fillId="10" borderId="0" xfId="0" applyFill="1" applyAlignment="1">
      <alignment horizontal="center" vertical="center"/>
    </xf>
    <xf numFmtId="1" fontId="0" fillId="11" borderId="23" xfId="0" applyNumberFormat="1" applyFill="1" applyBorder="1" applyAlignment="1">
      <alignment horizontal="center" vertical="center"/>
    </xf>
    <xf numFmtId="1" fontId="0" fillId="11" borderId="6" xfId="0" applyNumberFormat="1" applyFill="1" applyBorder="1" applyAlignment="1">
      <alignment horizontal="center" vertical="center"/>
    </xf>
    <xf numFmtId="14" fontId="0" fillId="11" borderId="8" xfId="0" applyNumberFormat="1" applyFill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12" borderId="0" xfId="0" applyFill="1" applyAlignment="1">
      <alignment horizontal="center" vertical="center"/>
    </xf>
    <xf numFmtId="1" fontId="0" fillId="13" borderId="24" xfId="0" applyNumberFormat="1" applyFill="1" applyBorder="1" applyAlignment="1">
      <alignment horizontal="center" vertical="center"/>
    </xf>
    <xf numFmtId="1" fontId="0" fillId="13" borderId="10" xfId="0" applyNumberFormat="1" applyFill="1" applyBorder="1" applyAlignment="1">
      <alignment horizontal="center" vertical="center"/>
    </xf>
    <xf numFmtId="14" fontId="0" fillId="13" borderId="1" xfId="0" applyNumberFormat="1" applyFill="1" applyBorder="1" applyAlignment="1">
      <alignment horizontal="center" vertic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0" fillId="14" borderId="0" xfId="0" applyFill="1" applyAlignment="1">
      <alignment horizontal="center" vertical="center"/>
    </xf>
    <xf numFmtId="1" fontId="0" fillId="11" borderId="28" xfId="0" applyNumberFormat="1" applyFill="1" applyBorder="1" applyAlignment="1">
      <alignment horizontal="center" vertical="center"/>
    </xf>
    <xf numFmtId="1" fontId="0" fillId="11" borderId="10" xfId="0" applyNumberFormat="1" applyFill="1" applyBorder="1" applyAlignment="1">
      <alignment horizontal="center" vertical="center"/>
    </xf>
    <xf numFmtId="14" fontId="0" fillId="11" borderId="1" xfId="0" applyNumberFormat="1" applyFill="1" applyBorder="1" applyAlignment="1">
      <alignment horizontal="center" vertical="center"/>
    </xf>
    <xf numFmtId="0" fontId="0" fillId="15" borderId="0" xfId="0" applyFill="1" applyAlignment="1">
      <alignment horizontal="center" vertical="center"/>
    </xf>
    <xf numFmtId="1" fontId="0" fillId="13" borderId="28" xfId="0" applyNumberFormat="1" applyFill="1" applyBorder="1" applyAlignment="1">
      <alignment horizontal="center" vertical="center"/>
    </xf>
    <xf numFmtId="0" fontId="0" fillId="4" borderId="0" xfId="0" applyFill="1" applyAlignment="1">
      <alignment horizontal="center"/>
    </xf>
    <xf numFmtId="0" fontId="3" fillId="5" borderId="0" xfId="0" applyFont="1" applyFill="1" applyAlignment="1">
      <alignment horizontal="center" vertical="center"/>
    </xf>
    <xf numFmtId="1" fontId="0" fillId="11" borderId="29" xfId="0" applyNumberFormat="1" applyFill="1" applyBorder="1" applyAlignment="1">
      <alignment horizontal="center" vertical="center"/>
    </xf>
    <xf numFmtId="0" fontId="0" fillId="11" borderId="10" xfId="0" applyFill="1" applyBorder="1" applyAlignment="1">
      <alignment horizontal="center" vertical="center"/>
    </xf>
    <xf numFmtId="0" fontId="7" fillId="16" borderId="0" xfId="0" applyFont="1" applyFill="1" applyAlignment="1">
      <alignment horizontal="center" vertical="center"/>
    </xf>
    <xf numFmtId="0" fontId="0" fillId="17" borderId="0" xfId="0" applyFill="1" applyAlignment="1">
      <alignment horizontal="center" vertical="center"/>
    </xf>
    <xf numFmtId="1" fontId="0" fillId="13" borderId="30" xfId="0" applyNumberFormat="1" applyFill="1" applyBorder="1" applyAlignment="1">
      <alignment horizontal="center" vertical="center"/>
    </xf>
    <xf numFmtId="14" fontId="0" fillId="13" borderId="31" xfId="0" applyNumberFormat="1" applyFill="1" applyBorder="1" applyAlignment="1">
      <alignment horizontal="center" vertical="center"/>
    </xf>
    <xf numFmtId="1" fontId="0" fillId="11" borderId="12" xfId="0" applyNumberFormat="1" applyFill="1" applyBorder="1" applyAlignment="1">
      <alignment horizontal="center" vertical="center"/>
    </xf>
    <xf numFmtId="14" fontId="0" fillId="11" borderId="14" xfId="0" applyNumberFormat="1" applyFill="1" applyBorder="1" applyAlignment="1">
      <alignment horizontal="center" vertical="center"/>
    </xf>
    <xf numFmtId="1" fontId="0" fillId="7" borderId="32" xfId="0" applyNumberFormat="1" applyFill="1" applyBorder="1" applyAlignment="1">
      <alignment horizontal="center" vertical="center"/>
    </xf>
    <xf numFmtId="1" fontId="0" fillId="7" borderId="33" xfId="0" applyNumberForma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0" fillId="11" borderId="34" xfId="0" applyFill="1" applyBorder="1" applyAlignment="1">
      <alignment horizontal="center" vertical="center"/>
    </xf>
    <xf numFmtId="1" fontId="0" fillId="11" borderId="34" xfId="0" applyNumberFormat="1" applyFill="1" applyBorder="1" applyAlignment="1">
      <alignment horizontal="center" vertical="center"/>
    </xf>
    <xf numFmtId="22" fontId="3" fillId="0" borderId="0" xfId="0" applyNumberFormat="1" applyFont="1" applyAlignment="1">
      <alignment horizontal="center"/>
    </xf>
    <xf numFmtId="1" fontId="0" fillId="11" borderId="35" xfId="0" applyNumberFormat="1" applyFill="1" applyBorder="1" applyAlignment="1">
      <alignment horizontal="center" vertical="center"/>
    </xf>
    <xf numFmtId="0" fontId="8" fillId="13" borderId="38" xfId="0" applyFont="1" applyFill="1" applyBorder="1" applyAlignment="1">
      <alignment horizontal="center" vertical="center"/>
    </xf>
    <xf numFmtId="165" fontId="0" fillId="13" borderId="39" xfId="0" applyNumberFormat="1" applyFill="1" applyBorder="1" applyAlignment="1">
      <alignment horizontal="centerContinuous" vertical="center"/>
    </xf>
    <xf numFmtId="0" fontId="8" fillId="11" borderId="10" xfId="0" applyFont="1" applyFill="1" applyBorder="1" applyAlignment="1">
      <alignment horizontal="center" vertical="center"/>
    </xf>
    <xf numFmtId="165" fontId="0" fillId="11" borderId="2" xfId="0" applyNumberFormat="1" applyFill="1" applyBorder="1" applyAlignment="1">
      <alignment horizontal="centerContinuous" vertical="center"/>
    </xf>
    <xf numFmtId="0" fontId="9" fillId="13" borderId="12" xfId="0" applyFont="1" applyFill="1" applyBorder="1" applyAlignment="1">
      <alignment horizontal="center" vertical="center" wrapText="1"/>
    </xf>
    <xf numFmtId="0" fontId="0" fillId="13" borderId="13" xfId="0" applyFill="1" applyBorder="1" applyAlignment="1">
      <alignment horizontal="centerContinuous" vertical="center"/>
    </xf>
    <xf numFmtId="1" fontId="0" fillId="11" borderId="40" xfId="0" applyNumberFormat="1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165" fontId="0" fillId="13" borderId="11" xfId="0" applyNumberFormat="1" applyFill="1" applyBorder="1" applyAlignment="1">
      <alignment horizontal="centerContinuous" vertical="center"/>
    </xf>
    <xf numFmtId="0" fontId="0" fillId="13" borderId="12" xfId="0" applyFill="1" applyBorder="1" applyAlignment="1">
      <alignment horizontal="center" vertical="center"/>
    </xf>
    <xf numFmtId="165" fontId="0" fillId="13" borderId="15" xfId="0" applyNumberFormat="1" applyFill="1" applyBorder="1" applyAlignment="1">
      <alignment horizontal="centerContinuous" vertical="center"/>
    </xf>
    <xf numFmtId="1" fontId="0" fillId="7" borderId="47" xfId="0" applyNumberFormat="1" applyFill="1" applyBorder="1" applyAlignment="1">
      <alignment horizontal="center" vertical="center"/>
    </xf>
    <xf numFmtId="1" fontId="0" fillId="7" borderId="48" xfId="0" applyNumberFormat="1" applyFill="1" applyBorder="1" applyAlignment="1">
      <alignment horizontal="center" vertical="center"/>
    </xf>
    <xf numFmtId="14" fontId="0" fillId="11" borderId="12" xfId="0" applyNumberFormat="1" applyFill="1" applyBorder="1" applyAlignment="1">
      <alignment horizontal="center" vertical="center"/>
    </xf>
    <xf numFmtId="0" fontId="0" fillId="11" borderId="15" xfId="0" applyFill="1" applyBorder="1" applyAlignment="1">
      <alignment horizontal="centerContinuous" vertical="center"/>
    </xf>
    <xf numFmtId="1" fontId="0" fillId="7" borderId="19" xfId="0" applyNumberFormat="1" applyFill="1" applyBorder="1" applyAlignment="1">
      <alignment horizontal="center" vertical="center"/>
    </xf>
    <xf numFmtId="1" fontId="0" fillId="7" borderId="0" xfId="0" applyNumberFormat="1" applyFill="1" applyAlignment="1">
      <alignment horizontal="center" vertical="center"/>
    </xf>
    <xf numFmtId="1" fontId="0" fillId="7" borderId="36" xfId="0" applyNumberFormat="1" applyFill="1" applyBorder="1" applyAlignment="1">
      <alignment horizontal="center" vertical="center"/>
    </xf>
    <xf numFmtId="1" fontId="0" fillId="7" borderId="37" xfId="0" applyNumberFormat="1" applyFill="1" applyBorder="1" applyAlignment="1">
      <alignment horizontal="center" vertical="center"/>
    </xf>
    <xf numFmtId="0" fontId="0" fillId="7" borderId="41" xfId="0" applyFill="1" applyBorder="1" applyAlignment="1">
      <alignment horizontal="center"/>
    </xf>
    <xf numFmtId="0" fontId="0" fillId="7" borderId="42" xfId="0" applyFill="1" applyBorder="1" applyAlignment="1">
      <alignment horizontal="center"/>
    </xf>
    <xf numFmtId="14" fontId="10" fillId="11" borderId="43" xfId="0" applyNumberFormat="1" applyFont="1" applyFill="1" applyBorder="1" applyAlignment="1">
      <alignment horizontal="center" vertical="center" wrapText="1"/>
    </xf>
    <xf numFmtId="0" fontId="10" fillId="11" borderId="44" xfId="0" applyFont="1" applyFill="1" applyBorder="1" applyAlignment="1">
      <alignment horizontal="center" vertical="center" wrapText="1"/>
    </xf>
    <xf numFmtId="0" fontId="0" fillId="7" borderId="45" xfId="0" applyFill="1" applyBorder="1" applyAlignment="1">
      <alignment horizontal="center"/>
    </xf>
    <xf numFmtId="0" fontId="0" fillId="7" borderId="46" xfId="0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14" fontId="0" fillId="0" borderId="10" xfId="0" applyNumberForma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/>
    </xf>
    <xf numFmtId="22" fontId="3" fillId="4" borderId="11" xfId="0" applyNumberFormat="1" applyFont="1" applyFill="1" applyBorder="1" applyAlignment="1">
      <alignment horizontal="center"/>
    </xf>
    <xf numFmtId="0" fontId="0" fillId="4" borderId="15" xfId="0" applyFill="1" applyBorder="1" applyAlignment="1">
      <alignment horizontal="center"/>
    </xf>
  </cellXfs>
  <cellStyles count="1">
    <cellStyle name="Normal" xfId="0" builtinId="0"/>
  </cellStyles>
  <dxfs count="43">
    <dxf>
      <fill>
        <gradientFill degree="90">
          <stop position="0">
            <color theme="0"/>
          </stop>
          <stop position="0.5">
            <color theme="5" tint="0.40000610370189521"/>
          </stop>
          <stop position="1">
            <color theme="0"/>
          </stop>
        </gradientFill>
      </fill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right style="hair">
          <color auto="1"/>
        </right>
        <bottom style="hair">
          <color auto="1"/>
        </bottom>
      </border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bottom style="thin">
          <color theme="1"/>
        </bottom>
      </border>
    </dxf>
    <dxf>
      <alignment horizontal="center"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left style="thin">
          <color theme="9"/>
        </left>
      </border>
    </dxf>
    <dxf>
      <alignment horizontal="center"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79176FB0-B7F2-11CE-97EF-00AA006D2776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752475</xdr:colOff>
      <xdr:row>0</xdr:row>
      <xdr:rowOff>171450</xdr:rowOff>
    </xdr:from>
    <xdr:to>
      <xdr:col>24</xdr:col>
      <xdr:colOff>247651</xdr:colOff>
      <xdr:row>1</xdr:row>
      <xdr:rowOff>238125</xdr:rowOff>
    </xdr:to>
    <xdr:sp macro="[1]!aujourdhui" textlink="">
      <xdr:nvSpPr>
        <xdr:cNvPr id="2" name="Étiquette 1">
          <a:extLst>
            <a:ext uri="{FF2B5EF4-FFF2-40B4-BE49-F238E27FC236}">
              <a16:creationId xmlns:a16="http://schemas.microsoft.com/office/drawing/2014/main" id="{7AE8A557-31A6-49E0-9E75-CA858084E3A0}"/>
            </a:ext>
          </a:extLst>
        </xdr:cNvPr>
        <xdr:cNvSpPr/>
      </xdr:nvSpPr>
      <xdr:spPr>
        <a:xfrm>
          <a:off x="7515225" y="171450"/>
          <a:ext cx="1019176" cy="400050"/>
        </a:xfrm>
        <a:prstGeom prst="plaque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r"/>
          <a:r>
            <a:rPr lang="fr-FR" sz="1100" b="0" cap="small" baseline="0">
              <a:latin typeface="+mn-lt"/>
              <a:ea typeface="Segoe UI Black" pitchFamily="34" charset="0"/>
              <a:cs typeface="Rod" panose="020B0604020202020204" pitchFamily="49" charset="-79"/>
            </a:rPr>
            <a:t>Aujourd'hui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190500</xdr:colOff>
          <xdr:row>1</xdr:row>
          <xdr:rowOff>19050</xdr:rowOff>
        </xdr:from>
        <xdr:to>
          <xdr:col>0</xdr:col>
          <xdr:colOff>1009650</xdr:colOff>
          <xdr:row>1</xdr:row>
          <xdr:rowOff>228600</xdr:rowOff>
        </xdr:to>
        <xdr:sp macro="" textlink="">
          <xdr:nvSpPr>
            <xdr:cNvPr id="1025" name="SpinButton_semai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EFEA7027-E97D-F9D2-669D-6095521ECF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0</xdr:row>
      <xdr:rowOff>95249</xdr:rowOff>
    </xdr:from>
    <xdr:to>
      <xdr:col>5</xdr:col>
      <xdr:colOff>638175</xdr:colOff>
      <xdr:row>0</xdr:row>
      <xdr:rowOff>695324</xdr:rowOff>
    </xdr:to>
    <xdr:sp macro="[1]!aujourdhui" textlink="">
      <xdr:nvSpPr>
        <xdr:cNvPr id="2" name="Étiquette 1">
          <a:extLst>
            <a:ext uri="{FF2B5EF4-FFF2-40B4-BE49-F238E27FC236}">
              <a16:creationId xmlns:a16="http://schemas.microsoft.com/office/drawing/2014/main" id="{9897379E-AFAE-4248-ACBC-07F2B6DC0C7A}"/>
            </a:ext>
          </a:extLst>
        </xdr:cNvPr>
        <xdr:cNvSpPr/>
      </xdr:nvSpPr>
      <xdr:spPr>
        <a:xfrm>
          <a:off x="3448050" y="95249"/>
          <a:ext cx="1038225" cy="600075"/>
        </a:xfrm>
        <a:prstGeom prst="plaque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000" b="0" cap="small" baseline="0">
              <a:latin typeface="+mn-lt"/>
              <a:ea typeface="Segoe UI Black" pitchFamily="34" charset="0"/>
              <a:cs typeface="Rod" panose="020B0604020202020204" pitchFamily="49" charset="-79"/>
            </a:rPr>
            <a:t>AGENDA</a:t>
          </a:r>
          <a:r>
            <a:rPr lang="fr-FR" sz="1100" b="0" cap="small" baseline="0">
              <a:latin typeface="+mn-lt"/>
              <a:ea typeface="Segoe UI Black" pitchFamily="34" charset="0"/>
              <a:cs typeface="Rod" panose="020B0604020202020204" pitchFamily="49" charset="-79"/>
            </a:rPr>
            <a:t> Aujourd'hui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0</xdr:colOff>
      <xdr:row>0</xdr:row>
      <xdr:rowOff>0</xdr:rowOff>
    </xdr:from>
    <xdr:to>
      <xdr:col>16</xdr:col>
      <xdr:colOff>257176</xdr:colOff>
      <xdr:row>1</xdr:row>
      <xdr:rowOff>19050</xdr:rowOff>
    </xdr:to>
    <xdr:sp macro="[1]!aujourdhui" textlink="">
      <xdr:nvSpPr>
        <xdr:cNvPr id="2" name="Étiquette 1">
          <a:extLst>
            <a:ext uri="{FF2B5EF4-FFF2-40B4-BE49-F238E27FC236}">
              <a16:creationId xmlns:a16="http://schemas.microsoft.com/office/drawing/2014/main" id="{C1C0F3FC-0C89-4507-A0D5-272C6F9DA364}"/>
            </a:ext>
          </a:extLst>
        </xdr:cNvPr>
        <xdr:cNvSpPr/>
      </xdr:nvSpPr>
      <xdr:spPr>
        <a:xfrm>
          <a:off x="11791950" y="0"/>
          <a:ext cx="1019176" cy="400050"/>
        </a:xfrm>
        <a:prstGeom prst="plaque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r"/>
          <a:r>
            <a:rPr lang="fr-FR" sz="1100" b="0" cap="small" baseline="0">
              <a:latin typeface="+mn-lt"/>
              <a:ea typeface="Segoe UI Black" pitchFamily="34" charset="0"/>
              <a:cs typeface="Rod" panose="020B0604020202020204" pitchFamily="49" charset="-79"/>
            </a:rPr>
            <a:t>Aujourd'hui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457201</xdr:colOff>
      <xdr:row>0</xdr:row>
      <xdr:rowOff>47626</xdr:rowOff>
    </xdr:from>
    <xdr:to>
      <xdr:col>0</xdr:col>
      <xdr:colOff>723900</xdr:colOff>
      <xdr:row>0</xdr:row>
      <xdr:rowOff>238125</xdr:rowOff>
    </xdr:to>
    <xdr:sp macro="[1]!jourApres" textlink="">
      <xdr:nvSpPr>
        <xdr:cNvPr id="2" name="Flèche : chevron 1">
          <a:extLst>
            <a:ext uri="{FF2B5EF4-FFF2-40B4-BE49-F238E27FC236}">
              <a16:creationId xmlns:a16="http://schemas.microsoft.com/office/drawing/2014/main" id="{D48B197D-B2A7-4B25-BBDA-F9AAFE0E1125}"/>
            </a:ext>
          </a:extLst>
        </xdr:cNvPr>
        <xdr:cNvSpPr/>
      </xdr:nvSpPr>
      <xdr:spPr>
        <a:xfrm>
          <a:off x="457201" y="47626"/>
          <a:ext cx="266699" cy="190499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66675</xdr:colOff>
      <xdr:row>0</xdr:row>
      <xdr:rowOff>57149</xdr:rowOff>
    </xdr:from>
    <xdr:to>
      <xdr:col>0</xdr:col>
      <xdr:colOff>314325</xdr:colOff>
      <xdr:row>0</xdr:row>
      <xdr:rowOff>238124</xdr:rowOff>
    </xdr:to>
    <xdr:sp macro="[1]!jourAvant" textlink="">
      <xdr:nvSpPr>
        <xdr:cNvPr id="3" name="Flèche : chevron 2">
          <a:extLst>
            <a:ext uri="{FF2B5EF4-FFF2-40B4-BE49-F238E27FC236}">
              <a16:creationId xmlns:a16="http://schemas.microsoft.com/office/drawing/2014/main" id="{6ABF3886-17A9-4B74-99C8-4651DACF44AC}"/>
            </a:ext>
          </a:extLst>
        </xdr:cNvPr>
        <xdr:cNvSpPr/>
      </xdr:nvSpPr>
      <xdr:spPr>
        <a:xfrm rot="10800000">
          <a:off x="66675" y="57149"/>
          <a:ext cx="247650" cy="180975"/>
        </a:xfrm>
        <a:prstGeom prst="chevron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171450</xdr:colOff>
      <xdr:row>15</xdr:row>
      <xdr:rowOff>0</xdr:rowOff>
    </xdr:from>
    <xdr:to>
      <xdr:col>2</xdr:col>
      <xdr:colOff>428626</xdr:colOff>
      <xdr:row>17</xdr:row>
      <xdr:rowOff>19050</xdr:rowOff>
    </xdr:to>
    <xdr:sp macro="[1]!aujourdhui" textlink="">
      <xdr:nvSpPr>
        <xdr:cNvPr id="4" name="Étiquette 3">
          <a:extLst>
            <a:ext uri="{FF2B5EF4-FFF2-40B4-BE49-F238E27FC236}">
              <a16:creationId xmlns:a16="http://schemas.microsoft.com/office/drawing/2014/main" id="{F7B3AF59-323C-4FB2-9AD3-BBA9AEB833C3}"/>
            </a:ext>
          </a:extLst>
        </xdr:cNvPr>
        <xdr:cNvSpPr/>
      </xdr:nvSpPr>
      <xdr:spPr>
        <a:xfrm>
          <a:off x="171450" y="7210425"/>
          <a:ext cx="1019176" cy="400050"/>
        </a:xfrm>
        <a:prstGeom prst="plaque">
          <a:avLst/>
        </a:prstGeom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rtlCol="0" anchor="ctr"/>
        <a:lstStyle/>
        <a:p>
          <a:pPr algn="r"/>
          <a:r>
            <a:rPr lang="fr-FR" sz="1100" b="0" cap="small" baseline="0">
              <a:latin typeface="+mn-lt"/>
              <a:ea typeface="Segoe UI Black" pitchFamily="34" charset="0"/>
              <a:cs typeface="Rod" panose="020B0604020202020204" pitchFamily="49" charset="-79"/>
            </a:rPr>
            <a:t>Aujourd'hui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Users\FRANCK\Documents\FRANCK\EXCEL\JOB\chantier\Chantier.xlsm" TargetMode="External"/><Relationship Id="rId1" Type="http://schemas.openxmlformats.org/officeDocument/2006/relationships/externalLinkPath" Target="Chant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bsences"/>
      <sheetName val="Planning"/>
      <sheetName val="Agenda"/>
      <sheetName val="Taches"/>
      <sheetName val="Listes"/>
    </sheetNames>
    <definedNames>
      <definedName name="aujourdhui"/>
      <definedName name="jourApres"/>
      <definedName name="jourAvant"/>
    </definedNames>
    <sheetDataSet>
      <sheetData sheetId="0"/>
      <sheetData sheetId="1"/>
      <sheetData sheetId="2"/>
      <sheetData sheetId="3"/>
      <sheetData sheetId="4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5E261D2-00EC-4B37-994F-1EDDD6F35EAF}" name="Tableau5" displayName="Tableau5" ref="A1:D3" totalsRowShown="0" headerRowDxfId="6" dataDxfId="5">
  <sortState xmlns:xlrd2="http://schemas.microsoft.com/office/spreadsheetml/2017/richdata2" ref="A2:D3">
    <sortCondition ref="A2:A3"/>
  </sortState>
  <tableColumns count="4">
    <tableColumn id="1" xr3:uid="{CB22BBBA-4643-4F75-9CE1-5806568114FD}" name="Nom prénom" dataDxfId="4"/>
    <tableColumn id="2" xr3:uid="{C277CDD6-4F6C-4A65-82A7-465CF60CFFC6}" name="date début" dataDxfId="3"/>
    <tableColumn id="3" xr3:uid="{994F0099-3A4D-43A4-BE95-559D99216C54}" name="date fin" dataDxfId="2"/>
    <tableColumn id="4" xr3:uid="{0B775B6C-764C-4C62-8B09-C01E7AB1A9A5}" name="Type _x000a_d'absence" dataDxfId="1"/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A39ED8C-EE99-4FD3-9AD9-0D931654FBCC}" name="Tableau1" displayName="Tableau1" ref="A1:O14" totalsRowShown="0" headerRowDxfId="42" dataDxfId="41">
  <sortState xmlns:xlrd2="http://schemas.microsoft.com/office/spreadsheetml/2017/richdata2" ref="A2:O14">
    <sortCondition descending="1" ref="G2:G14"/>
  </sortState>
  <tableColumns count="15">
    <tableColumn id="1" xr3:uid="{DFACDF2F-E4E4-40FF-8522-06CB22BB0C73}" name="Numéro _x000a_chantier" dataDxfId="40"/>
    <tableColumn id="2" xr3:uid="{3A262D35-10A5-44A8-BE42-AF81D98E8F61}" name="Chantier" dataDxfId="39"/>
    <tableColumn id="3" xr3:uid="{F226C033-A8D0-4F87-AA34-8B954B15DFDC}" name="Adresse" dataDxfId="38"/>
    <tableColumn id="4" xr3:uid="{ED02D58C-F0C3-46DF-BCD5-163E4FEC69C6}" name="Client" dataDxfId="37"/>
    <tableColumn id="6" xr3:uid="{CBAACB83-1E8F-4D63-9A4A-29AE7321A7A3}" name="Numéro _x000a_tâche" dataDxfId="36"/>
    <tableColumn id="7" xr3:uid="{D75B7C93-65F5-4028-8253-CF2E117C4182}" name="Tâche" dataDxfId="35"/>
    <tableColumn id="15" xr3:uid="{B190DA61-E2DE-457C-BDE4-E9B4E63BC0E8}" name="Date" dataDxfId="34"/>
    <tableColumn id="8" xr3:uid="{78258500-1F05-4633-BE1E-74182A497FAC}" name="heure _x000a_début" dataDxfId="33"/>
    <tableColumn id="9" xr3:uid="{D34EB013-D312-4B80-8FE4-C450F9AED543}" name="heure_x000a_ fin" dataDxfId="32"/>
    <tableColumn id="10" xr3:uid="{B65E8C9A-914B-4F67-B809-FE2A6FC1E985}" name="Salarié1" dataDxfId="31"/>
    <tableColumn id="17" xr3:uid="{53234426-820F-480B-B6E3-5F8A30D62B17}" name="taux hor.1" dataDxfId="30"/>
    <tableColumn id="11" xr3:uid="{9899A3A1-1595-4974-B015-654262FA06EB}" name="Salarié2" dataDxfId="29"/>
    <tableColumn id="18" xr3:uid="{7A797ABB-6EE2-4C39-BFD1-3822DBA96279}" name="taux_x000a_ hor.2" dataDxfId="28"/>
    <tableColumn id="12" xr3:uid="{96954D4E-DDBB-4B19-A9AE-7F92F5B61483}" name="Salarié3" dataDxfId="27"/>
    <tableColumn id="19" xr3:uid="{62F24933-8334-4616-AD06-F03D63A2CF9D}" name="taux_x000a_ hor.3" dataDxfId="2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3DFCF0F-8F11-438F-9B7F-E9AFC7E344E3}" name="Tableau3" displayName="Tableau3" ref="A1:B6" totalsRowShown="0" headerRowDxfId="25" dataDxfId="24">
  <tableColumns count="2">
    <tableColumn id="1" xr3:uid="{E8E0F7F6-9226-483A-8B30-0B25E9200C3B}" name="Salariés" dataDxfId="23"/>
    <tableColumn id="2" xr3:uid="{621BF3B2-310E-4771-A100-67EA0676C5D0}" name="Taux _x000a_horaire" dataDxfId="22"/>
  </tableColumns>
  <tableStyleInfo name="TableStyleMedium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C400F3C-C938-4D49-A38B-DA8367482AC8}" name="Tableau4" displayName="Tableau4" ref="F1:I5" totalsRowShown="0" headerRowDxfId="21" tableBorderDxfId="20">
  <tableColumns count="4">
    <tableColumn id="1" xr3:uid="{3D6CA7FD-E94B-4495-B3FF-8157513D4DDE}" name="Ref"/>
    <tableColumn id="2" xr3:uid="{9FDF1E1F-7788-4247-9A68-CF936503361C}" name="Chantiers"/>
    <tableColumn id="3" xr3:uid="{C49AFE11-74CC-471C-99FB-E0716F7170CE}" name="Adresse"/>
    <tableColumn id="4" xr3:uid="{20844648-8F3F-41CC-9820-584582758FC8}" name="Client" dataDxfId="19"/>
  </tableColumns>
  <tableStyleInfo name="TableStyleLight2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0BCAC5A-2114-451F-88FC-10906575B463}" name="Tableau2" displayName="Tableau2" ref="M1:O13" totalsRowShown="0" headerRowDxfId="18" dataDxfId="17">
  <tableColumns count="3">
    <tableColumn id="1" xr3:uid="{203AFC69-062F-4892-A4EF-FF44BA1B74E3}" name="Mois" dataDxfId="16"/>
    <tableColumn id="2" xr3:uid="{FBBA8CD9-99D3-4689-9E78-91E2F13ECDE7}" name="Nbre" dataDxfId="15"/>
    <tableColumn id="3" xr3:uid="{B5B0F48A-0DFE-4A0F-A95C-56595C35D56F}" name="Nbre _x000a_jours" dataDxfId="14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CB941088-FEF0-4A54-B2ED-1A98DBC3B1D2}" name="Tableau6" displayName="Tableau6" ref="Q1:R8" totalsRowShown="0" headerRowDxfId="13" tableBorderDxfId="12">
  <tableColumns count="2">
    <tableColumn id="1" xr3:uid="{20F0F7DD-8EDA-4AE6-9241-316ED2BF9392}" name="Initiales"/>
    <tableColumn id="2" xr3:uid="{F8BF5165-8792-47C9-8D85-196D14D46BD4}" name="Type_x000a_ absence" dataDxfId="1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945BE226-E977-48B9-B131-E4A96FA13C58}" name="Tableau48" displayName="Tableau48" ref="T1:T54" totalsRowShown="0" headerRowDxfId="10" dataDxfId="9" tableBorderDxfId="8">
  <tableColumns count="1">
    <tableColumn id="1" xr3:uid="{E696AE92-12A5-4123-934F-B4AFDCCCD67E}" name="Semaines" dataDxfId="7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B1455-AC0A-4B77-B924-F1070C67A105}">
  <sheetPr codeName="Feuil1"/>
  <dimension ref="A1:V100"/>
  <sheetViews>
    <sheetView showGridLines="0" tabSelected="1" workbookViewId="0">
      <selection activeCell="D4" sqref="D4"/>
    </sheetView>
  </sheetViews>
  <sheetFormatPr baseColWidth="10" defaultRowHeight="15" x14ac:dyDescent="0.25"/>
  <cols>
    <col min="1" max="1" width="17.85546875" style="7" bestFit="1" customWidth="1"/>
    <col min="2" max="7" width="4.85546875" style="7" bestFit="1" customWidth="1"/>
    <col min="8" max="8" width="4.85546875" style="7" hidden="1" customWidth="1"/>
    <col min="9" max="13" width="4.85546875" style="7" bestFit="1" customWidth="1"/>
    <col min="14" max="14" width="4.5703125" style="7" bestFit="1" customWidth="1"/>
    <col min="15" max="15" width="4.42578125" style="7" hidden="1" customWidth="1"/>
    <col min="16" max="16" width="3.85546875" style="7" bestFit="1" customWidth="1"/>
    <col min="17" max="17" width="4.42578125" style="7" bestFit="1" customWidth="1"/>
    <col min="18" max="18" width="4.5703125" style="7" bestFit="1" customWidth="1"/>
    <col min="19" max="19" width="3.85546875" style="7" bestFit="1" customWidth="1"/>
    <col min="20" max="20" width="4.28515625" style="7" bestFit="1" customWidth="1"/>
    <col min="21" max="21" width="4.5703125" style="7" bestFit="1" customWidth="1"/>
    <col min="22" max="22" width="4.42578125" style="7" hidden="1" customWidth="1"/>
    <col min="23" max="16384" width="11.42578125" style="7"/>
  </cols>
  <sheetData>
    <row r="1" spans="1:22" ht="26.25" customHeight="1" x14ac:dyDescent="0.25">
      <c r="A1" s="1">
        <v>44986</v>
      </c>
      <c r="B1" s="2">
        <v>45005</v>
      </c>
      <c r="C1" s="2">
        <v>45006</v>
      </c>
      <c r="D1" s="2">
        <v>45007</v>
      </c>
      <c r="E1" s="2">
        <v>45008</v>
      </c>
      <c r="F1" s="3">
        <v>45009</v>
      </c>
      <c r="G1" s="4">
        <v>45010</v>
      </c>
      <c r="H1" s="5">
        <v>45011</v>
      </c>
      <c r="I1" s="2">
        <v>45012</v>
      </c>
      <c r="J1" s="2">
        <v>45013</v>
      </c>
      <c r="K1" s="2">
        <v>45014</v>
      </c>
      <c r="L1" s="2">
        <v>45015</v>
      </c>
      <c r="M1" s="3">
        <v>45016</v>
      </c>
      <c r="N1" s="4">
        <v>45017</v>
      </c>
      <c r="O1" s="5">
        <v>45018</v>
      </c>
      <c r="P1" s="2">
        <v>45019</v>
      </c>
      <c r="Q1" s="2">
        <v>45020</v>
      </c>
      <c r="R1" s="2">
        <v>45021</v>
      </c>
      <c r="S1" s="2">
        <v>45022</v>
      </c>
      <c r="T1" s="3">
        <v>45023</v>
      </c>
      <c r="U1" s="4">
        <v>45024</v>
      </c>
      <c r="V1" s="6">
        <v>45025</v>
      </c>
    </row>
    <row r="2" spans="1:22" ht="37.5" customHeight="1" x14ac:dyDescent="0.35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10" t="s">
        <v>5</v>
      </c>
      <c r="G2" s="11" t="s">
        <v>6</v>
      </c>
      <c r="H2" s="12" t="s">
        <v>7</v>
      </c>
      <c r="I2" s="9" t="s">
        <v>1</v>
      </c>
      <c r="J2" s="9" t="s">
        <v>2</v>
      </c>
      <c r="K2" s="9" t="s">
        <v>3</v>
      </c>
      <c r="L2" s="9" t="s">
        <v>4</v>
      </c>
      <c r="M2" s="10" t="s">
        <v>5</v>
      </c>
      <c r="N2" s="11" t="s">
        <v>6</v>
      </c>
      <c r="O2" s="12" t="s">
        <v>7</v>
      </c>
      <c r="P2" s="9" t="s">
        <v>1</v>
      </c>
      <c r="Q2" s="9" t="s">
        <v>2</v>
      </c>
      <c r="R2" s="9" t="s">
        <v>3</v>
      </c>
      <c r="S2" s="9" t="s">
        <v>4</v>
      </c>
      <c r="T2" s="10" t="s">
        <v>5</v>
      </c>
      <c r="U2" s="11" t="s">
        <v>6</v>
      </c>
      <c r="V2" s="13" t="s">
        <v>7</v>
      </c>
    </row>
    <row r="3" spans="1:22" x14ac:dyDescent="0.25">
      <c r="A3" s="9" t="s">
        <v>8</v>
      </c>
      <c r="B3" s="9"/>
      <c r="C3" s="9"/>
      <c r="D3" s="9"/>
      <c r="E3" s="14" t="s">
        <v>9</v>
      </c>
      <c r="F3" s="15" t="s">
        <v>9</v>
      </c>
      <c r="G3" s="11"/>
      <c r="H3" s="12"/>
      <c r="I3" s="9"/>
      <c r="J3" s="9"/>
      <c r="K3" s="9"/>
      <c r="L3" s="9"/>
      <c r="M3" s="10"/>
      <c r="N3" s="11"/>
      <c r="O3" s="12"/>
      <c r="P3" s="9"/>
      <c r="Q3" s="9"/>
      <c r="R3" s="9"/>
      <c r="S3" s="9"/>
      <c r="T3" s="10"/>
      <c r="U3" s="11"/>
      <c r="V3" s="13"/>
    </row>
    <row r="4" spans="1:22" x14ac:dyDescent="0.25">
      <c r="A4" s="9" t="s">
        <v>10</v>
      </c>
      <c r="B4" s="9"/>
      <c r="C4" s="16" t="s">
        <v>11</v>
      </c>
      <c r="D4" s="16" t="s">
        <v>11</v>
      </c>
      <c r="E4" s="9"/>
      <c r="F4" s="10"/>
      <c r="G4" s="11"/>
      <c r="H4" s="12"/>
      <c r="I4" s="9"/>
      <c r="J4" s="9"/>
      <c r="K4" s="9"/>
      <c r="L4" s="9"/>
      <c r="M4" s="10"/>
      <c r="N4" s="11"/>
      <c r="O4" s="12"/>
      <c r="P4" s="9"/>
      <c r="Q4" s="9"/>
      <c r="R4" s="9"/>
      <c r="S4" s="9"/>
      <c r="T4" s="10"/>
      <c r="U4" s="11"/>
      <c r="V4" s="13"/>
    </row>
    <row r="5" spans="1:22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 x14ac:dyDescent="0.25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 x14ac:dyDescent="0.25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</row>
    <row r="8" spans="1:22" x14ac:dyDescent="0.25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</row>
    <row r="9" spans="1:22" x14ac:dyDescent="0.25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 x14ac:dyDescent="0.25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</row>
    <row r="11" spans="1:22" x14ac:dyDescent="0.25">
      <c r="A11"/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 x14ac:dyDescent="0.25">
      <c r="A12"/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</row>
    <row r="13" spans="1:22" x14ac:dyDescent="0.25">
      <c r="A13"/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</row>
    <row r="14" spans="1:22" x14ac:dyDescent="0.25">
      <c r="A14"/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</row>
    <row r="15" spans="1:22" x14ac:dyDescent="0.25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 x14ac:dyDescent="0.25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 x14ac:dyDescent="0.25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 x14ac:dyDescent="0.25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 x14ac:dyDescent="0.25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 x14ac:dyDescent="0.25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 x14ac:dyDescent="0.25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 x14ac:dyDescent="0.25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</row>
    <row r="24" spans="1:22" x14ac:dyDescent="0.25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</row>
    <row r="25" spans="1:22" x14ac:dyDescent="0.25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</row>
    <row r="26" spans="1:22" x14ac:dyDescent="0.25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 x14ac:dyDescent="0.25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 x14ac:dyDescent="0.25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</row>
    <row r="29" spans="1:22" x14ac:dyDescent="0.25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</row>
    <row r="30" spans="1:22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</row>
    <row r="31" spans="1:22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</row>
    <row r="32" spans="1:22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</row>
    <row r="34" spans="1:22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</row>
    <row r="39" spans="1:22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</row>
    <row r="40" spans="1:22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</row>
    <row r="41" spans="1:22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</row>
    <row r="48" spans="1:22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</row>
    <row r="49" spans="1:22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</row>
    <row r="51" spans="1:22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</row>
    <row r="53" spans="1:22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</row>
    <row r="56" spans="1:22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</row>
    <row r="57" spans="1:22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</row>
    <row r="58" spans="1:22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</row>
    <row r="59" spans="1:22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  <row r="61" spans="1:22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  <row r="63" spans="1:22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</row>
    <row r="64" spans="1:22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</row>
    <row r="65" spans="1:22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</row>
    <row r="66" spans="1:22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</row>
    <row r="67" spans="1:22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</row>
    <row r="68" spans="1:22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</row>
    <row r="69" spans="1:22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</row>
    <row r="70" spans="1:22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</row>
    <row r="71" spans="1:22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</row>
    <row r="72" spans="1:22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</row>
    <row r="73" spans="1:22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</row>
    <row r="74" spans="1:22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</row>
    <row r="75" spans="1:22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</row>
    <row r="76" spans="1:22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</row>
    <row r="77" spans="1:22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</row>
    <row r="78" spans="1:22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</row>
    <row r="79" spans="1:22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</row>
    <row r="80" spans="1:22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</row>
    <row r="81" spans="1:22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</row>
    <row r="82" spans="1:22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</row>
    <row r="83" spans="1:22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</row>
    <row r="84" spans="1:22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</row>
    <row r="85" spans="1:22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</row>
    <row r="86" spans="1:22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</row>
    <row r="87" spans="1:22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</row>
    <row r="88" spans="1:22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</row>
    <row r="89" spans="1:22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</row>
    <row r="90" spans="1:22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</row>
    <row r="91" spans="1:22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</row>
    <row r="92" spans="1:22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</row>
    <row r="93" spans="1:22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</row>
    <row r="94" spans="1:22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</row>
    <row r="95" spans="1:22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</row>
    <row r="96" spans="1:22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</row>
    <row r="97" spans="1:22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</row>
    <row r="98" spans="1:22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</row>
    <row r="99" spans="1:22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</row>
    <row r="100" spans="1:22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SpinButton_semai">
          <controlPr defaultSize="0" autoLine="0" r:id="rId4">
            <anchor moveWithCells="1">
              <from>
                <xdr:col>0</xdr:col>
                <xdr:colOff>190500</xdr:colOff>
                <xdr:row>1</xdr:row>
                <xdr:rowOff>19050</xdr:rowOff>
              </from>
              <to>
                <xdr:col>0</xdr:col>
                <xdr:colOff>1009650</xdr:colOff>
                <xdr:row>1</xdr:row>
                <xdr:rowOff>228600</xdr:rowOff>
              </to>
            </anchor>
          </controlPr>
        </control>
      </mc:Choice>
      <mc:Fallback>
        <control shapeId="1025" r:id="rId3" name="SpinButton_semai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EE7D77-778A-486F-B143-E51083DF0219}">
  <sheetPr codeName="Feuil5"/>
  <dimension ref="A1:D3"/>
  <sheetViews>
    <sheetView showGridLines="0" workbookViewId="0">
      <selection activeCell="G11" sqref="G11"/>
    </sheetView>
  </sheetViews>
  <sheetFormatPr baseColWidth="10" defaultRowHeight="15" x14ac:dyDescent="0.25"/>
  <cols>
    <col min="1" max="1" width="14.85546875" style="20" bestFit="1" customWidth="1"/>
    <col min="2" max="3" width="10.85546875" style="20" customWidth="1"/>
    <col min="4" max="4" width="9.7109375" style="20" customWidth="1"/>
    <col min="5" max="16384" width="11.42578125" style="20"/>
  </cols>
  <sheetData>
    <row r="1" spans="1:4" s="18" customFormat="1" ht="45" x14ac:dyDescent="0.25">
      <c r="A1" s="18" t="s">
        <v>137</v>
      </c>
      <c r="B1" s="18" t="s">
        <v>138</v>
      </c>
      <c r="C1" s="18" t="s">
        <v>139</v>
      </c>
      <c r="D1" s="17" t="s">
        <v>140</v>
      </c>
    </row>
    <row r="2" spans="1:4" x14ac:dyDescent="0.25">
      <c r="A2" s="20" t="s">
        <v>8</v>
      </c>
      <c r="B2" s="20" t="s">
        <v>57</v>
      </c>
      <c r="C2" s="20" t="s">
        <v>55</v>
      </c>
      <c r="D2" s="20" t="s">
        <v>9</v>
      </c>
    </row>
    <row r="3" spans="1:4" x14ac:dyDescent="0.25">
      <c r="A3" s="20" t="s">
        <v>10</v>
      </c>
      <c r="B3" s="20" t="s">
        <v>60</v>
      </c>
      <c r="C3" s="20" t="s">
        <v>141</v>
      </c>
      <c r="D3" s="20" t="s">
        <v>11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A32BCC-7C99-4853-B694-47B6D5B8CC65}">
  <sheetPr codeName="Feuil2"/>
  <dimension ref="A1:Q14"/>
  <sheetViews>
    <sheetView showGridLines="0" workbookViewId="0">
      <selection activeCell="E5" sqref="E5"/>
    </sheetView>
  </sheetViews>
  <sheetFormatPr baseColWidth="10" defaultRowHeight="15" x14ac:dyDescent="0.25"/>
  <cols>
    <col min="1" max="1" width="8.28515625" style="20" bestFit="1" customWidth="1"/>
    <col min="2" max="2" width="12" style="20" customWidth="1"/>
    <col min="3" max="3" width="20.7109375" style="20" bestFit="1" customWidth="1"/>
    <col min="4" max="4" width="12.42578125" style="20" bestFit="1" customWidth="1"/>
    <col min="5" max="5" width="8.28515625" style="20" bestFit="1" customWidth="1"/>
    <col min="6" max="6" width="24.85546875" style="20" customWidth="1"/>
    <col min="7" max="7" width="10.7109375" style="20" bestFit="1" customWidth="1"/>
    <col min="8" max="9" width="6.28515625" style="20" bestFit="1" customWidth="1"/>
    <col min="10" max="10" width="15.7109375" style="20" bestFit="1" customWidth="1"/>
    <col min="11" max="11" width="8.42578125" style="20" customWidth="1"/>
    <col min="12" max="12" width="13.42578125" style="20" bestFit="1" customWidth="1"/>
    <col min="13" max="13" width="6.7109375" style="20" customWidth="1"/>
    <col min="14" max="14" width="15.7109375" style="20" bestFit="1" customWidth="1"/>
    <col min="15" max="15" width="7" style="20" customWidth="1"/>
    <col min="16" max="16384" width="11.42578125" style="20"/>
  </cols>
  <sheetData>
    <row r="1" spans="1:17" s="18" customFormat="1" ht="30" x14ac:dyDescent="0.25">
      <c r="A1" s="17" t="s">
        <v>12</v>
      </c>
      <c r="B1" s="18" t="s">
        <v>13</v>
      </c>
      <c r="C1" s="18" t="s">
        <v>14</v>
      </c>
      <c r="D1" s="18" t="s">
        <v>15</v>
      </c>
      <c r="E1" s="17" t="s">
        <v>16</v>
      </c>
      <c r="F1" s="18" t="s">
        <v>17</v>
      </c>
      <c r="G1" s="17" t="s">
        <v>18</v>
      </c>
      <c r="H1" s="17" t="s">
        <v>19</v>
      </c>
      <c r="I1" s="17" t="s">
        <v>20</v>
      </c>
      <c r="J1" s="18" t="s">
        <v>21</v>
      </c>
      <c r="K1" s="17" t="s">
        <v>22</v>
      </c>
      <c r="L1" s="18" t="s">
        <v>23</v>
      </c>
      <c r="M1" s="17" t="s">
        <v>24</v>
      </c>
      <c r="N1" s="18" t="s">
        <v>25</v>
      </c>
      <c r="O1" s="17" t="s">
        <v>26</v>
      </c>
      <c r="Q1" s="19">
        <v>7</v>
      </c>
    </row>
    <row r="2" spans="1:17" x14ac:dyDescent="0.25">
      <c r="A2" s="20" t="s">
        <v>27</v>
      </c>
      <c r="B2" s="20" t="s">
        <v>28</v>
      </c>
      <c r="C2" s="20" t="s">
        <v>29</v>
      </c>
      <c r="D2" s="20" t="s">
        <v>30</v>
      </c>
      <c r="E2" s="20">
        <v>15</v>
      </c>
      <c r="F2" s="20" t="s">
        <v>31</v>
      </c>
      <c r="G2" s="21" t="s">
        <v>32</v>
      </c>
      <c r="H2" s="20">
        <v>9</v>
      </c>
      <c r="I2" s="20">
        <v>13</v>
      </c>
      <c r="J2" s="20" t="s">
        <v>33</v>
      </c>
      <c r="K2" s="20">
        <v>12</v>
      </c>
      <c r="L2" s="20" t="s">
        <v>8</v>
      </c>
      <c r="M2" s="20">
        <v>15</v>
      </c>
      <c r="N2" s="20" t="s">
        <v>10</v>
      </c>
      <c r="O2" s="20" t="s">
        <v>34</v>
      </c>
    </row>
    <row r="3" spans="1:17" x14ac:dyDescent="0.25">
      <c r="A3" s="20" t="s">
        <v>35</v>
      </c>
      <c r="B3" s="20" t="s">
        <v>36</v>
      </c>
      <c r="C3" s="20" t="s">
        <v>37</v>
      </c>
      <c r="D3" s="20" t="s">
        <v>38</v>
      </c>
      <c r="E3" s="20">
        <v>17</v>
      </c>
      <c r="F3" s="20" t="s">
        <v>39</v>
      </c>
      <c r="G3" s="21" t="s">
        <v>32</v>
      </c>
      <c r="H3" s="20">
        <v>8</v>
      </c>
      <c r="I3" s="20">
        <v>12</v>
      </c>
      <c r="J3" s="20" t="s">
        <v>8</v>
      </c>
      <c r="K3" s="20">
        <v>15</v>
      </c>
      <c r="L3" s="20" t="s">
        <v>33</v>
      </c>
      <c r="M3" s="20">
        <v>12</v>
      </c>
      <c r="N3" s="20" t="s">
        <v>10</v>
      </c>
      <c r="O3" s="20" t="s">
        <v>34</v>
      </c>
    </row>
    <row r="4" spans="1:17" x14ac:dyDescent="0.25">
      <c r="A4" s="20" t="s">
        <v>40</v>
      </c>
      <c r="B4" s="20" t="s">
        <v>41</v>
      </c>
      <c r="C4" s="20" t="s">
        <v>42</v>
      </c>
      <c r="D4" s="20" t="s">
        <v>43</v>
      </c>
      <c r="E4" s="20">
        <v>12</v>
      </c>
      <c r="F4" s="20" t="s">
        <v>44</v>
      </c>
      <c r="G4" s="21" t="s">
        <v>45</v>
      </c>
      <c r="H4" s="20">
        <v>13</v>
      </c>
      <c r="I4" s="20">
        <v>17</v>
      </c>
      <c r="J4" s="20" t="s">
        <v>46</v>
      </c>
      <c r="K4" s="20">
        <v>13.3</v>
      </c>
      <c r="L4" s="20" t="s">
        <v>47</v>
      </c>
      <c r="M4" s="20">
        <v>14</v>
      </c>
      <c r="N4" s="20" t="s">
        <v>10</v>
      </c>
      <c r="O4" s="20" t="s">
        <v>34</v>
      </c>
    </row>
    <row r="5" spans="1:17" x14ac:dyDescent="0.25">
      <c r="A5" s="20" t="s">
        <v>27</v>
      </c>
      <c r="B5" s="20" t="s">
        <v>28</v>
      </c>
      <c r="C5" s="20" t="s">
        <v>29</v>
      </c>
      <c r="D5" s="20" t="s">
        <v>30</v>
      </c>
      <c r="E5" s="20">
        <v>13</v>
      </c>
      <c r="F5" s="20" t="s">
        <v>48</v>
      </c>
      <c r="G5" s="21" t="s">
        <v>45</v>
      </c>
      <c r="H5" s="20">
        <v>11</v>
      </c>
      <c r="I5" s="20">
        <v>15</v>
      </c>
      <c r="J5" s="20" t="s">
        <v>33</v>
      </c>
      <c r="K5" s="20">
        <v>12</v>
      </c>
      <c r="L5" s="20" t="s">
        <v>10</v>
      </c>
      <c r="M5" s="20" t="s">
        <v>34</v>
      </c>
    </row>
    <row r="6" spans="1:17" x14ac:dyDescent="0.25">
      <c r="A6" s="20" t="s">
        <v>27</v>
      </c>
      <c r="B6" s="20" t="s">
        <v>28</v>
      </c>
      <c r="C6" s="20" t="s">
        <v>29</v>
      </c>
      <c r="D6" s="20" t="s">
        <v>30</v>
      </c>
      <c r="E6" s="20">
        <v>11</v>
      </c>
      <c r="F6" s="20" t="s">
        <v>49</v>
      </c>
      <c r="G6" s="21" t="s">
        <v>50</v>
      </c>
      <c r="H6" s="20">
        <v>13</v>
      </c>
      <c r="I6" s="20">
        <v>17</v>
      </c>
      <c r="J6" s="20" t="s">
        <v>8</v>
      </c>
      <c r="K6" s="20">
        <v>15</v>
      </c>
      <c r="L6" s="20" t="s">
        <v>33</v>
      </c>
      <c r="M6" s="20">
        <v>12</v>
      </c>
      <c r="N6" s="20" t="s">
        <v>47</v>
      </c>
      <c r="O6" s="20">
        <v>14</v>
      </c>
    </row>
    <row r="7" spans="1:17" x14ac:dyDescent="0.25">
      <c r="A7" s="20" t="s">
        <v>27</v>
      </c>
      <c r="B7" s="20" t="s">
        <v>51</v>
      </c>
      <c r="C7" s="20" t="s">
        <v>52</v>
      </c>
      <c r="D7" s="20" t="s">
        <v>53</v>
      </c>
      <c r="E7" s="20">
        <v>9</v>
      </c>
      <c r="F7" s="20" t="s">
        <v>54</v>
      </c>
      <c r="G7" s="21" t="s">
        <v>55</v>
      </c>
      <c r="H7" s="20">
        <v>11</v>
      </c>
      <c r="I7" s="20">
        <v>13</v>
      </c>
      <c r="J7" s="20" t="s">
        <v>46</v>
      </c>
      <c r="K7" s="20">
        <v>13.3</v>
      </c>
      <c r="L7" s="20" t="s">
        <v>8</v>
      </c>
      <c r="M7" s="20">
        <v>15</v>
      </c>
      <c r="N7" s="20" t="s">
        <v>10</v>
      </c>
      <c r="O7" s="20" t="s">
        <v>34</v>
      </c>
    </row>
    <row r="8" spans="1:17" x14ac:dyDescent="0.25">
      <c r="A8" s="20" t="s">
        <v>35</v>
      </c>
      <c r="B8" s="20" t="s">
        <v>36</v>
      </c>
      <c r="C8" s="20" t="s">
        <v>37</v>
      </c>
      <c r="D8" s="20" t="s">
        <v>38</v>
      </c>
      <c r="E8" s="20">
        <v>7</v>
      </c>
      <c r="F8" s="20" t="s">
        <v>56</v>
      </c>
      <c r="G8" s="21" t="s">
        <v>57</v>
      </c>
      <c r="H8" s="20">
        <v>9</v>
      </c>
      <c r="I8" s="20">
        <v>13</v>
      </c>
      <c r="J8" s="20" t="s">
        <v>46</v>
      </c>
      <c r="K8" s="20">
        <v>13.3</v>
      </c>
      <c r="L8" s="20" t="s">
        <v>47</v>
      </c>
      <c r="M8" s="20">
        <v>14</v>
      </c>
    </row>
    <row r="9" spans="1:17" x14ac:dyDescent="0.25">
      <c r="A9" s="20" t="s">
        <v>35</v>
      </c>
      <c r="B9" s="20" t="s">
        <v>36</v>
      </c>
      <c r="C9" s="20" t="s">
        <v>37</v>
      </c>
      <c r="D9" s="20" t="s">
        <v>38</v>
      </c>
      <c r="E9" s="20">
        <v>8</v>
      </c>
      <c r="F9" s="20" t="s">
        <v>58</v>
      </c>
      <c r="G9" s="21" t="s">
        <v>57</v>
      </c>
      <c r="H9" s="20">
        <v>14</v>
      </c>
      <c r="I9" s="20">
        <v>16</v>
      </c>
      <c r="J9" s="20" t="s">
        <v>10</v>
      </c>
      <c r="K9" s="20" t="s">
        <v>34</v>
      </c>
      <c r="L9" s="20" t="s">
        <v>33</v>
      </c>
      <c r="M9" s="20">
        <v>12</v>
      </c>
      <c r="N9" s="20" t="s">
        <v>47</v>
      </c>
      <c r="O9" s="20">
        <v>14</v>
      </c>
    </row>
    <row r="10" spans="1:17" x14ac:dyDescent="0.25">
      <c r="A10" s="20" t="s">
        <v>40</v>
      </c>
      <c r="B10" s="20" t="s">
        <v>41</v>
      </c>
      <c r="C10" s="20" t="s">
        <v>42</v>
      </c>
      <c r="D10" s="20" t="s">
        <v>43</v>
      </c>
      <c r="E10" s="20">
        <v>10</v>
      </c>
      <c r="F10" s="20" t="s">
        <v>59</v>
      </c>
      <c r="G10" s="21" t="s">
        <v>60</v>
      </c>
      <c r="H10" s="20">
        <v>8</v>
      </c>
      <c r="I10" s="20">
        <v>13</v>
      </c>
      <c r="J10" s="20" t="s">
        <v>33</v>
      </c>
      <c r="K10" s="20">
        <v>12</v>
      </c>
      <c r="L10" s="20" t="s">
        <v>46</v>
      </c>
      <c r="M10" s="20">
        <v>13.3</v>
      </c>
    </row>
    <row r="11" spans="1:17" x14ac:dyDescent="0.25">
      <c r="A11" s="20" t="s">
        <v>61</v>
      </c>
      <c r="B11" s="20" t="s">
        <v>41</v>
      </c>
      <c r="C11" s="20" t="s">
        <v>42</v>
      </c>
      <c r="D11" s="20" t="s">
        <v>62</v>
      </c>
      <c r="E11" s="20">
        <v>3</v>
      </c>
      <c r="F11" s="20" t="s">
        <v>63</v>
      </c>
      <c r="G11" s="21" t="s">
        <v>64</v>
      </c>
      <c r="H11" s="20">
        <v>12</v>
      </c>
      <c r="I11" s="20">
        <v>14</v>
      </c>
      <c r="J11" s="20" t="s">
        <v>47</v>
      </c>
      <c r="K11" s="20">
        <v>14</v>
      </c>
      <c r="L11" s="20" t="s">
        <v>33</v>
      </c>
      <c r="M11" s="20">
        <v>12</v>
      </c>
      <c r="N11" s="20" t="s">
        <v>46</v>
      </c>
      <c r="O11" s="20">
        <v>13.3</v>
      </c>
    </row>
    <row r="12" spans="1:17" x14ac:dyDescent="0.25">
      <c r="A12" s="20" t="s">
        <v>65</v>
      </c>
      <c r="B12" s="20" t="s">
        <v>36</v>
      </c>
      <c r="C12" s="20" t="s">
        <v>37</v>
      </c>
      <c r="D12" s="20" t="s">
        <v>66</v>
      </c>
      <c r="E12" s="20">
        <v>6</v>
      </c>
      <c r="F12" s="20" t="s">
        <v>67</v>
      </c>
      <c r="G12" s="21">
        <v>45005</v>
      </c>
      <c r="H12" s="20">
        <v>16</v>
      </c>
      <c r="I12" s="20">
        <v>17</v>
      </c>
      <c r="J12" s="20" t="s">
        <v>47</v>
      </c>
      <c r="K12" s="20">
        <v>14</v>
      </c>
      <c r="L12" s="20" t="s">
        <v>8</v>
      </c>
      <c r="M12" s="20">
        <v>15</v>
      </c>
    </row>
    <row r="13" spans="1:17" x14ac:dyDescent="0.25">
      <c r="A13" s="20" t="s">
        <v>68</v>
      </c>
      <c r="B13" s="20" t="s">
        <v>36</v>
      </c>
      <c r="C13" s="20" t="s">
        <v>37</v>
      </c>
      <c r="D13" s="20" t="s">
        <v>69</v>
      </c>
      <c r="E13" s="20">
        <v>4</v>
      </c>
      <c r="F13" s="20" t="s">
        <v>70</v>
      </c>
      <c r="G13" s="21" t="s">
        <v>71</v>
      </c>
      <c r="H13" s="20">
        <v>7</v>
      </c>
      <c r="I13" s="20">
        <v>10</v>
      </c>
      <c r="J13" s="20" t="s">
        <v>47</v>
      </c>
      <c r="K13" s="20">
        <v>14</v>
      </c>
      <c r="L13" s="20" t="s">
        <v>33</v>
      </c>
      <c r="M13" s="20">
        <v>12</v>
      </c>
    </row>
    <row r="14" spans="1:17" x14ac:dyDescent="0.25">
      <c r="A14" s="20" t="s">
        <v>27</v>
      </c>
      <c r="B14" s="20" t="s">
        <v>51</v>
      </c>
      <c r="C14" s="20" t="s">
        <v>52</v>
      </c>
      <c r="D14" s="20" t="s">
        <v>53</v>
      </c>
      <c r="E14" s="20">
        <v>14</v>
      </c>
      <c r="F14" s="20" t="s">
        <v>72</v>
      </c>
      <c r="G14" s="21" t="s">
        <v>73</v>
      </c>
      <c r="H14" s="20">
        <v>10</v>
      </c>
      <c r="I14" s="20">
        <v>15</v>
      </c>
      <c r="J14" s="20" t="s">
        <v>33</v>
      </c>
      <c r="K14" s="20">
        <v>12</v>
      </c>
      <c r="L14" s="20" t="s">
        <v>10</v>
      </c>
      <c r="M14" s="20" t="s">
        <v>34</v>
      </c>
      <c r="N14" s="20" t="s">
        <v>46</v>
      </c>
      <c r="O14" s="20">
        <v>13.3</v>
      </c>
    </row>
  </sheetData>
  <conditionalFormatting sqref="A2:O1000">
    <cfRule type="expression" dxfId="0" priority="1">
      <formula>$Q$1=ROW()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525BE-B17F-421B-AF1E-533E4971A739}">
  <sheetPr codeName="Feuil3"/>
  <dimension ref="A1:O16"/>
  <sheetViews>
    <sheetView workbookViewId="0"/>
  </sheetViews>
  <sheetFormatPr baseColWidth="10" defaultRowHeight="15" x14ac:dyDescent="0.25"/>
  <cols>
    <col min="1" max="1" width="11.42578125" style="43"/>
    <col min="2" max="2" width="11.42578125" style="7" hidden="1" customWidth="1"/>
    <col min="3" max="5" width="20.42578125" style="7" bestFit="1" customWidth="1"/>
    <col min="6" max="7" width="17.42578125" style="7" bestFit="1" customWidth="1"/>
    <col min="8" max="16384" width="11.42578125" style="7"/>
  </cols>
  <sheetData>
    <row r="1" spans="1:15" ht="19.5" customHeight="1" x14ac:dyDescent="0.25">
      <c r="A1" s="22"/>
      <c r="B1" s="23"/>
      <c r="C1" s="116" t="s">
        <v>142</v>
      </c>
      <c r="D1" s="24"/>
      <c r="E1" s="24"/>
      <c r="F1" s="25"/>
    </row>
    <row r="2" spans="1:15" x14ac:dyDescent="0.25">
      <c r="A2" s="117">
        <v>45008</v>
      </c>
      <c r="B2" s="26"/>
      <c r="C2" s="27" t="s">
        <v>46</v>
      </c>
      <c r="D2" s="28" t="s">
        <v>47</v>
      </c>
      <c r="E2" s="28" t="s">
        <v>10</v>
      </c>
      <c r="F2" s="118" t="s">
        <v>33</v>
      </c>
    </row>
    <row r="3" spans="1:15" ht="45.75" customHeight="1" x14ac:dyDescent="0.25">
      <c r="A3" s="31">
        <v>0.29166666666666669</v>
      </c>
      <c r="B3" s="32">
        <v>7</v>
      </c>
      <c r="C3" s="33"/>
      <c r="D3" s="28"/>
      <c r="E3" s="28"/>
      <c r="F3" s="119"/>
    </row>
    <row r="4" spans="1:15" ht="45.75" customHeight="1" x14ac:dyDescent="0.25">
      <c r="A4" s="31">
        <v>0.33333333333333331</v>
      </c>
      <c r="B4" s="32">
        <v>8</v>
      </c>
      <c r="C4" s="35"/>
      <c r="D4" s="36"/>
      <c r="E4" s="28"/>
      <c r="F4" s="29"/>
    </row>
    <row r="5" spans="1:15" ht="45.75" customHeight="1" x14ac:dyDescent="0.25">
      <c r="A5" s="31">
        <v>0.375</v>
      </c>
      <c r="B5" s="32">
        <v>9</v>
      </c>
      <c r="C5" s="35" t="s">
        <v>143</v>
      </c>
      <c r="D5" s="36" t="s">
        <v>143</v>
      </c>
      <c r="E5" s="28"/>
      <c r="F5" s="29"/>
    </row>
    <row r="6" spans="1:15" ht="45.75" customHeight="1" x14ac:dyDescent="0.25">
      <c r="A6" s="31">
        <v>0.41666666666666702</v>
      </c>
      <c r="B6" s="32">
        <v>10</v>
      </c>
      <c r="C6" s="35" t="s">
        <v>143</v>
      </c>
      <c r="D6" s="36" t="s">
        <v>143</v>
      </c>
      <c r="E6" s="28"/>
      <c r="F6" s="29"/>
    </row>
    <row r="7" spans="1:15" ht="45.75" customHeight="1" x14ac:dyDescent="0.25">
      <c r="A7" s="31">
        <v>0.45833333333333398</v>
      </c>
      <c r="B7" s="32">
        <v>11</v>
      </c>
      <c r="C7" s="35" t="s">
        <v>143</v>
      </c>
      <c r="D7" s="36" t="s">
        <v>143</v>
      </c>
      <c r="E7" s="36"/>
      <c r="F7" s="29"/>
    </row>
    <row r="8" spans="1:15" ht="45.75" customHeight="1" x14ac:dyDescent="0.25">
      <c r="A8" s="31">
        <v>0.5</v>
      </c>
      <c r="B8" s="32">
        <v>12</v>
      </c>
      <c r="C8" s="35" t="s">
        <v>143</v>
      </c>
      <c r="D8" s="36" t="s">
        <v>143</v>
      </c>
      <c r="E8" s="36"/>
      <c r="F8" s="29"/>
    </row>
    <row r="9" spans="1:15" ht="45.75" customHeight="1" x14ac:dyDescent="0.25">
      <c r="A9" s="31">
        <v>0.54166666666666696</v>
      </c>
      <c r="B9" s="32">
        <v>13</v>
      </c>
      <c r="C9" s="35" t="s">
        <v>143</v>
      </c>
      <c r="D9" s="36" t="s">
        <v>143</v>
      </c>
      <c r="E9" s="36"/>
      <c r="F9" s="29"/>
    </row>
    <row r="10" spans="1:15" ht="45.75" customHeight="1" x14ac:dyDescent="0.25">
      <c r="A10" s="31">
        <v>0.58333333333333304</v>
      </c>
      <c r="B10" s="32">
        <v>14</v>
      </c>
      <c r="C10" s="35"/>
      <c r="D10" s="36" t="s">
        <v>144</v>
      </c>
      <c r="E10" s="36" t="s">
        <v>144</v>
      </c>
      <c r="F10" s="37" t="s">
        <v>144</v>
      </c>
    </row>
    <row r="11" spans="1:15" ht="45.75" customHeight="1" x14ac:dyDescent="0.25">
      <c r="A11" s="31">
        <v>0.625</v>
      </c>
      <c r="B11" s="32">
        <v>15</v>
      </c>
      <c r="C11" s="35"/>
      <c r="D11" s="36" t="s">
        <v>144</v>
      </c>
      <c r="E11" s="36" t="s">
        <v>144</v>
      </c>
      <c r="F11" s="37" t="s">
        <v>144</v>
      </c>
    </row>
    <row r="12" spans="1:15" ht="45.75" customHeight="1" x14ac:dyDescent="0.25">
      <c r="A12" s="31">
        <v>0.66666666666666696</v>
      </c>
      <c r="B12" s="32">
        <v>16</v>
      </c>
      <c r="C12" s="35"/>
      <c r="D12" s="36" t="s">
        <v>144</v>
      </c>
      <c r="E12" s="36" t="s">
        <v>144</v>
      </c>
      <c r="F12" s="37" t="s">
        <v>144</v>
      </c>
    </row>
    <row r="13" spans="1:15" ht="45.75" customHeight="1" x14ac:dyDescent="0.25">
      <c r="A13" s="38">
        <v>0.70833333333333304</v>
      </c>
      <c r="B13" s="39">
        <v>17</v>
      </c>
      <c r="C13" s="40"/>
      <c r="D13" s="41"/>
      <c r="E13" s="41"/>
      <c r="F13" s="120"/>
    </row>
    <row r="14" spans="1:15" x14ac:dyDescent="0.25">
      <c r="A14" s="42"/>
    </row>
    <row r="15" spans="1:15" x14ac:dyDescent="0.25">
      <c r="O15" s="30" t="s">
        <v>74</v>
      </c>
    </row>
    <row r="16" spans="1:15" x14ac:dyDescent="0.25">
      <c r="O16" s="34">
        <v>45016.177025462966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9229D-D748-4553-8D4A-42589C9AA084}">
  <sheetPr codeName="Feuil4"/>
  <dimension ref="A1:V58"/>
  <sheetViews>
    <sheetView showGridLines="0" workbookViewId="0">
      <selection activeCell="G14" sqref="G14:H14"/>
    </sheetView>
  </sheetViews>
  <sheetFormatPr baseColWidth="10" defaultRowHeight="15" x14ac:dyDescent="0.25"/>
  <cols>
    <col min="1" max="1" width="15.140625" style="20" bestFit="1" customWidth="1"/>
    <col min="2" max="2" width="14.140625" style="20" customWidth="1"/>
    <col min="3" max="3" width="2.28515625" style="20" customWidth="1"/>
    <col min="4" max="4" width="8.28515625" style="18" bestFit="1" customWidth="1"/>
    <col min="5" max="5" width="1.7109375" style="20" customWidth="1"/>
    <col min="6" max="6" width="5.28515625" style="20" customWidth="1"/>
    <col min="7" max="7" width="11.5703125" style="20" customWidth="1"/>
    <col min="8" max="8" width="20.7109375" style="20" bestFit="1" customWidth="1"/>
    <col min="9" max="9" width="20.7109375" style="20" customWidth="1"/>
    <col min="10" max="10" width="4.7109375" style="20" customWidth="1"/>
    <col min="11" max="11" width="11.42578125" style="20"/>
    <col min="12" max="12" width="3.28515625" style="20" customWidth="1"/>
    <col min="13" max="13" width="15" style="20" bestFit="1" customWidth="1"/>
    <col min="14" max="14" width="23.140625" style="20" bestFit="1" customWidth="1"/>
    <col min="15" max="15" width="5.42578125" style="20" bestFit="1" customWidth="1"/>
    <col min="16" max="16" width="3.7109375" style="20" customWidth="1"/>
    <col min="17" max="17" width="8.140625" style="20" bestFit="1" customWidth="1"/>
    <col min="18" max="18" width="20.28515625" style="20" bestFit="1" customWidth="1"/>
    <col min="19" max="19" width="4.5703125" style="20" customWidth="1"/>
    <col min="20" max="20" width="9.5703125" style="20" bestFit="1" customWidth="1"/>
    <col min="21" max="21" width="21.7109375" style="20" bestFit="1" customWidth="1"/>
    <col min="22" max="22" width="11.42578125" style="20"/>
    <col min="23" max="23" width="4.85546875" style="20" customWidth="1"/>
    <col min="24" max="16384" width="11.42578125" style="20"/>
  </cols>
  <sheetData>
    <row r="1" spans="1:22" s="47" customFormat="1" ht="30.75" thickBot="1" x14ac:dyDescent="0.3">
      <c r="A1" s="18" t="s">
        <v>75</v>
      </c>
      <c r="B1" s="17" t="s">
        <v>76</v>
      </c>
      <c r="C1" s="18"/>
      <c r="D1" s="18" t="s">
        <v>77</v>
      </c>
      <c r="E1" s="18"/>
      <c r="F1" s="44" t="s">
        <v>78</v>
      </c>
      <c r="G1" s="45" t="s">
        <v>79</v>
      </c>
      <c r="H1" s="46" t="s">
        <v>14</v>
      </c>
      <c r="I1" s="18" t="s">
        <v>15</v>
      </c>
      <c r="K1" s="18" t="s">
        <v>80</v>
      </c>
      <c r="M1" s="47" t="s">
        <v>81</v>
      </c>
      <c r="N1" s="47" t="s">
        <v>82</v>
      </c>
      <c r="O1" s="48" t="s">
        <v>83</v>
      </c>
      <c r="Q1" s="47" t="s">
        <v>84</v>
      </c>
      <c r="R1" s="48" t="s">
        <v>85</v>
      </c>
      <c r="T1" s="49" t="s">
        <v>86</v>
      </c>
      <c r="U1" s="106" t="s">
        <v>87</v>
      </c>
      <c r="V1" s="107"/>
    </row>
    <row r="2" spans="1:22" x14ac:dyDescent="0.25">
      <c r="A2" s="20" t="s">
        <v>47</v>
      </c>
      <c r="B2" s="20">
        <v>14</v>
      </c>
      <c r="D2" s="47">
        <v>7</v>
      </c>
      <c r="F2" s="50" t="s">
        <v>35</v>
      </c>
      <c r="G2" s="51" t="s">
        <v>36</v>
      </c>
      <c r="H2" s="52" t="s">
        <v>37</v>
      </c>
      <c r="I2" s="20" t="s">
        <v>38</v>
      </c>
      <c r="K2" s="20" t="s">
        <v>88</v>
      </c>
      <c r="M2" s="20" t="s">
        <v>89</v>
      </c>
      <c r="N2" s="20">
        <v>1</v>
      </c>
      <c r="O2" s="20">
        <v>31</v>
      </c>
      <c r="Q2" s="53" t="s">
        <v>90</v>
      </c>
      <c r="R2" s="54" t="s">
        <v>91</v>
      </c>
      <c r="T2" s="55">
        <v>1</v>
      </c>
      <c r="U2" s="56" t="s">
        <v>92</v>
      </c>
      <c r="V2" s="57">
        <f xml:space="preserve"> DATE($M$16,1,1)</f>
        <v>44927</v>
      </c>
    </row>
    <row r="3" spans="1:22" x14ac:dyDescent="0.25">
      <c r="A3" s="20" t="s">
        <v>33</v>
      </c>
      <c r="B3" s="20">
        <v>12</v>
      </c>
      <c r="D3" s="47">
        <v>8</v>
      </c>
      <c r="F3" s="58" t="s">
        <v>40</v>
      </c>
      <c r="G3" s="59" t="s">
        <v>41</v>
      </c>
      <c r="H3" s="60" t="s">
        <v>42</v>
      </c>
      <c r="I3" s="20" t="s">
        <v>43</v>
      </c>
      <c r="K3" s="20" t="s">
        <v>93</v>
      </c>
      <c r="M3" s="20" t="s">
        <v>94</v>
      </c>
      <c r="N3" s="20">
        <v>2</v>
      </c>
      <c r="O3" s="20">
        <v>28</v>
      </c>
      <c r="Q3" s="61" t="s">
        <v>95</v>
      </c>
      <c r="R3" s="47" t="s">
        <v>96</v>
      </c>
      <c r="T3" s="62">
        <v>2</v>
      </c>
      <c r="U3" s="63" t="s">
        <v>97</v>
      </c>
      <c r="V3" s="64">
        <f xml:space="preserve"> FLOOR(DAY(MINUTE($M$16/38)/2+56)&amp;"/5/"&amp;$M$16,7)-34</f>
        <v>45025</v>
      </c>
    </row>
    <row r="4" spans="1:22" x14ac:dyDescent="0.25">
      <c r="A4" s="20" t="s">
        <v>46</v>
      </c>
      <c r="B4" s="20">
        <v>13.3</v>
      </c>
      <c r="D4" s="47">
        <v>9</v>
      </c>
      <c r="F4" s="65" t="s">
        <v>27</v>
      </c>
      <c r="G4" s="66" t="s">
        <v>51</v>
      </c>
      <c r="H4" s="67" t="s">
        <v>52</v>
      </c>
      <c r="I4" s="20" t="s">
        <v>53</v>
      </c>
      <c r="K4" s="20" t="s">
        <v>38</v>
      </c>
      <c r="M4" s="20" t="s">
        <v>98</v>
      </c>
      <c r="N4" s="20">
        <v>3</v>
      </c>
      <c r="O4" s="20">
        <v>31</v>
      </c>
      <c r="Q4" s="68" t="s">
        <v>11</v>
      </c>
      <c r="R4" s="54" t="s">
        <v>11</v>
      </c>
      <c r="T4" s="69">
        <v>3</v>
      </c>
      <c r="U4" s="70" t="s">
        <v>99</v>
      </c>
      <c r="V4" s="71">
        <f xml:space="preserve"> V3 + 1</f>
        <v>45026</v>
      </c>
    </row>
    <row r="5" spans="1:22" x14ac:dyDescent="0.25">
      <c r="A5" s="20" t="s">
        <v>8</v>
      </c>
      <c r="B5" s="20">
        <v>15</v>
      </c>
      <c r="D5" s="47">
        <v>10</v>
      </c>
      <c r="F5" s="20" t="s">
        <v>27</v>
      </c>
      <c r="G5" s="20" t="s">
        <v>28</v>
      </c>
      <c r="H5" s="20" t="s">
        <v>29</v>
      </c>
      <c r="I5" s="20" t="s">
        <v>30</v>
      </c>
      <c r="K5" s="20" t="s">
        <v>43</v>
      </c>
      <c r="M5" s="20" t="s">
        <v>100</v>
      </c>
      <c r="N5" s="20">
        <v>4</v>
      </c>
      <c r="O5" s="20">
        <v>30</v>
      </c>
      <c r="Q5" s="72" t="s">
        <v>101</v>
      </c>
      <c r="R5" s="47" t="s">
        <v>102</v>
      </c>
      <c r="T5" s="73">
        <v>4</v>
      </c>
      <c r="U5" s="63" t="s">
        <v>103</v>
      </c>
      <c r="V5" s="64">
        <f xml:space="preserve"> DATE($M$16,5,1)</f>
        <v>45047</v>
      </c>
    </row>
    <row r="6" spans="1:22" x14ac:dyDescent="0.25">
      <c r="A6" s="20" t="s">
        <v>10</v>
      </c>
      <c r="B6" s="20" t="s">
        <v>34</v>
      </c>
      <c r="D6" s="47">
        <v>11</v>
      </c>
      <c r="H6" s="74"/>
      <c r="K6" s="20" t="s">
        <v>53</v>
      </c>
      <c r="M6" s="20" t="s">
        <v>104</v>
      </c>
      <c r="N6" s="20">
        <v>5</v>
      </c>
      <c r="O6" s="20">
        <v>31</v>
      </c>
      <c r="Q6" s="75" t="s">
        <v>9</v>
      </c>
      <c r="R6" s="54" t="s">
        <v>105</v>
      </c>
      <c r="T6" s="76">
        <v>5</v>
      </c>
      <c r="U6" s="77" t="s">
        <v>106</v>
      </c>
      <c r="V6" s="71">
        <f xml:space="preserve"> DATE($M$16,5,8)</f>
        <v>45054</v>
      </c>
    </row>
    <row r="7" spans="1:22" x14ac:dyDescent="0.25">
      <c r="D7" s="47">
        <v>12</v>
      </c>
      <c r="K7" s="20" t="s">
        <v>30</v>
      </c>
      <c r="M7" s="20" t="s">
        <v>107</v>
      </c>
      <c r="N7" s="20">
        <v>6</v>
      </c>
      <c r="O7" s="20">
        <v>30</v>
      </c>
      <c r="Q7" s="78" t="s">
        <v>108</v>
      </c>
      <c r="R7" s="47" t="s">
        <v>109</v>
      </c>
      <c r="T7" s="73">
        <v>6</v>
      </c>
      <c r="U7" s="63" t="s">
        <v>110</v>
      </c>
      <c r="V7" s="64">
        <f xml:space="preserve"> V3 + 39</f>
        <v>45064</v>
      </c>
    </row>
    <row r="8" spans="1:22" x14ac:dyDescent="0.25">
      <c r="D8" s="47">
        <v>13</v>
      </c>
      <c r="M8" s="20" t="s">
        <v>111</v>
      </c>
      <c r="N8" s="20">
        <v>7</v>
      </c>
      <c r="O8" s="20">
        <v>31</v>
      </c>
      <c r="Q8" s="79" t="s">
        <v>112</v>
      </c>
      <c r="R8" s="54" t="s">
        <v>113</v>
      </c>
      <c r="T8" s="76">
        <v>7</v>
      </c>
      <c r="U8" s="70" t="s">
        <v>114</v>
      </c>
      <c r="V8" s="71">
        <f xml:space="preserve"> V3 + 49</f>
        <v>45074</v>
      </c>
    </row>
    <row r="9" spans="1:22" x14ac:dyDescent="0.25">
      <c r="D9" s="47">
        <v>14</v>
      </c>
      <c r="M9" s="20" t="s">
        <v>115</v>
      </c>
      <c r="N9" s="20">
        <v>8</v>
      </c>
      <c r="O9" s="20">
        <v>31</v>
      </c>
      <c r="T9" s="73">
        <v>8</v>
      </c>
      <c r="U9" s="63" t="s">
        <v>116</v>
      </c>
      <c r="V9" s="64">
        <f xml:space="preserve"> V3 + 50</f>
        <v>45075</v>
      </c>
    </row>
    <row r="10" spans="1:22" x14ac:dyDescent="0.25">
      <c r="D10" s="47">
        <v>15</v>
      </c>
      <c r="M10" s="20" t="s">
        <v>117</v>
      </c>
      <c r="N10" s="20">
        <v>9</v>
      </c>
      <c r="O10" s="20">
        <v>30</v>
      </c>
      <c r="T10" s="76">
        <v>9</v>
      </c>
      <c r="U10" s="70" t="s">
        <v>118</v>
      </c>
      <c r="V10" s="71">
        <f xml:space="preserve"> DATE($M$16,7,14)</f>
        <v>45121</v>
      </c>
    </row>
    <row r="11" spans="1:22" x14ac:dyDescent="0.25">
      <c r="D11" s="47">
        <v>16</v>
      </c>
      <c r="M11" s="20" t="s">
        <v>119</v>
      </c>
      <c r="N11" s="20">
        <v>10</v>
      </c>
      <c r="O11" s="20">
        <v>31</v>
      </c>
      <c r="T11" s="73">
        <v>10</v>
      </c>
      <c r="U11" s="63" t="s">
        <v>120</v>
      </c>
      <c r="V11" s="64">
        <f xml:space="preserve"> DATE($M$16,8,15)</f>
        <v>45153</v>
      </c>
    </row>
    <row r="12" spans="1:22" x14ac:dyDescent="0.25">
      <c r="D12" s="47">
        <v>17</v>
      </c>
      <c r="M12" s="20" t="s">
        <v>121</v>
      </c>
      <c r="N12" s="20">
        <v>11</v>
      </c>
      <c r="O12" s="20">
        <v>30</v>
      </c>
      <c r="T12" s="76">
        <v>11</v>
      </c>
      <c r="U12" s="70" t="s">
        <v>122</v>
      </c>
      <c r="V12" s="71">
        <f xml:space="preserve"> DATE($M$16,11,1)</f>
        <v>45231</v>
      </c>
    </row>
    <row r="13" spans="1:22" x14ac:dyDescent="0.25">
      <c r="D13" s="47"/>
      <c r="M13" s="20" t="s">
        <v>123</v>
      </c>
      <c r="N13" s="20">
        <v>12</v>
      </c>
      <c r="O13" s="20">
        <v>31</v>
      </c>
      <c r="T13" s="73">
        <v>12</v>
      </c>
      <c r="U13" s="80" t="s">
        <v>124</v>
      </c>
      <c r="V13" s="81">
        <f xml:space="preserve"> DATE($M$16,11,11)</f>
        <v>45241</v>
      </c>
    </row>
    <row r="14" spans="1:22" x14ac:dyDescent="0.25">
      <c r="T14" s="76">
        <v>13</v>
      </c>
      <c r="U14" s="82" t="s">
        <v>125</v>
      </c>
      <c r="V14" s="83">
        <f xml:space="preserve"> DATE($M$16,12,25)</f>
        <v>45285</v>
      </c>
    </row>
    <row r="15" spans="1:22" x14ac:dyDescent="0.25">
      <c r="M15" s="84" t="s">
        <v>126</v>
      </c>
      <c r="N15" s="85" t="s">
        <v>127</v>
      </c>
      <c r="O15" s="86" t="s">
        <v>74</v>
      </c>
      <c r="T15" s="73">
        <v>14</v>
      </c>
    </row>
    <row r="16" spans="1:22" x14ac:dyDescent="0.25">
      <c r="M16" s="87">
        <v>2023</v>
      </c>
      <c r="N16" s="88">
        <v>3</v>
      </c>
      <c r="O16" s="89">
        <v>45017.231180555558</v>
      </c>
      <c r="T16" s="76">
        <v>15</v>
      </c>
      <c r="V16" s="90" t="s">
        <v>1</v>
      </c>
    </row>
    <row r="17" spans="9:22" x14ac:dyDescent="0.25">
      <c r="M17"/>
      <c r="N17"/>
      <c r="T17" s="73">
        <v>16</v>
      </c>
      <c r="V17" s="73" t="s">
        <v>2</v>
      </c>
    </row>
    <row r="18" spans="9:22" x14ac:dyDescent="0.25">
      <c r="M18" s="108" t="s">
        <v>128</v>
      </c>
      <c r="N18" s="109"/>
      <c r="T18" s="76">
        <v>17</v>
      </c>
      <c r="V18" s="69" t="s">
        <v>3</v>
      </c>
    </row>
    <row r="19" spans="9:22" x14ac:dyDescent="0.25">
      <c r="M19" s="91" t="s">
        <v>129</v>
      </c>
      <c r="N19" s="92">
        <f>DATE(M16,N16,1)</f>
        <v>44986</v>
      </c>
      <c r="T19" s="73">
        <v>18</v>
      </c>
      <c r="V19" s="73" t="s">
        <v>4</v>
      </c>
    </row>
    <row r="20" spans="9:22" x14ac:dyDescent="0.25">
      <c r="M20" s="93" t="s">
        <v>130</v>
      </c>
      <c r="N20" s="94">
        <f>EOMONTH(N19,0)</f>
        <v>45016</v>
      </c>
      <c r="O20" s="86"/>
      <c r="T20" s="76">
        <v>19</v>
      </c>
      <c r="V20" s="69" t="s">
        <v>5</v>
      </c>
    </row>
    <row r="21" spans="9:22" ht="18" x14ac:dyDescent="0.25">
      <c r="M21" s="95" t="s">
        <v>131</v>
      </c>
      <c r="N21" s="96">
        <f>WEEKDAY(N19,2)</f>
        <v>3</v>
      </c>
      <c r="T21" s="73">
        <v>20</v>
      </c>
      <c r="V21" s="73" t="s">
        <v>6</v>
      </c>
    </row>
    <row r="22" spans="9:22" x14ac:dyDescent="0.25">
      <c r="M22"/>
      <c r="N22"/>
      <c r="T22" s="76">
        <v>21</v>
      </c>
      <c r="V22" s="97" t="s">
        <v>7</v>
      </c>
    </row>
    <row r="23" spans="9:22" x14ac:dyDescent="0.25">
      <c r="M23" s="110" t="s">
        <v>132</v>
      </c>
      <c r="N23" s="111"/>
      <c r="T23" s="73">
        <v>22</v>
      </c>
    </row>
    <row r="24" spans="9:22" ht="15.75" x14ac:dyDescent="0.25">
      <c r="M24" s="112">
        <v>44927</v>
      </c>
      <c r="N24" s="113"/>
      <c r="T24" s="76">
        <v>23</v>
      </c>
    </row>
    <row r="25" spans="9:22" x14ac:dyDescent="0.25">
      <c r="I25" s="21"/>
      <c r="M25"/>
      <c r="N25"/>
      <c r="T25" s="73">
        <v>24</v>
      </c>
    </row>
    <row r="26" spans="9:22" x14ac:dyDescent="0.25">
      <c r="M26" s="110" t="s">
        <v>133</v>
      </c>
      <c r="N26" s="111"/>
      <c r="T26" s="76">
        <v>25</v>
      </c>
    </row>
    <row r="27" spans="9:22" x14ac:dyDescent="0.25">
      <c r="M27" s="98">
        <v>12</v>
      </c>
      <c r="N27" s="99">
        <f>7*M27+DATE(M16,1,3)-WEEKDAY(DATE(M16,1,3))-5</f>
        <v>45005</v>
      </c>
      <c r="T27" s="73">
        <v>26</v>
      </c>
    </row>
    <row r="28" spans="9:22" x14ac:dyDescent="0.25">
      <c r="M28" s="114" t="s">
        <v>134</v>
      </c>
      <c r="N28" s="115"/>
      <c r="T28" s="76">
        <v>27</v>
      </c>
    </row>
    <row r="29" spans="9:22" x14ac:dyDescent="0.25">
      <c r="M29" s="100">
        <f>+M27</f>
        <v>12</v>
      </c>
      <c r="N29" s="101">
        <f>7*M29+DATE(M16,1,3)-WEEKDAY(DATE(M16,1,3))+1</f>
        <v>45011</v>
      </c>
      <c r="T29" s="73">
        <v>28</v>
      </c>
    </row>
    <row r="30" spans="9:22" x14ac:dyDescent="0.25">
      <c r="M30"/>
      <c r="N30"/>
      <c r="T30" s="76">
        <v>29</v>
      </c>
    </row>
    <row r="31" spans="9:22" x14ac:dyDescent="0.25">
      <c r="M31" s="102" t="s">
        <v>135</v>
      </c>
      <c r="N31" s="103" t="s">
        <v>136</v>
      </c>
      <c r="T31" s="73">
        <v>30</v>
      </c>
    </row>
    <row r="32" spans="9:22" x14ac:dyDescent="0.25">
      <c r="M32" s="104">
        <f ca="1">TODAY()</f>
        <v>45010</v>
      </c>
      <c r="N32" s="105">
        <f ca="1">WEEKNUM(M32)</f>
        <v>12</v>
      </c>
      <c r="T32" s="76">
        <v>31</v>
      </c>
    </row>
    <row r="33" spans="20:20" x14ac:dyDescent="0.25">
      <c r="T33" s="73">
        <v>32</v>
      </c>
    </row>
    <row r="34" spans="20:20" x14ac:dyDescent="0.25">
      <c r="T34" s="76">
        <v>33</v>
      </c>
    </row>
    <row r="35" spans="20:20" x14ac:dyDescent="0.25">
      <c r="T35" s="73">
        <v>34</v>
      </c>
    </row>
    <row r="36" spans="20:20" x14ac:dyDescent="0.25">
      <c r="T36" s="76">
        <v>35</v>
      </c>
    </row>
    <row r="37" spans="20:20" x14ac:dyDescent="0.25">
      <c r="T37" s="73">
        <v>36</v>
      </c>
    </row>
    <row r="38" spans="20:20" x14ac:dyDescent="0.25">
      <c r="T38" s="76">
        <v>37</v>
      </c>
    </row>
    <row r="39" spans="20:20" x14ac:dyDescent="0.25">
      <c r="T39" s="73">
        <v>38</v>
      </c>
    </row>
    <row r="40" spans="20:20" x14ac:dyDescent="0.25">
      <c r="T40" s="76">
        <v>39</v>
      </c>
    </row>
    <row r="41" spans="20:20" x14ac:dyDescent="0.25">
      <c r="T41" s="73">
        <v>40</v>
      </c>
    </row>
    <row r="42" spans="20:20" x14ac:dyDescent="0.25">
      <c r="T42" s="76">
        <v>41</v>
      </c>
    </row>
    <row r="43" spans="20:20" x14ac:dyDescent="0.25">
      <c r="T43" s="73">
        <v>42</v>
      </c>
    </row>
    <row r="44" spans="20:20" x14ac:dyDescent="0.25">
      <c r="T44" s="76">
        <v>43</v>
      </c>
    </row>
    <row r="45" spans="20:20" x14ac:dyDescent="0.25">
      <c r="T45" s="73">
        <v>44</v>
      </c>
    </row>
    <row r="46" spans="20:20" x14ac:dyDescent="0.25">
      <c r="T46" s="76">
        <v>45</v>
      </c>
    </row>
    <row r="47" spans="20:20" x14ac:dyDescent="0.25">
      <c r="T47" s="73">
        <v>46</v>
      </c>
    </row>
    <row r="48" spans="20:20" x14ac:dyDescent="0.25">
      <c r="T48" s="76">
        <v>47</v>
      </c>
    </row>
    <row r="49" spans="4:20" x14ac:dyDescent="0.25">
      <c r="T49" s="73">
        <v>48</v>
      </c>
    </row>
    <row r="50" spans="4:20" x14ac:dyDescent="0.25">
      <c r="T50" s="76">
        <v>49</v>
      </c>
    </row>
    <row r="51" spans="4:20" x14ac:dyDescent="0.25">
      <c r="T51" s="73">
        <v>50</v>
      </c>
    </row>
    <row r="52" spans="4:20" x14ac:dyDescent="0.25">
      <c r="T52" s="76">
        <v>51</v>
      </c>
    </row>
    <row r="53" spans="4:20" x14ac:dyDescent="0.25">
      <c r="T53" s="73">
        <v>52</v>
      </c>
    </row>
    <row r="54" spans="4:20" x14ac:dyDescent="0.25">
      <c r="T54" s="76">
        <v>53</v>
      </c>
    </row>
    <row r="58" spans="4:20" x14ac:dyDescent="0.25">
      <c r="D58" s="20"/>
    </row>
  </sheetData>
  <mergeCells count="6">
    <mergeCell ref="M28:N28"/>
    <mergeCell ref="U1:V1"/>
    <mergeCell ref="M18:N18"/>
    <mergeCell ref="M23:N23"/>
    <mergeCell ref="M24:N24"/>
    <mergeCell ref="M26:N26"/>
  </mergeCell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Planning</vt:lpstr>
      <vt:lpstr>Absences</vt:lpstr>
      <vt:lpstr>Taches</vt:lpstr>
      <vt:lpstr>Agenda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Pairaud</dc:creator>
  <cp:lastModifiedBy>Pairaud</cp:lastModifiedBy>
  <dcterms:created xsi:type="dcterms:W3CDTF">2023-03-25T04:39:45Z</dcterms:created>
  <dcterms:modified xsi:type="dcterms:W3CDTF">2023-03-25T05:22:45Z</dcterms:modified>
</cp:coreProperties>
</file>