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chantier\"/>
    </mc:Choice>
  </mc:AlternateContent>
  <xr:revisionPtr revIDLastSave="0" documentId="13_ncr:1_{E4AED985-5A99-4E71-ACBD-38E547F7E102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Planning" sheetId="1" r:id="rId1"/>
    <sheet name="Taches" sheetId="3" r:id="rId2"/>
    <sheet name="Listes" sheetId="4" r:id="rId3"/>
    <sheet name="Agenda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4" l="1"/>
  <c r="N32" i="4" s="1"/>
  <c r="M29" i="4"/>
  <c r="N29" i="4" s="1"/>
  <c r="N27" i="4"/>
  <c r="N19" i="4"/>
  <c r="N21" i="4" s="1"/>
  <c r="V14" i="4"/>
  <c r="V13" i="4"/>
  <c r="V12" i="4"/>
  <c r="V11" i="4"/>
  <c r="V10" i="4"/>
  <c r="V6" i="4"/>
  <c r="V5" i="4"/>
  <c r="V3" i="4"/>
  <c r="V9" i="4" s="1"/>
  <c r="V2" i="4"/>
  <c r="V7" i="4" l="1"/>
  <c r="N20" i="4"/>
  <c r="V4" i="4"/>
  <c r="V8" i="4"/>
</calcChain>
</file>

<file path=xl/sharedStrings.xml><?xml version="1.0" encoding="utf-8"?>
<sst xmlns="http://schemas.openxmlformats.org/spreadsheetml/2006/main" count="209" uniqueCount="126">
  <si>
    <t>S. 11-12-13</t>
  </si>
  <si>
    <t>lun</t>
  </si>
  <si>
    <t>mar</t>
  </si>
  <si>
    <t>mer</t>
  </si>
  <si>
    <t>jeu</t>
  </si>
  <si>
    <t>ven</t>
  </si>
  <si>
    <t>sam</t>
  </si>
  <si>
    <t>dim</t>
  </si>
  <si>
    <t>Alain KOILART</t>
  </si>
  <si>
    <t>AM</t>
  </si>
  <si>
    <t>Albert GUERRIN</t>
  </si>
  <si>
    <t>RTT</t>
  </si>
  <si>
    <t>mardi 20 Mars 2023</t>
  </si>
  <si>
    <t>Paul QUIDE</t>
  </si>
  <si>
    <t>Pierre OUGOR</t>
  </si>
  <si>
    <t>Jamel CHUSOUPI</t>
  </si>
  <si>
    <t>lkjjk dlkkujze qrg,kerg</t>
  </si>
  <si>
    <t>Numéro 
chantier</t>
  </si>
  <si>
    <t>Chantier</t>
  </si>
  <si>
    <t>Adresse</t>
  </si>
  <si>
    <t>Client</t>
  </si>
  <si>
    <t>Numéro 
tâche</t>
  </si>
  <si>
    <t>Tâche</t>
  </si>
  <si>
    <t>Date</t>
  </si>
  <si>
    <t>heure 
début</t>
  </si>
  <si>
    <t>heure
 fin</t>
  </si>
  <si>
    <t>Salarié1</t>
  </si>
  <si>
    <t>taux hor.1</t>
  </si>
  <si>
    <t>Salarié2</t>
  </si>
  <si>
    <t>taux
 hor.2</t>
  </si>
  <si>
    <t>Salarié3</t>
  </si>
  <si>
    <t>taux
 hor.3</t>
  </si>
  <si>
    <t>CF54</t>
  </si>
  <si>
    <t>SED- Pantin</t>
  </si>
  <si>
    <t>1 rue du tilleul</t>
  </si>
  <si>
    <t>QDRGHERTH</t>
  </si>
  <si>
    <t>ddhk ddhk ddhk ddhk</t>
  </si>
  <si>
    <t>14/03/2023</t>
  </si>
  <si>
    <t>A574</t>
  </si>
  <si>
    <t>DEY-Drancy</t>
  </si>
  <si>
    <t>11 Rue voltaire Drancy</t>
  </si>
  <si>
    <t>ERLGRYUKOK</t>
  </si>
  <si>
    <t>blabla blabla blabla blabla</t>
  </si>
  <si>
    <t>18/03/2023</t>
  </si>
  <si>
    <t>B64</t>
  </si>
  <si>
    <t>DPOI Lagny</t>
  </si>
  <si>
    <t>11 rue du peuplier</t>
  </si>
  <si>
    <t>JKERFGPOF</t>
  </si>
  <si>
    <t>20/03/2023</t>
  </si>
  <si>
    <t>DE36</t>
  </si>
  <si>
    <t>DHETHH</t>
  </si>
  <si>
    <t>boulo boulo boulo</t>
  </si>
  <si>
    <t>A</t>
  </si>
  <si>
    <t>ERL</t>
  </si>
  <si>
    <t>foui dmjio lkk</t>
  </si>
  <si>
    <t>22/03/2023</t>
  </si>
  <si>
    <t>sdsd dfdsf</t>
  </si>
  <si>
    <t>Salariés</t>
  </si>
  <si>
    <t>Taux 
horaire</t>
  </si>
  <si>
    <t>horaires</t>
  </si>
  <si>
    <t>N°</t>
  </si>
  <si>
    <t>Chantiers</t>
  </si>
  <si>
    <t>Clients</t>
  </si>
  <si>
    <t>Mois</t>
  </si>
  <si>
    <t>Nbre</t>
  </si>
  <si>
    <t>Nbre 
jours</t>
  </si>
  <si>
    <t>Initiales</t>
  </si>
  <si>
    <t>Type
 absence</t>
  </si>
  <si>
    <t>Semaines</t>
  </si>
  <si>
    <t>Jours fériés</t>
  </si>
  <si>
    <t>SEDIF</t>
  </si>
  <si>
    <t>Janvier</t>
  </si>
  <si>
    <t>CP</t>
  </si>
  <si>
    <t>Congé Payé</t>
  </si>
  <si>
    <t>Jour de l'An</t>
  </si>
  <si>
    <t>B</t>
  </si>
  <si>
    <t>JKER</t>
  </si>
  <si>
    <t>GEOLAB</t>
  </si>
  <si>
    <t>Février</t>
  </si>
  <si>
    <t>CSS</t>
  </si>
  <si>
    <t>Congé Sans solde</t>
  </si>
  <si>
    <t>Pâques</t>
  </si>
  <si>
    <t>C</t>
  </si>
  <si>
    <t>QPOT</t>
  </si>
  <si>
    <t>Mars</t>
  </si>
  <si>
    <t>Lundi de Pâques</t>
  </si>
  <si>
    <t>FMT-Sevran</t>
  </si>
  <si>
    <t>11 rue Germain</t>
  </si>
  <si>
    <t>APKU</t>
  </si>
  <si>
    <t>Avril</t>
  </si>
  <si>
    <t>AT</t>
  </si>
  <si>
    <t>Arrêt de travail</t>
  </si>
  <si>
    <t>Fête du Travail</t>
  </si>
  <si>
    <t>13,5</t>
  </si>
  <si>
    <t>Mai</t>
  </si>
  <si>
    <t>Arrêt maladie</t>
  </si>
  <si>
    <t>Victoire des Alliés 1945</t>
  </si>
  <si>
    <t>Juin</t>
  </si>
  <si>
    <t>M</t>
  </si>
  <si>
    <t>Maternité</t>
  </si>
  <si>
    <t>Jeudi de l'Ascension</t>
  </si>
  <si>
    <t>Juillet</t>
  </si>
  <si>
    <t>Paternité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</si>
  <si>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</si>
  <si>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</si>
  <si>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</si>
  <si>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</si>
  <si>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</si>
  <si>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</si>
  <si>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</si>
  <si>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</si>
  <si>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La Toussaint</t>
  </si>
  <si>
    <t>Décembre</t>
  </si>
  <si>
    <t>Armistice 1918</t>
  </si>
  <si>
    <t>Noël</t>
  </si>
  <si>
    <t>Année</t>
  </si>
  <si>
    <t xml:space="preserve">Mois </t>
  </si>
  <si>
    <t>Calendrier mois</t>
  </si>
  <si>
    <t>Premier jour du mois</t>
  </si>
  <si>
    <t>Dernier jour du mois</t>
  </si>
  <si>
    <t>Jour de la semaine du premier jour du mois</t>
  </si>
  <si>
    <t>Date début année</t>
  </si>
  <si>
    <t xml:space="preserve">Date début semaine </t>
  </si>
  <si>
    <t xml:space="preserve">Date fin semaine </t>
  </si>
  <si>
    <t>Date jour</t>
  </si>
  <si>
    <t>semaine actuelle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</si>
</sst>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D83F7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hair">
        <color auto="1"/>
      </left>
      <right/>
      <top/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wrapText="1"/>
    </xf>
    <xf numFmtId="0" fontId="5" fillId="0" borderId="0" xfId="0" applyFont="1"/>
    <xf numFmtId="20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2" fillId="2" borderId="1" xfId="0" applyNumberFormat="1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1" fontId="5" fillId="4" borderId="9" xfId="0" applyNumberFormat="1" applyFon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1" fontId="0" fillId="4" borderId="0" xfId="0" applyNumberFormat="1" applyFill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" fontId="0" fillId="8" borderId="13" xfId="0" applyNumberFormat="1" applyFill="1" applyBorder="1" applyAlignment="1">
      <alignment horizontal="center" vertical="center"/>
    </xf>
    <xf numFmtId="1" fontId="0" fillId="8" borderId="14" xfId="0" applyNumberFormat="1" applyFill="1" applyBorder="1" applyAlignment="1">
      <alignment horizontal="center" vertical="center"/>
    </xf>
    <xf numFmtId="14" fontId="0" fillId="8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9" borderId="0" xfId="0" applyFill="1" applyAlignment="1">
      <alignment horizontal="center" vertical="center"/>
    </xf>
    <xf numFmtId="1" fontId="0" fillId="10" borderId="16" xfId="0" applyNumberFormat="1" applyFill="1" applyBorder="1" applyAlignment="1">
      <alignment horizontal="center" vertical="center"/>
    </xf>
    <xf numFmtId="1" fontId="0" fillId="10" borderId="17" xfId="0" applyNumberFormat="1" applyFill="1" applyBorder="1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11" borderId="0" xfId="0" applyFill="1" applyAlignment="1">
      <alignment horizontal="center" vertical="center"/>
    </xf>
    <xf numFmtId="1" fontId="0" fillId="8" borderId="21" xfId="0" applyNumberFormat="1" applyFill="1" applyBorder="1" applyAlignment="1">
      <alignment horizontal="center" vertical="center"/>
    </xf>
    <xf numFmtId="1" fontId="0" fillId="8" borderId="17" xfId="0" applyNumberForma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" fontId="0" fillId="10" borderId="21" xfId="0" applyNumberFormat="1" applyFill="1" applyBorder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1" fontId="0" fillId="8" borderId="22" xfId="0" applyNumberForma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" fontId="0" fillId="10" borderId="23" xfId="0" applyNumberFormat="1" applyFill="1" applyBorder="1" applyAlignment="1">
      <alignment horizontal="center" vertical="center"/>
    </xf>
    <xf numFmtId="14" fontId="0" fillId="10" borderId="24" xfId="0" applyNumberFormat="1" applyFill="1" applyBorder="1" applyAlignment="1">
      <alignment horizontal="center" vertical="center"/>
    </xf>
    <xf numFmtId="1" fontId="0" fillId="8" borderId="25" xfId="0" applyNumberFormat="1" applyFill="1" applyBorder="1" applyAlignment="1">
      <alignment horizontal="center" vertical="center"/>
    </xf>
    <xf numFmtId="14" fontId="0" fillId="8" borderId="26" xfId="0" applyNumberFormat="1" applyFill="1" applyBorder="1" applyAlignment="1">
      <alignment horizontal="center" vertical="center"/>
    </xf>
    <xf numFmtId="1" fontId="0" fillId="4" borderId="27" xfId="0" applyNumberFormat="1" applyFill="1" applyBorder="1" applyAlignment="1">
      <alignment horizontal="center" vertical="center"/>
    </xf>
    <xf numFmtId="1" fontId="0" fillId="4" borderId="28" xfId="0" applyNumberFormat="1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1" fontId="0" fillId="8" borderId="29" xfId="0" applyNumberFormat="1" applyFill="1" applyBorder="1" applyAlignment="1">
      <alignment horizontal="center" vertical="center"/>
    </xf>
    <xf numFmtId="1" fontId="0" fillId="8" borderId="30" xfId="0" applyNumberFormat="1" applyFill="1" applyBorder="1" applyAlignment="1">
      <alignment horizontal="center" vertical="center"/>
    </xf>
    <xf numFmtId="1" fontId="0" fillId="4" borderId="31" xfId="0" applyNumberFormat="1" applyFill="1" applyBorder="1" applyAlignment="1">
      <alignment horizontal="center" vertical="center"/>
    </xf>
    <xf numFmtId="1" fontId="0" fillId="4" borderId="32" xfId="0" applyNumberFormat="1" applyFill="1" applyBorder="1" applyAlignment="1">
      <alignment horizontal="center" vertical="center"/>
    </xf>
    <xf numFmtId="0" fontId="7" fillId="10" borderId="33" xfId="0" applyFont="1" applyFill="1" applyBorder="1" applyAlignment="1">
      <alignment horizontal="center" vertical="center"/>
    </xf>
    <xf numFmtId="165" fontId="0" fillId="10" borderId="34" xfId="0" applyNumberFormat="1" applyFill="1" applyBorder="1" applyAlignment="1">
      <alignment horizontal="centerContinuous" vertical="center"/>
    </xf>
    <xf numFmtId="0" fontId="7" fillId="8" borderId="17" xfId="0" applyFont="1" applyFill="1" applyBorder="1" applyAlignment="1">
      <alignment horizontal="center" vertical="center"/>
    </xf>
    <xf numFmtId="165" fontId="0" fillId="8" borderId="2" xfId="0" applyNumberFormat="1" applyFill="1" applyBorder="1" applyAlignment="1">
      <alignment horizontal="centerContinuous" vertical="center"/>
    </xf>
    <xf numFmtId="0" fontId="8" fillId="10" borderId="25" xfId="0" applyFont="1" applyFill="1" applyBorder="1" applyAlignment="1">
      <alignment horizontal="center" vertical="center" wrapText="1"/>
    </xf>
    <xf numFmtId="0" fontId="0" fillId="10" borderId="35" xfId="0" applyFill="1" applyBorder="1" applyAlignment="1">
      <alignment horizontal="centerContinuous" vertical="center"/>
    </xf>
    <xf numFmtId="1" fontId="0" fillId="8" borderId="36" xfId="0" applyNumberFormat="1" applyFill="1" applyBorder="1" applyAlignment="1">
      <alignment horizontal="center" vertical="center"/>
    </xf>
    <xf numFmtId="0" fontId="0" fillId="4" borderId="37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14" fontId="9" fillId="8" borderId="39" xfId="0" applyNumberFormat="1" applyFont="1" applyFill="1" applyBorder="1" applyAlignment="1">
      <alignment horizontal="center" vertical="center" wrapText="1"/>
    </xf>
    <xf numFmtId="0" fontId="9" fillId="8" borderId="40" xfId="0" applyFont="1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/>
    </xf>
    <xf numFmtId="165" fontId="0" fillId="10" borderId="41" xfId="0" applyNumberFormat="1" applyFill="1" applyBorder="1" applyAlignment="1">
      <alignment horizontal="centerContinuous" vertical="center"/>
    </xf>
    <xf numFmtId="0" fontId="0" fillId="4" borderId="42" xfId="0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10" borderId="25" xfId="0" applyFill="1" applyBorder="1" applyAlignment="1">
      <alignment horizontal="center" vertical="center"/>
    </xf>
    <xf numFmtId="165" fontId="0" fillId="10" borderId="44" xfId="0" applyNumberFormat="1" applyFill="1" applyBorder="1" applyAlignment="1">
      <alignment horizontal="centerContinuous" vertical="center"/>
    </xf>
    <xf numFmtId="1" fontId="0" fillId="4" borderId="45" xfId="0" applyNumberFormat="1" applyFill="1" applyBorder="1" applyAlignment="1">
      <alignment horizontal="center" vertical="center"/>
    </xf>
    <xf numFmtId="1" fontId="0" fillId="4" borderId="46" xfId="0" applyNumberFormat="1" applyFill="1" applyBorder="1" applyAlignment="1">
      <alignment horizontal="center" vertical="center"/>
    </xf>
    <xf numFmtId="14" fontId="0" fillId="8" borderId="25" xfId="0" applyNumberFormat="1" applyFill="1" applyBorder="1" applyAlignment="1">
      <alignment horizontal="center" vertical="center"/>
    </xf>
    <xf numFmtId="0" fontId="0" fillId="8" borderId="44" xfId="0" applyFill="1" applyBorder="1" applyAlignment="1">
      <alignment horizontal="centerContinuous" vertical="center"/>
    </xf>
    <xf numFmtId="0" fontId="5" fillId="2" borderId="0" xfId="0" applyFont="1" applyFill="1"/>
  </cellXfs>
  <cellStyles count="1">
    <cellStyle name="Normal" xfId="0" builtinId="0"/>
  </cellStyles>
  <dxfs count="33">
    <dxf>
      <alignment horizontal="center" vertical="bottom" textRotation="0" wrapText="0" indent="0" justifyLastLine="0" shrinkToFit="0" readingOrder="0"/>
    </dxf>
    <dxf>
      <border outline="0">
        <right style="hair">
          <color auto="1"/>
        </right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theme="9"/>
        </lef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6097CF-3E69-4DE2-970B-60A17DC1FB21}" name="Tableau1" displayName="Tableau1" ref="A1:O7" totalsRowShown="0" headerRowDxfId="32" dataDxfId="31">
  <sortState xmlns:xlrd2="http://schemas.microsoft.com/office/spreadsheetml/2017/richdata2" ref="A2:O5">
    <sortCondition ref="G2:G5"/>
  </sortState>
  <tableColumns count="15">
    <tableColumn id="1" xr3:uid="{C461F48D-DB46-40AB-9522-498235747507}" name="Numéro _x000a_chantier" dataDxfId="30"/>
    <tableColumn id="2" xr3:uid="{96F5D80C-527F-4279-BA45-9CBA7BFC2319}" name="Chantier" dataDxfId="29"/>
    <tableColumn id="3" xr3:uid="{A5A5B3C0-C709-4659-ADEC-9CE1AE0FC017}" name="Adresse" dataDxfId="28"/>
    <tableColumn id="4" xr3:uid="{98AF49CA-477C-4736-9035-71147C85A182}" name="Client" dataDxfId="27"/>
    <tableColumn id="6" xr3:uid="{155403BD-5F3A-43D8-B0C1-14179D541E65}" name="Numéro _x000a_tâche" dataDxfId="26"/>
    <tableColumn id="7" xr3:uid="{59D9037A-DBF6-47FE-89BF-82A72EBA322F}" name="Tâche" dataDxfId="25"/>
    <tableColumn id="15" xr3:uid="{EEF7531E-F0A7-4062-8288-BF3AA8F72C48}" name="Date" dataDxfId="24"/>
    <tableColumn id="8" xr3:uid="{92A28FFD-06AF-4B42-85A9-99E8AD1D3373}" name="heure _x000a_début" dataDxfId="23"/>
    <tableColumn id="9" xr3:uid="{F0A29B20-63BE-4D8C-A025-341AB913E81D}" name="heure_x000a_ fin" dataDxfId="22"/>
    <tableColumn id="10" xr3:uid="{BD0F014C-416F-4D67-860F-C14758542EFE}" name="Salarié1" dataDxfId="21"/>
    <tableColumn id="17" xr3:uid="{C0BE09FB-5C94-4D3B-B70C-B4D6536B3DBD}" name="taux hor.1" dataDxfId="20"/>
    <tableColumn id="11" xr3:uid="{C8511F15-CC68-415D-9B30-EB15F0D69F2F}" name="Salarié2" dataDxfId="19"/>
    <tableColumn id="18" xr3:uid="{3485EE05-6EDC-488C-AEEF-711D7CDDDB7F}" name="taux_x000a_ hor.2" dataDxfId="18"/>
    <tableColumn id="12" xr3:uid="{86343D33-B5C6-464A-8D97-8F00A7DAD091}" name="Salarié3" dataDxfId="17"/>
    <tableColumn id="19" xr3:uid="{1AF4F0F8-DE03-4E3C-A219-13765E721357}" name="taux_x000a_ hor.3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E9DA127-D8EB-42FE-868F-90A4265EEBAB}" name="Tableau3" displayName="Tableau3" ref="A1:B6" totalsRowShown="0" dataDxfId="15">
  <tableColumns count="2">
    <tableColumn id="1" xr3:uid="{DEC57F46-44D0-45B3-8A1F-09C55EE4DE5A}" name="Salariés" dataDxfId="14"/>
    <tableColumn id="2" xr3:uid="{9F472952-77FA-4DB0-9A4C-FA5BFE654ED3}" name="Taux _x000a_horaire" dataDxfId="13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2CED06-E2BD-441F-AB2F-66D8B24E4A78}" name="Tableau4" displayName="Tableau4" ref="F1:I5" totalsRowShown="0" tableBorderDxfId="12">
  <tableColumns count="4">
    <tableColumn id="1" xr3:uid="{B6C17747-CE86-4058-8B31-5075D44C1B40}" name="N°"/>
    <tableColumn id="2" xr3:uid="{4F0F8D51-4D23-4F9D-9BB4-67489D33165F}" name="Chantiers"/>
    <tableColumn id="3" xr3:uid="{1769A4EE-D67A-46F7-9581-3210ED9F9C93}" name="Adresse"/>
    <tableColumn id="4" xr3:uid="{C239AB67-4727-4F75-BD07-9BFCBAB2079B}" name="Client" dataDxfId="11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A5D471-29EA-4B4C-BE9B-162F2DF06312}" name="Tableau2" displayName="Tableau2" ref="M1:O13" totalsRowShown="0" headerRowDxfId="10" dataDxfId="9">
  <tableColumns count="3">
    <tableColumn id="1" xr3:uid="{D638D9C9-4014-4307-95C5-C12144BF74BB}" name="Mois" dataDxfId="8"/>
    <tableColumn id="2" xr3:uid="{C505F277-86EC-4179-B686-57CDC77F0A0E}" name="Nbre" dataDxfId="7"/>
    <tableColumn id="3" xr3:uid="{D0F0A82C-C18A-4BF7-9A96-F938B51FD3EB}" name="Nbre _x000a_jours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C726F15-5B05-4C46-B86F-368C5653A4AE}" name="Tableau6" displayName="Tableau6" ref="Q1:R8" totalsRowShown="0" tableBorderDxfId="5">
  <tableColumns count="2">
    <tableColumn id="1" xr3:uid="{1B004A30-793F-4151-B699-B891B3FBB4B4}" name="Initiales"/>
    <tableColumn id="2" xr3:uid="{FEBB98F6-A2D8-453C-A9B0-457DCBA78897}" name="Type_x000a_ absence" dataDxfId="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F4BACD5-2843-47D2-890C-264C019414E2}" name="Tableau48" displayName="Tableau48" ref="T1:T54" totalsRowShown="0" headerRowDxfId="3" dataDxfId="2" tableBorderDxfId="1">
  <tableColumns count="1">
    <tableColumn id="1" xr3:uid="{CC6AAEF2-F06E-468E-BA67-785407372089}" name="Semaines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4"/>
  <sheetViews>
    <sheetView showGridLines="0" workbookViewId="0">
      <selection activeCell="I3" sqref="I3"/>
    </sheetView>
  </sheetViews>
  <sheetFormatPr baseColWidth="10" defaultColWidth="11.42578125" defaultRowHeight="15" x14ac:dyDescent="0.25"/>
  <cols>
    <col min="1" max="1" width="17.85546875" style="1" bestFit="1" customWidth="1"/>
    <col min="2" max="6" width="5" style="1" bestFit="1" customWidth="1"/>
    <col min="7" max="7" width="4.85546875" style="1" bestFit="1" customWidth="1"/>
    <col min="8" max="8" width="4.85546875" style="1" hidden="1" customWidth="1"/>
    <col min="9" max="13" width="4.85546875" style="1" bestFit="1" customWidth="1"/>
    <col min="14" max="14" width="4.7109375" style="1" bestFit="1" customWidth="1"/>
    <col min="15" max="15" width="4.5703125" style="1" hidden="1" customWidth="1"/>
    <col min="16" max="21" width="5" style="1" bestFit="1" customWidth="1"/>
    <col min="22" max="22" width="9.7109375" style="1" hidden="1" customWidth="1"/>
    <col min="23" max="16384" width="11.42578125" style="1"/>
  </cols>
  <sheetData>
    <row r="1" spans="1:22" ht="26.25" customHeight="1" x14ac:dyDescent="0.25">
      <c r="A1" s="8">
        <v>44986</v>
      </c>
      <c r="B1" s="6">
        <v>44998</v>
      </c>
      <c r="C1" s="6">
        <v>44999</v>
      </c>
      <c r="D1" s="6">
        <v>45000</v>
      </c>
      <c r="E1" s="6">
        <v>45001</v>
      </c>
      <c r="F1" s="9">
        <v>45002</v>
      </c>
      <c r="G1" s="10">
        <v>45003</v>
      </c>
      <c r="H1" s="11">
        <v>45004</v>
      </c>
      <c r="I1" s="6">
        <v>45005</v>
      </c>
      <c r="J1" s="6">
        <v>45006</v>
      </c>
      <c r="K1" s="6">
        <v>45007</v>
      </c>
      <c r="L1" s="6">
        <v>45008</v>
      </c>
      <c r="M1" s="9">
        <v>45009</v>
      </c>
      <c r="N1" s="10">
        <v>45010</v>
      </c>
      <c r="O1" s="11">
        <v>45011</v>
      </c>
      <c r="P1" s="6">
        <v>45012</v>
      </c>
      <c r="Q1" s="6">
        <v>45013</v>
      </c>
      <c r="R1" s="6">
        <v>45014</v>
      </c>
      <c r="S1" s="6">
        <v>45016</v>
      </c>
      <c r="T1" s="9">
        <v>45017</v>
      </c>
      <c r="U1" s="10">
        <v>45018</v>
      </c>
      <c r="V1" s="12">
        <v>45019</v>
      </c>
    </row>
    <row r="2" spans="1:22" ht="37.5" customHeight="1" x14ac:dyDescent="0.35">
      <c r="A2" s="13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14" t="s">
        <v>5</v>
      </c>
      <c r="G2" s="15" t="s">
        <v>6</v>
      </c>
      <c r="H2" s="16" t="s">
        <v>7</v>
      </c>
      <c r="I2" s="7" t="s">
        <v>1</v>
      </c>
      <c r="J2" s="7" t="s">
        <v>2</v>
      </c>
      <c r="K2" s="7" t="s">
        <v>3</v>
      </c>
      <c r="L2" s="7" t="s">
        <v>4</v>
      </c>
      <c r="M2" s="14" t="s">
        <v>5</v>
      </c>
      <c r="N2" s="15" t="s">
        <v>6</v>
      </c>
      <c r="O2" s="16" t="s">
        <v>7</v>
      </c>
      <c r="P2" s="7" t="s">
        <v>1</v>
      </c>
      <c r="Q2" s="7" t="s">
        <v>2</v>
      </c>
      <c r="R2" s="7" t="s">
        <v>3</v>
      </c>
      <c r="S2" s="7" t="s">
        <v>4</v>
      </c>
      <c r="T2" s="14" t="s">
        <v>5</v>
      </c>
      <c r="U2" s="15" t="s">
        <v>6</v>
      </c>
      <c r="V2" s="17" t="s">
        <v>7</v>
      </c>
    </row>
    <row r="3" spans="1:22" x14ac:dyDescent="0.25">
      <c r="A3" s="7" t="s">
        <v>8</v>
      </c>
      <c r="B3" s="7"/>
      <c r="C3" s="7"/>
      <c r="D3" s="7"/>
      <c r="E3" s="7"/>
      <c r="F3" s="14"/>
      <c r="G3" s="15"/>
      <c r="H3" s="16"/>
      <c r="I3" s="7"/>
      <c r="J3" s="7"/>
      <c r="K3" s="7"/>
      <c r="L3" s="18" t="s">
        <v>9</v>
      </c>
      <c r="M3" s="19" t="s">
        <v>9</v>
      </c>
      <c r="N3" s="20" t="s">
        <v>9</v>
      </c>
      <c r="O3" s="16"/>
      <c r="P3" s="7"/>
      <c r="Q3" s="7"/>
      <c r="R3" s="7"/>
      <c r="S3" s="7"/>
      <c r="T3" s="14"/>
      <c r="U3" s="15"/>
      <c r="V3" s="17"/>
    </row>
    <row r="4" spans="1:22" x14ac:dyDescent="0.25">
      <c r="A4" s="7" t="s">
        <v>10</v>
      </c>
      <c r="B4" s="7"/>
      <c r="C4" s="7"/>
      <c r="D4" s="7"/>
      <c r="E4" s="7"/>
      <c r="F4" s="14"/>
      <c r="G4" s="15"/>
      <c r="H4" s="16"/>
      <c r="I4" s="7"/>
      <c r="J4" s="21" t="s">
        <v>11</v>
      </c>
      <c r="K4" s="21" t="s">
        <v>11</v>
      </c>
      <c r="L4" s="21" t="s">
        <v>11</v>
      </c>
      <c r="M4" s="14"/>
      <c r="N4" s="15"/>
      <c r="O4" s="16"/>
      <c r="P4" s="7"/>
      <c r="Q4" s="7"/>
      <c r="R4" s="7"/>
      <c r="S4" s="7"/>
      <c r="T4" s="14"/>
      <c r="U4" s="15"/>
      <c r="V4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66F92-8D16-404F-8D74-FA77A3D11FD5}">
  <sheetPr codeName="Feuil3"/>
  <dimension ref="A1:O7"/>
  <sheetViews>
    <sheetView showGridLines="0" workbookViewId="0">
      <selection activeCell="D10" sqref="D10"/>
    </sheetView>
  </sheetViews>
  <sheetFormatPr baseColWidth="10" defaultRowHeight="15" x14ac:dyDescent="0.25"/>
  <cols>
    <col min="1" max="1" width="8.28515625" style="2" bestFit="1" customWidth="1"/>
    <col min="2" max="2" width="12" style="2" customWidth="1"/>
    <col min="3" max="3" width="20.7109375" style="2" bestFit="1" customWidth="1"/>
    <col min="4" max="4" width="12.42578125" style="2" bestFit="1" customWidth="1"/>
    <col min="5" max="5" width="8.28515625" style="2" bestFit="1" customWidth="1"/>
    <col min="6" max="6" width="24.85546875" style="2" customWidth="1"/>
    <col min="7" max="7" width="10.7109375" style="2" bestFit="1" customWidth="1"/>
    <col min="8" max="9" width="6.28515625" style="2" bestFit="1" customWidth="1"/>
    <col min="10" max="10" width="15.7109375" style="2" bestFit="1" customWidth="1"/>
    <col min="11" max="11" width="8.42578125" style="2" customWidth="1"/>
    <col min="12" max="12" width="13.42578125" style="2" bestFit="1" customWidth="1"/>
    <col min="13" max="13" width="6.7109375" style="2" customWidth="1"/>
    <col min="14" max="14" width="15.7109375" style="2" bestFit="1" customWidth="1"/>
    <col min="15" max="15" width="7" style="2" customWidth="1"/>
    <col min="16" max="16384" width="11.42578125" style="2"/>
  </cols>
  <sheetData>
    <row r="1" spans="1:15" s="23" customFormat="1" ht="30" x14ac:dyDescent="0.25">
      <c r="A1" s="22" t="s">
        <v>17</v>
      </c>
      <c r="B1" s="23" t="s">
        <v>18</v>
      </c>
      <c r="C1" s="23" t="s">
        <v>19</v>
      </c>
      <c r="D1" s="23" t="s">
        <v>20</v>
      </c>
      <c r="E1" s="22" t="s">
        <v>21</v>
      </c>
      <c r="F1" s="23" t="s">
        <v>22</v>
      </c>
      <c r="G1" s="22" t="s">
        <v>23</v>
      </c>
      <c r="H1" s="22" t="s">
        <v>24</v>
      </c>
      <c r="I1" s="22" t="s">
        <v>25</v>
      </c>
      <c r="J1" s="23" t="s">
        <v>26</v>
      </c>
      <c r="K1" s="22" t="s">
        <v>27</v>
      </c>
      <c r="L1" s="23" t="s">
        <v>28</v>
      </c>
      <c r="M1" s="22" t="s">
        <v>29</v>
      </c>
      <c r="N1" s="23" t="s">
        <v>30</v>
      </c>
      <c r="O1" s="22" t="s">
        <v>31</v>
      </c>
    </row>
    <row r="2" spans="1:15" x14ac:dyDescent="0.25">
      <c r="A2" s="2" t="s">
        <v>32</v>
      </c>
      <c r="B2" s="2" t="s">
        <v>33</v>
      </c>
      <c r="C2" s="2" t="s">
        <v>34</v>
      </c>
      <c r="D2" s="2" t="s">
        <v>35</v>
      </c>
      <c r="E2" s="2">
        <v>5</v>
      </c>
      <c r="F2" s="2" t="s">
        <v>36</v>
      </c>
      <c r="G2" s="24" t="s">
        <v>37</v>
      </c>
      <c r="H2" s="2">
        <v>15</v>
      </c>
      <c r="I2" s="2">
        <v>17</v>
      </c>
      <c r="J2" s="2" t="s">
        <v>15</v>
      </c>
      <c r="K2" s="2">
        <v>13.3</v>
      </c>
      <c r="L2" s="2" t="s">
        <v>8</v>
      </c>
      <c r="M2" s="2">
        <v>15</v>
      </c>
    </row>
    <row r="3" spans="1:15" x14ac:dyDescent="0.25">
      <c r="A3" s="2" t="s">
        <v>38</v>
      </c>
      <c r="B3" s="2" t="s">
        <v>39</v>
      </c>
      <c r="C3" s="2" t="s">
        <v>40</v>
      </c>
      <c r="D3" s="2" t="s">
        <v>41</v>
      </c>
      <c r="E3" s="2">
        <v>4</v>
      </c>
      <c r="F3" s="2" t="s">
        <v>42</v>
      </c>
      <c r="G3" s="24" t="s">
        <v>43</v>
      </c>
      <c r="H3" s="2">
        <v>7</v>
      </c>
      <c r="I3" s="2">
        <v>10</v>
      </c>
      <c r="J3" s="2" t="s">
        <v>13</v>
      </c>
      <c r="K3" s="2">
        <v>14</v>
      </c>
      <c r="L3" s="2" t="s">
        <v>14</v>
      </c>
      <c r="M3" s="2">
        <v>12</v>
      </c>
    </row>
    <row r="4" spans="1:15" x14ac:dyDescent="0.25">
      <c r="A4" s="2" t="s">
        <v>44</v>
      </c>
      <c r="B4" s="2" t="s">
        <v>45</v>
      </c>
      <c r="C4" s="2" t="s">
        <v>46</v>
      </c>
      <c r="D4" s="2" t="s">
        <v>47</v>
      </c>
      <c r="E4" s="2">
        <v>3</v>
      </c>
      <c r="F4" s="2" t="s">
        <v>16</v>
      </c>
      <c r="G4" s="24" t="s">
        <v>48</v>
      </c>
      <c r="H4" s="2">
        <v>12</v>
      </c>
      <c r="I4" s="2">
        <v>14</v>
      </c>
      <c r="J4" s="2" t="s">
        <v>13</v>
      </c>
      <c r="K4" s="2">
        <v>14</v>
      </c>
      <c r="L4" s="2" t="s">
        <v>14</v>
      </c>
      <c r="M4" s="2">
        <v>12</v>
      </c>
      <c r="N4" s="2" t="s">
        <v>15</v>
      </c>
      <c r="O4" s="2">
        <v>13.3</v>
      </c>
    </row>
    <row r="5" spans="1:15" x14ac:dyDescent="0.25">
      <c r="A5" s="2" t="s">
        <v>49</v>
      </c>
      <c r="B5" s="2" t="s">
        <v>39</v>
      </c>
      <c r="C5" s="2" t="s">
        <v>40</v>
      </c>
      <c r="D5" s="2" t="s">
        <v>50</v>
      </c>
      <c r="E5" s="2">
        <v>6</v>
      </c>
      <c r="F5" s="2" t="s">
        <v>51</v>
      </c>
      <c r="G5" s="24">
        <v>45005</v>
      </c>
      <c r="H5" s="2">
        <v>16</v>
      </c>
      <c r="I5" s="2">
        <v>17</v>
      </c>
      <c r="J5" s="2" t="s">
        <v>13</v>
      </c>
      <c r="K5" s="2">
        <v>14</v>
      </c>
      <c r="L5" s="2" t="s">
        <v>8</v>
      </c>
      <c r="M5" s="2">
        <v>15</v>
      </c>
    </row>
    <row r="6" spans="1:15" x14ac:dyDescent="0.25">
      <c r="A6" s="2" t="s">
        <v>52</v>
      </c>
      <c r="B6" s="2" t="s">
        <v>39</v>
      </c>
      <c r="C6" s="2" t="s">
        <v>40</v>
      </c>
      <c r="D6" s="2" t="s">
        <v>53</v>
      </c>
      <c r="E6" s="2">
        <v>7</v>
      </c>
      <c r="F6" s="2" t="s">
        <v>54</v>
      </c>
      <c r="G6" s="24" t="s">
        <v>55</v>
      </c>
      <c r="H6" s="2">
        <v>9</v>
      </c>
      <c r="I6" s="2">
        <v>13</v>
      </c>
      <c r="J6" s="2" t="s">
        <v>15</v>
      </c>
      <c r="L6" s="2" t="s">
        <v>13</v>
      </c>
    </row>
    <row r="7" spans="1:15" x14ac:dyDescent="0.25">
      <c r="A7" s="2" t="s">
        <v>52</v>
      </c>
      <c r="B7" s="2" t="s">
        <v>39</v>
      </c>
      <c r="C7" s="2" t="s">
        <v>40</v>
      </c>
      <c r="D7" s="2" t="s">
        <v>53</v>
      </c>
      <c r="E7" s="2">
        <v>8</v>
      </c>
      <c r="F7" s="2" t="s">
        <v>56</v>
      </c>
      <c r="G7" s="24">
        <v>45007</v>
      </c>
      <c r="H7" s="2">
        <v>14</v>
      </c>
      <c r="I7" s="2">
        <v>16</v>
      </c>
      <c r="J7" s="2" t="s">
        <v>10</v>
      </c>
      <c r="L7" s="2" t="s">
        <v>14</v>
      </c>
      <c r="N7" s="2" t="s"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BD62B-1423-40BF-8205-A4E5F54C097E}">
  <sheetPr codeName="Feuil4"/>
  <dimension ref="A1:V58"/>
  <sheetViews>
    <sheetView showGridLines="0" workbookViewId="0">
      <selection activeCell="H7" sqref="H7"/>
    </sheetView>
  </sheetViews>
  <sheetFormatPr baseColWidth="10" defaultRowHeight="15" x14ac:dyDescent="0.25"/>
  <cols>
    <col min="1" max="1" width="15.140625" style="2" bestFit="1" customWidth="1"/>
    <col min="2" max="2" width="14.140625" style="2" customWidth="1"/>
    <col min="3" max="3" width="2.28515625" style="2" customWidth="1"/>
    <col min="4" max="4" width="8.28515625" style="23" bestFit="1" customWidth="1"/>
    <col min="5" max="5" width="1.7109375" style="2" customWidth="1"/>
    <col min="6" max="6" width="5.28515625" style="2" customWidth="1"/>
    <col min="7" max="7" width="11.5703125" style="2" customWidth="1"/>
    <col min="8" max="8" width="20.7109375" style="2" bestFit="1" customWidth="1"/>
    <col min="9" max="9" width="20.7109375" style="2" customWidth="1"/>
    <col min="10" max="10" width="4.7109375" style="2" customWidth="1"/>
    <col min="11" max="11" width="11.42578125" style="2"/>
    <col min="12" max="12" width="3.28515625" style="2" customWidth="1"/>
    <col min="13" max="13" width="15" style="2" bestFit="1" customWidth="1"/>
    <col min="14" max="14" width="23.140625" style="2" bestFit="1" customWidth="1"/>
    <col min="15" max="15" width="5.42578125" style="2" bestFit="1" customWidth="1"/>
    <col min="16" max="16" width="3.7109375" style="2" customWidth="1"/>
    <col min="17" max="17" width="8.140625" style="2" bestFit="1" customWidth="1"/>
    <col min="18" max="18" width="20.28515625" style="2" bestFit="1" customWidth="1"/>
    <col min="19" max="19" width="4.5703125" style="2" customWidth="1"/>
    <col min="20" max="20" width="9.5703125" style="2" bestFit="1" customWidth="1"/>
    <col min="21" max="21" width="21.7109375" style="2" bestFit="1" customWidth="1"/>
    <col min="22" max="22" width="11.42578125" style="2"/>
    <col min="23" max="23" width="4.85546875" style="2" customWidth="1"/>
    <col min="24" max="16384" width="11.42578125" style="2"/>
  </cols>
  <sheetData>
    <row r="1" spans="1:22" ht="30.75" thickBot="1" x14ac:dyDescent="0.3">
      <c r="A1" s="25" t="s">
        <v>57</v>
      </c>
      <c r="B1" s="22" t="s">
        <v>58</v>
      </c>
      <c r="C1" s="23"/>
      <c r="D1" s="23" t="s">
        <v>59</v>
      </c>
      <c r="E1" s="23"/>
      <c r="F1" s="26" t="s">
        <v>60</v>
      </c>
      <c r="G1" s="27" t="s">
        <v>61</v>
      </c>
      <c r="H1" s="28" t="s">
        <v>19</v>
      </c>
      <c r="I1" s="25" t="s">
        <v>20</v>
      </c>
      <c r="K1" s="25" t="s">
        <v>62</v>
      </c>
      <c r="M1" s="29" t="s">
        <v>63</v>
      </c>
      <c r="N1" s="29" t="s">
        <v>64</v>
      </c>
      <c r="O1" s="30" t="s">
        <v>65</v>
      </c>
      <c r="Q1" s="29" t="s">
        <v>66</v>
      </c>
      <c r="R1" s="31" t="s">
        <v>67</v>
      </c>
      <c r="T1" s="32" t="s">
        <v>68</v>
      </c>
      <c r="U1" s="33" t="s">
        <v>69</v>
      </c>
      <c r="V1" s="34"/>
    </row>
    <row r="2" spans="1:22" x14ac:dyDescent="0.25">
      <c r="A2" s="2" t="s">
        <v>13</v>
      </c>
      <c r="B2" s="2">
        <v>14</v>
      </c>
      <c r="D2" s="29">
        <v>7</v>
      </c>
      <c r="F2" s="35" t="s">
        <v>52</v>
      </c>
      <c r="G2" s="36" t="s">
        <v>39</v>
      </c>
      <c r="H2" s="37" t="s">
        <v>40</v>
      </c>
      <c r="I2" s="2" t="s">
        <v>53</v>
      </c>
      <c r="K2" s="2" t="s">
        <v>70</v>
      </c>
      <c r="M2" s="2" t="s">
        <v>71</v>
      </c>
      <c r="N2" s="2">
        <v>1</v>
      </c>
      <c r="O2" s="2">
        <v>31</v>
      </c>
      <c r="Q2" s="38" t="s">
        <v>72</v>
      </c>
      <c r="R2" s="39" t="s">
        <v>73</v>
      </c>
      <c r="T2" s="40">
        <v>1</v>
      </c>
      <c r="U2" s="41" t="s">
        <v>74</v>
      </c>
      <c r="V2" s="42">
        <f xml:space="preserve"> DATE($M$16,1,1)</f>
        <v>44927</v>
      </c>
    </row>
    <row r="3" spans="1:22" x14ac:dyDescent="0.25">
      <c r="A3" s="2" t="s">
        <v>14</v>
      </c>
      <c r="B3" s="2">
        <v>12</v>
      </c>
      <c r="D3" s="29">
        <v>8</v>
      </c>
      <c r="F3" s="43" t="s">
        <v>75</v>
      </c>
      <c r="G3" s="44" t="s">
        <v>45</v>
      </c>
      <c r="H3" s="45" t="s">
        <v>46</v>
      </c>
      <c r="I3" s="2" t="s">
        <v>76</v>
      </c>
      <c r="K3" s="2" t="s">
        <v>77</v>
      </c>
      <c r="M3" s="2" t="s">
        <v>78</v>
      </c>
      <c r="N3" s="2">
        <v>2</v>
      </c>
      <c r="O3" s="2">
        <v>28</v>
      </c>
      <c r="Q3" s="46" t="s">
        <v>79</v>
      </c>
      <c r="R3" s="29" t="s">
        <v>80</v>
      </c>
      <c r="T3" s="47">
        <v>2</v>
      </c>
      <c r="U3" s="48" t="s">
        <v>81</v>
      </c>
      <c r="V3" s="49">
        <f xml:space="preserve"> FLOOR(DAY(MINUTE($M$16/38)/2+56)&amp;"/5/"&amp;$M$16,7)-34</f>
        <v>45025</v>
      </c>
    </row>
    <row r="4" spans="1:22" x14ac:dyDescent="0.25">
      <c r="A4" s="2" t="s">
        <v>15</v>
      </c>
      <c r="B4" s="2">
        <v>13.3</v>
      </c>
      <c r="D4" s="29">
        <v>9</v>
      </c>
      <c r="F4" s="50" t="s">
        <v>82</v>
      </c>
      <c r="G4" s="51" t="s">
        <v>33</v>
      </c>
      <c r="H4" s="52" t="s">
        <v>34</v>
      </c>
      <c r="I4" s="2" t="s">
        <v>83</v>
      </c>
      <c r="M4" s="2" t="s">
        <v>84</v>
      </c>
      <c r="N4" s="2">
        <v>3</v>
      </c>
      <c r="O4" s="2">
        <v>31</v>
      </c>
      <c r="Q4" s="53" t="s">
        <v>11</v>
      </c>
      <c r="R4" s="39" t="s">
        <v>11</v>
      </c>
      <c r="T4" s="54">
        <v>3</v>
      </c>
      <c r="U4" s="55" t="s">
        <v>85</v>
      </c>
      <c r="V4" s="56">
        <f xml:space="preserve"> V3 + 1</f>
        <v>45026</v>
      </c>
    </row>
    <row r="5" spans="1:22" x14ac:dyDescent="0.25">
      <c r="A5" s="2" t="s">
        <v>8</v>
      </c>
      <c r="B5" s="2">
        <v>15</v>
      </c>
      <c r="D5" s="29">
        <v>10</v>
      </c>
      <c r="F5" s="2" t="s">
        <v>82</v>
      </c>
      <c r="G5" s="2" t="s">
        <v>86</v>
      </c>
      <c r="H5" s="2" t="s">
        <v>87</v>
      </c>
      <c r="I5" s="2" t="s">
        <v>88</v>
      </c>
      <c r="M5" s="2" t="s">
        <v>89</v>
      </c>
      <c r="N5" s="2">
        <v>4</v>
      </c>
      <c r="O5" s="2">
        <v>30</v>
      </c>
      <c r="Q5" s="57" t="s">
        <v>90</v>
      </c>
      <c r="R5" s="29" t="s">
        <v>91</v>
      </c>
      <c r="T5" s="58">
        <v>4</v>
      </c>
      <c r="U5" s="48" t="s">
        <v>92</v>
      </c>
      <c r="V5" s="49">
        <f xml:space="preserve"> DATE($M$16,5,1)</f>
        <v>45047</v>
      </c>
    </row>
    <row r="6" spans="1:22" x14ac:dyDescent="0.25">
      <c r="A6" s="2" t="s">
        <v>10</v>
      </c>
      <c r="B6" s="2" t="s">
        <v>93</v>
      </c>
      <c r="D6" s="29">
        <v>11</v>
      </c>
      <c r="M6" s="2" t="s">
        <v>94</v>
      </c>
      <c r="N6" s="2">
        <v>5</v>
      </c>
      <c r="O6" s="2">
        <v>31</v>
      </c>
      <c r="Q6" s="59" t="s">
        <v>9</v>
      </c>
      <c r="R6" s="39" t="s">
        <v>95</v>
      </c>
      <c r="T6" s="60">
        <v>5</v>
      </c>
      <c r="U6" s="61" t="s">
        <v>96</v>
      </c>
      <c r="V6" s="56">
        <f xml:space="preserve"> DATE($M$16,5,8)</f>
        <v>45054</v>
      </c>
    </row>
    <row r="7" spans="1:22" x14ac:dyDescent="0.25">
      <c r="D7" s="29">
        <v>12</v>
      </c>
      <c r="M7" s="2" t="s">
        <v>97</v>
      </c>
      <c r="N7" s="2">
        <v>6</v>
      </c>
      <c r="O7" s="2">
        <v>30</v>
      </c>
      <c r="Q7" s="62" t="s">
        <v>98</v>
      </c>
      <c r="R7" s="29" t="s">
        <v>99</v>
      </c>
      <c r="T7" s="58">
        <v>6</v>
      </c>
      <c r="U7" s="48" t="s">
        <v>100</v>
      </c>
      <c r="V7" s="49">
        <f xml:space="preserve"> V3 + 39</f>
        <v>45064</v>
      </c>
    </row>
    <row r="8" spans="1:22" x14ac:dyDescent="0.25">
      <c r="D8" s="29">
        <v>13</v>
      </c>
      <c r="M8" s="2" t="s">
        <v>101</v>
      </c>
      <c r="N8" s="2">
        <v>7</v>
      </c>
      <c r="O8" s="2">
        <v>31</v>
      </c>
      <c r="Q8" s="63">
        <v>17</v>
      </c>
      <c r="R8" s="39" t="s">
        <v>102</v>
      </c>
      <c r="T8" s="60">
        <v>7</v>
      </c>
      <c r="U8" s="55" t="s">
        <v>103</v>
      </c>
      <c r="V8" s="56">
        <f xml:space="preserve"> V3 + 49</f>
        <v>45074</v>
      </c>
    </row>
    <row r="9" spans="1:22" x14ac:dyDescent="0.25">
      <c r="D9" s="29">
        <v>14</v>
      </c>
      <c r="M9" s="2" t="s">
        <v>104</v>
      </c>
      <c r="N9" s="2">
        <v>8</v>
      </c>
      <c r="O9" s="2">
        <v>31</v>
      </c>
      <c r="T9" s="58">
        <v>8</v>
      </c>
      <c r="U9" s="48" t="s">
        <v>105</v>
      </c>
      <c r="V9" s="49">
        <f xml:space="preserve"> V3 + 50</f>
        <v>45075</v>
      </c>
    </row>
    <row r="10" spans="1:22" x14ac:dyDescent="0.25">
      <c r="D10" s="29">
        <v>15</v>
      </c>
      <c r="M10" s="2" t="s">
        <v>106</v>
      </c>
      <c r="N10" s="2">
        <v>9</v>
      </c>
      <c r="O10" s="2">
        <v>30</v>
      </c>
      <c r="T10" s="60">
        <v>9</v>
      </c>
      <c r="U10" s="55" t="s">
        <v>107</v>
      </c>
      <c r="V10" s="56">
        <f xml:space="preserve"> DATE($M$16,7,14)</f>
        <v>45121</v>
      </c>
    </row>
    <row r="11" spans="1:22" x14ac:dyDescent="0.25">
      <c r="D11" s="29">
        <v>16</v>
      </c>
      <c r="M11" s="2" t="s">
        <v>108</v>
      </c>
      <c r="N11" s="2">
        <v>10</v>
      </c>
      <c r="O11" s="2">
        <v>31</v>
      </c>
      <c r="T11" s="58">
        <v>10</v>
      </c>
      <c r="U11" s="48" t="s">
        <v>109</v>
      </c>
      <c r="V11" s="49">
        <f xml:space="preserve"> DATE($M$16,8,15)</f>
        <v>45153</v>
      </c>
    </row>
    <row r="12" spans="1:22" x14ac:dyDescent="0.25">
      <c r="D12" s="29">
        <v>17</v>
      </c>
      <c r="M12" s="2" t="s">
        <v>110</v>
      </c>
      <c r="N12" s="2">
        <v>11</v>
      </c>
      <c r="O12" s="2">
        <v>30</v>
      </c>
      <c r="T12" s="60">
        <v>11</v>
      </c>
      <c r="U12" s="55" t="s">
        <v>111</v>
      </c>
      <c r="V12" s="56">
        <f xml:space="preserve"> DATE($M$16,11,1)</f>
        <v>45231</v>
      </c>
    </row>
    <row r="13" spans="1:22" x14ac:dyDescent="0.25">
      <c r="D13" s="29"/>
      <c r="M13" s="2" t="s">
        <v>112</v>
      </c>
      <c r="N13" s="2">
        <v>12</v>
      </c>
      <c r="O13" s="2">
        <v>31</v>
      </c>
      <c r="T13" s="58">
        <v>12</v>
      </c>
      <c r="U13" s="64" t="s">
        <v>113</v>
      </c>
      <c r="V13" s="65">
        <f xml:space="preserve"> DATE($M$16,11,11)</f>
        <v>45241</v>
      </c>
    </row>
    <row r="14" spans="1:22" x14ac:dyDescent="0.25">
      <c r="T14" s="60">
        <v>13</v>
      </c>
      <c r="U14" s="66" t="s">
        <v>114</v>
      </c>
      <c r="V14" s="67">
        <f xml:space="preserve"> DATE($M$16,12,25)</f>
        <v>45285</v>
      </c>
    </row>
    <row r="15" spans="1:22" x14ac:dyDescent="0.25">
      <c r="M15" s="68" t="s">
        <v>115</v>
      </c>
      <c r="N15" s="69" t="s">
        <v>116</v>
      </c>
      <c r="T15" s="58">
        <v>14</v>
      </c>
    </row>
    <row r="16" spans="1:22" x14ac:dyDescent="0.25">
      <c r="M16" s="70">
        <v>2023</v>
      </c>
      <c r="N16" s="71">
        <v>3</v>
      </c>
      <c r="T16" s="60">
        <v>15</v>
      </c>
      <c r="V16" s="72" t="s">
        <v>1</v>
      </c>
    </row>
    <row r="17" spans="9:22" x14ac:dyDescent="0.25">
      <c r="M17"/>
      <c r="N17"/>
      <c r="T17" s="58">
        <v>16</v>
      </c>
      <c r="V17" s="58" t="s">
        <v>2</v>
      </c>
    </row>
    <row r="18" spans="9:22" x14ac:dyDescent="0.25">
      <c r="M18" s="73" t="s">
        <v>117</v>
      </c>
      <c r="N18" s="74"/>
      <c r="T18" s="60">
        <v>17</v>
      </c>
      <c r="V18" s="54" t="s">
        <v>3</v>
      </c>
    </row>
    <row r="19" spans="9:22" x14ac:dyDescent="0.25">
      <c r="M19" s="75" t="s">
        <v>118</v>
      </c>
      <c r="N19" s="76">
        <f>DATE(M16,N16,1)</f>
        <v>44986</v>
      </c>
      <c r="T19" s="58">
        <v>18</v>
      </c>
      <c r="V19" s="58" t="s">
        <v>4</v>
      </c>
    </row>
    <row r="20" spans="9:22" x14ac:dyDescent="0.25">
      <c r="M20" s="77" t="s">
        <v>119</v>
      </c>
      <c r="N20" s="78">
        <f>EOMONTH(N19,0)</f>
        <v>45016</v>
      </c>
      <c r="T20" s="60">
        <v>19</v>
      </c>
      <c r="V20" s="54" t="s">
        <v>5</v>
      </c>
    </row>
    <row r="21" spans="9:22" ht="18" x14ac:dyDescent="0.25">
      <c r="M21" s="79" t="s">
        <v>120</v>
      </c>
      <c r="N21" s="80">
        <f>WEEKDAY(N19,2)</f>
        <v>3</v>
      </c>
      <c r="T21" s="58">
        <v>20</v>
      </c>
      <c r="V21" s="58" t="s">
        <v>6</v>
      </c>
    </row>
    <row r="22" spans="9:22" x14ac:dyDescent="0.25">
      <c r="M22"/>
      <c r="N22"/>
      <c r="T22" s="60">
        <v>21</v>
      </c>
      <c r="V22" s="81" t="s">
        <v>7</v>
      </c>
    </row>
    <row r="23" spans="9:22" x14ac:dyDescent="0.25">
      <c r="M23" s="82" t="s">
        <v>121</v>
      </c>
      <c r="N23" s="83"/>
      <c r="T23" s="58">
        <v>22</v>
      </c>
    </row>
    <row r="24" spans="9:22" ht="15.75" x14ac:dyDescent="0.25">
      <c r="M24" s="84">
        <v>44927</v>
      </c>
      <c r="N24" s="85"/>
      <c r="T24" s="60">
        <v>23</v>
      </c>
    </row>
    <row r="25" spans="9:22" x14ac:dyDescent="0.25">
      <c r="M25"/>
      <c r="N25"/>
      <c r="T25" s="58">
        <v>24</v>
      </c>
    </row>
    <row r="26" spans="9:22" x14ac:dyDescent="0.25">
      <c r="M26" s="82" t="s">
        <v>122</v>
      </c>
      <c r="N26" s="83"/>
      <c r="T26" s="60">
        <v>25</v>
      </c>
    </row>
    <row r="27" spans="9:22" x14ac:dyDescent="0.25">
      <c r="I27" s="24"/>
      <c r="M27" s="86">
        <v>11</v>
      </c>
      <c r="N27" s="87">
        <f>7*M27+DATE(M16,1,3)-WEEKDAY(DATE(M16,1,3))-5</f>
        <v>44998</v>
      </c>
      <c r="T27" s="58">
        <v>26</v>
      </c>
    </row>
    <row r="28" spans="9:22" x14ac:dyDescent="0.25">
      <c r="M28" s="88" t="s">
        <v>123</v>
      </c>
      <c r="N28" s="89"/>
      <c r="T28" s="60">
        <v>27</v>
      </c>
    </row>
    <row r="29" spans="9:22" x14ac:dyDescent="0.25">
      <c r="M29" s="90">
        <f>+M27</f>
        <v>11</v>
      </c>
      <c r="N29" s="91">
        <f>7*M29+DATE(M16,1,3)-WEEKDAY(DATE(M16,1,3))+1</f>
        <v>45004</v>
      </c>
      <c r="T29" s="58">
        <v>28</v>
      </c>
    </row>
    <row r="30" spans="9:22" x14ac:dyDescent="0.25">
      <c r="M30"/>
      <c r="N30"/>
      <c r="T30" s="60">
        <v>29</v>
      </c>
    </row>
    <row r="31" spans="9:22" x14ac:dyDescent="0.25">
      <c r="M31" s="92" t="s">
        <v>124</v>
      </c>
      <c r="N31" s="93" t="s">
        <v>125</v>
      </c>
      <c r="T31" s="58">
        <v>30</v>
      </c>
    </row>
    <row r="32" spans="9:22" x14ac:dyDescent="0.25">
      <c r="M32" s="94">
        <f ca="1">TODAY()</f>
        <v>45007</v>
      </c>
      <c r="N32" s="95">
        <f ca="1">WEEKNUM(M32)</f>
        <v>12</v>
      </c>
      <c r="T32" s="60">
        <v>31</v>
      </c>
    </row>
    <row r="33" spans="20:20" x14ac:dyDescent="0.25">
      <c r="T33" s="58">
        <v>32</v>
      </c>
    </row>
    <row r="34" spans="20:20" x14ac:dyDescent="0.25">
      <c r="T34" s="60">
        <v>33</v>
      </c>
    </row>
    <row r="35" spans="20:20" x14ac:dyDescent="0.25">
      <c r="T35" s="58">
        <v>34</v>
      </c>
    </row>
    <row r="36" spans="20:20" x14ac:dyDescent="0.25">
      <c r="T36" s="60">
        <v>35</v>
      </c>
    </row>
    <row r="37" spans="20:20" x14ac:dyDescent="0.25">
      <c r="T37" s="58">
        <v>36</v>
      </c>
    </row>
    <row r="38" spans="20:20" x14ac:dyDescent="0.25">
      <c r="T38" s="60">
        <v>37</v>
      </c>
    </row>
    <row r="39" spans="20:20" x14ac:dyDescent="0.25">
      <c r="T39" s="58">
        <v>38</v>
      </c>
    </row>
    <row r="40" spans="20:20" x14ac:dyDescent="0.25">
      <c r="T40" s="60">
        <v>39</v>
      </c>
    </row>
    <row r="41" spans="20:20" x14ac:dyDescent="0.25">
      <c r="T41" s="58">
        <v>40</v>
      </c>
    </row>
    <row r="42" spans="20:20" x14ac:dyDescent="0.25">
      <c r="T42" s="60">
        <v>41</v>
      </c>
    </row>
    <row r="43" spans="20:20" x14ac:dyDescent="0.25">
      <c r="T43" s="58">
        <v>42</v>
      </c>
    </row>
    <row r="44" spans="20:20" x14ac:dyDescent="0.25">
      <c r="T44" s="60">
        <v>43</v>
      </c>
    </row>
    <row r="45" spans="20:20" x14ac:dyDescent="0.25">
      <c r="T45" s="58">
        <v>44</v>
      </c>
    </row>
    <row r="46" spans="20:20" x14ac:dyDescent="0.25">
      <c r="T46" s="60">
        <v>45</v>
      </c>
    </row>
    <row r="47" spans="20:20" x14ac:dyDescent="0.25">
      <c r="T47" s="58">
        <v>46</v>
      </c>
    </row>
    <row r="48" spans="20:20" x14ac:dyDescent="0.25">
      <c r="T48" s="60">
        <v>47</v>
      </c>
    </row>
    <row r="49" spans="4:20" x14ac:dyDescent="0.25">
      <c r="T49" s="58">
        <v>48</v>
      </c>
    </row>
    <row r="50" spans="4:20" x14ac:dyDescent="0.25">
      <c r="T50" s="60">
        <v>49</v>
      </c>
    </row>
    <row r="51" spans="4:20" x14ac:dyDescent="0.25">
      <c r="T51" s="58">
        <v>50</v>
      </c>
    </row>
    <row r="52" spans="4:20" x14ac:dyDescent="0.25">
      <c r="T52" s="60">
        <v>51</v>
      </c>
    </row>
    <row r="53" spans="4:20" x14ac:dyDescent="0.25">
      <c r="T53" s="58">
        <v>52</v>
      </c>
    </row>
    <row r="54" spans="4:20" x14ac:dyDescent="0.25">
      <c r="T54" s="60">
        <v>53</v>
      </c>
    </row>
    <row r="58" spans="4:20" x14ac:dyDescent="0.25">
      <c r="D58" s="2"/>
    </row>
  </sheetData>
  <mergeCells count="6">
    <mergeCell ref="U1:V1"/>
    <mergeCell ref="M18:N18"/>
    <mergeCell ref="M23:N23"/>
    <mergeCell ref="M24:N24"/>
    <mergeCell ref="M26:N26"/>
    <mergeCell ref="M28:N28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4"/>
  <sheetViews>
    <sheetView showGridLines="0" tabSelected="1" workbookViewId="0">
      <selection activeCell="H9" sqref="H9"/>
    </sheetView>
  </sheetViews>
  <sheetFormatPr baseColWidth="10" defaultRowHeight="15" x14ac:dyDescent="0.25"/>
  <cols>
    <col min="1" max="1" width="11.42578125" style="2"/>
    <col min="2" max="2" width="11.42578125" hidden="1" customWidth="1"/>
    <col min="3" max="3" width="24.28515625" bestFit="1" customWidth="1"/>
    <col min="4" max="4" width="20.42578125" bestFit="1" customWidth="1"/>
  </cols>
  <sheetData>
    <row r="1" spans="1:12" x14ac:dyDescent="0.25">
      <c r="A1" s="2">
        <v>0</v>
      </c>
      <c r="C1" s="1" t="s">
        <v>12</v>
      </c>
      <c r="D1" s="1"/>
      <c r="E1" s="1"/>
    </row>
    <row r="2" spans="1:12" x14ac:dyDescent="0.25">
      <c r="A2" s="3">
        <v>45005</v>
      </c>
      <c r="C2" s="96" t="s">
        <v>13</v>
      </c>
      <c r="D2" s="96" t="s">
        <v>14</v>
      </c>
      <c r="E2" s="96" t="s">
        <v>15</v>
      </c>
      <c r="F2" s="4" t="s">
        <v>13</v>
      </c>
      <c r="G2" s="4" t="s">
        <v>8</v>
      </c>
      <c r="H2" s="4"/>
      <c r="I2" s="4"/>
      <c r="J2" s="4"/>
      <c r="K2" s="4"/>
      <c r="L2" s="4"/>
    </row>
    <row r="3" spans="1:12" x14ac:dyDescent="0.25">
      <c r="A3" s="5">
        <v>0.29166666666666669</v>
      </c>
      <c r="B3">
        <v>7</v>
      </c>
      <c r="C3" s="96"/>
      <c r="D3" s="96"/>
      <c r="E3" s="96"/>
      <c r="F3" s="4"/>
      <c r="G3" s="4"/>
      <c r="H3" s="4"/>
      <c r="I3" s="4"/>
      <c r="J3" s="4"/>
      <c r="K3" s="4"/>
      <c r="L3" s="4"/>
    </row>
    <row r="4" spans="1:12" x14ac:dyDescent="0.25">
      <c r="A4" s="5">
        <v>0.33333333333333331</v>
      </c>
      <c r="B4">
        <v>8</v>
      </c>
      <c r="C4" s="96"/>
      <c r="D4" s="96"/>
      <c r="E4" s="96"/>
      <c r="F4" s="4"/>
      <c r="G4" s="4"/>
      <c r="H4" s="4"/>
      <c r="I4" s="4"/>
      <c r="J4" s="4"/>
      <c r="K4" s="4"/>
      <c r="L4" s="4"/>
    </row>
    <row r="5" spans="1:12" x14ac:dyDescent="0.25">
      <c r="A5" s="5">
        <v>0.375</v>
      </c>
      <c r="B5">
        <v>9</v>
      </c>
      <c r="C5" s="96"/>
      <c r="D5" s="96"/>
      <c r="E5" s="96"/>
      <c r="F5" s="4"/>
      <c r="G5" s="4"/>
      <c r="H5" s="4"/>
      <c r="I5" s="4"/>
      <c r="J5" s="4"/>
      <c r="K5" s="4"/>
      <c r="L5" s="4"/>
    </row>
    <row r="6" spans="1:12" x14ac:dyDescent="0.25">
      <c r="A6" s="5">
        <v>0.41666666666666702</v>
      </c>
      <c r="B6">
        <v>10</v>
      </c>
      <c r="C6" s="96"/>
      <c r="D6" s="96"/>
      <c r="E6" s="96"/>
      <c r="F6" s="4"/>
      <c r="G6" s="4"/>
      <c r="H6" s="4"/>
      <c r="I6" s="4"/>
      <c r="J6" s="4"/>
      <c r="K6" s="4"/>
      <c r="L6" s="4"/>
    </row>
    <row r="7" spans="1:12" x14ac:dyDescent="0.25">
      <c r="A7" s="5">
        <v>0.45833333333333398</v>
      </c>
      <c r="B7">
        <v>11</v>
      </c>
      <c r="C7" s="96"/>
      <c r="D7" s="96"/>
      <c r="E7" s="96"/>
      <c r="F7" s="4"/>
      <c r="G7" s="4"/>
      <c r="H7" s="4"/>
      <c r="I7" s="4"/>
      <c r="J7" s="4"/>
      <c r="K7" s="4"/>
      <c r="L7" s="4"/>
    </row>
    <row r="8" spans="1:12" x14ac:dyDescent="0.25">
      <c r="A8" s="5">
        <v>0.5</v>
      </c>
      <c r="B8">
        <v>12</v>
      </c>
      <c r="C8" s="96" t="s">
        <v>16</v>
      </c>
      <c r="D8" s="96" t="s">
        <v>16</v>
      </c>
      <c r="E8" s="96" t="s">
        <v>16</v>
      </c>
      <c r="F8" s="4"/>
      <c r="G8" s="4"/>
      <c r="H8" s="4"/>
      <c r="I8" s="4"/>
      <c r="J8" s="4"/>
      <c r="K8" s="4"/>
      <c r="L8" s="4"/>
    </row>
    <row r="9" spans="1:12" x14ac:dyDescent="0.25">
      <c r="A9" s="5">
        <v>0.54166666666666696</v>
      </c>
      <c r="B9">
        <v>13</v>
      </c>
      <c r="C9" s="96" t="s">
        <v>16</v>
      </c>
      <c r="D9" s="96" t="s">
        <v>16</v>
      </c>
      <c r="E9" s="96" t="s">
        <v>16</v>
      </c>
      <c r="F9" s="4"/>
      <c r="G9" s="4"/>
      <c r="H9" s="4"/>
      <c r="I9" s="4"/>
      <c r="J9" s="4"/>
      <c r="K9" s="4"/>
      <c r="L9" s="4"/>
    </row>
    <row r="10" spans="1:12" x14ac:dyDescent="0.25">
      <c r="A10" s="5">
        <v>0.58333333333333304</v>
      </c>
      <c r="B10">
        <v>14</v>
      </c>
      <c r="C10" s="96" t="s">
        <v>16</v>
      </c>
      <c r="D10" s="96" t="s">
        <v>16</v>
      </c>
      <c r="E10" s="96" t="s">
        <v>16</v>
      </c>
      <c r="F10" s="4"/>
      <c r="G10" s="4"/>
      <c r="H10" s="4"/>
      <c r="I10" s="4"/>
      <c r="J10" s="4"/>
      <c r="K10" s="4"/>
      <c r="L10" s="4"/>
    </row>
    <row r="11" spans="1:12" x14ac:dyDescent="0.25">
      <c r="A11" s="5">
        <v>0.625</v>
      </c>
      <c r="B11">
        <v>15</v>
      </c>
      <c r="C11" s="96"/>
      <c r="D11" s="96"/>
      <c r="E11" s="96"/>
      <c r="F11" s="4"/>
      <c r="G11" s="4"/>
      <c r="H11" s="4"/>
      <c r="I11" s="4"/>
      <c r="J11" s="4"/>
      <c r="K11" s="4"/>
      <c r="L11" s="4"/>
    </row>
    <row r="12" spans="1:12" x14ac:dyDescent="0.25">
      <c r="A12" s="5">
        <v>0.66666666666666696</v>
      </c>
      <c r="B12">
        <v>16</v>
      </c>
      <c r="C12" s="96" t="s">
        <v>51</v>
      </c>
      <c r="D12" s="96"/>
      <c r="E12" s="96"/>
      <c r="F12" s="4" t="s">
        <v>51</v>
      </c>
      <c r="G12" s="4" t="s">
        <v>51</v>
      </c>
      <c r="H12" s="4"/>
      <c r="I12" s="4"/>
      <c r="J12" s="4"/>
      <c r="K12" s="4"/>
      <c r="L12" s="4"/>
    </row>
    <row r="13" spans="1:12" x14ac:dyDescent="0.25">
      <c r="A13" s="5">
        <v>0.70833333333333304</v>
      </c>
      <c r="B13">
        <v>17</v>
      </c>
      <c r="C13" s="96" t="s">
        <v>51</v>
      </c>
      <c r="D13" s="96"/>
      <c r="E13" s="96"/>
      <c r="F13" s="4" t="s">
        <v>51</v>
      </c>
      <c r="G13" s="4" t="s">
        <v>51</v>
      </c>
      <c r="H13" s="4"/>
      <c r="I13" s="4"/>
      <c r="J13" s="4"/>
      <c r="K13" s="4"/>
      <c r="L13" s="4"/>
    </row>
    <row r="14" spans="1:12" x14ac:dyDescent="0.25">
      <c r="A14" s="5"/>
      <c r="C14" s="4"/>
      <c r="D14" s="4"/>
      <c r="E14" s="4"/>
      <c r="F14" s="4"/>
      <c r="G14" s="4"/>
      <c r="H14" s="4"/>
      <c r="I14" s="4"/>
      <c r="J14" s="4"/>
      <c r="K14" s="4"/>
      <c r="L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Taches</vt:lpstr>
      <vt:lpstr>Listes</vt:lpstr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2023-03-21T18:04:24Z</dcterms:created>
  <dcterms:modified xsi:type="dcterms:W3CDTF">2023-03-22T19:12:56Z</dcterms:modified>
</cp:coreProperties>
</file>