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5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slicers/slicer2.xml" ContentType="application/vnd.ms-excel.slicer+xml"/>
  <Override PartName="/xl/drawings/drawing6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iraud\OneDrive\Documents\EXCEL\MACROS\FORMULAIRES\agendas plannings\"/>
    </mc:Choice>
  </mc:AlternateContent>
  <xr:revisionPtr revIDLastSave="0" documentId="8_{63194D35-CE9B-47A3-A469-A5C347115839}" xr6:coauthVersionLast="47" xr6:coauthVersionMax="47" xr10:uidLastSave="{00000000-0000-0000-0000-000000000000}"/>
  <bookViews>
    <workbookView xWindow="-120" yWindow="-120" windowWidth="20730" windowHeight="11160" tabRatio="900" activeTab="7" xr2:uid="{00000000-000D-0000-FFFF-FFFF00000000}"/>
  </bookViews>
  <sheets>
    <sheet name="Page d'accueil" sheetId="12" r:id="rId1"/>
    <sheet name="Méthodologie" sheetId="13" r:id="rId2"/>
    <sheet name="Tableau de bord" sheetId="9" r:id="rId3"/>
    <sheet name="La Fouillouse" sheetId="3" r:id="rId4"/>
    <sheet name="Sorgues" sheetId="20" r:id="rId5"/>
    <sheet name="Saint-Sulpice-des-Landes " sheetId="22" state="hidden" r:id="rId6"/>
    <sheet name="Roullet " sheetId="21" state="hidden" r:id="rId7"/>
    <sheet name="Plan d'action" sheetId="8" r:id="rId8"/>
    <sheet name="Planning" sheetId="23" r:id="rId9"/>
    <sheet name="listes" sheetId="24" r:id="rId10"/>
    <sheet name="Gestion des accès " sheetId="11" r:id="rId11"/>
  </sheets>
  <externalReferences>
    <externalReference r:id="rId12"/>
  </externalReferences>
  <definedNames>
    <definedName name="_motPasse">'Gestion des accès '!$B$5</definedName>
    <definedName name="_rubriques">'Gestion des accès '!$A$5:$A$18</definedName>
    <definedName name="_utilisateur">'Gestion des accès '!$B$3</definedName>
    <definedName name="An">[1]Système!$A$4</definedName>
    <definedName name="écheance">'Plan d''action'!$I$2</definedName>
    <definedName name="Fériés">OFFSET([1]Système!$F$1,1,,COUNTA([1]Système!$F:$F)-1,)</definedName>
    <definedName name="Jours_chômés">[1]Système!$D$2:$D$8</definedName>
    <definedName name="Premier_mois">[1]Système!$A$2</definedName>
    <definedName name="Segment_Délais">#N/A</definedName>
    <definedName name="Segment_Etat_d_avancement">#N/A</definedName>
    <definedName name="Segment_Identification_des_situations_dangereuses_et_ou_des_risques">#N/A</definedName>
    <definedName name="Segment_Personnel_concerné1">#N/A</definedName>
    <definedName name="Segment_Pilote">#N/A</definedName>
    <definedName name="Segment_Risque">#N/A</definedName>
    <definedName name="Segment_Site_concerné1">#N/A</definedName>
    <definedName name="Segment_type_de_risque1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3"/>
        <x14:slicerCache r:id="rId14"/>
        <x14:slicerCache r:id="rId15"/>
        <x14:slicerCache r:id="rId16"/>
        <x14:slicerCache r:id="rId17"/>
        <x14:slicerCache r:id="rId18"/>
        <x14:slicerCache r:id="rId19"/>
        <x14:slicerCache r:id="rId2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24" l="1"/>
  <c r="G2" i="24"/>
  <c r="G1" i="24"/>
  <c r="A2" i="24"/>
  <c r="P6" i="9"/>
  <c r="I6" i="9"/>
  <c r="B6" i="9"/>
  <c r="D5" i="24"/>
  <c r="D4" i="24"/>
  <c r="D3" i="24"/>
  <c r="D2" i="24"/>
  <c r="A3" i="24"/>
  <c r="D8" i="24" s="1"/>
  <c r="AE3" i="23"/>
  <c r="AA3" i="23"/>
  <c r="W3" i="23"/>
  <c r="O3" i="23"/>
  <c r="K3" i="23"/>
  <c r="G3" i="23"/>
  <c r="B7" i="11"/>
  <c r="B8" i="11"/>
  <c r="B9" i="11"/>
  <c r="B10" i="11"/>
  <c r="B11" i="11"/>
  <c r="B12" i="11"/>
  <c r="B13" i="11"/>
  <c r="B14" i="11"/>
  <c r="B15" i="11"/>
  <c r="B16" i="11"/>
  <c r="B17" i="11"/>
  <c r="B18" i="11"/>
  <c r="B6" i="11"/>
  <c r="H24" i="12"/>
  <c r="I2" i="8"/>
  <c r="E7" i="24" l="1"/>
  <c r="G7" i="24"/>
  <c r="G8" i="24"/>
  <c r="G4" i="24"/>
  <c r="G12" i="24"/>
  <c r="G5" i="24"/>
  <c r="G11" i="24" s="1"/>
  <c r="G13" i="24"/>
  <c r="D11" i="24"/>
  <c r="D6" i="24"/>
  <c r="D7" i="24"/>
  <c r="D10" i="24"/>
  <c r="D13" i="24"/>
  <c r="D9" i="24"/>
  <c r="D12" i="24"/>
  <c r="AE4" i="23"/>
  <c r="AE6" i="23"/>
  <c r="W4" i="23"/>
  <c r="G4" i="23"/>
  <c r="C3" i="23"/>
  <c r="O8" i="23"/>
  <c r="S3" i="23"/>
  <c r="AE7" i="23"/>
  <c r="K4" i="23"/>
  <c r="O5" i="23"/>
  <c r="O7" i="23"/>
  <c r="AE5" i="23"/>
  <c r="O4" i="23"/>
  <c r="O6" i="23"/>
  <c r="D28" i="13"/>
  <c r="F28" i="13"/>
  <c r="E28" i="13"/>
  <c r="D26" i="13"/>
  <c r="C26" i="13"/>
  <c r="C28" i="13"/>
  <c r="G10" i="24" l="1"/>
  <c r="G6" i="24"/>
  <c r="G9" i="24"/>
  <c r="S4" i="23"/>
  <c r="K5" i="23"/>
  <c r="C4" i="23"/>
  <c r="AE8" i="23"/>
  <c r="O9" i="23"/>
  <c r="G5" i="23"/>
  <c r="W5" i="23"/>
  <c r="AA4" i="23"/>
  <c r="F26" i="13"/>
  <c r="E26" i="13"/>
  <c r="F24" i="13"/>
  <c r="E24" i="13"/>
  <c r="D24" i="13"/>
  <c r="C24" i="13"/>
  <c r="F22" i="13"/>
  <c r="E22" i="13"/>
  <c r="D22" i="13"/>
  <c r="C22" i="13"/>
  <c r="AA5" i="23" l="1"/>
  <c r="W6" i="23"/>
  <c r="AE9" i="23"/>
  <c r="O10" i="23"/>
  <c r="K6" i="23"/>
  <c r="S5" i="23"/>
  <c r="G6" i="23"/>
  <c r="C5" i="23"/>
  <c r="B5" i="11"/>
  <c r="G7" i="23" l="1"/>
  <c r="AE10" i="23"/>
  <c r="C6" i="23"/>
  <c r="O11" i="23"/>
  <c r="AA6" i="23"/>
  <c r="S6" i="23"/>
  <c r="K7" i="23"/>
  <c r="W7" i="23"/>
  <c r="AE11" i="23" l="1"/>
  <c r="K8" i="23"/>
  <c r="O12" i="23"/>
  <c r="W8" i="23"/>
  <c r="AA7" i="23"/>
  <c r="S7" i="23"/>
  <c r="C7" i="23"/>
  <c r="G8" i="23"/>
  <c r="O13" i="23" l="1"/>
  <c r="C8" i="23"/>
  <c r="AE12" i="23"/>
  <c r="AA8" i="23"/>
  <c r="K9" i="23"/>
  <c r="G9" i="23"/>
  <c r="S8" i="23"/>
  <c r="W9" i="23"/>
  <c r="AE13" i="23" l="1"/>
  <c r="AA9" i="23"/>
  <c r="O14" i="23"/>
  <c r="C9" i="23"/>
  <c r="G10" i="23"/>
  <c r="W10" i="23"/>
  <c r="K10" i="23"/>
  <c r="S9" i="23"/>
  <c r="G11" i="23" l="1"/>
  <c r="O15" i="23"/>
  <c r="AA10" i="23"/>
  <c r="S10" i="23"/>
  <c r="K11" i="23"/>
  <c r="W11" i="23"/>
  <c r="C10" i="23"/>
  <c r="AE14" i="23"/>
  <c r="W12" i="23" l="1"/>
  <c r="C11" i="23"/>
  <c r="K12" i="23"/>
  <c r="S11" i="23"/>
  <c r="AE15" i="23"/>
  <c r="AA11" i="23"/>
  <c r="O16" i="23"/>
  <c r="G12" i="23"/>
  <c r="G13" i="23" l="1"/>
  <c r="AE16" i="23"/>
  <c r="S12" i="23"/>
  <c r="K13" i="23"/>
  <c r="W13" i="23"/>
  <c r="AA12" i="23"/>
  <c r="O17" i="23"/>
  <c r="C12" i="23"/>
  <c r="K14" i="23" l="1"/>
  <c r="O18" i="23"/>
  <c r="S13" i="23"/>
  <c r="AA13" i="23"/>
  <c r="W14" i="23"/>
  <c r="G14" i="23"/>
  <c r="C13" i="23"/>
  <c r="AE17" i="23"/>
  <c r="G15" i="23" l="1"/>
  <c r="AE18" i="23"/>
  <c r="C14" i="23"/>
  <c r="S14" i="23"/>
  <c r="W15" i="23"/>
  <c r="AA14" i="23"/>
  <c r="O19" i="23"/>
  <c r="K15" i="23"/>
  <c r="AA15" i="23" l="1"/>
  <c r="W16" i="23"/>
  <c r="C15" i="23"/>
  <c r="K16" i="23"/>
  <c r="G16" i="23"/>
  <c r="S15" i="23"/>
  <c r="O20" i="23"/>
  <c r="AE19" i="23"/>
  <c r="AE20" i="23" l="1"/>
  <c r="C16" i="23"/>
  <c r="K17" i="23"/>
  <c r="G17" i="23"/>
  <c r="O21" i="23"/>
  <c r="S16" i="23"/>
  <c r="W17" i="23"/>
  <c r="AA16" i="23"/>
  <c r="C17" i="23" l="1"/>
  <c r="G18" i="23"/>
  <c r="K18" i="23"/>
  <c r="AA17" i="23"/>
  <c r="S17" i="23"/>
  <c r="W18" i="23"/>
  <c r="O22" i="23"/>
  <c r="AE21" i="23"/>
  <c r="O23" i="23" l="1"/>
  <c r="K19" i="23"/>
  <c r="AE22" i="23"/>
  <c r="S18" i="23"/>
  <c r="AA18" i="23"/>
  <c r="C18" i="23"/>
  <c r="W19" i="23"/>
  <c r="G19" i="23"/>
  <c r="W20" i="23" l="1"/>
  <c r="AA19" i="23"/>
  <c r="C19" i="23"/>
  <c r="S19" i="23"/>
  <c r="AE23" i="23"/>
  <c r="K20" i="23"/>
  <c r="G20" i="23"/>
  <c r="O24" i="23"/>
  <c r="S20" i="23" l="1"/>
  <c r="G21" i="23"/>
  <c r="K21" i="23"/>
  <c r="AA20" i="23"/>
  <c r="AE24" i="23"/>
  <c r="W21" i="23"/>
  <c r="C20" i="23"/>
  <c r="O25" i="23"/>
  <c r="O26" i="23" l="1"/>
  <c r="C21" i="23"/>
  <c r="K22" i="23"/>
  <c r="S21" i="23"/>
  <c r="AE25" i="23"/>
  <c r="AA21" i="23"/>
  <c r="W22" i="23"/>
  <c r="G22" i="23"/>
  <c r="S22" i="23" l="1"/>
  <c r="K23" i="23"/>
  <c r="AA22" i="23"/>
  <c r="AE26" i="23"/>
  <c r="O27" i="23"/>
  <c r="G23" i="23"/>
  <c r="W23" i="23"/>
  <c r="C22" i="23"/>
  <c r="G24" i="23" l="1"/>
  <c r="O28" i="23"/>
  <c r="W24" i="23"/>
  <c r="K24" i="23"/>
  <c r="C23" i="23"/>
  <c r="AE27" i="23"/>
  <c r="AA23" i="23"/>
  <c r="S23" i="23"/>
  <c r="G25" i="23" l="1"/>
  <c r="K25" i="23"/>
  <c r="S24" i="23"/>
  <c r="AA24" i="23"/>
  <c r="C24" i="23"/>
  <c r="AE28" i="23"/>
  <c r="W25" i="23"/>
  <c r="O29" i="23"/>
  <c r="S25" i="23" l="1"/>
  <c r="O30" i="23"/>
  <c r="G26" i="23"/>
  <c r="K26" i="23"/>
  <c r="C25" i="23"/>
  <c r="AA25" i="23"/>
  <c r="W26" i="23"/>
  <c r="AE29" i="23"/>
  <c r="AE30" i="23" l="1"/>
  <c r="C26" i="23"/>
  <c r="K27" i="23"/>
  <c r="S26" i="23"/>
  <c r="AA26" i="23"/>
  <c r="W27" i="23"/>
  <c r="G27" i="23"/>
  <c r="O31" i="23"/>
  <c r="S27" i="23" l="1"/>
  <c r="K28" i="23"/>
  <c r="AE31" i="23"/>
  <c r="O32" i="23"/>
  <c r="W28" i="23"/>
  <c r="G28" i="23"/>
  <c r="AA27" i="23"/>
  <c r="C27" i="23"/>
  <c r="O33" i="23" l="1"/>
  <c r="AE32" i="23"/>
  <c r="AD33" i="23"/>
  <c r="K29" i="23"/>
  <c r="C28" i="23"/>
  <c r="AA28" i="23"/>
  <c r="W29" i="23"/>
  <c r="G29" i="23"/>
  <c r="S28" i="23"/>
  <c r="AA29" i="23" l="1"/>
  <c r="AE33" i="23"/>
  <c r="AC33" i="23"/>
  <c r="G30" i="23"/>
  <c r="S29" i="23"/>
  <c r="C29" i="23"/>
  <c r="K30" i="23"/>
  <c r="W30" i="23"/>
  <c r="W31" i="23" l="1"/>
  <c r="V32" i="23"/>
  <c r="G31" i="23"/>
  <c r="K31" i="23"/>
  <c r="S30" i="23"/>
  <c r="C30" i="23"/>
  <c r="AA30" i="23"/>
  <c r="AA31" i="23" l="1"/>
  <c r="S31" i="23"/>
  <c r="J33" i="23"/>
  <c r="K32" i="23"/>
  <c r="U32" i="23"/>
  <c r="W32" i="23"/>
  <c r="V33" i="23"/>
  <c r="C31" i="23"/>
  <c r="G32" i="23"/>
  <c r="U33" i="23" l="1"/>
  <c r="W33" i="23"/>
  <c r="I33" i="23"/>
  <c r="K33" i="23"/>
  <c r="G33" i="23"/>
  <c r="C32" i="23"/>
  <c r="B33" i="23"/>
  <c r="S32" i="23"/>
  <c r="AA32" i="23"/>
  <c r="C33" i="23" l="1"/>
  <c r="A33" i="23"/>
  <c r="S33" i="23"/>
  <c r="AA33" i="2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77C70C14-E293-4DF5-A4A2-C5E835AFADD2}">
      <text>
        <r>
          <rPr>
            <b/>
            <sz val="9"/>
            <color indexed="81"/>
            <rFont val="Tahoma"/>
            <family val="2"/>
          </rPr>
          <t>Annee en cours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<sst xmlns="http://schemas.openxmlformats.org/spreadsheetml/2006/main" count="809" uniqueCount="202">
  <si>
    <t>Identification des situations dangereuses et/ou des risques</t>
  </si>
  <si>
    <t>Mesures de prévention existantes</t>
  </si>
  <si>
    <t>Risques liés à la circulation et au stationnement des véhicules du personnel</t>
  </si>
  <si>
    <t>Risques liés à l'utilisation, des équipements informatiques et bureau</t>
  </si>
  <si>
    <t>Température des locaux,  
Risques liés aux « fortes chaleurs »</t>
  </si>
  <si>
    <t>Risques de chutes dans les locaux</t>
  </si>
  <si>
    <t>Hygiène des locaux</t>
  </si>
  <si>
    <t>Risque pandémique</t>
  </si>
  <si>
    <t>Risques liés aux accidents cardiaques</t>
  </si>
  <si>
    <t>Risque lié au déplacement des véhicules de fonction</t>
  </si>
  <si>
    <t>Risques liés à l’intervention des entreprises extérieures</t>
  </si>
  <si>
    <t xml:space="preserve">Risques psycho sociaux liés à la gestion du temps </t>
  </si>
  <si>
    <t>Risques psycho sociaux liés à la gestion des conflits</t>
  </si>
  <si>
    <t>Risques liés à la consommation d'alcool, de produits stupéfiants ou de médicaments avec effet secondaire ou indésirable (somnolence, trouble visuel…)</t>
  </si>
  <si>
    <t>Risques liés à l'accès et à l’utilisation des installations de prise du carburant</t>
  </si>
  <si>
    <t>Fréquence du risque en %</t>
  </si>
  <si>
    <t>Priorité  0,2 à 3,2</t>
  </si>
  <si>
    <t>type de risque</t>
  </si>
  <si>
    <t>Personnel concerné</t>
  </si>
  <si>
    <t>Site concerné</t>
  </si>
  <si>
    <t>Ensemble des salariés</t>
  </si>
  <si>
    <t xml:space="preserve">Gravité du risque 1 à 4 </t>
  </si>
  <si>
    <t>Risques liés au non respect de la Réglementation
et des consignes de sécurité</t>
  </si>
  <si>
    <t>Risques liés à l'inexpérience</t>
  </si>
  <si>
    <t>Risques liés à une présence non professionnelle dans la cabine</t>
  </si>
  <si>
    <t>Risques liés à l'utilisation non conforme des équipements de communication</t>
  </si>
  <si>
    <t>Risques liés à la somnolence au volant</t>
  </si>
  <si>
    <t>Risques liés au défaut d'entretien ou de vérification du véhicule</t>
  </si>
  <si>
    <t>Risques Incendies</t>
  </si>
  <si>
    <t>Risques liés à l'absence ou à l'inadaptation des équipements</t>
  </si>
  <si>
    <t>Risques liés aux contraintes imposées dans l'organisation du travail des conducteurs</t>
  </si>
  <si>
    <t>Risques liés au plan de circulation</t>
  </si>
  <si>
    <t>Risques liés aux intempéries</t>
  </si>
  <si>
    <t>Risques liés aux marchandises dont les mouvements peuvent affecter le centre de gravité du véhicule</t>
  </si>
  <si>
    <t>Risques liés au transport de matières dangereuses</t>
  </si>
  <si>
    <t>Risques liés au transport de déchets</t>
  </si>
  <si>
    <t>Risques liés au stationnement chez un tiers</t>
  </si>
  <si>
    <t>Risques liés  à la montée et à la descente du véhicule</t>
  </si>
  <si>
    <t>Risques liés aux réparations en cas de panne ou d'incident</t>
  </si>
  <si>
    <t>Risques liés à
 l’hygiène de vie du conducteur</t>
  </si>
  <si>
    <t>Risques d’agression et vol de carburant</t>
  </si>
  <si>
    <t>Risques liés au stationnement</t>
  </si>
  <si>
    <t>Risques liés à l'accès et à l’utilisation de la station de lavage</t>
  </si>
  <si>
    <t>Risques liés à l'accès à l'atelier</t>
  </si>
  <si>
    <t>Risques liés à l’attelage et au dételage</t>
  </si>
  <si>
    <t>Risques liés à la méconnaissance de l’entreprise d’accueil</t>
  </si>
  <si>
    <t>Risques liés aux manœuvres de mise à quai</t>
  </si>
  <si>
    <t>Risques liés au calage du véhicule</t>
  </si>
  <si>
    <t>Risques liés à l’utilisation du hayon / passage intégral</t>
  </si>
  <si>
    <t>Risques liés au bâchage et débâchage</t>
  </si>
  <si>
    <t>Risques liées au calage et à l'arrimage de la marchandise</t>
  </si>
  <si>
    <t>Manutention manuelle / aide au chargement et déchargement</t>
  </si>
  <si>
    <t>Risques liés à l’accès au chargement</t>
  </si>
  <si>
    <t>Risques liés à l’utilisation de moyen de manutention mécanique.</t>
  </si>
  <si>
    <t>Risques psycho sociaux liés à l’environnement extérieur</t>
  </si>
  <si>
    <t>Présence et utilisation de produits toxiques ou dangereux</t>
  </si>
  <si>
    <t>Risques liés à l’utilisation de moyen de manutention mécanique</t>
  </si>
  <si>
    <t>Risques liés aux conditions de circulation et de visibilité</t>
  </si>
  <si>
    <t>Risque de versement de l’engin</t>
  </si>
  <si>
    <t>Risques liés à la circulation de véhicules poids lourds d’entreprises extérieures</t>
  </si>
  <si>
    <t>Risque liés au travail isolé</t>
  </si>
  <si>
    <t>Risques liés aux interventions à l’extérieur</t>
  </si>
  <si>
    <t>Risques liés à l’écrasement</t>
  </si>
  <si>
    <t>Risques liés au bruit</t>
  </si>
  <si>
    <t>Risques liés à la présence et à l’utilisation d’équipement sous pression</t>
  </si>
  <si>
    <t>Risques liés aux travaux de soudure</t>
  </si>
  <si>
    <t>Risques liés à la présence de fosses</t>
  </si>
  <si>
    <t>Risques liés à l’accès de personnes étrangères à l’atelier</t>
  </si>
  <si>
    <t>Risques liés aux chutes en hauteur et de plein pied</t>
  </si>
  <si>
    <t>Risques liés à l’intervention sur les véhicules</t>
  </si>
  <si>
    <t xml:space="preserve">Généraux </t>
  </si>
  <si>
    <t xml:space="preserve">Caristes </t>
  </si>
  <si>
    <t xml:space="preserve">Transversaux </t>
  </si>
  <si>
    <t xml:space="preserve">Liés à la conduite </t>
  </si>
  <si>
    <t xml:space="preserve">Conducteurs PL </t>
  </si>
  <si>
    <t xml:space="preserve">Liés aux marchandises transportées </t>
  </si>
  <si>
    <t xml:space="preserve">Liés aux opérations annexes </t>
  </si>
  <si>
    <t xml:space="preserve">Liés aux chargements et déchargements </t>
  </si>
  <si>
    <t>Risques liés à la présence et à l’utilisation d’outils et de matériels agressifs ou dangereux</t>
  </si>
  <si>
    <t xml:space="preserve">Mécaniciens </t>
  </si>
  <si>
    <t>Ressources</t>
  </si>
  <si>
    <t>Risque</t>
  </si>
  <si>
    <t>Cotations de la priorité avant AC / AP</t>
  </si>
  <si>
    <t>Actions préventives / correctives projetées</t>
  </si>
  <si>
    <t xml:space="preserve">Référence AT </t>
  </si>
  <si>
    <t>Pilote</t>
  </si>
  <si>
    <t>Délais</t>
  </si>
  <si>
    <t>Etat d'avancement</t>
  </si>
  <si>
    <t>Nouvelle cotation après AC/AP</t>
  </si>
  <si>
    <t>Sorgues</t>
  </si>
  <si>
    <t xml:space="preserve">Cout </t>
  </si>
  <si>
    <t>La Fouillouse</t>
  </si>
  <si>
    <t>Roullet St Estephe</t>
  </si>
  <si>
    <t xml:space="preserve">St Sulpice </t>
  </si>
  <si>
    <t>Mise en place d'un balisage type potelets +
chaine de sécurité pour protéger les personnes contre le risque de chute dans la fosse de visite</t>
  </si>
  <si>
    <t xml:space="preserve">S.FAURE </t>
  </si>
  <si>
    <t xml:space="preserve">Risques liés aux installations électriques, et d' incendie </t>
  </si>
  <si>
    <t>Exercice d'évacuation tous les 6 mois (Article R 4227-39 du CDC)</t>
  </si>
  <si>
    <t>Traçage au sol à refaire sur le site de Roullet.
 Prévoir des marquages additionnels pour identifier notamment les nouvelles zones de stationnement.</t>
  </si>
  <si>
    <t>S.FAURE 
P.FLEURANT</t>
  </si>
  <si>
    <t>Poser le panneau du plan de circulation sur le site de Saint Sulpice</t>
  </si>
  <si>
    <t xml:space="preserve">D.EVAIN </t>
  </si>
  <si>
    <t>Réactualiser les plans de prévention annuels.
1. Solliciter les Directeurs de sites / responsables de dépôts pour vérifier d'éventuel nouveauté 
(changement de prestataire ou prestation complémentaire)
2. Contacter les prestataires pour actualiser et signer les plans de prévention 2022.</t>
  </si>
  <si>
    <t>S.FAURE</t>
  </si>
  <si>
    <t>Tous</t>
  </si>
  <si>
    <t xml:space="preserve">Gestion des accès par feuille </t>
  </si>
  <si>
    <t xml:space="preserve">Utilisateur logé </t>
  </si>
  <si>
    <t>Mot de passe</t>
  </si>
  <si>
    <t>Page d'accueil</t>
  </si>
  <si>
    <t>Gestion des accès</t>
  </si>
  <si>
    <t>Invité</t>
  </si>
  <si>
    <t>Plan D'action</t>
  </si>
  <si>
    <t>TABLE DES ACCES</t>
  </si>
  <si>
    <t>Tableau de bord</t>
  </si>
  <si>
    <t>DOCUMENT UNIQUE</t>
  </si>
  <si>
    <t>RESULTATS DE L'EVALUATION DES RISQUES POUR LA SECURITE ET LA SANTE DES TRAVAILLEURS</t>
  </si>
  <si>
    <t>Décret n° 2001 - 1016 du 5 novembre 2001</t>
  </si>
  <si>
    <t>Création 14/01/2005</t>
  </si>
  <si>
    <t xml:space="preserve">Mise à jour </t>
  </si>
  <si>
    <t>METHODOLOGIE</t>
  </si>
  <si>
    <r>
      <t>Mode d'évaluation de la gravité, de la fréquence et des priorités</t>
    </r>
    <r>
      <rPr>
        <b/>
        <sz val="12"/>
        <color theme="1"/>
        <rFont val="Calibri"/>
        <family val="2"/>
        <scheme val="minor"/>
      </rPr>
      <t xml:space="preserve"> :</t>
    </r>
  </si>
  <si>
    <r>
      <rPr>
        <b/>
        <sz val="11"/>
        <color rgb="FFFF0000"/>
        <rFont val="Calibri"/>
        <family val="2"/>
        <scheme val="minor"/>
      </rPr>
      <t>La gravité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d’une situation dangereuse est déterminée selon l’échelle suivante :</t>
    </r>
  </si>
  <si>
    <t>4 – l’accident a été ou peut être mortel</t>
  </si>
  <si>
    <t>3 – l’accident a entraîné ou peut entraîner une incapacité permanente partielle</t>
  </si>
  <si>
    <t>2 – l’accident a entraîné ou peut entraîner un arrêt de travail</t>
  </si>
  <si>
    <t>1 - l’accident n’a pas entraîné ou ne peut entraîner un arrêt de travail</t>
  </si>
  <si>
    <r>
      <rPr>
        <b/>
        <sz val="11"/>
        <color rgb="FFFF0000"/>
        <rFont val="Calibri"/>
        <family val="2"/>
        <scheme val="minor"/>
      </rPr>
      <t>La fréquence</t>
    </r>
    <r>
      <rPr>
        <sz val="11"/>
        <color theme="1"/>
        <rFont val="Calibri"/>
        <family val="2"/>
        <scheme val="minor"/>
      </rPr>
      <t xml:space="preserve"> de réalisation du risque est déterminée selon l’échelle :</t>
    </r>
  </si>
  <si>
    <t>La combinaison des deux facteurs, gravité et fréquence permet ensuite de hiérarchiser les risques donc les priorités d’action de l’entreprise</t>
  </si>
  <si>
    <r>
      <t>Grille de hiérarchisation des risque</t>
    </r>
    <r>
      <rPr>
        <b/>
        <sz val="12"/>
        <color theme="1"/>
        <rFont val="Calibri"/>
        <family val="2"/>
        <scheme val="minor"/>
      </rPr>
      <t>s :</t>
    </r>
  </si>
  <si>
    <t xml:space="preserve">Gravité </t>
  </si>
  <si>
    <t>Fréquence</t>
  </si>
  <si>
    <t>Cette zone caractérise des risques faibles à grave dont la probabilité de réalisation est rare à moyennement fréquente. Elle est affectée de la priorité la moins forte, priorité 3</t>
  </si>
  <si>
    <t>Cette zone caractérise des risques de gravité moyenne à très forte et dont la fréquence est peu élevée à très élevée. La priorité est moyenne priorité 2</t>
  </si>
  <si>
    <t>Cette zone caractérise des risques dont à la fois la gravité et la fréquence sont élevées voir très élevées. C’est la priorité n°1.</t>
  </si>
  <si>
    <t>1 – l’exposition au risque se produit rarement</t>
  </si>
  <si>
    <t>2 – l’exposition au risque se produit peu souvent</t>
  </si>
  <si>
    <t>3 – l’exposition au risque se produit moyennent souvent</t>
  </si>
  <si>
    <t>4 – l’exposition au risque se produit très souvent</t>
  </si>
  <si>
    <t>Méthodologie</t>
  </si>
  <si>
    <t>Attention</t>
  </si>
  <si>
    <t xml:space="preserve">Tableau de bord </t>
  </si>
  <si>
    <t>Roullet Saint-Estèphe</t>
  </si>
  <si>
    <t>Saint-Sulpice-des-Landes</t>
  </si>
  <si>
    <t>Prouvy</t>
  </si>
  <si>
    <t>Données</t>
  </si>
  <si>
    <t xml:space="preserve">Utilisateur </t>
  </si>
  <si>
    <t>mdp</t>
  </si>
  <si>
    <t/>
  </si>
  <si>
    <t>https://forum.excel-pratique.com/excel/besoins-de-conseil-ou-aide-175526</t>
  </si>
  <si>
    <t>Pâques</t>
  </si>
  <si>
    <t>Planning 2022 / 2023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</si>
  <si>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</si>
  <si>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</si>
  <si>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</si>
  <si>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</si>
  <si>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</si>
  <si>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</si>
  <si>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</si>
  <si>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</si>
  <si>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</si>
  <si>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</si>
  <si>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</si>
  <si>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</si>
  <si>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Mois</t>
  </si>
  <si>
    <t>N°</t>
  </si>
  <si>
    <t>Annee</t>
  </si>
  <si>
    <t>Nb jrs</t>
  </si>
  <si>
    <t>SEPTEMBRE 2022</t>
  </si>
  <si>
    <t>OCTOBRE 2022</t>
  </si>
  <si>
    <t>NOVEMBRE 2022</t>
  </si>
  <si>
    <t>DÉCEMBRE 2022</t>
  </si>
  <si>
    <t>JUIN 2023</t>
  </si>
  <si>
    <t>JUILLET 2023</t>
  </si>
  <si>
    <t>AOÛT 2023</t>
  </si>
  <si>
    <t>mer.</t>
  </si>
  <si>
    <t>jeu.</t>
  </si>
  <si>
    <t>ven.</t>
  </si>
  <si>
    <t>sam.</t>
  </si>
  <si>
    <t>dim.</t>
  </si>
  <si>
    <t>lun.</t>
  </si>
  <si>
    <t>mar.</t>
  </si>
  <si>
    <t>JANVIER 2023</t>
  </si>
  <si>
    <t>FÉVRIER 2023</t>
  </si>
  <si>
    <t>MARS 2023</t>
  </si>
  <si>
    <t>AVRIL 2023</t>
  </si>
  <si>
    <t>MAI 2023</t>
  </si>
  <si>
    <t>Terminé</t>
  </si>
  <si>
    <t>A faire</t>
  </si>
  <si>
    <t>En cours</t>
  </si>
  <si>
    <t>Jour de l'An</t>
  </si>
  <si>
    <t>Lundi de Pâques</t>
  </si>
  <si>
    <t>Fête du Travail</t>
  </si>
  <si>
    <t>Victoire des Alliés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</si>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</sst>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_-;\-* #,##0_-;_-* &quot;-&quot;??_-;_-@_-"/>
    <numFmt numFmtId="165" formatCode="ddd"/>
    <numFmt numFmtId="166" formatCode="dd"/>
    <numFmt numFmtId="167" formatCode="[$-F800]dddd\,\ mmmm\ dd\,\ yyyy"/>
  </numFmts>
  <fonts count="4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Palatino Linotype"/>
      <family val="1"/>
    </font>
    <font>
      <b/>
      <u/>
      <sz val="28"/>
      <color rgb="FF0070C0"/>
      <name val="Palatino Linotype"/>
      <family val="1"/>
    </font>
    <font>
      <b/>
      <sz val="18"/>
      <color theme="1"/>
      <name val="Calibri"/>
      <family val="2"/>
      <scheme val="minor"/>
    </font>
    <font>
      <b/>
      <i/>
      <sz val="16"/>
      <color theme="1"/>
      <name val="Palatino Linotype"/>
      <family val="1"/>
    </font>
    <font>
      <b/>
      <sz val="11"/>
      <color rgb="FFFF0000"/>
      <name val="Palatino Linotype"/>
      <family val="1"/>
    </font>
    <font>
      <b/>
      <i/>
      <u/>
      <sz val="16"/>
      <color theme="1"/>
      <name val="Palatino Linotype"/>
      <family val="1"/>
    </font>
    <font>
      <b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Palatino Linotype"/>
      <family val="1"/>
    </font>
    <font>
      <b/>
      <sz val="14"/>
      <name val="Palatino Linotype"/>
      <family val="1"/>
    </font>
    <font>
      <b/>
      <sz val="12"/>
      <color theme="1"/>
      <name val="Palatino Linotype"/>
      <family val="1"/>
    </font>
    <font>
      <b/>
      <sz val="26"/>
      <color theme="0"/>
      <name val="Calibri"/>
      <family val="2"/>
      <scheme val="minor"/>
    </font>
    <font>
      <sz val="10"/>
      <name val="Arial"/>
      <family val="2"/>
    </font>
    <font>
      <sz val="22"/>
      <name val="Calibri"/>
      <family val="2"/>
      <scheme val="minor"/>
    </font>
    <font>
      <sz val="8"/>
      <name val="Calibri"/>
      <family val="2"/>
      <scheme val="minor"/>
    </font>
    <font>
      <b/>
      <sz val="8"/>
      <name val="Arial"/>
      <family val="2"/>
    </font>
    <font>
      <sz val="7"/>
      <name val="Arial"/>
      <family val="2"/>
    </font>
    <font>
      <sz val="11"/>
      <color indexed="8"/>
      <name val="Helvetica Neue"/>
    </font>
    <font>
      <sz val="10"/>
      <name val="Calibri"/>
      <family val="2"/>
      <scheme val="minor"/>
    </font>
    <font>
      <sz val="12"/>
      <color indexed="8"/>
      <name val="Helv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22"/>
      <color indexed="1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color rgb="FF000000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6EFCE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3FC7C"/>
        <bgColor indexed="64"/>
      </patternFill>
    </fill>
    <fill>
      <patternFill patternType="solid">
        <fgColor rgb="FF85F38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</borders>
  <cellStyleXfs count="5">
    <xf numFmtId="0" fontId="0" fillId="0" borderId="0"/>
    <xf numFmtId="43" fontId="7" fillId="0" borderId="0" applyFont="0" applyFill="0" applyBorder="0" applyAlignment="0" applyProtection="0"/>
    <xf numFmtId="0" fontId="8" fillId="14" borderId="0" applyNumberFormat="0" applyBorder="0" applyAlignment="0" applyProtection="0"/>
    <xf numFmtId="0" fontId="25" fillId="0" borderId="0"/>
    <xf numFmtId="0" fontId="30" fillId="0" borderId="0" applyNumberFormat="0" applyFill="0" applyBorder="0" applyProtection="0">
      <alignment vertical="top"/>
    </xf>
  </cellStyleXfs>
  <cellXfs count="205">
    <xf numFmtId="0" fontId="0" fillId="0" borderId="0" xfId="0"/>
    <xf numFmtId="0" fontId="3" fillId="3" borderId="8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vertical="center" wrapText="1"/>
    </xf>
    <xf numFmtId="0" fontId="3" fillId="3" borderId="8" xfId="0" applyFont="1" applyFill="1" applyBorder="1" applyAlignment="1">
      <alignment horizontal="left" vertical="center" wrapText="1"/>
    </xf>
    <xf numFmtId="0" fontId="0" fillId="0" borderId="3" xfId="0" applyBorder="1"/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vertical="top" wrapText="1"/>
    </xf>
    <xf numFmtId="0" fontId="0" fillId="0" borderId="4" xfId="0" applyBorder="1"/>
    <xf numFmtId="0" fontId="0" fillId="0" borderId="6" xfId="0" applyBorder="1"/>
    <xf numFmtId="0" fontId="0" fillId="0" borderId="3" xfId="0" applyFont="1" applyBorder="1" applyAlignment="1">
      <alignment horizontal="center" vertical="center"/>
    </xf>
    <xf numFmtId="10" fontId="0" fillId="0" borderId="3" xfId="0" applyNumberFormat="1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0" borderId="3" xfId="0" applyFont="1" applyBorder="1"/>
    <xf numFmtId="0" fontId="0" fillId="0" borderId="7" xfId="0" applyBorder="1"/>
    <xf numFmtId="0" fontId="3" fillId="3" borderId="5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0" fillId="0" borderId="5" xfId="0" applyBorder="1"/>
    <xf numFmtId="0" fontId="0" fillId="0" borderId="3" xfId="0" applyFont="1" applyBorder="1" applyAlignment="1">
      <alignment horizontal="center" vertical="center" wrapText="1"/>
    </xf>
    <xf numFmtId="10" fontId="0" fillId="0" borderId="3" xfId="0" applyNumberFormat="1" applyFont="1" applyBorder="1" applyAlignment="1">
      <alignment horizontal="center" vertical="center" wrapText="1"/>
    </xf>
    <xf numFmtId="9" fontId="2" fillId="0" borderId="3" xfId="0" applyNumberFormat="1" applyFont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14" fontId="0" fillId="0" borderId="3" xfId="0" applyNumberFormat="1" applyBorder="1"/>
    <xf numFmtId="0" fontId="0" fillId="7" borderId="3" xfId="0" applyFont="1" applyFill="1" applyBorder="1"/>
    <xf numFmtId="0" fontId="0" fillId="0" borderId="3" xfId="0" applyBorder="1" applyAlignment="1">
      <alignment vertical="top" wrapText="1"/>
    </xf>
    <xf numFmtId="0" fontId="0" fillId="8" borderId="3" xfId="0" applyFill="1" applyBorder="1"/>
    <xf numFmtId="0" fontId="1" fillId="8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0" fillId="0" borderId="3" xfId="0" applyBorder="1" applyAlignment="1">
      <alignment horizontal="centerContinuous" vertical="center"/>
    </xf>
    <xf numFmtId="0" fontId="0" fillId="0" borderId="4" xfId="0" applyBorder="1" applyAlignment="1">
      <alignment wrapText="1"/>
    </xf>
    <xf numFmtId="0" fontId="0" fillId="0" borderId="0" xfId="0" applyAlignment="1">
      <alignment horizontal="center"/>
    </xf>
    <xf numFmtId="0" fontId="0" fillId="12" borderId="0" xfId="0" applyFill="1" applyAlignment="1">
      <alignment horizontal="center"/>
    </xf>
    <xf numFmtId="0" fontId="11" fillId="2" borderId="9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vertical="center"/>
    </xf>
    <xf numFmtId="0" fontId="13" fillId="2" borderId="0" xfId="0" applyFont="1" applyFill="1" applyBorder="1" applyAlignment="1">
      <alignment vertical="center"/>
    </xf>
    <xf numFmtId="0" fontId="13" fillId="2" borderId="13" xfId="0" applyFont="1" applyFill="1" applyBorder="1" applyAlignment="1">
      <alignment vertical="center"/>
    </xf>
    <xf numFmtId="0" fontId="0" fillId="2" borderId="11" xfId="0" applyFill="1" applyBorder="1"/>
    <xf numFmtId="0" fontId="0" fillId="2" borderId="10" xfId="0" applyFill="1" applyBorder="1"/>
    <xf numFmtId="0" fontId="0" fillId="2" borderId="12" xfId="0" applyFill="1" applyBorder="1"/>
    <xf numFmtId="0" fontId="0" fillId="2" borderId="9" xfId="0" applyFill="1" applyBorder="1"/>
    <xf numFmtId="0" fontId="0" fillId="2" borderId="0" xfId="0" applyFill="1" applyBorder="1"/>
    <xf numFmtId="0" fontId="0" fillId="2" borderId="13" xfId="0" applyFill="1" applyBorder="1"/>
    <xf numFmtId="0" fontId="10" fillId="2" borderId="0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right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2" borderId="18" xfId="0" applyFill="1" applyBorder="1"/>
    <xf numFmtId="0" fontId="0" fillId="12" borderId="3" xfId="0" applyFill="1" applyBorder="1"/>
    <xf numFmtId="0" fontId="0" fillId="9" borderId="3" xfId="0" applyFill="1" applyBorder="1"/>
    <xf numFmtId="0" fontId="0" fillId="10" borderId="3" xfId="0" applyFill="1" applyBorder="1"/>
    <xf numFmtId="14" fontId="0" fillId="0" borderId="0" xfId="0" applyNumberFormat="1"/>
    <xf numFmtId="0" fontId="0" fillId="2" borderId="26" xfId="0" applyFill="1" applyBorder="1"/>
    <xf numFmtId="0" fontId="0" fillId="2" borderId="24" xfId="0" applyFill="1" applyBorder="1"/>
    <xf numFmtId="0" fontId="17" fillId="2" borderId="9" xfId="0" applyFont="1" applyFill="1" applyBorder="1" applyAlignment="1">
      <alignment vertical="center" wrapText="1"/>
    </xf>
    <xf numFmtId="0" fontId="0" fillId="2" borderId="0" xfId="0" applyFont="1" applyFill="1" applyBorder="1" applyAlignment="1">
      <alignment wrapText="1"/>
    </xf>
    <xf numFmtId="0" fontId="0" fillId="2" borderId="13" xfId="0" applyFill="1" applyBorder="1" applyAlignment="1"/>
    <xf numFmtId="0" fontId="2" fillId="2" borderId="9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19" fillId="2" borderId="9" xfId="0" applyFont="1" applyFill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0" fontId="18" fillId="2" borderId="9" xfId="0" applyFont="1" applyFill="1" applyBorder="1" applyAlignment="1">
      <alignment horizontal="center" vertical="center" wrapText="1"/>
    </xf>
    <xf numFmtId="0" fontId="18" fillId="2" borderId="0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justify" vertical="center"/>
    </xf>
    <xf numFmtId="0" fontId="21" fillId="2" borderId="9" xfId="0" applyFont="1" applyFill="1" applyBorder="1" applyAlignment="1">
      <alignment horizontal="justify" vertical="center"/>
    </xf>
    <xf numFmtId="0" fontId="21" fillId="2" borderId="0" xfId="0" applyFont="1" applyFill="1" applyBorder="1" applyAlignment="1">
      <alignment horizontal="center" vertical="center"/>
    </xf>
    <xf numFmtId="164" fontId="23" fillId="2" borderId="0" xfId="1" applyNumberFormat="1" applyFont="1" applyFill="1" applyBorder="1" applyAlignment="1">
      <alignment horizontal="center"/>
    </xf>
    <xf numFmtId="0" fontId="21" fillId="2" borderId="9" xfId="0" applyFont="1" applyFill="1" applyBorder="1" applyAlignment="1">
      <alignment horizontal="justify" vertical="center" wrapText="1"/>
    </xf>
    <xf numFmtId="0" fontId="0" fillId="2" borderId="0" xfId="0" applyFont="1" applyFill="1" applyBorder="1" applyAlignment="1">
      <alignment horizontal="left" wrapText="1"/>
    </xf>
    <xf numFmtId="0" fontId="0" fillId="2" borderId="13" xfId="0" applyFont="1" applyFill="1" applyBorder="1" applyAlignment="1">
      <alignment horizontal="left"/>
    </xf>
    <xf numFmtId="0" fontId="0" fillId="0" borderId="0" xfId="0" applyBorder="1"/>
    <xf numFmtId="0" fontId="0" fillId="2" borderId="14" xfId="0" applyFill="1" applyBorder="1"/>
    <xf numFmtId="0" fontId="0" fillId="2" borderId="15" xfId="0" applyFill="1" applyBorder="1"/>
    <xf numFmtId="0" fontId="0" fillId="0" borderId="13" xfId="0" applyBorder="1"/>
    <xf numFmtId="0" fontId="1" fillId="6" borderId="3" xfId="0" applyFont="1" applyFill="1" applyBorder="1" applyAlignment="1"/>
    <xf numFmtId="0" fontId="1" fillId="12" borderId="3" xfId="0" applyFont="1" applyFill="1" applyBorder="1"/>
    <xf numFmtId="0" fontId="1" fillId="16" borderId="3" xfId="0" applyFont="1" applyFill="1" applyBorder="1"/>
    <xf numFmtId="0" fontId="1" fillId="9" borderId="3" xfId="0" applyFont="1" applyFill="1" applyBorder="1"/>
    <xf numFmtId="0" fontId="28" fillId="0" borderId="3" xfId="3" applyFont="1" applyBorder="1" applyAlignment="1" applyProtection="1">
      <alignment horizontal="left" vertical="top" wrapText="1"/>
      <protection hidden="1"/>
    </xf>
    <xf numFmtId="0" fontId="25" fillId="0" borderId="0" xfId="3"/>
    <xf numFmtId="0" fontId="32" fillId="0" borderId="0" xfId="4" applyNumberFormat="1" applyFont="1" applyAlignment="1">
      <alignment horizontal="left" vertical="top" wrapText="1"/>
    </xf>
    <xf numFmtId="0" fontId="0" fillId="19" borderId="0" xfId="0" applyFill="1"/>
    <xf numFmtId="14" fontId="0" fillId="19" borderId="19" xfId="0" applyNumberFormat="1" applyFill="1" applyBorder="1"/>
    <xf numFmtId="0" fontId="0" fillId="0" borderId="19" xfId="0" applyBorder="1"/>
    <xf numFmtId="0" fontId="0" fillId="0" borderId="17" xfId="0" applyBorder="1"/>
    <xf numFmtId="0" fontId="0" fillId="0" borderId="1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20" borderId="3" xfId="0" applyFill="1" applyBorder="1"/>
    <xf numFmtId="0" fontId="0" fillId="21" borderId="3" xfId="0" applyFill="1" applyBorder="1"/>
    <xf numFmtId="0" fontId="28" fillId="15" borderId="3" xfId="3" applyFont="1" applyFill="1" applyBorder="1" applyAlignment="1" applyProtection="1">
      <alignment horizontal="left" vertical="top" wrapText="1"/>
      <protection hidden="1"/>
    </xf>
    <xf numFmtId="0" fontId="28" fillId="22" borderId="3" xfId="3" applyFont="1" applyFill="1" applyBorder="1" applyAlignment="1" applyProtection="1">
      <alignment horizontal="left" vertical="top" wrapText="1"/>
      <protection hidden="1"/>
    </xf>
    <xf numFmtId="0" fontId="29" fillId="22" borderId="3" xfId="3" applyFont="1" applyFill="1" applyBorder="1" applyAlignment="1" applyProtection="1">
      <alignment horizontal="center" vertical="center" wrapText="1"/>
      <protection hidden="1"/>
    </xf>
    <xf numFmtId="0" fontId="0" fillId="22" borderId="3" xfId="0" applyFill="1" applyBorder="1" applyAlignment="1">
      <alignment wrapText="1"/>
    </xf>
    <xf numFmtId="0" fontId="29" fillId="23" borderId="3" xfId="3" applyFont="1" applyFill="1" applyBorder="1" applyAlignment="1" applyProtection="1">
      <alignment horizontal="center" vertical="center" wrapText="1"/>
      <protection hidden="1"/>
    </xf>
    <xf numFmtId="0" fontId="29" fillId="21" borderId="3" xfId="3" applyFont="1" applyFill="1" applyBorder="1" applyAlignment="1" applyProtection="1">
      <alignment horizontal="center" vertical="center" wrapText="1"/>
      <protection hidden="1"/>
    </xf>
    <xf numFmtId="165" fontId="27" fillId="25" borderId="3" xfId="3" applyNumberFormat="1" applyFont="1" applyFill="1" applyBorder="1" applyAlignment="1" applyProtection="1">
      <alignment horizontal="left" vertical="center" wrapText="1"/>
      <protection hidden="1"/>
    </xf>
    <xf numFmtId="166" fontId="27" fillId="25" borderId="3" xfId="3" applyNumberFormat="1" applyFont="1" applyFill="1" applyBorder="1" applyAlignment="1" applyProtection="1">
      <alignment horizontal="left" vertical="center" wrapText="1"/>
      <protection hidden="1"/>
    </xf>
    <xf numFmtId="0" fontId="0" fillId="0" borderId="0" xfId="0" applyBorder="1" applyAlignment="1">
      <alignment horizontal="center"/>
    </xf>
    <xf numFmtId="165" fontId="32" fillId="0" borderId="0" xfId="4" applyNumberFormat="1" applyFont="1" applyFill="1" applyAlignment="1">
      <alignment horizontal="left" vertical="top" wrapText="1"/>
    </xf>
    <xf numFmtId="0" fontId="32" fillId="0" borderId="0" xfId="4" applyNumberFormat="1" applyFont="1" applyFill="1" applyAlignment="1">
      <alignment horizontal="left" vertical="top" wrapText="1"/>
    </xf>
    <xf numFmtId="0" fontId="0" fillId="0" borderId="0" xfId="0" applyFill="1"/>
    <xf numFmtId="0" fontId="25" fillId="0" borderId="0" xfId="3" applyFill="1"/>
    <xf numFmtId="0" fontId="31" fillId="0" borderId="0" xfId="3" applyFont="1" applyFill="1"/>
    <xf numFmtId="166" fontId="27" fillId="26" borderId="3" xfId="3" applyNumberFormat="1" applyFont="1" applyFill="1" applyBorder="1" applyAlignment="1" applyProtection="1">
      <alignment horizontal="left" vertical="center" wrapText="1"/>
      <protection hidden="1"/>
    </xf>
    <xf numFmtId="165" fontId="27" fillId="26" borderId="3" xfId="3" applyNumberFormat="1" applyFont="1" applyFill="1" applyBorder="1" applyAlignment="1" applyProtection="1">
      <alignment horizontal="left" vertical="center" wrapText="1"/>
      <protection hidden="1"/>
    </xf>
    <xf numFmtId="165" fontId="27" fillId="27" borderId="3" xfId="3" applyNumberFormat="1" applyFont="1" applyFill="1" applyBorder="1" applyAlignment="1" applyProtection="1">
      <alignment horizontal="left" vertical="center" wrapText="1"/>
      <protection hidden="1"/>
    </xf>
    <xf numFmtId="166" fontId="27" fillId="27" borderId="3" xfId="3" applyNumberFormat="1" applyFont="1" applyFill="1" applyBorder="1" applyAlignment="1" applyProtection="1">
      <alignment horizontal="left" vertical="center" wrapText="1"/>
      <protection hidden="1"/>
    </xf>
    <xf numFmtId="0" fontId="37" fillId="22" borderId="28" xfId="0" applyFont="1" applyFill="1" applyBorder="1" applyAlignment="1">
      <alignment vertical="center"/>
    </xf>
    <xf numFmtId="0" fontId="37" fillId="22" borderId="19" xfId="0" applyFont="1" applyFill="1" applyBorder="1" applyAlignment="1">
      <alignment vertical="center"/>
    </xf>
    <xf numFmtId="0" fontId="38" fillId="0" borderId="19" xfId="0" applyFont="1" applyBorder="1" applyAlignment="1">
      <alignment vertical="center"/>
    </xf>
    <xf numFmtId="0" fontId="37" fillId="22" borderId="17" xfId="0" applyFont="1" applyFill="1" applyBorder="1" applyAlignment="1">
      <alignment vertical="center"/>
    </xf>
    <xf numFmtId="167" fontId="38" fillId="0" borderId="0" xfId="0" applyNumberFormat="1" applyFont="1" applyBorder="1" applyAlignment="1">
      <alignment horizontal="center" vertical="center"/>
    </xf>
    <xf numFmtId="0" fontId="38" fillId="0" borderId="0" xfId="0" applyFont="1" applyBorder="1" applyAlignment="1">
      <alignment vertical="center"/>
    </xf>
    <xf numFmtId="167" fontId="38" fillId="0" borderId="27" xfId="0" applyNumberFormat="1" applyFont="1" applyBorder="1" applyAlignment="1">
      <alignment horizontal="center" vertical="center"/>
    </xf>
    <xf numFmtId="14" fontId="0" fillId="0" borderId="29" xfId="0" applyNumberFormat="1" applyBorder="1"/>
    <xf numFmtId="14" fontId="0" fillId="0" borderId="30" xfId="0" applyNumberFormat="1" applyBorder="1"/>
    <xf numFmtId="167" fontId="38" fillId="0" borderId="18" xfId="0" applyNumberFormat="1" applyFont="1" applyBorder="1" applyAlignment="1">
      <alignment horizontal="center" vertical="center"/>
    </xf>
    <xf numFmtId="14" fontId="0" fillId="0" borderId="5" xfId="0" applyNumberFormat="1" applyBorder="1"/>
    <xf numFmtId="0" fontId="28" fillId="23" borderId="3" xfId="3" applyFont="1" applyFill="1" applyBorder="1" applyAlignment="1" applyProtection="1">
      <alignment horizontal="left" vertical="top" wrapText="1"/>
      <protection hidden="1"/>
    </xf>
    <xf numFmtId="0" fontId="9" fillId="0" borderId="3" xfId="0" applyFont="1" applyBorder="1" applyAlignment="1">
      <alignment vertical="center"/>
    </xf>
    <xf numFmtId="0" fontId="9" fillId="0" borderId="3" xfId="0" applyFont="1" applyBorder="1"/>
    <xf numFmtId="0" fontId="6" fillId="0" borderId="0" xfId="0" applyFont="1"/>
    <xf numFmtId="0" fontId="6" fillId="0" borderId="0" xfId="0" applyFont="1" applyBorder="1"/>
    <xf numFmtId="0" fontId="6" fillId="0" borderId="6" xfId="0" applyFont="1" applyBorder="1"/>
    <xf numFmtId="22" fontId="6" fillId="0" borderId="3" xfId="0" applyNumberFormat="1" applyFont="1" applyBorder="1"/>
    <xf numFmtId="22" fontId="6" fillId="0" borderId="0" xfId="0" applyNumberFormat="1" applyFont="1"/>
    <xf numFmtId="0" fontId="11" fillId="2" borderId="11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 wrapText="1"/>
    </xf>
    <xf numFmtId="0" fontId="12" fillId="2" borderId="0" xfId="0" applyFont="1" applyFill="1" applyBorder="1" applyAlignment="1">
      <alignment horizontal="center" vertical="center" wrapText="1"/>
    </xf>
    <xf numFmtId="0" fontId="12" fillId="2" borderId="13" xfId="0" applyFont="1" applyFill="1" applyBorder="1" applyAlignment="1">
      <alignment horizontal="center" vertical="center" wrapText="1"/>
    </xf>
    <xf numFmtId="0" fontId="13" fillId="2" borderId="14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14" fillId="2" borderId="9" xfId="0" applyFont="1" applyFill="1" applyBorder="1" applyAlignment="1">
      <alignment horizontal="center"/>
    </xf>
    <xf numFmtId="0" fontId="14" fillId="2" borderId="0" xfId="0" applyFont="1" applyFill="1" applyBorder="1" applyAlignment="1">
      <alignment horizontal="center"/>
    </xf>
    <xf numFmtId="0" fontId="0" fillId="2" borderId="9" xfId="0" applyFont="1" applyFill="1" applyBorder="1" applyAlignment="1">
      <alignment horizontal="left" vertical="center" wrapText="1"/>
    </xf>
    <xf numFmtId="0" fontId="0" fillId="2" borderId="0" xfId="0" applyFont="1" applyFill="1" applyBorder="1" applyAlignment="1">
      <alignment horizontal="left" vertical="center" wrapText="1"/>
    </xf>
    <xf numFmtId="0" fontId="16" fillId="2" borderId="11" xfId="0" applyFont="1" applyFill="1" applyBorder="1" applyAlignment="1">
      <alignment horizontal="center"/>
    </xf>
    <xf numFmtId="0" fontId="17" fillId="2" borderId="10" xfId="0" applyFont="1" applyFill="1" applyBorder="1" applyAlignment="1">
      <alignment horizontal="center"/>
    </xf>
    <xf numFmtId="0" fontId="17" fillId="2" borderId="12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0" fontId="18" fillId="2" borderId="9" xfId="0" applyFont="1" applyFill="1" applyBorder="1" applyAlignment="1">
      <alignment horizontal="center" vertical="center" wrapText="1"/>
    </xf>
    <xf numFmtId="0" fontId="18" fillId="2" borderId="0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left" vertical="center" wrapText="1"/>
    </xf>
    <xf numFmtId="0" fontId="1" fillId="2" borderId="9" xfId="0" applyFont="1" applyFill="1" applyBorder="1" applyAlignment="1">
      <alignment horizontal="left" wrapText="1"/>
    </xf>
    <xf numFmtId="0" fontId="1" fillId="2" borderId="0" xfId="0" applyFont="1" applyFill="1" applyBorder="1" applyAlignment="1">
      <alignment horizontal="left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21" fillId="2" borderId="0" xfId="0" applyFont="1" applyFill="1" applyBorder="1" applyAlignment="1">
      <alignment horizontal="center" vertical="center"/>
    </xf>
    <xf numFmtId="0" fontId="22" fillId="13" borderId="22" xfId="0" applyFont="1" applyFill="1" applyBorder="1" applyAlignment="1">
      <alignment vertical="center"/>
    </xf>
    <xf numFmtId="0" fontId="22" fillId="13" borderId="21" xfId="0" applyFont="1" applyFill="1" applyBorder="1" applyAlignment="1">
      <alignment vertical="center"/>
    </xf>
    <xf numFmtId="0" fontId="22" fillId="8" borderId="10" xfId="0" applyFont="1" applyFill="1" applyBorder="1" applyAlignment="1">
      <alignment vertical="center"/>
    </xf>
    <xf numFmtId="0" fontId="22" fillId="8" borderId="0" xfId="0" applyFont="1" applyFill="1" applyBorder="1" applyAlignment="1">
      <alignment vertical="center"/>
    </xf>
    <xf numFmtId="0" fontId="22" fillId="15" borderId="25" xfId="0" applyFont="1" applyFill="1" applyBorder="1" applyAlignment="1">
      <alignment vertical="center"/>
    </xf>
    <xf numFmtId="0" fontId="22" fillId="15" borderId="17" xfId="0" applyFont="1" applyFill="1" applyBorder="1" applyAlignment="1">
      <alignment vertical="center"/>
    </xf>
    <xf numFmtId="0" fontId="22" fillId="15" borderId="12" xfId="0" applyFont="1" applyFill="1" applyBorder="1" applyAlignment="1">
      <alignment vertical="center"/>
    </xf>
    <xf numFmtId="0" fontId="22" fillId="15" borderId="13" xfId="0" applyFont="1" applyFill="1" applyBorder="1" applyAlignment="1">
      <alignment vertical="center"/>
    </xf>
    <xf numFmtId="164" fontId="22" fillId="13" borderId="9" xfId="0" applyNumberFormat="1" applyFont="1" applyFill="1" applyBorder="1" applyAlignment="1">
      <alignment vertical="center"/>
    </xf>
    <xf numFmtId="0" fontId="22" fillId="13" borderId="9" xfId="0" applyFont="1" applyFill="1" applyBorder="1" applyAlignment="1">
      <alignment vertical="center"/>
    </xf>
    <xf numFmtId="164" fontId="22" fillId="13" borderId="0" xfId="0" applyNumberFormat="1" applyFont="1" applyFill="1" applyBorder="1" applyAlignment="1">
      <alignment vertical="center"/>
    </xf>
    <xf numFmtId="0" fontId="22" fillId="13" borderId="0" xfId="0" applyFont="1" applyFill="1" applyBorder="1" applyAlignment="1">
      <alignment vertical="center"/>
    </xf>
    <xf numFmtId="0" fontId="22" fillId="8" borderId="19" xfId="0" applyFont="1" applyFill="1" applyBorder="1" applyAlignment="1">
      <alignment vertical="center"/>
    </xf>
    <xf numFmtId="0" fontId="22" fillId="8" borderId="17" xfId="0" applyFont="1" applyFill="1" applyBorder="1" applyAlignment="1">
      <alignment vertical="center"/>
    </xf>
    <xf numFmtId="0" fontId="22" fillId="8" borderId="13" xfId="0" applyFont="1" applyFill="1" applyBorder="1" applyAlignment="1">
      <alignment vertical="center"/>
    </xf>
    <xf numFmtId="0" fontId="22" fillId="8" borderId="24" xfId="0" applyFont="1" applyFill="1" applyBorder="1" applyAlignment="1">
      <alignment vertical="center"/>
    </xf>
    <xf numFmtId="0" fontId="22" fillId="15" borderId="20" xfId="0" applyFont="1" applyFill="1" applyBorder="1" applyAlignment="1">
      <alignment vertical="center"/>
    </xf>
    <xf numFmtId="0" fontId="22" fillId="15" borderId="23" xfId="0" applyFont="1" applyFill="1" applyBorder="1" applyAlignment="1">
      <alignment vertical="center"/>
    </xf>
    <xf numFmtId="0" fontId="0" fillId="2" borderId="13" xfId="0" applyFont="1" applyFill="1" applyBorder="1" applyAlignment="1">
      <alignment horizontal="left" vertical="center" wrapText="1"/>
    </xf>
    <xf numFmtId="164" fontId="22" fillId="13" borderId="9" xfId="2" applyNumberFormat="1" applyFont="1" applyFill="1" applyBorder="1" applyAlignment="1">
      <alignment vertical="center"/>
    </xf>
    <xf numFmtId="0" fontId="22" fillId="13" borderId="14" xfId="2" applyFont="1" applyFill="1" applyBorder="1" applyAlignment="1">
      <alignment vertical="center"/>
    </xf>
    <xf numFmtId="164" fontId="22" fillId="13" borderId="0" xfId="2" applyNumberFormat="1" applyFont="1" applyFill="1" applyBorder="1" applyAlignment="1">
      <alignment horizontal="center" vertical="center"/>
    </xf>
    <xf numFmtId="0" fontId="22" fillId="13" borderId="15" xfId="2" applyFont="1" applyFill="1" applyBorder="1" applyAlignment="1">
      <alignment horizontal="center" vertical="center"/>
    </xf>
    <xf numFmtId="164" fontId="22" fillId="13" borderId="0" xfId="2" applyNumberFormat="1" applyFont="1" applyFill="1" applyBorder="1" applyAlignment="1">
      <alignment vertical="center"/>
    </xf>
    <xf numFmtId="0" fontId="22" fillId="13" borderId="15" xfId="2" applyFont="1" applyFill="1" applyBorder="1" applyAlignment="1">
      <alignment vertical="center"/>
    </xf>
    <xf numFmtId="164" fontId="22" fillId="13" borderId="13" xfId="2" applyNumberFormat="1" applyFont="1" applyFill="1" applyBorder="1" applyAlignment="1">
      <alignment vertical="center"/>
    </xf>
    <xf numFmtId="0" fontId="22" fillId="13" borderId="16" xfId="2" applyFont="1" applyFill="1" applyBorder="1" applyAlignment="1">
      <alignment vertical="center"/>
    </xf>
    <xf numFmtId="0" fontId="14" fillId="2" borderId="0" xfId="0" applyFont="1" applyFill="1" applyBorder="1" applyAlignment="1">
      <alignment horizontal="center" vertical="center"/>
    </xf>
    <xf numFmtId="0" fontId="36" fillId="2" borderId="0" xfId="0" applyFont="1" applyFill="1" applyBorder="1" applyAlignment="1">
      <alignment horizontal="center"/>
    </xf>
    <xf numFmtId="0" fontId="24" fillId="17" borderId="11" xfId="0" applyFont="1" applyFill="1" applyBorder="1" applyAlignment="1">
      <alignment horizontal="center" vertical="center"/>
    </xf>
    <xf numFmtId="0" fontId="24" fillId="17" borderId="10" xfId="0" applyFont="1" applyFill="1" applyBorder="1" applyAlignment="1">
      <alignment horizontal="center" vertical="center"/>
    </xf>
    <xf numFmtId="0" fontId="24" fillId="17" borderId="12" xfId="0" applyFont="1" applyFill="1" applyBorder="1" applyAlignment="1">
      <alignment horizontal="center" vertical="center"/>
    </xf>
    <xf numFmtId="0" fontId="24" fillId="17" borderId="9" xfId="0" applyFont="1" applyFill="1" applyBorder="1" applyAlignment="1">
      <alignment horizontal="center" vertical="center"/>
    </xf>
    <xf numFmtId="0" fontId="24" fillId="17" borderId="0" xfId="0" applyFont="1" applyFill="1" applyBorder="1" applyAlignment="1">
      <alignment horizontal="center" vertical="center"/>
    </xf>
    <xf numFmtId="0" fontId="24" fillId="17" borderId="1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5" fillId="25" borderId="3" xfId="3" applyFill="1" applyBorder="1" applyAlignment="1" applyProtection="1">
      <alignment horizontal="center" vertical="center" wrapText="1"/>
      <protection hidden="1"/>
    </xf>
    <xf numFmtId="0" fontId="25" fillId="24" borderId="3" xfId="3" applyFill="1" applyBorder="1" applyAlignment="1" applyProtection="1">
      <alignment horizontal="center" vertical="center" wrapText="1"/>
      <protection hidden="1"/>
    </xf>
    <xf numFmtId="0" fontId="35" fillId="18" borderId="17" xfId="3" applyFont="1" applyFill="1" applyBorder="1" applyAlignment="1" applyProtection="1">
      <alignment horizontal="center" vertical="center" wrapText="1"/>
      <protection hidden="1"/>
    </xf>
    <xf numFmtId="0" fontId="26" fillId="18" borderId="18" xfId="3" applyFont="1" applyFill="1" applyBorder="1" applyAlignment="1" applyProtection="1">
      <alignment horizontal="center" vertical="center" wrapText="1"/>
      <protection hidden="1"/>
    </xf>
    <xf numFmtId="0" fontId="26" fillId="15" borderId="18" xfId="3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left"/>
    </xf>
    <xf numFmtId="0" fontId="6" fillId="11" borderId="3" xfId="0" applyFont="1" applyFill="1" applyBorder="1" applyAlignment="1">
      <alignment horizontal="center"/>
    </xf>
    <xf numFmtId="0" fontId="0" fillId="11" borderId="3" xfId="0" applyFill="1" applyBorder="1" applyAlignment="1">
      <alignment horizontal="center"/>
    </xf>
  </cellXfs>
  <cellStyles count="5">
    <cellStyle name="Milliers" xfId="1" builtinId="3"/>
    <cellStyle name="Normal" xfId="0" builtinId="0"/>
    <cellStyle name="Normal 2" xfId="3" xr:uid="{AF9886BC-01A5-48CD-9081-2568C18E5BE7}"/>
    <cellStyle name="Normal 4" xfId="4" xr:uid="{BCC4980D-C897-4CC7-A600-B26D5063EA13}"/>
    <cellStyle name="Satisfaisant" xfId="2" builtinId="26"/>
  </cellStyles>
  <dxfs count="53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00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 tint="0.34998626667073579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FFCC99"/>
      <color rgb="FFFFFF66"/>
      <color rgb="FF85F388"/>
      <color rgb="FFF3FC7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1.xml"/><Relationship Id="rId18" Type="http://schemas.microsoft.com/office/2007/relationships/slicerCache" Target="slicerCaches/slicerCache6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7/relationships/slicerCache" Target="slicerCaches/slicerCache5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microsoft.com/office/2007/relationships/slicerCache" Target="slicerCaches/slicerCache4.xml"/><Relationship Id="rId20" Type="http://schemas.microsoft.com/office/2007/relationships/slicerCache" Target="slicerCaches/slicerCache8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7/relationships/slicerCache" Target="slicerCaches/slicerCache3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7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2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38099</xdr:colOff>
      <xdr:row>21</xdr:row>
      <xdr:rowOff>247650</xdr:rowOff>
    </xdr:from>
    <xdr:to>
      <xdr:col>6</xdr:col>
      <xdr:colOff>85724</xdr:colOff>
      <xdr:row>25</xdr:row>
      <xdr:rowOff>152399</xdr:rowOff>
    </xdr:to>
    <xdr:sp macro="[0]!connecter" textlink="">
      <xdr:nvSpPr>
        <xdr:cNvPr id="18" name="Rectangle à coins arrondis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3047999" y="5400675"/>
          <a:ext cx="1571625" cy="76199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Connexion</a:t>
          </a:r>
          <a:endParaRPr lang="fr-FR" sz="1100" b="1"/>
        </a:p>
      </xdr:txBody>
    </xdr:sp>
    <xdr:clientData/>
  </xdr:twoCellAnchor>
  <xdr:twoCellAnchor>
    <xdr:from>
      <xdr:col>4</xdr:col>
      <xdr:colOff>9525</xdr:colOff>
      <xdr:row>31</xdr:row>
      <xdr:rowOff>9525</xdr:rowOff>
    </xdr:from>
    <xdr:to>
      <xdr:col>5</xdr:col>
      <xdr:colOff>752475</xdr:colOff>
      <xdr:row>35</xdr:row>
      <xdr:rowOff>38101</xdr:rowOff>
    </xdr:to>
    <xdr:sp macro="[0]!deconnecter" textlink="">
      <xdr:nvSpPr>
        <xdr:cNvPr id="20" name="Rectangle à coins arrondis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3019425" y="7162800"/>
          <a:ext cx="1504950" cy="7905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Déconnexion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77442</xdr:colOff>
      <xdr:row>31</xdr:row>
      <xdr:rowOff>53009</xdr:rowOff>
    </xdr:from>
    <xdr:to>
      <xdr:col>0</xdr:col>
      <xdr:colOff>420342</xdr:colOff>
      <xdr:row>31</xdr:row>
      <xdr:rowOff>233984</xdr:rowOff>
    </xdr:to>
    <xdr:sp macro="" textlink="">
      <xdr:nvSpPr>
        <xdr:cNvPr id="8" name="Rectangle 26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>
          <a:spLocks noChangeArrowheads="1"/>
        </xdr:cNvSpPr>
      </xdr:nvSpPr>
      <xdr:spPr bwMode="auto">
        <a:xfrm>
          <a:off x="77442" y="7330109"/>
          <a:ext cx="342900" cy="180975"/>
        </a:xfrm>
        <a:prstGeom prst="rect">
          <a:avLst/>
        </a:prstGeom>
        <a:solidFill>
          <a:srgbClr val="00B05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55908</xdr:colOff>
      <xdr:row>33</xdr:row>
      <xdr:rowOff>50524</xdr:rowOff>
    </xdr:from>
    <xdr:to>
      <xdr:col>0</xdr:col>
      <xdr:colOff>408333</xdr:colOff>
      <xdr:row>33</xdr:row>
      <xdr:rowOff>231499</xdr:rowOff>
    </xdr:to>
    <xdr:sp macro="" textlink="">
      <xdr:nvSpPr>
        <xdr:cNvPr id="9" name="Rectangle 25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>
          <a:spLocks noChangeArrowheads="1"/>
        </xdr:cNvSpPr>
      </xdr:nvSpPr>
      <xdr:spPr bwMode="auto">
        <a:xfrm>
          <a:off x="55908" y="8032474"/>
          <a:ext cx="352425" cy="180975"/>
        </a:xfrm>
        <a:prstGeom prst="rect">
          <a:avLst/>
        </a:prstGeom>
        <a:solidFill>
          <a:srgbClr val="FFC000"/>
        </a:solidFill>
        <a:ln w="9525">
          <a:solidFill>
            <a:srgbClr val="80808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69160</xdr:colOff>
      <xdr:row>34</xdr:row>
      <xdr:rowOff>209136</xdr:rowOff>
    </xdr:from>
    <xdr:to>
      <xdr:col>0</xdr:col>
      <xdr:colOff>393010</xdr:colOff>
      <xdr:row>35</xdr:row>
      <xdr:rowOff>174763</xdr:rowOff>
    </xdr:to>
    <xdr:sp macro="" textlink="">
      <xdr:nvSpPr>
        <xdr:cNvPr id="10" name="Rectangle 24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>
          <a:spLocks noChangeArrowheads="1"/>
        </xdr:cNvSpPr>
      </xdr:nvSpPr>
      <xdr:spPr bwMode="auto">
        <a:xfrm>
          <a:off x="69160" y="8676861"/>
          <a:ext cx="323850" cy="184702"/>
        </a:xfrm>
        <a:prstGeom prst="rect">
          <a:avLst/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20</xdr:row>
      <xdr:rowOff>5953</xdr:rowOff>
    </xdr:from>
    <xdr:to>
      <xdr:col>2</xdr:col>
      <xdr:colOff>5953</xdr:colOff>
      <xdr:row>22</xdr:row>
      <xdr:rowOff>154782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CxnSpPr/>
      </xdr:nvCxnSpPr>
      <xdr:spPr>
        <a:xfrm flipV="1">
          <a:off x="1285875" y="4673203"/>
          <a:ext cx="5953" cy="596504"/>
        </a:xfrm>
        <a:prstGeom prst="straightConnector1">
          <a:avLst/>
        </a:prstGeom>
        <a:ln w="12700"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221453</xdr:colOff>
      <xdr:row>28</xdr:row>
      <xdr:rowOff>202406</xdr:rowOff>
    </xdr:from>
    <xdr:to>
      <xdr:col>6</xdr:col>
      <xdr:colOff>267887</xdr:colOff>
      <xdr:row>29</xdr:row>
      <xdr:rowOff>2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CxnSpPr/>
      </xdr:nvCxnSpPr>
      <xdr:spPr>
        <a:xfrm flipV="1">
          <a:off x="3793328" y="6603206"/>
          <a:ext cx="808434" cy="0"/>
        </a:xfrm>
        <a:prstGeom prst="straightConnector1">
          <a:avLst/>
        </a:prstGeom>
        <a:ln w="12700"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5</xdr:row>
      <xdr:rowOff>47625</xdr:rowOff>
    </xdr:from>
    <xdr:to>
      <xdr:col>5</xdr:col>
      <xdr:colOff>247650</xdr:colOff>
      <xdr:row>9</xdr:row>
      <xdr:rowOff>85725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114300" y="1000125"/>
          <a:ext cx="1704975" cy="800100"/>
        </a:xfrm>
        <a:prstGeom prst="rect">
          <a:avLst/>
        </a:prstGeom>
        <a:noFill/>
        <a:ln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104775</xdr:colOff>
      <xdr:row>4</xdr:row>
      <xdr:rowOff>9525</xdr:rowOff>
    </xdr:from>
    <xdr:to>
      <xdr:col>5</xdr:col>
      <xdr:colOff>266700</xdr:colOff>
      <xdr:row>5</xdr:row>
      <xdr:rowOff>123825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 txBox="1"/>
      </xdr:nvSpPr>
      <xdr:spPr>
        <a:xfrm>
          <a:off x="104775" y="771525"/>
          <a:ext cx="1733550" cy="30480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Actions à</a:t>
          </a:r>
          <a:r>
            <a:rPr lang="fr-FR" sz="1100" b="1" baseline="0"/>
            <a:t> faire </a:t>
          </a:r>
          <a:endParaRPr lang="fr-FR" sz="1100" b="1"/>
        </a:p>
      </xdr:txBody>
    </xdr:sp>
    <xdr:clientData/>
  </xdr:twoCellAnchor>
  <xdr:twoCellAnchor>
    <xdr:from>
      <xdr:col>7</xdr:col>
      <xdr:colOff>38099</xdr:colOff>
      <xdr:row>5</xdr:row>
      <xdr:rowOff>57150</xdr:rowOff>
    </xdr:from>
    <xdr:to>
      <xdr:col>12</xdr:col>
      <xdr:colOff>76199</xdr:colOff>
      <xdr:row>9</xdr:row>
      <xdr:rowOff>85725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/>
      </xdr:nvSpPr>
      <xdr:spPr>
        <a:xfrm>
          <a:off x="2238374" y="1009650"/>
          <a:ext cx="1609725" cy="790575"/>
        </a:xfrm>
        <a:prstGeom prst="rect">
          <a:avLst/>
        </a:prstGeom>
        <a:noFill/>
        <a:ln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285749</xdr:colOff>
      <xdr:row>4</xdr:row>
      <xdr:rowOff>9525</xdr:rowOff>
    </xdr:from>
    <xdr:to>
      <xdr:col>12</xdr:col>
      <xdr:colOff>133349</xdr:colOff>
      <xdr:row>5</xdr:row>
      <xdr:rowOff>123825</xdr:rowOff>
    </xdr:to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 txBox="1"/>
      </xdr:nvSpPr>
      <xdr:spPr>
        <a:xfrm>
          <a:off x="2171699" y="771525"/>
          <a:ext cx="1733550" cy="30480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Actions en</a:t>
          </a:r>
          <a:r>
            <a:rPr lang="fr-FR" sz="1100" b="1" baseline="0"/>
            <a:t> cours</a:t>
          </a:r>
          <a:endParaRPr lang="fr-FR" sz="1100" b="1"/>
        </a:p>
      </xdr:txBody>
    </xdr:sp>
    <xdr:clientData/>
  </xdr:twoCellAnchor>
  <xdr:twoCellAnchor>
    <xdr:from>
      <xdr:col>13</xdr:col>
      <xdr:colOff>219075</xdr:colOff>
      <xdr:row>5</xdr:row>
      <xdr:rowOff>85725</xdr:rowOff>
    </xdr:from>
    <xdr:to>
      <xdr:col>18</xdr:col>
      <xdr:colOff>257175</xdr:colOff>
      <xdr:row>9</xdr:row>
      <xdr:rowOff>114300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SpPr/>
      </xdr:nvSpPr>
      <xdr:spPr>
        <a:xfrm>
          <a:off x="4305300" y="1038225"/>
          <a:ext cx="1609725" cy="790575"/>
        </a:xfrm>
        <a:prstGeom prst="rect">
          <a:avLst/>
        </a:prstGeom>
        <a:noFill/>
        <a:ln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142875</xdr:colOff>
      <xdr:row>4</xdr:row>
      <xdr:rowOff>9525</xdr:rowOff>
    </xdr:from>
    <xdr:to>
      <xdr:col>18</xdr:col>
      <xdr:colOff>304800</xdr:colOff>
      <xdr:row>5</xdr:row>
      <xdr:rowOff>123825</xdr:rowOff>
    </xdr:to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SpPr txBox="1"/>
      </xdr:nvSpPr>
      <xdr:spPr>
        <a:xfrm>
          <a:off x="4229100" y="771525"/>
          <a:ext cx="1733550" cy="30480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Actions fini</a:t>
          </a:r>
        </a:p>
      </xdr:txBody>
    </xdr:sp>
    <xdr:clientData/>
  </xdr:twoCellAnchor>
  <xdr:twoCellAnchor>
    <xdr:from>
      <xdr:col>0</xdr:col>
      <xdr:colOff>257175</xdr:colOff>
      <xdr:row>26</xdr:row>
      <xdr:rowOff>85725</xdr:rowOff>
    </xdr:from>
    <xdr:to>
      <xdr:col>4</xdr:col>
      <xdr:colOff>295275</xdr:colOff>
      <xdr:row>35</xdr:row>
      <xdr:rowOff>95250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SpPr/>
      </xdr:nvSpPr>
      <xdr:spPr>
        <a:xfrm>
          <a:off x="257175" y="5038725"/>
          <a:ext cx="1295400" cy="172402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>
              <a:solidFill>
                <a:sysClr val="windowText" lastClr="000000"/>
              </a:solidFill>
            </a:ln>
            <a:solidFill>
              <a:schemeClr val="bg1"/>
            </a:solidFill>
          </a:endParaRPr>
        </a:p>
        <a:p>
          <a:pPr algn="l"/>
          <a:r>
            <a:rPr lang="fr-FR" sz="1100">
              <a:ln>
                <a:solidFill>
                  <a:sysClr val="windowText" lastClr="000000"/>
                </a:solidFill>
              </a:ln>
              <a:solidFill>
                <a:schemeClr val="bg1"/>
              </a:solidFill>
            </a:rPr>
            <a:t>SEgment avec les site </a:t>
          </a:r>
        </a:p>
      </xdr:txBody>
    </xdr:sp>
    <xdr:clientData/>
  </xdr:twoCellAnchor>
  <xdr:twoCellAnchor>
    <xdr:from>
      <xdr:col>14</xdr:col>
      <xdr:colOff>0</xdr:colOff>
      <xdr:row>12</xdr:row>
      <xdr:rowOff>47625</xdr:rowOff>
    </xdr:from>
    <xdr:to>
      <xdr:col>24</xdr:col>
      <xdr:colOff>200025</xdr:colOff>
      <xdr:row>22</xdr:row>
      <xdr:rowOff>0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SpPr/>
      </xdr:nvSpPr>
      <xdr:spPr>
        <a:xfrm>
          <a:off x="4400550" y="2333625"/>
          <a:ext cx="3343275" cy="185737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calendrier des actions en retards à faire </a:t>
          </a:r>
        </a:p>
      </xdr:txBody>
    </xdr:sp>
    <xdr:clientData/>
  </xdr:twoCellAnchor>
  <xdr:twoCellAnchor>
    <xdr:from>
      <xdr:col>0</xdr:col>
      <xdr:colOff>266700</xdr:colOff>
      <xdr:row>12</xdr:row>
      <xdr:rowOff>47625</xdr:rowOff>
    </xdr:from>
    <xdr:to>
      <xdr:col>11</xdr:col>
      <xdr:colOff>266700</xdr:colOff>
      <xdr:row>22</xdr:row>
      <xdr:rowOff>0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/>
      </xdr:nvSpPr>
      <xdr:spPr>
        <a:xfrm>
          <a:off x="266700" y="2333625"/>
          <a:ext cx="3457575" cy="1857375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calendrier</a:t>
          </a:r>
          <a:r>
            <a:rPr lang="fr-FR" sz="1100" baseline="0">
              <a:solidFill>
                <a:sysClr val="windowText" lastClr="000000"/>
              </a:solidFill>
            </a:rPr>
            <a:t> avec les actions a -  de 30 jours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20</xdr:col>
      <xdr:colOff>66675</xdr:colOff>
      <xdr:row>5</xdr:row>
      <xdr:rowOff>57150</xdr:rowOff>
    </xdr:from>
    <xdr:to>
      <xdr:col>25</xdr:col>
      <xdr:colOff>104775</xdr:colOff>
      <xdr:row>9</xdr:row>
      <xdr:rowOff>85725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00000000-0008-0000-0200-000034000000}"/>
            </a:ext>
          </a:extLst>
        </xdr:cNvPr>
        <xdr:cNvSpPr/>
      </xdr:nvSpPr>
      <xdr:spPr>
        <a:xfrm>
          <a:off x="6353175" y="1009650"/>
          <a:ext cx="1609725" cy="790575"/>
        </a:xfrm>
        <a:prstGeom prst="rect">
          <a:avLst/>
        </a:prstGeom>
        <a:noFill/>
        <a:ln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19050</xdr:colOff>
      <xdr:row>4</xdr:row>
      <xdr:rowOff>9525</xdr:rowOff>
    </xdr:from>
    <xdr:to>
      <xdr:col>25</xdr:col>
      <xdr:colOff>180975</xdr:colOff>
      <xdr:row>5</xdr:row>
      <xdr:rowOff>123825</xdr:rowOff>
    </xdr:to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00000000-0008-0000-0200-000041000000}"/>
            </a:ext>
          </a:extLst>
        </xdr:cNvPr>
        <xdr:cNvSpPr txBox="1"/>
      </xdr:nvSpPr>
      <xdr:spPr>
        <a:xfrm>
          <a:off x="6305550" y="771525"/>
          <a:ext cx="1733550" cy="30480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Actions</a:t>
          </a:r>
          <a:r>
            <a:rPr lang="fr-FR" sz="1100" b="1" baseline="0"/>
            <a:t> en retard </a:t>
          </a:r>
          <a:endParaRPr lang="fr-FR" sz="1100" b="1"/>
        </a:p>
      </xdr:txBody>
    </xdr:sp>
    <xdr:clientData/>
  </xdr:twoCellAnchor>
  <xdr:twoCellAnchor>
    <xdr:from>
      <xdr:col>16</xdr:col>
      <xdr:colOff>295275</xdr:colOff>
      <xdr:row>25</xdr:row>
      <xdr:rowOff>9525</xdr:rowOff>
    </xdr:from>
    <xdr:to>
      <xdr:col>21</xdr:col>
      <xdr:colOff>219075</xdr:colOff>
      <xdr:row>33</xdr:row>
      <xdr:rowOff>76200</xdr:rowOff>
    </xdr:to>
    <xdr:sp macro="" textlink="">
      <xdr:nvSpPr>
        <xdr:cNvPr id="66" name="Ellipse 65">
          <a:extLst>
            <a:ext uri="{FF2B5EF4-FFF2-40B4-BE49-F238E27FC236}">
              <a16:creationId xmlns:a16="http://schemas.microsoft.com/office/drawing/2014/main" id="{00000000-0008-0000-0200-000042000000}"/>
            </a:ext>
          </a:extLst>
        </xdr:cNvPr>
        <xdr:cNvSpPr/>
      </xdr:nvSpPr>
      <xdr:spPr>
        <a:xfrm>
          <a:off x="5324475" y="4772025"/>
          <a:ext cx="1495425" cy="1590675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</a:t>
          </a:r>
          <a:r>
            <a:rPr lang="fr-FR" sz="1100">
              <a:solidFill>
                <a:schemeClr val="tx1"/>
              </a:solidFill>
            </a:rPr>
            <a:t>cout</a:t>
          </a:r>
          <a:r>
            <a:rPr lang="fr-FR" sz="1100" baseline="0">
              <a:solidFill>
                <a:schemeClr val="tx1"/>
              </a:solidFill>
            </a:rPr>
            <a:t> 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781050</xdr:colOff>
      <xdr:row>0</xdr:row>
      <xdr:rowOff>0</xdr:rowOff>
    </xdr:from>
    <xdr:to>
      <xdr:col>2</xdr:col>
      <xdr:colOff>1228725</xdr:colOff>
      <xdr:row>5</xdr:row>
      <xdr:rowOff>942974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type de risque 1">
              <a:extLst>
                <a:ext uri="{FF2B5EF4-FFF2-40B4-BE49-F238E27FC236}">
                  <a16:creationId xmlns:a16="http://schemas.microsoft.com/office/drawing/2014/main" id="{00000000-0008-0000-03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risqu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47850" y="0"/>
              <a:ext cx="1828800" cy="18954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38100</xdr:colOff>
      <xdr:row>0</xdr:row>
      <xdr:rowOff>19050</xdr:rowOff>
    </xdr:from>
    <xdr:to>
      <xdr:col>1</xdr:col>
      <xdr:colOff>800100</xdr:colOff>
      <xdr:row>5</xdr:row>
      <xdr:rowOff>990599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Personnel concerné 1">
              <a:extLst>
                <a:ext uri="{FF2B5EF4-FFF2-40B4-BE49-F238E27FC236}">
                  <a16:creationId xmlns:a16="http://schemas.microsoft.com/office/drawing/2014/main" id="{00000000-0008-0000-03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ersonnel concerné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" y="19050"/>
              <a:ext cx="1828800" cy="19240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104774</xdr:colOff>
      <xdr:row>1</xdr:row>
      <xdr:rowOff>161926</xdr:rowOff>
    </xdr:from>
    <xdr:to>
      <xdr:col>19</xdr:col>
      <xdr:colOff>304800</xdr:colOff>
      <xdr:row>6</xdr:row>
      <xdr:rowOff>533401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Identification des situations dangereuses et/ou des risques">
              <a:extLst>
                <a:ext uri="{FF2B5EF4-FFF2-40B4-BE49-F238E27FC236}">
                  <a16:creationId xmlns:a16="http://schemas.microsoft.com/office/drawing/2014/main" id="{00000000-0008-0000-03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entification des situations dangereuses et/ou des risqu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297274" y="352426"/>
              <a:ext cx="6296026" cy="228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8382000" y="85725"/>
    <xdr:ext cx="1828800" cy="1371600"/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Risque">
              <a:extLst>
                <a:ext uri="{FF2B5EF4-FFF2-40B4-BE49-F238E27FC236}">
                  <a16:creationId xmlns:a16="http://schemas.microsoft.com/office/drawing/2014/main" id="{00000000-0008-0000-07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is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82000" y="85725"/>
              <a:ext cx="182880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absoluteAnchor>
  <xdr:twoCellAnchor editAs="absolute">
    <xdr:from>
      <xdr:col>0</xdr:col>
      <xdr:colOff>0</xdr:colOff>
      <xdr:row>0</xdr:row>
      <xdr:rowOff>0</xdr:rowOff>
    </xdr:from>
    <xdr:to>
      <xdr:col>1</xdr:col>
      <xdr:colOff>47625</xdr:colOff>
      <xdr:row>6</xdr:row>
      <xdr:rowOff>114300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Site concerné 1">
              <a:extLst>
                <a:ext uri="{FF2B5EF4-FFF2-40B4-BE49-F238E27FC236}">
                  <a16:creationId xmlns:a16="http://schemas.microsoft.com/office/drawing/2014/main" id="{00000000-0008-0000-07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 concerné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828800" cy="125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85725</xdr:colOff>
      <xdr:row>0</xdr:row>
      <xdr:rowOff>76201</xdr:rowOff>
    </xdr:from>
    <xdr:to>
      <xdr:col>2</xdr:col>
      <xdr:colOff>723900</xdr:colOff>
      <xdr:row>7</xdr:row>
      <xdr:rowOff>38101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Pilote">
              <a:extLst>
                <a:ext uri="{FF2B5EF4-FFF2-40B4-BE49-F238E27FC236}">
                  <a16:creationId xmlns:a16="http://schemas.microsoft.com/office/drawing/2014/main" id="{00000000-0008-0000-07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ilo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6900" y="76201"/>
              <a:ext cx="1828800" cy="1295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1009650</xdr:colOff>
      <xdr:row>0</xdr:row>
      <xdr:rowOff>133350</xdr:rowOff>
    </xdr:from>
    <xdr:to>
      <xdr:col>3</xdr:col>
      <xdr:colOff>723900</xdr:colOff>
      <xdr:row>7</xdr:row>
      <xdr:rowOff>85725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Délais">
              <a:extLst>
                <a:ext uri="{FF2B5EF4-FFF2-40B4-BE49-F238E27FC236}">
                  <a16:creationId xmlns:a16="http://schemas.microsoft.com/office/drawing/2014/main" id="{00000000-0008-0000-0700-00000B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la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81450" y="133350"/>
              <a:ext cx="1828800" cy="1285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476250</xdr:colOff>
      <xdr:row>0</xdr:row>
      <xdr:rowOff>95251</xdr:rowOff>
    </xdr:from>
    <xdr:to>
      <xdr:col>6</xdr:col>
      <xdr:colOff>276225</xdr:colOff>
      <xdr:row>6</xdr:row>
      <xdr:rowOff>152401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Etat d'avancement">
              <a:extLst>
                <a:ext uri="{FF2B5EF4-FFF2-40B4-BE49-F238E27FC236}">
                  <a16:creationId xmlns:a16="http://schemas.microsoft.com/office/drawing/2014/main" id="{00000000-0008-0000-0700-00000C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 d'avanc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19850" y="95251"/>
              <a:ext cx="18288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514350</xdr:colOff>
          <xdr:row>2</xdr:row>
          <xdr:rowOff>9525</xdr:rowOff>
        </xdr:from>
        <xdr:to>
          <xdr:col>10</xdr:col>
          <xdr:colOff>904875</xdr:colOff>
          <xdr:row>5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7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 action sur 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266700</xdr:colOff>
          <xdr:row>1</xdr:row>
          <xdr:rowOff>171450</xdr:rowOff>
        </xdr:from>
        <xdr:to>
          <xdr:col>11</xdr:col>
          <xdr:colOff>523875</xdr:colOff>
          <xdr:row>5</xdr:row>
          <xdr:rowOff>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ull_planning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stème"/>
      <sheetName val="Planning Horizontal"/>
      <sheetName val="Planning Vertical"/>
      <sheetName val="Agenda"/>
      <sheetName val="Calendrier Plan"/>
      <sheetName val="Calendrier Plan sur 2 pages"/>
      <sheetName val="Calendrier Cadre"/>
      <sheetName val="Calendrier Cadre 12 feuilles"/>
      <sheetName val="Calendrier Planning"/>
    </sheetNames>
    <sheetDataSet>
      <sheetData sheetId="0">
        <row r="1">
          <cell r="F1" t="str">
            <v>Dates</v>
          </cell>
        </row>
        <row r="2">
          <cell r="A2" t="str">
            <v>Mai</v>
          </cell>
          <cell r="D2" t="str">
            <v/>
          </cell>
          <cell r="F2">
            <v>44927</v>
          </cell>
        </row>
        <row r="3">
          <cell r="D3" t="str">
            <v/>
          </cell>
          <cell r="F3">
            <v>45026</v>
          </cell>
        </row>
        <row r="4">
          <cell r="A4">
            <v>2022</v>
          </cell>
          <cell r="D4" t="str">
            <v/>
          </cell>
          <cell r="F4">
            <v>44682</v>
          </cell>
        </row>
        <row r="5">
          <cell r="D5" t="str">
            <v/>
          </cell>
          <cell r="F5">
            <v>44707</v>
          </cell>
        </row>
        <row r="6">
          <cell r="D6" t="str">
            <v/>
          </cell>
          <cell r="F6">
            <v>44689</v>
          </cell>
        </row>
        <row r="7">
          <cell r="D7" t="str">
            <v>Samedi</v>
          </cell>
          <cell r="F7">
            <v>44718</v>
          </cell>
        </row>
        <row r="8">
          <cell r="D8" t="str">
            <v>Dimanche</v>
          </cell>
          <cell r="F8">
            <v>44756</v>
          </cell>
        </row>
        <row r="9">
          <cell r="F9">
            <v>44788</v>
          </cell>
        </row>
        <row r="10">
          <cell r="F10">
            <v>44866</v>
          </cell>
        </row>
        <row r="11">
          <cell r="F11">
            <v>44876</v>
          </cell>
        </row>
        <row r="12">
          <cell r="F12">
            <v>44920</v>
          </cell>
        </row>
        <row r="13">
          <cell r="F13" t="str">
            <v>01/01/2024</v>
          </cell>
        </row>
        <row r="14">
          <cell r="F14">
            <v>45383</v>
          </cell>
        </row>
        <row r="15">
          <cell r="F15">
            <v>45047</v>
          </cell>
        </row>
        <row r="16">
          <cell r="F16">
            <v>45064</v>
          </cell>
        </row>
        <row r="17">
          <cell r="F17">
            <v>45054</v>
          </cell>
        </row>
        <row r="18">
          <cell r="F18">
            <v>45074</v>
          </cell>
        </row>
        <row r="19">
          <cell r="F19">
            <v>45121</v>
          </cell>
        </row>
        <row r="20">
          <cell r="F20">
            <v>45153</v>
          </cell>
        </row>
        <row r="21">
          <cell r="F21">
            <v>45231</v>
          </cell>
        </row>
        <row r="22">
          <cell r="F22">
            <v>45241</v>
          </cell>
        </row>
        <row r="23">
          <cell r="F23">
            <v>45285</v>
          </cell>
        </row>
        <row r="24">
          <cell r="F24"/>
        </row>
        <row r="25">
          <cell r="F25"/>
        </row>
        <row r="26">
          <cell r="F26"/>
        </row>
        <row r="27">
          <cell r="F27"/>
        </row>
        <row r="28">
          <cell r="F28"/>
        </row>
        <row r="29">
          <cell r="F29"/>
        </row>
        <row r="30">
          <cell r="F30"/>
        </row>
        <row r="31">
          <cell r="F31"/>
        </row>
        <row r="32">
          <cell r="F32"/>
        </row>
        <row r="33">
          <cell r="F33"/>
        </row>
        <row r="34">
          <cell r="F34"/>
        </row>
        <row r="35">
          <cell r="F35"/>
        </row>
        <row r="36">
          <cell r="F36"/>
        </row>
        <row r="37">
          <cell r="F37"/>
        </row>
        <row r="38">
          <cell r="F38"/>
        </row>
        <row r="39">
          <cell r="F39"/>
        </row>
        <row r="40">
          <cell r="F40"/>
        </row>
        <row r="41">
          <cell r="F41"/>
        </row>
        <row r="42">
          <cell r="F42"/>
        </row>
        <row r="43">
          <cell r="F43"/>
        </row>
        <row r="44">
          <cell r="F44"/>
        </row>
        <row r="45">
          <cell r="F45"/>
        </row>
        <row r="46">
          <cell r="F46"/>
        </row>
        <row r="47">
          <cell r="F47"/>
        </row>
        <row r="48">
          <cell r="F48"/>
        </row>
        <row r="49">
          <cell r="F49"/>
        </row>
        <row r="50">
          <cell r="F50"/>
        </row>
        <row r="51">
          <cell r="F51"/>
        </row>
        <row r="52">
          <cell r="F52"/>
        </row>
        <row r="53">
          <cell r="F53"/>
        </row>
        <row r="54">
          <cell r="F54"/>
        </row>
        <row r="55">
          <cell r="F55"/>
        </row>
        <row r="56">
          <cell r="F56"/>
        </row>
        <row r="57">
          <cell r="F57"/>
        </row>
        <row r="58">
          <cell r="F58"/>
        </row>
        <row r="59">
          <cell r="F59"/>
        </row>
        <row r="60">
          <cell r="F60"/>
        </row>
        <row r="61">
          <cell r="F61"/>
        </row>
        <row r="62">
          <cell r="F62"/>
        </row>
        <row r="63">
          <cell r="F63"/>
        </row>
        <row r="64">
          <cell r="F64"/>
        </row>
        <row r="65">
          <cell r="F65"/>
        </row>
        <row r="66">
          <cell r="F66"/>
        </row>
        <row r="67">
          <cell r="F67"/>
        </row>
        <row r="68">
          <cell r="F68"/>
        </row>
        <row r="69">
          <cell r="F69"/>
        </row>
        <row r="70">
          <cell r="F70"/>
        </row>
        <row r="71">
          <cell r="F71"/>
        </row>
        <row r="72">
          <cell r="F72"/>
        </row>
        <row r="73">
          <cell r="F73"/>
        </row>
        <row r="74">
          <cell r="F74"/>
        </row>
        <row r="75">
          <cell r="F75"/>
        </row>
        <row r="76">
          <cell r="F76"/>
        </row>
        <row r="77">
          <cell r="F77"/>
        </row>
        <row r="78">
          <cell r="F78"/>
        </row>
        <row r="79">
          <cell r="F79"/>
        </row>
        <row r="80">
          <cell r="F80"/>
        </row>
        <row r="81">
          <cell r="F81"/>
        </row>
        <row r="82">
          <cell r="F82"/>
        </row>
        <row r="83">
          <cell r="F83"/>
        </row>
        <row r="84">
          <cell r="F84"/>
        </row>
        <row r="85">
          <cell r="F85"/>
        </row>
        <row r="86">
          <cell r="F86"/>
        </row>
        <row r="87">
          <cell r="F87"/>
        </row>
        <row r="88">
          <cell r="F88"/>
        </row>
        <row r="89">
          <cell r="F89"/>
        </row>
        <row r="90">
          <cell r="F90"/>
        </row>
        <row r="91">
          <cell r="F91"/>
        </row>
        <row r="92">
          <cell r="F92"/>
        </row>
        <row r="93">
          <cell r="F93"/>
        </row>
        <row r="94">
          <cell r="F94"/>
        </row>
        <row r="95">
          <cell r="F95"/>
        </row>
        <row r="96">
          <cell r="F96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de_risque1" xr10:uid="{00000000-0013-0000-FFFF-FFFF01000000}" sourceName="type de risque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ersonnel_concerné1" xr10:uid="{00000000-0013-0000-FFFF-FFFF02000000}" sourceName="Personnel concerné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entification_des_situations_dangereuses_et_ou_des_risques" xr10:uid="{00000000-0013-0000-FFFF-FFFF03000000}" sourceName="Identification des situations dangereuses et/ou des risques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ite_concerné1" xr10:uid="{00000000-0013-0000-FFFF-FFFF04000000}" sourceName="Site concerné">
  <extLst>
    <x:ext xmlns:x15="http://schemas.microsoft.com/office/spreadsheetml/2010/11/main" uri="{2F2917AC-EB37-4324-AD4E-5DD8C200BD13}">
      <x15:tableSlicerCache tableId="3" column="7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ilote" xr10:uid="{00000000-0013-0000-FFFF-FFFF05000000}" sourceName="Pilote">
  <extLst>
    <x:ext xmlns:x15="http://schemas.microsoft.com/office/spreadsheetml/2010/11/main" uri="{2F2917AC-EB37-4324-AD4E-5DD8C200BD13}">
      <x15:tableSlicerCache tableId="3" column="9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isque" xr10:uid="{00000000-0013-0000-FFFF-FFFF06000000}" sourceName="Risque">
  <extLst>
    <x:ext xmlns:x15="http://schemas.microsoft.com/office/spreadsheetml/2010/11/main" uri="{2F2917AC-EB37-4324-AD4E-5DD8C200BD13}">
      <x15:tableSlicerCache tableId="3" column="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lais" xr10:uid="{00000000-0013-0000-FFFF-FFFF07000000}" sourceName="Délais">
  <extLst>
    <x:ext xmlns:x15="http://schemas.microsoft.com/office/spreadsheetml/2010/11/main" uri="{2F2917AC-EB37-4324-AD4E-5DD8C200BD13}">
      <x15:tableSlicerCache tableId="3" column="10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tat_d_avancement" xr10:uid="{00000000-0013-0000-FFFF-FFFF08000000}" sourceName="Etat d'avancement">
  <extLst>
    <x:ext xmlns:x15="http://schemas.microsoft.com/office/spreadsheetml/2010/11/main" uri="{2F2917AC-EB37-4324-AD4E-5DD8C200BD13}">
      <x15:tableSlicerCache tableId="3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 de risque 1" xr10:uid="{00000000-0014-0000-FFFF-FFFF01000000}" cache="Segment_type_de_risque1" caption="type de risque" rowHeight="241300"/>
  <slicer name="Personnel concerné 1" xr10:uid="{00000000-0014-0000-FFFF-FFFF02000000}" cache="Segment_Personnel_concerné1" caption="Personnel concerné" rowHeight="241300"/>
  <slicer name="Identification des situations dangereuses et/ou des risques" xr10:uid="{00000000-0014-0000-FFFF-FFFF03000000}" cache="Segment_Identification_des_situations_dangereuses_et_ou_des_risques" caption="Identification des situations dangereuses et/ou des risques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ite concerné 1" xr10:uid="{00000000-0014-0000-FFFF-FFFF04000000}" cache="Segment_Site_concerné1" caption="Site concerné" startItem="3" rowHeight="241300"/>
  <slicer name="Pilote" xr10:uid="{00000000-0014-0000-FFFF-FFFF05000000}" cache="Segment_Pilote" caption="Pilote" rowHeight="241300"/>
  <slicer name="Risque" xr10:uid="{00000000-0014-0000-FFFF-FFFF06000000}" cache="Segment_Risque" caption="Risque" startItem="2" rowHeight="241300"/>
  <slicer name="Délais" xr10:uid="{00000000-0014-0000-FFFF-FFFF07000000}" cache="Segment_Délais" caption="Délais" rowHeight="241300"/>
  <slicer name="Etat d'avancement" xr10:uid="{00000000-0014-0000-FFFF-FFFF08000000}" cache="Segment_Etat_d_avancement" caption="Etat d'avancement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7:H71" totalsRowShown="0" headerRowBorderDxfId="52" tableBorderDxfId="51">
  <autoFilter ref="A7:H71" xr:uid="{00000000-0009-0000-0100-000002000000}"/>
  <tableColumns count="8">
    <tableColumn id="1" xr3:uid="{00000000-0010-0000-0000-000001000000}" name="type de risque" dataDxfId="50"/>
    <tableColumn id="2" xr3:uid="{00000000-0010-0000-0000-000002000000}" name="Personnel concerné" dataDxfId="49"/>
    <tableColumn id="4" xr3:uid="{00000000-0010-0000-0000-000004000000}" name="Identification des situations dangereuses et/ou des risques" dataDxfId="48"/>
    <tableColumn id="5" xr3:uid="{00000000-0010-0000-0000-000005000000}" name="Gravité du risque 1 à 4 " dataDxfId="47"/>
    <tableColumn id="6" xr3:uid="{00000000-0010-0000-0000-000006000000}" name="Fréquence du risque en %" dataDxfId="46"/>
    <tableColumn id="7" xr3:uid="{00000000-0010-0000-0000-000007000000}" name="Priorité  0,2 à 3,2" dataDxfId="45"/>
    <tableColumn id="8" xr3:uid="{00000000-0010-0000-0000-000008000000}" name="Mesures de prévention existantes" dataDxfId="44"/>
    <tableColumn id="9" xr3:uid="{00000000-0010-0000-0000-000009000000}" name="Ressources" dataDxfId="43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9:L24" totalsRowShown="0" headerRowDxfId="39" tableBorderDxfId="38">
  <autoFilter ref="A9:L24" xr:uid="{00000000-0009-0000-0100-000003000000}"/>
  <tableColumns count="12">
    <tableColumn id="1" xr3:uid="{00000000-0010-0000-0100-000001000000}" name="Risque" dataDxfId="37"/>
    <tableColumn id="2" xr3:uid="{00000000-0010-0000-0100-000002000000}" name="Cotations de la priorité avant AC / AP" dataDxfId="36"/>
    <tableColumn id="6" xr3:uid="{00000000-0010-0000-0100-000006000000}" name="Actions préventives / correctives projetées" dataDxfId="35"/>
    <tableColumn id="15" xr3:uid="{00000000-0010-0000-0100-00000F000000}" name="Cout " dataDxfId="34"/>
    <tableColumn id="7" xr3:uid="{00000000-0010-0000-0100-000007000000}" name="Site concerné" dataDxfId="33"/>
    <tableColumn id="8" xr3:uid="{00000000-0010-0000-0100-000008000000}" name="Référence AT " dataDxfId="32"/>
    <tableColumn id="9" xr3:uid="{00000000-0010-0000-0100-000009000000}" name="Pilote" dataDxfId="31"/>
    <tableColumn id="10" xr3:uid="{00000000-0010-0000-0100-00000A000000}" name="Délais" dataDxfId="30"/>
    <tableColumn id="3" xr3:uid="{00000000-0010-0000-0100-000003000000}" name="Attention" dataDxfId="29">
      <calculatedColumnFormula>IF(Tableau3[[#This Row],[Délais]]&lt;écheance,"Date butoire",IF(Délais-écheance&gt;30,"attention -30 jours"))</calculatedColumnFormula>
    </tableColumn>
    <tableColumn id="11" xr3:uid="{00000000-0010-0000-0100-00000B000000}" name="Etat d'avancement" dataDxfId="28"/>
    <tableColumn id="12" xr3:uid="{00000000-0010-0000-0100-00000C000000}" name="Nouvelle cotation après AC/AP" dataDxfId="27"/>
    <tableColumn id="4" xr3:uid="{1F639682-4068-43B5-8CC4-24AE99A7AB61}" name="Colonne1" dataDxfId="26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38B20D-E8DD-4C84-9BB5-0EF5481A1E6A}" name="Tableau1" displayName="Tableau1" ref="C1:E13" totalsRowShown="0" headerRowDxfId="7" dataDxfId="6">
  <tableColumns count="3">
    <tableColumn id="1" xr3:uid="{0D14F080-AAA9-4C99-A8E2-C2DD632C4D5E}" name="Mois" dataDxfId="5"/>
    <tableColumn id="2" xr3:uid="{34737EC2-E9A2-4735-AB3B-4F92BADFBF2E}" name="Annee" dataDxfId="4"/>
    <tableColumn id="3" xr3:uid="{253A5265-0F7F-4733-A54B-6854B7DAA6CA}" name="Nb jrs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AE44589-B496-406D-8802-299CBC984D2C}" name="Tableau4" displayName="Tableau4" ref="B1:B13" totalsRowShown="0" headerRowDxfId="2" dataDxfId="1">
  <tableColumns count="1">
    <tableColumn id="1" xr3:uid="{B266D83F-4E04-4209-8C6D-CE7033610AB2}" name="N°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ue Warm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2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6.xml"/><Relationship Id="rId6" Type="http://schemas.openxmlformats.org/officeDocument/2006/relationships/comments" Target="../comments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RINCIPALE"/>
  <dimension ref="A1:N47"/>
  <sheetViews>
    <sheetView topLeftCell="A19" workbookViewId="0">
      <selection activeCell="L6" sqref="L6"/>
    </sheetView>
  </sheetViews>
  <sheetFormatPr baseColWidth="10" defaultRowHeight="15"/>
  <cols>
    <col min="1" max="1" width="14.7109375" customWidth="1"/>
    <col min="3" max="3" width="7.5703125" customWidth="1"/>
  </cols>
  <sheetData>
    <row r="1" spans="1:10">
      <c r="A1" s="44"/>
      <c r="B1" s="45"/>
      <c r="C1" s="45"/>
      <c r="D1" s="45"/>
      <c r="E1" s="45"/>
      <c r="F1" s="45"/>
      <c r="G1" s="45"/>
      <c r="H1" s="45"/>
      <c r="I1" s="45"/>
      <c r="J1" s="46"/>
    </row>
    <row r="2" spans="1:10">
      <c r="A2" s="47"/>
      <c r="B2" s="48"/>
      <c r="C2" s="48"/>
      <c r="D2" s="48"/>
      <c r="E2" s="48"/>
      <c r="F2" s="48"/>
      <c r="G2" s="48"/>
      <c r="H2" s="48"/>
      <c r="I2" s="48"/>
      <c r="J2" s="49"/>
    </row>
    <row r="3" spans="1:10">
      <c r="A3" s="47"/>
      <c r="B3" s="48"/>
      <c r="C3" s="48"/>
      <c r="D3" s="48"/>
      <c r="E3" s="48"/>
      <c r="F3" s="48"/>
      <c r="G3" s="48"/>
      <c r="H3" s="48"/>
      <c r="I3" s="48"/>
      <c r="J3" s="49"/>
    </row>
    <row r="4" spans="1:10">
      <c r="A4" s="47"/>
      <c r="B4" s="48"/>
      <c r="C4" s="48"/>
      <c r="D4" s="48"/>
      <c r="E4" s="48"/>
      <c r="F4" s="48"/>
      <c r="G4" s="48"/>
      <c r="H4" s="48"/>
      <c r="I4" s="48"/>
      <c r="J4" s="49"/>
    </row>
    <row r="5" spans="1:10">
      <c r="A5" s="47"/>
      <c r="B5" s="48"/>
      <c r="C5" s="48"/>
      <c r="D5" s="48"/>
      <c r="E5" s="48"/>
      <c r="F5" s="48"/>
      <c r="G5" s="48"/>
      <c r="H5" s="48"/>
      <c r="I5" s="48"/>
      <c r="J5" s="49"/>
    </row>
    <row r="6" spans="1:10">
      <c r="A6" s="47"/>
      <c r="B6" s="48"/>
      <c r="C6" s="48"/>
      <c r="D6" s="48"/>
      <c r="E6" s="48"/>
      <c r="F6" s="48"/>
      <c r="G6" s="48"/>
      <c r="H6" s="48"/>
      <c r="I6" s="48"/>
      <c r="J6" s="49"/>
    </row>
    <row r="7" spans="1:10" ht="22.5">
      <c r="A7" s="47"/>
      <c r="B7" s="48"/>
      <c r="C7" s="48"/>
      <c r="D7" s="48"/>
      <c r="E7" s="48"/>
      <c r="F7" s="50"/>
      <c r="G7" s="48"/>
      <c r="H7" s="48"/>
      <c r="I7" s="48"/>
      <c r="J7" s="49"/>
    </row>
    <row r="8" spans="1:10" ht="23.25" thickBot="1">
      <c r="A8" s="47"/>
      <c r="B8" s="48"/>
      <c r="C8" s="48"/>
      <c r="D8" s="48"/>
      <c r="E8" s="48"/>
      <c r="F8" s="50"/>
      <c r="G8" s="48"/>
      <c r="H8" s="48"/>
      <c r="I8" s="48"/>
      <c r="J8" s="49"/>
    </row>
    <row r="9" spans="1:10" ht="39.75">
      <c r="A9" s="134" t="s">
        <v>114</v>
      </c>
      <c r="B9" s="135"/>
      <c r="C9" s="135"/>
      <c r="D9" s="135"/>
      <c r="E9" s="135"/>
      <c r="F9" s="135"/>
      <c r="G9" s="135"/>
      <c r="H9" s="136"/>
      <c r="I9" s="48"/>
      <c r="J9" s="49"/>
    </row>
    <row r="10" spans="1:10" ht="39.75">
      <c r="A10" s="38"/>
      <c r="B10" s="39"/>
      <c r="C10" s="39"/>
      <c r="D10" s="39"/>
      <c r="E10" s="39"/>
      <c r="F10" s="39"/>
      <c r="G10" s="39"/>
      <c r="H10" s="40"/>
      <c r="I10" s="48"/>
      <c r="J10" s="49"/>
    </row>
    <row r="11" spans="1:10" ht="15" customHeight="1">
      <c r="A11" s="137" t="s">
        <v>115</v>
      </c>
      <c r="B11" s="138"/>
      <c r="C11" s="138"/>
      <c r="D11" s="138"/>
      <c r="E11" s="138"/>
      <c r="F11" s="138"/>
      <c r="G11" s="138"/>
      <c r="H11" s="139"/>
      <c r="I11" s="48"/>
      <c r="J11" s="49"/>
    </row>
    <row r="12" spans="1:10" ht="15" customHeight="1">
      <c r="A12" s="137"/>
      <c r="B12" s="138"/>
      <c r="C12" s="138"/>
      <c r="D12" s="138"/>
      <c r="E12" s="138"/>
      <c r="F12" s="138"/>
      <c r="G12" s="138"/>
      <c r="H12" s="139"/>
      <c r="I12" s="48"/>
      <c r="J12" s="49"/>
    </row>
    <row r="13" spans="1:10" ht="15" customHeight="1">
      <c r="A13" s="137"/>
      <c r="B13" s="138"/>
      <c r="C13" s="138"/>
      <c r="D13" s="138"/>
      <c r="E13" s="138"/>
      <c r="F13" s="138"/>
      <c r="G13" s="138"/>
      <c r="H13" s="139"/>
      <c r="I13" s="48"/>
      <c r="J13" s="49"/>
    </row>
    <row r="14" spans="1:10" ht="22.5">
      <c r="A14" s="41"/>
      <c r="B14" s="42"/>
      <c r="C14" s="42"/>
      <c r="D14" s="42"/>
      <c r="E14" s="42"/>
      <c r="F14" s="42"/>
      <c r="G14" s="42"/>
      <c r="H14" s="43"/>
      <c r="I14" s="48"/>
      <c r="J14" s="49"/>
    </row>
    <row r="15" spans="1:10" ht="22.5">
      <c r="A15" s="41"/>
      <c r="B15" s="42"/>
      <c r="C15" s="42"/>
      <c r="D15" s="42"/>
      <c r="E15" s="42"/>
      <c r="F15" s="42"/>
      <c r="G15" s="42"/>
      <c r="H15" s="43"/>
      <c r="I15" s="48"/>
      <c r="J15" s="49"/>
    </row>
    <row r="16" spans="1:10" ht="23.25" thickBot="1">
      <c r="A16" s="140" t="s">
        <v>116</v>
      </c>
      <c r="B16" s="141"/>
      <c r="C16" s="141"/>
      <c r="D16" s="141"/>
      <c r="E16" s="141"/>
      <c r="F16" s="141"/>
      <c r="G16" s="141"/>
      <c r="H16" s="142"/>
      <c r="I16" s="48"/>
      <c r="J16" s="49"/>
    </row>
    <row r="17" spans="1:10">
      <c r="A17" s="47"/>
      <c r="B17" s="48"/>
      <c r="C17" s="48"/>
      <c r="D17" s="48"/>
      <c r="E17" s="48"/>
      <c r="F17" s="48"/>
      <c r="G17" s="48"/>
      <c r="H17" s="48"/>
      <c r="I17" s="48"/>
      <c r="J17" s="49"/>
    </row>
    <row r="18" spans="1:10">
      <c r="A18" s="47"/>
      <c r="B18" s="48"/>
      <c r="C18" s="48"/>
      <c r="D18" s="143" t="s">
        <v>117</v>
      </c>
      <c r="E18" s="143"/>
      <c r="F18" s="48"/>
      <c r="G18" s="48"/>
      <c r="H18" s="48"/>
      <c r="I18" s="48"/>
      <c r="J18" s="49"/>
    </row>
    <row r="19" spans="1:10" ht="17.25">
      <c r="A19" s="144" t="s">
        <v>118</v>
      </c>
      <c r="B19" s="145"/>
      <c r="C19" s="145"/>
      <c r="D19" s="145"/>
      <c r="E19" s="145"/>
      <c r="F19" s="145"/>
      <c r="G19" s="145"/>
      <c r="H19" s="145"/>
      <c r="I19" s="48"/>
      <c r="J19" s="49"/>
    </row>
    <row r="20" spans="1:10">
      <c r="A20" s="47"/>
      <c r="B20" s="48"/>
      <c r="C20" s="48"/>
      <c r="D20" s="48"/>
      <c r="E20" s="48"/>
      <c r="F20" s="48"/>
      <c r="G20" s="48"/>
      <c r="H20" s="48"/>
      <c r="I20" s="48"/>
      <c r="J20" s="49"/>
    </row>
    <row r="21" spans="1:10">
      <c r="A21" s="47"/>
      <c r="B21" s="48"/>
      <c r="C21" s="48"/>
      <c r="D21" s="48"/>
      <c r="E21" s="48"/>
      <c r="F21" s="48"/>
      <c r="G21" s="48"/>
      <c r="H21" s="48"/>
      <c r="I21" s="48"/>
      <c r="J21" s="49"/>
    </row>
    <row r="22" spans="1:10" ht="22.5">
      <c r="A22" s="47"/>
      <c r="B22" s="48"/>
      <c r="C22" s="48"/>
      <c r="D22" s="48"/>
      <c r="E22" s="48"/>
      <c r="F22" s="51"/>
      <c r="G22" s="48"/>
      <c r="H22" s="48"/>
      <c r="I22" s="48"/>
      <c r="J22" s="49"/>
    </row>
    <row r="23" spans="1:10">
      <c r="A23" s="47"/>
      <c r="B23" s="48"/>
      <c r="C23" s="48"/>
      <c r="D23" s="48"/>
      <c r="E23" s="48"/>
      <c r="F23" s="48"/>
      <c r="G23" s="48"/>
      <c r="H23" s="48"/>
      <c r="I23" s="48"/>
      <c r="J23" s="49"/>
    </row>
    <row r="24" spans="1:10">
      <c r="A24" s="47"/>
      <c r="B24" s="48"/>
      <c r="C24" s="48"/>
      <c r="D24" s="48"/>
      <c r="E24" s="48"/>
      <c r="F24" s="48"/>
      <c r="G24" s="48"/>
      <c r="H24" s="48" t="str">
        <f>_utilisateur</f>
        <v>Invité</v>
      </c>
      <c r="I24" s="48"/>
      <c r="J24" s="49"/>
    </row>
    <row r="25" spans="1:10">
      <c r="A25" s="47"/>
      <c r="B25" s="48"/>
      <c r="C25" s="48"/>
      <c r="D25" s="48"/>
      <c r="E25" s="48"/>
      <c r="F25" s="48"/>
      <c r="G25" s="48"/>
      <c r="H25" s="48"/>
      <c r="I25" s="48"/>
      <c r="J25" s="49"/>
    </row>
    <row r="26" spans="1:10">
      <c r="A26" s="47"/>
      <c r="B26" s="48"/>
      <c r="C26" s="48"/>
      <c r="D26" s="48"/>
      <c r="E26" s="48"/>
      <c r="F26" s="48"/>
      <c r="G26" s="48"/>
      <c r="H26" s="48"/>
      <c r="I26" s="48"/>
      <c r="J26" s="49"/>
    </row>
    <row r="27" spans="1:10">
      <c r="A27" s="47"/>
      <c r="B27" s="48"/>
      <c r="C27" s="48"/>
      <c r="D27" s="48"/>
      <c r="E27" s="48"/>
      <c r="F27" s="48"/>
      <c r="G27" s="48"/>
      <c r="H27" s="48"/>
      <c r="I27" s="48"/>
      <c r="J27" s="49"/>
    </row>
    <row r="28" spans="1:10">
      <c r="A28" s="47"/>
      <c r="B28" s="48"/>
      <c r="C28" s="48"/>
      <c r="D28" s="48"/>
      <c r="E28" s="48"/>
      <c r="F28" s="48"/>
      <c r="G28" s="48"/>
      <c r="H28" s="48"/>
      <c r="I28" s="48"/>
      <c r="J28" s="49"/>
    </row>
    <row r="29" spans="1:10">
      <c r="A29" s="47"/>
      <c r="B29" s="48"/>
      <c r="C29" s="48"/>
      <c r="D29" s="48"/>
      <c r="E29" s="48"/>
      <c r="F29" s="48"/>
      <c r="G29" s="48"/>
      <c r="H29" s="48"/>
      <c r="I29" s="48"/>
      <c r="J29" s="49"/>
    </row>
    <row r="30" spans="1:10">
      <c r="A30" s="47"/>
      <c r="B30" s="48"/>
      <c r="C30" s="48"/>
      <c r="D30" s="48"/>
      <c r="E30" s="48"/>
      <c r="F30" s="48"/>
      <c r="G30" s="48"/>
      <c r="H30" s="48"/>
      <c r="I30" s="48"/>
      <c r="J30" s="49"/>
    </row>
    <row r="31" spans="1:10">
      <c r="A31" s="47"/>
      <c r="B31" s="48"/>
      <c r="C31" s="48"/>
      <c r="D31" s="48"/>
      <c r="E31" s="48"/>
      <c r="F31" s="48"/>
      <c r="G31" s="48"/>
      <c r="H31" s="48"/>
      <c r="I31" s="48"/>
      <c r="J31" s="49"/>
    </row>
    <row r="32" spans="1:10">
      <c r="A32" s="47"/>
      <c r="B32" s="48"/>
      <c r="C32" s="48"/>
      <c r="D32" s="48"/>
      <c r="E32" s="48"/>
      <c r="F32" s="48"/>
      <c r="G32" s="48"/>
      <c r="H32" s="48"/>
      <c r="I32" s="48"/>
      <c r="J32" s="49"/>
    </row>
    <row r="33" spans="1:14">
      <c r="A33" s="47"/>
      <c r="B33" s="48"/>
      <c r="C33" s="48"/>
      <c r="D33" s="48"/>
      <c r="E33" s="48"/>
      <c r="F33" s="48"/>
      <c r="G33" s="48"/>
      <c r="H33" s="48"/>
      <c r="I33" s="48"/>
      <c r="J33" s="49"/>
    </row>
    <row r="34" spans="1:14">
      <c r="A34" s="47"/>
      <c r="B34" s="48"/>
      <c r="C34" s="48"/>
      <c r="D34" s="48"/>
      <c r="E34" s="48"/>
      <c r="F34" s="48"/>
      <c r="G34" s="48"/>
      <c r="H34" s="48"/>
      <c r="I34" s="48"/>
      <c r="J34" s="49"/>
      <c r="L34" t="s">
        <v>145</v>
      </c>
      <c r="N34" t="s">
        <v>110</v>
      </c>
    </row>
    <row r="35" spans="1:14">
      <c r="A35" s="47"/>
      <c r="B35" s="48"/>
      <c r="C35" s="48"/>
      <c r="D35" s="48"/>
      <c r="E35" s="48"/>
      <c r="F35" s="48"/>
      <c r="G35" s="48"/>
      <c r="H35" s="48"/>
      <c r="I35" s="48"/>
      <c r="J35" s="49"/>
    </row>
    <row r="36" spans="1:14">
      <c r="A36" s="47"/>
      <c r="B36" s="48"/>
      <c r="C36" s="48"/>
      <c r="D36" s="48"/>
      <c r="E36" s="48"/>
      <c r="F36" s="48"/>
      <c r="G36" s="48"/>
      <c r="H36" s="48"/>
      <c r="I36" s="48"/>
      <c r="J36" s="49"/>
      <c r="L36" t="s">
        <v>146</v>
      </c>
      <c r="N36">
        <v>1234</v>
      </c>
    </row>
    <row r="37" spans="1:14">
      <c r="A37" s="47"/>
      <c r="B37" s="48"/>
      <c r="C37" s="48"/>
      <c r="D37" s="48"/>
      <c r="E37" s="48"/>
      <c r="F37" s="48"/>
      <c r="G37" s="48"/>
      <c r="H37" s="48"/>
      <c r="I37" s="48"/>
      <c r="J37" s="49"/>
    </row>
    <row r="38" spans="1:14">
      <c r="A38" s="47"/>
      <c r="B38" s="48"/>
      <c r="C38" s="48"/>
      <c r="D38" s="48"/>
      <c r="E38" s="48"/>
      <c r="F38" s="48"/>
      <c r="G38" s="48"/>
      <c r="H38" s="48"/>
      <c r="I38" s="48"/>
      <c r="J38" s="49"/>
    </row>
    <row r="39" spans="1:14">
      <c r="A39" s="47"/>
      <c r="B39" s="48"/>
      <c r="C39" s="48"/>
      <c r="D39" s="48"/>
      <c r="E39" s="48"/>
      <c r="F39" s="48"/>
      <c r="G39" s="48"/>
      <c r="H39" s="48"/>
      <c r="I39" s="48"/>
      <c r="J39" s="49"/>
    </row>
    <row r="40" spans="1:14">
      <c r="A40" s="47"/>
      <c r="B40" s="48"/>
      <c r="C40" s="48"/>
      <c r="D40" s="48"/>
      <c r="E40" s="48"/>
      <c r="F40" s="48"/>
      <c r="G40" s="48"/>
      <c r="H40" s="48"/>
      <c r="I40" s="48"/>
      <c r="J40" s="49"/>
    </row>
    <row r="41" spans="1:14">
      <c r="A41" s="47"/>
      <c r="B41" s="48"/>
      <c r="C41" s="48"/>
      <c r="D41" s="48"/>
      <c r="E41" s="48"/>
      <c r="F41" s="48"/>
      <c r="G41" s="48"/>
      <c r="H41" s="48"/>
      <c r="I41" s="48"/>
      <c r="J41" s="49"/>
    </row>
    <row r="42" spans="1:14">
      <c r="A42" s="47"/>
      <c r="B42" s="48"/>
      <c r="C42" s="48"/>
      <c r="D42" s="48"/>
      <c r="E42" s="48"/>
      <c r="F42" s="48"/>
      <c r="G42" s="48"/>
      <c r="H42" s="48"/>
      <c r="I42" s="48"/>
      <c r="J42" s="49"/>
    </row>
    <row r="43" spans="1:14">
      <c r="A43" s="47"/>
      <c r="B43" s="48"/>
      <c r="C43" s="48"/>
      <c r="D43" s="48"/>
      <c r="E43" s="48"/>
      <c r="F43" s="48"/>
      <c r="G43" s="48"/>
      <c r="H43" s="48"/>
      <c r="I43" s="48"/>
      <c r="J43" s="49"/>
    </row>
    <row r="44" spans="1:14">
      <c r="A44" s="47"/>
      <c r="B44" s="48"/>
      <c r="C44" s="48"/>
      <c r="D44" s="48"/>
      <c r="E44" s="48"/>
      <c r="F44" s="48"/>
      <c r="G44" s="48"/>
      <c r="H44" s="48"/>
      <c r="I44" s="48"/>
      <c r="J44" s="49"/>
    </row>
    <row r="45" spans="1:14">
      <c r="A45" s="47"/>
      <c r="B45" s="48"/>
      <c r="C45" s="48"/>
      <c r="D45" s="48"/>
      <c r="E45" s="48"/>
      <c r="F45" s="48"/>
      <c r="G45" s="48"/>
      <c r="H45" s="48"/>
      <c r="I45" s="48"/>
      <c r="J45" s="49"/>
    </row>
    <row r="46" spans="1:14">
      <c r="A46" s="47"/>
      <c r="B46" s="48"/>
      <c r="C46" s="48"/>
      <c r="D46" s="48"/>
      <c r="E46" s="48"/>
      <c r="F46" s="48"/>
      <c r="G46" s="48"/>
      <c r="H46" s="48"/>
      <c r="I46" s="48"/>
      <c r="J46" s="49"/>
    </row>
    <row r="47" spans="1:14" ht="15.75" thickBot="1">
      <c r="A47" s="52"/>
      <c r="B47" s="53"/>
      <c r="C47" s="53"/>
      <c r="D47" s="53"/>
      <c r="E47" s="53"/>
      <c r="F47" s="53"/>
      <c r="G47" s="53"/>
      <c r="H47" s="53"/>
      <c r="I47" s="53"/>
      <c r="J47" s="54"/>
    </row>
  </sheetData>
  <mergeCells count="5">
    <mergeCell ref="A9:H9"/>
    <mergeCell ref="A11:H13"/>
    <mergeCell ref="A16:H16"/>
    <mergeCell ref="D18:E18"/>
    <mergeCell ref="A19:H1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I40"/>
  <sheetViews>
    <sheetView showGridLines="0" workbookViewId="0">
      <selection activeCell="M13" sqref="M13"/>
    </sheetView>
  </sheetViews>
  <sheetFormatPr baseColWidth="10" defaultRowHeight="15"/>
  <sheetData>
    <row r="1" spans="1:9" ht="21">
      <c r="A1" s="148" t="s">
        <v>119</v>
      </c>
      <c r="B1" s="149"/>
      <c r="C1" s="149"/>
      <c r="D1" s="149"/>
      <c r="E1" s="149"/>
      <c r="F1" s="149"/>
      <c r="G1" s="149"/>
      <c r="H1" s="149"/>
      <c r="I1" s="150"/>
    </row>
    <row r="2" spans="1:9" ht="15.75">
      <c r="A2" s="60"/>
      <c r="B2" s="151"/>
      <c r="C2" s="151"/>
      <c r="D2" s="151"/>
      <c r="E2" s="151"/>
      <c r="F2" s="151"/>
      <c r="G2" s="151"/>
      <c r="H2" s="55"/>
      <c r="I2" s="61"/>
    </row>
    <row r="3" spans="1:9">
      <c r="A3" s="47"/>
      <c r="B3" s="48"/>
      <c r="C3" s="48"/>
      <c r="D3" s="48"/>
      <c r="E3" s="48"/>
      <c r="F3" s="48"/>
      <c r="G3" s="48"/>
      <c r="H3" s="48"/>
      <c r="I3" s="49"/>
    </row>
    <row r="4" spans="1:9" ht="15.75">
      <c r="A4" s="152" t="s">
        <v>120</v>
      </c>
      <c r="B4" s="153"/>
      <c r="C4" s="153"/>
      <c r="D4" s="153"/>
      <c r="E4" s="153"/>
      <c r="F4" s="153"/>
      <c r="G4" s="153"/>
      <c r="H4" s="153"/>
      <c r="I4" s="49"/>
    </row>
    <row r="5" spans="1:9" ht="21">
      <c r="A5" s="62"/>
      <c r="B5" s="63"/>
      <c r="C5" s="63"/>
      <c r="D5" s="63"/>
      <c r="E5" s="63"/>
      <c r="F5" s="63"/>
      <c r="G5" s="63"/>
      <c r="H5" s="63"/>
      <c r="I5" s="49"/>
    </row>
    <row r="6" spans="1:9">
      <c r="A6" s="154" t="s">
        <v>121</v>
      </c>
      <c r="B6" s="155"/>
      <c r="C6" s="155"/>
      <c r="D6" s="155"/>
      <c r="E6" s="155"/>
      <c r="F6" s="155"/>
      <c r="G6" s="155"/>
      <c r="H6" s="155"/>
      <c r="I6" s="49"/>
    </row>
    <row r="7" spans="1:9">
      <c r="A7" s="146" t="s">
        <v>122</v>
      </c>
      <c r="B7" s="147"/>
      <c r="C7" s="147"/>
      <c r="D7" s="147"/>
      <c r="E7" s="147"/>
      <c r="F7" s="147"/>
      <c r="G7" s="147"/>
      <c r="H7" s="147"/>
      <c r="I7" s="49"/>
    </row>
    <row r="8" spans="1:9">
      <c r="A8" s="146" t="s">
        <v>123</v>
      </c>
      <c r="B8" s="147"/>
      <c r="C8" s="147"/>
      <c r="D8" s="147"/>
      <c r="E8" s="147"/>
      <c r="F8" s="147"/>
      <c r="G8" s="147"/>
      <c r="H8" s="147"/>
      <c r="I8" s="49"/>
    </row>
    <row r="9" spans="1:9">
      <c r="A9" s="146" t="s">
        <v>124</v>
      </c>
      <c r="B9" s="147"/>
      <c r="C9" s="147"/>
      <c r="D9" s="147"/>
      <c r="E9" s="147"/>
      <c r="F9" s="147"/>
      <c r="G9" s="147"/>
      <c r="H9" s="147"/>
      <c r="I9" s="49"/>
    </row>
    <row r="10" spans="1:9">
      <c r="A10" s="146" t="s">
        <v>125</v>
      </c>
      <c r="B10" s="147"/>
      <c r="C10" s="147"/>
      <c r="D10" s="147"/>
      <c r="E10" s="147"/>
      <c r="F10" s="147"/>
      <c r="G10" s="147"/>
      <c r="H10" s="147"/>
      <c r="I10" s="49"/>
    </row>
    <row r="11" spans="1:9">
      <c r="A11" s="156" t="s">
        <v>126</v>
      </c>
      <c r="B11" s="157"/>
      <c r="C11" s="157"/>
      <c r="D11" s="157"/>
      <c r="E11" s="157"/>
      <c r="F11" s="157"/>
      <c r="G11" s="157"/>
      <c r="H11" s="157"/>
      <c r="I11" s="64"/>
    </row>
    <row r="12" spans="1:9">
      <c r="A12" s="146" t="s">
        <v>137</v>
      </c>
      <c r="B12" s="147"/>
      <c r="C12" s="147"/>
      <c r="D12" s="147"/>
      <c r="E12" s="147"/>
      <c r="F12" s="147"/>
      <c r="G12" s="147"/>
      <c r="H12" s="147"/>
      <c r="I12" s="49"/>
    </row>
    <row r="13" spans="1:9">
      <c r="A13" s="146" t="s">
        <v>136</v>
      </c>
      <c r="B13" s="147"/>
      <c r="C13" s="147"/>
      <c r="D13" s="147"/>
      <c r="E13" s="147"/>
      <c r="F13" s="147"/>
      <c r="G13" s="147"/>
      <c r="H13" s="147"/>
      <c r="I13" s="49"/>
    </row>
    <row r="14" spans="1:9">
      <c r="A14" s="146" t="s">
        <v>135</v>
      </c>
      <c r="B14" s="147"/>
      <c r="C14" s="147"/>
      <c r="D14" s="147"/>
      <c r="E14" s="147"/>
      <c r="F14" s="147"/>
      <c r="G14" s="147"/>
      <c r="H14" s="147"/>
      <c r="I14" s="49"/>
    </row>
    <row r="15" spans="1:9">
      <c r="A15" s="146" t="s">
        <v>134</v>
      </c>
      <c r="B15" s="147"/>
      <c r="C15" s="147"/>
      <c r="D15" s="147"/>
      <c r="E15" s="147"/>
      <c r="F15" s="147"/>
      <c r="G15" s="147"/>
      <c r="H15" s="147"/>
      <c r="I15" s="49"/>
    </row>
    <row r="16" spans="1:9" ht="15.75">
      <c r="A16" s="65"/>
      <c r="B16" s="66"/>
      <c r="C16" s="66"/>
      <c r="D16" s="66"/>
      <c r="E16" s="66"/>
      <c r="F16" s="66"/>
      <c r="G16" s="66"/>
      <c r="H16" s="66"/>
      <c r="I16" s="49"/>
    </row>
    <row r="17" spans="1:9">
      <c r="A17" s="158" t="s">
        <v>127</v>
      </c>
      <c r="B17" s="159"/>
      <c r="C17" s="159"/>
      <c r="D17" s="159"/>
      <c r="E17" s="159"/>
      <c r="F17" s="159"/>
      <c r="G17" s="159"/>
      <c r="H17" s="159"/>
      <c r="I17" s="49"/>
    </row>
    <row r="18" spans="1:9" ht="15.75">
      <c r="A18" s="67"/>
      <c r="B18" s="68"/>
      <c r="C18" s="68"/>
      <c r="D18" s="68"/>
      <c r="E18" s="68"/>
      <c r="F18" s="68"/>
      <c r="G18" s="68"/>
      <c r="H18" s="68"/>
      <c r="I18" s="49"/>
    </row>
    <row r="19" spans="1:9" ht="15.75">
      <c r="A19" s="152" t="s">
        <v>128</v>
      </c>
      <c r="B19" s="153"/>
      <c r="C19" s="153"/>
      <c r="D19" s="153"/>
      <c r="E19" s="153"/>
      <c r="F19" s="153"/>
      <c r="G19" s="153"/>
      <c r="H19" s="153"/>
      <c r="I19" s="49"/>
    </row>
    <row r="20" spans="1:9" ht="15.75">
      <c r="A20" s="69"/>
      <c r="B20" s="70"/>
      <c r="C20" s="70"/>
      <c r="D20" s="70"/>
      <c r="E20" s="70"/>
      <c r="F20" s="70"/>
      <c r="G20" s="70"/>
      <c r="H20" s="70"/>
      <c r="I20" s="49"/>
    </row>
    <row r="21" spans="1:9" ht="18" thickBot="1">
      <c r="A21" s="47"/>
      <c r="B21" s="71" t="s">
        <v>129</v>
      </c>
      <c r="C21" s="48"/>
      <c r="D21" s="48"/>
      <c r="E21" s="48"/>
      <c r="F21" s="48"/>
      <c r="G21" s="48"/>
      <c r="H21" s="48"/>
      <c r="I21" s="49"/>
    </row>
    <row r="22" spans="1:9" ht="17.25">
      <c r="A22" s="72"/>
      <c r="B22" s="160">
        <v>4</v>
      </c>
      <c r="C22" s="161">
        <f>B22*$C$30</f>
        <v>4</v>
      </c>
      <c r="D22" s="163">
        <f>B22*$D$30</f>
        <v>8</v>
      </c>
      <c r="E22" s="165">
        <f>B22*$E$30</f>
        <v>12</v>
      </c>
      <c r="F22" s="167">
        <f>B22*$F$30</f>
        <v>16</v>
      </c>
      <c r="G22" s="48"/>
      <c r="H22" s="48"/>
      <c r="I22" s="49"/>
    </row>
    <row r="23" spans="1:9" ht="17.25">
      <c r="A23" s="72"/>
      <c r="B23" s="160"/>
      <c r="C23" s="162"/>
      <c r="D23" s="164"/>
      <c r="E23" s="166"/>
      <c r="F23" s="168"/>
      <c r="G23" s="48"/>
      <c r="H23" s="48"/>
      <c r="I23" s="49"/>
    </row>
    <row r="24" spans="1:9">
      <c r="A24" s="47"/>
      <c r="B24" s="160">
        <v>3</v>
      </c>
      <c r="C24" s="162">
        <f>B24*$C$30</f>
        <v>3</v>
      </c>
      <c r="D24" s="173">
        <f>B24*$D$30</f>
        <v>6</v>
      </c>
      <c r="E24" s="164">
        <f>B24*$E$30</f>
        <v>9</v>
      </c>
      <c r="F24" s="177">
        <f>B24*$F$30</f>
        <v>12</v>
      </c>
      <c r="G24" s="48"/>
      <c r="H24" s="48"/>
      <c r="I24" s="49"/>
    </row>
    <row r="25" spans="1:9">
      <c r="A25" s="47"/>
      <c r="B25" s="160"/>
      <c r="C25" s="162"/>
      <c r="D25" s="174"/>
      <c r="E25" s="164"/>
      <c r="F25" s="178"/>
      <c r="G25" s="48"/>
      <c r="H25" s="48"/>
      <c r="I25" s="49"/>
    </row>
    <row r="26" spans="1:9" ht="17.25">
      <c r="A26" s="72"/>
      <c r="B26" s="160">
        <v>2</v>
      </c>
      <c r="C26" s="169">
        <f>B26*$C$30</f>
        <v>2</v>
      </c>
      <c r="D26" s="171">
        <f>B26*$D$30</f>
        <v>4</v>
      </c>
      <c r="E26" s="173">
        <f>B26*$E$30</f>
        <v>6</v>
      </c>
      <c r="F26" s="175">
        <f>B26*$F$30</f>
        <v>8</v>
      </c>
      <c r="G26" s="48"/>
      <c r="H26" s="48"/>
      <c r="I26" s="49"/>
    </row>
    <row r="27" spans="1:9">
      <c r="A27" s="47"/>
      <c r="B27" s="160"/>
      <c r="C27" s="170"/>
      <c r="D27" s="172"/>
      <c r="E27" s="174"/>
      <c r="F27" s="176"/>
      <c r="G27" s="48"/>
      <c r="H27" s="48"/>
      <c r="I27" s="49"/>
    </row>
    <row r="28" spans="1:9" ht="17.25">
      <c r="A28" s="72"/>
      <c r="B28" s="160">
        <v>1</v>
      </c>
      <c r="C28" s="180">
        <f>B28*$C$30</f>
        <v>1</v>
      </c>
      <c r="D28" s="182">
        <f>B28*D30</f>
        <v>2</v>
      </c>
      <c r="E28" s="184">
        <f>B28*$E$30</f>
        <v>3</v>
      </c>
      <c r="F28" s="186">
        <f>B28*$F$30</f>
        <v>4</v>
      </c>
      <c r="G28" s="48"/>
      <c r="H28" s="48"/>
      <c r="I28" s="49"/>
    </row>
    <row r="29" spans="1:9" ht="15.75" thickBot="1">
      <c r="A29" s="47"/>
      <c r="B29" s="160"/>
      <c r="C29" s="181"/>
      <c r="D29" s="183"/>
      <c r="E29" s="185"/>
      <c r="F29" s="187"/>
      <c r="G29" s="48"/>
      <c r="H29" s="48"/>
      <c r="I29" s="49"/>
    </row>
    <row r="30" spans="1:9" ht="18">
      <c r="A30" s="47"/>
      <c r="B30" s="73"/>
      <c r="C30" s="74">
        <v>1</v>
      </c>
      <c r="D30" s="74">
        <v>2</v>
      </c>
      <c r="E30" s="74">
        <v>3</v>
      </c>
      <c r="F30" s="74">
        <v>4</v>
      </c>
      <c r="G30" s="188" t="s">
        <v>130</v>
      </c>
      <c r="H30" s="188"/>
      <c r="I30" s="49"/>
    </row>
    <row r="31" spans="1:9" ht="17.25">
      <c r="A31" s="72"/>
      <c r="B31" s="48"/>
      <c r="C31" s="48"/>
      <c r="D31" s="48"/>
      <c r="E31" s="48"/>
      <c r="F31" s="48"/>
      <c r="G31" s="48"/>
      <c r="H31" s="48"/>
      <c r="I31" s="49"/>
    </row>
    <row r="32" spans="1:9" ht="32.25" customHeight="1">
      <c r="A32" s="47"/>
      <c r="B32" s="147" t="s">
        <v>131</v>
      </c>
      <c r="C32" s="147"/>
      <c r="D32" s="147"/>
      <c r="E32" s="147"/>
      <c r="F32" s="147"/>
      <c r="G32" s="147"/>
      <c r="H32" s="147"/>
      <c r="I32" s="179"/>
    </row>
    <row r="33" spans="1:9" ht="17.25">
      <c r="A33" s="75"/>
      <c r="B33" s="76"/>
      <c r="C33" s="76"/>
      <c r="D33" s="76"/>
      <c r="E33" s="76"/>
      <c r="F33" s="76"/>
      <c r="G33" s="76"/>
      <c r="H33" s="76"/>
      <c r="I33" s="77"/>
    </row>
    <row r="34" spans="1:9" ht="26.25" customHeight="1">
      <c r="A34" s="47"/>
      <c r="B34" s="147" t="s">
        <v>132</v>
      </c>
      <c r="C34" s="147"/>
      <c r="D34" s="147"/>
      <c r="E34" s="147"/>
      <c r="F34" s="147"/>
      <c r="G34" s="147"/>
      <c r="H34" s="147"/>
      <c r="I34" s="179"/>
    </row>
    <row r="35" spans="1:9" ht="17.25">
      <c r="A35" s="75"/>
      <c r="B35" s="76"/>
      <c r="C35" s="76"/>
      <c r="D35" s="76"/>
      <c r="E35" s="76"/>
      <c r="F35" s="76"/>
      <c r="G35" s="76"/>
      <c r="H35" s="76"/>
      <c r="I35" s="77"/>
    </row>
    <row r="36" spans="1:9" ht="24" customHeight="1">
      <c r="A36" s="47"/>
      <c r="B36" s="147" t="s">
        <v>133</v>
      </c>
      <c r="C36" s="147"/>
      <c r="D36" s="147"/>
      <c r="E36" s="147"/>
      <c r="F36" s="147"/>
      <c r="G36" s="147"/>
      <c r="H36" s="147"/>
      <c r="I36" s="179"/>
    </row>
    <row r="37" spans="1:9">
      <c r="A37" s="47"/>
      <c r="B37" s="48"/>
      <c r="C37" s="48"/>
      <c r="D37" s="48"/>
      <c r="E37" s="48"/>
      <c r="F37" s="48"/>
      <c r="G37" s="48"/>
      <c r="H37" s="48"/>
      <c r="I37" s="49"/>
    </row>
    <row r="38" spans="1:9">
      <c r="A38" s="47"/>
      <c r="B38" s="48"/>
      <c r="C38" s="48"/>
      <c r="D38" s="48"/>
      <c r="E38" s="48"/>
      <c r="F38" s="48"/>
      <c r="G38" s="48"/>
      <c r="H38" s="48"/>
      <c r="I38" s="49"/>
    </row>
    <row r="39" spans="1:9">
      <c r="A39" s="47"/>
      <c r="B39" s="48"/>
      <c r="C39" s="48"/>
      <c r="D39" s="48"/>
      <c r="E39" s="48"/>
      <c r="F39" s="48"/>
      <c r="G39" s="48"/>
      <c r="H39" s="48"/>
      <c r="I39" s="49"/>
    </row>
    <row r="40" spans="1:9" ht="15.75" thickBot="1">
      <c r="A40" s="52"/>
      <c r="B40" s="53"/>
      <c r="C40" s="53"/>
      <c r="D40" s="53"/>
      <c r="E40" s="53"/>
      <c r="F40" s="53"/>
      <c r="G40" s="53"/>
      <c r="H40" s="53"/>
      <c r="I40" s="54"/>
    </row>
  </sheetData>
  <mergeCells count="39">
    <mergeCell ref="B32:I32"/>
    <mergeCell ref="B34:I34"/>
    <mergeCell ref="B36:I36"/>
    <mergeCell ref="B28:B29"/>
    <mergeCell ref="C28:C29"/>
    <mergeCell ref="D28:D29"/>
    <mergeCell ref="E28:E29"/>
    <mergeCell ref="F28:F29"/>
    <mergeCell ref="G30:H30"/>
    <mergeCell ref="B24:B25"/>
    <mergeCell ref="C24:C25"/>
    <mergeCell ref="D24:D25"/>
    <mergeCell ref="E24:E25"/>
    <mergeCell ref="F24:F25"/>
    <mergeCell ref="B26:B27"/>
    <mergeCell ref="C26:C27"/>
    <mergeCell ref="D26:D27"/>
    <mergeCell ref="E26:E27"/>
    <mergeCell ref="F26:F27"/>
    <mergeCell ref="A15:H15"/>
    <mergeCell ref="A17:H17"/>
    <mergeCell ref="A19:H19"/>
    <mergeCell ref="B22:B23"/>
    <mergeCell ref="C22:C23"/>
    <mergeCell ref="D22:D23"/>
    <mergeCell ref="E22:E23"/>
    <mergeCell ref="F22:F23"/>
    <mergeCell ref="A14:H14"/>
    <mergeCell ref="A1:I1"/>
    <mergeCell ref="B2:G2"/>
    <mergeCell ref="A4:H4"/>
    <mergeCell ref="A6:H6"/>
    <mergeCell ref="A7:H7"/>
    <mergeCell ref="A8:H8"/>
    <mergeCell ref="A9:H9"/>
    <mergeCell ref="A10:H10"/>
    <mergeCell ref="A11:H11"/>
    <mergeCell ref="A12:H12"/>
    <mergeCell ref="A13:H1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DB99"/>
  <sheetViews>
    <sheetView showGridLines="0" workbookViewId="0">
      <selection activeCell="B6" sqref="B6:E8"/>
    </sheetView>
  </sheetViews>
  <sheetFormatPr baseColWidth="10" defaultColWidth="4.7109375" defaultRowHeight="15"/>
  <cols>
    <col min="1" max="16384" width="4.7109375" style="4"/>
  </cols>
  <sheetData>
    <row r="1" spans="1:106" ht="15" customHeight="1">
      <c r="A1" s="190" t="s">
        <v>140</v>
      </c>
      <c r="B1" s="191"/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  <c r="Y1" s="191"/>
      <c r="Z1" s="192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V1" s="78"/>
      <c r="AW1" s="78"/>
      <c r="AX1" s="78"/>
      <c r="AY1" s="78"/>
      <c r="AZ1" s="78"/>
      <c r="BA1" s="78"/>
      <c r="BB1" s="78"/>
      <c r="BC1" s="78"/>
      <c r="BD1" s="78"/>
      <c r="BE1" s="78"/>
      <c r="BF1" s="78"/>
      <c r="BG1" s="78"/>
      <c r="BH1" s="78"/>
      <c r="BI1" s="78"/>
      <c r="BJ1" s="78"/>
      <c r="BK1" s="78"/>
      <c r="BL1" s="78"/>
      <c r="BM1" s="78"/>
      <c r="BN1" s="78"/>
      <c r="BO1" s="78"/>
      <c r="BP1" s="78"/>
      <c r="BQ1" s="78"/>
      <c r="BR1" s="78"/>
      <c r="BS1" s="78"/>
      <c r="BT1" s="78"/>
      <c r="BU1" s="78"/>
      <c r="BV1" s="78"/>
      <c r="BW1" s="78"/>
      <c r="BX1" s="78"/>
      <c r="BY1" s="78"/>
      <c r="BZ1" s="78"/>
      <c r="CA1" s="78"/>
      <c r="CB1" s="78"/>
      <c r="CC1" s="78"/>
      <c r="CD1" s="78"/>
      <c r="CE1" s="78"/>
      <c r="CF1" s="78"/>
      <c r="CG1" s="78"/>
      <c r="CH1" s="78"/>
      <c r="CI1" s="78"/>
      <c r="CJ1" s="78"/>
      <c r="CK1" s="78"/>
      <c r="CL1" s="78"/>
      <c r="CM1" s="78"/>
      <c r="CN1" s="78"/>
      <c r="CO1" s="78"/>
      <c r="CP1" s="78"/>
      <c r="CQ1" s="78"/>
      <c r="CR1" s="78"/>
      <c r="CS1" s="78"/>
      <c r="CT1" s="78"/>
      <c r="CU1" s="78"/>
      <c r="CV1" s="78"/>
      <c r="CW1" s="78"/>
      <c r="CX1" s="78"/>
      <c r="CY1" s="78"/>
      <c r="CZ1" s="78"/>
      <c r="DA1" s="78"/>
      <c r="DB1" s="78"/>
    </row>
    <row r="2" spans="1:106" ht="15" customHeight="1">
      <c r="A2" s="193"/>
      <c r="B2" s="194"/>
      <c r="C2" s="194"/>
      <c r="D2" s="194"/>
      <c r="E2" s="194"/>
      <c r="F2" s="194"/>
      <c r="G2" s="194"/>
      <c r="H2" s="194"/>
      <c r="I2" s="194"/>
      <c r="J2" s="194"/>
      <c r="K2" s="194"/>
      <c r="L2" s="194"/>
      <c r="M2" s="194"/>
      <c r="N2" s="194"/>
      <c r="O2" s="194"/>
      <c r="P2" s="194"/>
      <c r="Q2" s="194"/>
      <c r="R2" s="194"/>
      <c r="S2" s="194"/>
      <c r="T2" s="194"/>
      <c r="U2" s="194"/>
      <c r="V2" s="194"/>
      <c r="W2" s="194"/>
      <c r="X2" s="194"/>
      <c r="Y2" s="194"/>
      <c r="Z2" s="195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  <c r="BA2" s="78"/>
      <c r="BB2" s="78"/>
      <c r="BC2" s="78"/>
      <c r="BD2" s="78"/>
      <c r="BE2" s="78"/>
      <c r="BF2" s="78"/>
      <c r="BG2" s="78"/>
      <c r="BH2" s="78"/>
      <c r="BI2" s="78"/>
      <c r="BJ2" s="78"/>
      <c r="BK2" s="78"/>
      <c r="BL2" s="78"/>
      <c r="BM2" s="78"/>
      <c r="BN2" s="78"/>
      <c r="BO2" s="78"/>
      <c r="BP2" s="78"/>
      <c r="BQ2" s="78"/>
      <c r="BR2" s="78"/>
      <c r="BS2" s="78"/>
      <c r="BT2" s="78"/>
      <c r="BU2" s="78"/>
      <c r="BV2" s="78"/>
      <c r="BW2" s="78"/>
      <c r="BX2" s="78"/>
      <c r="BY2" s="78"/>
      <c r="BZ2" s="78"/>
      <c r="CA2" s="78"/>
      <c r="CB2" s="78"/>
      <c r="CC2" s="78"/>
      <c r="CD2" s="78"/>
      <c r="CE2" s="78"/>
      <c r="CF2" s="78"/>
      <c r="CG2" s="78"/>
      <c r="CH2" s="78"/>
      <c r="CI2" s="78"/>
      <c r="CJ2" s="78"/>
      <c r="CK2" s="78"/>
      <c r="CL2" s="78"/>
      <c r="CM2" s="78"/>
      <c r="CN2" s="78"/>
      <c r="CO2" s="78"/>
      <c r="CP2" s="78"/>
      <c r="CQ2" s="78"/>
      <c r="CR2" s="78"/>
      <c r="CS2" s="78"/>
      <c r="CT2" s="78"/>
      <c r="CU2" s="78"/>
      <c r="CV2" s="78"/>
      <c r="CW2" s="78"/>
      <c r="CX2" s="78"/>
      <c r="CY2" s="78"/>
      <c r="CZ2" s="78"/>
      <c r="DA2" s="78"/>
      <c r="DB2" s="78"/>
    </row>
    <row r="3" spans="1:106" ht="15" customHeight="1">
      <c r="A3" s="193"/>
      <c r="B3" s="194"/>
      <c r="C3" s="194"/>
      <c r="D3" s="194"/>
      <c r="E3" s="194"/>
      <c r="F3" s="194"/>
      <c r="G3" s="194"/>
      <c r="H3" s="194"/>
      <c r="I3" s="194"/>
      <c r="J3" s="194"/>
      <c r="K3" s="194"/>
      <c r="L3" s="194"/>
      <c r="M3" s="194"/>
      <c r="N3" s="194"/>
      <c r="O3" s="194"/>
      <c r="P3" s="194"/>
      <c r="Q3" s="194"/>
      <c r="R3" s="194"/>
      <c r="S3" s="194"/>
      <c r="T3" s="194"/>
      <c r="U3" s="194"/>
      <c r="V3" s="194"/>
      <c r="W3" s="194"/>
      <c r="X3" s="194"/>
      <c r="Y3" s="194"/>
      <c r="Z3" s="195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  <c r="BA3" s="78"/>
      <c r="BB3" s="78"/>
      <c r="BC3" s="78"/>
      <c r="BD3" s="78"/>
      <c r="BE3" s="78"/>
      <c r="BF3" s="78"/>
      <c r="BG3" s="78"/>
      <c r="BH3" s="78"/>
      <c r="BI3" s="78"/>
      <c r="BJ3" s="78"/>
      <c r="BK3" s="78"/>
      <c r="BL3" s="78"/>
      <c r="BM3" s="78"/>
      <c r="BN3" s="78"/>
      <c r="BO3" s="78"/>
      <c r="BP3" s="78"/>
      <c r="BQ3" s="78"/>
      <c r="BR3" s="78"/>
      <c r="BS3" s="78"/>
      <c r="BT3" s="78"/>
      <c r="BU3" s="78"/>
      <c r="BV3" s="78"/>
      <c r="BW3" s="78"/>
      <c r="BX3" s="78"/>
      <c r="BY3" s="78"/>
      <c r="BZ3" s="78"/>
      <c r="CA3" s="78"/>
      <c r="CB3" s="78"/>
      <c r="CC3" s="78"/>
      <c r="CD3" s="78"/>
      <c r="CE3" s="78"/>
      <c r="CF3" s="78"/>
      <c r="CG3" s="78"/>
      <c r="CH3" s="78"/>
      <c r="CI3" s="78"/>
      <c r="CJ3" s="78"/>
      <c r="CK3" s="78"/>
      <c r="CL3" s="78"/>
      <c r="CM3" s="78"/>
      <c r="CN3" s="78"/>
      <c r="CO3" s="78"/>
      <c r="CP3" s="78"/>
      <c r="CQ3" s="78"/>
      <c r="CR3" s="78"/>
      <c r="CS3" s="78"/>
      <c r="CT3" s="78"/>
      <c r="CU3" s="78"/>
      <c r="CV3" s="78"/>
      <c r="CW3" s="78"/>
      <c r="CX3" s="78"/>
      <c r="CY3" s="78"/>
      <c r="CZ3" s="78"/>
      <c r="DA3" s="78"/>
      <c r="DB3" s="78"/>
    </row>
    <row r="4" spans="1:106">
      <c r="A4" s="47"/>
      <c r="B4" s="48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78"/>
      <c r="R4" s="78"/>
      <c r="S4" s="78"/>
      <c r="T4" s="78"/>
      <c r="U4" s="78"/>
      <c r="V4" s="78"/>
      <c r="W4" s="78"/>
      <c r="X4" s="78"/>
      <c r="Y4" s="78"/>
      <c r="Z4" s="81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  <c r="BA4" s="78"/>
      <c r="BB4" s="78"/>
      <c r="BC4" s="78"/>
      <c r="BD4" s="78"/>
      <c r="BE4" s="78"/>
      <c r="BF4" s="78"/>
      <c r="BG4" s="78"/>
      <c r="BH4" s="78"/>
      <c r="BI4" s="78"/>
      <c r="BJ4" s="78"/>
      <c r="BK4" s="78"/>
      <c r="BL4" s="78"/>
      <c r="BM4" s="78"/>
      <c r="BN4" s="78"/>
      <c r="BO4" s="78"/>
      <c r="BP4" s="78"/>
      <c r="BQ4" s="78"/>
      <c r="BR4" s="78"/>
      <c r="BS4" s="78"/>
      <c r="BT4" s="78"/>
      <c r="BU4" s="78"/>
      <c r="BV4" s="78"/>
      <c r="BW4" s="78"/>
      <c r="BX4" s="78"/>
      <c r="BY4" s="78"/>
      <c r="BZ4" s="78"/>
      <c r="CA4" s="78"/>
      <c r="CB4" s="78"/>
      <c r="CC4" s="78"/>
      <c r="CD4" s="78"/>
      <c r="CE4" s="78"/>
      <c r="CF4" s="78"/>
      <c r="CG4" s="78"/>
      <c r="CH4" s="78"/>
      <c r="CI4" s="78"/>
      <c r="CJ4" s="78"/>
      <c r="CK4" s="78"/>
      <c r="CL4" s="78"/>
      <c r="CM4" s="78"/>
      <c r="CN4" s="78"/>
      <c r="CO4" s="78"/>
      <c r="CP4" s="78"/>
      <c r="CQ4" s="78"/>
      <c r="CR4" s="78"/>
      <c r="CS4" s="78"/>
      <c r="CT4" s="78"/>
      <c r="CU4" s="78"/>
      <c r="CV4" s="78"/>
      <c r="CW4" s="78"/>
      <c r="CX4" s="78"/>
      <c r="CY4" s="78"/>
      <c r="CZ4" s="78"/>
      <c r="DA4" s="78"/>
      <c r="DB4" s="78"/>
    </row>
    <row r="5" spans="1:106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78"/>
      <c r="R5" s="78"/>
      <c r="S5" s="78"/>
      <c r="T5" s="78"/>
      <c r="U5" s="78"/>
      <c r="V5" s="78"/>
      <c r="W5" s="78"/>
      <c r="X5" s="78"/>
      <c r="Y5" s="78"/>
      <c r="Z5" s="81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  <c r="BA5" s="78"/>
      <c r="BB5" s="78"/>
      <c r="BC5" s="78"/>
      <c r="BD5" s="78"/>
      <c r="BE5" s="78"/>
      <c r="BF5" s="78"/>
      <c r="BG5" s="78"/>
      <c r="BH5" s="78"/>
      <c r="BI5" s="78"/>
      <c r="BJ5" s="78"/>
      <c r="BK5" s="78"/>
      <c r="BL5" s="78"/>
      <c r="BM5" s="78"/>
      <c r="BN5" s="78"/>
      <c r="BO5" s="78"/>
      <c r="BP5" s="78"/>
      <c r="BQ5" s="78"/>
      <c r="BR5" s="78"/>
      <c r="BS5" s="78"/>
      <c r="BT5" s="78"/>
      <c r="BU5" s="78"/>
      <c r="BV5" s="78"/>
      <c r="BW5" s="78"/>
      <c r="BX5" s="78"/>
      <c r="BY5" s="78"/>
      <c r="BZ5" s="78"/>
      <c r="CA5" s="78"/>
      <c r="CB5" s="78"/>
      <c r="CC5" s="78"/>
      <c r="CD5" s="78"/>
      <c r="CE5" s="78"/>
      <c r="CF5" s="78"/>
      <c r="CG5" s="78"/>
      <c r="CH5" s="78"/>
      <c r="CI5" s="78"/>
      <c r="CJ5" s="78"/>
      <c r="CK5" s="78"/>
      <c r="CL5" s="78"/>
      <c r="CM5" s="78"/>
      <c r="CN5" s="78"/>
      <c r="CO5" s="78"/>
      <c r="CP5" s="78"/>
      <c r="CQ5" s="78"/>
      <c r="CR5" s="78"/>
      <c r="CS5" s="78"/>
      <c r="CT5" s="78"/>
      <c r="CU5" s="78"/>
      <c r="CV5" s="78"/>
      <c r="CW5" s="78"/>
      <c r="CX5" s="78"/>
      <c r="CY5" s="78"/>
      <c r="CZ5" s="78"/>
      <c r="DA5" s="78"/>
      <c r="DB5" s="78"/>
    </row>
    <row r="6" spans="1:106">
      <c r="A6" s="47"/>
      <c r="B6" s="189">
        <f>COUNTIF('Plan d''action'!$J$10:$J$24,'Plan d''action'!$J$10)</f>
        <v>4</v>
      </c>
      <c r="C6" s="189"/>
      <c r="D6" s="189"/>
      <c r="E6" s="189"/>
      <c r="F6" s="48"/>
      <c r="G6" s="48"/>
      <c r="H6" s="48"/>
      <c r="I6" s="189">
        <f>COUNTIF('Plan d''action'!$J$10:$J$24,'Plan d''action'!$J$11)</f>
        <v>1</v>
      </c>
      <c r="J6" s="189"/>
      <c r="K6" s="189"/>
      <c r="L6" s="48"/>
      <c r="M6" s="48"/>
      <c r="N6" s="48"/>
      <c r="O6" s="48"/>
      <c r="P6" s="189">
        <f>COUNTIF('Plan d''action'!$J$10:$J$24,'Plan d''action'!$J$12)</f>
        <v>1</v>
      </c>
      <c r="Q6" s="189"/>
      <c r="R6" s="189"/>
      <c r="S6" s="78"/>
      <c r="T6" s="78"/>
      <c r="U6" s="78"/>
      <c r="V6" s="78"/>
      <c r="W6" s="78"/>
      <c r="X6" s="78"/>
      <c r="Y6" s="78"/>
      <c r="Z6" s="81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  <c r="BI6" s="78"/>
      <c r="BJ6" s="78"/>
      <c r="BK6" s="78"/>
      <c r="BL6" s="78"/>
      <c r="BM6" s="78"/>
      <c r="BN6" s="78"/>
      <c r="BO6" s="78"/>
      <c r="BP6" s="78"/>
      <c r="BQ6" s="78"/>
      <c r="BR6" s="78"/>
      <c r="BS6" s="78"/>
      <c r="BT6" s="78"/>
      <c r="BU6" s="78"/>
      <c r="BV6" s="78"/>
      <c r="BW6" s="78"/>
      <c r="BX6" s="78"/>
      <c r="BY6" s="78"/>
      <c r="BZ6" s="78"/>
      <c r="CA6" s="78"/>
      <c r="CB6" s="78"/>
      <c r="CC6" s="78"/>
      <c r="CD6" s="78"/>
      <c r="CE6" s="78"/>
      <c r="CF6" s="78"/>
      <c r="CG6" s="78"/>
      <c r="CH6" s="78"/>
      <c r="CI6" s="78"/>
      <c r="CJ6" s="78"/>
      <c r="CK6" s="78"/>
      <c r="CL6" s="78"/>
      <c r="CM6" s="78"/>
      <c r="CN6" s="78"/>
      <c r="CO6" s="78"/>
      <c r="CP6" s="78"/>
      <c r="CQ6" s="78"/>
      <c r="CR6" s="78"/>
      <c r="CS6" s="78"/>
      <c r="CT6" s="78"/>
      <c r="CU6" s="78"/>
      <c r="CV6" s="78"/>
      <c r="CW6" s="78"/>
      <c r="CX6" s="78"/>
      <c r="CY6" s="78"/>
      <c r="CZ6" s="78"/>
      <c r="DA6" s="78"/>
      <c r="DB6" s="78"/>
    </row>
    <row r="7" spans="1:106">
      <c r="A7" s="47"/>
      <c r="B7" s="189"/>
      <c r="C7" s="189"/>
      <c r="D7" s="189"/>
      <c r="E7" s="189"/>
      <c r="F7" s="48"/>
      <c r="G7" s="48"/>
      <c r="H7" s="48"/>
      <c r="I7" s="189"/>
      <c r="J7" s="189"/>
      <c r="K7" s="189"/>
      <c r="L7" s="48"/>
      <c r="M7" s="48"/>
      <c r="N7" s="48"/>
      <c r="O7" s="48"/>
      <c r="P7" s="189"/>
      <c r="Q7" s="189"/>
      <c r="R7" s="189"/>
      <c r="S7" s="78"/>
      <c r="T7" s="78"/>
      <c r="U7" s="78"/>
      <c r="V7" s="78"/>
      <c r="W7" s="78"/>
      <c r="X7" s="78"/>
      <c r="Y7" s="78"/>
      <c r="Z7" s="81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8"/>
      <c r="BJ7" s="78"/>
      <c r="BK7" s="78"/>
      <c r="BL7" s="78"/>
      <c r="BM7" s="78"/>
      <c r="BN7" s="78"/>
      <c r="BO7" s="78"/>
      <c r="BP7" s="78"/>
      <c r="BQ7" s="78"/>
      <c r="BR7" s="78"/>
      <c r="BS7" s="78"/>
      <c r="BT7" s="78"/>
      <c r="BU7" s="78"/>
      <c r="BV7" s="78"/>
      <c r="BW7" s="78"/>
      <c r="BX7" s="78"/>
      <c r="BY7" s="78"/>
      <c r="BZ7" s="78"/>
      <c r="CA7" s="78"/>
      <c r="CB7" s="78"/>
      <c r="CC7" s="78"/>
      <c r="CD7" s="78"/>
      <c r="CE7" s="78"/>
      <c r="CF7" s="78"/>
      <c r="CG7" s="78"/>
      <c r="CH7" s="78"/>
      <c r="CI7" s="78"/>
      <c r="CJ7" s="78"/>
      <c r="CK7" s="78"/>
      <c r="CL7" s="78"/>
      <c r="CM7" s="78"/>
      <c r="CN7" s="78"/>
      <c r="CO7" s="78"/>
      <c r="CP7" s="78"/>
      <c r="CQ7" s="78"/>
      <c r="CR7" s="78"/>
      <c r="CS7" s="78"/>
      <c r="CT7" s="78"/>
      <c r="CU7" s="78"/>
      <c r="CV7" s="78"/>
      <c r="CW7" s="78"/>
      <c r="CX7" s="78"/>
      <c r="CY7" s="78"/>
      <c r="CZ7" s="78"/>
      <c r="DA7" s="78"/>
      <c r="DB7" s="78"/>
    </row>
    <row r="8" spans="1:106">
      <c r="A8" s="47"/>
      <c r="B8" s="189"/>
      <c r="C8" s="189"/>
      <c r="D8" s="189"/>
      <c r="E8" s="189"/>
      <c r="F8" s="48"/>
      <c r="G8" s="48"/>
      <c r="H8" s="48"/>
      <c r="I8" s="189"/>
      <c r="J8" s="189"/>
      <c r="K8" s="189"/>
      <c r="L8" s="48"/>
      <c r="M8" s="48"/>
      <c r="N8" s="48"/>
      <c r="O8" s="48"/>
      <c r="P8" s="189"/>
      <c r="Q8" s="189"/>
      <c r="R8" s="189"/>
      <c r="S8" s="78"/>
      <c r="T8" s="78"/>
      <c r="U8" s="78"/>
      <c r="V8" s="78"/>
      <c r="W8" s="78"/>
      <c r="X8" s="78"/>
      <c r="Y8" s="78"/>
      <c r="Z8" s="81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  <c r="BN8" s="78"/>
      <c r="BO8" s="78"/>
      <c r="BP8" s="78"/>
      <c r="BQ8" s="78"/>
      <c r="BR8" s="78"/>
      <c r="BS8" s="78"/>
      <c r="BT8" s="78"/>
      <c r="BU8" s="78"/>
      <c r="BV8" s="78"/>
      <c r="BW8" s="78"/>
      <c r="BX8" s="78"/>
      <c r="BY8" s="78"/>
      <c r="BZ8" s="78"/>
      <c r="CA8" s="78"/>
      <c r="CB8" s="78"/>
      <c r="CC8" s="78"/>
      <c r="CD8" s="78"/>
      <c r="CE8" s="78"/>
      <c r="CF8" s="78"/>
      <c r="CG8" s="78"/>
      <c r="CH8" s="78"/>
      <c r="CI8" s="78"/>
      <c r="CJ8" s="78"/>
      <c r="CK8" s="78"/>
      <c r="CL8" s="78"/>
      <c r="CM8" s="78"/>
      <c r="CN8" s="78"/>
      <c r="CO8" s="78"/>
      <c r="CP8" s="78"/>
      <c r="CQ8" s="78"/>
      <c r="CR8" s="78"/>
      <c r="CS8" s="78"/>
      <c r="CT8" s="78"/>
      <c r="CU8" s="78"/>
      <c r="CV8" s="78"/>
      <c r="CW8" s="78"/>
      <c r="CX8" s="78"/>
      <c r="CY8" s="78"/>
      <c r="CZ8" s="78"/>
      <c r="DA8" s="78"/>
      <c r="DB8" s="78"/>
    </row>
    <row r="9" spans="1:106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78"/>
      <c r="R9" s="78"/>
      <c r="S9" s="78"/>
      <c r="T9" s="78"/>
      <c r="U9" s="78"/>
      <c r="V9" s="78"/>
      <c r="W9" s="78"/>
      <c r="X9" s="78"/>
      <c r="Y9" s="78"/>
      <c r="Z9" s="81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  <c r="CO9" s="78"/>
      <c r="CP9" s="78"/>
      <c r="CQ9" s="78"/>
      <c r="CR9" s="78"/>
      <c r="CS9" s="78"/>
      <c r="CT9" s="78"/>
      <c r="CU9" s="78"/>
      <c r="CV9" s="78"/>
      <c r="CW9" s="78"/>
      <c r="CX9" s="78"/>
      <c r="CY9" s="78"/>
      <c r="CZ9" s="78"/>
      <c r="DA9" s="78"/>
      <c r="DB9" s="78"/>
    </row>
    <row r="10" spans="1:106">
      <c r="A10" s="47"/>
      <c r="B10" s="48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78"/>
      <c r="R10" s="78"/>
      <c r="S10" s="78"/>
      <c r="T10" s="78"/>
      <c r="U10" s="78"/>
      <c r="V10" s="78"/>
      <c r="W10" s="78"/>
      <c r="X10" s="78"/>
      <c r="Y10" s="78"/>
      <c r="Z10" s="81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  <c r="BN10" s="78"/>
      <c r="BO10" s="78"/>
      <c r="BP10" s="78"/>
      <c r="BQ10" s="78"/>
      <c r="BR10" s="78"/>
      <c r="BS10" s="78"/>
      <c r="BT10" s="78"/>
      <c r="BU10" s="78"/>
      <c r="BV10" s="78"/>
      <c r="BW10" s="78"/>
      <c r="BX10" s="78"/>
      <c r="BY10" s="78"/>
      <c r="BZ10" s="78"/>
      <c r="CA10" s="78"/>
      <c r="CB10" s="78"/>
      <c r="CC10" s="78"/>
      <c r="CD10" s="78"/>
      <c r="CE10" s="78"/>
      <c r="CF10" s="78"/>
      <c r="CG10" s="78"/>
      <c r="CH10" s="78"/>
      <c r="CI10" s="78"/>
      <c r="CJ10" s="78"/>
      <c r="CK10" s="78"/>
      <c r="CL10" s="78"/>
      <c r="CM10" s="78"/>
      <c r="CN10" s="78"/>
      <c r="CO10" s="78"/>
      <c r="CP10" s="78"/>
      <c r="CQ10" s="78"/>
      <c r="CR10" s="78"/>
      <c r="CS10" s="78"/>
      <c r="CT10" s="78"/>
      <c r="CU10" s="78"/>
      <c r="CV10" s="78"/>
      <c r="CW10" s="78"/>
      <c r="CX10" s="78"/>
      <c r="CY10" s="78"/>
      <c r="CZ10" s="78"/>
      <c r="DA10" s="78"/>
      <c r="DB10" s="78"/>
    </row>
    <row r="11" spans="1:106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78"/>
      <c r="R11" s="78"/>
      <c r="S11" s="78"/>
      <c r="T11" s="78"/>
      <c r="U11" s="78"/>
      <c r="V11" s="78"/>
      <c r="W11" s="78"/>
      <c r="X11" s="78"/>
      <c r="Y11" s="78"/>
      <c r="Z11" s="81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  <c r="BP11" s="78"/>
      <c r="BQ11" s="78"/>
      <c r="BR11" s="78"/>
      <c r="BS11" s="78"/>
      <c r="BT11" s="78"/>
      <c r="BU11" s="78"/>
      <c r="BV11" s="78"/>
      <c r="BW11" s="78"/>
      <c r="BX11" s="78"/>
      <c r="BY11" s="78"/>
      <c r="BZ11" s="78"/>
      <c r="CA11" s="78"/>
      <c r="CB11" s="78"/>
      <c r="CC11" s="78"/>
      <c r="CD11" s="78"/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8"/>
      <c r="CV11" s="78"/>
      <c r="CW11" s="78"/>
      <c r="CX11" s="78"/>
      <c r="CY11" s="78"/>
      <c r="CZ11" s="78"/>
      <c r="DA11" s="78"/>
      <c r="DB11" s="78"/>
    </row>
    <row r="12" spans="1:106">
      <c r="A12" s="47"/>
      <c r="B12" s="48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78"/>
      <c r="R12" s="78"/>
      <c r="S12" s="78"/>
      <c r="T12" s="78"/>
      <c r="U12" s="78"/>
      <c r="V12" s="78"/>
      <c r="W12" s="78"/>
      <c r="X12" s="78"/>
      <c r="Y12" s="78"/>
      <c r="Z12" s="81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  <c r="BN12" s="78"/>
      <c r="BO12" s="78"/>
      <c r="BP12" s="78"/>
      <c r="BQ12" s="78"/>
      <c r="BR12" s="78"/>
      <c r="BS12" s="78"/>
      <c r="BT12" s="78"/>
      <c r="BU12" s="78"/>
      <c r="BV12" s="78"/>
      <c r="BW12" s="78"/>
      <c r="BX12" s="78"/>
      <c r="BY12" s="78"/>
      <c r="BZ12" s="78"/>
      <c r="CA12" s="78"/>
      <c r="CB12" s="78"/>
      <c r="CC12" s="78"/>
      <c r="CD12" s="78"/>
      <c r="CE12" s="78"/>
      <c r="CF12" s="78"/>
      <c r="CG12" s="78"/>
      <c r="CH12" s="78"/>
      <c r="CI12" s="78"/>
      <c r="CJ12" s="78"/>
      <c r="CK12" s="78"/>
      <c r="CL12" s="78"/>
      <c r="CM12" s="78"/>
      <c r="CN12" s="78"/>
      <c r="CO12" s="78"/>
      <c r="CP12" s="78"/>
      <c r="CQ12" s="78"/>
      <c r="CR12" s="78"/>
      <c r="CS12" s="78"/>
      <c r="CT12" s="78"/>
      <c r="CU12" s="78"/>
      <c r="CV12" s="78"/>
      <c r="CW12" s="78"/>
      <c r="CX12" s="78"/>
      <c r="CY12" s="78"/>
      <c r="CZ12" s="78"/>
      <c r="DA12" s="78"/>
      <c r="DB12" s="78"/>
    </row>
    <row r="13" spans="1:106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78"/>
      <c r="R13" s="78"/>
      <c r="S13" s="78"/>
      <c r="T13" s="78"/>
      <c r="U13" s="78"/>
      <c r="V13" s="78"/>
      <c r="W13" s="78"/>
      <c r="X13" s="78"/>
      <c r="Y13" s="78"/>
      <c r="Z13" s="81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</row>
    <row r="14" spans="1:106">
      <c r="A14" s="47"/>
      <c r="B14" s="48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78"/>
      <c r="R14" s="78"/>
      <c r="S14" s="78"/>
      <c r="T14" s="78"/>
      <c r="U14" s="78"/>
      <c r="V14" s="78"/>
      <c r="W14" s="78"/>
      <c r="X14" s="78"/>
      <c r="Y14" s="78"/>
      <c r="Z14" s="81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</row>
    <row r="15" spans="1:106">
      <c r="A15" s="47"/>
      <c r="B15" s="48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78"/>
      <c r="R15" s="78"/>
      <c r="S15" s="78"/>
      <c r="T15" s="78"/>
      <c r="U15" s="78"/>
      <c r="V15" s="78"/>
      <c r="W15" s="78"/>
      <c r="X15" s="78"/>
      <c r="Y15" s="78"/>
      <c r="Z15" s="81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8"/>
      <c r="BQ15" s="78"/>
      <c r="BR15" s="78"/>
      <c r="BS15" s="78"/>
      <c r="BT15" s="78"/>
      <c r="BU15" s="78"/>
      <c r="BV15" s="78"/>
      <c r="BW15" s="78"/>
      <c r="BX15" s="78"/>
      <c r="BY15" s="78"/>
      <c r="BZ15" s="78"/>
      <c r="CA15" s="78"/>
      <c r="CB15" s="78"/>
      <c r="CC15" s="78"/>
      <c r="CD15" s="78"/>
      <c r="CE15" s="78"/>
      <c r="CF15" s="78"/>
      <c r="CG15" s="78"/>
      <c r="CH15" s="78"/>
      <c r="CI15" s="78"/>
      <c r="CJ15" s="78"/>
      <c r="CK15" s="78"/>
      <c r="CL15" s="78"/>
      <c r="CM15" s="78"/>
      <c r="CN15" s="78"/>
      <c r="CO15" s="78"/>
      <c r="CP15" s="78"/>
      <c r="CQ15" s="78"/>
      <c r="CR15" s="78"/>
      <c r="CS15" s="78"/>
      <c r="CT15" s="78"/>
      <c r="CU15" s="78"/>
      <c r="CV15" s="78"/>
      <c r="CW15" s="78"/>
      <c r="CX15" s="78"/>
      <c r="CY15" s="78"/>
      <c r="CZ15" s="78"/>
      <c r="DA15" s="78"/>
      <c r="DB15" s="78"/>
    </row>
    <row r="16" spans="1:106">
      <c r="A16" s="47"/>
      <c r="B16" s="48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78"/>
      <c r="R16" s="78"/>
      <c r="S16" s="78"/>
      <c r="T16" s="78"/>
      <c r="U16" s="78"/>
      <c r="V16" s="78"/>
      <c r="W16" s="78"/>
      <c r="X16" s="78"/>
      <c r="Y16" s="78"/>
      <c r="Z16" s="81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  <c r="BP16" s="78"/>
      <c r="BQ16" s="78"/>
      <c r="BR16" s="78"/>
      <c r="BS16" s="78"/>
      <c r="BT16" s="78"/>
      <c r="BU16" s="78"/>
      <c r="BV16" s="78"/>
      <c r="BW16" s="78"/>
      <c r="BX16" s="78"/>
      <c r="BY16" s="78"/>
      <c r="BZ16" s="78"/>
      <c r="CA16" s="78"/>
      <c r="CB16" s="78"/>
      <c r="CC16" s="78"/>
      <c r="CD16" s="78"/>
      <c r="CE16" s="78"/>
      <c r="CF16" s="78"/>
      <c r="CG16" s="78"/>
      <c r="CH16" s="78"/>
      <c r="CI16" s="78"/>
      <c r="CJ16" s="78"/>
      <c r="CK16" s="78"/>
      <c r="CL16" s="78"/>
      <c r="CM16" s="78"/>
      <c r="CN16" s="78"/>
      <c r="CO16" s="78"/>
      <c r="CP16" s="78"/>
      <c r="CQ16" s="78"/>
      <c r="CR16" s="78"/>
      <c r="CS16" s="78"/>
      <c r="CT16" s="78"/>
      <c r="CU16" s="78"/>
      <c r="CV16" s="78"/>
      <c r="CW16" s="78"/>
      <c r="CX16" s="78"/>
      <c r="CY16" s="78"/>
      <c r="CZ16" s="78"/>
      <c r="DA16" s="78"/>
      <c r="DB16" s="78"/>
    </row>
    <row r="17" spans="1:106">
      <c r="A17" s="47"/>
      <c r="B17" s="48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78"/>
      <c r="R17" s="78"/>
      <c r="S17" s="78"/>
      <c r="T17" s="78"/>
      <c r="U17" s="78"/>
      <c r="V17" s="78"/>
      <c r="W17" s="78"/>
      <c r="X17" s="78"/>
      <c r="Y17" s="78"/>
      <c r="Z17" s="81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78"/>
      <c r="BL17" s="78"/>
      <c r="BM17" s="78"/>
      <c r="BN17" s="78"/>
      <c r="BO17" s="78"/>
      <c r="BP17" s="78"/>
      <c r="BQ17" s="78"/>
      <c r="BR17" s="78"/>
      <c r="BS17" s="78"/>
      <c r="BT17" s="78"/>
      <c r="BU17" s="78"/>
      <c r="BV17" s="78"/>
      <c r="BW17" s="78"/>
      <c r="BX17" s="78"/>
      <c r="BY17" s="78"/>
      <c r="BZ17" s="78"/>
      <c r="CA17" s="78"/>
      <c r="CB17" s="78"/>
      <c r="CC17" s="78"/>
      <c r="CD17" s="78"/>
      <c r="CE17" s="78"/>
      <c r="CF17" s="78"/>
      <c r="CG17" s="78"/>
      <c r="CH17" s="78"/>
      <c r="CI17" s="78"/>
      <c r="CJ17" s="78"/>
      <c r="CK17" s="78"/>
      <c r="CL17" s="78"/>
      <c r="CM17" s="78"/>
      <c r="CN17" s="78"/>
      <c r="CO17" s="78"/>
      <c r="CP17" s="78"/>
      <c r="CQ17" s="78"/>
      <c r="CR17" s="78"/>
      <c r="CS17" s="78"/>
      <c r="CT17" s="78"/>
      <c r="CU17" s="78"/>
      <c r="CV17" s="78"/>
      <c r="CW17" s="78"/>
      <c r="CX17" s="78"/>
      <c r="CY17" s="78"/>
      <c r="CZ17" s="78"/>
      <c r="DA17" s="78"/>
      <c r="DB17" s="78"/>
    </row>
    <row r="18" spans="1:106">
      <c r="A18" s="47"/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78"/>
      <c r="R18" s="78"/>
      <c r="S18" s="78"/>
      <c r="T18" s="78"/>
      <c r="U18" s="78"/>
      <c r="V18" s="78"/>
      <c r="W18" s="78"/>
      <c r="X18" s="78"/>
      <c r="Y18" s="78"/>
      <c r="Z18" s="81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  <c r="BP18" s="78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/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</row>
    <row r="19" spans="1:106">
      <c r="A19" s="47"/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78"/>
      <c r="R19" s="78"/>
      <c r="S19" s="78"/>
      <c r="T19" s="78"/>
      <c r="U19" s="78"/>
      <c r="V19" s="78"/>
      <c r="W19" s="78"/>
      <c r="X19" s="78"/>
      <c r="Y19" s="78"/>
      <c r="Z19" s="81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</row>
    <row r="20" spans="1:106">
      <c r="A20" s="47"/>
      <c r="B20" s="48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Q20" s="78"/>
      <c r="R20" s="78"/>
      <c r="S20" s="78"/>
      <c r="T20" s="78"/>
      <c r="U20" s="78"/>
      <c r="V20" s="78"/>
      <c r="W20" s="78"/>
      <c r="X20" s="78"/>
      <c r="Y20" s="78"/>
      <c r="Z20" s="81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</row>
    <row r="21" spans="1:106">
      <c r="A21" s="47"/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78"/>
      <c r="R21" s="78"/>
      <c r="S21" s="78"/>
      <c r="T21" s="78"/>
      <c r="U21" s="78"/>
      <c r="V21" s="78"/>
      <c r="W21" s="78"/>
      <c r="X21" s="78"/>
      <c r="Y21" s="78"/>
      <c r="Z21" s="81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</row>
    <row r="22" spans="1:106">
      <c r="A22" s="47"/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78"/>
      <c r="R22" s="78"/>
      <c r="S22" s="78"/>
      <c r="T22" s="78"/>
      <c r="U22" s="78"/>
      <c r="V22" s="78"/>
      <c r="W22" s="78"/>
      <c r="X22" s="78"/>
      <c r="Y22" s="78"/>
      <c r="Z22" s="81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</row>
    <row r="23" spans="1:106">
      <c r="A23" s="47"/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78"/>
      <c r="R23" s="78"/>
      <c r="S23" s="78"/>
      <c r="T23" s="78"/>
      <c r="U23" s="78"/>
      <c r="V23" s="78"/>
      <c r="W23" s="78"/>
      <c r="X23" s="78"/>
      <c r="Y23" s="78"/>
      <c r="Z23" s="81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</row>
    <row r="24" spans="1:106">
      <c r="A24" s="47"/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78"/>
      <c r="R24" s="78"/>
      <c r="S24" s="78"/>
      <c r="T24" s="78"/>
      <c r="U24" s="78"/>
      <c r="V24" s="78"/>
      <c r="W24" s="78"/>
      <c r="X24" s="78"/>
      <c r="Y24" s="78"/>
      <c r="Z24" s="81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</row>
    <row r="25" spans="1:106">
      <c r="A25" s="47"/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78"/>
      <c r="R25" s="78"/>
      <c r="S25" s="78"/>
      <c r="T25" s="78"/>
      <c r="U25" s="78"/>
      <c r="V25" s="78"/>
      <c r="W25" s="78"/>
      <c r="X25" s="78"/>
      <c r="Y25" s="78"/>
      <c r="Z25" s="81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</row>
    <row r="26" spans="1:106">
      <c r="A26" s="47"/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78"/>
      <c r="R26" s="78"/>
      <c r="S26" s="78"/>
      <c r="T26" s="78"/>
      <c r="U26" s="78"/>
      <c r="V26" s="78"/>
      <c r="W26" s="78"/>
      <c r="X26" s="78"/>
      <c r="Y26" s="78"/>
      <c r="Z26" s="81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</row>
    <row r="27" spans="1:106">
      <c r="A27" s="47"/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78"/>
      <c r="R27" s="78"/>
      <c r="S27" s="78"/>
      <c r="T27" s="78"/>
      <c r="U27" s="78"/>
      <c r="V27" s="78"/>
      <c r="W27" s="78"/>
      <c r="X27" s="78"/>
      <c r="Y27" s="78"/>
      <c r="Z27" s="81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</row>
    <row r="28" spans="1:106">
      <c r="A28" s="47"/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Q28" s="78"/>
      <c r="R28" s="78"/>
      <c r="S28" s="78"/>
      <c r="T28" s="78"/>
      <c r="U28" s="78"/>
      <c r="V28" s="78"/>
      <c r="W28" s="78"/>
      <c r="X28" s="78"/>
      <c r="Y28" s="78"/>
      <c r="Z28" s="81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</row>
    <row r="29" spans="1:106">
      <c r="A29" s="47"/>
      <c r="B29" s="48"/>
      <c r="C29" s="48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Q29" s="78"/>
      <c r="R29" s="78"/>
      <c r="S29" s="78"/>
      <c r="T29" s="78"/>
      <c r="U29" s="78"/>
      <c r="V29" s="78"/>
      <c r="W29" s="78"/>
      <c r="X29" s="78"/>
      <c r="Y29" s="78"/>
      <c r="Z29" s="81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</row>
    <row r="30" spans="1:106">
      <c r="A30" s="47"/>
      <c r="B30" s="48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78"/>
      <c r="R30" s="78"/>
      <c r="S30" s="78"/>
      <c r="T30" s="78"/>
      <c r="U30" s="78"/>
      <c r="V30" s="78"/>
      <c r="W30" s="78"/>
      <c r="X30" s="78"/>
      <c r="Y30" s="78"/>
      <c r="Z30" s="81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</row>
    <row r="31" spans="1:106">
      <c r="A31" s="47"/>
      <c r="B31" s="48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78"/>
      <c r="R31" s="78"/>
      <c r="S31" s="78"/>
      <c r="T31" s="78"/>
      <c r="U31" s="78"/>
      <c r="V31" s="78"/>
      <c r="W31" s="78"/>
      <c r="X31" s="78"/>
      <c r="Y31" s="78"/>
      <c r="Z31" s="81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</row>
    <row r="32" spans="1:106">
      <c r="A32" s="47"/>
      <c r="B32" s="48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  <c r="Q32" s="78"/>
      <c r="R32" s="78"/>
      <c r="S32" s="78"/>
      <c r="T32" s="78"/>
      <c r="U32" s="78"/>
      <c r="V32" s="78"/>
      <c r="W32" s="78"/>
      <c r="X32" s="78"/>
      <c r="Y32" s="78"/>
      <c r="Z32" s="81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</row>
    <row r="33" spans="1:106">
      <c r="A33" s="47"/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78"/>
      <c r="R33" s="78"/>
      <c r="S33" s="78"/>
      <c r="T33" s="78"/>
      <c r="U33" s="78"/>
      <c r="V33" s="78"/>
      <c r="W33" s="78"/>
      <c r="X33" s="78"/>
      <c r="Y33" s="78"/>
      <c r="Z33" s="81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</row>
    <row r="34" spans="1:106">
      <c r="A34" s="47"/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Q34" s="78"/>
      <c r="R34" s="78"/>
      <c r="S34" s="78"/>
      <c r="T34" s="78"/>
      <c r="U34" s="78"/>
      <c r="V34" s="78"/>
      <c r="W34" s="78"/>
      <c r="X34" s="78"/>
      <c r="Y34" s="78"/>
      <c r="Z34" s="81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</row>
    <row r="35" spans="1:106">
      <c r="A35" s="47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78"/>
      <c r="R35" s="78"/>
      <c r="S35" s="78"/>
      <c r="T35" s="78"/>
      <c r="U35" s="78"/>
      <c r="V35" s="78"/>
      <c r="W35" s="78"/>
      <c r="X35" s="78"/>
      <c r="Y35" s="78"/>
      <c r="Z35" s="81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</row>
    <row r="36" spans="1:106">
      <c r="A36" s="47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78"/>
      <c r="R36" s="78"/>
      <c r="S36" s="78"/>
      <c r="T36" s="78"/>
      <c r="U36" s="78"/>
      <c r="V36" s="78"/>
      <c r="W36" s="78"/>
      <c r="X36" s="78"/>
      <c r="Y36" s="78"/>
      <c r="Z36" s="81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</row>
    <row r="37" spans="1:106">
      <c r="A37" s="47"/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78"/>
      <c r="R37" s="78"/>
      <c r="S37" s="78"/>
      <c r="T37" s="78"/>
      <c r="U37" s="78"/>
      <c r="V37" s="78"/>
      <c r="W37" s="78"/>
      <c r="X37" s="78"/>
      <c r="Y37" s="78"/>
      <c r="Z37" s="81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</row>
    <row r="38" spans="1:106">
      <c r="A38" s="47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78"/>
      <c r="R38" s="78"/>
      <c r="S38" s="78"/>
      <c r="T38" s="78"/>
      <c r="U38" s="78"/>
      <c r="V38" s="78"/>
      <c r="W38" s="78"/>
      <c r="X38" s="78"/>
      <c r="Y38" s="78"/>
      <c r="Z38" s="81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</row>
    <row r="39" spans="1:106">
      <c r="A39" s="47"/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78"/>
      <c r="R39" s="78"/>
      <c r="S39" s="78"/>
      <c r="T39" s="78"/>
      <c r="U39" s="78"/>
      <c r="V39" s="78"/>
      <c r="W39" s="78"/>
      <c r="X39" s="78"/>
      <c r="Y39" s="78"/>
      <c r="Z39" s="81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</row>
    <row r="40" spans="1:106">
      <c r="A40" s="47"/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78"/>
      <c r="R40" s="78"/>
      <c r="S40" s="78"/>
      <c r="T40" s="78"/>
      <c r="U40" s="78"/>
      <c r="V40" s="78"/>
      <c r="W40" s="78"/>
      <c r="X40" s="78"/>
      <c r="Y40" s="78"/>
      <c r="Z40" s="81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</row>
    <row r="41" spans="1:106">
      <c r="A41" s="47"/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78"/>
      <c r="R41" s="78"/>
      <c r="S41" s="78"/>
      <c r="T41" s="78"/>
      <c r="U41" s="78"/>
      <c r="V41" s="78"/>
      <c r="W41" s="78"/>
      <c r="X41" s="78"/>
      <c r="Y41" s="78"/>
      <c r="Z41" s="81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</row>
    <row r="42" spans="1:106">
      <c r="A42" s="47"/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78"/>
      <c r="R42" s="78"/>
      <c r="S42" s="78"/>
      <c r="T42" s="78"/>
      <c r="U42" s="78"/>
      <c r="V42" s="78"/>
      <c r="W42" s="78"/>
      <c r="X42" s="78"/>
      <c r="Y42" s="78"/>
      <c r="Z42" s="81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</row>
    <row r="43" spans="1:106">
      <c r="A43" s="47"/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78"/>
      <c r="R43" s="78"/>
      <c r="S43" s="78"/>
      <c r="T43" s="78"/>
      <c r="U43" s="78"/>
      <c r="V43" s="78"/>
      <c r="W43" s="78"/>
      <c r="X43" s="78"/>
      <c r="Y43" s="78"/>
      <c r="Z43" s="81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</row>
    <row r="44" spans="1:106">
      <c r="A44" s="47"/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78"/>
      <c r="R44" s="78"/>
      <c r="S44" s="78"/>
      <c r="T44" s="78"/>
      <c r="U44" s="78"/>
      <c r="V44" s="78"/>
      <c r="W44" s="78"/>
      <c r="X44" s="78"/>
      <c r="Y44" s="78"/>
      <c r="Z44" s="81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</row>
    <row r="45" spans="1:106">
      <c r="A45" s="47"/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78"/>
      <c r="R45" s="78"/>
      <c r="S45" s="78"/>
      <c r="T45" s="78"/>
      <c r="U45" s="78"/>
      <c r="V45" s="78"/>
      <c r="W45" s="78"/>
      <c r="X45" s="78"/>
      <c r="Y45" s="78"/>
      <c r="Z45" s="81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</row>
    <row r="46" spans="1:106">
      <c r="A46" s="47"/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78"/>
      <c r="R46" s="78"/>
      <c r="S46" s="78"/>
      <c r="T46" s="78"/>
      <c r="U46" s="78"/>
      <c r="V46" s="78"/>
      <c r="W46" s="78"/>
      <c r="X46" s="78"/>
      <c r="Y46" s="78"/>
      <c r="Z46" s="81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</row>
    <row r="47" spans="1:106">
      <c r="A47" s="47"/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78"/>
      <c r="R47" s="78"/>
      <c r="S47" s="78"/>
      <c r="T47" s="78"/>
      <c r="U47" s="78"/>
      <c r="V47" s="78"/>
      <c r="W47" s="78"/>
      <c r="X47" s="78"/>
      <c r="Y47" s="78"/>
      <c r="Z47" s="81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</row>
    <row r="48" spans="1:106">
      <c r="A48" s="47"/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8"/>
      <c r="P48" s="48"/>
      <c r="Q48" s="78"/>
      <c r="R48" s="78"/>
      <c r="S48" s="78"/>
      <c r="T48" s="78"/>
      <c r="U48" s="78"/>
      <c r="V48" s="78"/>
      <c r="W48" s="78"/>
      <c r="X48" s="78"/>
      <c r="Y48" s="78"/>
      <c r="Z48" s="81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</row>
    <row r="49" spans="1:106">
      <c r="A49" s="47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78"/>
      <c r="R49" s="78"/>
      <c r="S49" s="78"/>
      <c r="T49" s="78"/>
      <c r="U49" s="78"/>
      <c r="V49" s="78"/>
      <c r="W49" s="78"/>
      <c r="X49" s="78"/>
      <c r="Y49" s="78"/>
      <c r="Z49" s="81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</row>
    <row r="50" spans="1:106" ht="15.75" thickBot="1">
      <c r="A50" s="79"/>
      <c r="B50" s="80"/>
      <c r="C50" s="80"/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  <c r="Q50" s="53"/>
      <c r="R50" s="53"/>
      <c r="S50" s="53"/>
      <c r="T50" s="53"/>
      <c r="U50" s="53"/>
      <c r="V50" s="53"/>
      <c r="W50" s="53"/>
      <c r="X50" s="53"/>
      <c r="Y50" s="53"/>
      <c r="Z50" s="54"/>
      <c r="AA50" s="78"/>
      <c r="AB50" s="78"/>
      <c r="AC50" s="78"/>
      <c r="AD50" s="78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</row>
    <row r="51" spans="1:106">
      <c r="A51" s="48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</row>
    <row r="52" spans="1:106">
      <c r="A52" s="48"/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</row>
    <row r="53" spans="1:106">
      <c r="A53" s="48"/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  <c r="CH53" s="78"/>
      <c r="CI53" s="78"/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78"/>
      <c r="CX53" s="78"/>
      <c r="CY53" s="78"/>
      <c r="CZ53" s="78"/>
      <c r="DA53" s="78"/>
      <c r="DB53" s="78"/>
    </row>
    <row r="54" spans="1:106">
      <c r="A54" s="48"/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78"/>
      <c r="CX54" s="78"/>
      <c r="CY54" s="78"/>
      <c r="CZ54" s="78"/>
      <c r="DA54" s="78"/>
      <c r="DB54" s="78"/>
    </row>
    <row r="55" spans="1:106">
      <c r="A55" s="48"/>
      <c r="B55" s="48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</row>
    <row r="56" spans="1:106">
      <c r="A56" s="48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78"/>
      <c r="CX56" s="78"/>
      <c r="CY56" s="78"/>
      <c r="CZ56" s="78"/>
      <c r="DA56" s="78"/>
      <c r="DB56" s="78"/>
    </row>
    <row r="57" spans="1:106">
      <c r="A57" s="48"/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78"/>
      <c r="CX57" s="78"/>
      <c r="CY57" s="78"/>
      <c r="CZ57" s="78"/>
      <c r="DA57" s="78"/>
      <c r="DB57" s="78"/>
    </row>
    <row r="58" spans="1:106">
      <c r="A58" s="48"/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78"/>
      <c r="R58" s="78"/>
      <c r="S58" s="78"/>
      <c r="T58" s="78"/>
      <c r="U58" s="78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  <c r="AG58" s="78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  <c r="CH58" s="78"/>
      <c r="CI58" s="78"/>
      <c r="CJ58" s="78"/>
      <c r="CK58" s="78"/>
      <c r="CL58" s="78"/>
      <c r="CM58" s="78"/>
      <c r="CN58" s="78"/>
      <c r="CO58" s="78"/>
      <c r="CP58" s="78"/>
      <c r="CQ58" s="78"/>
      <c r="CR58" s="78"/>
      <c r="CS58" s="78"/>
      <c r="CT58" s="78"/>
      <c r="CU58" s="78"/>
      <c r="CV58" s="78"/>
      <c r="CW58" s="78"/>
      <c r="CX58" s="78"/>
      <c r="CY58" s="78"/>
      <c r="CZ58" s="78"/>
      <c r="DA58" s="78"/>
      <c r="DB58" s="78"/>
    </row>
    <row r="59" spans="1:106">
      <c r="A59" s="48"/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78"/>
      <c r="R59" s="78"/>
      <c r="S59" s="78"/>
      <c r="T59" s="78"/>
      <c r="U59" s="78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  <c r="AG59" s="78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  <c r="BA59" s="78"/>
      <c r="BB59" s="78"/>
      <c r="BC59" s="78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8"/>
      <c r="BS59" s="78"/>
      <c r="BT59" s="78"/>
      <c r="BU59" s="78"/>
      <c r="BV59" s="78"/>
      <c r="BW59" s="78"/>
      <c r="BX59" s="78"/>
      <c r="BY59" s="78"/>
      <c r="BZ59" s="78"/>
      <c r="CA59" s="78"/>
      <c r="CB59" s="78"/>
      <c r="CC59" s="78"/>
      <c r="CD59" s="78"/>
      <c r="CE59" s="78"/>
      <c r="CF59" s="78"/>
      <c r="CG59" s="78"/>
      <c r="CH59" s="78"/>
      <c r="CI59" s="78"/>
      <c r="CJ59" s="78"/>
      <c r="CK59" s="78"/>
      <c r="CL59" s="78"/>
      <c r="CM59" s="78"/>
      <c r="CN59" s="78"/>
      <c r="CO59" s="78"/>
      <c r="CP59" s="78"/>
      <c r="CQ59" s="78"/>
      <c r="CR59" s="78"/>
      <c r="CS59" s="78"/>
      <c r="CT59" s="78"/>
      <c r="CU59" s="78"/>
      <c r="CV59" s="78"/>
      <c r="CW59" s="78"/>
      <c r="CX59" s="78"/>
      <c r="CY59" s="78"/>
      <c r="CZ59" s="78"/>
      <c r="DA59" s="78"/>
      <c r="DB59" s="78"/>
    </row>
    <row r="60" spans="1:106">
      <c r="A60" s="48"/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78"/>
      <c r="R60" s="78"/>
      <c r="S60" s="78"/>
      <c r="T60" s="78"/>
      <c r="U60" s="78"/>
      <c r="V60" s="78"/>
      <c r="W60" s="78"/>
      <c r="X60" s="78"/>
      <c r="Y60" s="78"/>
      <c r="Z60" s="78"/>
      <c r="AA60" s="78"/>
      <c r="AB60" s="78"/>
      <c r="AC60" s="78"/>
      <c r="AD60" s="78"/>
      <c r="AE60" s="78"/>
      <c r="AF60" s="78"/>
      <c r="AG60" s="78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  <c r="BA60" s="78"/>
      <c r="BB60" s="78"/>
      <c r="BC60" s="78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8"/>
      <c r="BS60" s="78"/>
      <c r="BT60" s="78"/>
      <c r="BU60" s="78"/>
      <c r="BV60" s="78"/>
      <c r="BW60" s="78"/>
      <c r="BX60" s="78"/>
      <c r="BY60" s="78"/>
      <c r="BZ60" s="78"/>
      <c r="CA60" s="78"/>
      <c r="CB60" s="78"/>
      <c r="CC60" s="78"/>
      <c r="CD60" s="78"/>
      <c r="CE60" s="78"/>
      <c r="CF60" s="78"/>
      <c r="CG60" s="78"/>
      <c r="CH60" s="78"/>
      <c r="CI60" s="78"/>
      <c r="CJ60" s="78"/>
      <c r="CK60" s="78"/>
      <c r="CL60" s="78"/>
      <c r="CM60" s="78"/>
      <c r="CN60" s="78"/>
      <c r="CO60" s="78"/>
      <c r="CP60" s="78"/>
      <c r="CQ60" s="78"/>
      <c r="CR60" s="78"/>
      <c r="CS60" s="78"/>
      <c r="CT60" s="78"/>
      <c r="CU60" s="78"/>
      <c r="CV60" s="78"/>
      <c r="CW60" s="78"/>
      <c r="CX60" s="78"/>
      <c r="CY60" s="78"/>
      <c r="CZ60" s="78"/>
      <c r="DA60" s="78"/>
      <c r="DB60" s="78"/>
    </row>
    <row r="61" spans="1:106">
      <c r="A61" s="78"/>
      <c r="B61" s="78"/>
      <c r="C61" s="78"/>
      <c r="D61" s="78"/>
      <c r="E61" s="78"/>
      <c r="F61" s="78"/>
      <c r="G61" s="78"/>
      <c r="H61" s="78"/>
      <c r="I61" s="78"/>
      <c r="J61" s="78"/>
      <c r="K61" s="78"/>
      <c r="L61" s="78"/>
      <c r="M61" s="78"/>
      <c r="N61" s="78"/>
      <c r="O61" s="78"/>
      <c r="P61" s="78"/>
      <c r="Q61" s="78"/>
      <c r="R61" s="78"/>
      <c r="S61" s="78"/>
      <c r="T61" s="78"/>
      <c r="U61" s="78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  <c r="AG61" s="78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8"/>
      <c r="BS61" s="78"/>
      <c r="BT61" s="78"/>
      <c r="BU61" s="78"/>
      <c r="BV61" s="78"/>
      <c r="BW61" s="78"/>
      <c r="BX61" s="78"/>
      <c r="BY61" s="78"/>
      <c r="BZ61" s="78"/>
      <c r="CA61" s="78"/>
      <c r="CB61" s="78"/>
      <c r="CC61" s="78"/>
      <c r="CD61" s="78"/>
      <c r="CE61" s="78"/>
      <c r="CF61" s="78"/>
      <c r="CG61" s="78"/>
      <c r="CH61" s="78"/>
      <c r="CI61" s="78"/>
      <c r="CJ61" s="78"/>
      <c r="CK61" s="78"/>
      <c r="CL61" s="78"/>
      <c r="CM61" s="78"/>
      <c r="CN61" s="78"/>
      <c r="CO61" s="78"/>
      <c r="CP61" s="78"/>
      <c r="CQ61" s="78"/>
      <c r="CR61" s="78"/>
      <c r="CS61" s="78"/>
      <c r="CT61" s="78"/>
      <c r="CU61" s="78"/>
      <c r="CV61" s="78"/>
      <c r="CW61" s="78"/>
      <c r="CX61" s="78"/>
      <c r="CY61" s="78"/>
      <c r="CZ61" s="78"/>
      <c r="DA61" s="78"/>
      <c r="DB61" s="78"/>
    </row>
    <row r="62" spans="1:106">
      <c r="A62" s="78"/>
      <c r="B62" s="78"/>
      <c r="C62" s="78"/>
      <c r="D62" s="78"/>
      <c r="E62" s="78"/>
      <c r="F62" s="78"/>
      <c r="G62" s="78"/>
      <c r="H62" s="78"/>
      <c r="I62" s="78"/>
      <c r="J62" s="78"/>
      <c r="K62" s="78"/>
      <c r="L62" s="78"/>
      <c r="M62" s="78"/>
      <c r="N62" s="78"/>
      <c r="O62" s="78"/>
      <c r="P62" s="78"/>
      <c r="Q62" s="78"/>
      <c r="R62" s="78"/>
      <c r="S62" s="78"/>
      <c r="T62" s="78"/>
      <c r="U62" s="78"/>
      <c r="V62" s="78"/>
      <c r="W62" s="78"/>
      <c r="X62" s="78"/>
      <c r="Y62" s="78"/>
      <c r="Z62" s="78"/>
      <c r="AA62" s="78"/>
      <c r="AB62" s="78"/>
      <c r="AC62" s="78"/>
      <c r="AD62" s="78"/>
      <c r="AE62" s="78"/>
      <c r="AF62" s="78"/>
      <c r="AG62" s="78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  <c r="BA62" s="78"/>
      <c r="BB62" s="78"/>
      <c r="BC62" s="78"/>
      <c r="BD62" s="78"/>
      <c r="BE62" s="78"/>
      <c r="BF62" s="78"/>
      <c r="BG62" s="78"/>
      <c r="BH62" s="78"/>
      <c r="BI62" s="78"/>
      <c r="BJ62" s="78"/>
      <c r="BK62" s="78"/>
      <c r="BL62" s="78"/>
      <c r="BM62" s="78"/>
      <c r="BN62" s="78"/>
      <c r="BO62" s="78"/>
      <c r="BP62" s="78"/>
      <c r="BQ62" s="78"/>
      <c r="BR62" s="78"/>
      <c r="BS62" s="78"/>
      <c r="BT62" s="78"/>
      <c r="BU62" s="78"/>
      <c r="BV62" s="78"/>
      <c r="BW62" s="78"/>
      <c r="BX62" s="78"/>
      <c r="BY62" s="78"/>
      <c r="BZ62" s="78"/>
      <c r="CA62" s="78"/>
      <c r="CB62" s="78"/>
      <c r="CC62" s="78"/>
      <c r="CD62" s="78"/>
      <c r="CE62" s="78"/>
      <c r="CF62" s="78"/>
      <c r="CG62" s="78"/>
      <c r="CH62" s="78"/>
      <c r="CI62" s="78"/>
      <c r="CJ62" s="78"/>
      <c r="CK62" s="78"/>
      <c r="CL62" s="78"/>
      <c r="CM62" s="78"/>
      <c r="CN62" s="78"/>
      <c r="CO62" s="78"/>
      <c r="CP62" s="78"/>
      <c r="CQ62" s="78"/>
      <c r="CR62" s="78"/>
      <c r="CS62" s="78"/>
      <c r="CT62" s="78"/>
      <c r="CU62" s="78"/>
      <c r="CV62" s="78"/>
      <c r="CW62" s="78"/>
      <c r="CX62" s="78"/>
      <c r="CY62" s="78"/>
      <c r="CZ62" s="78"/>
      <c r="DA62" s="78"/>
      <c r="DB62" s="78"/>
    </row>
    <row r="63" spans="1:106">
      <c r="A63" s="78"/>
      <c r="B63" s="78"/>
      <c r="C63" s="78"/>
      <c r="D63" s="78"/>
      <c r="E63" s="78"/>
      <c r="F63" s="78"/>
      <c r="G63" s="78"/>
      <c r="H63" s="78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  <c r="CH63" s="78"/>
      <c r="CI63" s="78"/>
      <c r="CJ63" s="78"/>
      <c r="CK63" s="78"/>
      <c r="CL63" s="78"/>
      <c r="CM63" s="78"/>
      <c r="CN63" s="78"/>
      <c r="CO63" s="78"/>
      <c r="CP63" s="78"/>
      <c r="CQ63" s="78"/>
      <c r="CR63" s="78"/>
      <c r="CS63" s="78"/>
      <c r="CT63" s="78"/>
      <c r="CU63" s="78"/>
      <c r="CV63" s="78"/>
      <c r="CW63" s="78"/>
      <c r="CX63" s="78"/>
      <c r="CY63" s="78"/>
      <c r="CZ63" s="78"/>
      <c r="DA63" s="78"/>
      <c r="DB63" s="78"/>
    </row>
    <row r="64" spans="1:106">
      <c r="A64" s="78"/>
      <c r="B64" s="78"/>
      <c r="C64" s="78"/>
      <c r="D64" s="78"/>
      <c r="E64" s="78"/>
      <c r="F64" s="78"/>
      <c r="G64" s="78"/>
      <c r="H64" s="78"/>
      <c r="I64" s="78"/>
      <c r="J64" s="78"/>
      <c r="K64" s="78"/>
      <c r="L64" s="78"/>
      <c r="M64" s="78"/>
      <c r="N64" s="78"/>
      <c r="O64" s="78"/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  <c r="AA64" s="78"/>
      <c r="AB64" s="78"/>
      <c r="AC64" s="78"/>
      <c r="AD64" s="78"/>
      <c r="AE64" s="78"/>
      <c r="AF64" s="78"/>
      <c r="AG64" s="78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  <c r="BA64" s="78"/>
      <c r="BB64" s="78"/>
      <c r="BC64" s="78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78"/>
      <c r="BS64" s="78"/>
      <c r="BT64" s="78"/>
      <c r="BU64" s="78"/>
      <c r="BV64" s="78"/>
      <c r="BW64" s="78"/>
      <c r="BX64" s="78"/>
      <c r="BY64" s="78"/>
      <c r="BZ64" s="78"/>
      <c r="CA64" s="78"/>
      <c r="CB64" s="78"/>
      <c r="CC64" s="78"/>
      <c r="CD64" s="78"/>
      <c r="CE64" s="78"/>
      <c r="CF64" s="78"/>
      <c r="CG64" s="78"/>
      <c r="CH64" s="78"/>
      <c r="CI64" s="78"/>
      <c r="CJ64" s="78"/>
      <c r="CK64" s="78"/>
      <c r="CL64" s="78"/>
      <c r="CM64" s="78"/>
      <c r="CN64" s="78"/>
      <c r="CO64" s="78"/>
      <c r="CP64" s="78"/>
      <c r="CQ64" s="78"/>
      <c r="CR64" s="78"/>
      <c r="CS64" s="78"/>
      <c r="CT64" s="78"/>
      <c r="CU64" s="78"/>
      <c r="CV64" s="78"/>
      <c r="CW64" s="78"/>
      <c r="CX64" s="78"/>
      <c r="CY64" s="78"/>
      <c r="CZ64" s="78"/>
      <c r="DA64" s="78"/>
      <c r="DB64" s="78"/>
    </row>
    <row r="65" spans="1:106">
      <c r="A65" s="78"/>
      <c r="B65" s="78"/>
      <c r="C65" s="78"/>
      <c r="D65" s="78"/>
      <c r="E65" s="78"/>
      <c r="F65" s="78"/>
      <c r="G65" s="78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78"/>
      <c r="BH65" s="78"/>
      <c r="BI65" s="78"/>
      <c r="BJ65" s="78"/>
      <c r="BK65" s="78"/>
      <c r="BL65" s="78"/>
      <c r="BM65" s="78"/>
      <c r="BN65" s="78"/>
      <c r="BO65" s="78"/>
      <c r="BP65" s="78"/>
      <c r="BQ65" s="78"/>
      <c r="BR65" s="78"/>
      <c r="BS65" s="78"/>
      <c r="BT65" s="78"/>
      <c r="BU65" s="78"/>
      <c r="BV65" s="78"/>
      <c r="BW65" s="78"/>
      <c r="BX65" s="78"/>
      <c r="BY65" s="78"/>
      <c r="BZ65" s="78"/>
      <c r="CA65" s="78"/>
      <c r="CB65" s="78"/>
      <c r="CC65" s="78"/>
      <c r="CD65" s="78"/>
      <c r="CE65" s="78"/>
      <c r="CF65" s="78"/>
      <c r="CG65" s="78"/>
      <c r="CH65" s="78"/>
      <c r="CI65" s="78"/>
      <c r="CJ65" s="78"/>
      <c r="CK65" s="78"/>
      <c r="CL65" s="78"/>
      <c r="CM65" s="78"/>
      <c r="CN65" s="78"/>
      <c r="CO65" s="78"/>
      <c r="CP65" s="78"/>
      <c r="CQ65" s="78"/>
      <c r="CR65" s="78"/>
      <c r="CS65" s="78"/>
      <c r="CT65" s="78"/>
      <c r="CU65" s="78"/>
      <c r="CV65" s="78"/>
      <c r="CW65" s="78"/>
      <c r="CX65" s="78"/>
      <c r="CY65" s="78"/>
      <c r="CZ65" s="78"/>
      <c r="DA65" s="78"/>
      <c r="DB65" s="78"/>
    </row>
    <row r="66" spans="1:106">
      <c r="A66" s="78"/>
      <c r="B66" s="78"/>
      <c r="C66" s="78"/>
      <c r="D66" s="78"/>
      <c r="E66" s="78"/>
      <c r="F66" s="78"/>
      <c r="G66" s="78"/>
      <c r="H66" s="78"/>
      <c r="I66" s="78"/>
      <c r="J66" s="78"/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  <c r="AG66" s="78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  <c r="BA66" s="78"/>
      <c r="BB66" s="78"/>
      <c r="BC66" s="78"/>
      <c r="BD66" s="78"/>
      <c r="BE66" s="78"/>
      <c r="BF66" s="78"/>
      <c r="BG66" s="78"/>
      <c r="BH66" s="78"/>
      <c r="BI66" s="78"/>
      <c r="BJ66" s="78"/>
      <c r="BK66" s="78"/>
      <c r="BL66" s="78"/>
      <c r="BM66" s="78"/>
      <c r="BN66" s="78"/>
      <c r="BO66" s="78"/>
      <c r="BP66" s="78"/>
      <c r="BQ66" s="78"/>
      <c r="BR66" s="78"/>
      <c r="BS66" s="78"/>
      <c r="BT66" s="78"/>
      <c r="BU66" s="78"/>
      <c r="BV66" s="78"/>
      <c r="BW66" s="78"/>
      <c r="BX66" s="78"/>
      <c r="BY66" s="78"/>
      <c r="BZ66" s="78"/>
      <c r="CA66" s="78"/>
      <c r="CB66" s="78"/>
      <c r="CC66" s="78"/>
      <c r="CD66" s="78"/>
      <c r="CE66" s="78"/>
      <c r="CF66" s="78"/>
      <c r="CG66" s="78"/>
      <c r="CH66" s="78"/>
      <c r="CI66" s="78"/>
      <c r="CJ66" s="78"/>
      <c r="CK66" s="78"/>
      <c r="CL66" s="78"/>
      <c r="CM66" s="78"/>
      <c r="CN66" s="78"/>
      <c r="CO66" s="78"/>
      <c r="CP66" s="78"/>
      <c r="CQ66" s="78"/>
      <c r="CR66" s="78"/>
      <c r="CS66" s="78"/>
      <c r="CT66" s="78"/>
      <c r="CU66" s="78"/>
      <c r="CV66" s="78"/>
      <c r="CW66" s="78"/>
      <c r="CX66" s="78"/>
      <c r="CY66" s="78"/>
      <c r="CZ66" s="78"/>
      <c r="DA66" s="78"/>
      <c r="DB66" s="78"/>
    </row>
    <row r="67" spans="1:106">
      <c r="A67" s="78"/>
      <c r="B67" s="78"/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  <c r="BK67" s="78"/>
      <c r="BL67" s="78"/>
      <c r="BM67" s="78"/>
      <c r="BN67" s="78"/>
      <c r="BO67" s="78"/>
      <c r="BP67" s="78"/>
      <c r="BQ67" s="78"/>
      <c r="BR67" s="78"/>
      <c r="BS67" s="78"/>
      <c r="BT67" s="78"/>
      <c r="BU67" s="78"/>
      <c r="BV67" s="78"/>
      <c r="BW67" s="78"/>
      <c r="BX67" s="78"/>
      <c r="BY67" s="78"/>
      <c r="BZ67" s="78"/>
      <c r="CA67" s="78"/>
      <c r="CB67" s="78"/>
      <c r="CC67" s="78"/>
      <c r="CD67" s="78"/>
      <c r="CE67" s="78"/>
      <c r="CF67" s="78"/>
      <c r="CG67" s="78"/>
      <c r="CH67" s="78"/>
      <c r="CI67" s="78"/>
      <c r="CJ67" s="78"/>
      <c r="CK67" s="78"/>
      <c r="CL67" s="78"/>
      <c r="CM67" s="78"/>
      <c r="CN67" s="78"/>
      <c r="CO67" s="78"/>
      <c r="CP67" s="78"/>
      <c r="CQ67" s="78"/>
      <c r="CR67" s="78"/>
      <c r="CS67" s="78"/>
      <c r="CT67" s="78"/>
      <c r="CU67" s="78"/>
      <c r="CV67" s="78"/>
      <c r="CW67" s="78"/>
      <c r="CX67" s="78"/>
      <c r="CY67" s="78"/>
      <c r="CZ67" s="78"/>
      <c r="DA67" s="78"/>
      <c r="DB67" s="78"/>
    </row>
    <row r="68" spans="1:106">
      <c r="A68" s="78"/>
      <c r="B68" s="78"/>
      <c r="C68" s="78"/>
      <c r="D68" s="78"/>
      <c r="E68" s="78"/>
      <c r="F68" s="78"/>
      <c r="G68" s="78"/>
      <c r="H68" s="78"/>
      <c r="I68" s="78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  <c r="BK68" s="78"/>
      <c r="BL68" s="78"/>
      <c r="BM68" s="78"/>
      <c r="BN68" s="78"/>
      <c r="BO68" s="78"/>
      <c r="BP68" s="78"/>
      <c r="BQ68" s="78"/>
      <c r="BR68" s="78"/>
      <c r="BS68" s="78"/>
      <c r="BT68" s="78"/>
      <c r="BU68" s="78"/>
      <c r="BV68" s="78"/>
      <c r="BW68" s="78"/>
      <c r="BX68" s="78"/>
      <c r="BY68" s="78"/>
      <c r="BZ68" s="78"/>
      <c r="CA68" s="78"/>
      <c r="CB68" s="78"/>
      <c r="CC68" s="78"/>
      <c r="CD68" s="78"/>
      <c r="CE68" s="78"/>
      <c r="CF68" s="78"/>
      <c r="CG68" s="78"/>
      <c r="CH68" s="78"/>
      <c r="CI68" s="78"/>
      <c r="CJ68" s="78"/>
      <c r="CK68" s="78"/>
      <c r="CL68" s="78"/>
      <c r="CM68" s="78"/>
      <c r="CN68" s="78"/>
      <c r="CO68" s="78"/>
      <c r="CP68" s="78"/>
      <c r="CQ68" s="78"/>
      <c r="CR68" s="78"/>
      <c r="CS68" s="78"/>
      <c r="CT68" s="78"/>
      <c r="CU68" s="78"/>
      <c r="CV68" s="78"/>
      <c r="CW68" s="78"/>
      <c r="CX68" s="78"/>
      <c r="CY68" s="78"/>
      <c r="CZ68" s="78"/>
      <c r="DA68" s="78"/>
      <c r="DB68" s="78"/>
    </row>
    <row r="69" spans="1:106">
      <c r="A69" s="78"/>
      <c r="B69" s="78"/>
      <c r="C69" s="78"/>
      <c r="D69" s="78"/>
      <c r="E69" s="78"/>
      <c r="F69" s="78"/>
      <c r="G69" s="78"/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78"/>
      <c r="BH69" s="78"/>
      <c r="BI69" s="78"/>
      <c r="BJ69" s="78"/>
      <c r="BK69" s="78"/>
      <c r="BL69" s="78"/>
      <c r="BM69" s="78"/>
      <c r="BN69" s="78"/>
      <c r="BO69" s="78"/>
      <c r="BP69" s="78"/>
      <c r="BQ69" s="78"/>
      <c r="BR69" s="78"/>
      <c r="BS69" s="78"/>
      <c r="BT69" s="78"/>
      <c r="BU69" s="78"/>
      <c r="BV69" s="78"/>
      <c r="BW69" s="78"/>
      <c r="BX69" s="78"/>
      <c r="BY69" s="78"/>
      <c r="BZ69" s="78"/>
      <c r="CA69" s="78"/>
      <c r="CB69" s="78"/>
      <c r="CC69" s="78"/>
      <c r="CD69" s="78"/>
      <c r="CE69" s="78"/>
      <c r="CF69" s="78"/>
      <c r="CG69" s="78"/>
      <c r="CH69" s="78"/>
      <c r="CI69" s="78"/>
      <c r="CJ69" s="78"/>
      <c r="CK69" s="78"/>
      <c r="CL69" s="78"/>
      <c r="CM69" s="78"/>
      <c r="CN69" s="78"/>
      <c r="CO69" s="78"/>
      <c r="CP69" s="78"/>
      <c r="CQ69" s="78"/>
      <c r="CR69" s="78"/>
      <c r="CS69" s="78"/>
      <c r="CT69" s="78"/>
      <c r="CU69" s="78"/>
      <c r="CV69" s="78"/>
      <c r="CW69" s="78"/>
      <c r="CX69" s="78"/>
      <c r="CY69" s="78"/>
      <c r="CZ69" s="78"/>
      <c r="DA69" s="78"/>
      <c r="DB69" s="78"/>
    </row>
    <row r="70" spans="1:106">
      <c r="A70" s="78"/>
      <c r="B70" s="78"/>
      <c r="C70" s="78"/>
      <c r="D70" s="78"/>
      <c r="E70" s="78"/>
      <c r="F70" s="78"/>
      <c r="G70" s="78"/>
      <c r="H70" s="78"/>
      <c r="I70" s="78"/>
      <c r="J70" s="78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8"/>
      <c r="AA70" s="78"/>
      <c r="AB70" s="78"/>
      <c r="AC70" s="78"/>
      <c r="AD70" s="78"/>
      <c r="AE70" s="78"/>
      <c r="AF70" s="78"/>
      <c r="AG70" s="78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BE70" s="78"/>
      <c r="BF70" s="78"/>
      <c r="BG70" s="78"/>
      <c r="BH70" s="78"/>
      <c r="BI70" s="78"/>
      <c r="BJ70" s="78"/>
      <c r="BK70" s="78"/>
      <c r="BL70" s="78"/>
      <c r="BM70" s="78"/>
      <c r="BN70" s="78"/>
      <c r="BO70" s="78"/>
      <c r="BP70" s="78"/>
      <c r="BQ70" s="78"/>
      <c r="BR70" s="78"/>
      <c r="BS70" s="78"/>
      <c r="BT70" s="78"/>
      <c r="BU70" s="78"/>
      <c r="BV70" s="78"/>
      <c r="BW70" s="78"/>
      <c r="BX70" s="78"/>
      <c r="BY70" s="78"/>
      <c r="BZ70" s="78"/>
      <c r="CA70" s="78"/>
      <c r="CB70" s="78"/>
      <c r="CC70" s="78"/>
      <c r="CD70" s="78"/>
      <c r="CE70" s="78"/>
      <c r="CF70" s="78"/>
      <c r="CG70" s="78"/>
      <c r="CH70" s="78"/>
      <c r="CI70" s="78"/>
      <c r="CJ70" s="78"/>
      <c r="CK70" s="78"/>
      <c r="CL70" s="78"/>
      <c r="CM70" s="78"/>
      <c r="CN70" s="78"/>
      <c r="CO70" s="78"/>
      <c r="CP70" s="78"/>
      <c r="CQ70" s="78"/>
      <c r="CR70" s="78"/>
      <c r="CS70" s="78"/>
      <c r="CT70" s="78"/>
      <c r="CU70" s="78"/>
      <c r="CV70" s="78"/>
      <c r="CW70" s="78"/>
      <c r="CX70" s="78"/>
      <c r="CY70" s="78"/>
      <c r="CZ70" s="78"/>
      <c r="DA70" s="78"/>
      <c r="DB70" s="78"/>
    </row>
    <row r="71" spans="1:106">
      <c r="A71" s="78"/>
      <c r="B71" s="78"/>
      <c r="C71" s="78"/>
      <c r="D71" s="78"/>
      <c r="E71" s="78"/>
      <c r="F71" s="78"/>
      <c r="G71" s="78"/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BE71" s="78"/>
      <c r="BF71" s="78"/>
      <c r="BG71" s="78"/>
      <c r="BH71" s="78"/>
      <c r="BI71" s="78"/>
      <c r="BJ71" s="78"/>
      <c r="BK71" s="78"/>
      <c r="BL71" s="78"/>
      <c r="BM71" s="78"/>
      <c r="BN71" s="78"/>
      <c r="BO71" s="78"/>
      <c r="BP71" s="78"/>
      <c r="BQ71" s="78"/>
      <c r="BR71" s="78"/>
      <c r="BS71" s="78"/>
      <c r="BT71" s="78"/>
      <c r="BU71" s="78"/>
      <c r="BV71" s="78"/>
      <c r="BW71" s="78"/>
      <c r="BX71" s="78"/>
      <c r="BY71" s="78"/>
      <c r="BZ71" s="78"/>
      <c r="CA71" s="78"/>
      <c r="CB71" s="78"/>
      <c r="CC71" s="78"/>
      <c r="CD71" s="78"/>
      <c r="CE71" s="78"/>
      <c r="CF71" s="78"/>
      <c r="CG71" s="78"/>
      <c r="CH71" s="78"/>
      <c r="CI71" s="78"/>
      <c r="CJ71" s="78"/>
      <c r="CK71" s="78"/>
      <c r="CL71" s="78"/>
      <c r="CM71" s="78"/>
      <c r="CN71" s="78"/>
      <c r="CO71" s="78"/>
      <c r="CP71" s="78"/>
      <c r="CQ71" s="78"/>
      <c r="CR71" s="78"/>
      <c r="CS71" s="78"/>
      <c r="CT71" s="78"/>
      <c r="CU71" s="78"/>
      <c r="CV71" s="78"/>
      <c r="CW71" s="78"/>
      <c r="CX71" s="78"/>
      <c r="CY71" s="78"/>
      <c r="CZ71" s="78"/>
      <c r="DA71" s="78"/>
      <c r="DB71" s="78"/>
    </row>
    <row r="72" spans="1:106">
      <c r="A72" s="78"/>
      <c r="B72" s="78"/>
      <c r="C72" s="78"/>
      <c r="D72" s="78"/>
      <c r="E72" s="78"/>
      <c r="F72" s="78"/>
      <c r="G72" s="78"/>
      <c r="H72" s="78"/>
      <c r="I72" s="78"/>
      <c r="J72" s="78"/>
      <c r="K72" s="78"/>
      <c r="L72" s="78"/>
      <c r="M72" s="78"/>
      <c r="N72" s="78"/>
      <c r="O72" s="78"/>
      <c r="P72" s="78"/>
      <c r="Q72" s="78"/>
      <c r="R72" s="78"/>
      <c r="S72" s="78"/>
      <c r="T72" s="78"/>
      <c r="U72" s="78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  <c r="AG72" s="78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78"/>
      <c r="BH72" s="78"/>
      <c r="BI72" s="78"/>
      <c r="BJ72" s="78"/>
      <c r="BK72" s="78"/>
      <c r="BL72" s="78"/>
      <c r="BM72" s="78"/>
      <c r="BN72" s="78"/>
      <c r="BO72" s="78"/>
      <c r="BP72" s="78"/>
      <c r="BQ72" s="78"/>
      <c r="BR72" s="78"/>
      <c r="BS72" s="78"/>
      <c r="BT72" s="78"/>
      <c r="BU72" s="78"/>
      <c r="BV72" s="78"/>
      <c r="BW72" s="78"/>
      <c r="BX72" s="78"/>
      <c r="BY72" s="78"/>
      <c r="BZ72" s="78"/>
      <c r="CA72" s="78"/>
      <c r="CB72" s="78"/>
      <c r="CC72" s="78"/>
      <c r="CD72" s="78"/>
      <c r="CE72" s="78"/>
      <c r="CF72" s="78"/>
      <c r="CG72" s="78"/>
      <c r="CH72" s="78"/>
      <c r="CI72" s="78"/>
      <c r="CJ72" s="78"/>
      <c r="CK72" s="78"/>
      <c r="CL72" s="78"/>
      <c r="CM72" s="78"/>
      <c r="CN72" s="78"/>
      <c r="CO72" s="78"/>
      <c r="CP72" s="78"/>
      <c r="CQ72" s="78"/>
      <c r="CR72" s="78"/>
      <c r="CS72" s="78"/>
      <c r="CT72" s="78"/>
      <c r="CU72" s="78"/>
      <c r="CV72" s="78"/>
      <c r="CW72" s="78"/>
      <c r="CX72" s="78"/>
      <c r="CY72" s="78"/>
      <c r="CZ72" s="78"/>
      <c r="DA72" s="78"/>
      <c r="DB72" s="78"/>
    </row>
    <row r="73" spans="1:106">
      <c r="A73" s="78"/>
      <c r="B73" s="78"/>
      <c r="C73" s="78"/>
      <c r="D73" s="78"/>
      <c r="E73" s="78"/>
      <c r="F73" s="78"/>
      <c r="G73" s="78"/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  <c r="BV73" s="78"/>
      <c r="BW73" s="78"/>
      <c r="BX73" s="78"/>
      <c r="BY73" s="78"/>
      <c r="BZ73" s="78"/>
      <c r="CA73" s="78"/>
      <c r="CB73" s="78"/>
      <c r="CC73" s="78"/>
      <c r="CD73" s="78"/>
      <c r="CE73" s="78"/>
      <c r="CF73" s="78"/>
      <c r="CG73" s="78"/>
      <c r="CH73" s="78"/>
      <c r="CI73" s="78"/>
      <c r="CJ73" s="78"/>
      <c r="CK73" s="78"/>
      <c r="CL73" s="78"/>
      <c r="CM73" s="78"/>
      <c r="CN73" s="78"/>
      <c r="CO73" s="78"/>
      <c r="CP73" s="78"/>
      <c r="CQ73" s="78"/>
      <c r="CR73" s="78"/>
      <c r="CS73" s="78"/>
      <c r="CT73" s="78"/>
      <c r="CU73" s="78"/>
      <c r="CV73" s="78"/>
      <c r="CW73" s="78"/>
      <c r="CX73" s="78"/>
      <c r="CY73" s="78"/>
      <c r="CZ73" s="78"/>
      <c r="DA73" s="78"/>
      <c r="DB73" s="78"/>
    </row>
    <row r="74" spans="1:106">
      <c r="A74" s="78"/>
      <c r="B74" s="78"/>
      <c r="C74" s="78"/>
      <c r="D74" s="78"/>
      <c r="E74" s="78"/>
      <c r="F74" s="78"/>
      <c r="G74" s="78"/>
      <c r="H74" s="78"/>
      <c r="I74" s="78"/>
      <c r="J74" s="78"/>
      <c r="K74" s="78"/>
      <c r="L74" s="78"/>
      <c r="M74" s="78"/>
      <c r="N74" s="78"/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  <c r="BV74" s="78"/>
      <c r="BW74" s="78"/>
      <c r="BX74" s="78"/>
      <c r="BY74" s="78"/>
      <c r="BZ74" s="78"/>
      <c r="CA74" s="78"/>
      <c r="CB74" s="78"/>
      <c r="CC74" s="78"/>
      <c r="CD74" s="78"/>
      <c r="CE74" s="78"/>
      <c r="CF74" s="78"/>
      <c r="CG74" s="78"/>
      <c r="CH74" s="78"/>
      <c r="CI74" s="78"/>
      <c r="CJ74" s="78"/>
      <c r="CK74" s="78"/>
      <c r="CL74" s="78"/>
      <c r="CM74" s="78"/>
      <c r="CN74" s="78"/>
      <c r="CO74" s="78"/>
      <c r="CP74" s="78"/>
      <c r="CQ74" s="78"/>
      <c r="CR74" s="78"/>
      <c r="CS74" s="78"/>
      <c r="CT74" s="78"/>
      <c r="CU74" s="78"/>
      <c r="CV74" s="78"/>
      <c r="CW74" s="78"/>
      <c r="CX74" s="78"/>
      <c r="CY74" s="78"/>
      <c r="CZ74" s="78"/>
      <c r="DA74" s="78"/>
      <c r="DB74" s="78"/>
    </row>
    <row r="75" spans="1:106">
      <c r="A75" s="78"/>
      <c r="B75" s="78"/>
      <c r="C75" s="78"/>
      <c r="D75" s="78"/>
      <c r="E75" s="78"/>
      <c r="F75" s="78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  <c r="BV75" s="78"/>
      <c r="BW75" s="78"/>
      <c r="BX75" s="78"/>
      <c r="BY75" s="78"/>
      <c r="BZ75" s="78"/>
      <c r="CA75" s="78"/>
      <c r="CB75" s="78"/>
      <c r="CC75" s="78"/>
      <c r="CD75" s="78"/>
      <c r="CE75" s="78"/>
      <c r="CF75" s="78"/>
      <c r="CG75" s="78"/>
      <c r="CH75" s="78"/>
      <c r="CI75" s="78"/>
      <c r="CJ75" s="78"/>
      <c r="CK75" s="78"/>
      <c r="CL75" s="78"/>
      <c r="CM75" s="78"/>
      <c r="CN75" s="78"/>
      <c r="CO75" s="78"/>
      <c r="CP75" s="78"/>
      <c r="CQ75" s="78"/>
      <c r="CR75" s="78"/>
      <c r="CS75" s="78"/>
      <c r="CT75" s="78"/>
      <c r="CU75" s="78"/>
      <c r="CV75" s="78"/>
      <c r="CW75" s="78"/>
      <c r="CX75" s="78"/>
      <c r="CY75" s="78"/>
      <c r="CZ75" s="78"/>
      <c r="DA75" s="78"/>
      <c r="DB75" s="78"/>
    </row>
    <row r="76" spans="1:106">
      <c r="A76" s="78"/>
      <c r="B76" s="78"/>
      <c r="C76" s="78"/>
      <c r="D76" s="78"/>
      <c r="E76" s="78"/>
      <c r="F76" s="78"/>
      <c r="G76" s="78"/>
      <c r="H76" s="78"/>
      <c r="I76" s="78"/>
      <c r="J76" s="78"/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78"/>
      <c r="BL76" s="78"/>
      <c r="BM76" s="78"/>
      <c r="BN76" s="78"/>
      <c r="BO76" s="78"/>
      <c r="BP76" s="78"/>
      <c r="BQ76" s="78"/>
      <c r="BR76" s="78"/>
      <c r="BS76" s="78"/>
      <c r="BT76" s="78"/>
      <c r="BU76" s="78"/>
      <c r="BV76" s="78"/>
      <c r="BW76" s="78"/>
      <c r="BX76" s="78"/>
      <c r="BY76" s="78"/>
      <c r="BZ76" s="78"/>
      <c r="CA76" s="78"/>
      <c r="CB76" s="78"/>
      <c r="CC76" s="78"/>
      <c r="CD76" s="78"/>
      <c r="CE76" s="78"/>
      <c r="CF76" s="78"/>
      <c r="CG76" s="78"/>
      <c r="CH76" s="78"/>
      <c r="CI76" s="78"/>
      <c r="CJ76" s="78"/>
      <c r="CK76" s="78"/>
      <c r="CL76" s="78"/>
      <c r="CM76" s="78"/>
      <c r="CN76" s="78"/>
      <c r="CO76" s="78"/>
      <c r="CP76" s="78"/>
      <c r="CQ76" s="78"/>
      <c r="CR76" s="78"/>
      <c r="CS76" s="78"/>
      <c r="CT76" s="78"/>
      <c r="CU76" s="78"/>
      <c r="CV76" s="78"/>
      <c r="CW76" s="78"/>
      <c r="CX76" s="78"/>
      <c r="CY76" s="78"/>
      <c r="CZ76" s="78"/>
      <c r="DA76" s="78"/>
      <c r="DB76" s="78"/>
    </row>
    <row r="77" spans="1:106">
      <c r="A77" s="78"/>
      <c r="B77" s="78"/>
      <c r="C77" s="78"/>
      <c r="D77" s="78"/>
      <c r="E77" s="78"/>
      <c r="F77" s="78"/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BE77" s="78"/>
      <c r="BF77" s="78"/>
      <c r="BG77" s="78"/>
      <c r="BH77" s="78"/>
      <c r="BI77" s="78"/>
      <c r="BJ77" s="78"/>
      <c r="BK77" s="78"/>
      <c r="BL77" s="78"/>
      <c r="BM77" s="78"/>
      <c r="BN77" s="78"/>
      <c r="BO77" s="78"/>
      <c r="BP77" s="78"/>
      <c r="BQ77" s="78"/>
      <c r="BR77" s="78"/>
      <c r="BS77" s="78"/>
      <c r="BT77" s="78"/>
      <c r="BU77" s="78"/>
      <c r="BV77" s="78"/>
      <c r="BW77" s="78"/>
      <c r="BX77" s="78"/>
      <c r="BY77" s="78"/>
      <c r="BZ77" s="78"/>
      <c r="CA77" s="78"/>
      <c r="CB77" s="78"/>
      <c r="CC77" s="78"/>
      <c r="CD77" s="78"/>
      <c r="CE77" s="78"/>
      <c r="CF77" s="78"/>
      <c r="CG77" s="78"/>
      <c r="CH77" s="78"/>
      <c r="CI77" s="78"/>
      <c r="CJ77" s="78"/>
      <c r="CK77" s="78"/>
      <c r="CL77" s="78"/>
      <c r="CM77" s="78"/>
      <c r="CN77" s="78"/>
      <c r="CO77" s="78"/>
      <c r="CP77" s="78"/>
      <c r="CQ77" s="78"/>
      <c r="CR77" s="78"/>
      <c r="CS77" s="78"/>
      <c r="CT77" s="78"/>
      <c r="CU77" s="78"/>
      <c r="CV77" s="78"/>
      <c r="CW77" s="78"/>
      <c r="CX77" s="78"/>
      <c r="CY77" s="78"/>
      <c r="CZ77" s="78"/>
      <c r="DA77" s="78"/>
      <c r="DB77" s="78"/>
    </row>
    <row r="78" spans="1:106">
      <c r="A78" s="78"/>
      <c r="B78" s="78"/>
      <c r="C78" s="78"/>
      <c r="D78" s="78"/>
      <c r="E78" s="78"/>
      <c r="F78" s="78"/>
      <c r="G78" s="78"/>
      <c r="H78" s="78"/>
      <c r="I78" s="78"/>
      <c r="J78" s="78"/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BE78" s="78"/>
      <c r="BF78" s="78"/>
      <c r="BG78" s="78"/>
      <c r="BH78" s="78"/>
      <c r="BI78" s="78"/>
      <c r="BJ78" s="78"/>
      <c r="BK78" s="78"/>
      <c r="BL78" s="78"/>
      <c r="BM78" s="78"/>
      <c r="BN78" s="78"/>
      <c r="BO78" s="78"/>
      <c r="BP78" s="78"/>
      <c r="BQ78" s="78"/>
      <c r="BR78" s="78"/>
      <c r="BS78" s="78"/>
      <c r="BT78" s="78"/>
      <c r="BU78" s="78"/>
      <c r="BV78" s="78"/>
      <c r="BW78" s="78"/>
      <c r="BX78" s="78"/>
      <c r="BY78" s="78"/>
      <c r="BZ78" s="78"/>
      <c r="CA78" s="78"/>
      <c r="CB78" s="78"/>
      <c r="CC78" s="78"/>
      <c r="CD78" s="78"/>
      <c r="CE78" s="78"/>
      <c r="CF78" s="78"/>
      <c r="CG78" s="78"/>
      <c r="CH78" s="78"/>
      <c r="CI78" s="78"/>
      <c r="CJ78" s="78"/>
      <c r="CK78" s="78"/>
      <c r="CL78" s="78"/>
      <c r="CM78" s="78"/>
      <c r="CN78" s="78"/>
      <c r="CO78" s="78"/>
      <c r="CP78" s="78"/>
      <c r="CQ78" s="78"/>
      <c r="CR78" s="78"/>
      <c r="CS78" s="78"/>
      <c r="CT78" s="78"/>
      <c r="CU78" s="78"/>
      <c r="CV78" s="78"/>
      <c r="CW78" s="78"/>
      <c r="CX78" s="78"/>
      <c r="CY78" s="78"/>
      <c r="CZ78" s="78"/>
      <c r="DA78" s="78"/>
      <c r="DB78" s="78"/>
    </row>
    <row r="79" spans="1:106">
      <c r="A79" s="78"/>
      <c r="B79" s="78"/>
      <c r="C79" s="78"/>
      <c r="D79" s="78"/>
      <c r="E79" s="78"/>
      <c r="F79" s="78"/>
      <c r="G79" s="78"/>
      <c r="H79" s="78"/>
      <c r="I79" s="78"/>
      <c r="J79" s="78"/>
      <c r="K79" s="78"/>
      <c r="L79" s="78"/>
      <c r="M79" s="78"/>
      <c r="N79" s="78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BE79" s="78"/>
      <c r="BF79" s="78"/>
      <c r="BG79" s="78"/>
      <c r="BH79" s="78"/>
      <c r="BI79" s="78"/>
      <c r="BJ79" s="78"/>
      <c r="BK79" s="78"/>
      <c r="BL79" s="78"/>
      <c r="BM79" s="78"/>
      <c r="BN79" s="78"/>
      <c r="BO79" s="78"/>
      <c r="BP79" s="78"/>
      <c r="BQ79" s="78"/>
      <c r="BR79" s="78"/>
      <c r="BS79" s="78"/>
      <c r="BT79" s="78"/>
      <c r="BU79" s="78"/>
      <c r="BV79" s="78"/>
      <c r="BW79" s="78"/>
      <c r="BX79" s="78"/>
      <c r="BY79" s="78"/>
      <c r="BZ79" s="78"/>
      <c r="CA79" s="78"/>
      <c r="CB79" s="78"/>
      <c r="CC79" s="78"/>
      <c r="CD79" s="78"/>
      <c r="CE79" s="78"/>
      <c r="CF79" s="78"/>
      <c r="CG79" s="78"/>
      <c r="CH79" s="78"/>
      <c r="CI79" s="78"/>
      <c r="CJ79" s="78"/>
      <c r="CK79" s="78"/>
      <c r="CL79" s="78"/>
      <c r="CM79" s="78"/>
      <c r="CN79" s="78"/>
      <c r="CO79" s="78"/>
      <c r="CP79" s="78"/>
      <c r="CQ79" s="78"/>
      <c r="CR79" s="78"/>
      <c r="CS79" s="78"/>
      <c r="CT79" s="78"/>
      <c r="CU79" s="78"/>
      <c r="CV79" s="78"/>
      <c r="CW79" s="78"/>
      <c r="CX79" s="78"/>
      <c r="CY79" s="78"/>
      <c r="CZ79" s="78"/>
      <c r="DA79" s="78"/>
      <c r="DB79" s="78"/>
    </row>
    <row r="80" spans="1:106">
      <c r="A80" s="78"/>
      <c r="B80" s="78"/>
      <c r="C80" s="78"/>
      <c r="D80" s="78"/>
      <c r="E80" s="78"/>
      <c r="F80" s="78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  <c r="BA80" s="78"/>
      <c r="BB80" s="78"/>
      <c r="BC80" s="78"/>
      <c r="BD80" s="78"/>
      <c r="BE80" s="78"/>
      <c r="BF80" s="78"/>
      <c r="BG80" s="78"/>
      <c r="BH80" s="78"/>
      <c r="BI80" s="78"/>
      <c r="BJ80" s="78"/>
      <c r="BK80" s="78"/>
      <c r="BL80" s="78"/>
      <c r="BM80" s="78"/>
      <c r="BN80" s="78"/>
      <c r="BO80" s="78"/>
      <c r="BP80" s="78"/>
      <c r="BQ80" s="78"/>
      <c r="BR80" s="78"/>
      <c r="BS80" s="78"/>
      <c r="BT80" s="78"/>
      <c r="BU80" s="78"/>
      <c r="BV80" s="78"/>
      <c r="BW80" s="78"/>
      <c r="BX80" s="78"/>
      <c r="BY80" s="78"/>
      <c r="BZ80" s="78"/>
      <c r="CA80" s="78"/>
      <c r="CB80" s="78"/>
      <c r="CC80" s="78"/>
      <c r="CD80" s="78"/>
      <c r="CE80" s="78"/>
      <c r="CF80" s="78"/>
      <c r="CG80" s="78"/>
      <c r="CH80" s="78"/>
      <c r="CI80" s="78"/>
      <c r="CJ80" s="78"/>
      <c r="CK80" s="78"/>
      <c r="CL80" s="78"/>
      <c r="CM80" s="78"/>
      <c r="CN80" s="78"/>
      <c r="CO80" s="78"/>
      <c r="CP80" s="78"/>
      <c r="CQ80" s="78"/>
      <c r="CR80" s="78"/>
      <c r="CS80" s="78"/>
      <c r="CT80" s="78"/>
      <c r="CU80" s="78"/>
      <c r="CV80" s="78"/>
      <c r="CW80" s="78"/>
      <c r="CX80" s="78"/>
      <c r="CY80" s="78"/>
      <c r="CZ80" s="78"/>
      <c r="DA80" s="78"/>
      <c r="DB80" s="78"/>
    </row>
    <row r="81" spans="1:106">
      <c r="A81" s="78"/>
      <c r="B81" s="78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78"/>
      <c r="BL81" s="78"/>
      <c r="BM81" s="78"/>
      <c r="BN81" s="78"/>
      <c r="BO81" s="78"/>
      <c r="BP81" s="78"/>
      <c r="BQ81" s="78"/>
      <c r="BR81" s="78"/>
      <c r="BS81" s="78"/>
      <c r="BT81" s="78"/>
      <c r="BU81" s="78"/>
      <c r="BV81" s="78"/>
      <c r="BW81" s="78"/>
      <c r="BX81" s="78"/>
      <c r="BY81" s="78"/>
      <c r="BZ81" s="78"/>
      <c r="CA81" s="78"/>
      <c r="CB81" s="78"/>
      <c r="CC81" s="78"/>
      <c r="CD81" s="78"/>
      <c r="CE81" s="78"/>
      <c r="CF81" s="78"/>
      <c r="CG81" s="78"/>
      <c r="CH81" s="78"/>
      <c r="CI81" s="78"/>
      <c r="CJ81" s="78"/>
      <c r="CK81" s="78"/>
      <c r="CL81" s="78"/>
      <c r="CM81" s="78"/>
      <c r="CN81" s="78"/>
      <c r="CO81" s="78"/>
      <c r="CP81" s="78"/>
      <c r="CQ81" s="78"/>
      <c r="CR81" s="78"/>
      <c r="CS81" s="78"/>
      <c r="CT81" s="78"/>
      <c r="CU81" s="78"/>
      <c r="CV81" s="78"/>
      <c r="CW81" s="78"/>
      <c r="CX81" s="78"/>
      <c r="CY81" s="78"/>
      <c r="CZ81" s="78"/>
      <c r="DA81" s="78"/>
      <c r="DB81" s="78"/>
    </row>
    <row r="82" spans="1:106">
      <c r="A82" s="78"/>
      <c r="B82" s="78"/>
      <c r="C82" s="78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8"/>
      <c r="O82" s="78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  <c r="BA82" s="78"/>
      <c r="BB82" s="78"/>
      <c r="BC82" s="78"/>
      <c r="BD82" s="78"/>
      <c r="BE82" s="78"/>
      <c r="BF82" s="78"/>
      <c r="BG82" s="78"/>
      <c r="BH82" s="78"/>
      <c r="BI82" s="78"/>
      <c r="BJ82" s="78"/>
      <c r="BK82" s="78"/>
      <c r="BL82" s="78"/>
      <c r="BM82" s="78"/>
      <c r="BN82" s="78"/>
      <c r="BO82" s="78"/>
      <c r="BP82" s="78"/>
      <c r="BQ82" s="78"/>
      <c r="BR82" s="78"/>
      <c r="BS82" s="78"/>
      <c r="BT82" s="78"/>
      <c r="BU82" s="78"/>
      <c r="BV82" s="78"/>
      <c r="BW82" s="78"/>
      <c r="BX82" s="78"/>
      <c r="BY82" s="78"/>
      <c r="BZ82" s="78"/>
      <c r="CA82" s="78"/>
      <c r="CB82" s="78"/>
      <c r="CC82" s="78"/>
      <c r="CD82" s="78"/>
      <c r="CE82" s="78"/>
      <c r="CF82" s="78"/>
      <c r="CG82" s="78"/>
      <c r="CH82" s="78"/>
      <c r="CI82" s="78"/>
      <c r="CJ82" s="78"/>
      <c r="CK82" s="78"/>
      <c r="CL82" s="78"/>
      <c r="CM82" s="78"/>
      <c r="CN82" s="78"/>
      <c r="CO82" s="78"/>
      <c r="CP82" s="78"/>
      <c r="CQ82" s="78"/>
      <c r="CR82" s="78"/>
      <c r="CS82" s="78"/>
      <c r="CT82" s="78"/>
      <c r="CU82" s="78"/>
      <c r="CV82" s="78"/>
      <c r="CW82" s="78"/>
      <c r="CX82" s="78"/>
      <c r="CY82" s="78"/>
      <c r="CZ82" s="78"/>
      <c r="DA82" s="78"/>
      <c r="DB82" s="78"/>
    </row>
    <row r="83" spans="1:106">
      <c r="A83" s="78"/>
      <c r="B83" s="78"/>
      <c r="C83" s="78"/>
      <c r="D83" s="78"/>
      <c r="E83" s="78"/>
      <c r="F83" s="78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  <c r="BA83" s="78"/>
      <c r="BB83" s="78"/>
      <c r="BC83" s="78"/>
      <c r="BD83" s="78"/>
      <c r="BE83" s="78"/>
      <c r="BF83" s="78"/>
      <c r="BG83" s="78"/>
      <c r="BH83" s="78"/>
      <c r="BI83" s="78"/>
      <c r="BJ83" s="78"/>
      <c r="BK83" s="78"/>
      <c r="BL83" s="78"/>
      <c r="BM83" s="78"/>
      <c r="BN83" s="78"/>
      <c r="BO83" s="78"/>
      <c r="BP83" s="78"/>
      <c r="BQ83" s="78"/>
      <c r="BR83" s="78"/>
      <c r="BS83" s="78"/>
      <c r="BT83" s="78"/>
      <c r="BU83" s="78"/>
      <c r="BV83" s="78"/>
      <c r="BW83" s="78"/>
      <c r="BX83" s="78"/>
      <c r="BY83" s="78"/>
      <c r="BZ83" s="78"/>
      <c r="CA83" s="78"/>
      <c r="CB83" s="78"/>
      <c r="CC83" s="78"/>
      <c r="CD83" s="78"/>
      <c r="CE83" s="78"/>
      <c r="CF83" s="78"/>
      <c r="CG83" s="78"/>
      <c r="CH83" s="78"/>
      <c r="CI83" s="78"/>
      <c r="CJ83" s="78"/>
      <c r="CK83" s="78"/>
      <c r="CL83" s="78"/>
      <c r="CM83" s="78"/>
      <c r="CN83" s="78"/>
      <c r="CO83" s="78"/>
      <c r="CP83" s="78"/>
      <c r="CQ83" s="78"/>
      <c r="CR83" s="78"/>
      <c r="CS83" s="78"/>
      <c r="CT83" s="78"/>
      <c r="CU83" s="78"/>
      <c r="CV83" s="78"/>
      <c r="CW83" s="78"/>
      <c r="CX83" s="78"/>
      <c r="CY83" s="78"/>
      <c r="CZ83" s="78"/>
      <c r="DA83" s="78"/>
      <c r="DB83" s="78"/>
    </row>
    <row r="84" spans="1:106">
      <c r="A84" s="78"/>
      <c r="B84" s="78"/>
      <c r="C84" s="78"/>
      <c r="D84" s="78"/>
      <c r="E84" s="78"/>
      <c r="F84" s="78"/>
      <c r="G84" s="78"/>
      <c r="H84" s="78"/>
      <c r="I84" s="78"/>
      <c r="J84" s="78"/>
      <c r="K84" s="78"/>
      <c r="L84" s="78"/>
      <c r="M84" s="78"/>
      <c r="N84" s="78"/>
      <c r="O84" s="78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  <c r="BA84" s="78"/>
      <c r="BB84" s="78"/>
      <c r="BC84" s="78"/>
      <c r="BD84" s="78"/>
      <c r="BE84" s="78"/>
      <c r="BF84" s="78"/>
      <c r="BG84" s="78"/>
      <c r="BH84" s="78"/>
      <c r="BI84" s="78"/>
      <c r="BJ84" s="78"/>
      <c r="BK84" s="78"/>
      <c r="BL84" s="78"/>
      <c r="BM84" s="78"/>
      <c r="BN84" s="78"/>
      <c r="BO84" s="78"/>
      <c r="BP84" s="78"/>
      <c r="BQ84" s="78"/>
      <c r="BR84" s="78"/>
      <c r="BS84" s="78"/>
      <c r="BT84" s="78"/>
      <c r="BU84" s="78"/>
      <c r="BV84" s="78"/>
      <c r="BW84" s="78"/>
      <c r="BX84" s="78"/>
      <c r="BY84" s="78"/>
      <c r="BZ84" s="78"/>
      <c r="CA84" s="78"/>
      <c r="CB84" s="78"/>
      <c r="CC84" s="78"/>
      <c r="CD84" s="78"/>
      <c r="CE84" s="78"/>
      <c r="CF84" s="78"/>
      <c r="CG84" s="78"/>
      <c r="CH84" s="78"/>
      <c r="CI84" s="78"/>
      <c r="CJ84" s="78"/>
      <c r="CK84" s="78"/>
      <c r="CL84" s="78"/>
      <c r="CM84" s="78"/>
      <c r="CN84" s="78"/>
      <c r="CO84" s="78"/>
      <c r="CP84" s="78"/>
      <c r="CQ84" s="78"/>
      <c r="CR84" s="78"/>
      <c r="CS84" s="78"/>
      <c r="CT84" s="78"/>
      <c r="CU84" s="78"/>
      <c r="CV84" s="78"/>
      <c r="CW84" s="78"/>
      <c r="CX84" s="78"/>
      <c r="CY84" s="78"/>
      <c r="CZ84" s="78"/>
      <c r="DA84" s="78"/>
      <c r="DB84" s="78"/>
    </row>
    <row r="85" spans="1:106">
      <c r="A85" s="78"/>
      <c r="B85" s="78"/>
      <c r="C85" s="78"/>
      <c r="D85" s="78"/>
      <c r="E85" s="78"/>
      <c r="F85" s="78"/>
      <c r="G85" s="78"/>
      <c r="H85" s="78"/>
      <c r="I85" s="78"/>
      <c r="J85" s="78"/>
      <c r="K85" s="78"/>
      <c r="L85" s="78"/>
      <c r="M85" s="78"/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  <c r="BA85" s="78"/>
      <c r="BB85" s="78"/>
      <c r="BC85" s="78"/>
      <c r="BD85" s="78"/>
      <c r="BE85" s="78"/>
      <c r="BF85" s="78"/>
      <c r="BG85" s="78"/>
      <c r="BH85" s="78"/>
      <c r="BI85" s="78"/>
      <c r="BJ85" s="78"/>
      <c r="BK85" s="78"/>
      <c r="BL85" s="78"/>
      <c r="BM85" s="78"/>
      <c r="BN85" s="78"/>
      <c r="BO85" s="78"/>
      <c r="BP85" s="78"/>
      <c r="BQ85" s="78"/>
      <c r="BR85" s="78"/>
      <c r="BS85" s="78"/>
      <c r="BT85" s="78"/>
      <c r="BU85" s="78"/>
      <c r="BV85" s="78"/>
      <c r="BW85" s="78"/>
      <c r="BX85" s="78"/>
      <c r="BY85" s="78"/>
      <c r="BZ85" s="78"/>
      <c r="CA85" s="78"/>
      <c r="CB85" s="78"/>
      <c r="CC85" s="78"/>
      <c r="CD85" s="78"/>
      <c r="CE85" s="78"/>
      <c r="CF85" s="78"/>
      <c r="CG85" s="78"/>
      <c r="CH85" s="78"/>
      <c r="CI85" s="78"/>
      <c r="CJ85" s="78"/>
      <c r="CK85" s="78"/>
      <c r="CL85" s="78"/>
      <c r="CM85" s="78"/>
      <c r="CN85" s="78"/>
      <c r="CO85" s="78"/>
      <c r="CP85" s="78"/>
      <c r="CQ85" s="78"/>
      <c r="CR85" s="78"/>
      <c r="CS85" s="78"/>
      <c r="CT85" s="78"/>
      <c r="CU85" s="78"/>
      <c r="CV85" s="78"/>
      <c r="CW85" s="78"/>
      <c r="CX85" s="78"/>
      <c r="CY85" s="78"/>
      <c r="CZ85" s="78"/>
      <c r="DA85" s="78"/>
      <c r="DB85" s="78"/>
    </row>
    <row r="86" spans="1:106">
      <c r="A86" s="78"/>
      <c r="B86" s="78"/>
      <c r="C86" s="78"/>
      <c r="D86" s="78"/>
      <c r="E86" s="78"/>
      <c r="F86" s="78"/>
      <c r="G86" s="78"/>
      <c r="H86" s="78"/>
      <c r="I86" s="78"/>
      <c r="J86" s="78"/>
      <c r="K86" s="78"/>
      <c r="L86" s="78"/>
      <c r="M86" s="78"/>
      <c r="N86" s="78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  <c r="BA86" s="78"/>
      <c r="BB86" s="78"/>
      <c r="BC86" s="78"/>
      <c r="BD86" s="78"/>
      <c r="BE86" s="78"/>
      <c r="BF86" s="78"/>
      <c r="BG86" s="78"/>
      <c r="BH86" s="78"/>
      <c r="BI86" s="78"/>
      <c r="BJ86" s="78"/>
      <c r="BK86" s="78"/>
      <c r="BL86" s="78"/>
      <c r="BM86" s="78"/>
      <c r="BN86" s="78"/>
      <c r="BO86" s="78"/>
      <c r="BP86" s="78"/>
      <c r="BQ86" s="78"/>
      <c r="BR86" s="78"/>
      <c r="BS86" s="78"/>
      <c r="BT86" s="78"/>
      <c r="BU86" s="78"/>
      <c r="BV86" s="78"/>
      <c r="BW86" s="78"/>
      <c r="BX86" s="78"/>
      <c r="BY86" s="78"/>
      <c r="BZ86" s="78"/>
      <c r="CA86" s="78"/>
      <c r="CB86" s="78"/>
      <c r="CC86" s="78"/>
      <c r="CD86" s="78"/>
      <c r="CE86" s="78"/>
      <c r="CF86" s="78"/>
      <c r="CG86" s="78"/>
      <c r="CH86" s="78"/>
      <c r="CI86" s="78"/>
      <c r="CJ86" s="78"/>
      <c r="CK86" s="78"/>
      <c r="CL86" s="78"/>
      <c r="CM86" s="78"/>
      <c r="CN86" s="78"/>
      <c r="CO86" s="78"/>
      <c r="CP86" s="78"/>
      <c r="CQ86" s="78"/>
      <c r="CR86" s="78"/>
      <c r="CS86" s="78"/>
      <c r="CT86" s="78"/>
      <c r="CU86" s="78"/>
      <c r="CV86" s="78"/>
      <c r="CW86" s="78"/>
      <c r="CX86" s="78"/>
      <c r="CY86" s="78"/>
      <c r="CZ86" s="78"/>
      <c r="DA86" s="78"/>
      <c r="DB86" s="78"/>
    </row>
    <row r="87" spans="1:106">
      <c r="A87" s="78"/>
      <c r="B87" s="78"/>
      <c r="C87" s="78"/>
      <c r="D87" s="78"/>
      <c r="E87" s="78"/>
      <c r="F87" s="78"/>
      <c r="G87" s="78"/>
      <c r="H87" s="78"/>
      <c r="I87" s="78"/>
      <c r="J87" s="78"/>
      <c r="K87" s="78"/>
      <c r="L87" s="78"/>
      <c r="M87" s="78"/>
      <c r="N87" s="78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  <c r="BA87" s="78"/>
      <c r="BB87" s="78"/>
      <c r="BC87" s="78"/>
      <c r="BD87" s="78"/>
      <c r="BE87" s="78"/>
      <c r="BF87" s="78"/>
      <c r="BG87" s="78"/>
      <c r="BH87" s="78"/>
      <c r="BI87" s="78"/>
      <c r="BJ87" s="78"/>
      <c r="BK87" s="78"/>
      <c r="BL87" s="78"/>
      <c r="BM87" s="78"/>
      <c r="BN87" s="78"/>
      <c r="BO87" s="78"/>
      <c r="BP87" s="78"/>
      <c r="BQ87" s="78"/>
      <c r="BR87" s="78"/>
      <c r="BS87" s="78"/>
      <c r="BT87" s="78"/>
      <c r="BU87" s="78"/>
      <c r="BV87" s="78"/>
      <c r="BW87" s="78"/>
      <c r="BX87" s="78"/>
      <c r="BY87" s="78"/>
      <c r="BZ87" s="78"/>
      <c r="CA87" s="78"/>
      <c r="CB87" s="78"/>
      <c r="CC87" s="78"/>
      <c r="CD87" s="78"/>
      <c r="CE87" s="78"/>
      <c r="CF87" s="78"/>
      <c r="CG87" s="78"/>
      <c r="CH87" s="78"/>
      <c r="CI87" s="78"/>
      <c r="CJ87" s="78"/>
      <c r="CK87" s="78"/>
      <c r="CL87" s="78"/>
      <c r="CM87" s="78"/>
      <c r="CN87" s="78"/>
      <c r="CO87" s="78"/>
      <c r="CP87" s="78"/>
      <c r="CQ87" s="78"/>
      <c r="CR87" s="78"/>
      <c r="CS87" s="78"/>
      <c r="CT87" s="78"/>
      <c r="CU87" s="78"/>
      <c r="CV87" s="78"/>
      <c r="CW87" s="78"/>
      <c r="CX87" s="78"/>
      <c r="CY87" s="78"/>
      <c r="CZ87" s="78"/>
      <c r="DA87" s="78"/>
      <c r="DB87" s="78"/>
    </row>
    <row r="88" spans="1:106">
      <c r="A88" s="78"/>
      <c r="B88" s="78"/>
      <c r="C88" s="78"/>
      <c r="D88" s="78"/>
      <c r="E88" s="78"/>
      <c r="F88" s="78"/>
      <c r="G88" s="78"/>
      <c r="H88" s="78"/>
      <c r="I88" s="78"/>
      <c r="J88" s="78"/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8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  <c r="BA88" s="78"/>
      <c r="BB88" s="78"/>
      <c r="BC88" s="78"/>
      <c r="BD88" s="78"/>
      <c r="BE88" s="78"/>
      <c r="BF88" s="78"/>
      <c r="BG88" s="78"/>
      <c r="BH88" s="78"/>
      <c r="BI88" s="78"/>
      <c r="BJ88" s="78"/>
      <c r="BK88" s="78"/>
      <c r="BL88" s="78"/>
      <c r="BM88" s="78"/>
      <c r="BN88" s="78"/>
      <c r="BO88" s="78"/>
      <c r="BP88" s="78"/>
      <c r="BQ88" s="78"/>
      <c r="BR88" s="78"/>
      <c r="BS88" s="78"/>
      <c r="BT88" s="78"/>
      <c r="BU88" s="78"/>
      <c r="BV88" s="78"/>
      <c r="BW88" s="78"/>
      <c r="BX88" s="78"/>
      <c r="BY88" s="78"/>
      <c r="BZ88" s="78"/>
      <c r="CA88" s="78"/>
      <c r="CB88" s="78"/>
      <c r="CC88" s="78"/>
      <c r="CD88" s="78"/>
      <c r="CE88" s="78"/>
      <c r="CF88" s="78"/>
      <c r="CG88" s="78"/>
      <c r="CH88" s="78"/>
      <c r="CI88" s="78"/>
      <c r="CJ88" s="78"/>
      <c r="CK88" s="78"/>
      <c r="CL88" s="78"/>
      <c r="CM88" s="78"/>
      <c r="CN88" s="78"/>
      <c r="CO88" s="78"/>
      <c r="CP88" s="78"/>
      <c r="CQ88" s="78"/>
      <c r="CR88" s="78"/>
      <c r="CS88" s="78"/>
      <c r="CT88" s="78"/>
      <c r="CU88" s="78"/>
      <c r="CV88" s="78"/>
      <c r="CW88" s="78"/>
      <c r="CX88" s="78"/>
      <c r="CY88" s="78"/>
      <c r="CZ88" s="78"/>
      <c r="DA88" s="78"/>
      <c r="DB88" s="78"/>
    </row>
    <row r="89" spans="1:106">
      <c r="A89" s="78"/>
      <c r="B89" s="78"/>
      <c r="C89" s="78"/>
      <c r="D89" s="78"/>
      <c r="E89" s="78"/>
      <c r="F89" s="78"/>
      <c r="G89" s="78"/>
      <c r="H89" s="78"/>
      <c r="I89" s="78"/>
      <c r="J89" s="78"/>
      <c r="K89" s="78"/>
      <c r="L89" s="78"/>
      <c r="M89" s="78"/>
      <c r="N89" s="78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  <c r="BA89" s="78"/>
      <c r="BB89" s="78"/>
      <c r="BC89" s="78"/>
      <c r="BD89" s="78"/>
      <c r="BE89" s="78"/>
      <c r="BF89" s="78"/>
      <c r="BG89" s="78"/>
      <c r="BH89" s="78"/>
      <c r="BI89" s="78"/>
      <c r="BJ89" s="78"/>
      <c r="BK89" s="78"/>
      <c r="BL89" s="78"/>
      <c r="BM89" s="78"/>
      <c r="BN89" s="78"/>
      <c r="BO89" s="78"/>
      <c r="BP89" s="78"/>
      <c r="BQ89" s="78"/>
      <c r="BR89" s="78"/>
      <c r="BS89" s="78"/>
      <c r="BT89" s="78"/>
      <c r="BU89" s="78"/>
      <c r="BV89" s="78"/>
      <c r="BW89" s="78"/>
      <c r="BX89" s="78"/>
      <c r="BY89" s="78"/>
      <c r="BZ89" s="78"/>
      <c r="CA89" s="78"/>
      <c r="CB89" s="78"/>
      <c r="CC89" s="78"/>
      <c r="CD89" s="78"/>
      <c r="CE89" s="78"/>
      <c r="CF89" s="78"/>
      <c r="CG89" s="78"/>
      <c r="CH89" s="78"/>
      <c r="CI89" s="78"/>
      <c r="CJ89" s="78"/>
      <c r="CK89" s="78"/>
      <c r="CL89" s="78"/>
      <c r="CM89" s="78"/>
      <c r="CN89" s="78"/>
      <c r="CO89" s="78"/>
      <c r="CP89" s="78"/>
      <c r="CQ89" s="78"/>
      <c r="CR89" s="78"/>
      <c r="CS89" s="78"/>
      <c r="CT89" s="78"/>
      <c r="CU89" s="78"/>
      <c r="CV89" s="78"/>
      <c r="CW89" s="78"/>
      <c r="CX89" s="78"/>
      <c r="CY89" s="78"/>
      <c r="CZ89" s="78"/>
      <c r="DA89" s="78"/>
      <c r="DB89" s="78"/>
    </row>
    <row r="90" spans="1:106">
      <c r="A90" s="78"/>
      <c r="B90" s="78"/>
      <c r="C90" s="78"/>
      <c r="D90" s="78"/>
      <c r="E90" s="78"/>
      <c r="F90" s="78"/>
      <c r="G90" s="78"/>
      <c r="H90" s="78"/>
      <c r="I90" s="78"/>
      <c r="J90" s="78"/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8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  <c r="BA90" s="78"/>
      <c r="BB90" s="78"/>
      <c r="BC90" s="78"/>
      <c r="BD90" s="78"/>
      <c r="BE90" s="78"/>
      <c r="BF90" s="78"/>
      <c r="BG90" s="78"/>
      <c r="BH90" s="78"/>
      <c r="BI90" s="78"/>
      <c r="BJ90" s="78"/>
      <c r="BK90" s="78"/>
      <c r="BL90" s="78"/>
      <c r="BM90" s="78"/>
      <c r="BN90" s="78"/>
      <c r="BO90" s="78"/>
      <c r="BP90" s="78"/>
      <c r="BQ90" s="78"/>
      <c r="BR90" s="78"/>
      <c r="BS90" s="78"/>
      <c r="BT90" s="78"/>
      <c r="BU90" s="78"/>
      <c r="BV90" s="78"/>
      <c r="BW90" s="78"/>
      <c r="BX90" s="78"/>
      <c r="BY90" s="78"/>
      <c r="BZ90" s="78"/>
      <c r="CA90" s="78"/>
      <c r="CB90" s="78"/>
      <c r="CC90" s="78"/>
      <c r="CD90" s="78"/>
      <c r="CE90" s="78"/>
      <c r="CF90" s="78"/>
      <c r="CG90" s="78"/>
      <c r="CH90" s="78"/>
      <c r="CI90" s="78"/>
      <c r="CJ90" s="78"/>
      <c r="CK90" s="78"/>
      <c r="CL90" s="78"/>
      <c r="CM90" s="78"/>
      <c r="CN90" s="78"/>
      <c r="CO90" s="78"/>
      <c r="CP90" s="78"/>
      <c r="CQ90" s="78"/>
      <c r="CR90" s="78"/>
      <c r="CS90" s="78"/>
      <c r="CT90" s="78"/>
      <c r="CU90" s="78"/>
      <c r="CV90" s="78"/>
      <c r="CW90" s="78"/>
      <c r="CX90" s="78"/>
      <c r="CY90" s="78"/>
      <c r="CZ90" s="78"/>
      <c r="DA90" s="78"/>
      <c r="DB90" s="78"/>
    </row>
    <row r="91" spans="1:106">
      <c r="A91" s="78"/>
      <c r="B91" s="78"/>
      <c r="C91" s="78"/>
      <c r="D91" s="78"/>
      <c r="E91" s="78"/>
      <c r="F91" s="78"/>
      <c r="G91" s="78"/>
      <c r="H91" s="78"/>
      <c r="I91" s="78"/>
      <c r="J91" s="78"/>
      <c r="K91" s="78"/>
      <c r="L91" s="78"/>
      <c r="M91" s="78"/>
      <c r="N91" s="78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8"/>
      <c r="BD91" s="78"/>
      <c r="BE91" s="78"/>
      <c r="BF91" s="78"/>
      <c r="BG91" s="78"/>
      <c r="BH91" s="78"/>
      <c r="BI91" s="78"/>
      <c r="BJ91" s="78"/>
      <c r="BK91" s="78"/>
      <c r="BL91" s="78"/>
      <c r="BM91" s="78"/>
      <c r="BN91" s="78"/>
      <c r="BO91" s="78"/>
      <c r="BP91" s="78"/>
      <c r="BQ91" s="78"/>
      <c r="BR91" s="78"/>
      <c r="BS91" s="78"/>
      <c r="BT91" s="78"/>
      <c r="BU91" s="78"/>
      <c r="BV91" s="78"/>
      <c r="BW91" s="78"/>
      <c r="BX91" s="78"/>
      <c r="BY91" s="78"/>
      <c r="BZ91" s="78"/>
      <c r="CA91" s="78"/>
      <c r="CB91" s="78"/>
      <c r="CC91" s="78"/>
      <c r="CD91" s="78"/>
      <c r="CE91" s="78"/>
      <c r="CF91" s="78"/>
      <c r="CG91" s="78"/>
      <c r="CH91" s="78"/>
      <c r="CI91" s="78"/>
      <c r="CJ91" s="78"/>
      <c r="CK91" s="78"/>
      <c r="CL91" s="78"/>
      <c r="CM91" s="78"/>
      <c r="CN91" s="78"/>
      <c r="CO91" s="78"/>
      <c r="CP91" s="78"/>
      <c r="CQ91" s="78"/>
      <c r="CR91" s="78"/>
      <c r="CS91" s="78"/>
      <c r="CT91" s="78"/>
      <c r="CU91" s="78"/>
      <c r="CV91" s="78"/>
      <c r="CW91" s="78"/>
      <c r="CX91" s="78"/>
      <c r="CY91" s="78"/>
      <c r="CZ91" s="78"/>
      <c r="DA91" s="78"/>
      <c r="DB91" s="78"/>
    </row>
    <row r="92" spans="1:106">
      <c r="A92" s="78"/>
      <c r="B92" s="78"/>
      <c r="C92" s="78"/>
      <c r="D92" s="78"/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  <c r="BA92" s="78"/>
      <c r="BB92" s="78"/>
      <c r="BC92" s="78"/>
      <c r="BD92" s="78"/>
      <c r="BE92" s="78"/>
      <c r="BF92" s="78"/>
      <c r="BG92" s="78"/>
      <c r="BH92" s="78"/>
      <c r="BI92" s="78"/>
      <c r="BJ92" s="78"/>
      <c r="BK92" s="78"/>
      <c r="BL92" s="78"/>
      <c r="BM92" s="78"/>
      <c r="BN92" s="78"/>
      <c r="BO92" s="78"/>
      <c r="BP92" s="78"/>
      <c r="BQ92" s="78"/>
      <c r="BR92" s="78"/>
      <c r="BS92" s="78"/>
      <c r="BT92" s="78"/>
      <c r="BU92" s="78"/>
      <c r="BV92" s="78"/>
      <c r="BW92" s="78"/>
      <c r="BX92" s="78"/>
      <c r="BY92" s="78"/>
      <c r="BZ92" s="78"/>
      <c r="CA92" s="78"/>
      <c r="CB92" s="78"/>
      <c r="CC92" s="78"/>
      <c r="CD92" s="78"/>
      <c r="CE92" s="78"/>
      <c r="CF92" s="78"/>
      <c r="CG92" s="78"/>
      <c r="CH92" s="78"/>
      <c r="CI92" s="78"/>
      <c r="CJ92" s="78"/>
      <c r="CK92" s="78"/>
      <c r="CL92" s="78"/>
      <c r="CM92" s="78"/>
      <c r="CN92" s="78"/>
      <c r="CO92" s="78"/>
      <c r="CP92" s="78"/>
      <c r="CQ92" s="78"/>
      <c r="CR92" s="78"/>
      <c r="CS92" s="78"/>
      <c r="CT92" s="78"/>
      <c r="CU92" s="78"/>
      <c r="CV92" s="78"/>
      <c r="CW92" s="78"/>
      <c r="CX92" s="78"/>
      <c r="CY92" s="78"/>
      <c r="CZ92" s="78"/>
      <c r="DA92" s="78"/>
      <c r="DB92" s="78"/>
    </row>
    <row r="93" spans="1:106">
      <c r="A93" s="78"/>
      <c r="B93" s="78"/>
      <c r="C93" s="78"/>
      <c r="D93" s="78"/>
      <c r="E93" s="78"/>
      <c r="F93" s="78"/>
      <c r="G93" s="78"/>
      <c r="H93" s="78"/>
      <c r="I93" s="78"/>
      <c r="J93" s="78"/>
      <c r="K93" s="78"/>
      <c r="L93" s="78"/>
      <c r="M93" s="78"/>
      <c r="N93" s="78"/>
      <c r="O93" s="78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8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  <c r="BA93" s="78"/>
      <c r="BB93" s="78"/>
      <c r="BC93" s="78"/>
      <c r="BD93" s="78"/>
      <c r="BE93" s="78"/>
      <c r="BF93" s="78"/>
      <c r="BG93" s="78"/>
      <c r="BH93" s="78"/>
      <c r="BI93" s="78"/>
      <c r="BJ93" s="78"/>
      <c r="BK93" s="78"/>
      <c r="BL93" s="78"/>
      <c r="BM93" s="78"/>
      <c r="BN93" s="78"/>
      <c r="BO93" s="78"/>
      <c r="BP93" s="78"/>
      <c r="BQ93" s="78"/>
      <c r="BR93" s="78"/>
      <c r="BS93" s="78"/>
      <c r="BT93" s="78"/>
      <c r="BU93" s="78"/>
      <c r="BV93" s="78"/>
      <c r="BW93" s="78"/>
      <c r="BX93" s="78"/>
      <c r="BY93" s="78"/>
      <c r="BZ93" s="78"/>
      <c r="CA93" s="78"/>
      <c r="CB93" s="78"/>
      <c r="CC93" s="78"/>
      <c r="CD93" s="78"/>
      <c r="CE93" s="78"/>
      <c r="CF93" s="78"/>
      <c r="CG93" s="78"/>
      <c r="CH93" s="78"/>
      <c r="CI93" s="78"/>
      <c r="CJ93" s="78"/>
      <c r="CK93" s="78"/>
      <c r="CL93" s="78"/>
      <c r="CM93" s="78"/>
      <c r="CN93" s="78"/>
      <c r="CO93" s="78"/>
      <c r="CP93" s="78"/>
      <c r="CQ93" s="78"/>
      <c r="CR93" s="78"/>
      <c r="CS93" s="78"/>
      <c r="CT93" s="78"/>
      <c r="CU93" s="78"/>
      <c r="CV93" s="78"/>
      <c r="CW93" s="78"/>
      <c r="CX93" s="78"/>
      <c r="CY93" s="78"/>
      <c r="CZ93" s="78"/>
      <c r="DA93" s="78"/>
      <c r="DB93" s="78"/>
    </row>
    <row r="94" spans="1:106">
      <c r="A94" s="78"/>
      <c r="B94" s="78"/>
      <c r="C94" s="78"/>
      <c r="D94" s="78"/>
      <c r="E94" s="78"/>
      <c r="F94" s="78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  <c r="BA94" s="78"/>
      <c r="BB94" s="78"/>
      <c r="BC94" s="78"/>
      <c r="BD94" s="78"/>
      <c r="BE94" s="78"/>
      <c r="BF94" s="78"/>
      <c r="BG94" s="78"/>
      <c r="BH94" s="78"/>
      <c r="BI94" s="78"/>
      <c r="BJ94" s="78"/>
      <c r="BK94" s="78"/>
      <c r="BL94" s="78"/>
      <c r="BM94" s="78"/>
      <c r="BN94" s="78"/>
      <c r="BO94" s="78"/>
      <c r="BP94" s="78"/>
      <c r="BQ94" s="78"/>
      <c r="BR94" s="78"/>
      <c r="BS94" s="78"/>
      <c r="BT94" s="78"/>
      <c r="BU94" s="78"/>
      <c r="BV94" s="78"/>
      <c r="BW94" s="78"/>
      <c r="BX94" s="78"/>
      <c r="BY94" s="78"/>
      <c r="BZ94" s="78"/>
      <c r="CA94" s="78"/>
      <c r="CB94" s="78"/>
      <c r="CC94" s="78"/>
      <c r="CD94" s="78"/>
      <c r="CE94" s="78"/>
      <c r="CF94" s="78"/>
      <c r="CG94" s="78"/>
      <c r="CH94" s="78"/>
      <c r="CI94" s="78"/>
      <c r="CJ94" s="78"/>
      <c r="CK94" s="78"/>
      <c r="CL94" s="78"/>
      <c r="CM94" s="78"/>
      <c r="CN94" s="78"/>
      <c r="CO94" s="78"/>
      <c r="CP94" s="78"/>
      <c r="CQ94" s="78"/>
      <c r="CR94" s="78"/>
      <c r="CS94" s="78"/>
      <c r="CT94" s="78"/>
      <c r="CU94" s="78"/>
      <c r="CV94" s="78"/>
      <c r="CW94" s="78"/>
      <c r="CX94" s="78"/>
      <c r="CY94" s="78"/>
      <c r="CZ94" s="78"/>
      <c r="DA94" s="78"/>
      <c r="DB94" s="78"/>
    </row>
    <row r="95" spans="1:106">
      <c r="A95" s="78"/>
      <c r="B95" s="78"/>
      <c r="C95" s="78"/>
      <c r="D95" s="78"/>
      <c r="E95" s="78"/>
      <c r="F95" s="78"/>
      <c r="G95" s="78"/>
      <c r="H95" s="78"/>
      <c r="I95" s="78"/>
      <c r="J95" s="78"/>
      <c r="K95" s="78"/>
      <c r="L95" s="78"/>
      <c r="M95" s="78"/>
      <c r="N95" s="78"/>
      <c r="O95" s="78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8"/>
      <c r="AA95" s="78"/>
      <c r="AB95" s="78"/>
      <c r="AC95" s="78"/>
      <c r="AD95" s="78"/>
      <c r="AE95" s="78"/>
      <c r="AF95" s="78"/>
      <c r="AG95" s="78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  <c r="BA95" s="78"/>
      <c r="BB95" s="78"/>
      <c r="BC95" s="78"/>
      <c r="BD95" s="78"/>
      <c r="BE95" s="78"/>
      <c r="BF95" s="78"/>
      <c r="BG95" s="78"/>
      <c r="BH95" s="78"/>
      <c r="BI95" s="78"/>
      <c r="BJ95" s="78"/>
      <c r="BK95" s="78"/>
      <c r="BL95" s="78"/>
      <c r="BM95" s="78"/>
      <c r="BN95" s="78"/>
      <c r="BO95" s="78"/>
      <c r="BP95" s="78"/>
      <c r="BQ95" s="78"/>
      <c r="BR95" s="78"/>
      <c r="BS95" s="78"/>
      <c r="BT95" s="78"/>
      <c r="BU95" s="78"/>
      <c r="BV95" s="78"/>
      <c r="BW95" s="78"/>
      <c r="BX95" s="78"/>
      <c r="BY95" s="78"/>
      <c r="BZ95" s="78"/>
      <c r="CA95" s="78"/>
      <c r="CB95" s="78"/>
      <c r="CC95" s="78"/>
      <c r="CD95" s="78"/>
      <c r="CE95" s="78"/>
      <c r="CF95" s="78"/>
      <c r="CG95" s="78"/>
      <c r="CH95" s="78"/>
      <c r="CI95" s="78"/>
      <c r="CJ95" s="78"/>
      <c r="CK95" s="78"/>
      <c r="CL95" s="78"/>
      <c r="CM95" s="78"/>
      <c r="CN95" s="78"/>
      <c r="CO95" s="78"/>
      <c r="CP95" s="78"/>
      <c r="CQ95" s="78"/>
      <c r="CR95" s="78"/>
      <c r="CS95" s="78"/>
      <c r="CT95" s="78"/>
      <c r="CU95" s="78"/>
      <c r="CV95" s="78"/>
      <c r="CW95" s="78"/>
      <c r="CX95" s="78"/>
      <c r="CY95" s="78"/>
      <c r="CZ95" s="78"/>
      <c r="DA95" s="78"/>
      <c r="DB95" s="78"/>
    </row>
    <row r="96" spans="1:106">
      <c r="A96" s="78"/>
      <c r="B96" s="78"/>
      <c r="C96" s="78"/>
      <c r="D96" s="78"/>
      <c r="E96" s="78"/>
      <c r="F96" s="78"/>
      <c r="G96" s="78"/>
      <c r="H96" s="78"/>
      <c r="I96" s="78"/>
      <c r="J96" s="78"/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8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  <c r="BA96" s="78"/>
      <c r="BB96" s="78"/>
      <c r="BC96" s="78"/>
      <c r="BD96" s="78"/>
      <c r="BE96" s="78"/>
      <c r="BF96" s="78"/>
      <c r="BG96" s="78"/>
      <c r="BH96" s="78"/>
      <c r="BI96" s="78"/>
      <c r="BJ96" s="78"/>
      <c r="BK96" s="78"/>
      <c r="BL96" s="78"/>
      <c r="BM96" s="78"/>
      <c r="BN96" s="78"/>
      <c r="BO96" s="78"/>
      <c r="BP96" s="78"/>
      <c r="BQ96" s="78"/>
      <c r="BR96" s="78"/>
      <c r="BS96" s="78"/>
      <c r="BT96" s="78"/>
      <c r="BU96" s="78"/>
      <c r="BV96" s="78"/>
      <c r="BW96" s="78"/>
      <c r="BX96" s="78"/>
      <c r="BY96" s="78"/>
      <c r="BZ96" s="78"/>
      <c r="CA96" s="78"/>
      <c r="CB96" s="78"/>
      <c r="CC96" s="78"/>
      <c r="CD96" s="78"/>
      <c r="CE96" s="78"/>
      <c r="CF96" s="78"/>
      <c r="CG96" s="78"/>
      <c r="CH96" s="78"/>
      <c r="CI96" s="78"/>
      <c r="CJ96" s="78"/>
      <c r="CK96" s="78"/>
      <c r="CL96" s="78"/>
      <c r="CM96" s="78"/>
      <c r="CN96" s="78"/>
      <c r="CO96" s="78"/>
      <c r="CP96" s="78"/>
      <c r="CQ96" s="78"/>
      <c r="CR96" s="78"/>
      <c r="CS96" s="78"/>
      <c r="CT96" s="78"/>
      <c r="CU96" s="78"/>
      <c r="CV96" s="78"/>
      <c r="CW96" s="78"/>
      <c r="CX96" s="78"/>
      <c r="CY96" s="78"/>
      <c r="CZ96" s="78"/>
      <c r="DA96" s="78"/>
      <c r="DB96" s="78"/>
    </row>
    <row r="97" spans="1:106">
      <c r="A97" s="78"/>
      <c r="B97" s="78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8"/>
      <c r="AA97" s="78"/>
      <c r="AB97" s="78"/>
      <c r="AC97" s="78"/>
      <c r="AD97" s="78"/>
      <c r="AE97" s="78"/>
      <c r="AF97" s="78"/>
      <c r="AG97" s="78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  <c r="BA97" s="78"/>
      <c r="BB97" s="78"/>
      <c r="BC97" s="78"/>
      <c r="BD97" s="78"/>
      <c r="BE97" s="78"/>
      <c r="BF97" s="78"/>
      <c r="BG97" s="78"/>
      <c r="BH97" s="78"/>
      <c r="BI97" s="78"/>
      <c r="BJ97" s="78"/>
      <c r="BK97" s="78"/>
      <c r="BL97" s="78"/>
      <c r="BM97" s="78"/>
      <c r="BN97" s="78"/>
      <c r="BO97" s="78"/>
      <c r="BP97" s="78"/>
      <c r="BQ97" s="78"/>
      <c r="BR97" s="78"/>
      <c r="BS97" s="78"/>
      <c r="BT97" s="78"/>
      <c r="BU97" s="78"/>
      <c r="BV97" s="78"/>
      <c r="BW97" s="78"/>
      <c r="BX97" s="78"/>
      <c r="BY97" s="78"/>
      <c r="BZ97" s="78"/>
      <c r="CA97" s="78"/>
      <c r="CB97" s="78"/>
      <c r="CC97" s="78"/>
      <c r="CD97" s="78"/>
      <c r="CE97" s="78"/>
      <c r="CF97" s="78"/>
      <c r="CG97" s="78"/>
      <c r="CH97" s="78"/>
      <c r="CI97" s="78"/>
      <c r="CJ97" s="78"/>
      <c r="CK97" s="78"/>
      <c r="CL97" s="78"/>
      <c r="CM97" s="78"/>
      <c r="CN97" s="78"/>
      <c r="CO97" s="78"/>
      <c r="CP97" s="78"/>
      <c r="CQ97" s="78"/>
      <c r="CR97" s="78"/>
      <c r="CS97" s="78"/>
      <c r="CT97" s="78"/>
      <c r="CU97" s="78"/>
      <c r="CV97" s="78"/>
      <c r="CW97" s="78"/>
      <c r="CX97" s="78"/>
      <c r="CY97" s="78"/>
      <c r="CZ97" s="78"/>
      <c r="DA97" s="78"/>
      <c r="DB97" s="78"/>
    </row>
    <row r="98" spans="1:106">
      <c r="A98" s="78"/>
      <c r="B98" s="78"/>
      <c r="C98" s="78"/>
      <c r="D98" s="78"/>
      <c r="E98" s="78"/>
      <c r="F98" s="78"/>
      <c r="G98" s="78"/>
      <c r="H98" s="78"/>
      <c r="I98" s="78"/>
      <c r="J98" s="78"/>
      <c r="K98" s="78"/>
      <c r="L98" s="78"/>
      <c r="M98" s="78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8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  <c r="BA98" s="78"/>
      <c r="BB98" s="78"/>
      <c r="BC98" s="78"/>
      <c r="BD98" s="78"/>
      <c r="BE98" s="78"/>
      <c r="BF98" s="78"/>
      <c r="BG98" s="78"/>
      <c r="BH98" s="78"/>
      <c r="BI98" s="78"/>
      <c r="BJ98" s="78"/>
      <c r="BK98" s="78"/>
      <c r="BL98" s="78"/>
      <c r="BM98" s="78"/>
      <c r="BN98" s="78"/>
      <c r="BO98" s="78"/>
      <c r="BP98" s="78"/>
      <c r="BQ98" s="78"/>
      <c r="BR98" s="78"/>
      <c r="BS98" s="78"/>
      <c r="BT98" s="78"/>
      <c r="BU98" s="78"/>
      <c r="BV98" s="78"/>
      <c r="BW98" s="78"/>
      <c r="BX98" s="78"/>
      <c r="BY98" s="78"/>
      <c r="BZ98" s="78"/>
      <c r="CA98" s="78"/>
      <c r="CB98" s="78"/>
      <c r="CC98" s="78"/>
      <c r="CD98" s="78"/>
      <c r="CE98" s="78"/>
      <c r="CF98" s="78"/>
      <c r="CG98" s="78"/>
      <c r="CH98" s="78"/>
      <c r="CI98" s="78"/>
      <c r="CJ98" s="78"/>
      <c r="CK98" s="78"/>
      <c r="CL98" s="78"/>
      <c r="CM98" s="78"/>
      <c r="CN98" s="78"/>
      <c r="CO98" s="78"/>
      <c r="CP98" s="78"/>
      <c r="CQ98" s="78"/>
      <c r="CR98" s="78"/>
      <c r="CS98" s="78"/>
      <c r="CT98" s="78"/>
      <c r="CU98" s="78"/>
      <c r="CV98" s="78"/>
      <c r="CW98" s="78"/>
      <c r="CX98" s="78"/>
      <c r="CY98" s="78"/>
      <c r="CZ98" s="78"/>
      <c r="DA98" s="78"/>
      <c r="DB98" s="78"/>
    </row>
    <row r="99" spans="1:106">
      <c r="A99" s="78"/>
      <c r="B99" s="78"/>
      <c r="C99" s="78"/>
      <c r="D99" s="78"/>
      <c r="E99" s="78"/>
      <c r="F99" s="78"/>
      <c r="G99" s="78"/>
      <c r="H99" s="78"/>
      <c r="I99" s="78"/>
      <c r="J99" s="78"/>
      <c r="K99" s="78"/>
      <c r="L99" s="78"/>
      <c r="M99" s="78"/>
      <c r="N99" s="78"/>
      <c r="O99" s="78"/>
      <c r="P99" s="78"/>
      <c r="Q99" s="78"/>
      <c r="R99" s="78"/>
      <c r="S99" s="78"/>
      <c r="T99" s="78"/>
      <c r="U99" s="78"/>
      <c r="V99" s="78"/>
      <c r="W99" s="78"/>
      <c r="X99" s="78"/>
      <c r="Y99" s="78"/>
      <c r="Z99" s="78"/>
      <c r="AA99" s="78"/>
      <c r="AB99" s="78"/>
      <c r="AC99" s="78"/>
      <c r="AD99" s="78"/>
      <c r="AE99" s="78"/>
      <c r="AF99" s="78"/>
      <c r="AG99" s="78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  <c r="BA99" s="78"/>
      <c r="BB99" s="78"/>
      <c r="BC99" s="78"/>
      <c r="BD99" s="78"/>
      <c r="BE99" s="78"/>
      <c r="BF99" s="78"/>
      <c r="BG99" s="78"/>
      <c r="BH99" s="78"/>
      <c r="BI99" s="78"/>
      <c r="BJ99" s="78"/>
      <c r="BK99" s="78"/>
      <c r="BL99" s="78"/>
      <c r="BM99" s="78"/>
      <c r="BN99" s="78"/>
      <c r="BO99" s="78"/>
      <c r="BP99" s="78"/>
      <c r="BQ99" s="78"/>
      <c r="BR99" s="78"/>
      <c r="BS99" s="78"/>
      <c r="BT99" s="78"/>
      <c r="BU99" s="78"/>
      <c r="BV99" s="78"/>
      <c r="BW99" s="78"/>
      <c r="BX99" s="78"/>
      <c r="BY99" s="78"/>
      <c r="BZ99" s="78"/>
      <c r="CA99" s="78"/>
      <c r="CB99" s="78"/>
      <c r="CC99" s="78"/>
      <c r="CD99" s="78"/>
      <c r="CE99" s="78"/>
      <c r="CF99" s="78"/>
      <c r="CG99" s="78"/>
      <c r="CH99" s="78"/>
      <c r="CI99" s="78"/>
      <c r="CJ99" s="78"/>
      <c r="CK99" s="78"/>
      <c r="CL99" s="78"/>
      <c r="CM99" s="78"/>
      <c r="CN99" s="78"/>
      <c r="CO99" s="78"/>
      <c r="CP99" s="78"/>
      <c r="CQ99" s="78"/>
      <c r="CR99" s="78"/>
      <c r="CS99" s="78"/>
      <c r="CT99" s="78"/>
      <c r="CU99" s="78"/>
      <c r="CV99" s="78"/>
      <c r="CW99" s="78"/>
      <c r="CX99" s="78"/>
      <c r="CY99" s="78"/>
      <c r="CZ99" s="78"/>
      <c r="DA99" s="78"/>
      <c r="DB99" s="78"/>
    </row>
  </sheetData>
  <mergeCells count="4">
    <mergeCell ref="B6:E8"/>
    <mergeCell ref="A1:Z3"/>
    <mergeCell ref="I6:K8"/>
    <mergeCell ref="P6:R8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6:H71"/>
  <sheetViews>
    <sheetView showGridLines="0" topLeftCell="A5" workbookViewId="0">
      <selection activeCell="G8" sqref="G8"/>
    </sheetView>
  </sheetViews>
  <sheetFormatPr baseColWidth="10" defaultRowHeight="15"/>
  <cols>
    <col min="1" max="1" width="16" customWidth="1"/>
    <col min="2" max="2" width="20.7109375" customWidth="1"/>
    <col min="3" max="3" width="58.42578125" customWidth="1"/>
    <col min="4" max="4" width="9.42578125" customWidth="1"/>
    <col min="5" max="5" width="12.5703125" customWidth="1"/>
    <col min="6" max="6" width="14" customWidth="1"/>
    <col min="7" max="7" width="43.28515625" customWidth="1"/>
    <col min="8" max="8" width="34.140625" customWidth="1"/>
  </cols>
  <sheetData>
    <row r="6" spans="1:8" ht="90.75" customHeight="1"/>
    <row r="7" spans="1:8" ht="45">
      <c r="A7" s="1" t="s">
        <v>17</v>
      </c>
      <c r="B7" s="1" t="s">
        <v>18</v>
      </c>
      <c r="C7" s="2" t="s">
        <v>0</v>
      </c>
      <c r="D7" s="3" t="s">
        <v>21</v>
      </c>
      <c r="E7" s="3" t="s">
        <v>15</v>
      </c>
      <c r="F7" s="1" t="s">
        <v>16</v>
      </c>
      <c r="G7" s="2" t="s">
        <v>1</v>
      </c>
      <c r="H7" s="16" t="s">
        <v>80</v>
      </c>
    </row>
    <row r="8" spans="1:8" ht="39.950000000000003" customHeight="1">
      <c r="A8" s="14" t="s">
        <v>70</v>
      </c>
      <c r="B8" s="14" t="s">
        <v>20</v>
      </c>
      <c r="C8" s="127" t="s">
        <v>96</v>
      </c>
      <c r="D8" s="9">
        <v>3</v>
      </c>
      <c r="E8" s="10">
        <v>0.2</v>
      </c>
      <c r="F8" s="12">
        <v>0.2</v>
      </c>
      <c r="G8" s="35" t="s">
        <v>97</v>
      </c>
      <c r="H8" s="8"/>
    </row>
    <row r="9" spans="1:8" ht="39.950000000000003" customHeight="1">
      <c r="A9" s="14" t="s">
        <v>70</v>
      </c>
      <c r="B9" s="14" t="s">
        <v>20</v>
      </c>
      <c r="C9" s="5" t="s">
        <v>2</v>
      </c>
      <c r="D9" s="9">
        <v>2</v>
      </c>
      <c r="E9" s="10">
        <v>0.2</v>
      </c>
      <c r="F9" s="12">
        <v>0.2</v>
      </c>
      <c r="G9" s="7"/>
      <c r="H9" s="4"/>
    </row>
    <row r="10" spans="1:8" ht="39.950000000000003" customHeight="1">
      <c r="A10" s="14" t="s">
        <v>70</v>
      </c>
      <c r="B10" s="14" t="s">
        <v>20</v>
      </c>
      <c r="C10" s="5" t="s">
        <v>3</v>
      </c>
      <c r="D10" s="9">
        <v>1</v>
      </c>
      <c r="E10" s="10">
        <v>0.2</v>
      </c>
      <c r="F10" s="12">
        <v>0.2</v>
      </c>
      <c r="G10" s="7"/>
      <c r="H10" s="4"/>
    </row>
    <row r="11" spans="1:8" ht="39.950000000000003" customHeight="1">
      <c r="A11" s="14" t="s">
        <v>70</v>
      </c>
      <c r="B11" s="14" t="s">
        <v>20</v>
      </c>
      <c r="C11" s="5" t="s">
        <v>4</v>
      </c>
      <c r="D11" s="9">
        <v>1</v>
      </c>
      <c r="E11" s="10">
        <v>0.2</v>
      </c>
      <c r="F11" s="12">
        <v>0.2</v>
      </c>
      <c r="G11" s="7"/>
      <c r="H11" s="4"/>
    </row>
    <row r="12" spans="1:8" ht="39.950000000000003" customHeight="1">
      <c r="A12" s="14" t="s">
        <v>70</v>
      </c>
      <c r="B12" s="14" t="s">
        <v>20</v>
      </c>
      <c r="C12" s="5" t="s">
        <v>5</v>
      </c>
      <c r="D12" s="9">
        <v>1</v>
      </c>
      <c r="E12" s="10">
        <v>0.2</v>
      </c>
      <c r="F12" s="12">
        <v>0.2</v>
      </c>
      <c r="G12" s="7"/>
      <c r="H12" s="4"/>
    </row>
    <row r="13" spans="1:8" ht="39.950000000000003" customHeight="1">
      <c r="A13" s="14" t="s">
        <v>70</v>
      </c>
      <c r="B13" s="14" t="s">
        <v>20</v>
      </c>
      <c r="C13" s="5" t="s">
        <v>6</v>
      </c>
      <c r="D13" s="9">
        <v>1</v>
      </c>
      <c r="E13" s="10">
        <v>0.2</v>
      </c>
      <c r="F13" s="12">
        <v>0.2</v>
      </c>
      <c r="G13" s="7"/>
      <c r="H13" s="4"/>
    </row>
    <row r="14" spans="1:8" ht="39.950000000000003" customHeight="1">
      <c r="A14" s="14" t="s">
        <v>70</v>
      </c>
      <c r="B14" s="14" t="s">
        <v>20</v>
      </c>
      <c r="C14" s="5" t="s">
        <v>7</v>
      </c>
      <c r="D14" s="9">
        <v>3</v>
      </c>
      <c r="E14" s="10">
        <v>0.2</v>
      </c>
      <c r="F14" s="12">
        <v>0.6</v>
      </c>
      <c r="G14" s="7"/>
      <c r="H14" s="4"/>
    </row>
    <row r="15" spans="1:8" ht="39.950000000000003" customHeight="1">
      <c r="A15" s="14" t="s">
        <v>70</v>
      </c>
      <c r="B15" s="14" t="s">
        <v>20</v>
      </c>
      <c r="C15" s="5" t="s">
        <v>8</v>
      </c>
      <c r="D15" s="9">
        <v>4</v>
      </c>
      <c r="E15" s="10">
        <v>0.2</v>
      </c>
      <c r="F15" s="13">
        <v>0.8</v>
      </c>
      <c r="G15" s="7"/>
      <c r="H15" s="4"/>
    </row>
    <row r="16" spans="1:8" ht="39.950000000000003" customHeight="1">
      <c r="A16" s="14" t="s">
        <v>70</v>
      </c>
      <c r="B16" s="14" t="s">
        <v>20</v>
      </c>
      <c r="C16" s="6" t="s">
        <v>9</v>
      </c>
      <c r="D16" s="9">
        <v>3</v>
      </c>
      <c r="E16" s="10">
        <v>0.2</v>
      </c>
      <c r="F16" s="12">
        <v>0.6</v>
      </c>
      <c r="G16" s="7"/>
      <c r="H16" s="4"/>
    </row>
    <row r="17" spans="1:8" ht="39.950000000000003" customHeight="1">
      <c r="A17" s="14" t="s">
        <v>70</v>
      </c>
      <c r="B17" s="14" t="s">
        <v>20</v>
      </c>
      <c r="C17" s="5" t="s">
        <v>10</v>
      </c>
      <c r="D17" s="9">
        <v>1</v>
      </c>
      <c r="E17" s="10">
        <v>0.2</v>
      </c>
      <c r="F17" s="12">
        <v>0.2</v>
      </c>
      <c r="G17" s="7"/>
      <c r="H17" s="4"/>
    </row>
    <row r="18" spans="1:8" ht="39.950000000000003" customHeight="1">
      <c r="A18" s="14" t="s">
        <v>72</v>
      </c>
      <c r="B18" s="14" t="s">
        <v>20</v>
      </c>
      <c r="C18" s="5" t="s">
        <v>11</v>
      </c>
      <c r="D18" s="9"/>
      <c r="E18" s="10"/>
      <c r="F18" s="11"/>
      <c r="G18" s="7"/>
      <c r="H18" s="4"/>
    </row>
    <row r="19" spans="1:8" ht="39.950000000000003" customHeight="1">
      <c r="A19" s="14" t="s">
        <v>72</v>
      </c>
      <c r="B19" s="14" t="s">
        <v>20</v>
      </c>
      <c r="C19" s="5" t="s">
        <v>12</v>
      </c>
      <c r="D19" s="9"/>
      <c r="E19" s="10"/>
      <c r="F19" s="18"/>
      <c r="G19" s="4"/>
      <c r="H19" s="4"/>
    </row>
    <row r="20" spans="1:8" ht="39.950000000000003" customHeight="1">
      <c r="A20" s="14" t="s">
        <v>72</v>
      </c>
      <c r="B20" s="14" t="s">
        <v>20</v>
      </c>
      <c r="C20" s="5" t="s">
        <v>13</v>
      </c>
      <c r="D20" s="9"/>
      <c r="E20" s="10"/>
      <c r="F20" s="7"/>
      <c r="G20" s="4"/>
      <c r="H20" s="4"/>
    </row>
    <row r="21" spans="1:8" ht="39.950000000000003" customHeight="1">
      <c r="A21" s="14" t="s">
        <v>72</v>
      </c>
      <c r="B21" s="14" t="s">
        <v>20</v>
      </c>
      <c r="C21" s="5" t="s">
        <v>14</v>
      </c>
      <c r="D21" s="9"/>
      <c r="E21" s="10"/>
      <c r="F21" s="7"/>
      <c r="G21" s="4"/>
      <c r="H21" s="4"/>
    </row>
    <row r="22" spans="1:8" ht="39.950000000000003" customHeight="1">
      <c r="A22" s="14" t="s">
        <v>73</v>
      </c>
      <c r="B22" s="14" t="s">
        <v>74</v>
      </c>
      <c r="C22" s="5" t="s">
        <v>22</v>
      </c>
      <c r="D22" s="9"/>
      <c r="E22" s="10"/>
      <c r="F22" s="7"/>
      <c r="G22" s="4"/>
      <c r="H22" s="4"/>
    </row>
    <row r="23" spans="1:8" ht="39.950000000000003" customHeight="1">
      <c r="A23" s="14" t="s">
        <v>73</v>
      </c>
      <c r="B23" s="14" t="s">
        <v>74</v>
      </c>
      <c r="C23" s="5" t="s">
        <v>23</v>
      </c>
      <c r="D23" s="9"/>
      <c r="E23" s="10"/>
      <c r="F23" s="7"/>
      <c r="G23" s="4"/>
      <c r="H23" s="4"/>
    </row>
    <row r="24" spans="1:8" ht="39.950000000000003" customHeight="1">
      <c r="A24" s="14" t="s">
        <v>73</v>
      </c>
      <c r="B24" s="14" t="s">
        <v>74</v>
      </c>
      <c r="C24" s="5" t="s">
        <v>24</v>
      </c>
      <c r="D24" s="9"/>
      <c r="E24" s="10"/>
      <c r="F24" s="7"/>
      <c r="G24" s="4"/>
      <c r="H24" s="4"/>
    </row>
    <row r="25" spans="1:8" ht="39.950000000000003" customHeight="1">
      <c r="A25" s="14" t="s">
        <v>73</v>
      </c>
      <c r="B25" s="14" t="s">
        <v>74</v>
      </c>
      <c r="C25" s="5" t="s">
        <v>25</v>
      </c>
      <c r="D25" s="19"/>
      <c r="E25" s="20"/>
      <c r="F25" s="7"/>
      <c r="G25" s="4"/>
      <c r="H25" s="4"/>
    </row>
    <row r="26" spans="1:8" ht="39.950000000000003" customHeight="1">
      <c r="A26" s="14" t="s">
        <v>73</v>
      </c>
      <c r="B26" s="14" t="s">
        <v>74</v>
      </c>
      <c r="C26" s="17" t="s">
        <v>26</v>
      </c>
      <c r="D26" s="19"/>
      <c r="E26" s="20"/>
      <c r="F26" s="7"/>
      <c r="G26" s="4"/>
      <c r="H26" s="4"/>
    </row>
    <row r="27" spans="1:8" ht="39.950000000000003" customHeight="1">
      <c r="A27" s="14" t="s">
        <v>73</v>
      </c>
      <c r="B27" s="14" t="s">
        <v>74</v>
      </c>
      <c r="C27" s="5" t="s">
        <v>27</v>
      </c>
      <c r="D27" s="19"/>
      <c r="E27" s="20"/>
      <c r="F27" s="7"/>
      <c r="G27" s="4"/>
      <c r="H27" s="4"/>
    </row>
    <row r="28" spans="1:8" ht="39.950000000000003" customHeight="1">
      <c r="A28" s="14" t="s">
        <v>73</v>
      </c>
      <c r="B28" s="14" t="s">
        <v>74</v>
      </c>
      <c r="C28" s="5" t="s">
        <v>28</v>
      </c>
      <c r="D28" s="19"/>
      <c r="E28" s="20"/>
      <c r="F28" s="7"/>
      <c r="G28" s="4"/>
      <c r="H28" s="4"/>
    </row>
    <row r="29" spans="1:8" ht="39.950000000000003" customHeight="1">
      <c r="A29" s="14" t="s">
        <v>73</v>
      </c>
      <c r="B29" s="14" t="s">
        <v>74</v>
      </c>
      <c r="C29" s="5" t="s">
        <v>29</v>
      </c>
      <c r="D29" s="19"/>
      <c r="E29" s="20"/>
      <c r="F29" s="7"/>
      <c r="G29" s="4"/>
      <c r="H29" s="4"/>
    </row>
    <row r="30" spans="1:8" ht="39.950000000000003" customHeight="1">
      <c r="A30" s="14" t="s">
        <v>73</v>
      </c>
      <c r="B30" s="14" t="s">
        <v>74</v>
      </c>
      <c r="C30" s="5" t="s">
        <v>30</v>
      </c>
      <c r="D30" s="19"/>
      <c r="E30" s="20"/>
      <c r="F30" s="7"/>
      <c r="G30" s="4"/>
      <c r="H30" s="4"/>
    </row>
    <row r="31" spans="1:8" ht="39.950000000000003" customHeight="1">
      <c r="A31" s="14" t="s">
        <v>73</v>
      </c>
      <c r="B31" s="14" t="s">
        <v>74</v>
      </c>
      <c r="C31" s="5" t="s">
        <v>31</v>
      </c>
      <c r="D31" s="19"/>
      <c r="E31" s="20"/>
      <c r="F31" s="7"/>
      <c r="G31" s="4"/>
      <c r="H31" s="4"/>
    </row>
    <row r="32" spans="1:8" ht="39.950000000000003" customHeight="1">
      <c r="A32" s="14" t="s">
        <v>73</v>
      </c>
      <c r="B32" s="14" t="s">
        <v>74</v>
      </c>
      <c r="C32" s="5" t="s">
        <v>32</v>
      </c>
      <c r="D32" s="19"/>
      <c r="E32" s="20"/>
      <c r="F32" s="7"/>
      <c r="G32" s="4"/>
      <c r="H32" s="4"/>
    </row>
    <row r="33" spans="1:8" ht="39.950000000000003" customHeight="1">
      <c r="A33" s="14" t="s">
        <v>75</v>
      </c>
      <c r="B33" s="14" t="s">
        <v>74</v>
      </c>
      <c r="C33" s="5" t="s">
        <v>33</v>
      </c>
      <c r="D33" s="19"/>
      <c r="E33" s="20"/>
      <c r="F33" s="7"/>
      <c r="G33" s="4"/>
      <c r="H33" s="4"/>
    </row>
    <row r="34" spans="1:8" ht="39.950000000000003" customHeight="1">
      <c r="A34" s="14" t="s">
        <v>75</v>
      </c>
      <c r="B34" s="14" t="s">
        <v>74</v>
      </c>
      <c r="C34" s="5" t="s">
        <v>34</v>
      </c>
      <c r="D34" s="19"/>
      <c r="E34" s="20"/>
      <c r="F34" s="7"/>
      <c r="G34" s="4"/>
      <c r="H34" s="4"/>
    </row>
    <row r="35" spans="1:8" ht="39.950000000000003" customHeight="1">
      <c r="A35" s="14" t="s">
        <v>75</v>
      </c>
      <c r="B35" s="14" t="s">
        <v>74</v>
      </c>
      <c r="C35" s="5" t="s">
        <v>35</v>
      </c>
      <c r="D35" s="19"/>
      <c r="E35" s="20"/>
      <c r="F35" s="7"/>
      <c r="G35" s="4"/>
      <c r="H35" s="4"/>
    </row>
    <row r="36" spans="1:8" ht="39.950000000000003" customHeight="1">
      <c r="A36" s="14" t="s">
        <v>76</v>
      </c>
      <c r="B36" s="14" t="s">
        <v>74</v>
      </c>
      <c r="C36" s="5" t="s">
        <v>36</v>
      </c>
      <c r="D36" s="19"/>
      <c r="E36" s="20"/>
      <c r="F36" s="7"/>
      <c r="G36" s="4"/>
      <c r="H36" s="4"/>
    </row>
    <row r="37" spans="1:8" ht="39.950000000000003" customHeight="1">
      <c r="A37" s="14" t="s">
        <v>76</v>
      </c>
      <c r="B37" s="14" t="s">
        <v>74</v>
      </c>
      <c r="C37" s="5" t="s">
        <v>37</v>
      </c>
      <c r="D37" s="19"/>
      <c r="E37" s="20"/>
      <c r="F37" s="7"/>
      <c r="G37" s="4"/>
      <c r="H37" s="4"/>
    </row>
    <row r="38" spans="1:8" ht="39.950000000000003" customHeight="1">
      <c r="A38" s="14" t="s">
        <v>76</v>
      </c>
      <c r="B38" s="14" t="s">
        <v>74</v>
      </c>
      <c r="C38" s="5" t="s">
        <v>38</v>
      </c>
      <c r="D38" s="19"/>
      <c r="E38" s="20"/>
      <c r="F38" s="7"/>
      <c r="G38" s="4"/>
      <c r="H38" s="4"/>
    </row>
    <row r="39" spans="1:8" ht="39.950000000000003" customHeight="1">
      <c r="A39" s="14" t="s">
        <v>76</v>
      </c>
      <c r="B39" s="14" t="s">
        <v>74</v>
      </c>
      <c r="C39" s="5" t="s">
        <v>39</v>
      </c>
      <c r="D39" s="9"/>
      <c r="E39" s="21"/>
      <c r="F39" s="7"/>
      <c r="G39" s="4"/>
      <c r="H39" s="4"/>
    </row>
    <row r="40" spans="1:8" ht="39.950000000000003" customHeight="1">
      <c r="A40" s="14" t="s">
        <v>76</v>
      </c>
      <c r="B40" s="14" t="s">
        <v>74</v>
      </c>
      <c r="C40" s="5" t="s">
        <v>40</v>
      </c>
      <c r="D40" s="4"/>
      <c r="E40" s="4"/>
      <c r="F40" s="7"/>
      <c r="G40" s="4"/>
      <c r="H40" s="4"/>
    </row>
    <row r="41" spans="1:8" ht="39.950000000000003" customHeight="1">
      <c r="A41" s="14" t="s">
        <v>76</v>
      </c>
      <c r="B41" s="14" t="s">
        <v>74</v>
      </c>
      <c r="C41" s="5" t="s">
        <v>41</v>
      </c>
      <c r="D41" s="4"/>
      <c r="E41" s="4"/>
      <c r="F41" s="7"/>
      <c r="G41" s="4"/>
      <c r="H41" s="4"/>
    </row>
    <row r="42" spans="1:8" ht="39.950000000000003" customHeight="1">
      <c r="A42" s="14" t="s">
        <v>76</v>
      </c>
      <c r="B42" s="14" t="s">
        <v>74</v>
      </c>
      <c r="C42" s="5" t="s">
        <v>42</v>
      </c>
      <c r="D42" s="4"/>
      <c r="E42" s="4"/>
      <c r="F42" s="7"/>
      <c r="G42" s="4"/>
      <c r="H42" s="4"/>
    </row>
    <row r="43" spans="1:8" ht="39.950000000000003" customHeight="1">
      <c r="A43" s="14" t="s">
        <v>76</v>
      </c>
      <c r="B43" s="14" t="s">
        <v>74</v>
      </c>
      <c r="C43" s="5" t="s">
        <v>43</v>
      </c>
      <c r="D43" s="4"/>
      <c r="E43" s="4"/>
      <c r="F43" s="7"/>
      <c r="G43" s="4"/>
      <c r="H43" s="4"/>
    </row>
    <row r="44" spans="1:8" ht="39.950000000000003" customHeight="1">
      <c r="A44" s="14" t="s">
        <v>76</v>
      </c>
      <c r="B44" s="14" t="s">
        <v>74</v>
      </c>
      <c r="C44" s="5" t="s">
        <v>44</v>
      </c>
      <c r="D44" s="4"/>
      <c r="E44" s="4"/>
      <c r="F44" s="7"/>
      <c r="G44" s="4"/>
      <c r="H44" s="4"/>
    </row>
    <row r="45" spans="1:8" ht="39.950000000000003" customHeight="1">
      <c r="A45" s="14" t="s">
        <v>77</v>
      </c>
      <c r="B45" s="14" t="s">
        <v>74</v>
      </c>
      <c r="C45" s="5" t="s">
        <v>45</v>
      </c>
      <c r="D45" s="4"/>
      <c r="E45" s="4"/>
      <c r="F45" s="7"/>
      <c r="G45" s="4"/>
      <c r="H45" s="4"/>
    </row>
    <row r="46" spans="1:8" ht="39.950000000000003" customHeight="1">
      <c r="A46" s="14" t="s">
        <v>77</v>
      </c>
      <c r="B46" s="14" t="s">
        <v>74</v>
      </c>
      <c r="C46" s="5" t="s">
        <v>46</v>
      </c>
      <c r="D46" s="4"/>
      <c r="E46" s="4"/>
      <c r="F46" s="7"/>
      <c r="G46" s="4"/>
      <c r="H46" s="4"/>
    </row>
    <row r="47" spans="1:8" ht="39.950000000000003" customHeight="1">
      <c r="A47" s="14" t="s">
        <v>77</v>
      </c>
      <c r="B47" s="14" t="s">
        <v>74</v>
      </c>
      <c r="C47" s="5" t="s">
        <v>47</v>
      </c>
      <c r="D47" s="4"/>
      <c r="E47" s="4"/>
      <c r="F47" s="7"/>
      <c r="G47" s="4"/>
      <c r="H47" s="4"/>
    </row>
    <row r="48" spans="1:8" ht="39.950000000000003" customHeight="1">
      <c r="A48" s="14" t="s">
        <v>77</v>
      </c>
      <c r="B48" s="14" t="s">
        <v>74</v>
      </c>
      <c r="C48" s="5" t="s">
        <v>48</v>
      </c>
      <c r="D48" s="4"/>
      <c r="E48" s="4"/>
      <c r="F48" s="7"/>
      <c r="G48" s="4"/>
      <c r="H48" s="4"/>
    </row>
    <row r="49" spans="1:8" ht="39.950000000000003" customHeight="1">
      <c r="A49" s="14" t="s">
        <v>77</v>
      </c>
      <c r="B49" s="14" t="s">
        <v>74</v>
      </c>
      <c r="C49" s="5" t="s">
        <v>49</v>
      </c>
      <c r="D49" s="4"/>
      <c r="E49" s="4"/>
      <c r="F49" s="7"/>
      <c r="G49" s="4"/>
      <c r="H49" s="4"/>
    </row>
    <row r="50" spans="1:8" ht="39.950000000000003" customHeight="1">
      <c r="A50" s="14" t="s">
        <v>77</v>
      </c>
      <c r="B50" s="14" t="s">
        <v>74</v>
      </c>
      <c r="C50" s="5" t="s">
        <v>50</v>
      </c>
      <c r="D50" s="4"/>
      <c r="E50" s="4"/>
      <c r="F50" s="7"/>
      <c r="G50" s="4"/>
      <c r="H50" s="4"/>
    </row>
    <row r="51" spans="1:8" ht="39.950000000000003" customHeight="1">
      <c r="A51" s="14" t="s">
        <v>77</v>
      </c>
      <c r="B51" s="14" t="s">
        <v>74</v>
      </c>
      <c r="C51" s="5" t="s">
        <v>51</v>
      </c>
      <c r="D51" s="4"/>
      <c r="E51" s="4"/>
      <c r="F51" s="7"/>
      <c r="G51" s="4"/>
      <c r="H51" s="4"/>
    </row>
    <row r="52" spans="1:8" ht="39.950000000000003" customHeight="1">
      <c r="A52" s="14" t="s">
        <v>77</v>
      </c>
      <c r="B52" s="14" t="s">
        <v>74</v>
      </c>
      <c r="C52" s="5" t="s">
        <v>52</v>
      </c>
      <c r="D52" s="4"/>
      <c r="E52" s="4"/>
      <c r="F52" s="7"/>
      <c r="G52" s="4"/>
      <c r="H52" s="4"/>
    </row>
    <row r="53" spans="1:8" ht="39.950000000000003" customHeight="1">
      <c r="A53" s="14" t="s">
        <v>77</v>
      </c>
      <c r="B53" s="14" t="s">
        <v>74</v>
      </c>
      <c r="C53" s="5" t="s">
        <v>53</v>
      </c>
      <c r="D53" s="4"/>
      <c r="E53" s="4"/>
      <c r="F53" s="7"/>
      <c r="G53" s="4"/>
      <c r="H53" s="4"/>
    </row>
    <row r="54" spans="1:8" ht="39.950000000000003" customHeight="1">
      <c r="A54" s="14" t="s">
        <v>77</v>
      </c>
      <c r="B54" s="14" t="s">
        <v>74</v>
      </c>
      <c r="C54" s="5" t="s">
        <v>54</v>
      </c>
      <c r="D54" s="4"/>
      <c r="E54" s="4"/>
      <c r="F54" s="7"/>
      <c r="G54" s="4"/>
      <c r="H54" s="4"/>
    </row>
    <row r="55" spans="1:8" ht="39.950000000000003" customHeight="1">
      <c r="A55" s="14" t="s">
        <v>77</v>
      </c>
      <c r="B55" s="14" t="s">
        <v>74</v>
      </c>
      <c r="C55" s="5" t="s">
        <v>55</v>
      </c>
      <c r="D55" s="4"/>
      <c r="E55" s="4"/>
      <c r="F55" s="7"/>
      <c r="G55" s="4"/>
      <c r="H55" s="4"/>
    </row>
    <row r="56" spans="1:8" ht="39.950000000000003" customHeight="1">
      <c r="A56" s="14" t="s">
        <v>70</v>
      </c>
      <c r="B56" s="14" t="s">
        <v>71</v>
      </c>
      <c r="C56" s="5" t="s">
        <v>56</v>
      </c>
      <c r="D56" s="4"/>
      <c r="E56" s="4"/>
      <c r="F56" s="7"/>
      <c r="G56" s="4"/>
      <c r="H56" s="4"/>
    </row>
    <row r="57" spans="1:8" ht="39.950000000000003" customHeight="1">
      <c r="A57" s="14" t="s">
        <v>70</v>
      </c>
      <c r="B57" s="14" t="s">
        <v>71</v>
      </c>
      <c r="C57" s="5" t="s">
        <v>57</v>
      </c>
      <c r="D57" s="4"/>
      <c r="E57" s="4"/>
      <c r="F57" s="7"/>
      <c r="G57" s="4"/>
      <c r="H57" s="4"/>
    </row>
    <row r="58" spans="1:8" ht="39.950000000000003" customHeight="1">
      <c r="A58" s="14" t="s">
        <v>70</v>
      </c>
      <c r="B58" s="14" t="s">
        <v>71</v>
      </c>
      <c r="C58" s="5" t="s">
        <v>58</v>
      </c>
      <c r="D58" s="4"/>
      <c r="E58" s="4"/>
      <c r="F58" s="7"/>
      <c r="G58" s="4"/>
      <c r="H58" s="4"/>
    </row>
    <row r="59" spans="1:8" ht="39.950000000000003" customHeight="1">
      <c r="A59" s="14" t="s">
        <v>70</v>
      </c>
      <c r="B59" s="14" t="s">
        <v>71</v>
      </c>
      <c r="C59" s="5" t="s">
        <v>59</v>
      </c>
      <c r="D59" s="4"/>
      <c r="E59" s="4"/>
      <c r="F59" s="7"/>
      <c r="G59" s="4"/>
      <c r="H59" s="4"/>
    </row>
    <row r="60" spans="1:8" ht="39.950000000000003" customHeight="1">
      <c r="A60" s="14" t="s">
        <v>70</v>
      </c>
      <c r="B60" s="14" t="s">
        <v>71</v>
      </c>
      <c r="C60" s="5" t="s">
        <v>60</v>
      </c>
      <c r="D60" s="4"/>
      <c r="E60" s="4"/>
      <c r="F60" s="7"/>
      <c r="G60" s="4"/>
      <c r="H60" s="4"/>
    </row>
    <row r="61" spans="1:8" ht="39.950000000000003" customHeight="1">
      <c r="A61" s="14" t="s">
        <v>70</v>
      </c>
      <c r="B61" s="14" t="s">
        <v>79</v>
      </c>
      <c r="C61" s="5" t="s">
        <v>55</v>
      </c>
      <c r="D61" s="4"/>
      <c r="E61" s="4"/>
      <c r="F61" s="7"/>
      <c r="G61" s="4"/>
      <c r="H61" s="4"/>
    </row>
    <row r="62" spans="1:8" ht="39.950000000000003" customHeight="1">
      <c r="A62" s="14" t="s">
        <v>70</v>
      </c>
      <c r="B62" s="14" t="s">
        <v>79</v>
      </c>
      <c r="C62" s="5" t="s">
        <v>78</v>
      </c>
      <c r="D62" s="4"/>
      <c r="E62" s="4"/>
      <c r="F62" s="7"/>
      <c r="G62" s="4"/>
      <c r="H62" s="4"/>
    </row>
    <row r="63" spans="1:8" ht="39.950000000000003" customHeight="1">
      <c r="A63" s="14" t="s">
        <v>70</v>
      </c>
      <c r="B63" s="14" t="s">
        <v>79</v>
      </c>
      <c r="C63" s="5" t="s">
        <v>61</v>
      </c>
      <c r="D63" s="4"/>
      <c r="E63" s="4"/>
      <c r="F63" s="7"/>
      <c r="G63" s="4"/>
      <c r="H63" s="4"/>
    </row>
    <row r="64" spans="1:8" ht="39.950000000000003" customHeight="1">
      <c r="A64" s="14" t="s">
        <v>70</v>
      </c>
      <c r="B64" s="14" t="s">
        <v>79</v>
      </c>
      <c r="C64" s="5" t="s">
        <v>62</v>
      </c>
      <c r="D64" s="4"/>
      <c r="E64" s="4"/>
      <c r="F64" s="7"/>
      <c r="G64" s="4"/>
      <c r="H64" s="4"/>
    </row>
    <row r="65" spans="1:8" ht="39.950000000000003" customHeight="1">
      <c r="A65" s="14" t="s">
        <v>70</v>
      </c>
      <c r="B65" s="14" t="s">
        <v>79</v>
      </c>
      <c r="C65" s="5" t="s">
        <v>63</v>
      </c>
      <c r="D65" s="4"/>
      <c r="E65" s="4"/>
      <c r="F65" s="7"/>
      <c r="G65" s="4"/>
      <c r="H65" s="4"/>
    </row>
    <row r="66" spans="1:8" ht="39.950000000000003" customHeight="1">
      <c r="A66" s="14" t="s">
        <v>70</v>
      </c>
      <c r="B66" s="14" t="s">
        <v>79</v>
      </c>
      <c r="C66" s="5" t="s">
        <v>64</v>
      </c>
      <c r="D66" s="4"/>
      <c r="E66" s="4"/>
      <c r="F66" s="7"/>
      <c r="G66" s="4"/>
      <c r="H66" s="4"/>
    </row>
    <row r="67" spans="1:8" ht="39.950000000000003" customHeight="1">
      <c r="A67" s="14" t="s">
        <v>70</v>
      </c>
      <c r="B67" s="14" t="s">
        <v>79</v>
      </c>
      <c r="C67" s="5" t="s">
        <v>65</v>
      </c>
      <c r="D67" s="4"/>
      <c r="E67" s="4"/>
      <c r="F67" s="7"/>
      <c r="G67" s="4"/>
      <c r="H67" s="4"/>
    </row>
    <row r="68" spans="1:8" ht="39.950000000000003" customHeight="1">
      <c r="A68" s="14" t="s">
        <v>70</v>
      </c>
      <c r="B68" s="14" t="s">
        <v>79</v>
      </c>
      <c r="C68" s="5" t="s">
        <v>66</v>
      </c>
      <c r="D68" s="4"/>
      <c r="E68" s="4"/>
      <c r="F68" s="7"/>
      <c r="G68" s="4"/>
      <c r="H68" s="4"/>
    </row>
    <row r="69" spans="1:8" ht="39.950000000000003" customHeight="1">
      <c r="A69" s="14" t="s">
        <v>70</v>
      </c>
      <c r="B69" s="14" t="s">
        <v>79</v>
      </c>
      <c r="C69" s="5" t="s">
        <v>67</v>
      </c>
      <c r="D69" s="4"/>
      <c r="E69" s="4"/>
      <c r="F69" s="7"/>
      <c r="G69" s="4"/>
      <c r="H69" s="4"/>
    </row>
    <row r="70" spans="1:8" ht="45" customHeight="1">
      <c r="A70" s="14" t="s">
        <v>70</v>
      </c>
      <c r="B70" s="14" t="s">
        <v>79</v>
      </c>
      <c r="C70" s="5" t="s">
        <v>68</v>
      </c>
      <c r="D70" s="4"/>
      <c r="E70" s="4"/>
      <c r="F70" s="7"/>
      <c r="G70" s="4"/>
      <c r="H70" s="4"/>
    </row>
    <row r="71" spans="1:8" ht="44.25" customHeight="1">
      <c r="A71" s="14" t="s">
        <v>70</v>
      </c>
      <c r="B71" s="14" t="s">
        <v>79</v>
      </c>
      <c r="C71" s="5" t="s">
        <v>69</v>
      </c>
      <c r="D71" s="4"/>
      <c r="E71" s="4"/>
      <c r="F71" s="7"/>
      <c r="G71" s="4"/>
      <c r="H71" s="15"/>
    </row>
  </sheetData>
  <dataValidations count="2">
    <dataValidation type="list" allowBlank="1" showInputMessage="1" showErrorMessage="1" sqref="A8:A71" xr:uid="{00000000-0002-0000-0300-000000000000}">
      <formula1>"Généraux ,Transversaux , Liés à la conduite , Liés aux marchandises transportées , Liés aux opérations annexes ,Liés aux chargements et déchargements "</formula1>
    </dataValidation>
    <dataValidation type="list" allowBlank="1" showInputMessage="1" showErrorMessage="1" sqref="B8:B71" xr:uid="{00000000-0002-0000-0300-000001000000}">
      <formula1>"Conducteurs PL , Caristes , Mécaniciens , Administratifs ,Ensemble des salariés"</formula1>
    </dataValidation>
  </dataValidation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2:N24"/>
  <sheetViews>
    <sheetView showGridLines="0" tabSelected="1" zoomScaleNormal="100" workbookViewId="0">
      <selection activeCell="A9" sqref="A9"/>
    </sheetView>
  </sheetViews>
  <sheetFormatPr baseColWidth="10" defaultRowHeight="15"/>
  <cols>
    <col min="1" max="1" width="26.7109375" customWidth="1"/>
    <col min="2" max="2" width="17.85546875" customWidth="1"/>
    <col min="3" max="3" width="31.7109375" customWidth="1"/>
    <col min="4" max="4" width="12.85546875" customWidth="1"/>
    <col min="5" max="5" width="19" customWidth="1"/>
    <col min="7" max="7" width="12.5703125" bestFit="1" customWidth="1"/>
    <col min="8" max="8" width="12.85546875" bestFit="1" customWidth="1"/>
    <col min="9" max="9" width="11.85546875" customWidth="1"/>
    <col min="10" max="10" width="9.85546875" customWidth="1"/>
    <col min="11" max="11" width="24.7109375" customWidth="1"/>
    <col min="12" max="12" width="23.140625" customWidth="1"/>
    <col min="14" max="14" width="15.7109375" bestFit="1" customWidth="1"/>
  </cols>
  <sheetData>
    <row r="2" spans="1:14">
      <c r="I2" s="59">
        <f ca="1">TODAY()</f>
        <v>44807</v>
      </c>
      <c r="J2" s="196"/>
      <c r="K2" s="196"/>
      <c r="L2" s="196"/>
    </row>
    <row r="3" spans="1:14">
      <c r="L3" s="129"/>
    </row>
    <row r="4" spans="1:14">
      <c r="J4" s="78"/>
      <c r="K4" s="78"/>
      <c r="L4" s="130"/>
    </row>
    <row r="9" spans="1:14" ht="35.25" customHeight="1">
      <c r="A9" s="22" t="s">
        <v>81</v>
      </c>
      <c r="B9" s="25" t="s">
        <v>82</v>
      </c>
      <c r="C9" s="23" t="s">
        <v>83</v>
      </c>
      <c r="D9" s="23" t="s">
        <v>90</v>
      </c>
      <c r="E9" s="24" t="s">
        <v>19</v>
      </c>
      <c r="F9" s="23" t="s">
        <v>84</v>
      </c>
      <c r="G9" s="23" t="s">
        <v>85</v>
      </c>
      <c r="H9" s="25" t="s">
        <v>86</v>
      </c>
      <c r="I9" s="25" t="s">
        <v>139</v>
      </c>
      <c r="J9" s="26" t="s">
        <v>87</v>
      </c>
      <c r="K9" s="23" t="s">
        <v>88</v>
      </c>
      <c r="L9" s="23" t="s">
        <v>201</v>
      </c>
    </row>
    <row r="10" spans="1:14" ht="54" customHeight="1">
      <c r="A10" s="34" t="s">
        <v>66</v>
      </c>
      <c r="B10" s="12">
        <v>0.4</v>
      </c>
      <c r="C10" s="30" t="s">
        <v>94</v>
      </c>
      <c r="D10" s="4"/>
      <c r="E10" s="4" t="s">
        <v>89</v>
      </c>
      <c r="F10" s="4"/>
      <c r="G10" s="4" t="s">
        <v>95</v>
      </c>
      <c r="H10" s="28">
        <v>44865</v>
      </c>
      <c r="I10" s="28"/>
      <c r="J10" s="29" t="s">
        <v>187</v>
      </c>
      <c r="K10" s="4"/>
      <c r="L10" s="131"/>
      <c r="N10" s="129"/>
    </row>
    <row r="11" spans="1:14" ht="75">
      <c r="A11" s="34"/>
      <c r="B11" s="12">
        <v>0.6</v>
      </c>
      <c r="C11" s="30" t="s">
        <v>94</v>
      </c>
      <c r="D11" s="4"/>
      <c r="E11" s="4" t="s">
        <v>89</v>
      </c>
      <c r="F11" s="4"/>
      <c r="G11" s="4" t="s">
        <v>95</v>
      </c>
      <c r="H11" s="28">
        <v>44896</v>
      </c>
      <c r="I11" s="28"/>
      <c r="J11" s="29" t="s">
        <v>188</v>
      </c>
      <c r="K11" s="96"/>
      <c r="L11" s="132"/>
      <c r="N11" s="133"/>
    </row>
    <row r="12" spans="1:14">
      <c r="A12" s="128" t="s">
        <v>96</v>
      </c>
      <c r="B12" s="32">
        <v>1.2</v>
      </c>
      <c r="C12" s="4" t="s">
        <v>97</v>
      </c>
      <c r="D12" s="4"/>
      <c r="E12" s="4" t="s">
        <v>91</v>
      </c>
      <c r="F12" s="4"/>
      <c r="G12" s="4" t="s">
        <v>95</v>
      </c>
      <c r="H12" s="28">
        <v>44829</v>
      </c>
      <c r="I12" s="28"/>
      <c r="J12" s="29" t="s">
        <v>186</v>
      </c>
      <c r="K12" s="4"/>
      <c r="L12" s="4"/>
    </row>
    <row r="13" spans="1:14" ht="28.5" customHeight="1">
      <c r="A13" s="4" t="s">
        <v>57</v>
      </c>
      <c r="B13" s="32">
        <v>1.2</v>
      </c>
      <c r="C13" s="27" t="s">
        <v>98</v>
      </c>
      <c r="D13" s="4"/>
      <c r="E13" s="4" t="s">
        <v>92</v>
      </c>
      <c r="F13" s="4"/>
      <c r="G13" s="27" t="s">
        <v>99</v>
      </c>
      <c r="H13" s="28">
        <v>44867</v>
      </c>
      <c r="I13" s="28"/>
      <c r="J13" s="29" t="s">
        <v>187</v>
      </c>
      <c r="K13" s="95">
        <v>0.8</v>
      </c>
      <c r="L13" s="4"/>
    </row>
    <row r="14" spans="1:14">
      <c r="A14" s="4" t="s">
        <v>57</v>
      </c>
      <c r="B14" s="32">
        <v>1.2</v>
      </c>
      <c r="C14" s="4" t="s">
        <v>100</v>
      </c>
      <c r="D14" s="4"/>
      <c r="E14" s="4" t="s">
        <v>93</v>
      </c>
      <c r="F14" s="4"/>
      <c r="G14" s="4" t="s">
        <v>101</v>
      </c>
      <c r="H14" s="28">
        <v>45078</v>
      </c>
      <c r="I14" s="28"/>
      <c r="J14" s="29" t="s">
        <v>187</v>
      </c>
      <c r="K14" s="31">
        <v>0.8</v>
      </c>
      <c r="L14" s="4"/>
    </row>
    <row r="15" spans="1:14" ht="150">
      <c r="A15" s="4" t="s">
        <v>10</v>
      </c>
      <c r="B15" s="33">
        <v>0.2</v>
      </c>
      <c r="C15" s="27" t="s">
        <v>102</v>
      </c>
      <c r="D15" s="4"/>
      <c r="E15" s="4" t="s">
        <v>104</v>
      </c>
      <c r="F15" s="4"/>
      <c r="G15" s="4" t="s">
        <v>103</v>
      </c>
      <c r="H15" s="4"/>
      <c r="I15" s="28"/>
      <c r="J15" s="29" t="s">
        <v>187</v>
      </c>
      <c r="K15" s="4"/>
      <c r="L15" s="4"/>
    </row>
    <row r="16" spans="1:14">
      <c r="A16" s="4"/>
      <c r="B16" s="4"/>
      <c r="C16" s="4"/>
      <c r="D16" s="4"/>
      <c r="E16" s="4"/>
      <c r="F16" s="4"/>
      <c r="G16" s="4"/>
      <c r="H16" s="4"/>
      <c r="I16" s="28"/>
      <c r="J16" s="29"/>
      <c r="K16" s="4"/>
      <c r="L16" s="4"/>
    </row>
    <row r="17" spans="1:12">
      <c r="A17" s="4"/>
      <c r="B17" s="4"/>
      <c r="C17" s="4"/>
      <c r="D17" s="4"/>
      <c r="E17" s="4"/>
      <c r="F17" s="4"/>
      <c r="G17" s="4"/>
      <c r="H17" s="4"/>
      <c r="I17" s="28"/>
      <c r="J17" s="29"/>
      <c r="K17" s="4"/>
      <c r="L17" s="4"/>
    </row>
    <row r="18" spans="1:12">
      <c r="A18" s="4"/>
      <c r="B18" s="4"/>
      <c r="C18" s="4"/>
      <c r="D18" s="4"/>
      <c r="E18" s="4"/>
      <c r="F18" s="4"/>
      <c r="G18" s="4"/>
      <c r="H18" s="4"/>
      <c r="I18" s="28"/>
      <c r="J18" s="4"/>
      <c r="K18" s="4"/>
      <c r="L18" s="4"/>
    </row>
    <row r="19" spans="1:12">
      <c r="A19" s="4"/>
      <c r="B19" s="4"/>
      <c r="C19" s="4"/>
      <c r="D19" s="4"/>
      <c r="E19" s="4"/>
      <c r="F19" s="4"/>
      <c r="G19" s="4"/>
      <c r="H19" s="4"/>
      <c r="I19" s="28"/>
      <c r="J19" s="4"/>
      <c r="K19" s="4"/>
      <c r="L19" s="4"/>
    </row>
    <row r="20" spans="1:12">
      <c r="A20" s="4"/>
      <c r="B20" s="4"/>
      <c r="C20" s="4"/>
      <c r="D20" s="4"/>
      <c r="E20" s="4"/>
      <c r="F20" s="4"/>
      <c r="G20" s="4"/>
      <c r="H20" s="4"/>
      <c r="I20" s="28"/>
      <c r="J20" s="4"/>
      <c r="K20" s="4"/>
      <c r="L20" s="4"/>
    </row>
    <row r="21" spans="1:12">
      <c r="A21" s="4"/>
      <c r="B21" s="4"/>
      <c r="C21" s="4"/>
      <c r="D21" s="4"/>
      <c r="E21" s="4"/>
      <c r="F21" s="4"/>
      <c r="G21" s="4"/>
      <c r="H21" s="4"/>
      <c r="I21" s="28"/>
      <c r="J21" s="4"/>
      <c r="K21" s="4"/>
      <c r="L21" s="4"/>
    </row>
    <row r="22" spans="1:12">
      <c r="A22" s="4"/>
      <c r="B22" s="4"/>
      <c r="C22" s="4"/>
      <c r="D22" s="4"/>
      <c r="E22" s="4"/>
      <c r="F22" s="4"/>
      <c r="G22" s="4"/>
      <c r="H22" s="4"/>
      <c r="I22" s="28"/>
      <c r="J22" s="4"/>
      <c r="K22" s="4"/>
      <c r="L22" s="4"/>
    </row>
    <row r="23" spans="1:12">
      <c r="A23" s="4"/>
      <c r="B23" s="4"/>
      <c r="C23" s="4"/>
      <c r="D23" s="4"/>
      <c r="E23" s="4"/>
      <c r="F23" s="4"/>
      <c r="G23" s="4"/>
      <c r="H23" s="4"/>
      <c r="I23" s="28"/>
      <c r="J23" s="4"/>
      <c r="K23" s="4"/>
      <c r="L23" s="4"/>
    </row>
    <row r="24" spans="1:12">
      <c r="A24" s="4"/>
      <c r="B24" s="4"/>
      <c r="C24" s="4"/>
      <c r="D24" s="4"/>
      <c r="E24" s="4"/>
      <c r="F24" s="4"/>
      <c r="G24" s="4"/>
      <c r="H24" s="4"/>
      <c r="I24" s="28"/>
      <c r="J24" s="4"/>
      <c r="K24" s="4"/>
      <c r="L24" s="15"/>
    </row>
  </sheetData>
  <mergeCells count="1">
    <mergeCell ref="J2:L2"/>
  </mergeCells>
  <conditionalFormatting sqref="J10:J24">
    <cfRule type="cellIs" dxfId="42" priority="1" operator="equal">
      <formula>"Terminé"</formula>
    </cfRule>
    <cfRule type="cellIs" dxfId="41" priority="2" operator="equal">
      <formula>"En cours"</formula>
    </cfRule>
    <cfRule type="cellIs" dxfId="40" priority="3" operator="equal">
      <formula>"A Faire"</formula>
    </cfRule>
  </conditionalFormatting>
  <dataValidations count="3">
    <dataValidation type="list" allowBlank="1" showInputMessage="1" showErrorMessage="1" sqref="E10:E15" xr:uid="{00000000-0002-0000-0700-000002000000}">
      <formula1>"Tous,La Fouillouse,Prouvy,Sorgues,Roullet St Estephe,St Sulpice "</formula1>
    </dataValidation>
    <dataValidation type="list" allowBlank="1" showInputMessage="1" showErrorMessage="1" sqref="E16:E23" xr:uid="{00000000-0002-0000-0700-000000000000}">
      <formula1>"La Fouillouse,Prouvy,Sorgues,Roullet St Estephe,St Sulpice "</formula1>
    </dataValidation>
    <dataValidation type="list" allowBlank="1" showInputMessage="1" showErrorMessage="1" sqref="J10:J24" xr:uid="{BE46F501-F86B-482A-A152-F7EF107AD557}">
      <formula1>"A faire,En cours,Terminé"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PA_Planning">
                <anchor moveWithCells="1" sizeWithCells="1">
                  <from>
                    <xdr:col>9</xdr:col>
                    <xdr:colOff>514350</xdr:colOff>
                    <xdr:row>2</xdr:row>
                    <xdr:rowOff>9525</xdr:rowOff>
                  </from>
                  <to>
                    <xdr:col>10</xdr:col>
                    <xdr:colOff>904875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689A83-C984-4194-B17D-EA020AAF7EAF}">
  <sheetPr codeName="Feuil8"/>
  <dimension ref="A1:AX37"/>
  <sheetViews>
    <sheetView showGridLines="0" workbookViewId="0">
      <pane ySplit="2" topLeftCell="A3" activePane="bottomLeft" state="frozen"/>
      <selection pane="bottomLeft" activeCell="L4" sqref="L4"/>
    </sheetView>
  </sheetViews>
  <sheetFormatPr baseColWidth="10" defaultRowHeight="15.75"/>
  <cols>
    <col min="1" max="1" width="4.42578125" style="106" customWidth="1"/>
    <col min="2" max="2" width="5.5703125" style="107" customWidth="1"/>
    <col min="3" max="3" width="2.7109375" style="88" customWidth="1"/>
    <col min="4" max="4" width="11.42578125" style="88"/>
    <col min="5" max="5" width="4.42578125" style="106" customWidth="1"/>
    <col min="6" max="6" width="6.28515625" style="107" customWidth="1"/>
    <col min="7" max="7" width="2.85546875" style="88" customWidth="1"/>
    <col min="8" max="8" width="11.42578125" style="88"/>
    <col min="9" max="9" width="4.42578125" style="107" customWidth="1"/>
    <col min="10" max="10" width="5.7109375" style="107" customWidth="1"/>
    <col min="11" max="11" width="3.140625" style="88" customWidth="1"/>
    <col min="12" max="12" width="11.42578125" style="88"/>
    <col min="13" max="13" width="4.42578125" style="107" customWidth="1"/>
    <col min="14" max="14" width="6.85546875" style="107" customWidth="1"/>
    <col min="15" max="15" width="3" style="88" customWidth="1"/>
    <col min="16" max="16" width="11.42578125" style="88"/>
    <col min="17" max="17" width="4.42578125" style="107" customWidth="1"/>
    <col min="18" max="18" width="5.85546875" style="107" customWidth="1"/>
    <col min="19" max="19" width="2.5703125" style="88" customWidth="1"/>
    <col min="20" max="20" width="11.42578125" style="88"/>
    <col min="21" max="21" width="4.42578125" style="107" customWidth="1"/>
    <col min="22" max="22" width="5" style="107" customWidth="1"/>
    <col min="23" max="23" width="2.7109375" style="88" customWidth="1"/>
    <col min="24" max="24" width="11.42578125" style="88"/>
    <col min="25" max="25" width="4.42578125" style="107" customWidth="1"/>
    <col min="26" max="26" width="5" style="107" customWidth="1"/>
    <col min="27" max="27" width="3.7109375" customWidth="1"/>
    <col min="29" max="29" width="4.140625" style="108" customWidth="1"/>
    <col min="30" max="30" width="5.140625" style="108" customWidth="1"/>
    <col min="31" max="31" width="3.140625" customWidth="1"/>
    <col min="33" max="33" width="4.140625" style="108" customWidth="1"/>
    <col min="34" max="34" width="5.140625" style="108" customWidth="1"/>
    <col min="35" max="35" width="3.140625" customWidth="1"/>
    <col min="37" max="37" width="4.140625" style="108" customWidth="1"/>
    <col min="38" max="38" width="5.7109375" style="108" customWidth="1"/>
    <col min="39" max="39" width="3.140625" customWidth="1"/>
    <col min="41" max="41" width="4.140625" style="108" customWidth="1"/>
    <col min="42" max="42" width="5.5703125" style="108" customWidth="1"/>
    <col min="43" max="43" width="3.140625" customWidth="1"/>
    <col min="45" max="45" width="4.140625" style="109" customWidth="1"/>
    <col min="46" max="46" width="5.7109375" style="110" customWidth="1"/>
    <col min="47" max="47" width="3.140625" style="87" customWidth="1"/>
  </cols>
  <sheetData>
    <row r="1" spans="1:48" ht="28.5">
      <c r="A1" s="199" t="s">
        <v>150</v>
      </c>
      <c r="B1" s="200"/>
      <c r="C1" s="201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  <c r="AB1" s="200"/>
      <c r="AC1" s="200"/>
      <c r="AD1" s="200"/>
      <c r="AE1" s="200"/>
      <c r="AF1" s="200"/>
      <c r="AG1" s="200"/>
      <c r="AH1" s="200"/>
      <c r="AI1" s="200"/>
      <c r="AJ1" s="200"/>
      <c r="AK1" s="200"/>
      <c r="AL1" s="200"/>
      <c r="AM1" s="200"/>
      <c r="AN1" s="200"/>
      <c r="AO1" s="200"/>
      <c r="AP1" s="200"/>
      <c r="AQ1" s="200"/>
      <c r="AR1" s="200"/>
      <c r="AS1" s="200"/>
      <c r="AT1" s="200"/>
      <c r="AU1" s="200"/>
      <c r="AV1" s="200"/>
    </row>
    <row r="2" spans="1:48" ht="18" customHeight="1">
      <c r="A2" s="198" t="s">
        <v>167</v>
      </c>
      <c r="B2" s="198"/>
      <c r="C2" s="198"/>
      <c r="D2" s="198"/>
      <c r="E2" s="197" t="s">
        <v>168</v>
      </c>
      <c r="F2" s="197"/>
      <c r="G2" s="197"/>
      <c r="H2" s="197"/>
      <c r="I2" s="198" t="s">
        <v>169</v>
      </c>
      <c r="J2" s="198"/>
      <c r="K2" s="198"/>
      <c r="L2" s="198"/>
      <c r="M2" s="197" t="s">
        <v>170</v>
      </c>
      <c r="N2" s="197"/>
      <c r="O2" s="197"/>
      <c r="P2" s="197"/>
      <c r="Q2" s="198" t="s">
        <v>181</v>
      </c>
      <c r="R2" s="198"/>
      <c r="S2" s="198"/>
      <c r="T2" s="198"/>
      <c r="U2" s="197" t="s">
        <v>182</v>
      </c>
      <c r="V2" s="197"/>
      <c r="W2" s="197"/>
      <c r="X2" s="197"/>
      <c r="Y2" s="198" t="s">
        <v>183</v>
      </c>
      <c r="Z2" s="198"/>
      <c r="AA2" s="198"/>
      <c r="AB2" s="198"/>
      <c r="AC2" s="197" t="s">
        <v>184</v>
      </c>
      <c r="AD2" s="197"/>
      <c r="AE2" s="197"/>
      <c r="AF2" s="197"/>
      <c r="AG2" s="198" t="s">
        <v>185</v>
      </c>
      <c r="AH2" s="198"/>
      <c r="AI2" s="198"/>
      <c r="AJ2" s="198"/>
      <c r="AK2" s="197" t="s">
        <v>171</v>
      </c>
      <c r="AL2" s="197"/>
      <c r="AM2" s="197"/>
      <c r="AN2" s="197"/>
      <c r="AO2" s="198" t="s">
        <v>172</v>
      </c>
      <c r="AP2" s="198"/>
      <c r="AQ2" s="198"/>
      <c r="AR2" s="198"/>
      <c r="AS2" s="197" t="s">
        <v>173</v>
      </c>
      <c r="AT2" s="197"/>
      <c r="AU2" s="197"/>
      <c r="AV2" s="197"/>
    </row>
    <row r="3" spans="1:48" ht="15.75" customHeight="1">
      <c r="A3" s="111" t="s">
        <v>175</v>
      </c>
      <c r="B3" s="111">
        <v>44805</v>
      </c>
      <c r="C3" s="86" t="str">
        <f>IFERROR(IF(WEEKDAY(B3,2)=1,INT((B3-LOOKUP(B3,DATE(YEAR(B3)+{-1;0;1},1,3)-WEEKDAY(DATE(YEAR(B3)+{-1;0;1},1,3))+2))/7)+1,""),"")</f>
        <v/>
      </c>
      <c r="D3" s="98"/>
      <c r="E3" s="103" t="s">
        <v>177</v>
      </c>
      <c r="F3" s="104">
        <v>44835</v>
      </c>
      <c r="G3" s="86" t="str">
        <f>IFERROR(IF(WEEKDAY(F3,2)=1,INT((F3-LOOKUP(F3,DATE(YEAR(F3)+{-1;0;1},1,3)-WEEKDAY(DATE(YEAR(F3)+{-1;0;1},1,3))+2))/7)+1,""),"")</f>
        <v/>
      </c>
      <c r="H3" s="99"/>
      <c r="I3" s="111" t="s">
        <v>180</v>
      </c>
      <c r="J3" s="111">
        <v>44866</v>
      </c>
      <c r="K3" s="126" t="str">
        <f>IFERROR(IF(WEEKDAY(J3,2)=1,INT((J3-LOOKUP(J3,DATE(YEAR(J3)+{-1;0;1},1,3)-WEEKDAY(DATE(YEAR(J3)+{-1;0;1},1,3))+2))/7)+1,""),"")</f>
        <v/>
      </c>
      <c r="L3" s="99"/>
      <c r="M3" s="103" t="s">
        <v>175</v>
      </c>
      <c r="N3" s="104">
        <v>44896</v>
      </c>
      <c r="O3" s="86" t="str">
        <f>IFERROR(IF(WEEKDAY(N3,2)=1,INT((N3-LOOKUP(N3,DATE(YEAR(N3)+{-1;0;1},1,3)-WEEKDAY(DATE(YEAR(N3)+{-1;0;1},1,3))+2))/7)+1,""),"")</f>
        <v/>
      </c>
      <c r="P3" s="102" t="s">
        <v>94</v>
      </c>
      <c r="Q3" s="111" t="s">
        <v>178</v>
      </c>
      <c r="R3" s="111">
        <v>44927</v>
      </c>
      <c r="S3" s="126" t="str">
        <f>IFERROR(IF(WEEKDAY(R3,2)=1,INT((R3-LOOKUP(R3,DATE(YEAR(R3)+{-1;0;1},1,3)-WEEKDAY(DATE(YEAR(R3)+{-1;0;1},1,3))+2))/7)+1,""),"")</f>
        <v/>
      </c>
      <c r="T3" s="99"/>
      <c r="U3" s="103" t="s">
        <v>174</v>
      </c>
      <c r="V3" s="104">
        <v>44958</v>
      </c>
      <c r="W3" s="86" t="str">
        <f>IFERROR(IF(WEEKDAY(V3,2)=1,INT((V3-LOOKUP(V3,DATE(YEAR(V3)+{-1;0;1},1,3)-WEEKDAY(DATE(YEAR(V3)+{-1;0;1},1,3))+2))/7)+1,""),"")</f>
        <v/>
      </c>
      <c r="X3" s="99"/>
      <c r="Y3" s="111" t="s">
        <v>174</v>
      </c>
      <c r="Z3" s="111">
        <v>44986</v>
      </c>
      <c r="AA3" s="86" t="str">
        <f>IFERROR(IF(WEEKDAY(Z3,2)=1,INT((Z3-LOOKUP(Z3,DATE(YEAR(Z3)+{-1;0;1},1,3)-WEEKDAY(DATE(YEAR(Z3)+{-1;0;1},1,3))+2))/7)+1,""),"")</f>
        <v/>
      </c>
      <c r="AB3" s="99"/>
      <c r="AC3" s="103" t="s">
        <v>177</v>
      </c>
      <c r="AD3" s="104">
        <v>45017</v>
      </c>
      <c r="AE3" s="126" t="str">
        <f>IFERROR(IF(WEEKDAY(AD3,2)=1,INT((AD3-LOOKUP(AD3,DATE(YEAR(AD3)+{-1;0;1},1,3)-WEEKDAY(DATE(YEAR(AD3)+{-1;0;1},1,3))+2))/7)+1,""),"")</f>
        <v/>
      </c>
      <c r="AF3" s="99"/>
      <c r="AG3" s="103" t="s">
        <v>179</v>
      </c>
      <c r="AH3" s="104">
        <v>45047</v>
      </c>
      <c r="AI3" s="126" t="s">
        <v>147</v>
      </c>
      <c r="AJ3" s="99"/>
      <c r="AK3" s="103" t="s">
        <v>175</v>
      </c>
      <c r="AL3" s="104">
        <v>45078</v>
      </c>
      <c r="AM3" s="86" t="s">
        <v>147</v>
      </c>
      <c r="AN3" s="101" t="s">
        <v>100</v>
      </c>
      <c r="AO3" s="111" t="s">
        <v>177</v>
      </c>
      <c r="AP3" s="111">
        <v>45108</v>
      </c>
      <c r="AQ3" s="86" t="s">
        <v>147</v>
      </c>
      <c r="AR3" s="99"/>
      <c r="AS3" s="103" t="s">
        <v>180</v>
      </c>
      <c r="AT3" s="104">
        <v>45139</v>
      </c>
      <c r="AU3" s="86">
        <v>31</v>
      </c>
      <c r="AV3" s="100"/>
    </row>
    <row r="4" spans="1:48" ht="15.75" customHeight="1">
      <c r="A4" s="112" t="s">
        <v>176</v>
      </c>
      <c r="B4" s="111">
        <v>44806</v>
      </c>
      <c r="C4" s="86" t="str">
        <f>IFERROR(IF(WEEKDAY(B4,2)=1,INT((B4-LOOKUP(B4,DATE(YEAR(B4)+{-1;0;1},1,3)-WEEKDAY(DATE(YEAR(B4)+{-1;0;1},1,3))+2))/7)+1,""),"")</f>
        <v/>
      </c>
      <c r="D4" s="98"/>
      <c r="E4" s="103" t="s">
        <v>178</v>
      </c>
      <c r="F4" s="104">
        <v>44836</v>
      </c>
      <c r="G4" s="86" t="str">
        <f>IFERROR(IF(WEEKDAY(F4,2)=1,INT((F4-LOOKUP(F4,DATE(YEAR(F4)+{-1;0;1},1,3)-WEEKDAY(DATE(YEAR(F4)+{-1;0;1},1,3))+2))/7)+1,""),"")</f>
        <v/>
      </c>
      <c r="H4" s="99"/>
      <c r="I4" s="112" t="s">
        <v>174</v>
      </c>
      <c r="J4" s="111">
        <v>44867</v>
      </c>
      <c r="K4" s="86" t="str">
        <f>IFERROR(IF(WEEKDAY(J4,2)=1,INT((J4-LOOKUP(J4,DATE(YEAR(J4)+{-1;0;1},1,3)-WEEKDAY(DATE(YEAR(J4)+{-1;0;1},1,3))+2))/7)+1,""),"")</f>
        <v/>
      </c>
      <c r="L4" s="101" t="s">
        <v>98</v>
      </c>
      <c r="M4" s="103" t="s">
        <v>176</v>
      </c>
      <c r="N4" s="104">
        <v>44897</v>
      </c>
      <c r="O4" s="86" t="str">
        <f>IFERROR(IF(WEEKDAY(N4,2)=1,INT((N4-LOOKUP(N4,DATE(YEAR(N4)+{-1;0;1},1,3)-WEEKDAY(DATE(YEAR(N4)+{-1;0;1},1,3))+2))/7)+1,""),"")</f>
        <v/>
      </c>
      <c r="P4" s="99"/>
      <c r="Q4" s="112" t="s">
        <v>179</v>
      </c>
      <c r="R4" s="111">
        <v>44928</v>
      </c>
      <c r="S4" s="86">
        <f>IFERROR(IF(WEEKDAY(R4,2)=1,INT((R4-LOOKUP(R4,DATE(YEAR(R4)+{-1;0;1},1,3)-WEEKDAY(DATE(YEAR(R4)+{-1;0;1},1,3))+2))/7)+1,""),"")</f>
        <v>1</v>
      </c>
      <c r="T4" s="99"/>
      <c r="U4" s="103" t="s">
        <v>175</v>
      </c>
      <c r="V4" s="104">
        <v>44959</v>
      </c>
      <c r="W4" s="86" t="str">
        <f>IFERROR(IF(WEEKDAY(V4,2)=1,INT((V4-LOOKUP(V4,DATE(YEAR(V4)+{-1;0;1},1,3)-WEEKDAY(DATE(YEAR(V4)+{-1;0;1},1,3))+2))/7)+1,""),"")</f>
        <v/>
      </c>
      <c r="X4" s="99"/>
      <c r="Y4" s="112" t="s">
        <v>175</v>
      </c>
      <c r="Z4" s="111">
        <v>44987</v>
      </c>
      <c r="AA4" s="86" t="str">
        <f>IFERROR(IF(WEEKDAY(Z4,2)=1,INT((Z4-LOOKUP(Z4,DATE(YEAR(Z4)+{-1;0;1},1,3)-WEEKDAY(DATE(YEAR(Z4)+{-1;0;1},1,3))+2))/7)+1,""),"")</f>
        <v/>
      </c>
      <c r="AB4" s="99"/>
      <c r="AC4" s="103" t="s">
        <v>178</v>
      </c>
      <c r="AD4" s="104">
        <v>45018</v>
      </c>
      <c r="AE4" s="86" t="str">
        <f>IFERROR(IF(WEEKDAY(AD4,2)=1,INT((AD4-LOOKUP(AD4,DATE(YEAR(AD4)+{-1;0;1},1,3)-WEEKDAY(DATE(YEAR(AD4)+{-1;0;1},1,3))+2))/7)+1,""),"")</f>
        <v/>
      </c>
      <c r="AF4" s="99"/>
      <c r="AG4" s="103" t="s">
        <v>180</v>
      </c>
      <c r="AH4" s="104">
        <v>45048</v>
      </c>
      <c r="AI4" s="86">
        <v>18</v>
      </c>
      <c r="AJ4" s="99"/>
      <c r="AK4" s="103" t="s">
        <v>176</v>
      </c>
      <c r="AL4" s="104">
        <v>45079</v>
      </c>
      <c r="AM4" s="86" t="s">
        <v>147</v>
      </c>
      <c r="AN4" s="99"/>
      <c r="AO4" s="112" t="s">
        <v>178</v>
      </c>
      <c r="AP4" s="111">
        <v>45109</v>
      </c>
      <c r="AQ4" s="86" t="s">
        <v>147</v>
      </c>
      <c r="AR4" s="99"/>
      <c r="AS4" s="103" t="s">
        <v>174</v>
      </c>
      <c r="AT4" s="104">
        <v>45140</v>
      </c>
      <c r="AU4" s="86" t="s">
        <v>147</v>
      </c>
      <c r="AV4" s="100"/>
    </row>
    <row r="5" spans="1:48" ht="15.75" customHeight="1">
      <c r="A5" s="112" t="s">
        <v>177</v>
      </c>
      <c r="B5" s="111">
        <v>44807</v>
      </c>
      <c r="C5" s="86" t="str">
        <f>IFERROR(IF(WEEKDAY(B5,2)=1,INT((B5-LOOKUP(B5,DATE(YEAR(B5)+{-1;0;1},1,3)-WEEKDAY(DATE(YEAR(B5)+{-1;0;1},1,3))+2))/7)+1,""),"")</f>
        <v/>
      </c>
      <c r="D5" s="98"/>
      <c r="E5" s="103" t="s">
        <v>179</v>
      </c>
      <c r="F5" s="104">
        <v>44837</v>
      </c>
      <c r="G5" s="86">
        <f>IFERROR(IF(WEEKDAY(F5,2)=1,INT((F5-LOOKUP(F5,DATE(YEAR(F5)+{-1;0;1},1,3)-WEEKDAY(DATE(YEAR(F5)+{-1;0;1},1,3))+2))/7)+1,""),"")</f>
        <v>40</v>
      </c>
      <c r="H5" s="99"/>
      <c r="I5" s="112" t="s">
        <v>175</v>
      </c>
      <c r="J5" s="111">
        <v>44868</v>
      </c>
      <c r="K5" s="86" t="str">
        <f>IFERROR(IF(WEEKDAY(J5,2)=1,INT((J5-LOOKUP(J5,DATE(YEAR(J5)+{-1;0;1},1,3)-WEEKDAY(DATE(YEAR(J5)+{-1;0;1},1,3))+2))/7)+1,""),"")</f>
        <v/>
      </c>
      <c r="L5" s="99"/>
      <c r="M5" s="103" t="s">
        <v>177</v>
      </c>
      <c r="N5" s="104">
        <v>44898</v>
      </c>
      <c r="O5" s="86" t="str">
        <f>IFERROR(IF(WEEKDAY(N5,2)=1,INT((N5-LOOKUP(N5,DATE(YEAR(N5)+{-1;0;1},1,3)-WEEKDAY(DATE(YEAR(N5)+{-1;0;1},1,3))+2))/7)+1,""),"")</f>
        <v/>
      </c>
      <c r="P5" s="99"/>
      <c r="Q5" s="112" t="s">
        <v>180</v>
      </c>
      <c r="R5" s="111">
        <v>44929</v>
      </c>
      <c r="S5" s="86" t="str">
        <f>IFERROR(IF(WEEKDAY(R5,2)=1,INT((R5-LOOKUP(R5,DATE(YEAR(R5)+{-1;0;1},1,3)-WEEKDAY(DATE(YEAR(R5)+{-1;0;1},1,3))+2))/7)+1,""),"")</f>
        <v/>
      </c>
      <c r="T5" s="99"/>
      <c r="U5" s="103" t="s">
        <v>176</v>
      </c>
      <c r="V5" s="104">
        <v>44960</v>
      </c>
      <c r="W5" s="86" t="str">
        <f>IFERROR(IF(WEEKDAY(V5,2)=1,INT((V5-LOOKUP(V5,DATE(YEAR(V5)+{-1;0;1},1,3)-WEEKDAY(DATE(YEAR(V5)+{-1;0;1},1,3))+2))/7)+1,""),"")</f>
        <v/>
      </c>
      <c r="X5" s="99"/>
      <c r="Y5" s="112" t="s">
        <v>176</v>
      </c>
      <c r="Z5" s="111">
        <v>44988</v>
      </c>
      <c r="AA5" s="86" t="str">
        <f>IFERROR(IF(WEEKDAY(Z5,2)=1,INT((Z5-LOOKUP(Z5,DATE(YEAR(Z5)+{-1;0;1},1,3)-WEEKDAY(DATE(YEAR(Z5)+{-1;0;1},1,3))+2))/7)+1,""),"")</f>
        <v/>
      </c>
      <c r="AB5" s="99"/>
      <c r="AC5" s="103" t="s">
        <v>179</v>
      </c>
      <c r="AD5" s="104">
        <v>45019</v>
      </c>
      <c r="AE5" s="86">
        <f>IFERROR(IF(WEEKDAY(AD5,2)=1,INT((AD5-LOOKUP(AD5,DATE(YEAR(AD5)+{-1;0;1},1,3)-WEEKDAY(DATE(YEAR(AD5)+{-1;0;1},1,3))+2))/7)+1,""),"")</f>
        <v>14</v>
      </c>
      <c r="AF5" s="99"/>
      <c r="AG5" s="103" t="s">
        <v>174</v>
      </c>
      <c r="AH5" s="104">
        <v>45049</v>
      </c>
      <c r="AI5" s="86" t="s">
        <v>147</v>
      </c>
      <c r="AJ5" s="99"/>
      <c r="AK5" s="103" t="s">
        <v>177</v>
      </c>
      <c r="AL5" s="104">
        <v>45080</v>
      </c>
      <c r="AM5" s="86" t="s">
        <v>147</v>
      </c>
      <c r="AN5" s="99"/>
      <c r="AO5" s="112" t="s">
        <v>179</v>
      </c>
      <c r="AP5" s="111">
        <v>45110</v>
      </c>
      <c r="AQ5" s="86" t="s">
        <v>147</v>
      </c>
      <c r="AR5" s="99"/>
      <c r="AS5" s="103" t="s">
        <v>175</v>
      </c>
      <c r="AT5" s="104">
        <v>45141</v>
      </c>
      <c r="AU5" s="86" t="s">
        <v>147</v>
      </c>
      <c r="AV5" s="100"/>
    </row>
    <row r="6" spans="1:48" ht="15.75" customHeight="1">
      <c r="A6" s="112" t="s">
        <v>178</v>
      </c>
      <c r="B6" s="111">
        <v>44808</v>
      </c>
      <c r="C6" s="86" t="str">
        <f>IFERROR(IF(WEEKDAY(B6,2)=1,INT((B6-LOOKUP(B6,DATE(YEAR(B6)+{-1;0;1},1,3)-WEEKDAY(DATE(YEAR(B6)+{-1;0;1},1,3))+2))/7)+1,""),"")</f>
        <v/>
      </c>
      <c r="D6" s="98"/>
      <c r="E6" s="103" t="s">
        <v>180</v>
      </c>
      <c r="F6" s="104">
        <v>44838</v>
      </c>
      <c r="G6" s="86" t="str">
        <f>IFERROR(IF(WEEKDAY(F6,2)=1,INT((F6-LOOKUP(F6,DATE(YEAR(F6)+{-1;0;1},1,3)-WEEKDAY(DATE(YEAR(F6)+{-1;0;1},1,3))+2))/7)+1,""),"")</f>
        <v/>
      </c>
      <c r="H6" s="99"/>
      <c r="I6" s="112" t="s">
        <v>176</v>
      </c>
      <c r="J6" s="111">
        <v>44869</v>
      </c>
      <c r="K6" s="86" t="str">
        <f>IFERROR(IF(WEEKDAY(J6,2)=1,INT((J6-LOOKUP(J6,DATE(YEAR(J6)+{-1;0;1},1,3)-WEEKDAY(DATE(YEAR(J6)+{-1;0;1},1,3))+2))/7)+1,""),"")</f>
        <v/>
      </c>
      <c r="L6" s="99"/>
      <c r="M6" s="103" t="s">
        <v>178</v>
      </c>
      <c r="N6" s="104">
        <v>44899</v>
      </c>
      <c r="O6" s="86" t="str">
        <f>IFERROR(IF(WEEKDAY(N6,2)=1,INT((N6-LOOKUP(N6,DATE(YEAR(N6)+{-1;0;1},1,3)-WEEKDAY(DATE(YEAR(N6)+{-1;0;1},1,3))+2))/7)+1,""),"")</f>
        <v/>
      </c>
      <c r="P6" s="99"/>
      <c r="Q6" s="112" t="s">
        <v>174</v>
      </c>
      <c r="R6" s="111">
        <v>44930</v>
      </c>
      <c r="S6" s="86" t="str">
        <f>IFERROR(IF(WEEKDAY(R6,2)=1,INT((R6-LOOKUP(R6,DATE(YEAR(R6)+{-1;0;1},1,3)-WEEKDAY(DATE(YEAR(R6)+{-1;0;1},1,3))+2))/7)+1,""),"")</f>
        <v/>
      </c>
      <c r="T6" s="99"/>
      <c r="U6" s="103" t="s">
        <v>177</v>
      </c>
      <c r="V6" s="104">
        <v>44961</v>
      </c>
      <c r="W6" s="86" t="str">
        <f>IFERROR(IF(WEEKDAY(V6,2)=1,INT((V6-LOOKUP(V6,DATE(YEAR(V6)+{-1;0;1},1,3)-WEEKDAY(DATE(YEAR(V6)+{-1;0;1},1,3))+2))/7)+1,""),"")</f>
        <v/>
      </c>
      <c r="X6" s="99"/>
      <c r="Y6" s="112" t="s">
        <v>177</v>
      </c>
      <c r="Z6" s="111">
        <v>44989</v>
      </c>
      <c r="AA6" s="86" t="str">
        <f>IFERROR(IF(WEEKDAY(Z6,2)=1,INT((Z6-LOOKUP(Z6,DATE(YEAR(Z6)+{-1;0;1},1,3)-WEEKDAY(DATE(YEAR(Z6)+{-1;0;1},1,3))+2))/7)+1,""),"")</f>
        <v/>
      </c>
      <c r="AB6" s="99"/>
      <c r="AC6" s="103" t="s">
        <v>180</v>
      </c>
      <c r="AD6" s="104">
        <v>45020</v>
      </c>
      <c r="AE6" s="86" t="str">
        <f>IFERROR(IF(WEEKDAY(AD6,2)=1,INT((AD6-LOOKUP(AD6,DATE(YEAR(AD6)+{-1;0;1},1,3)-WEEKDAY(DATE(YEAR(AD6)+{-1;0;1},1,3))+2))/7)+1,""),"")</f>
        <v/>
      </c>
      <c r="AF6" s="99"/>
      <c r="AG6" s="103" t="s">
        <v>175</v>
      </c>
      <c r="AH6" s="104">
        <v>45050</v>
      </c>
      <c r="AI6" s="86" t="s">
        <v>147</v>
      </c>
      <c r="AJ6" s="99"/>
      <c r="AK6" s="103" t="s">
        <v>178</v>
      </c>
      <c r="AL6" s="104">
        <v>45081</v>
      </c>
      <c r="AM6" s="86" t="s">
        <v>147</v>
      </c>
      <c r="AN6" s="99"/>
      <c r="AO6" s="112" t="s">
        <v>180</v>
      </c>
      <c r="AP6" s="111">
        <v>45111</v>
      </c>
      <c r="AQ6" s="86">
        <v>27</v>
      </c>
      <c r="AR6" s="99"/>
      <c r="AS6" s="103" t="s">
        <v>176</v>
      </c>
      <c r="AT6" s="104">
        <v>45142</v>
      </c>
      <c r="AU6" s="86" t="s">
        <v>147</v>
      </c>
      <c r="AV6" s="100"/>
    </row>
    <row r="7" spans="1:48" ht="15.75" customHeight="1">
      <c r="A7" s="112" t="s">
        <v>179</v>
      </c>
      <c r="B7" s="111">
        <v>44809</v>
      </c>
      <c r="C7" s="86">
        <f>IFERROR(IF(WEEKDAY(B7,2)=1,INT((B7-LOOKUP(B7,DATE(YEAR(B7)+{-1;0;1},1,3)-WEEKDAY(DATE(YEAR(B7)+{-1;0;1},1,3))+2))/7)+1,""),"")</f>
        <v>36</v>
      </c>
      <c r="D7" s="98"/>
      <c r="E7" s="103" t="s">
        <v>174</v>
      </c>
      <c r="F7" s="104">
        <v>44839</v>
      </c>
      <c r="G7" s="86" t="str">
        <f>IFERROR(IF(WEEKDAY(F7,2)=1,INT((F7-LOOKUP(F7,DATE(YEAR(F7)+{-1;0;1},1,3)-WEEKDAY(DATE(YEAR(F7)+{-1;0;1},1,3))+2))/7)+1,""),"")</f>
        <v/>
      </c>
      <c r="H7" s="99"/>
      <c r="I7" s="112" t="s">
        <v>177</v>
      </c>
      <c r="J7" s="111">
        <v>44870</v>
      </c>
      <c r="K7" s="86" t="str">
        <f>IFERROR(IF(WEEKDAY(J7,2)=1,INT((J7-LOOKUP(J7,DATE(YEAR(J7)+{-1;0;1},1,3)-WEEKDAY(DATE(YEAR(J7)+{-1;0;1},1,3))+2))/7)+1,""),"")</f>
        <v/>
      </c>
      <c r="L7" s="99"/>
      <c r="M7" s="103" t="s">
        <v>179</v>
      </c>
      <c r="N7" s="104">
        <v>44900</v>
      </c>
      <c r="O7" s="86">
        <f>IFERROR(IF(WEEKDAY(N7,2)=1,INT((N7-LOOKUP(N7,DATE(YEAR(N7)+{-1;0;1},1,3)-WEEKDAY(DATE(YEAR(N7)+{-1;0;1},1,3))+2))/7)+1,""),"")</f>
        <v>49</v>
      </c>
      <c r="P7" s="99"/>
      <c r="Q7" s="112" t="s">
        <v>175</v>
      </c>
      <c r="R7" s="111">
        <v>44931</v>
      </c>
      <c r="S7" s="86" t="str">
        <f>IFERROR(IF(WEEKDAY(R7,2)=1,INT((R7-LOOKUP(R7,DATE(YEAR(R7)+{-1;0;1},1,3)-WEEKDAY(DATE(YEAR(R7)+{-1;0;1},1,3))+2))/7)+1,""),"")</f>
        <v/>
      </c>
      <c r="T7" s="99"/>
      <c r="U7" s="103" t="s">
        <v>178</v>
      </c>
      <c r="V7" s="104">
        <v>44962</v>
      </c>
      <c r="W7" s="86" t="str">
        <f>IFERROR(IF(WEEKDAY(V7,2)=1,INT((V7-LOOKUP(V7,DATE(YEAR(V7)+{-1;0;1},1,3)-WEEKDAY(DATE(YEAR(V7)+{-1;0;1},1,3))+2))/7)+1,""),"")</f>
        <v/>
      </c>
      <c r="X7" s="99"/>
      <c r="Y7" s="112" t="s">
        <v>178</v>
      </c>
      <c r="Z7" s="111">
        <v>44990</v>
      </c>
      <c r="AA7" s="86" t="str">
        <f>IFERROR(IF(WEEKDAY(Z7,2)=1,INT((Z7-LOOKUP(Z7,DATE(YEAR(Z7)+{-1;0;1},1,3)-WEEKDAY(DATE(YEAR(Z7)+{-1;0;1},1,3))+2))/7)+1,""),"")</f>
        <v/>
      </c>
      <c r="AB7" s="99"/>
      <c r="AC7" s="103" t="s">
        <v>174</v>
      </c>
      <c r="AD7" s="104">
        <v>45021</v>
      </c>
      <c r="AE7" s="86" t="str">
        <f>IFERROR(IF(WEEKDAY(AD7,2)=1,INT((AD7-LOOKUP(AD7,DATE(YEAR(AD7)+{-1;0;1},1,3)-WEEKDAY(DATE(YEAR(AD7)+{-1;0;1},1,3))+2))/7)+1,""),"")</f>
        <v/>
      </c>
      <c r="AF7" s="99"/>
      <c r="AG7" s="103" t="s">
        <v>176</v>
      </c>
      <c r="AH7" s="104">
        <v>45051</v>
      </c>
      <c r="AI7" s="86" t="s">
        <v>147</v>
      </c>
      <c r="AJ7" s="99"/>
      <c r="AK7" s="103" t="s">
        <v>179</v>
      </c>
      <c r="AL7" s="104">
        <v>45082</v>
      </c>
      <c r="AM7" s="86" t="s">
        <v>147</v>
      </c>
      <c r="AN7" s="99"/>
      <c r="AO7" s="112" t="s">
        <v>174</v>
      </c>
      <c r="AP7" s="111">
        <v>45112</v>
      </c>
      <c r="AQ7" s="86" t="s">
        <v>147</v>
      </c>
      <c r="AR7" s="99"/>
      <c r="AS7" s="103" t="s">
        <v>177</v>
      </c>
      <c r="AT7" s="104">
        <v>45143</v>
      </c>
      <c r="AU7" s="86" t="s">
        <v>147</v>
      </c>
      <c r="AV7" s="100"/>
    </row>
    <row r="8" spans="1:48" ht="15.75" customHeight="1">
      <c r="A8" s="112" t="s">
        <v>180</v>
      </c>
      <c r="B8" s="111">
        <v>44810</v>
      </c>
      <c r="C8" s="86" t="str">
        <f>IFERROR(IF(WEEKDAY(B8,2)=1,INT((B8-LOOKUP(B8,DATE(YEAR(B8)+{-1;0;1},1,3)-WEEKDAY(DATE(YEAR(B8)+{-1;0;1},1,3))+2))/7)+1,""),"")</f>
        <v/>
      </c>
      <c r="D8" s="98"/>
      <c r="E8" s="103" t="s">
        <v>175</v>
      </c>
      <c r="F8" s="104">
        <v>44840</v>
      </c>
      <c r="G8" s="86" t="str">
        <f>IFERROR(IF(WEEKDAY(F8,2)=1,INT((F8-LOOKUP(F8,DATE(YEAR(F8)+{-1;0;1},1,3)-WEEKDAY(DATE(YEAR(F8)+{-1;0;1},1,3))+2))/7)+1,""),"")</f>
        <v/>
      </c>
      <c r="H8" s="99"/>
      <c r="I8" s="112" t="s">
        <v>178</v>
      </c>
      <c r="J8" s="111">
        <v>44871</v>
      </c>
      <c r="K8" s="86" t="str">
        <f>IFERROR(IF(WEEKDAY(J8,2)=1,INT((J8-LOOKUP(J8,DATE(YEAR(J8)+{-1;0;1},1,3)-WEEKDAY(DATE(YEAR(J8)+{-1;0;1},1,3))+2))/7)+1,""),"")</f>
        <v/>
      </c>
      <c r="L8" s="99"/>
      <c r="M8" s="103" t="s">
        <v>180</v>
      </c>
      <c r="N8" s="104">
        <v>44901</v>
      </c>
      <c r="O8" s="86" t="str">
        <f>IFERROR(IF(WEEKDAY(N8,2)=1,INT((N8-LOOKUP(N8,DATE(YEAR(N8)+{-1;0;1},1,3)-WEEKDAY(DATE(YEAR(N8)+{-1;0;1},1,3))+2))/7)+1,""),"")</f>
        <v/>
      </c>
      <c r="P8" s="99"/>
      <c r="Q8" s="112" t="s">
        <v>176</v>
      </c>
      <c r="R8" s="111">
        <v>44932</v>
      </c>
      <c r="S8" s="86" t="str">
        <f>IFERROR(IF(WEEKDAY(R8,2)=1,INT((R8-LOOKUP(R8,DATE(YEAR(R8)+{-1;0;1},1,3)-WEEKDAY(DATE(YEAR(R8)+{-1;0;1},1,3))+2))/7)+1,""),"")</f>
        <v/>
      </c>
      <c r="T8" s="99"/>
      <c r="U8" s="103" t="s">
        <v>179</v>
      </c>
      <c r="V8" s="104">
        <v>44963</v>
      </c>
      <c r="W8" s="86">
        <f>IFERROR(IF(WEEKDAY(V8,2)=1,INT((V8-LOOKUP(V8,DATE(YEAR(V8)+{-1;0;1},1,3)-WEEKDAY(DATE(YEAR(V8)+{-1;0;1},1,3))+2))/7)+1,""),"")</f>
        <v>6</v>
      </c>
      <c r="X8" s="99"/>
      <c r="Y8" s="112" t="s">
        <v>179</v>
      </c>
      <c r="Z8" s="111">
        <v>44991</v>
      </c>
      <c r="AA8" s="86">
        <f>IFERROR(IF(WEEKDAY(Z8,2)=1,INT((Z8-LOOKUP(Z8,DATE(YEAR(Z8)+{-1;0;1},1,3)-WEEKDAY(DATE(YEAR(Z8)+{-1;0;1},1,3))+2))/7)+1,""),"")</f>
        <v>10</v>
      </c>
      <c r="AB8" s="99"/>
      <c r="AC8" s="103" t="s">
        <v>175</v>
      </c>
      <c r="AD8" s="104">
        <v>45022</v>
      </c>
      <c r="AE8" s="86" t="str">
        <f>IFERROR(IF(WEEKDAY(AD8,2)=1,INT((AD8-LOOKUP(AD8,DATE(YEAR(AD8)+{-1;0;1},1,3)-WEEKDAY(DATE(YEAR(AD8)+{-1;0;1},1,3))+2))/7)+1,""),"")</f>
        <v/>
      </c>
      <c r="AF8" s="99"/>
      <c r="AG8" s="103" t="s">
        <v>177</v>
      </c>
      <c r="AH8" s="104">
        <v>45052</v>
      </c>
      <c r="AI8" s="86" t="s">
        <v>147</v>
      </c>
      <c r="AJ8" s="99"/>
      <c r="AK8" s="103" t="s">
        <v>180</v>
      </c>
      <c r="AL8" s="104">
        <v>45083</v>
      </c>
      <c r="AM8" s="86">
        <v>23</v>
      </c>
      <c r="AN8" s="99"/>
      <c r="AO8" s="112" t="s">
        <v>175</v>
      </c>
      <c r="AP8" s="111">
        <v>45113</v>
      </c>
      <c r="AQ8" s="86" t="s">
        <v>147</v>
      </c>
      <c r="AR8" s="99"/>
      <c r="AS8" s="103" t="s">
        <v>178</v>
      </c>
      <c r="AT8" s="104">
        <v>45144</v>
      </c>
      <c r="AU8" s="86" t="s">
        <v>147</v>
      </c>
      <c r="AV8" s="100"/>
    </row>
    <row r="9" spans="1:48" ht="15.75" customHeight="1">
      <c r="A9" s="112" t="s">
        <v>174</v>
      </c>
      <c r="B9" s="111">
        <v>44811</v>
      </c>
      <c r="C9" s="86" t="str">
        <f>IFERROR(IF(WEEKDAY(B9,2)=1,INT((B9-LOOKUP(B9,DATE(YEAR(B9)+{-1;0;1},1,3)-WEEKDAY(DATE(YEAR(B9)+{-1;0;1},1,3))+2))/7)+1,""),"")</f>
        <v/>
      </c>
      <c r="D9" s="98"/>
      <c r="E9" s="103" t="s">
        <v>176</v>
      </c>
      <c r="F9" s="104">
        <v>44841</v>
      </c>
      <c r="G9" s="86" t="str">
        <f>IFERROR(IF(WEEKDAY(F9,2)=1,INT((F9-LOOKUP(F9,DATE(YEAR(F9)+{-1;0;1},1,3)-WEEKDAY(DATE(YEAR(F9)+{-1;0;1},1,3))+2))/7)+1,""),"")</f>
        <v/>
      </c>
      <c r="H9" s="99"/>
      <c r="I9" s="112" t="s">
        <v>179</v>
      </c>
      <c r="J9" s="111">
        <v>44872</v>
      </c>
      <c r="K9" s="86">
        <f>IFERROR(IF(WEEKDAY(J9,2)=1,INT((J9-LOOKUP(J9,DATE(YEAR(J9)+{-1;0;1},1,3)-WEEKDAY(DATE(YEAR(J9)+{-1;0;1},1,3))+2))/7)+1,""),"")</f>
        <v>45</v>
      </c>
      <c r="L9" s="99"/>
      <c r="M9" s="103" t="s">
        <v>174</v>
      </c>
      <c r="N9" s="104">
        <v>44902</v>
      </c>
      <c r="O9" s="86" t="str">
        <f>IFERROR(IF(WEEKDAY(N9,2)=1,INT((N9-LOOKUP(N9,DATE(YEAR(N9)+{-1;0;1},1,3)-WEEKDAY(DATE(YEAR(N9)+{-1;0;1},1,3))+2))/7)+1,""),"")</f>
        <v/>
      </c>
      <c r="P9" s="99"/>
      <c r="Q9" s="112" t="s">
        <v>177</v>
      </c>
      <c r="R9" s="111">
        <v>44933</v>
      </c>
      <c r="S9" s="86" t="str">
        <f>IFERROR(IF(WEEKDAY(R9,2)=1,INT((R9-LOOKUP(R9,DATE(YEAR(R9)+{-1;0;1},1,3)-WEEKDAY(DATE(YEAR(R9)+{-1;0;1},1,3))+2))/7)+1,""),"")</f>
        <v/>
      </c>
      <c r="T9" s="99"/>
      <c r="U9" s="103" t="s">
        <v>180</v>
      </c>
      <c r="V9" s="104">
        <v>44964</v>
      </c>
      <c r="W9" s="86" t="str">
        <f>IFERROR(IF(WEEKDAY(V9,2)=1,INT((V9-LOOKUP(V9,DATE(YEAR(V9)+{-1;0;1},1,3)-WEEKDAY(DATE(YEAR(V9)+{-1;0;1},1,3))+2))/7)+1,""),"")</f>
        <v/>
      </c>
      <c r="X9" s="99"/>
      <c r="Y9" s="112" t="s">
        <v>180</v>
      </c>
      <c r="Z9" s="111">
        <v>44992</v>
      </c>
      <c r="AA9" s="86" t="str">
        <f>IFERROR(IF(WEEKDAY(Z9,2)=1,INT((Z9-LOOKUP(Z9,DATE(YEAR(Z9)+{-1;0;1},1,3)-WEEKDAY(DATE(YEAR(Z9)+{-1;0;1},1,3))+2))/7)+1,""),"")</f>
        <v/>
      </c>
      <c r="AB9" s="99"/>
      <c r="AC9" s="103" t="s">
        <v>176</v>
      </c>
      <c r="AD9" s="104">
        <v>45023</v>
      </c>
      <c r="AE9" s="86" t="str">
        <f>IFERROR(IF(WEEKDAY(AD9,2)=1,INT((AD9-LOOKUP(AD9,DATE(YEAR(AD9)+{-1;0;1},1,3)-WEEKDAY(DATE(YEAR(AD9)+{-1;0;1},1,3))+2))/7)+1,""),"")</f>
        <v/>
      </c>
      <c r="AF9" s="99"/>
      <c r="AG9" s="103" t="s">
        <v>178</v>
      </c>
      <c r="AH9" s="104">
        <v>45053</v>
      </c>
      <c r="AI9" s="86" t="s">
        <v>147</v>
      </c>
      <c r="AJ9" s="99"/>
      <c r="AK9" s="103" t="s">
        <v>174</v>
      </c>
      <c r="AL9" s="104">
        <v>45084</v>
      </c>
      <c r="AM9" s="86" t="s">
        <v>147</v>
      </c>
      <c r="AN9" s="99"/>
      <c r="AO9" s="112" t="s">
        <v>176</v>
      </c>
      <c r="AP9" s="111">
        <v>45114</v>
      </c>
      <c r="AQ9" s="86" t="s">
        <v>147</v>
      </c>
      <c r="AR9" s="99"/>
      <c r="AS9" s="103" t="s">
        <v>179</v>
      </c>
      <c r="AT9" s="104">
        <v>45145</v>
      </c>
      <c r="AU9" s="86" t="s">
        <v>147</v>
      </c>
      <c r="AV9" s="100"/>
    </row>
    <row r="10" spans="1:48" ht="15.75" customHeight="1">
      <c r="A10" s="112" t="s">
        <v>175</v>
      </c>
      <c r="B10" s="111">
        <v>44812</v>
      </c>
      <c r="C10" s="86" t="str">
        <f>IFERROR(IF(WEEKDAY(B10,2)=1,INT((B10-LOOKUP(B10,DATE(YEAR(B10)+{-1;0;1},1,3)-WEEKDAY(DATE(YEAR(B10)+{-1;0;1},1,3))+2))/7)+1,""),"")</f>
        <v/>
      </c>
      <c r="D10" s="98"/>
      <c r="E10" s="103" t="s">
        <v>177</v>
      </c>
      <c r="F10" s="104">
        <v>44842</v>
      </c>
      <c r="G10" s="86" t="str">
        <f>IFERROR(IF(WEEKDAY(F10,2)=1,INT((F10-LOOKUP(F10,DATE(YEAR(F10)+{-1;0;1},1,3)-WEEKDAY(DATE(YEAR(F10)+{-1;0;1},1,3))+2))/7)+1,""),"")</f>
        <v/>
      </c>
      <c r="H10" s="99"/>
      <c r="I10" s="112" t="s">
        <v>180</v>
      </c>
      <c r="J10" s="111">
        <v>44873</v>
      </c>
      <c r="K10" s="86" t="str">
        <f>IFERROR(IF(WEEKDAY(J10,2)=1,INT((J10-LOOKUP(J10,DATE(YEAR(J10)+{-1;0;1},1,3)-WEEKDAY(DATE(YEAR(J10)+{-1;0;1},1,3))+2))/7)+1,""),"")</f>
        <v/>
      </c>
      <c r="L10" s="99"/>
      <c r="M10" s="103" t="s">
        <v>175</v>
      </c>
      <c r="N10" s="104">
        <v>44903</v>
      </c>
      <c r="O10" s="86" t="str">
        <f>IFERROR(IF(WEEKDAY(N10,2)=1,INT((N10-LOOKUP(N10,DATE(YEAR(N10)+{-1;0;1},1,3)-WEEKDAY(DATE(YEAR(N10)+{-1;0;1},1,3))+2))/7)+1,""),"")</f>
        <v/>
      </c>
      <c r="P10" s="99"/>
      <c r="Q10" s="112" t="s">
        <v>178</v>
      </c>
      <c r="R10" s="111">
        <v>44934</v>
      </c>
      <c r="S10" s="86" t="str">
        <f>IFERROR(IF(WEEKDAY(R10,2)=1,INT((R10-LOOKUP(R10,DATE(YEAR(R10)+{-1;0;1},1,3)-WEEKDAY(DATE(YEAR(R10)+{-1;0;1},1,3))+2))/7)+1,""),"")</f>
        <v/>
      </c>
      <c r="T10" s="99"/>
      <c r="U10" s="103" t="s">
        <v>174</v>
      </c>
      <c r="V10" s="104">
        <v>44965</v>
      </c>
      <c r="W10" s="86" t="str">
        <f>IFERROR(IF(WEEKDAY(V10,2)=1,INT((V10-LOOKUP(V10,DATE(YEAR(V10)+{-1;0;1},1,3)-WEEKDAY(DATE(YEAR(V10)+{-1;0;1},1,3))+2))/7)+1,""),"")</f>
        <v/>
      </c>
      <c r="X10" s="99"/>
      <c r="Y10" s="112" t="s">
        <v>174</v>
      </c>
      <c r="Z10" s="111">
        <v>44993</v>
      </c>
      <c r="AA10" s="86" t="str">
        <f>IFERROR(IF(WEEKDAY(Z10,2)=1,INT((Z10-LOOKUP(Z10,DATE(YEAR(Z10)+{-1;0;1},1,3)-WEEKDAY(DATE(YEAR(Z10)+{-1;0;1},1,3))+2))/7)+1,""),"")</f>
        <v/>
      </c>
      <c r="AB10" s="99"/>
      <c r="AC10" s="103" t="s">
        <v>177</v>
      </c>
      <c r="AD10" s="104">
        <v>45024</v>
      </c>
      <c r="AE10" s="86" t="str">
        <f>IFERROR(IF(WEEKDAY(AD10,2)=1,INT((AD10-LOOKUP(AD10,DATE(YEAR(AD10)+{-1;0;1},1,3)-WEEKDAY(DATE(YEAR(AD10)+{-1;0;1},1,3))+2))/7)+1,""),"")</f>
        <v/>
      </c>
      <c r="AF10" s="99"/>
      <c r="AG10" s="103" t="s">
        <v>179</v>
      </c>
      <c r="AH10" s="104">
        <v>45054</v>
      </c>
      <c r="AI10" s="126" t="s">
        <v>147</v>
      </c>
      <c r="AJ10" s="99"/>
      <c r="AK10" s="103" t="s">
        <v>175</v>
      </c>
      <c r="AL10" s="104">
        <v>45085</v>
      </c>
      <c r="AM10" s="86" t="s">
        <v>147</v>
      </c>
      <c r="AN10" s="99"/>
      <c r="AO10" s="112" t="s">
        <v>177</v>
      </c>
      <c r="AP10" s="111">
        <v>45115</v>
      </c>
      <c r="AQ10" s="86" t="s">
        <v>147</v>
      </c>
      <c r="AR10" s="99"/>
      <c r="AS10" s="103" t="s">
        <v>180</v>
      </c>
      <c r="AT10" s="104">
        <v>45146</v>
      </c>
      <c r="AU10" s="86">
        <v>32</v>
      </c>
      <c r="AV10" s="100"/>
    </row>
    <row r="11" spans="1:48" ht="15.75" customHeight="1">
      <c r="A11" s="112" t="s">
        <v>176</v>
      </c>
      <c r="B11" s="111">
        <v>44813</v>
      </c>
      <c r="C11" s="86" t="str">
        <f>IFERROR(IF(WEEKDAY(B11,2)=1,INT((B11-LOOKUP(B11,DATE(YEAR(B11)+{-1;0;1},1,3)-WEEKDAY(DATE(YEAR(B11)+{-1;0;1},1,3))+2))/7)+1,""),"")</f>
        <v/>
      </c>
      <c r="D11" s="98"/>
      <c r="E11" s="103" t="s">
        <v>178</v>
      </c>
      <c r="F11" s="104">
        <v>44843</v>
      </c>
      <c r="G11" s="86" t="str">
        <f>IFERROR(IF(WEEKDAY(F11,2)=1,INT((F11-LOOKUP(F11,DATE(YEAR(F11)+{-1;0;1},1,3)-WEEKDAY(DATE(YEAR(F11)+{-1;0;1},1,3))+2))/7)+1,""),"")</f>
        <v/>
      </c>
      <c r="H11" s="99"/>
      <c r="I11" s="112" t="s">
        <v>174</v>
      </c>
      <c r="J11" s="111">
        <v>44874</v>
      </c>
      <c r="K11" s="86" t="str">
        <f>IFERROR(IF(WEEKDAY(J11,2)=1,INT((J11-LOOKUP(J11,DATE(YEAR(J11)+{-1;0;1},1,3)-WEEKDAY(DATE(YEAR(J11)+{-1;0;1},1,3))+2))/7)+1,""),"")</f>
        <v/>
      </c>
      <c r="L11" s="99"/>
      <c r="M11" s="103" t="s">
        <v>176</v>
      </c>
      <c r="N11" s="104">
        <v>44904</v>
      </c>
      <c r="O11" s="86" t="str">
        <f>IFERROR(IF(WEEKDAY(N11,2)=1,INT((N11-LOOKUP(N11,DATE(YEAR(N11)+{-1;0;1},1,3)-WEEKDAY(DATE(YEAR(N11)+{-1;0;1},1,3))+2))/7)+1,""),"")</f>
        <v/>
      </c>
      <c r="P11" s="99"/>
      <c r="Q11" s="112" t="s">
        <v>179</v>
      </c>
      <c r="R11" s="111">
        <v>44935</v>
      </c>
      <c r="S11" s="86">
        <f>IFERROR(IF(WEEKDAY(R11,2)=1,INT((R11-LOOKUP(R11,DATE(YEAR(R11)+{-1;0;1},1,3)-WEEKDAY(DATE(YEAR(R11)+{-1;0;1},1,3))+2))/7)+1,""),"")</f>
        <v>2</v>
      </c>
      <c r="T11" s="99"/>
      <c r="U11" s="103" t="s">
        <v>175</v>
      </c>
      <c r="V11" s="104">
        <v>44966</v>
      </c>
      <c r="W11" s="86" t="str">
        <f>IFERROR(IF(WEEKDAY(V11,2)=1,INT((V11-LOOKUP(V11,DATE(YEAR(V11)+{-1;0;1},1,3)-WEEKDAY(DATE(YEAR(V11)+{-1;0;1},1,3))+2))/7)+1,""),"")</f>
        <v/>
      </c>
      <c r="X11" s="99"/>
      <c r="Y11" s="112" t="s">
        <v>175</v>
      </c>
      <c r="Z11" s="111">
        <v>44994</v>
      </c>
      <c r="AA11" s="86" t="str">
        <f>IFERROR(IF(WEEKDAY(Z11,2)=1,INT((Z11-LOOKUP(Z11,DATE(YEAR(Z11)+{-1;0;1},1,3)-WEEKDAY(DATE(YEAR(Z11)+{-1;0;1},1,3))+2))/7)+1,""),"")</f>
        <v/>
      </c>
      <c r="AB11" s="99"/>
      <c r="AC11" s="103" t="s">
        <v>178</v>
      </c>
      <c r="AD11" s="104">
        <v>45025</v>
      </c>
      <c r="AE11" s="126" t="str">
        <f>IFERROR(IF(WEEKDAY(AD11,2)=1,INT((AD11-LOOKUP(AD11,DATE(YEAR(AD11)+{-1;0;1},1,3)-WEEKDAY(DATE(YEAR(AD11)+{-1;0;1},1,3))+2))/7)+1,""),"")</f>
        <v/>
      </c>
      <c r="AF11" s="99"/>
      <c r="AG11" s="103" t="s">
        <v>180</v>
      </c>
      <c r="AH11" s="104">
        <v>45055</v>
      </c>
      <c r="AI11" s="126">
        <v>19</v>
      </c>
      <c r="AJ11" s="99"/>
      <c r="AK11" s="103" t="s">
        <v>176</v>
      </c>
      <c r="AL11" s="104">
        <v>45086</v>
      </c>
      <c r="AM11" s="86" t="s">
        <v>147</v>
      </c>
      <c r="AN11" s="99"/>
      <c r="AO11" s="112" t="s">
        <v>178</v>
      </c>
      <c r="AP11" s="111">
        <v>45116</v>
      </c>
      <c r="AQ11" s="86" t="s">
        <v>147</v>
      </c>
      <c r="AR11" s="99"/>
      <c r="AS11" s="103" t="s">
        <v>174</v>
      </c>
      <c r="AT11" s="104">
        <v>45147</v>
      </c>
      <c r="AU11" s="86" t="s">
        <v>147</v>
      </c>
      <c r="AV11" s="100"/>
    </row>
    <row r="12" spans="1:48" ht="15.75" customHeight="1">
      <c r="A12" s="112" t="s">
        <v>177</v>
      </c>
      <c r="B12" s="111">
        <v>44814</v>
      </c>
      <c r="C12" s="86" t="str">
        <f>IFERROR(IF(WEEKDAY(B12,2)=1,INT((B12-LOOKUP(B12,DATE(YEAR(B12)+{-1;0;1},1,3)-WEEKDAY(DATE(YEAR(B12)+{-1;0;1},1,3))+2))/7)+1,""),"")</f>
        <v/>
      </c>
      <c r="D12" s="98"/>
      <c r="E12" s="103" t="s">
        <v>179</v>
      </c>
      <c r="F12" s="104">
        <v>44844</v>
      </c>
      <c r="G12" s="86">
        <f>IFERROR(IF(WEEKDAY(F12,2)=1,INT((F12-LOOKUP(F12,DATE(YEAR(F12)+{-1;0;1},1,3)-WEEKDAY(DATE(YEAR(F12)+{-1;0;1},1,3))+2))/7)+1,""),"")</f>
        <v>41</v>
      </c>
      <c r="H12" s="99"/>
      <c r="I12" s="112" t="s">
        <v>175</v>
      </c>
      <c r="J12" s="111">
        <v>44875</v>
      </c>
      <c r="K12" s="86" t="str">
        <f>IFERROR(IF(WEEKDAY(J12,2)=1,INT((J12-LOOKUP(J12,DATE(YEAR(J12)+{-1;0;1},1,3)-WEEKDAY(DATE(YEAR(J12)+{-1;0;1},1,3))+2))/7)+1,""),"")</f>
        <v/>
      </c>
      <c r="L12" s="99"/>
      <c r="M12" s="103" t="s">
        <v>177</v>
      </c>
      <c r="N12" s="104">
        <v>44905</v>
      </c>
      <c r="O12" s="86" t="str">
        <f>IFERROR(IF(WEEKDAY(N12,2)=1,INT((N12-LOOKUP(N12,DATE(YEAR(N12)+{-1;0;1},1,3)-WEEKDAY(DATE(YEAR(N12)+{-1;0;1},1,3))+2))/7)+1,""),"")</f>
        <v/>
      </c>
      <c r="P12" s="99"/>
      <c r="Q12" s="112" t="s">
        <v>180</v>
      </c>
      <c r="R12" s="111">
        <v>44936</v>
      </c>
      <c r="S12" s="86" t="str">
        <f>IFERROR(IF(WEEKDAY(R12,2)=1,INT((R12-LOOKUP(R12,DATE(YEAR(R12)+{-1;0;1},1,3)-WEEKDAY(DATE(YEAR(R12)+{-1;0;1},1,3))+2))/7)+1,""),"")</f>
        <v/>
      </c>
      <c r="T12" s="99"/>
      <c r="U12" s="103" t="s">
        <v>176</v>
      </c>
      <c r="V12" s="104">
        <v>44967</v>
      </c>
      <c r="W12" s="86" t="str">
        <f>IFERROR(IF(WEEKDAY(V12,2)=1,INT((V12-LOOKUP(V12,DATE(YEAR(V12)+{-1;0;1},1,3)-WEEKDAY(DATE(YEAR(V12)+{-1;0;1},1,3))+2))/7)+1,""),"")</f>
        <v/>
      </c>
      <c r="X12" s="99"/>
      <c r="Y12" s="112" t="s">
        <v>176</v>
      </c>
      <c r="Z12" s="111">
        <v>44995</v>
      </c>
      <c r="AA12" s="86" t="str">
        <f>IFERROR(IF(WEEKDAY(Z12,2)=1,INT((Z12-LOOKUP(Z12,DATE(YEAR(Z12)+{-1;0;1},1,3)-WEEKDAY(DATE(YEAR(Z12)+{-1;0;1},1,3))+2))/7)+1,""),"")</f>
        <v/>
      </c>
      <c r="AB12" s="99"/>
      <c r="AC12" s="103" t="s">
        <v>179</v>
      </c>
      <c r="AD12" s="104">
        <v>45026</v>
      </c>
      <c r="AE12" s="126">
        <f>IFERROR(IF(WEEKDAY(AD12,2)=1,INT((AD12-LOOKUP(AD12,DATE(YEAR(AD12)+{-1;0;1},1,3)-WEEKDAY(DATE(YEAR(AD12)+{-1;0;1},1,3))+2))/7)+1,""),"")</f>
        <v>15</v>
      </c>
      <c r="AF12" s="99"/>
      <c r="AG12" s="103" t="s">
        <v>174</v>
      </c>
      <c r="AH12" s="104">
        <v>45056</v>
      </c>
      <c r="AI12" s="86" t="s">
        <v>147</v>
      </c>
      <c r="AJ12" s="99"/>
      <c r="AK12" s="103" t="s">
        <v>177</v>
      </c>
      <c r="AL12" s="104">
        <v>45087</v>
      </c>
      <c r="AM12" s="86" t="s">
        <v>147</v>
      </c>
      <c r="AN12" s="99"/>
      <c r="AO12" s="112" t="s">
        <v>179</v>
      </c>
      <c r="AP12" s="111">
        <v>45117</v>
      </c>
      <c r="AQ12" s="86" t="s">
        <v>147</v>
      </c>
      <c r="AR12" s="99"/>
      <c r="AS12" s="103" t="s">
        <v>175</v>
      </c>
      <c r="AT12" s="104">
        <v>45148</v>
      </c>
      <c r="AU12" s="86" t="s">
        <v>147</v>
      </c>
      <c r="AV12" s="100"/>
    </row>
    <row r="13" spans="1:48" ht="15.75" customHeight="1">
      <c r="A13" s="112" t="s">
        <v>178</v>
      </c>
      <c r="B13" s="111">
        <v>44815</v>
      </c>
      <c r="C13" s="86" t="str">
        <f>IFERROR(IF(WEEKDAY(B13,2)=1,INT((B13-LOOKUP(B13,DATE(YEAR(B13)+{-1;0;1},1,3)-WEEKDAY(DATE(YEAR(B13)+{-1;0;1},1,3))+2))/7)+1,""),"")</f>
        <v/>
      </c>
      <c r="D13" s="98"/>
      <c r="E13" s="103" t="s">
        <v>180</v>
      </c>
      <c r="F13" s="104">
        <v>44845</v>
      </c>
      <c r="G13" s="86" t="str">
        <f>IFERROR(IF(WEEKDAY(F13,2)=1,INT((F13-LOOKUP(F13,DATE(YEAR(F13)+{-1;0;1},1,3)-WEEKDAY(DATE(YEAR(F13)+{-1;0;1},1,3))+2))/7)+1,""),"")</f>
        <v/>
      </c>
      <c r="H13" s="99"/>
      <c r="I13" s="112" t="s">
        <v>176</v>
      </c>
      <c r="J13" s="111">
        <v>44876</v>
      </c>
      <c r="K13" s="126" t="str">
        <f>IFERROR(IF(WEEKDAY(J13,2)=1,INT((J13-LOOKUP(J13,DATE(YEAR(J13)+{-1;0;1},1,3)-WEEKDAY(DATE(YEAR(J13)+{-1;0;1},1,3))+2))/7)+1,""),"")</f>
        <v/>
      </c>
      <c r="L13" s="99"/>
      <c r="M13" s="103" t="s">
        <v>178</v>
      </c>
      <c r="N13" s="104">
        <v>44906</v>
      </c>
      <c r="O13" s="86" t="str">
        <f>IFERROR(IF(WEEKDAY(N13,2)=1,INT((N13-LOOKUP(N13,DATE(YEAR(N13)+{-1;0;1},1,3)-WEEKDAY(DATE(YEAR(N13)+{-1;0;1},1,3))+2))/7)+1,""),"")</f>
        <v/>
      </c>
      <c r="P13" s="99"/>
      <c r="Q13" s="112" t="s">
        <v>174</v>
      </c>
      <c r="R13" s="111">
        <v>44937</v>
      </c>
      <c r="S13" s="86" t="str">
        <f>IFERROR(IF(WEEKDAY(R13,2)=1,INT((R13-LOOKUP(R13,DATE(YEAR(R13)+{-1;0;1},1,3)-WEEKDAY(DATE(YEAR(R13)+{-1;0;1},1,3))+2))/7)+1,""),"")</f>
        <v/>
      </c>
      <c r="T13" s="99"/>
      <c r="U13" s="103" t="s">
        <v>177</v>
      </c>
      <c r="V13" s="104">
        <v>44968</v>
      </c>
      <c r="W13" s="86" t="str">
        <f>IFERROR(IF(WEEKDAY(V13,2)=1,INT((V13-LOOKUP(V13,DATE(YEAR(V13)+{-1;0;1},1,3)-WEEKDAY(DATE(YEAR(V13)+{-1;0;1},1,3))+2))/7)+1,""),"")</f>
        <v/>
      </c>
      <c r="X13" s="99"/>
      <c r="Y13" s="112" t="s">
        <v>177</v>
      </c>
      <c r="Z13" s="111">
        <v>44996</v>
      </c>
      <c r="AA13" s="86" t="str">
        <f>IFERROR(IF(WEEKDAY(Z13,2)=1,INT((Z13-LOOKUP(Z13,DATE(YEAR(Z13)+{-1;0;1},1,3)-WEEKDAY(DATE(YEAR(Z13)+{-1;0;1},1,3))+2))/7)+1,""),"")</f>
        <v/>
      </c>
      <c r="AB13" s="99"/>
      <c r="AC13" s="103" t="s">
        <v>180</v>
      </c>
      <c r="AD13" s="104">
        <v>45027</v>
      </c>
      <c r="AE13" s="86" t="str">
        <f>IFERROR(IF(WEEKDAY(AD13,2)=1,INT((AD13-LOOKUP(AD13,DATE(YEAR(AD13)+{-1;0;1},1,3)-WEEKDAY(DATE(YEAR(AD13)+{-1;0;1},1,3))+2))/7)+1,""),"")</f>
        <v/>
      </c>
      <c r="AF13" s="99"/>
      <c r="AG13" s="103" t="s">
        <v>175</v>
      </c>
      <c r="AH13" s="104">
        <v>45057</v>
      </c>
      <c r="AI13" s="86" t="s">
        <v>147</v>
      </c>
      <c r="AJ13" s="99"/>
      <c r="AK13" s="103" t="s">
        <v>178</v>
      </c>
      <c r="AL13" s="104">
        <v>45088</v>
      </c>
      <c r="AM13" s="86" t="s">
        <v>147</v>
      </c>
      <c r="AN13" s="99"/>
      <c r="AO13" s="112" t="s">
        <v>180</v>
      </c>
      <c r="AP13" s="111">
        <v>45118</v>
      </c>
      <c r="AQ13" s="86">
        <v>28</v>
      </c>
      <c r="AR13" s="99"/>
      <c r="AS13" s="103" t="s">
        <v>176</v>
      </c>
      <c r="AT13" s="104">
        <v>45149</v>
      </c>
      <c r="AU13" s="86" t="s">
        <v>147</v>
      </c>
      <c r="AV13" s="100"/>
    </row>
    <row r="14" spans="1:48" ht="15.75" customHeight="1">
      <c r="A14" s="112" t="s">
        <v>179</v>
      </c>
      <c r="B14" s="111">
        <v>44816</v>
      </c>
      <c r="C14" s="86">
        <f>IFERROR(IF(WEEKDAY(B14,2)=1,INT((B14-LOOKUP(B14,DATE(YEAR(B14)+{-1;0;1},1,3)-WEEKDAY(DATE(YEAR(B14)+{-1;0;1},1,3))+2))/7)+1,""),"")</f>
        <v>37</v>
      </c>
      <c r="D14" s="98"/>
      <c r="E14" s="103" t="s">
        <v>174</v>
      </c>
      <c r="F14" s="104">
        <v>44846</v>
      </c>
      <c r="G14" s="86" t="str">
        <f>IFERROR(IF(WEEKDAY(F14,2)=1,INT((F14-LOOKUP(F14,DATE(YEAR(F14)+{-1;0;1},1,3)-WEEKDAY(DATE(YEAR(F14)+{-1;0;1},1,3))+2))/7)+1,""),"")</f>
        <v/>
      </c>
      <c r="H14" s="99"/>
      <c r="I14" s="112" t="s">
        <v>177</v>
      </c>
      <c r="J14" s="111">
        <v>44877</v>
      </c>
      <c r="K14" s="86" t="str">
        <f>IFERROR(IF(WEEKDAY(J14,2)=1,INT((J14-LOOKUP(J14,DATE(YEAR(J14)+{-1;0;1},1,3)-WEEKDAY(DATE(YEAR(J14)+{-1;0;1},1,3))+2))/7)+1,""),"")</f>
        <v/>
      </c>
      <c r="L14" s="99"/>
      <c r="M14" s="103" t="s">
        <v>179</v>
      </c>
      <c r="N14" s="104">
        <v>44907</v>
      </c>
      <c r="O14" s="86">
        <f>IFERROR(IF(WEEKDAY(N14,2)=1,INT((N14-LOOKUP(N14,DATE(YEAR(N14)+{-1;0;1},1,3)-WEEKDAY(DATE(YEAR(N14)+{-1;0;1},1,3))+2))/7)+1,""),"")</f>
        <v>50</v>
      </c>
      <c r="P14" s="99"/>
      <c r="Q14" s="112" t="s">
        <v>175</v>
      </c>
      <c r="R14" s="111">
        <v>44938</v>
      </c>
      <c r="S14" s="86" t="str">
        <f>IFERROR(IF(WEEKDAY(R14,2)=1,INT((R14-LOOKUP(R14,DATE(YEAR(R14)+{-1;0;1},1,3)-WEEKDAY(DATE(YEAR(R14)+{-1;0;1},1,3))+2))/7)+1,""),"")</f>
        <v/>
      </c>
      <c r="T14" s="99"/>
      <c r="U14" s="103" t="s">
        <v>178</v>
      </c>
      <c r="V14" s="104">
        <v>44969</v>
      </c>
      <c r="W14" s="86" t="str">
        <f>IFERROR(IF(WEEKDAY(V14,2)=1,INT((V14-LOOKUP(V14,DATE(YEAR(V14)+{-1;0;1},1,3)-WEEKDAY(DATE(YEAR(V14)+{-1;0;1},1,3))+2))/7)+1,""),"")</f>
        <v/>
      </c>
      <c r="X14" s="99"/>
      <c r="Y14" s="112" t="s">
        <v>178</v>
      </c>
      <c r="Z14" s="111">
        <v>44997</v>
      </c>
      <c r="AA14" s="86" t="str">
        <f>IFERROR(IF(WEEKDAY(Z14,2)=1,INT((Z14-LOOKUP(Z14,DATE(YEAR(Z14)+{-1;0;1},1,3)-WEEKDAY(DATE(YEAR(Z14)+{-1;0;1},1,3))+2))/7)+1,""),"")</f>
        <v/>
      </c>
      <c r="AB14" s="99"/>
      <c r="AC14" s="103" t="s">
        <v>174</v>
      </c>
      <c r="AD14" s="104">
        <v>45028</v>
      </c>
      <c r="AE14" s="86" t="str">
        <f>IFERROR(IF(WEEKDAY(AD14,2)=1,INT((AD14-LOOKUP(AD14,DATE(YEAR(AD14)+{-1;0;1},1,3)-WEEKDAY(DATE(YEAR(AD14)+{-1;0;1},1,3))+2))/7)+1,""),"")</f>
        <v/>
      </c>
      <c r="AF14" s="99"/>
      <c r="AG14" s="103" t="s">
        <v>176</v>
      </c>
      <c r="AH14" s="104">
        <v>45058</v>
      </c>
      <c r="AI14" s="86" t="s">
        <v>147</v>
      </c>
      <c r="AJ14" s="99"/>
      <c r="AK14" s="103" t="s">
        <v>179</v>
      </c>
      <c r="AL14" s="104">
        <v>45089</v>
      </c>
      <c r="AM14" s="86" t="s">
        <v>147</v>
      </c>
      <c r="AN14" s="99"/>
      <c r="AO14" s="112" t="s">
        <v>174</v>
      </c>
      <c r="AP14" s="111">
        <v>45119</v>
      </c>
      <c r="AQ14" s="86" t="s">
        <v>147</v>
      </c>
      <c r="AR14" s="99"/>
      <c r="AS14" s="103" t="s">
        <v>177</v>
      </c>
      <c r="AT14" s="104">
        <v>45150</v>
      </c>
      <c r="AU14" s="86" t="s">
        <v>147</v>
      </c>
      <c r="AV14" s="100"/>
    </row>
    <row r="15" spans="1:48" ht="15.75" customHeight="1">
      <c r="A15" s="112" t="s">
        <v>180</v>
      </c>
      <c r="B15" s="111">
        <v>44817</v>
      </c>
      <c r="C15" s="86" t="str">
        <f>IFERROR(IF(WEEKDAY(B15,2)=1,INT((B15-LOOKUP(B15,DATE(YEAR(B15)+{-1;0;1},1,3)-WEEKDAY(DATE(YEAR(B15)+{-1;0;1},1,3))+2))/7)+1,""),"")</f>
        <v/>
      </c>
      <c r="D15" s="98"/>
      <c r="E15" s="103" t="s">
        <v>175</v>
      </c>
      <c r="F15" s="104">
        <v>44847</v>
      </c>
      <c r="G15" s="86" t="str">
        <f>IFERROR(IF(WEEKDAY(F15,2)=1,INT((F15-LOOKUP(F15,DATE(YEAR(F15)+{-1;0;1},1,3)-WEEKDAY(DATE(YEAR(F15)+{-1;0;1},1,3))+2))/7)+1,""),"")</f>
        <v/>
      </c>
      <c r="H15" s="99"/>
      <c r="I15" s="112" t="s">
        <v>178</v>
      </c>
      <c r="J15" s="111">
        <v>44878</v>
      </c>
      <c r="K15" s="86" t="str">
        <f>IFERROR(IF(WEEKDAY(J15,2)=1,INT((J15-LOOKUP(J15,DATE(YEAR(J15)+{-1;0;1},1,3)-WEEKDAY(DATE(YEAR(J15)+{-1;0;1},1,3))+2))/7)+1,""),"")</f>
        <v/>
      </c>
      <c r="L15" s="99"/>
      <c r="M15" s="103" t="s">
        <v>180</v>
      </c>
      <c r="N15" s="104">
        <v>44908</v>
      </c>
      <c r="O15" s="86" t="str">
        <f>IFERROR(IF(WEEKDAY(N15,2)=1,INT((N15-LOOKUP(N15,DATE(YEAR(N15)+{-1;0;1},1,3)-WEEKDAY(DATE(YEAR(N15)+{-1;0;1},1,3))+2))/7)+1,""),"")</f>
        <v/>
      </c>
      <c r="P15" s="99"/>
      <c r="Q15" s="112" t="s">
        <v>176</v>
      </c>
      <c r="R15" s="111">
        <v>44939</v>
      </c>
      <c r="S15" s="86" t="str">
        <f>IFERROR(IF(WEEKDAY(R15,2)=1,INT((R15-LOOKUP(R15,DATE(YEAR(R15)+{-1;0;1},1,3)-WEEKDAY(DATE(YEAR(R15)+{-1;0;1},1,3))+2))/7)+1,""),"")</f>
        <v/>
      </c>
      <c r="T15" s="99"/>
      <c r="U15" s="103" t="s">
        <v>179</v>
      </c>
      <c r="V15" s="104">
        <v>44970</v>
      </c>
      <c r="W15" s="86">
        <f>IFERROR(IF(WEEKDAY(V15,2)=1,INT((V15-LOOKUP(V15,DATE(YEAR(V15)+{-1;0;1},1,3)-WEEKDAY(DATE(YEAR(V15)+{-1;0;1},1,3))+2))/7)+1,""),"")</f>
        <v>7</v>
      </c>
      <c r="X15" s="99"/>
      <c r="Y15" s="112" t="s">
        <v>179</v>
      </c>
      <c r="Z15" s="111">
        <v>44998</v>
      </c>
      <c r="AA15" s="86">
        <f>IFERROR(IF(WEEKDAY(Z15,2)=1,INT((Z15-LOOKUP(Z15,DATE(YEAR(Z15)+{-1;0;1},1,3)-WEEKDAY(DATE(YEAR(Z15)+{-1;0;1},1,3))+2))/7)+1,""),"")</f>
        <v>11</v>
      </c>
      <c r="AB15" s="99"/>
      <c r="AC15" s="103" t="s">
        <v>175</v>
      </c>
      <c r="AD15" s="104">
        <v>45029</v>
      </c>
      <c r="AE15" s="86" t="str">
        <f>IFERROR(IF(WEEKDAY(AD15,2)=1,INT((AD15-LOOKUP(AD15,DATE(YEAR(AD15)+{-1;0;1},1,3)-WEEKDAY(DATE(YEAR(AD15)+{-1;0;1},1,3))+2))/7)+1,""),"")</f>
        <v/>
      </c>
      <c r="AF15" s="99"/>
      <c r="AG15" s="103" t="s">
        <v>177</v>
      </c>
      <c r="AH15" s="104">
        <v>45059</v>
      </c>
      <c r="AI15" s="86" t="s">
        <v>147</v>
      </c>
      <c r="AJ15" s="99"/>
      <c r="AK15" s="103" t="s">
        <v>180</v>
      </c>
      <c r="AL15" s="104">
        <v>45090</v>
      </c>
      <c r="AM15" s="86">
        <v>24</v>
      </c>
      <c r="AN15" s="99"/>
      <c r="AO15" s="112" t="s">
        <v>175</v>
      </c>
      <c r="AP15" s="111">
        <v>45120</v>
      </c>
      <c r="AQ15" s="86" t="s">
        <v>147</v>
      </c>
      <c r="AR15" s="99"/>
      <c r="AS15" s="103" t="s">
        <v>178</v>
      </c>
      <c r="AT15" s="104">
        <v>45151</v>
      </c>
      <c r="AU15" s="86" t="s">
        <v>147</v>
      </c>
      <c r="AV15" s="100"/>
    </row>
    <row r="16" spans="1:48" ht="15.75" customHeight="1">
      <c r="A16" s="112" t="s">
        <v>174</v>
      </c>
      <c r="B16" s="111">
        <v>44818</v>
      </c>
      <c r="C16" s="86" t="str">
        <f>IFERROR(IF(WEEKDAY(B16,2)=1,INT((B16-LOOKUP(B16,DATE(YEAR(B16)+{-1;0;1},1,3)-WEEKDAY(DATE(YEAR(B16)+{-1;0;1},1,3))+2))/7)+1,""),"")</f>
        <v/>
      </c>
      <c r="D16" s="98"/>
      <c r="E16" s="103" t="s">
        <v>176</v>
      </c>
      <c r="F16" s="104">
        <v>44848</v>
      </c>
      <c r="G16" s="86" t="str">
        <f>IFERROR(IF(WEEKDAY(F16,2)=1,INT((F16-LOOKUP(F16,DATE(YEAR(F16)+{-1;0;1},1,3)-WEEKDAY(DATE(YEAR(F16)+{-1;0;1},1,3))+2))/7)+1,""),"")</f>
        <v/>
      </c>
      <c r="H16" s="99"/>
      <c r="I16" s="112" t="s">
        <v>179</v>
      </c>
      <c r="J16" s="111">
        <v>44879</v>
      </c>
      <c r="K16" s="86">
        <f>IFERROR(IF(WEEKDAY(J16,2)=1,INT((J16-LOOKUP(J16,DATE(YEAR(J16)+{-1;0;1},1,3)-WEEKDAY(DATE(YEAR(J16)+{-1;0;1},1,3))+2))/7)+1,""),"")</f>
        <v>46</v>
      </c>
      <c r="L16" s="99"/>
      <c r="M16" s="103" t="s">
        <v>174</v>
      </c>
      <c r="N16" s="104">
        <v>44909</v>
      </c>
      <c r="O16" s="86" t="str">
        <f>IFERROR(IF(WEEKDAY(N16,2)=1,INT((N16-LOOKUP(N16,DATE(YEAR(N16)+{-1;0;1},1,3)-WEEKDAY(DATE(YEAR(N16)+{-1;0;1},1,3))+2))/7)+1,""),"")</f>
        <v/>
      </c>
      <c r="P16" s="99"/>
      <c r="Q16" s="112" t="s">
        <v>177</v>
      </c>
      <c r="R16" s="111">
        <v>44940</v>
      </c>
      <c r="S16" s="86" t="str">
        <f>IFERROR(IF(WEEKDAY(R16,2)=1,INT((R16-LOOKUP(R16,DATE(YEAR(R16)+{-1;0;1},1,3)-WEEKDAY(DATE(YEAR(R16)+{-1;0;1},1,3))+2))/7)+1,""),"")</f>
        <v/>
      </c>
      <c r="T16" s="99"/>
      <c r="U16" s="103" t="s">
        <v>180</v>
      </c>
      <c r="V16" s="104">
        <v>44971</v>
      </c>
      <c r="W16" s="86" t="str">
        <f>IFERROR(IF(WEEKDAY(V16,2)=1,INT((V16-LOOKUP(V16,DATE(YEAR(V16)+{-1;0;1},1,3)-WEEKDAY(DATE(YEAR(V16)+{-1;0;1},1,3))+2))/7)+1,""),"")</f>
        <v/>
      </c>
      <c r="X16" s="99"/>
      <c r="Y16" s="112" t="s">
        <v>180</v>
      </c>
      <c r="Z16" s="111">
        <v>44999</v>
      </c>
      <c r="AA16" s="86" t="str">
        <f>IFERROR(IF(WEEKDAY(Z16,2)=1,INT((Z16-LOOKUP(Z16,DATE(YEAR(Z16)+{-1;0;1},1,3)-WEEKDAY(DATE(YEAR(Z16)+{-1;0;1},1,3))+2))/7)+1,""),"")</f>
        <v/>
      </c>
      <c r="AB16" s="99"/>
      <c r="AC16" s="103" t="s">
        <v>176</v>
      </c>
      <c r="AD16" s="104">
        <v>45030</v>
      </c>
      <c r="AE16" s="86" t="str">
        <f>IFERROR(IF(WEEKDAY(AD16,2)=1,INT((AD16-LOOKUP(AD16,DATE(YEAR(AD16)+{-1;0;1},1,3)-WEEKDAY(DATE(YEAR(AD16)+{-1;0;1},1,3))+2))/7)+1,""),"")</f>
        <v/>
      </c>
      <c r="AF16" s="99"/>
      <c r="AG16" s="103" t="s">
        <v>178</v>
      </c>
      <c r="AH16" s="104">
        <v>45060</v>
      </c>
      <c r="AI16" s="86" t="s">
        <v>147</v>
      </c>
      <c r="AJ16" s="99"/>
      <c r="AK16" s="103" t="s">
        <v>174</v>
      </c>
      <c r="AL16" s="104">
        <v>45091</v>
      </c>
      <c r="AM16" s="86" t="s">
        <v>147</v>
      </c>
      <c r="AN16" s="99"/>
      <c r="AO16" s="112" t="s">
        <v>176</v>
      </c>
      <c r="AP16" s="111">
        <v>45121</v>
      </c>
      <c r="AQ16" s="126" t="s">
        <v>147</v>
      </c>
      <c r="AR16" s="99"/>
      <c r="AS16" s="103" t="s">
        <v>179</v>
      </c>
      <c r="AT16" s="104">
        <v>45152</v>
      </c>
      <c r="AU16" s="86" t="s">
        <v>147</v>
      </c>
      <c r="AV16" s="100"/>
    </row>
    <row r="17" spans="1:48" ht="15.75" customHeight="1">
      <c r="A17" s="112" t="s">
        <v>175</v>
      </c>
      <c r="B17" s="111">
        <v>44819</v>
      </c>
      <c r="C17" s="86" t="str">
        <f>IFERROR(IF(WEEKDAY(B17,2)=1,INT((B17-LOOKUP(B17,DATE(YEAR(B17)+{-1;0;1},1,3)-WEEKDAY(DATE(YEAR(B17)+{-1;0;1},1,3))+2))/7)+1,""),"")</f>
        <v/>
      </c>
      <c r="D17" s="98"/>
      <c r="E17" s="103" t="s">
        <v>177</v>
      </c>
      <c r="F17" s="104">
        <v>44849</v>
      </c>
      <c r="G17" s="86" t="str">
        <f>IFERROR(IF(WEEKDAY(F17,2)=1,INT((F17-LOOKUP(F17,DATE(YEAR(F17)+{-1;0;1},1,3)-WEEKDAY(DATE(YEAR(F17)+{-1;0;1},1,3))+2))/7)+1,""),"")</f>
        <v/>
      </c>
      <c r="H17" s="99"/>
      <c r="I17" s="112" t="s">
        <v>180</v>
      </c>
      <c r="J17" s="111">
        <v>44880</v>
      </c>
      <c r="K17" s="86" t="str">
        <f>IFERROR(IF(WEEKDAY(J17,2)=1,INT((J17-LOOKUP(J17,DATE(YEAR(J17)+{-1;0;1},1,3)-WEEKDAY(DATE(YEAR(J17)+{-1;0;1},1,3))+2))/7)+1,""),"")</f>
        <v/>
      </c>
      <c r="L17" s="99"/>
      <c r="M17" s="103" t="s">
        <v>175</v>
      </c>
      <c r="N17" s="104">
        <v>44910</v>
      </c>
      <c r="O17" s="86" t="str">
        <f>IFERROR(IF(WEEKDAY(N17,2)=1,INT((N17-LOOKUP(N17,DATE(YEAR(N17)+{-1;0;1},1,3)-WEEKDAY(DATE(YEAR(N17)+{-1;0;1},1,3))+2))/7)+1,""),"")</f>
        <v/>
      </c>
      <c r="P17" s="99"/>
      <c r="Q17" s="112" t="s">
        <v>178</v>
      </c>
      <c r="R17" s="111">
        <v>44941</v>
      </c>
      <c r="S17" s="86" t="str">
        <f>IFERROR(IF(WEEKDAY(R17,2)=1,INT((R17-LOOKUP(R17,DATE(YEAR(R17)+{-1;0;1},1,3)-WEEKDAY(DATE(YEAR(R17)+{-1;0;1},1,3))+2))/7)+1,""),"")</f>
        <v/>
      </c>
      <c r="T17" s="99"/>
      <c r="U17" s="103" t="s">
        <v>174</v>
      </c>
      <c r="V17" s="104">
        <v>44972</v>
      </c>
      <c r="W17" s="86" t="str">
        <f>IFERROR(IF(WEEKDAY(V17,2)=1,INT((V17-LOOKUP(V17,DATE(YEAR(V17)+{-1;0;1},1,3)-WEEKDAY(DATE(YEAR(V17)+{-1;0;1},1,3))+2))/7)+1,""),"")</f>
        <v/>
      </c>
      <c r="X17" s="99"/>
      <c r="Y17" s="112" t="s">
        <v>174</v>
      </c>
      <c r="Z17" s="111">
        <v>45000</v>
      </c>
      <c r="AA17" s="86" t="str">
        <f>IFERROR(IF(WEEKDAY(Z17,2)=1,INT((Z17-LOOKUP(Z17,DATE(YEAR(Z17)+{-1;0;1},1,3)-WEEKDAY(DATE(YEAR(Z17)+{-1;0;1},1,3))+2))/7)+1,""),"")</f>
        <v/>
      </c>
      <c r="AB17" s="99"/>
      <c r="AC17" s="103" t="s">
        <v>177</v>
      </c>
      <c r="AD17" s="104">
        <v>45031</v>
      </c>
      <c r="AE17" s="86" t="str">
        <f>IFERROR(IF(WEEKDAY(AD17,2)=1,INT((AD17-LOOKUP(AD17,DATE(YEAR(AD17)+{-1;0;1},1,3)-WEEKDAY(DATE(YEAR(AD17)+{-1;0;1},1,3))+2))/7)+1,""),"")</f>
        <v/>
      </c>
      <c r="AF17" s="99"/>
      <c r="AG17" s="103" t="s">
        <v>179</v>
      </c>
      <c r="AH17" s="104">
        <v>45061</v>
      </c>
      <c r="AI17" s="86" t="s">
        <v>147</v>
      </c>
      <c r="AJ17" s="99"/>
      <c r="AK17" s="103" t="s">
        <v>175</v>
      </c>
      <c r="AL17" s="104">
        <v>45092</v>
      </c>
      <c r="AM17" s="86" t="s">
        <v>147</v>
      </c>
      <c r="AN17" s="99"/>
      <c r="AO17" s="112" t="s">
        <v>177</v>
      </c>
      <c r="AP17" s="111">
        <v>45122</v>
      </c>
      <c r="AQ17" s="86" t="s">
        <v>147</v>
      </c>
      <c r="AR17" s="99"/>
      <c r="AS17" s="103" t="s">
        <v>180</v>
      </c>
      <c r="AT17" s="104">
        <v>45153</v>
      </c>
      <c r="AU17" s="126">
        <v>33</v>
      </c>
      <c r="AV17" s="100"/>
    </row>
    <row r="18" spans="1:48" ht="15.75" customHeight="1">
      <c r="A18" s="112" t="s">
        <v>176</v>
      </c>
      <c r="B18" s="111">
        <v>44820</v>
      </c>
      <c r="C18" s="86" t="str">
        <f>IFERROR(IF(WEEKDAY(B18,2)=1,INT((B18-LOOKUP(B18,DATE(YEAR(B18)+{-1;0;1},1,3)-WEEKDAY(DATE(YEAR(B18)+{-1;0;1},1,3))+2))/7)+1,""),"")</f>
        <v/>
      </c>
      <c r="D18" s="98"/>
      <c r="E18" s="103" t="s">
        <v>178</v>
      </c>
      <c r="F18" s="104">
        <v>44850</v>
      </c>
      <c r="G18" s="86" t="str">
        <f>IFERROR(IF(WEEKDAY(F18,2)=1,INT((F18-LOOKUP(F18,DATE(YEAR(F18)+{-1;0;1},1,3)-WEEKDAY(DATE(YEAR(F18)+{-1;0;1},1,3))+2))/7)+1,""),"")</f>
        <v/>
      </c>
      <c r="H18" s="99"/>
      <c r="I18" s="112" t="s">
        <v>174</v>
      </c>
      <c r="J18" s="111">
        <v>44881</v>
      </c>
      <c r="K18" s="86" t="str">
        <f>IFERROR(IF(WEEKDAY(J18,2)=1,INT((J18-LOOKUP(J18,DATE(YEAR(J18)+{-1;0;1},1,3)-WEEKDAY(DATE(YEAR(J18)+{-1;0;1},1,3))+2))/7)+1,""),"")</f>
        <v/>
      </c>
      <c r="L18" s="99"/>
      <c r="M18" s="103" t="s">
        <v>176</v>
      </c>
      <c r="N18" s="104">
        <v>44911</v>
      </c>
      <c r="O18" s="86" t="str">
        <f>IFERROR(IF(WEEKDAY(N18,2)=1,INT((N18-LOOKUP(N18,DATE(YEAR(N18)+{-1;0;1},1,3)-WEEKDAY(DATE(YEAR(N18)+{-1;0;1},1,3))+2))/7)+1,""),"")</f>
        <v/>
      </c>
      <c r="P18" s="99"/>
      <c r="Q18" s="112" t="s">
        <v>179</v>
      </c>
      <c r="R18" s="111">
        <v>44942</v>
      </c>
      <c r="S18" s="86">
        <f>IFERROR(IF(WEEKDAY(R18,2)=1,INT((R18-LOOKUP(R18,DATE(YEAR(R18)+{-1;0;1},1,3)-WEEKDAY(DATE(YEAR(R18)+{-1;0;1},1,3))+2))/7)+1,""),"")</f>
        <v>3</v>
      </c>
      <c r="T18" s="99"/>
      <c r="U18" s="103" t="s">
        <v>175</v>
      </c>
      <c r="V18" s="104">
        <v>44973</v>
      </c>
      <c r="W18" s="86" t="str">
        <f>IFERROR(IF(WEEKDAY(V18,2)=1,INT((V18-LOOKUP(V18,DATE(YEAR(V18)+{-1;0;1},1,3)-WEEKDAY(DATE(YEAR(V18)+{-1;0;1},1,3))+2))/7)+1,""),"")</f>
        <v/>
      </c>
      <c r="X18" s="99"/>
      <c r="Y18" s="112" t="s">
        <v>175</v>
      </c>
      <c r="Z18" s="111">
        <v>45001</v>
      </c>
      <c r="AA18" s="86" t="str">
        <f>IFERROR(IF(WEEKDAY(Z18,2)=1,INT((Z18-LOOKUP(Z18,DATE(YEAR(Z18)+{-1;0;1},1,3)-WEEKDAY(DATE(YEAR(Z18)+{-1;0;1},1,3))+2))/7)+1,""),"")</f>
        <v/>
      </c>
      <c r="AB18" s="99"/>
      <c r="AC18" s="103" t="s">
        <v>178</v>
      </c>
      <c r="AD18" s="104">
        <v>45032</v>
      </c>
      <c r="AE18" s="86" t="str">
        <f>IFERROR(IF(WEEKDAY(AD18,2)=1,INT((AD18-LOOKUP(AD18,DATE(YEAR(AD18)+{-1;0;1},1,3)-WEEKDAY(DATE(YEAR(AD18)+{-1;0;1},1,3))+2))/7)+1,""),"")</f>
        <v/>
      </c>
      <c r="AF18" s="99"/>
      <c r="AG18" s="103" t="s">
        <v>180</v>
      </c>
      <c r="AH18" s="104">
        <v>45062</v>
      </c>
      <c r="AI18" s="86">
        <v>20</v>
      </c>
      <c r="AJ18" s="99"/>
      <c r="AK18" s="103" t="s">
        <v>176</v>
      </c>
      <c r="AL18" s="104">
        <v>45093</v>
      </c>
      <c r="AM18" s="86" t="s">
        <v>147</v>
      </c>
      <c r="AN18" s="99"/>
      <c r="AO18" s="112" t="s">
        <v>178</v>
      </c>
      <c r="AP18" s="111">
        <v>45123</v>
      </c>
      <c r="AQ18" s="86" t="s">
        <v>147</v>
      </c>
      <c r="AR18" s="99"/>
      <c r="AS18" s="103" t="s">
        <v>174</v>
      </c>
      <c r="AT18" s="104">
        <v>45154</v>
      </c>
      <c r="AU18" s="86" t="s">
        <v>147</v>
      </c>
      <c r="AV18" s="100"/>
    </row>
    <row r="19" spans="1:48" ht="15.75" customHeight="1">
      <c r="A19" s="112" t="s">
        <v>177</v>
      </c>
      <c r="B19" s="111">
        <v>44821</v>
      </c>
      <c r="C19" s="86" t="str">
        <f>IFERROR(IF(WEEKDAY(B19,2)=1,INT((B19-LOOKUP(B19,DATE(YEAR(B19)+{-1;0;1},1,3)-WEEKDAY(DATE(YEAR(B19)+{-1;0;1},1,3))+2))/7)+1,""),"")</f>
        <v/>
      </c>
      <c r="D19" s="98"/>
      <c r="E19" s="103" t="s">
        <v>179</v>
      </c>
      <c r="F19" s="104">
        <v>44851</v>
      </c>
      <c r="G19" s="86">
        <f>IFERROR(IF(WEEKDAY(F19,2)=1,INT((F19-LOOKUP(F19,DATE(YEAR(F19)+{-1;0;1},1,3)-WEEKDAY(DATE(YEAR(F19)+{-1;0;1},1,3))+2))/7)+1,""),"")</f>
        <v>42</v>
      </c>
      <c r="H19" s="99"/>
      <c r="I19" s="112" t="s">
        <v>175</v>
      </c>
      <c r="J19" s="111">
        <v>44882</v>
      </c>
      <c r="K19" s="86" t="str">
        <f>IFERROR(IF(WEEKDAY(J19,2)=1,INT((J19-LOOKUP(J19,DATE(YEAR(J19)+{-1;0;1},1,3)-WEEKDAY(DATE(YEAR(J19)+{-1;0;1},1,3))+2))/7)+1,""),"")</f>
        <v/>
      </c>
      <c r="L19" s="99"/>
      <c r="M19" s="103" t="s">
        <v>177</v>
      </c>
      <c r="N19" s="104">
        <v>44912</v>
      </c>
      <c r="O19" s="86" t="str">
        <f>IFERROR(IF(WEEKDAY(N19,2)=1,INT((N19-LOOKUP(N19,DATE(YEAR(N19)+{-1;0;1},1,3)-WEEKDAY(DATE(YEAR(N19)+{-1;0;1},1,3))+2))/7)+1,""),"")</f>
        <v/>
      </c>
      <c r="P19" s="99"/>
      <c r="Q19" s="112" t="s">
        <v>180</v>
      </c>
      <c r="R19" s="111">
        <v>44943</v>
      </c>
      <c r="S19" s="86" t="str">
        <f>IFERROR(IF(WEEKDAY(R19,2)=1,INT((R19-LOOKUP(R19,DATE(YEAR(R19)+{-1;0;1},1,3)-WEEKDAY(DATE(YEAR(R19)+{-1;0;1},1,3))+2))/7)+1,""),"")</f>
        <v/>
      </c>
      <c r="T19" s="99"/>
      <c r="U19" s="103" t="s">
        <v>176</v>
      </c>
      <c r="V19" s="104">
        <v>44974</v>
      </c>
      <c r="W19" s="86" t="str">
        <f>IFERROR(IF(WEEKDAY(V19,2)=1,INT((V19-LOOKUP(V19,DATE(YEAR(V19)+{-1;0;1},1,3)-WEEKDAY(DATE(YEAR(V19)+{-1;0;1},1,3))+2))/7)+1,""),"")</f>
        <v/>
      </c>
      <c r="X19" s="99"/>
      <c r="Y19" s="112" t="s">
        <v>176</v>
      </c>
      <c r="Z19" s="111">
        <v>45002</v>
      </c>
      <c r="AA19" s="86" t="str">
        <f>IFERROR(IF(WEEKDAY(Z19,2)=1,INT((Z19-LOOKUP(Z19,DATE(YEAR(Z19)+{-1;0;1},1,3)-WEEKDAY(DATE(YEAR(Z19)+{-1;0;1},1,3))+2))/7)+1,""),"")</f>
        <v/>
      </c>
      <c r="AB19" s="99"/>
      <c r="AC19" s="103" t="s">
        <v>179</v>
      </c>
      <c r="AD19" s="104">
        <v>45033</v>
      </c>
      <c r="AE19" s="86">
        <f>IFERROR(IF(WEEKDAY(AD19,2)=1,INT((AD19-LOOKUP(AD19,DATE(YEAR(AD19)+{-1;0;1},1,3)-WEEKDAY(DATE(YEAR(AD19)+{-1;0;1},1,3))+2))/7)+1,""),"")</f>
        <v>16</v>
      </c>
      <c r="AF19" s="99"/>
      <c r="AG19" s="103" t="s">
        <v>174</v>
      </c>
      <c r="AH19" s="104">
        <v>45063</v>
      </c>
      <c r="AI19" s="86" t="s">
        <v>147</v>
      </c>
      <c r="AJ19" s="99"/>
      <c r="AK19" s="103" t="s">
        <v>177</v>
      </c>
      <c r="AL19" s="104">
        <v>45094</v>
      </c>
      <c r="AM19" s="86" t="s">
        <v>147</v>
      </c>
      <c r="AN19" s="99"/>
      <c r="AO19" s="112" t="s">
        <v>179</v>
      </c>
      <c r="AP19" s="111">
        <v>45124</v>
      </c>
      <c r="AQ19" s="86" t="s">
        <v>147</v>
      </c>
      <c r="AR19" s="99"/>
      <c r="AS19" s="103" t="s">
        <v>175</v>
      </c>
      <c r="AT19" s="104">
        <v>45155</v>
      </c>
      <c r="AU19" s="86" t="s">
        <v>147</v>
      </c>
      <c r="AV19" s="100"/>
    </row>
    <row r="20" spans="1:48" ht="15.75" customHeight="1">
      <c r="A20" s="112" t="s">
        <v>178</v>
      </c>
      <c r="B20" s="111">
        <v>44822</v>
      </c>
      <c r="C20" s="86" t="str">
        <f>IFERROR(IF(WEEKDAY(B20,2)=1,INT((B20-LOOKUP(B20,DATE(YEAR(B20)+{-1;0;1},1,3)-WEEKDAY(DATE(YEAR(B20)+{-1;0;1},1,3))+2))/7)+1,""),"")</f>
        <v/>
      </c>
      <c r="D20" s="98"/>
      <c r="E20" s="103" t="s">
        <v>180</v>
      </c>
      <c r="F20" s="104">
        <v>44852</v>
      </c>
      <c r="G20" s="86" t="str">
        <f>IFERROR(IF(WEEKDAY(F20,2)=1,INT((F20-LOOKUP(F20,DATE(YEAR(F20)+{-1;0;1},1,3)-WEEKDAY(DATE(YEAR(F20)+{-1;0;1},1,3))+2))/7)+1,""),"")</f>
        <v/>
      </c>
      <c r="H20" s="99"/>
      <c r="I20" s="112" t="s">
        <v>176</v>
      </c>
      <c r="J20" s="111">
        <v>44883</v>
      </c>
      <c r="K20" s="86" t="str">
        <f>IFERROR(IF(WEEKDAY(J20,2)=1,INT((J20-LOOKUP(J20,DATE(YEAR(J20)+{-1;0;1},1,3)-WEEKDAY(DATE(YEAR(J20)+{-1;0;1},1,3))+2))/7)+1,""),"")</f>
        <v/>
      </c>
      <c r="L20" s="99"/>
      <c r="M20" s="103" t="s">
        <v>178</v>
      </c>
      <c r="N20" s="104">
        <v>44913</v>
      </c>
      <c r="O20" s="86" t="str">
        <f>IFERROR(IF(WEEKDAY(N20,2)=1,INT((N20-LOOKUP(N20,DATE(YEAR(N20)+{-1;0;1},1,3)-WEEKDAY(DATE(YEAR(N20)+{-1;0;1},1,3))+2))/7)+1,""),"")</f>
        <v/>
      </c>
      <c r="P20" s="99"/>
      <c r="Q20" s="112" t="s">
        <v>174</v>
      </c>
      <c r="R20" s="111">
        <v>44944</v>
      </c>
      <c r="S20" s="86" t="str">
        <f>IFERROR(IF(WEEKDAY(R20,2)=1,INT((R20-LOOKUP(R20,DATE(YEAR(R20)+{-1;0;1},1,3)-WEEKDAY(DATE(YEAR(R20)+{-1;0;1},1,3))+2))/7)+1,""),"")</f>
        <v/>
      </c>
      <c r="T20" s="99"/>
      <c r="U20" s="103" t="s">
        <v>177</v>
      </c>
      <c r="V20" s="104">
        <v>44975</v>
      </c>
      <c r="W20" s="86" t="str">
        <f>IFERROR(IF(WEEKDAY(V20,2)=1,INT((V20-LOOKUP(V20,DATE(YEAR(V20)+{-1;0;1},1,3)-WEEKDAY(DATE(YEAR(V20)+{-1;0;1},1,3))+2))/7)+1,""),"")</f>
        <v/>
      </c>
      <c r="X20" s="99"/>
      <c r="Y20" s="112" t="s">
        <v>177</v>
      </c>
      <c r="Z20" s="111">
        <v>45003</v>
      </c>
      <c r="AA20" s="86" t="str">
        <f>IFERROR(IF(WEEKDAY(Z20,2)=1,INT((Z20-LOOKUP(Z20,DATE(YEAR(Z20)+{-1;0;1},1,3)-WEEKDAY(DATE(YEAR(Z20)+{-1;0;1},1,3))+2))/7)+1,""),"")</f>
        <v/>
      </c>
      <c r="AB20" s="99"/>
      <c r="AC20" s="103" t="s">
        <v>180</v>
      </c>
      <c r="AD20" s="104">
        <v>45034</v>
      </c>
      <c r="AE20" s="86" t="str">
        <f>IFERROR(IF(WEEKDAY(AD20,2)=1,INT((AD20-LOOKUP(AD20,DATE(YEAR(AD20)+{-1;0;1},1,3)-WEEKDAY(DATE(YEAR(AD20)+{-1;0;1},1,3))+2))/7)+1,""),"")</f>
        <v/>
      </c>
      <c r="AF20" s="99"/>
      <c r="AG20" s="103" t="s">
        <v>175</v>
      </c>
      <c r="AH20" s="104">
        <v>45064</v>
      </c>
      <c r="AI20" s="126" t="s">
        <v>147</v>
      </c>
      <c r="AJ20" s="99"/>
      <c r="AK20" s="103" t="s">
        <v>178</v>
      </c>
      <c r="AL20" s="104">
        <v>45095</v>
      </c>
      <c r="AM20" s="86" t="s">
        <v>147</v>
      </c>
      <c r="AN20" s="99"/>
      <c r="AO20" s="112" t="s">
        <v>180</v>
      </c>
      <c r="AP20" s="111">
        <v>45125</v>
      </c>
      <c r="AQ20" s="86">
        <v>29</v>
      </c>
      <c r="AR20" s="99"/>
      <c r="AS20" s="103" t="s">
        <v>176</v>
      </c>
      <c r="AT20" s="104">
        <v>45156</v>
      </c>
      <c r="AU20" s="86" t="s">
        <v>147</v>
      </c>
      <c r="AV20" s="100"/>
    </row>
    <row r="21" spans="1:48" ht="15.75" customHeight="1">
      <c r="A21" s="112" t="s">
        <v>179</v>
      </c>
      <c r="B21" s="111">
        <v>44823</v>
      </c>
      <c r="C21" s="86">
        <f>IFERROR(IF(WEEKDAY(B21,2)=1,INT((B21-LOOKUP(B21,DATE(YEAR(B21)+{-1;0;1},1,3)-WEEKDAY(DATE(YEAR(B21)+{-1;0;1},1,3))+2))/7)+1,""),"")</f>
        <v>38</v>
      </c>
      <c r="D21" s="98"/>
      <c r="E21" s="103" t="s">
        <v>174</v>
      </c>
      <c r="F21" s="104">
        <v>44853</v>
      </c>
      <c r="G21" s="86" t="str">
        <f>IFERROR(IF(WEEKDAY(F21,2)=1,INT((F21-LOOKUP(F21,DATE(YEAR(F21)+{-1;0;1},1,3)-WEEKDAY(DATE(YEAR(F21)+{-1;0;1},1,3))+2))/7)+1,""),"")</f>
        <v/>
      </c>
      <c r="H21" s="99"/>
      <c r="I21" s="112" t="s">
        <v>177</v>
      </c>
      <c r="J21" s="111">
        <v>44884</v>
      </c>
      <c r="K21" s="86" t="str">
        <f>IFERROR(IF(WEEKDAY(J21,2)=1,INT((J21-LOOKUP(J21,DATE(YEAR(J21)+{-1;0;1},1,3)-WEEKDAY(DATE(YEAR(J21)+{-1;0;1},1,3))+2))/7)+1,""),"")</f>
        <v/>
      </c>
      <c r="L21" s="99"/>
      <c r="M21" s="103" t="s">
        <v>179</v>
      </c>
      <c r="N21" s="104">
        <v>44914</v>
      </c>
      <c r="O21" s="86">
        <f>IFERROR(IF(WEEKDAY(N21,2)=1,INT((N21-LOOKUP(N21,DATE(YEAR(N21)+{-1;0;1},1,3)-WEEKDAY(DATE(YEAR(N21)+{-1;0;1},1,3))+2))/7)+1,""),"")</f>
        <v>51</v>
      </c>
      <c r="P21" s="99"/>
      <c r="Q21" s="112" t="s">
        <v>175</v>
      </c>
      <c r="R21" s="111">
        <v>44945</v>
      </c>
      <c r="S21" s="86" t="str">
        <f>IFERROR(IF(WEEKDAY(R21,2)=1,INT((R21-LOOKUP(R21,DATE(YEAR(R21)+{-1;0;1},1,3)-WEEKDAY(DATE(YEAR(R21)+{-1;0;1},1,3))+2))/7)+1,""),"")</f>
        <v/>
      </c>
      <c r="T21" s="99"/>
      <c r="U21" s="103" t="s">
        <v>178</v>
      </c>
      <c r="V21" s="104">
        <v>44976</v>
      </c>
      <c r="W21" s="86" t="str">
        <f>IFERROR(IF(WEEKDAY(V21,2)=1,INT((V21-LOOKUP(V21,DATE(YEAR(V21)+{-1;0;1},1,3)-WEEKDAY(DATE(YEAR(V21)+{-1;0;1},1,3))+2))/7)+1,""),"")</f>
        <v/>
      </c>
      <c r="X21" s="99"/>
      <c r="Y21" s="112" t="s">
        <v>178</v>
      </c>
      <c r="Z21" s="111">
        <v>45004</v>
      </c>
      <c r="AA21" s="86" t="str">
        <f>IFERROR(IF(WEEKDAY(Z21,2)=1,INT((Z21-LOOKUP(Z21,DATE(YEAR(Z21)+{-1;0;1},1,3)-WEEKDAY(DATE(YEAR(Z21)+{-1;0;1},1,3))+2))/7)+1,""),"")</f>
        <v/>
      </c>
      <c r="AB21" s="99"/>
      <c r="AC21" s="103" t="s">
        <v>174</v>
      </c>
      <c r="AD21" s="104">
        <v>45035</v>
      </c>
      <c r="AE21" s="86" t="str">
        <f>IFERROR(IF(WEEKDAY(AD21,2)=1,INT((AD21-LOOKUP(AD21,DATE(YEAR(AD21)+{-1;0;1},1,3)-WEEKDAY(DATE(YEAR(AD21)+{-1;0;1},1,3))+2))/7)+1,""),"")</f>
        <v/>
      </c>
      <c r="AF21" s="99"/>
      <c r="AG21" s="103" t="s">
        <v>176</v>
      </c>
      <c r="AH21" s="104">
        <v>45065</v>
      </c>
      <c r="AI21" s="126" t="s">
        <v>147</v>
      </c>
      <c r="AJ21" s="99"/>
      <c r="AK21" s="103" t="s">
        <v>179</v>
      </c>
      <c r="AL21" s="104">
        <v>45096</v>
      </c>
      <c r="AM21" s="86" t="s">
        <v>147</v>
      </c>
      <c r="AN21" s="99"/>
      <c r="AO21" s="112" t="s">
        <v>174</v>
      </c>
      <c r="AP21" s="111">
        <v>45126</v>
      </c>
      <c r="AQ21" s="86" t="s">
        <v>147</v>
      </c>
      <c r="AR21" s="99"/>
      <c r="AS21" s="103" t="s">
        <v>177</v>
      </c>
      <c r="AT21" s="104">
        <v>45157</v>
      </c>
      <c r="AU21" s="86" t="s">
        <v>147</v>
      </c>
      <c r="AV21" s="100"/>
    </row>
    <row r="22" spans="1:48" ht="15.75" customHeight="1">
      <c r="A22" s="112" t="s">
        <v>180</v>
      </c>
      <c r="B22" s="111">
        <v>44824</v>
      </c>
      <c r="C22" s="86" t="str">
        <f>IFERROR(IF(WEEKDAY(B22,2)=1,INT((B22-LOOKUP(B22,DATE(YEAR(B22)+{-1;0;1},1,3)-WEEKDAY(DATE(YEAR(B22)+{-1;0;1},1,3))+2))/7)+1,""),"")</f>
        <v/>
      </c>
      <c r="D22" s="98"/>
      <c r="E22" s="103" t="s">
        <v>175</v>
      </c>
      <c r="F22" s="104">
        <v>44854</v>
      </c>
      <c r="G22" s="86" t="str">
        <f>IFERROR(IF(WEEKDAY(F22,2)=1,INT((F22-LOOKUP(F22,DATE(YEAR(F22)+{-1;0;1},1,3)-WEEKDAY(DATE(YEAR(F22)+{-1;0;1},1,3))+2))/7)+1,""),"")</f>
        <v/>
      </c>
      <c r="H22" s="99"/>
      <c r="I22" s="112" t="s">
        <v>178</v>
      </c>
      <c r="J22" s="111">
        <v>44885</v>
      </c>
      <c r="K22" s="86" t="str">
        <f>IFERROR(IF(WEEKDAY(J22,2)=1,INT((J22-LOOKUP(J22,DATE(YEAR(J22)+{-1;0;1},1,3)-WEEKDAY(DATE(YEAR(J22)+{-1;0;1},1,3))+2))/7)+1,""),"")</f>
        <v/>
      </c>
      <c r="L22" s="99"/>
      <c r="M22" s="103" t="s">
        <v>180</v>
      </c>
      <c r="N22" s="104">
        <v>44915</v>
      </c>
      <c r="O22" s="86" t="str">
        <f>IFERROR(IF(WEEKDAY(N22,2)=1,INT((N22-LOOKUP(N22,DATE(YEAR(N22)+{-1;0;1},1,3)-WEEKDAY(DATE(YEAR(N22)+{-1;0;1},1,3))+2))/7)+1,""),"")</f>
        <v/>
      </c>
      <c r="P22" s="99"/>
      <c r="Q22" s="112" t="s">
        <v>176</v>
      </c>
      <c r="R22" s="111">
        <v>44946</v>
      </c>
      <c r="S22" s="86" t="str">
        <f>IFERROR(IF(WEEKDAY(R22,2)=1,INT((R22-LOOKUP(R22,DATE(YEAR(R22)+{-1;0;1},1,3)-WEEKDAY(DATE(YEAR(R22)+{-1;0;1},1,3))+2))/7)+1,""),"")</f>
        <v/>
      </c>
      <c r="T22" s="99"/>
      <c r="U22" s="103" t="s">
        <v>179</v>
      </c>
      <c r="V22" s="104">
        <v>44977</v>
      </c>
      <c r="W22" s="86">
        <f>IFERROR(IF(WEEKDAY(V22,2)=1,INT((V22-LOOKUP(V22,DATE(YEAR(V22)+{-1;0;1},1,3)-WEEKDAY(DATE(YEAR(V22)+{-1;0;1},1,3))+2))/7)+1,""),"")</f>
        <v>8</v>
      </c>
      <c r="X22" s="99"/>
      <c r="Y22" s="112" t="s">
        <v>179</v>
      </c>
      <c r="Z22" s="111">
        <v>45005</v>
      </c>
      <c r="AA22" s="86">
        <f>IFERROR(IF(WEEKDAY(Z22,2)=1,INT((Z22-LOOKUP(Z22,DATE(YEAR(Z22)+{-1;0;1},1,3)-WEEKDAY(DATE(YEAR(Z22)+{-1;0;1},1,3))+2))/7)+1,""),"")</f>
        <v>12</v>
      </c>
      <c r="AB22" s="99"/>
      <c r="AC22" s="103" t="s">
        <v>175</v>
      </c>
      <c r="AD22" s="104">
        <v>45036</v>
      </c>
      <c r="AE22" s="86" t="str">
        <f>IFERROR(IF(WEEKDAY(AD22,2)=1,INT((AD22-LOOKUP(AD22,DATE(YEAR(AD22)+{-1;0;1},1,3)-WEEKDAY(DATE(YEAR(AD22)+{-1;0;1},1,3))+2))/7)+1,""),"")</f>
        <v/>
      </c>
      <c r="AF22" s="99"/>
      <c r="AG22" s="103" t="s">
        <v>177</v>
      </c>
      <c r="AH22" s="104">
        <v>45066</v>
      </c>
      <c r="AI22" s="126" t="s">
        <v>147</v>
      </c>
      <c r="AJ22" s="99"/>
      <c r="AK22" s="103" t="s">
        <v>180</v>
      </c>
      <c r="AL22" s="104">
        <v>45097</v>
      </c>
      <c r="AM22" s="86">
        <v>25</v>
      </c>
      <c r="AN22" s="99"/>
      <c r="AO22" s="112" t="s">
        <v>175</v>
      </c>
      <c r="AP22" s="111">
        <v>45127</v>
      </c>
      <c r="AQ22" s="86" t="s">
        <v>147</v>
      </c>
      <c r="AR22" s="99"/>
      <c r="AS22" s="103" t="s">
        <v>178</v>
      </c>
      <c r="AT22" s="104">
        <v>45158</v>
      </c>
      <c r="AU22" s="86" t="s">
        <v>147</v>
      </c>
      <c r="AV22" s="100"/>
    </row>
    <row r="23" spans="1:48" ht="15.75" customHeight="1">
      <c r="A23" s="112" t="s">
        <v>174</v>
      </c>
      <c r="B23" s="111">
        <v>44825</v>
      </c>
      <c r="C23" s="86" t="str">
        <f>IFERROR(IF(WEEKDAY(B23,2)=1,INT((B23-LOOKUP(B23,DATE(YEAR(B23)+{-1;0;1},1,3)-WEEKDAY(DATE(YEAR(B23)+{-1;0;1},1,3))+2))/7)+1,""),"")</f>
        <v/>
      </c>
      <c r="D23" s="98"/>
      <c r="E23" s="103" t="s">
        <v>176</v>
      </c>
      <c r="F23" s="104">
        <v>44855</v>
      </c>
      <c r="G23" s="86" t="str">
        <f>IFERROR(IF(WEEKDAY(F23,2)=1,INT((F23-LOOKUP(F23,DATE(YEAR(F23)+{-1;0;1},1,3)-WEEKDAY(DATE(YEAR(F23)+{-1;0;1},1,3))+2))/7)+1,""),"")</f>
        <v/>
      </c>
      <c r="H23" s="99"/>
      <c r="I23" s="112" t="s">
        <v>179</v>
      </c>
      <c r="J23" s="111">
        <v>44886</v>
      </c>
      <c r="K23" s="86">
        <f>IFERROR(IF(WEEKDAY(J23,2)=1,INT((J23-LOOKUP(J23,DATE(YEAR(J23)+{-1;0;1},1,3)-WEEKDAY(DATE(YEAR(J23)+{-1;0;1},1,3))+2))/7)+1,""),"")</f>
        <v>47</v>
      </c>
      <c r="L23" s="99"/>
      <c r="M23" s="103" t="s">
        <v>174</v>
      </c>
      <c r="N23" s="104">
        <v>44916</v>
      </c>
      <c r="O23" s="86" t="str">
        <f>IFERROR(IF(WEEKDAY(N23,2)=1,INT((N23-LOOKUP(N23,DATE(YEAR(N23)+{-1;0;1},1,3)-WEEKDAY(DATE(YEAR(N23)+{-1;0;1},1,3))+2))/7)+1,""),"")</f>
        <v/>
      </c>
      <c r="P23" s="99"/>
      <c r="Q23" s="112" t="s">
        <v>177</v>
      </c>
      <c r="R23" s="111">
        <v>44947</v>
      </c>
      <c r="S23" s="86" t="str">
        <f>IFERROR(IF(WEEKDAY(R23,2)=1,INT((R23-LOOKUP(R23,DATE(YEAR(R23)+{-1;0;1},1,3)-WEEKDAY(DATE(YEAR(R23)+{-1;0;1},1,3))+2))/7)+1,""),"")</f>
        <v/>
      </c>
      <c r="T23" s="99"/>
      <c r="U23" s="103" t="s">
        <v>180</v>
      </c>
      <c r="V23" s="104">
        <v>44978</v>
      </c>
      <c r="W23" s="86" t="str">
        <f>IFERROR(IF(WEEKDAY(V23,2)=1,INT((V23-LOOKUP(V23,DATE(YEAR(V23)+{-1;0;1},1,3)-WEEKDAY(DATE(YEAR(V23)+{-1;0;1},1,3))+2))/7)+1,""),"")</f>
        <v/>
      </c>
      <c r="X23" s="99"/>
      <c r="Y23" s="112" t="s">
        <v>180</v>
      </c>
      <c r="Z23" s="111">
        <v>45006</v>
      </c>
      <c r="AA23" s="86" t="str">
        <f>IFERROR(IF(WEEKDAY(Z23,2)=1,INT((Z23-LOOKUP(Z23,DATE(YEAR(Z23)+{-1;0;1},1,3)-WEEKDAY(DATE(YEAR(Z23)+{-1;0;1},1,3))+2))/7)+1,""),"")</f>
        <v/>
      </c>
      <c r="AB23" s="99"/>
      <c r="AC23" s="103" t="s">
        <v>176</v>
      </c>
      <c r="AD23" s="104">
        <v>45037</v>
      </c>
      <c r="AE23" s="86" t="str">
        <f>IFERROR(IF(WEEKDAY(AD23,2)=1,INT((AD23-LOOKUP(AD23,DATE(YEAR(AD23)+{-1;0;1},1,3)-WEEKDAY(DATE(YEAR(AD23)+{-1;0;1},1,3))+2))/7)+1,""),"")</f>
        <v/>
      </c>
      <c r="AF23" s="99"/>
      <c r="AG23" s="103" t="s">
        <v>178</v>
      </c>
      <c r="AH23" s="104">
        <v>45067</v>
      </c>
      <c r="AI23" s="86" t="s">
        <v>147</v>
      </c>
      <c r="AJ23" s="99"/>
      <c r="AK23" s="103" t="s">
        <v>174</v>
      </c>
      <c r="AL23" s="104">
        <v>45098</v>
      </c>
      <c r="AM23" s="86" t="s">
        <v>147</v>
      </c>
      <c r="AN23" s="99"/>
      <c r="AO23" s="112" t="s">
        <v>176</v>
      </c>
      <c r="AP23" s="111">
        <v>45128</v>
      </c>
      <c r="AQ23" s="86" t="s">
        <v>147</v>
      </c>
      <c r="AR23" s="99"/>
      <c r="AS23" s="103" t="s">
        <v>179</v>
      </c>
      <c r="AT23" s="104">
        <v>45159</v>
      </c>
      <c r="AU23" s="86" t="s">
        <v>147</v>
      </c>
      <c r="AV23" s="100"/>
    </row>
    <row r="24" spans="1:48" ht="15.75" customHeight="1">
      <c r="A24" s="112" t="s">
        <v>175</v>
      </c>
      <c r="B24" s="111">
        <v>44826</v>
      </c>
      <c r="C24" s="86" t="str">
        <f>IFERROR(IF(WEEKDAY(B24,2)=1,INT((B24-LOOKUP(B24,DATE(YEAR(B24)+{-1;0;1},1,3)-WEEKDAY(DATE(YEAR(B24)+{-1;0;1},1,3))+2))/7)+1,""),"")</f>
        <v/>
      </c>
      <c r="D24" s="98"/>
      <c r="E24" s="103" t="s">
        <v>177</v>
      </c>
      <c r="F24" s="104">
        <v>44856</v>
      </c>
      <c r="G24" s="86" t="str">
        <f>IFERROR(IF(WEEKDAY(F24,2)=1,INT((F24-LOOKUP(F24,DATE(YEAR(F24)+{-1;0;1},1,3)-WEEKDAY(DATE(YEAR(F24)+{-1;0;1},1,3))+2))/7)+1,""),"")</f>
        <v/>
      </c>
      <c r="H24" s="99"/>
      <c r="I24" s="112" t="s">
        <v>180</v>
      </c>
      <c r="J24" s="111">
        <v>44887</v>
      </c>
      <c r="K24" s="86" t="str">
        <f>IFERROR(IF(WEEKDAY(J24,2)=1,INT((J24-LOOKUP(J24,DATE(YEAR(J24)+{-1;0;1},1,3)-WEEKDAY(DATE(YEAR(J24)+{-1;0;1},1,3))+2))/7)+1,""),"")</f>
        <v/>
      </c>
      <c r="L24" s="99"/>
      <c r="M24" s="103" t="s">
        <v>175</v>
      </c>
      <c r="N24" s="104">
        <v>44917</v>
      </c>
      <c r="O24" s="86" t="str">
        <f>IFERROR(IF(WEEKDAY(N24,2)=1,INT((N24-LOOKUP(N24,DATE(YEAR(N24)+{-1;0;1},1,3)-WEEKDAY(DATE(YEAR(N24)+{-1;0;1},1,3))+2))/7)+1,""),"")</f>
        <v/>
      </c>
      <c r="P24" s="99"/>
      <c r="Q24" s="112" t="s">
        <v>178</v>
      </c>
      <c r="R24" s="111">
        <v>44948</v>
      </c>
      <c r="S24" s="86" t="str">
        <f>IFERROR(IF(WEEKDAY(R24,2)=1,INT((R24-LOOKUP(R24,DATE(YEAR(R24)+{-1;0;1},1,3)-WEEKDAY(DATE(YEAR(R24)+{-1;0;1},1,3))+2))/7)+1,""),"")</f>
        <v/>
      </c>
      <c r="T24" s="99"/>
      <c r="U24" s="103" t="s">
        <v>174</v>
      </c>
      <c r="V24" s="104">
        <v>44979</v>
      </c>
      <c r="W24" s="86" t="str">
        <f>IFERROR(IF(WEEKDAY(V24,2)=1,INT((V24-LOOKUP(V24,DATE(YEAR(V24)+{-1;0;1},1,3)-WEEKDAY(DATE(YEAR(V24)+{-1;0;1},1,3))+2))/7)+1,""),"")</f>
        <v/>
      </c>
      <c r="X24" s="99"/>
      <c r="Y24" s="112" t="s">
        <v>174</v>
      </c>
      <c r="Z24" s="111">
        <v>45007</v>
      </c>
      <c r="AA24" s="86" t="str">
        <f>IFERROR(IF(WEEKDAY(Z24,2)=1,INT((Z24-LOOKUP(Z24,DATE(YEAR(Z24)+{-1;0;1},1,3)-WEEKDAY(DATE(YEAR(Z24)+{-1;0;1},1,3))+2))/7)+1,""),"")</f>
        <v/>
      </c>
      <c r="AB24" s="99"/>
      <c r="AC24" s="103" t="s">
        <v>177</v>
      </c>
      <c r="AD24" s="104">
        <v>45038</v>
      </c>
      <c r="AE24" s="86" t="str">
        <f>IFERROR(IF(WEEKDAY(AD24,2)=1,INT((AD24-LOOKUP(AD24,DATE(YEAR(AD24)+{-1;0;1},1,3)-WEEKDAY(DATE(YEAR(AD24)+{-1;0;1},1,3))+2))/7)+1,""),"")</f>
        <v/>
      </c>
      <c r="AF24" s="99"/>
      <c r="AG24" s="103" t="s">
        <v>179</v>
      </c>
      <c r="AH24" s="104">
        <v>45068</v>
      </c>
      <c r="AI24" s="86" t="s">
        <v>147</v>
      </c>
      <c r="AJ24" s="99"/>
      <c r="AK24" s="103" t="s">
        <v>175</v>
      </c>
      <c r="AL24" s="104">
        <v>45099</v>
      </c>
      <c r="AM24" s="86" t="s">
        <v>147</v>
      </c>
      <c r="AN24" s="99"/>
      <c r="AO24" s="112" t="s">
        <v>177</v>
      </c>
      <c r="AP24" s="111">
        <v>45129</v>
      </c>
      <c r="AQ24" s="86" t="s">
        <v>147</v>
      </c>
      <c r="AR24" s="99"/>
      <c r="AS24" s="103" t="s">
        <v>180</v>
      </c>
      <c r="AT24" s="104">
        <v>45160</v>
      </c>
      <c r="AU24" s="86">
        <v>34</v>
      </c>
      <c r="AV24" s="100"/>
    </row>
    <row r="25" spans="1:48" ht="15.75" customHeight="1">
      <c r="A25" s="112" t="s">
        <v>176</v>
      </c>
      <c r="B25" s="111">
        <v>44827</v>
      </c>
      <c r="C25" s="86" t="str">
        <f>IFERROR(IF(WEEKDAY(B25,2)=1,INT((B25-LOOKUP(B25,DATE(YEAR(B25)+{-1;0;1},1,3)-WEEKDAY(DATE(YEAR(B25)+{-1;0;1},1,3))+2))/7)+1,""),"")</f>
        <v/>
      </c>
      <c r="D25" s="98"/>
      <c r="E25" s="103" t="s">
        <v>178</v>
      </c>
      <c r="F25" s="104">
        <v>44857</v>
      </c>
      <c r="G25" s="86" t="str">
        <f>IFERROR(IF(WEEKDAY(F25,2)=1,INT((F25-LOOKUP(F25,DATE(YEAR(F25)+{-1;0;1},1,3)-WEEKDAY(DATE(YEAR(F25)+{-1;0;1},1,3))+2))/7)+1,""),"")</f>
        <v/>
      </c>
      <c r="H25" s="99"/>
      <c r="I25" s="112" t="s">
        <v>174</v>
      </c>
      <c r="J25" s="111">
        <v>44888</v>
      </c>
      <c r="K25" s="86" t="str">
        <f>IFERROR(IF(WEEKDAY(J25,2)=1,INT((J25-LOOKUP(J25,DATE(YEAR(J25)+{-1;0;1},1,3)-WEEKDAY(DATE(YEAR(J25)+{-1;0;1},1,3))+2))/7)+1,""),"")</f>
        <v/>
      </c>
      <c r="L25" s="99"/>
      <c r="M25" s="103" t="s">
        <v>176</v>
      </c>
      <c r="N25" s="104">
        <v>44918</v>
      </c>
      <c r="O25" s="86" t="str">
        <f>IFERROR(IF(WEEKDAY(N25,2)=1,INT((N25-LOOKUP(N25,DATE(YEAR(N25)+{-1;0;1},1,3)-WEEKDAY(DATE(YEAR(N25)+{-1;0;1},1,3))+2))/7)+1,""),"")</f>
        <v/>
      </c>
      <c r="P25" s="99"/>
      <c r="Q25" s="112" t="s">
        <v>179</v>
      </c>
      <c r="R25" s="111">
        <v>44949</v>
      </c>
      <c r="S25" s="86">
        <f>IFERROR(IF(WEEKDAY(R25,2)=1,INT((R25-LOOKUP(R25,DATE(YEAR(R25)+{-1;0;1},1,3)-WEEKDAY(DATE(YEAR(R25)+{-1;0;1},1,3))+2))/7)+1,""),"")</f>
        <v>4</v>
      </c>
      <c r="T25" s="99"/>
      <c r="U25" s="103" t="s">
        <v>175</v>
      </c>
      <c r="V25" s="104">
        <v>44980</v>
      </c>
      <c r="W25" s="86" t="str">
        <f>IFERROR(IF(WEEKDAY(V25,2)=1,INT((V25-LOOKUP(V25,DATE(YEAR(V25)+{-1;0;1},1,3)-WEEKDAY(DATE(YEAR(V25)+{-1;0;1},1,3))+2))/7)+1,""),"")</f>
        <v/>
      </c>
      <c r="X25" s="99"/>
      <c r="Y25" s="112" t="s">
        <v>175</v>
      </c>
      <c r="Z25" s="111">
        <v>45008</v>
      </c>
      <c r="AA25" s="86" t="str">
        <f>IFERROR(IF(WEEKDAY(Z25,2)=1,INT((Z25-LOOKUP(Z25,DATE(YEAR(Z25)+{-1;0;1},1,3)-WEEKDAY(DATE(YEAR(Z25)+{-1;0;1},1,3))+2))/7)+1,""),"")</f>
        <v/>
      </c>
      <c r="AB25" s="99"/>
      <c r="AC25" s="103" t="s">
        <v>178</v>
      </c>
      <c r="AD25" s="104">
        <v>45039</v>
      </c>
      <c r="AE25" s="86" t="str">
        <f>IFERROR(IF(WEEKDAY(AD25,2)=1,INT((AD25-LOOKUP(AD25,DATE(YEAR(AD25)+{-1;0;1},1,3)-WEEKDAY(DATE(YEAR(AD25)+{-1;0;1},1,3))+2))/7)+1,""),"")</f>
        <v/>
      </c>
      <c r="AF25" s="99"/>
      <c r="AG25" s="103" t="s">
        <v>180</v>
      </c>
      <c r="AH25" s="104">
        <v>45069</v>
      </c>
      <c r="AI25" s="86">
        <v>21</v>
      </c>
      <c r="AJ25" s="99"/>
      <c r="AK25" s="103" t="s">
        <v>176</v>
      </c>
      <c r="AL25" s="104">
        <v>45100</v>
      </c>
      <c r="AM25" s="86" t="s">
        <v>147</v>
      </c>
      <c r="AN25" s="99"/>
      <c r="AO25" s="112" t="s">
        <v>178</v>
      </c>
      <c r="AP25" s="111">
        <v>45130</v>
      </c>
      <c r="AQ25" s="86" t="s">
        <v>147</v>
      </c>
      <c r="AR25" s="99"/>
      <c r="AS25" s="103" t="s">
        <v>174</v>
      </c>
      <c r="AT25" s="104">
        <v>45161</v>
      </c>
      <c r="AU25" s="86" t="s">
        <v>147</v>
      </c>
      <c r="AV25" s="100"/>
    </row>
    <row r="26" spans="1:48" ht="15.75" customHeight="1">
      <c r="A26" s="112" t="s">
        <v>177</v>
      </c>
      <c r="B26" s="111">
        <v>44828</v>
      </c>
      <c r="C26" s="86" t="str">
        <f>IFERROR(IF(WEEKDAY(B26,2)=1,INT((B26-LOOKUP(B26,DATE(YEAR(B26)+{-1;0;1},1,3)-WEEKDAY(DATE(YEAR(B26)+{-1;0;1},1,3))+2))/7)+1,""),"")</f>
        <v/>
      </c>
      <c r="D26" s="98"/>
      <c r="E26" s="103" t="s">
        <v>179</v>
      </c>
      <c r="F26" s="104">
        <v>44858</v>
      </c>
      <c r="G26" s="86">
        <f>IFERROR(IF(WEEKDAY(F26,2)=1,INT((F26-LOOKUP(F26,DATE(YEAR(F26)+{-1;0;1},1,3)-WEEKDAY(DATE(YEAR(F26)+{-1;0;1},1,3))+2))/7)+1,""),"")</f>
        <v>43</v>
      </c>
      <c r="H26" s="99"/>
      <c r="I26" s="112" t="s">
        <v>175</v>
      </c>
      <c r="J26" s="111">
        <v>44889</v>
      </c>
      <c r="K26" s="86" t="str">
        <f>IFERROR(IF(WEEKDAY(J26,2)=1,INT((J26-LOOKUP(J26,DATE(YEAR(J26)+{-1;0;1},1,3)-WEEKDAY(DATE(YEAR(J26)+{-1;0;1},1,3))+2))/7)+1,""),"")</f>
        <v/>
      </c>
      <c r="L26" s="99"/>
      <c r="M26" s="103" t="s">
        <v>177</v>
      </c>
      <c r="N26" s="104">
        <v>44919</v>
      </c>
      <c r="O26" s="86" t="str">
        <f>IFERROR(IF(WEEKDAY(N26,2)=1,INT((N26-LOOKUP(N26,DATE(YEAR(N26)+{-1;0;1},1,3)-WEEKDAY(DATE(YEAR(N26)+{-1;0;1},1,3))+2))/7)+1,""),"")</f>
        <v/>
      </c>
      <c r="P26" s="99"/>
      <c r="Q26" s="112" t="s">
        <v>180</v>
      </c>
      <c r="R26" s="111">
        <v>44950</v>
      </c>
      <c r="S26" s="86" t="str">
        <f>IFERROR(IF(WEEKDAY(R26,2)=1,INT((R26-LOOKUP(R26,DATE(YEAR(R26)+{-1;0;1},1,3)-WEEKDAY(DATE(YEAR(R26)+{-1;0;1},1,3))+2))/7)+1,""),"")</f>
        <v/>
      </c>
      <c r="T26" s="99"/>
      <c r="U26" s="103" t="s">
        <v>176</v>
      </c>
      <c r="V26" s="104">
        <v>44981</v>
      </c>
      <c r="W26" s="86" t="str">
        <f>IFERROR(IF(WEEKDAY(V26,2)=1,INT((V26-LOOKUP(V26,DATE(YEAR(V26)+{-1;0;1},1,3)-WEEKDAY(DATE(YEAR(V26)+{-1;0;1},1,3))+2))/7)+1,""),"")</f>
        <v/>
      </c>
      <c r="X26" s="99"/>
      <c r="Y26" s="112" t="s">
        <v>176</v>
      </c>
      <c r="Z26" s="111">
        <v>45009</v>
      </c>
      <c r="AA26" s="86" t="str">
        <f>IFERROR(IF(WEEKDAY(Z26,2)=1,INT((Z26-LOOKUP(Z26,DATE(YEAR(Z26)+{-1;0;1},1,3)-WEEKDAY(DATE(YEAR(Z26)+{-1;0;1},1,3))+2))/7)+1,""),"")</f>
        <v/>
      </c>
      <c r="AB26" s="99"/>
      <c r="AC26" s="103" t="s">
        <v>179</v>
      </c>
      <c r="AD26" s="104">
        <v>45040</v>
      </c>
      <c r="AE26" s="86">
        <f>IFERROR(IF(WEEKDAY(AD26,2)=1,INT((AD26-LOOKUP(AD26,DATE(YEAR(AD26)+{-1;0;1},1,3)-WEEKDAY(DATE(YEAR(AD26)+{-1;0;1},1,3))+2))/7)+1,""),"")</f>
        <v>17</v>
      </c>
      <c r="AF26" s="99"/>
      <c r="AG26" s="103" t="s">
        <v>174</v>
      </c>
      <c r="AH26" s="104">
        <v>45070</v>
      </c>
      <c r="AI26" s="86" t="s">
        <v>147</v>
      </c>
      <c r="AJ26" s="99"/>
      <c r="AK26" s="103" t="s">
        <v>177</v>
      </c>
      <c r="AL26" s="104">
        <v>45101</v>
      </c>
      <c r="AM26" s="86" t="s">
        <v>147</v>
      </c>
      <c r="AN26" s="99"/>
      <c r="AO26" s="112" t="s">
        <v>179</v>
      </c>
      <c r="AP26" s="111">
        <v>45131</v>
      </c>
      <c r="AQ26" s="86" t="s">
        <v>147</v>
      </c>
      <c r="AR26" s="99"/>
      <c r="AS26" s="103" t="s">
        <v>175</v>
      </c>
      <c r="AT26" s="104">
        <v>45162</v>
      </c>
      <c r="AU26" s="86" t="s">
        <v>147</v>
      </c>
      <c r="AV26" s="100"/>
    </row>
    <row r="27" spans="1:48" ht="15.75" customHeight="1">
      <c r="A27" s="112" t="s">
        <v>178</v>
      </c>
      <c r="B27" s="111">
        <v>44829</v>
      </c>
      <c r="C27" s="86" t="str">
        <f>IFERROR(IF(WEEKDAY(B27,2)=1,INT((B27-LOOKUP(B27,DATE(YEAR(B27)+{-1;0;1},1,3)-WEEKDAY(DATE(YEAR(B27)+{-1;0;1},1,3))+2))/7)+1,""),"")</f>
        <v/>
      </c>
      <c r="D27" s="97" t="s">
        <v>97</v>
      </c>
      <c r="E27" s="103" t="s">
        <v>180</v>
      </c>
      <c r="F27" s="104">
        <v>44859</v>
      </c>
      <c r="G27" s="86" t="str">
        <f>IFERROR(IF(WEEKDAY(F27,2)=1,INT((F27-LOOKUP(F27,DATE(YEAR(F27)+{-1;0;1},1,3)-WEEKDAY(DATE(YEAR(F27)+{-1;0;1},1,3))+2))/7)+1,""),"")</f>
        <v/>
      </c>
      <c r="H27" s="99"/>
      <c r="I27" s="112" t="s">
        <v>176</v>
      </c>
      <c r="J27" s="111">
        <v>44890</v>
      </c>
      <c r="K27" s="86" t="str">
        <f>IFERROR(IF(WEEKDAY(J27,2)=1,INT((J27-LOOKUP(J27,DATE(YEAR(J27)+{-1;0;1},1,3)-WEEKDAY(DATE(YEAR(J27)+{-1;0;1},1,3))+2))/7)+1,""),"")</f>
        <v/>
      </c>
      <c r="L27" s="99"/>
      <c r="M27" s="103" t="s">
        <v>178</v>
      </c>
      <c r="N27" s="104">
        <v>44920</v>
      </c>
      <c r="O27" s="126" t="str">
        <f>IFERROR(IF(WEEKDAY(N27,2)=1,INT((N27-LOOKUP(N27,DATE(YEAR(N27)+{-1;0;1},1,3)-WEEKDAY(DATE(YEAR(N27)+{-1;0;1},1,3))+2))/7)+1,""),"")</f>
        <v/>
      </c>
      <c r="P27" s="99"/>
      <c r="Q27" s="112" t="s">
        <v>174</v>
      </c>
      <c r="R27" s="111">
        <v>44951</v>
      </c>
      <c r="S27" s="86" t="str">
        <f>IFERROR(IF(WEEKDAY(R27,2)=1,INT((R27-LOOKUP(R27,DATE(YEAR(R27)+{-1;0;1},1,3)-WEEKDAY(DATE(YEAR(R27)+{-1;0;1},1,3))+2))/7)+1,""),"")</f>
        <v/>
      </c>
      <c r="T27" s="99"/>
      <c r="U27" s="103" t="s">
        <v>177</v>
      </c>
      <c r="V27" s="104">
        <v>44982</v>
      </c>
      <c r="W27" s="86" t="str">
        <f>IFERROR(IF(WEEKDAY(V27,2)=1,INT((V27-LOOKUP(V27,DATE(YEAR(V27)+{-1;0;1},1,3)-WEEKDAY(DATE(YEAR(V27)+{-1;0;1},1,3))+2))/7)+1,""),"")</f>
        <v/>
      </c>
      <c r="X27" s="99"/>
      <c r="Y27" s="112" t="s">
        <v>177</v>
      </c>
      <c r="Z27" s="111">
        <v>45010</v>
      </c>
      <c r="AA27" s="86" t="str">
        <f>IFERROR(IF(WEEKDAY(Z27,2)=1,INT((Z27-LOOKUP(Z27,DATE(YEAR(Z27)+{-1;0;1},1,3)-WEEKDAY(DATE(YEAR(Z27)+{-1;0;1},1,3))+2))/7)+1,""),"")</f>
        <v/>
      </c>
      <c r="AB27" s="99"/>
      <c r="AC27" s="103" t="s">
        <v>180</v>
      </c>
      <c r="AD27" s="104">
        <v>45041</v>
      </c>
      <c r="AE27" s="86" t="str">
        <f>IFERROR(IF(WEEKDAY(AD27,2)=1,INT((AD27-LOOKUP(AD27,DATE(YEAR(AD27)+{-1;0;1},1,3)-WEEKDAY(DATE(YEAR(AD27)+{-1;0;1},1,3))+2))/7)+1,""),"")</f>
        <v/>
      </c>
      <c r="AF27" s="99"/>
      <c r="AG27" s="103" t="s">
        <v>175</v>
      </c>
      <c r="AH27" s="104">
        <v>45071</v>
      </c>
      <c r="AI27" s="86" t="s">
        <v>147</v>
      </c>
      <c r="AJ27" s="99"/>
      <c r="AK27" s="103" t="s">
        <v>178</v>
      </c>
      <c r="AL27" s="104">
        <v>45102</v>
      </c>
      <c r="AM27" s="86" t="s">
        <v>147</v>
      </c>
      <c r="AN27" s="99"/>
      <c r="AO27" s="112" t="s">
        <v>180</v>
      </c>
      <c r="AP27" s="111">
        <v>45132</v>
      </c>
      <c r="AQ27" s="86">
        <v>30</v>
      </c>
      <c r="AR27" s="99"/>
      <c r="AS27" s="103" t="s">
        <v>176</v>
      </c>
      <c r="AT27" s="104">
        <v>45163</v>
      </c>
      <c r="AU27" s="86" t="s">
        <v>147</v>
      </c>
      <c r="AV27" s="100"/>
    </row>
    <row r="28" spans="1:48" ht="15.75" customHeight="1">
      <c r="A28" s="112" t="s">
        <v>179</v>
      </c>
      <c r="B28" s="111">
        <v>44830</v>
      </c>
      <c r="C28" s="86">
        <f>IFERROR(IF(WEEKDAY(B28,2)=1,INT((B28-LOOKUP(B28,DATE(YEAR(B28)+{-1;0;1},1,3)-WEEKDAY(DATE(YEAR(B28)+{-1;0;1},1,3))+2))/7)+1,""),"")</f>
        <v>39</v>
      </c>
      <c r="D28" s="98"/>
      <c r="E28" s="103" t="s">
        <v>174</v>
      </c>
      <c r="F28" s="104">
        <v>44860</v>
      </c>
      <c r="G28" s="86" t="str">
        <f>IFERROR(IF(WEEKDAY(F28,2)=1,INT((F28-LOOKUP(F28,DATE(YEAR(F28)+{-1;0;1},1,3)-WEEKDAY(DATE(YEAR(F28)+{-1;0;1},1,3))+2))/7)+1,""),"")</f>
        <v/>
      </c>
      <c r="H28" s="99"/>
      <c r="I28" s="112" t="s">
        <v>177</v>
      </c>
      <c r="J28" s="111">
        <v>44891</v>
      </c>
      <c r="K28" s="86" t="str">
        <f>IFERROR(IF(WEEKDAY(J28,2)=1,INT((J28-LOOKUP(J28,DATE(YEAR(J28)+{-1;0;1},1,3)-WEEKDAY(DATE(YEAR(J28)+{-1;0;1},1,3))+2))/7)+1,""),"")</f>
        <v/>
      </c>
      <c r="L28" s="99"/>
      <c r="M28" s="103" t="s">
        <v>179</v>
      </c>
      <c r="N28" s="104">
        <v>44921</v>
      </c>
      <c r="O28" s="86">
        <f>IFERROR(IF(WEEKDAY(N28,2)=1,INT((N28-LOOKUP(N28,DATE(YEAR(N28)+{-1;0;1},1,3)-WEEKDAY(DATE(YEAR(N28)+{-1;0;1},1,3))+2))/7)+1,""),"")</f>
        <v>52</v>
      </c>
      <c r="P28" s="99"/>
      <c r="Q28" s="112" t="s">
        <v>175</v>
      </c>
      <c r="R28" s="111">
        <v>44952</v>
      </c>
      <c r="S28" s="86" t="str">
        <f>IFERROR(IF(WEEKDAY(R28,2)=1,INT((R28-LOOKUP(R28,DATE(YEAR(R28)+{-1;0;1},1,3)-WEEKDAY(DATE(YEAR(R28)+{-1;0;1},1,3))+2))/7)+1,""),"")</f>
        <v/>
      </c>
      <c r="T28" s="99"/>
      <c r="U28" s="103" t="s">
        <v>178</v>
      </c>
      <c r="V28" s="104">
        <v>44983</v>
      </c>
      <c r="W28" s="86" t="str">
        <f>IFERROR(IF(WEEKDAY(V28,2)=1,INT((V28-LOOKUP(V28,DATE(YEAR(V28)+{-1;0;1},1,3)-WEEKDAY(DATE(YEAR(V28)+{-1;0;1},1,3))+2))/7)+1,""),"")</f>
        <v/>
      </c>
      <c r="X28" s="99"/>
      <c r="Y28" s="112" t="s">
        <v>178</v>
      </c>
      <c r="Z28" s="111">
        <v>45011</v>
      </c>
      <c r="AA28" s="86" t="str">
        <f>IFERROR(IF(WEEKDAY(Z28,2)=1,INT((Z28-LOOKUP(Z28,DATE(YEAR(Z28)+{-1;0;1},1,3)-WEEKDAY(DATE(YEAR(Z28)+{-1;0;1},1,3))+2))/7)+1,""),"")</f>
        <v/>
      </c>
      <c r="AB28" s="99"/>
      <c r="AC28" s="103" t="s">
        <v>174</v>
      </c>
      <c r="AD28" s="104">
        <v>45042</v>
      </c>
      <c r="AE28" s="86" t="str">
        <f>IFERROR(IF(WEEKDAY(AD28,2)=1,INT((AD28-LOOKUP(AD28,DATE(YEAR(AD28)+{-1;0;1},1,3)-WEEKDAY(DATE(YEAR(AD28)+{-1;0;1},1,3))+2))/7)+1,""),"")</f>
        <v/>
      </c>
      <c r="AF28" s="99"/>
      <c r="AG28" s="103" t="s">
        <v>176</v>
      </c>
      <c r="AH28" s="104">
        <v>45072</v>
      </c>
      <c r="AI28" s="86" t="s">
        <v>147</v>
      </c>
      <c r="AJ28" s="99"/>
      <c r="AK28" s="103" t="s">
        <v>179</v>
      </c>
      <c r="AL28" s="104">
        <v>45103</v>
      </c>
      <c r="AM28" s="86" t="s">
        <v>147</v>
      </c>
      <c r="AN28" s="99"/>
      <c r="AO28" s="112" t="s">
        <v>174</v>
      </c>
      <c r="AP28" s="111">
        <v>45133</v>
      </c>
      <c r="AQ28" s="86" t="s">
        <v>147</v>
      </c>
      <c r="AR28" s="99"/>
      <c r="AS28" s="103" t="s">
        <v>177</v>
      </c>
      <c r="AT28" s="104">
        <v>45164</v>
      </c>
      <c r="AU28" s="86" t="s">
        <v>147</v>
      </c>
      <c r="AV28" s="100"/>
    </row>
    <row r="29" spans="1:48" ht="15.75" customHeight="1">
      <c r="A29" s="112" t="s">
        <v>180</v>
      </c>
      <c r="B29" s="111">
        <v>44831</v>
      </c>
      <c r="C29" s="86" t="str">
        <f>IFERROR(IF(WEEKDAY(B29,2)=1,INT((B29-LOOKUP(B29,DATE(YEAR(B29)+{-1;0;1},1,3)-WEEKDAY(DATE(YEAR(B29)+{-1;0;1},1,3))+2))/7)+1,""),"")</f>
        <v/>
      </c>
      <c r="D29" s="98"/>
      <c r="E29" s="103" t="s">
        <v>175</v>
      </c>
      <c r="F29" s="104">
        <v>44861</v>
      </c>
      <c r="G29" s="86" t="str">
        <f>IFERROR(IF(WEEKDAY(F29,2)=1,INT((F29-LOOKUP(F29,DATE(YEAR(F29)+{-1;0;1},1,3)-WEEKDAY(DATE(YEAR(F29)+{-1;0;1},1,3))+2))/7)+1,""),"")</f>
        <v/>
      </c>
      <c r="H29" s="99"/>
      <c r="I29" s="112" t="s">
        <v>178</v>
      </c>
      <c r="J29" s="111">
        <v>44892</v>
      </c>
      <c r="K29" s="86" t="str">
        <f>IFERROR(IF(WEEKDAY(J29,2)=1,INT((J29-LOOKUP(J29,DATE(YEAR(J29)+{-1;0;1},1,3)-WEEKDAY(DATE(YEAR(J29)+{-1;0;1},1,3))+2))/7)+1,""),"")</f>
        <v/>
      </c>
      <c r="L29" s="99"/>
      <c r="M29" s="103" t="s">
        <v>180</v>
      </c>
      <c r="N29" s="104">
        <v>44922</v>
      </c>
      <c r="O29" s="86" t="str">
        <f>IFERROR(IF(WEEKDAY(N29,2)=1,INT((N29-LOOKUP(N29,DATE(YEAR(N29)+{-1;0;1},1,3)-WEEKDAY(DATE(YEAR(N29)+{-1;0;1},1,3))+2))/7)+1,""),"")</f>
        <v/>
      </c>
      <c r="P29" s="99"/>
      <c r="Q29" s="112" t="s">
        <v>176</v>
      </c>
      <c r="R29" s="111">
        <v>44953</v>
      </c>
      <c r="S29" s="86" t="str">
        <f>IFERROR(IF(WEEKDAY(R29,2)=1,INT((R29-LOOKUP(R29,DATE(YEAR(R29)+{-1;0;1},1,3)-WEEKDAY(DATE(YEAR(R29)+{-1;0;1},1,3))+2))/7)+1,""),"")</f>
        <v/>
      </c>
      <c r="T29" s="99"/>
      <c r="U29" s="103" t="s">
        <v>179</v>
      </c>
      <c r="V29" s="104">
        <v>44984</v>
      </c>
      <c r="W29" s="86">
        <f>IFERROR(IF(WEEKDAY(V29,2)=1,INT((V29-LOOKUP(V29,DATE(YEAR(V29)+{-1;0;1},1,3)-WEEKDAY(DATE(YEAR(V29)+{-1;0;1},1,3))+2))/7)+1,""),"")</f>
        <v>9</v>
      </c>
      <c r="X29" s="99"/>
      <c r="Y29" s="112" t="s">
        <v>179</v>
      </c>
      <c r="Z29" s="111">
        <v>45012</v>
      </c>
      <c r="AA29" s="86">
        <f>IFERROR(IF(WEEKDAY(Z29,2)=1,INT((Z29-LOOKUP(Z29,DATE(YEAR(Z29)+{-1;0;1},1,3)-WEEKDAY(DATE(YEAR(Z29)+{-1;0;1},1,3))+2))/7)+1,""),"")</f>
        <v>13</v>
      </c>
      <c r="AB29" s="99"/>
      <c r="AC29" s="103" t="s">
        <v>175</v>
      </c>
      <c r="AD29" s="104">
        <v>45043</v>
      </c>
      <c r="AE29" s="86" t="str">
        <f>IFERROR(IF(WEEKDAY(AD29,2)=1,INT((AD29-LOOKUP(AD29,DATE(YEAR(AD29)+{-1;0;1},1,3)-WEEKDAY(DATE(YEAR(AD29)+{-1;0;1},1,3))+2))/7)+1,""),"")</f>
        <v/>
      </c>
      <c r="AF29" s="99"/>
      <c r="AG29" s="103" t="s">
        <v>177</v>
      </c>
      <c r="AH29" s="104">
        <v>45073</v>
      </c>
      <c r="AI29" s="86" t="s">
        <v>147</v>
      </c>
      <c r="AJ29" s="99"/>
      <c r="AK29" s="103" t="s">
        <v>180</v>
      </c>
      <c r="AL29" s="104">
        <v>45104</v>
      </c>
      <c r="AM29" s="86">
        <v>26</v>
      </c>
      <c r="AN29" s="99"/>
      <c r="AO29" s="112" t="s">
        <v>175</v>
      </c>
      <c r="AP29" s="111">
        <v>45134</v>
      </c>
      <c r="AQ29" s="86" t="s">
        <v>147</v>
      </c>
      <c r="AR29" s="99"/>
      <c r="AS29" s="103" t="s">
        <v>178</v>
      </c>
      <c r="AT29" s="104">
        <v>45165</v>
      </c>
      <c r="AU29" s="86" t="s">
        <v>147</v>
      </c>
      <c r="AV29" s="100"/>
    </row>
    <row r="30" spans="1:48" ht="15.75" customHeight="1">
      <c r="A30" s="112" t="s">
        <v>174</v>
      </c>
      <c r="B30" s="111">
        <v>44832</v>
      </c>
      <c r="C30" s="86" t="str">
        <f>IFERROR(IF(WEEKDAY(B30,2)=1,INT((B30-LOOKUP(B30,DATE(YEAR(B30)+{-1;0;1},1,3)-WEEKDAY(DATE(YEAR(B30)+{-1;0;1},1,3))+2))/7)+1,""),"")</f>
        <v/>
      </c>
      <c r="D30" s="98"/>
      <c r="E30" s="103" t="s">
        <v>176</v>
      </c>
      <c r="F30" s="104">
        <v>44862</v>
      </c>
      <c r="G30" s="86" t="str">
        <f>IFERROR(IF(WEEKDAY(F30,2)=1,INT((F30-LOOKUP(F30,DATE(YEAR(F30)+{-1;0;1},1,3)-WEEKDAY(DATE(YEAR(F30)+{-1;0;1},1,3))+2))/7)+1,""),"")</f>
        <v/>
      </c>
      <c r="H30" s="99"/>
      <c r="I30" s="112" t="s">
        <v>179</v>
      </c>
      <c r="J30" s="111">
        <v>44893</v>
      </c>
      <c r="K30" s="86">
        <f>IFERROR(IF(WEEKDAY(J30,2)=1,INT((J30-LOOKUP(J30,DATE(YEAR(J30)+{-1;0;1},1,3)-WEEKDAY(DATE(YEAR(J30)+{-1;0;1},1,3))+2))/7)+1,""),"")</f>
        <v>48</v>
      </c>
      <c r="L30" s="99"/>
      <c r="M30" s="103" t="s">
        <v>174</v>
      </c>
      <c r="N30" s="104">
        <v>44923</v>
      </c>
      <c r="O30" s="86" t="str">
        <f>IFERROR(IF(WEEKDAY(N30,2)=1,INT((N30-LOOKUP(N30,DATE(YEAR(N30)+{-1;0;1},1,3)-WEEKDAY(DATE(YEAR(N30)+{-1;0;1},1,3))+2))/7)+1,""),"")</f>
        <v/>
      </c>
      <c r="P30" s="99"/>
      <c r="Q30" s="112" t="s">
        <v>177</v>
      </c>
      <c r="R30" s="111">
        <v>44954</v>
      </c>
      <c r="S30" s="86" t="str">
        <f>IFERROR(IF(WEEKDAY(R30,2)=1,INT((R30-LOOKUP(R30,DATE(YEAR(R30)+{-1;0;1},1,3)-WEEKDAY(DATE(YEAR(R30)+{-1;0;1},1,3))+2))/7)+1,""),"")</f>
        <v/>
      </c>
      <c r="T30" s="99"/>
      <c r="U30" s="103" t="s">
        <v>180</v>
      </c>
      <c r="V30" s="104">
        <v>44985</v>
      </c>
      <c r="W30" s="86" t="str">
        <f>IFERROR(IF(WEEKDAY(V30,2)=1,INT((V30-LOOKUP(V30,DATE(YEAR(V30)+{-1;0;1},1,3)-WEEKDAY(DATE(YEAR(V30)+{-1;0;1},1,3))+2))/7)+1,""),"")</f>
        <v/>
      </c>
      <c r="X30" s="99"/>
      <c r="Y30" s="112" t="s">
        <v>180</v>
      </c>
      <c r="Z30" s="111">
        <v>45013</v>
      </c>
      <c r="AA30" s="86" t="str">
        <f>IFERROR(IF(WEEKDAY(Z30,2)=1,INT((Z30-LOOKUP(Z30,DATE(YEAR(Z30)+{-1;0;1},1,3)-WEEKDAY(DATE(YEAR(Z30)+{-1;0;1},1,3))+2))/7)+1,""),"")</f>
        <v/>
      </c>
      <c r="AB30" s="99"/>
      <c r="AC30" s="103" t="s">
        <v>176</v>
      </c>
      <c r="AD30" s="104">
        <v>45044</v>
      </c>
      <c r="AE30" s="86" t="str">
        <f>IFERROR(IF(WEEKDAY(AD30,2)=1,INT((AD30-LOOKUP(AD30,DATE(YEAR(AD30)+{-1;0;1},1,3)-WEEKDAY(DATE(YEAR(AD30)+{-1;0;1},1,3))+2))/7)+1,""),"")</f>
        <v/>
      </c>
      <c r="AF30" s="99"/>
      <c r="AG30" s="103" t="s">
        <v>178</v>
      </c>
      <c r="AH30" s="104">
        <v>45074</v>
      </c>
      <c r="AI30" s="126" t="s">
        <v>147</v>
      </c>
      <c r="AJ30" s="99"/>
      <c r="AK30" s="103" t="s">
        <v>174</v>
      </c>
      <c r="AL30" s="104">
        <v>45105</v>
      </c>
      <c r="AM30" s="86" t="s">
        <v>147</v>
      </c>
      <c r="AN30" s="99"/>
      <c r="AO30" s="112" t="s">
        <v>176</v>
      </c>
      <c r="AP30" s="111">
        <v>45135</v>
      </c>
      <c r="AQ30" s="86" t="s">
        <v>147</v>
      </c>
      <c r="AR30" s="99"/>
      <c r="AS30" s="103" t="s">
        <v>179</v>
      </c>
      <c r="AT30" s="104">
        <v>45166</v>
      </c>
      <c r="AU30" s="86" t="s">
        <v>147</v>
      </c>
      <c r="AV30" s="100"/>
    </row>
    <row r="31" spans="1:48" ht="15.75" customHeight="1">
      <c r="A31" s="112" t="s">
        <v>175</v>
      </c>
      <c r="B31" s="111">
        <v>44833</v>
      </c>
      <c r="C31" s="86" t="str">
        <f>IFERROR(IF(WEEKDAY(B31,2)=1,INT((B31-LOOKUP(B31,DATE(YEAR(B31)+{-1;0;1},1,3)-WEEKDAY(DATE(YEAR(B31)+{-1;0;1},1,3))+2))/7)+1,""),"")</f>
        <v/>
      </c>
      <c r="D31" s="98"/>
      <c r="E31" s="103" t="s">
        <v>177</v>
      </c>
      <c r="F31" s="104">
        <v>44863</v>
      </c>
      <c r="G31" s="86" t="str">
        <f>IFERROR(IF(WEEKDAY(F31,2)=1,INT((F31-LOOKUP(F31,DATE(YEAR(F31)+{-1;0;1},1,3)-WEEKDAY(DATE(YEAR(F31)+{-1;0;1},1,3))+2))/7)+1,""),"")</f>
        <v/>
      </c>
      <c r="H31" s="99"/>
      <c r="I31" s="112" t="s">
        <v>180</v>
      </c>
      <c r="J31" s="111">
        <v>44894</v>
      </c>
      <c r="K31" s="86" t="str">
        <f>IFERROR(IF(WEEKDAY(J31,2)=1,INT((J31-LOOKUP(J31,DATE(YEAR(J31)+{-1;0;1},1,3)-WEEKDAY(DATE(YEAR(J31)+{-1;0;1},1,3))+2))/7)+1,""),"")</f>
        <v/>
      </c>
      <c r="L31" s="99"/>
      <c r="M31" s="103" t="s">
        <v>175</v>
      </c>
      <c r="N31" s="104">
        <v>44924</v>
      </c>
      <c r="O31" s="86" t="str">
        <f>IFERROR(IF(WEEKDAY(N31,2)=1,INT((N31-LOOKUP(N31,DATE(YEAR(N31)+{-1;0;1},1,3)-WEEKDAY(DATE(YEAR(N31)+{-1;0;1},1,3))+2))/7)+1,""),"")</f>
        <v/>
      </c>
      <c r="P31" s="99"/>
      <c r="Q31" s="112" t="s">
        <v>178</v>
      </c>
      <c r="R31" s="111">
        <v>44955</v>
      </c>
      <c r="S31" s="86" t="str">
        <f>IFERROR(IF(WEEKDAY(R31,2)=1,INT((R31-LOOKUP(R31,DATE(YEAR(R31)+{-1;0;1},1,3)-WEEKDAY(DATE(YEAR(R31)+{-1;0;1},1,3))+2))/7)+1,""),"")</f>
        <v/>
      </c>
      <c r="T31" s="99"/>
      <c r="U31" s="103" t="s">
        <v>175</v>
      </c>
      <c r="V31" s="104">
        <v>45351</v>
      </c>
      <c r="W31" s="86" t="str">
        <f>IFERROR(IF(WEEKDAY(V31,2)=1,INT((V31-LOOKUP(V31,DATE(YEAR(V31)+{-1;0;1},1,3)-WEEKDAY(DATE(YEAR(V31)+{-1;0;1},1,3))+2))/7)+1,""),"")</f>
        <v/>
      </c>
      <c r="X31" s="99"/>
      <c r="Y31" s="112" t="s">
        <v>174</v>
      </c>
      <c r="Z31" s="111">
        <v>45014</v>
      </c>
      <c r="AA31" s="86" t="str">
        <f>IFERROR(IF(WEEKDAY(Z31,2)=1,INT((Z31-LOOKUP(Z31,DATE(YEAR(Z31)+{-1;0;1},1,3)-WEEKDAY(DATE(YEAR(Z31)+{-1;0;1},1,3))+2))/7)+1,""),"")</f>
        <v/>
      </c>
      <c r="AB31" s="99"/>
      <c r="AC31" s="103" t="s">
        <v>177</v>
      </c>
      <c r="AD31" s="104">
        <v>45045</v>
      </c>
      <c r="AE31" s="86" t="str">
        <f>IFERROR(IF(WEEKDAY(AD31,2)=1,INT((AD31-LOOKUP(AD31,DATE(YEAR(AD31)+{-1;0;1},1,3)-WEEKDAY(DATE(YEAR(AD31)+{-1;0;1},1,3))+2))/7)+1,""),"")</f>
        <v/>
      </c>
      <c r="AF31" s="99"/>
      <c r="AG31" s="103" t="s">
        <v>179</v>
      </c>
      <c r="AH31" s="104">
        <v>45075</v>
      </c>
      <c r="AI31" s="126" t="s">
        <v>147</v>
      </c>
      <c r="AJ31" s="99"/>
      <c r="AK31" s="103" t="s">
        <v>175</v>
      </c>
      <c r="AL31" s="104">
        <v>45106</v>
      </c>
      <c r="AM31" s="86" t="s">
        <v>147</v>
      </c>
      <c r="AN31" s="99"/>
      <c r="AO31" s="112" t="s">
        <v>177</v>
      </c>
      <c r="AP31" s="111">
        <v>45136</v>
      </c>
      <c r="AQ31" s="86" t="s">
        <v>147</v>
      </c>
      <c r="AR31" s="99"/>
      <c r="AS31" s="103" t="s">
        <v>180</v>
      </c>
      <c r="AT31" s="104">
        <v>45167</v>
      </c>
      <c r="AU31" s="86">
        <v>35</v>
      </c>
      <c r="AV31" s="100"/>
    </row>
    <row r="32" spans="1:48" ht="15.75" customHeight="1">
      <c r="A32" s="112" t="s">
        <v>176</v>
      </c>
      <c r="B32" s="111">
        <v>44834</v>
      </c>
      <c r="C32" s="86" t="str">
        <f>IFERROR(IF(WEEKDAY(B32,2)=1,INT((B32-LOOKUP(B32,DATE(YEAR(B32)+{-1;0;1},1,3)-WEEKDAY(DATE(YEAR(B32)+{-1;0;1},1,3))+2))/7)+1,""),"")</f>
        <v/>
      </c>
      <c r="D32" s="98"/>
      <c r="E32" s="103" t="s">
        <v>178</v>
      </c>
      <c r="F32" s="104">
        <v>44864</v>
      </c>
      <c r="G32" s="86" t="str">
        <f>IFERROR(IF(WEEKDAY(F32,2)=1,INT((F32-LOOKUP(F32,DATE(YEAR(F32)+{-1;0;1},1,3)-WEEKDAY(DATE(YEAR(F32)+{-1;0;1},1,3))+2))/7)+1,""),"")</f>
        <v/>
      </c>
      <c r="H32" s="99"/>
      <c r="I32" s="112" t="s">
        <v>174</v>
      </c>
      <c r="J32" s="111">
        <v>44895</v>
      </c>
      <c r="K32" s="86" t="str">
        <f>IFERROR(IF(WEEKDAY(J32,2)=1,INT((J32-LOOKUP(J32,DATE(YEAR(J32)+{-1;0;1},1,3)-WEEKDAY(DATE(YEAR(J32)+{-1;0;1},1,3))+2))/7)+1,""),"")</f>
        <v/>
      </c>
      <c r="L32" s="99"/>
      <c r="M32" s="103" t="s">
        <v>176</v>
      </c>
      <c r="N32" s="104">
        <v>44925</v>
      </c>
      <c r="O32" s="86" t="str">
        <f>IFERROR(IF(WEEKDAY(N32,2)=1,INT((N32-LOOKUP(N32,DATE(YEAR(N32)+{-1;0;1},1,3)-WEEKDAY(DATE(YEAR(N32)+{-1;0;1},1,3))+2))/7)+1,""),"")</f>
        <v/>
      </c>
      <c r="P32" s="99"/>
      <c r="Q32" s="112" t="s">
        <v>179</v>
      </c>
      <c r="R32" s="111">
        <v>44956</v>
      </c>
      <c r="S32" s="86">
        <f>IFERROR(IF(WEEKDAY(R32,2)=1,INT((R32-LOOKUP(R32,DATE(YEAR(R32)+{-1;0;1},1,3)-WEEKDAY(DATE(YEAR(R32)+{-1;0;1},1,3))+2))/7)+1,""),"")</f>
        <v>5</v>
      </c>
      <c r="T32" s="99"/>
      <c r="U32" s="103" t="str">
        <f>UPPER(TEXT(V32,"jjj"))</f>
        <v>VEN</v>
      </c>
      <c r="V32" s="104">
        <f>IFERROR(IF(V31=EOMONTH(V$3,0),"",V31+1),"")</f>
        <v>45352</v>
      </c>
      <c r="W32" s="86" t="str">
        <f>IFERROR(IF(WEEKDAY(V32,2)=1,INT((V32-LOOKUP(V32,DATE(YEAR(V32)+{-1;0;1},1,3)-WEEKDAY(DATE(YEAR(V32)+{-1;0;1},1,3))+2))/7)+1,""),"")</f>
        <v/>
      </c>
      <c r="X32" s="99"/>
      <c r="Y32" s="112" t="s">
        <v>175</v>
      </c>
      <c r="Z32" s="111">
        <v>45015</v>
      </c>
      <c r="AA32" s="86" t="str">
        <f>IFERROR(IF(WEEKDAY(Z32,2)=1,INT((Z32-LOOKUP(Z32,DATE(YEAR(Z32)+{-1;0;1},1,3)-WEEKDAY(DATE(YEAR(Z32)+{-1;0;1},1,3))+2))/7)+1,""),"")</f>
        <v/>
      </c>
      <c r="AB32" s="99"/>
      <c r="AC32" s="103" t="s">
        <v>178</v>
      </c>
      <c r="AD32" s="104">
        <v>45046</v>
      </c>
      <c r="AE32" s="86" t="str">
        <f>IFERROR(IF(WEEKDAY(AD32,2)=1,INT((AD32-LOOKUP(AD32,DATE(YEAR(AD32)+{-1;0;1},1,3)-WEEKDAY(DATE(YEAR(AD32)+{-1;0;1},1,3))+2))/7)+1,""),"")</f>
        <v/>
      </c>
      <c r="AF32" s="99"/>
      <c r="AG32" s="103" t="s">
        <v>180</v>
      </c>
      <c r="AH32" s="104">
        <v>45076</v>
      </c>
      <c r="AI32" s="86">
        <v>22</v>
      </c>
      <c r="AJ32" s="99"/>
      <c r="AK32" s="103" t="s">
        <v>176</v>
      </c>
      <c r="AL32" s="104">
        <v>45107</v>
      </c>
      <c r="AM32" s="86" t="s">
        <v>147</v>
      </c>
      <c r="AN32" s="99"/>
      <c r="AO32" s="112" t="s">
        <v>178</v>
      </c>
      <c r="AP32" s="111">
        <v>45137</v>
      </c>
      <c r="AQ32" s="86" t="s">
        <v>147</v>
      </c>
      <c r="AR32" s="99"/>
      <c r="AS32" s="103" t="s">
        <v>174</v>
      </c>
      <c r="AT32" s="104">
        <v>45168</v>
      </c>
      <c r="AU32" s="86" t="s">
        <v>147</v>
      </c>
      <c r="AV32" s="100"/>
    </row>
    <row r="33" spans="1:50" ht="16.5" customHeight="1">
      <c r="A33" s="113" t="str">
        <f>UPPER(TEXT(B33,"jjj"))</f>
        <v/>
      </c>
      <c r="B33" s="114" t="str">
        <f>IFERROR(IF(B32=EOMONTH(B$3,0),"",B32+1),"")</f>
        <v/>
      </c>
      <c r="C33" s="86" t="str">
        <f>IFERROR(IF(WEEKDAY(B33,2)=1,INT((B33-LOOKUP(B33,DATE(YEAR(B33)+{-1;0;1},1,3)-WEEKDAY(DATE(YEAR(B33)+{-1;0;1},1,3))+2))/7)+1,""),"")</f>
        <v/>
      </c>
      <c r="D33" s="98"/>
      <c r="E33" s="103" t="s">
        <v>179</v>
      </c>
      <c r="F33" s="104">
        <v>44865</v>
      </c>
      <c r="G33" s="86">
        <f>IFERROR(IF(WEEKDAY(F33,2)=1,INT((F33-LOOKUP(F33,DATE(YEAR(F33)+{-1;0;1},1,3)-WEEKDAY(DATE(YEAR(F33)+{-1;0;1},1,3))+2))/7)+1,""),"")</f>
        <v>44</v>
      </c>
      <c r="H33" s="101" t="s">
        <v>94</v>
      </c>
      <c r="I33" s="113" t="str">
        <f>UPPER(TEXT(J33,"jjj"))</f>
        <v/>
      </c>
      <c r="J33" s="114" t="str">
        <f>IFERROR(IF(J32=EOMONTH(J$3,0),"",J32+1),"")</f>
        <v/>
      </c>
      <c r="K33" s="86" t="str">
        <f>IFERROR(IF(WEEKDAY(J33,2)=1,INT((J33-LOOKUP(J33,DATE(YEAR(J33)+{-1;0;1},1,3)-WEEKDAY(DATE(YEAR(J33)+{-1;0;1},1,3))+2))/7)+1,""),"")</f>
        <v/>
      </c>
      <c r="L33" s="99"/>
      <c r="M33" s="103" t="s">
        <v>177</v>
      </c>
      <c r="N33" s="104">
        <v>44926</v>
      </c>
      <c r="O33" s="86" t="str">
        <f>IFERROR(IF(WEEKDAY(N33,2)=1,INT((N33-LOOKUP(N33,DATE(YEAR(N33)+{-1;0;1},1,3)-WEEKDAY(DATE(YEAR(N33)+{-1;0;1},1,3))+2))/7)+1,""),"")</f>
        <v/>
      </c>
      <c r="P33" s="99"/>
      <c r="Q33" s="112" t="s">
        <v>180</v>
      </c>
      <c r="R33" s="111">
        <v>44957</v>
      </c>
      <c r="S33" s="86" t="str">
        <f>IFERROR(IF(WEEKDAY(R33,2)=1,INT((R33-LOOKUP(R33,DATE(YEAR(R33)+{-1;0;1},1,3)-WEEKDAY(DATE(YEAR(R33)+{-1;0;1},1,3))+2))/7)+1,""),"")</f>
        <v/>
      </c>
      <c r="T33" s="99"/>
      <c r="U33" s="103" t="str">
        <f>UPPER(TEXT(V33,"jjj"))</f>
        <v>SAM</v>
      </c>
      <c r="V33" s="104">
        <f>IFERROR(IF(V32=EOMONTH(V$3,0),"",V32+1),"")</f>
        <v>45353</v>
      </c>
      <c r="W33" s="86" t="str">
        <f>IFERROR(IF(WEEKDAY(V33,2)=1,INT((V33-LOOKUP(V33,DATE(YEAR(V33)+{-1;0;1},1,3)-WEEKDAY(DATE(YEAR(V33)+{-1;0;1},1,3))+2))/7)+1,""),"")</f>
        <v/>
      </c>
      <c r="X33" s="99"/>
      <c r="Y33" s="112" t="s">
        <v>176</v>
      </c>
      <c r="Z33" s="111">
        <v>45016</v>
      </c>
      <c r="AA33" s="126" t="str">
        <f>IFERROR(IF(WEEKDAY(Z33,2)=1,INT((Z33-LOOKUP(Z33,DATE(YEAR(Z33)+{-1;0;1},1,3)-WEEKDAY(DATE(YEAR(Z33)+{-1;0;1},1,3))+2))/7)+1,""),"")</f>
        <v/>
      </c>
      <c r="AB33" s="99"/>
      <c r="AC33" s="113" t="str">
        <f>UPPER(TEXT(AD33,"jjj"))</f>
        <v/>
      </c>
      <c r="AD33" s="114" t="str">
        <f>IFERROR(IF(AD32=EOMONTH(AD$3,0),"",AD32+1),"")</f>
        <v/>
      </c>
      <c r="AE33" s="86" t="str">
        <f>IFERROR(IF(WEEKDAY(AD33,2)=1,INT((AD33-LOOKUP(AD33,DATE(YEAR(AD33)+{-1;0;1},1,3)-WEEKDAY(DATE(YEAR(AD33)+{-1;0;1},1,3))+2))/7)+1,""),"")</f>
        <v/>
      </c>
      <c r="AF33" s="99"/>
      <c r="AG33" s="103" t="s">
        <v>174</v>
      </c>
      <c r="AH33" s="104">
        <v>45077</v>
      </c>
      <c r="AI33" s="86" t="s">
        <v>147</v>
      </c>
      <c r="AJ33" s="99"/>
      <c r="AK33" s="113" t="s">
        <v>147</v>
      </c>
      <c r="AL33" s="114" t="s">
        <v>147</v>
      </c>
      <c r="AM33" s="86" t="s">
        <v>147</v>
      </c>
      <c r="AN33" s="99"/>
      <c r="AO33" s="112" t="s">
        <v>179</v>
      </c>
      <c r="AP33" s="111">
        <v>45138</v>
      </c>
      <c r="AQ33" s="86" t="s">
        <v>147</v>
      </c>
      <c r="AR33" s="99"/>
      <c r="AS33" s="103" t="s">
        <v>175</v>
      </c>
      <c r="AT33" s="104">
        <v>45169</v>
      </c>
      <c r="AU33" s="86" t="s">
        <v>147</v>
      </c>
      <c r="AV33" s="100"/>
    </row>
    <row r="35" spans="1:50" ht="141.75">
      <c r="D35" s="88" t="s">
        <v>148</v>
      </c>
    </row>
    <row r="37" spans="1:50">
      <c r="AA37" s="88"/>
      <c r="AB37" s="88"/>
      <c r="AC37" s="107"/>
      <c r="AD37" s="107"/>
      <c r="AE37" s="88"/>
      <c r="AF37" s="88"/>
      <c r="AG37" s="107"/>
      <c r="AH37" s="107"/>
      <c r="AI37" s="88"/>
      <c r="AJ37" s="88"/>
      <c r="AK37" s="107"/>
      <c r="AL37" s="107"/>
      <c r="AM37" s="88"/>
      <c r="AN37" s="88"/>
      <c r="AO37" s="107"/>
      <c r="AP37" s="107"/>
      <c r="AQ37" s="88"/>
      <c r="AR37" s="88"/>
      <c r="AS37" s="107"/>
      <c r="AT37" s="107"/>
      <c r="AU37" s="88"/>
      <c r="AV37" s="88"/>
      <c r="AW37" s="88"/>
      <c r="AX37" s="88"/>
    </row>
  </sheetData>
  <mergeCells count="13">
    <mergeCell ref="AK2:AN2"/>
    <mergeCell ref="AO2:AR2"/>
    <mergeCell ref="AS2:AV2"/>
    <mergeCell ref="A1:AV1"/>
    <mergeCell ref="A2:D2"/>
    <mergeCell ref="E2:H2"/>
    <mergeCell ref="I2:L2"/>
    <mergeCell ref="M2:P2"/>
    <mergeCell ref="Q2:T2"/>
    <mergeCell ref="U2:X2"/>
    <mergeCell ref="Y2:AB2"/>
    <mergeCell ref="AC2:AF2"/>
    <mergeCell ref="AG2:AJ2"/>
  </mergeCells>
  <conditionalFormatting sqref="S3:S33">
    <cfRule type="expression" dxfId="25" priority="47">
      <formula>OR(Q3="sam.",Q3="dim.")</formula>
    </cfRule>
  </conditionalFormatting>
  <conditionalFormatting sqref="B3:B33 R3:R33 Z3:Z33 J3:J33">
    <cfRule type="expression" dxfId="24" priority="56">
      <formula>AND(B3=TODAY())</formula>
    </cfRule>
  </conditionalFormatting>
  <conditionalFormatting sqref="AI3:AI33">
    <cfRule type="expression" dxfId="23" priority="8">
      <formula>OR(AG3="sam.",AG3="dim.")</formula>
    </cfRule>
    <cfRule type="expression" dxfId="22" priority="48">
      <formula>OR(AH3=Fériés)</formula>
    </cfRule>
  </conditionalFormatting>
  <conditionalFormatting sqref="C3:C33">
    <cfRule type="expression" dxfId="21" priority="22">
      <formula>OR($A3="sam.",A3="dim.")</formula>
    </cfRule>
  </conditionalFormatting>
  <conditionalFormatting sqref="G3:G33">
    <cfRule type="expression" dxfId="20" priority="30">
      <formula>OR(E3="sam.",E3="dim.")</formula>
    </cfRule>
  </conditionalFormatting>
  <conditionalFormatting sqref="K3:K33">
    <cfRule type="expression" dxfId="19" priority="38">
      <formula>OR(I3="sam.",I3="dim.")</formula>
    </cfRule>
  </conditionalFormatting>
  <conditionalFormatting sqref="O3:O33">
    <cfRule type="expression" dxfId="18" priority="46">
      <formula>OR(M3="sam.",M3="dim.")</formula>
    </cfRule>
  </conditionalFormatting>
  <conditionalFormatting sqref="W3:W33">
    <cfRule type="expression" dxfId="17" priority="11">
      <formula>OR(U3="sam.",U3="dim.")</formula>
    </cfRule>
  </conditionalFormatting>
  <conditionalFormatting sqref="AA3:AA33">
    <cfRule type="expression" dxfId="16" priority="10">
      <formula>OR(Y5="sam.",Y5="dim.")</formula>
    </cfRule>
  </conditionalFormatting>
  <conditionalFormatting sqref="AE3:AE33">
    <cfRule type="expression" dxfId="15" priority="9">
      <formula>OR(AC3="sam.",AC3="dim.")</formula>
    </cfRule>
  </conditionalFormatting>
  <conditionalFormatting sqref="AM3:AM33">
    <cfRule type="expression" dxfId="14" priority="7">
      <formula>OR(AK3="sam.",AK3="dim.")</formula>
    </cfRule>
  </conditionalFormatting>
  <conditionalFormatting sqref="AQ3:AQ33">
    <cfRule type="expression" dxfId="13" priority="6">
      <formula>OR(AO3="sam.",AO3="dim.")</formula>
    </cfRule>
  </conditionalFormatting>
  <conditionalFormatting sqref="AU3:AU33">
    <cfRule type="expression" dxfId="12" priority="5">
      <formula>OR(AS3="sam.",AS3="dim.")</formula>
    </cfRule>
  </conditionalFormatting>
  <conditionalFormatting sqref="AP3:AP32">
    <cfRule type="expression" dxfId="11" priority="4">
      <formula>AND(AP3=TODAY())</formula>
    </cfRule>
  </conditionalFormatting>
  <conditionalFormatting sqref="AP33">
    <cfRule type="expression" dxfId="10" priority="3">
      <formula>AND(AP33=TODAY())</formula>
    </cfRule>
  </conditionalFormatting>
  <conditionalFormatting sqref="AD33">
    <cfRule type="expression" dxfId="9" priority="2">
      <formula>AND(AD33=TODAY())</formula>
    </cfRule>
  </conditionalFormatting>
  <conditionalFormatting sqref="AL33">
    <cfRule type="expression" dxfId="8" priority="1">
      <formula>AND(AL33=TODAY())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4158B-C368-471B-88AB-9EBA04FB2D8E}">
  <sheetPr codeName="Feuil9"/>
  <dimension ref="A1:H13"/>
  <sheetViews>
    <sheetView showGridLines="0" workbookViewId="0">
      <selection activeCell="H1" sqref="H1:H13"/>
    </sheetView>
  </sheetViews>
  <sheetFormatPr baseColWidth="10" defaultRowHeight="15"/>
  <cols>
    <col min="1" max="1" width="10.7109375" bestFit="1" customWidth="1"/>
    <col min="2" max="2" width="5.28515625" style="36" customWidth="1"/>
    <col min="3" max="3" width="11.5703125" style="36" customWidth="1"/>
    <col min="4" max="4" width="5.5703125" customWidth="1"/>
    <col min="5" max="5" width="6.140625" bestFit="1" customWidth="1"/>
    <col min="6" max="6" width="22.7109375" bestFit="1" customWidth="1"/>
    <col min="7" max="7" width="28.5703125" bestFit="1" customWidth="1"/>
  </cols>
  <sheetData>
    <row r="1" spans="1:8">
      <c r="A1" s="89">
        <v>2022</v>
      </c>
      <c r="B1" s="36" t="s">
        <v>164</v>
      </c>
      <c r="C1" s="36" t="s">
        <v>163</v>
      </c>
      <c r="D1" s="36" t="s">
        <v>165</v>
      </c>
      <c r="E1" s="36" t="s">
        <v>166</v>
      </c>
      <c r="F1" s="115" t="s">
        <v>198</v>
      </c>
      <c r="G1" s="121">
        <f xml:space="preserve"> DATE($A$1,11,1)</f>
        <v>44866</v>
      </c>
      <c r="H1" s="122">
        <v>44866</v>
      </c>
    </row>
    <row r="2" spans="1:8">
      <c r="A2" s="90">
        <f>DATE(A1,9,1)</f>
        <v>44805</v>
      </c>
      <c r="B2" s="93">
        <v>9</v>
      </c>
      <c r="C2" s="36" t="s">
        <v>151</v>
      </c>
      <c r="D2" s="36">
        <f t="shared" ref="D2:D5" si="0">+$A$1</f>
        <v>2022</v>
      </c>
      <c r="E2" s="94">
        <v>30</v>
      </c>
      <c r="F2" s="116" t="s">
        <v>199</v>
      </c>
      <c r="G2" s="119">
        <f xml:space="preserve"> DATE($A$1,11,11)</f>
        <v>44876</v>
      </c>
      <c r="H2" s="123">
        <v>44876</v>
      </c>
    </row>
    <row r="3" spans="1:8">
      <c r="A3" s="91">
        <f>+A1+1</f>
        <v>2023</v>
      </c>
      <c r="B3" s="93">
        <v>10</v>
      </c>
      <c r="C3" s="36" t="s">
        <v>152</v>
      </c>
      <c r="D3" s="36">
        <f t="shared" si="0"/>
        <v>2022</v>
      </c>
      <c r="E3" s="94">
        <v>31</v>
      </c>
      <c r="F3" s="116" t="s">
        <v>200</v>
      </c>
      <c r="G3" s="119">
        <f xml:space="preserve"> DATE($A$1,12,25)</f>
        <v>44920</v>
      </c>
      <c r="H3" s="123">
        <v>44920</v>
      </c>
    </row>
    <row r="4" spans="1:8">
      <c r="A4" s="91"/>
      <c r="B4" s="93">
        <v>11</v>
      </c>
      <c r="C4" s="36" t="s">
        <v>153</v>
      </c>
      <c r="D4" s="36">
        <f t="shared" si="0"/>
        <v>2022</v>
      </c>
      <c r="E4" s="94">
        <v>30</v>
      </c>
      <c r="F4" s="117" t="s">
        <v>189</v>
      </c>
      <c r="G4" s="119">
        <f xml:space="preserve"> DATE($A$3,1,1)</f>
        <v>44927</v>
      </c>
      <c r="H4" s="123">
        <v>44927</v>
      </c>
    </row>
    <row r="5" spans="1:8">
      <c r="A5" s="91"/>
      <c r="B5" s="93">
        <v>12</v>
      </c>
      <c r="C5" s="36" t="s">
        <v>154</v>
      </c>
      <c r="D5" s="36">
        <f t="shared" si="0"/>
        <v>2022</v>
      </c>
      <c r="E5" s="94">
        <v>31</v>
      </c>
      <c r="F5" s="117" t="s">
        <v>149</v>
      </c>
      <c r="G5" s="119">
        <f xml:space="preserve"> FLOOR(DAY(MINUTE($A$3/38)/2+56)&amp;"/5/"&amp;$A$3,7)-34</f>
        <v>45025</v>
      </c>
      <c r="H5" s="123">
        <v>45025</v>
      </c>
    </row>
    <row r="6" spans="1:8">
      <c r="A6" s="91"/>
      <c r="B6" s="93">
        <v>1</v>
      </c>
      <c r="C6" s="36" t="s">
        <v>155</v>
      </c>
      <c r="D6" s="36">
        <f>+$A$3</f>
        <v>2023</v>
      </c>
      <c r="E6" s="94">
        <v>31</v>
      </c>
      <c r="F6" s="116" t="s">
        <v>190</v>
      </c>
      <c r="G6" s="119">
        <f xml:space="preserve"> G5 + 1</f>
        <v>45026</v>
      </c>
      <c r="H6" s="123">
        <v>45026</v>
      </c>
    </row>
    <row r="7" spans="1:8">
      <c r="A7" s="91"/>
      <c r="B7" s="93">
        <v>2</v>
      </c>
      <c r="C7" s="36" t="s">
        <v>156</v>
      </c>
      <c r="D7" s="36">
        <f>+$A$3</f>
        <v>2023</v>
      </c>
      <c r="E7" s="105">
        <f>IF(OR($A$3=2024,$A$3=2028),29,28)</f>
        <v>28</v>
      </c>
      <c r="F7" s="116" t="s">
        <v>191</v>
      </c>
      <c r="G7" s="119">
        <f xml:space="preserve"> DATE($A$3,5,1)</f>
        <v>45047</v>
      </c>
      <c r="H7" s="123">
        <v>45047</v>
      </c>
    </row>
    <row r="8" spans="1:8">
      <c r="A8" s="91"/>
      <c r="B8" s="93">
        <v>3</v>
      </c>
      <c r="C8" s="36" t="s">
        <v>157</v>
      </c>
      <c r="D8" s="36">
        <f t="shared" ref="D8:D13" si="1">+$A$3</f>
        <v>2023</v>
      </c>
      <c r="E8" s="94">
        <v>31</v>
      </c>
      <c r="F8" s="116" t="s">
        <v>192</v>
      </c>
      <c r="G8" s="119">
        <f xml:space="preserve"> DATE($A$3,5,8)</f>
        <v>45054</v>
      </c>
      <c r="H8" s="123">
        <v>45054</v>
      </c>
    </row>
    <row r="9" spans="1:8">
      <c r="A9" s="91"/>
      <c r="B9" s="93">
        <v>4</v>
      </c>
      <c r="C9" s="36" t="s">
        <v>158</v>
      </c>
      <c r="D9" s="36">
        <f t="shared" si="1"/>
        <v>2023</v>
      </c>
      <c r="E9" s="94">
        <v>30</v>
      </c>
      <c r="F9" s="116" t="s">
        <v>193</v>
      </c>
      <c r="G9" s="119">
        <f xml:space="preserve"> G5 + 39</f>
        <v>45064</v>
      </c>
      <c r="H9" s="123">
        <v>45064</v>
      </c>
    </row>
    <row r="10" spans="1:8">
      <c r="A10" s="91"/>
      <c r="B10" s="93">
        <v>5</v>
      </c>
      <c r="C10" s="36" t="s">
        <v>159</v>
      </c>
      <c r="D10" s="36">
        <f t="shared" si="1"/>
        <v>2023</v>
      </c>
      <c r="E10" s="105">
        <v>31</v>
      </c>
      <c r="F10" s="120" t="s">
        <v>194</v>
      </c>
      <c r="G10" s="119">
        <f xml:space="preserve"> G5 + 49</f>
        <v>45074</v>
      </c>
      <c r="H10" s="123">
        <v>45074</v>
      </c>
    </row>
    <row r="11" spans="1:8">
      <c r="A11" s="91"/>
      <c r="B11" s="93">
        <v>6</v>
      </c>
      <c r="C11" s="36" t="s">
        <v>160</v>
      </c>
      <c r="D11" s="36">
        <f t="shared" si="1"/>
        <v>2023</v>
      </c>
      <c r="E11" s="105">
        <v>30</v>
      </c>
      <c r="F11" s="116" t="s">
        <v>195</v>
      </c>
      <c r="G11" s="119">
        <f xml:space="preserve"> G5 + 50</f>
        <v>45075</v>
      </c>
      <c r="H11" s="123">
        <v>45075</v>
      </c>
    </row>
    <row r="12" spans="1:8">
      <c r="A12" s="92"/>
      <c r="B12" s="93">
        <v>7</v>
      </c>
      <c r="C12" s="36" t="s">
        <v>161</v>
      </c>
      <c r="D12" s="36">
        <f t="shared" si="1"/>
        <v>2023</v>
      </c>
      <c r="E12" s="94">
        <v>31</v>
      </c>
      <c r="F12" s="116" t="s">
        <v>196</v>
      </c>
      <c r="G12" s="119">
        <f xml:space="preserve"> DATE($A$3,7,14)</f>
        <v>45121</v>
      </c>
      <c r="H12" s="123">
        <v>45121</v>
      </c>
    </row>
    <row r="13" spans="1:8">
      <c r="B13" s="93">
        <v>8</v>
      </c>
      <c r="C13" s="36" t="s">
        <v>162</v>
      </c>
      <c r="D13" s="36">
        <f t="shared" si="1"/>
        <v>2023</v>
      </c>
      <c r="E13" s="94">
        <v>31</v>
      </c>
      <c r="F13" s="118" t="s">
        <v>197</v>
      </c>
      <c r="G13" s="124">
        <f xml:space="preserve"> DATE($A$3,8,15)</f>
        <v>45153</v>
      </c>
      <c r="H13" s="125">
        <v>45153</v>
      </c>
    </row>
  </sheetData>
  <phoneticPr fontId="27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planning">
                <anchor moveWithCells="1" sizeWithCells="1">
                  <from>
                    <xdr:col>10</xdr:col>
                    <xdr:colOff>266700</xdr:colOff>
                    <xdr:row>1</xdr:row>
                    <xdr:rowOff>171450</xdr:rowOff>
                  </from>
                  <to>
                    <xdr:col>11</xdr:col>
                    <xdr:colOff>523875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4"/>
    <tablePart r:id="rId5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DROITS"/>
  <dimension ref="A1:O18"/>
  <sheetViews>
    <sheetView showGridLines="0" workbookViewId="0">
      <selection activeCell="A14" sqref="A14"/>
    </sheetView>
  </sheetViews>
  <sheetFormatPr baseColWidth="10" defaultRowHeight="15"/>
  <cols>
    <col min="1" max="1" width="21.5703125" customWidth="1"/>
    <col min="9" max="9" width="12.85546875" customWidth="1"/>
  </cols>
  <sheetData>
    <row r="1" spans="1:15">
      <c r="A1" s="202" t="s">
        <v>105</v>
      </c>
      <c r="B1" s="202"/>
      <c r="C1" s="202"/>
      <c r="D1" s="202"/>
      <c r="E1" s="202"/>
    </row>
    <row r="3" spans="1:15">
      <c r="A3" s="36" t="s">
        <v>106</v>
      </c>
      <c r="B3" s="37" t="s">
        <v>110</v>
      </c>
      <c r="C3" s="36"/>
      <c r="D3" s="203" t="s">
        <v>112</v>
      </c>
      <c r="E3" s="204"/>
      <c r="F3" s="204"/>
      <c r="G3" s="204"/>
      <c r="H3" s="204"/>
      <c r="I3" s="204"/>
      <c r="J3" s="204"/>
    </row>
    <row r="4" spans="1:15">
      <c r="A4" s="36"/>
      <c r="D4" s="83" t="s">
        <v>110</v>
      </c>
      <c r="E4" s="83"/>
      <c r="F4" s="83"/>
      <c r="G4" s="83"/>
      <c r="H4" s="83"/>
      <c r="I4" s="83"/>
      <c r="J4" s="56"/>
      <c r="K4" s="56"/>
      <c r="L4" s="56"/>
      <c r="M4" s="56"/>
      <c r="N4" s="56"/>
      <c r="O4" s="56"/>
    </row>
    <row r="5" spans="1:15">
      <c r="A5" s="82" t="s">
        <v>107</v>
      </c>
      <c r="B5" s="58">
        <f>INDEX(D5:J5,MATCH(_utilisateur,$D$4:$J$4,))</f>
        <v>1234</v>
      </c>
      <c r="D5" s="14">
        <v>1234</v>
      </c>
      <c r="E5" s="14"/>
      <c r="F5" s="14"/>
      <c r="G5" s="14"/>
      <c r="H5" s="14"/>
      <c r="I5" s="14"/>
      <c r="J5" s="4"/>
      <c r="K5" s="4"/>
      <c r="L5" s="4"/>
      <c r="M5" s="4"/>
      <c r="N5" s="4"/>
      <c r="O5" s="4"/>
    </row>
    <row r="6" spans="1:15">
      <c r="A6" s="82" t="s">
        <v>108</v>
      </c>
      <c r="B6" s="58" t="b">
        <f t="shared" ref="B6:B18" si="0">INDEX(D6:O6,MATCH(_utilisateur,$D$4:$O$4,))</f>
        <v>1</v>
      </c>
      <c r="D6" s="84" t="b">
        <v>1</v>
      </c>
      <c r="E6" s="84"/>
      <c r="F6" s="84"/>
      <c r="G6" s="84"/>
      <c r="H6" s="84"/>
      <c r="I6" s="85"/>
      <c r="J6" s="57"/>
      <c r="K6" s="57"/>
      <c r="L6" s="57"/>
      <c r="M6" s="57"/>
      <c r="N6" s="57"/>
      <c r="O6" s="57"/>
    </row>
    <row r="7" spans="1:15">
      <c r="A7" s="82" t="s">
        <v>138</v>
      </c>
      <c r="B7" s="58" t="b">
        <f t="shared" si="0"/>
        <v>1</v>
      </c>
      <c r="D7" s="84" t="b">
        <v>1</v>
      </c>
      <c r="E7" s="84"/>
      <c r="F7" s="84"/>
      <c r="G7" s="84"/>
      <c r="H7" s="84"/>
      <c r="I7" s="85"/>
      <c r="J7" s="57"/>
      <c r="K7" s="57"/>
      <c r="L7" s="57"/>
      <c r="M7" s="57"/>
      <c r="N7" s="57"/>
      <c r="O7" s="57"/>
    </row>
    <row r="8" spans="1:15">
      <c r="A8" s="82" t="s">
        <v>113</v>
      </c>
      <c r="B8" s="58" t="b">
        <f t="shared" si="0"/>
        <v>1</v>
      </c>
      <c r="D8" s="85" t="b">
        <v>1</v>
      </c>
      <c r="E8" s="84"/>
      <c r="F8" s="84"/>
      <c r="G8" s="84"/>
      <c r="H8" s="84"/>
      <c r="I8" s="85"/>
      <c r="J8" s="57"/>
      <c r="K8" s="57"/>
      <c r="L8" s="57"/>
      <c r="M8" s="57"/>
      <c r="N8" s="57"/>
      <c r="O8" s="57"/>
    </row>
    <row r="9" spans="1:15">
      <c r="A9" s="82" t="s">
        <v>91</v>
      </c>
      <c r="B9" s="58" t="b">
        <f t="shared" si="0"/>
        <v>1</v>
      </c>
      <c r="D9" s="85" t="b">
        <v>1</v>
      </c>
      <c r="E9" s="84"/>
      <c r="F9" s="84"/>
      <c r="G9" s="84"/>
      <c r="H9" s="84"/>
      <c r="I9" s="85"/>
      <c r="J9" s="57"/>
      <c r="K9" s="57"/>
      <c r="L9" s="57"/>
      <c r="M9" s="57"/>
      <c r="N9" s="57"/>
      <c r="O9" s="57"/>
    </row>
    <row r="10" spans="1:15">
      <c r="A10" s="82" t="s">
        <v>89</v>
      </c>
      <c r="B10" s="58" t="b">
        <f t="shared" si="0"/>
        <v>1</v>
      </c>
      <c r="D10" s="85" t="b">
        <v>1</v>
      </c>
      <c r="E10" s="84"/>
      <c r="F10" s="84"/>
      <c r="G10" s="84"/>
      <c r="H10" s="84"/>
      <c r="I10" s="85"/>
      <c r="J10" s="57"/>
      <c r="K10" s="57"/>
      <c r="L10" s="57"/>
      <c r="M10" s="57"/>
      <c r="N10" s="57"/>
      <c r="O10" s="57"/>
    </row>
    <row r="11" spans="1:15">
      <c r="A11" s="82" t="s">
        <v>141</v>
      </c>
      <c r="B11" s="58" t="b">
        <f t="shared" si="0"/>
        <v>1</v>
      </c>
      <c r="D11" s="85" t="b">
        <v>1</v>
      </c>
      <c r="E11" s="84"/>
      <c r="F11" s="84"/>
      <c r="G11" s="84"/>
      <c r="H11" s="84"/>
      <c r="I11" s="85"/>
      <c r="J11" s="57"/>
      <c r="K11" s="57"/>
      <c r="L11" s="57"/>
      <c r="M11" s="57"/>
      <c r="N11" s="57"/>
      <c r="O11" s="57"/>
    </row>
    <row r="12" spans="1:15">
      <c r="A12" s="82" t="s">
        <v>142</v>
      </c>
      <c r="B12" s="58" t="b">
        <f t="shared" si="0"/>
        <v>1</v>
      </c>
      <c r="D12" s="85" t="b">
        <v>1</v>
      </c>
      <c r="E12" s="84"/>
      <c r="F12" s="84"/>
      <c r="G12" s="84"/>
      <c r="H12" s="84"/>
      <c r="I12" s="85"/>
      <c r="J12" s="57"/>
      <c r="K12" s="57"/>
      <c r="L12" s="57"/>
      <c r="M12" s="57"/>
      <c r="N12" s="57"/>
      <c r="O12" s="57"/>
    </row>
    <row r="13" spans="1:15">
      <c r="A13" s="82" t="s">
        <v>143</v>
      </c>
      <c r="B13" s="58" t="b">
        <f t="shared" si="0"/>
        <v>1</v>
      </c>
      <c r="D13" s="85" t="b">
        <v>1</v>
      </c>
      <c r="E13" s="84"/>
      <c r="F13" s="84"/>
      <c r="G13" s="84"/>
      <c r="H13" s="84"/>
      <c r="I13" s="85"/>
      <c r="J13" s="57"/>
      <c r="K13" s="57"/>
      <c r="L13" s="57"/>
      <c r="M13" s="57"/>
      <c r="N13" s="57"/>
      <c r="O13" s="57"/>
    </row>
    <row r="14" spans="1:15">
      <c r="A14" s="82" t="s">
        <v>111</v>
      </c>
      <c r="B14" s="58" t="b">
        <f t="shared" si="0"/>
        <v>1</v>
      </c>
      <c r="D14" s="85" t="b">
        <v>1</v>
      </c>
      <c r="E14" s="84"/>
      <c r="F14" s="84"/>
      <c r="G14" s="84"/>
      <c r="H14" s="84"/>
      <c r="I14" s="85"/>
      <c r="J14" s="57"/>
      <c r="K14" s="57"/>
      <c r="L14" s="57"/>
      <c r="M14" s="57"/>
      <c r="N14" s="57"/>
      <c r="O14" s="57"/>
    </row>
    <row r="15" spans="1:15">
      <c r="A15" s="82" t="s">
        <v>144</v>
      </c>
      <c r="B15" s="58" t="b">
        <f t="shared" si="0"/>
        <v>1</v>
      </c>
      <c r="D15" s="85" t="b">
        <v>1</v>
      </c>
      <c r="E15" s="84"/>
      <c r="F15" s="84"/>
      <c r="G15" s="84"/>
      <c r="H15" s="84"/>
      <c r="I15" s="85"/>
      <c r="J15" s="57"/>
      <c r="K15" s="57"/>
      <c r="L15" s="57"/>
      <c r="M15" s="57"/>
      <c r="N15" s="57"/>
      <c r="O15" s="57"/>
    </row>
    <row r="16" spans="1:15">
      <c r="A16" s="82" t="s">
        <v>109</v>
      </c>
      <c r="B16" s="58" t="b">
        <f t="shared" si="0"/>
        <v>1</v>
      </c>
      <c r="D16" s="85" t="b">
        <v>1</v>
      </c>
      <c r="E16" s="84"/>
      <c r="F16" s="84"/>
      <c r="G16" s="84"/>
      <c r="H16" s="84"/>
      <c r="I16" s="85"/>
      <c r="J16" s="57"/>
      <c r="K16" s="57"/>
      <c r="L16" s="57"/>
      <c r="M16" s="57"/>
      <c r="N16" s="57"/>
      <c r="O16" s="57"/>
    </row>
    <row r="17" spans="1:15">
      <c r="A17" s="82"/>
      <c r="B17" s="58">
        <f t="shared" si="0"/>
        <v>0</v>
      </c>
      <c r="D17" s="85"/>
      <c r="E17" s="85"/>
      <c r="F17" s="85"/>
      <c r="G17" s="85"/>
      <c r="H17" s="85"/>
      <c r="I17" s="85"/>
      <c r="J17" s="57"/>
      <c r="K17" s="57"/>
      <c r="L17" s="57"/>
      <c r="M17" s="57"/>
      <c r="N17" s="57"/>
      <c r="O17" s="57"/>
    </row>
    <row r="18" spans="1:15">
      <c r="A18" s="82"/>
      <c r="B18" s="58">
        <f t="shared" si="0"/>
        <v>0</v>
      </c>
      <c r="D18" s="85"/>
      <c r="E18" s="85"/>
      <c r="F18" s="85"/>
      <c r="G18" s="85"/>
      <c r="H18" s="85"/>
      <c r="I18" s="85"/>
      <c r="J18" s="57"/>
      <c r="K18" s="57"/>
      <c r="L18" s="57"/>
      <c r="M18" s="57"/>
      <c r="N18" s="57"/>
      <c r="O18" s="57"/>
    </row>
  </sheetData>
  <mergeCells count="2">
    <mergeCell ref="A1:E1"/>
    <mergeCell ref="D3:J3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Page d'accueil</vt:lpstr>
      <vt:lpstr>Méthodologie</vt:lpstr>
      <vt:lpstr>Tableau de bord</vt:lpstr>
      <vt:lpstr>La Fouillouse</vt:lpstr>
      <vt:lpstr>Sorgues</vt:lpstr>
      <vt:lpstr>Saint-Sulpice-des-Landes </vt:lpstr>
      <vt:lpstr>Roullet </vt:lpstr>
      <vt:lpstr>Plan d'action</vt:lpstr>
      <vt:lpstr>Planning</vt:lpstr>
      <vt:lpstr>listes</vt:lpstr>
      <vt:lpstr>Gestion des accès </vt:lpstr>
      <vt:lpstr>_motPasse</vt:lpstr>
      <vt:lpstr>_rubriques</vt:lpstr>
      <vt:lpstr>_utilisateur</vt:lpstr>
      <vt:lpstr>écheance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CHOL</dc:creator>
  <cp:lastModifiedBy>Pairaud</cp:lastModifiedBy>
  <dcterms:created xsi:type="dcterms:W3CDTF">2022-08-25T12:39:49Z</dcterms:created>
  <dcterms:modified xsi:type="dcterms:W3CDTF">2022-09-03T09:14:47Z</dcterms:modified>
</cp:coreProperties>
</file>