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5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6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7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8.xml" ContentType="application/vnd.openxmlformats-officedocument.drawing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9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drawings/drawing10.xml" ContentType="application/vnd.openxmlformats-officedocument.drawing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11.xml" ContentType="application/vnd.openxmlformats-officedocument.drawing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drawings/drawing12.xml" ContentType="application/vnd.openxmlformats-officedocument.drawing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13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k\Documents\_franck\excel\macros vba\fichiers forum\"/>
    </mc:Choice>
  </mc:AlternateContent>
  <bookViews>
    <workbookView xWindow="0" yWindow="0" windowWidth="24000" windowHeight="9135" tabRatio="898"/>
  </bookViews>
  <sheets>
    <sheet name="juin" sheetId="41" r:id="rId1"/>
    <sheet name="juil" sheetId="42" r:id="rId2"/>
    <sheet name="aou" sheetId="43" r:id="rId3"/>
    <sheet name="sep" sheetId="45" r:id="rId4"/>
    <sheet name="oct" sheetId="44" r:id="rId5"/>
    <sheet name="nov" sheetId="46" r:id="rId6"/>
    <sheet name="dec" sheetId="47" r:id="rId7"/>
    <sheet name="jan" sheetId="51" r:id="rId8"/>
    <sheet name="fev" sheetId="52" r:id="rId9"/>
    <sheet name="mar" sheetId="54" r:id="rId10"/>
    <sheet name="mai" sheetId="55" r:id="rId11"/>
    <sheet name="avr" sheetId="53" r:id="rId12"/>
    <sheet name="recap" sheetId="48" r:id="rId13"/>
    <sheet name="date" sheetId="49" r:id="rId14"/>
  </sheets>
  <definedNames>
    <definedName name="_xlnm._FilterDatabase" localSheetId="2" hidden="1">aou!$A$9:$AN$42</definedName>
    <definedName name="_xlnm._FilterDatabase" localSheetId="11" hidden="1">avr!$A$9:$AM$43</definedName>
    <definedName name="_xlnm._FilterDatabase" localSheetId="6" hidden="1">dec!$A$9:$AN$41</definedName>
    <definedName name="_xlnm._FilterDatabase" localSheetId="8" hidden="1">fev!$A$9:$AK$38</definedName>
    <definedName name="_xlnm._FilterDatabase" localSheetId="7" hidden="1">jan!$A$9:$AN$41</definedName>
    <definedName name="_xlnm._FilterDatabase" localSheetId="1" hidden="1">juil!$A$9:$AN$42</definedName>
    <definedName name="_xlnm._FilterDatabase" localSheetId="0" hidden="1">juin!$A$9:$AM$38</definedName>
    <definedName name="_xlnm._FilterDatabase" localSheetId="10" hidden="1">mai!$A$9:$AN$40</definedName>
    <definedName name="_xlnm._FilterDatabase" localSheetId="9" hidden="1">mar!$A$9:$AN$38</definedName>
    <definedName name="_xlnm._FilterDatabase" localSheetId="5" hidden="1">nov!$A$9:$AM$38</definedName>
    <definedName name="_xlnm._FilterDatabase" localSheetId="4" hidden="1">oct!$A$9:$AN$42</definedName>
    <definedName name="_xlnm._FilterDatabase" localSheetId="12" hidden="1">recap!$A$9:$AF$38</definedName>
    <definedName name="_xlnm._FilterDatabase" localSheetId="3" hidden="1">sep!$A$9:$AM$38</definedName>
    <definedName name="recap_2009_2010__A1">juin!$R$41</definedName>
    <definedName name="_xlnm.Print_Area" localSheetId="2">aou!$B$1:$B$3</definedName>
    <definedName name="_xlnm.Print_Area" localSheetId="0">juin!$B$10:$C$37</definedName>
    <definedName name="_xlnm.Print_Area" localSheetId="12">recap!#REF!</definedName>
  </definedNames>
  <calcPr calcId="152511"/>
</workbook>
</file>

<file path=xl/calcChain.xml><?xml version="1.0" encoding="utf-8"?>
<calcChain xmlns="http://schemas.openxmlformats.org/spreadsheetml/2006/main">
  <c r="AJ37" i="46" l="1"/>
  <c r="G16" i="48" l="1"/>
  <c r="AJ16" i="46" l="1"/>
  <c r="AJ17" i="46"/>
  <c r="AJ18" i="46"/>
  <c r="AJ19" i="46"/>
  <c r="AJ20" i="46"/>
  <c r="AJ21" i="46"/>
  <c r="AJ22" i="46"/>
  <c r="AJ23" i="46"/>
  <c r="AJ24" i="46"/>
  <c r="AJ25" i="46"/>
  <c r="AJ26" i="46"/>
  <c r="AJ27" i="46"/>
  <c r="AJ28" i="46"/>
  <c r="AJ29" i="46"/>
  <c r="AJ17" i="53" l="1"/>
  <c r="AH17" i="52"/>
  <c r="AH28" i="52"/>
  <c r="AH23" i="52"/>
  <c r="AJ11" i="41" l="1"/>
  <c r="AJ12" i="41"/>
  <c r="AJ13" i="41"/>
  <c r="AJ14" i="41"/>
  <c r="AJ15" i="41"/>
  <c r="AJ16" i="41"/>
  <c r="AJ17" i="41"/>
  <c r="AJ18" i="41"/>
  <c r="AJ19" i="41"/>
  <c r="AJ20" i="41"/>
  <c r="AJ21" i="41"/>
  <c r="AJ22" i="41"/>
  <c r="AJ23" i="41"/>
  <c r="AJ24" i="41"/>
  <c r="AJ25" i="41"/>
  <c r="AJ26" i="41"/>
  <c r="AJ27" i="41"/>
  <c r="AJ28" i="41"/>
  <c r="AJ29" i="41"/>
  <c r="AJ30" i="41"/>
  <c r="AJ31" i="41"/>
  <c r="AJ32" i="41"/>
  <c r="AJ33" i="41"/>
  <c r="AJ34" i="41"/>
  <c r="AJ35" i="41"/>
  <c r="AJ36" i="41"/>
  <c r="AJ37" i="41"/>
  <c r="AJ10" i="41"/>
  <c r="AJ38" i="41" l="1"/>
  <c r="AH17" i="53"/>
  <c r="AK17" i="53" s="1"/>
  <c r="U17" i="48" s="1"/>
  <c r="AH18" i="53"/>
  <c r="AI17" i="55"/>
  <c r="AL17" i="55" s="1"/>
  <c r="V17" i="48" s="1"/>
  <c r="AI18" i="55"/>
  <c r="AL18" i="55" s="1"/>
  <c r="V18" i="48" s="1"/>
  <c r="AI17" i="54"/>
  <c r="AI18" i="54"/>
  <c r="AI19" i="54"/>
  <c r="AI20" i="54"/>
  <c r="AI21" i="54"/>
  <c r="AI23" i="54"/>
  <c r="AL23" i="54" s="1"/>
  <c r="T23" i="48" s="1"/>
  <c r="AI22" i="54"/>
  <c r="AI24" i="54"/>
  <c r="AI25" i="54"/>
  <c r="AI26" i="54"/>
  <c r="AI27" i="54"/>
  <c r="AI17" i="52"/>
  <c r="S17" i="48" s="1"/>
  <c r="AI28" i="52"/>
  <c r="S28" i="48" s="1"/>
  <c r="AI17" i="51"/>
  <c r="AL17" i="51" s="1"/>
  <c r="R17" i="48" s="1"/>
  <c r="AI16" i="51"/>
  <c r="AI18" i="51"/>
  <c r="AI19" i="51"/>
  <c r="AI20" i="51"/>
  <c r="AI21" i="51"/>
  <c r="AI22" i="51"/>
  <c r="AI23" i="51"/>
  <c r="AL23" i="51" s="1"/>
  <c r="R23" i="48" s="1"/>
  <c r="AI24" i="51"/>
  <c r="AI25" i="51"/>
  <c r="AI28" i="51"/>
  <c r="AL28" i="51" s="1"/>
  <c r="R28" i="48" s="1"/>
  <c r="AI16" i="47"/>
  <c r="AI17" i="47"/>
  <c r="AL17" i="47" s="1"/>
  <c r="Q17" i="48" s="1"/>
  <c r="AI18" i="47"/>
  <c r="AI19" i="47"/>
  <c r="AI20" i="47"/>
  <c r="AI21" i="47"/>
  <c r="AI22" i="47"/>
  <c r="AI23" i="47"/>
  <c r="AL23" i="47" s="1"/>
  <c r="Q23" i="48" s="1"/>
  <c r="AI24" i="47"/>
  <c r="AI25" i="47"/>
  <c r="AI26" i="47"/>
  <c r="AI28" i="47"/>
  <c r="AL28" i="47" s="1"/>
  <c r="Q28" i="48" s="1"/>
  <c r="AI27" i="47"/>
  <c r="AH17" i="46"/>
  <c r="AK17" i="46" s="1"/>
  <c r="P17" i="48" s="1"/>
  <c r="AH18" i="46"/>
  <c r="AK18" i="46" s="1"/>
  <c r="P18" i="48" s="1"/>
  <c r="AH19" i="46"/>
  <c r="AK19" i="46" s="1"/>
  <c r="P19" i="48" s="1"/>
  <c r="AH20" i="46"/>
  <c r="AK20" i="46" s="1"/>
  <c r="P20" i="48" s="1"/>
  <c r="AH21" i="46"/>
  <c r="AK21" i="46" s="1"/>
  <c r="P21" i="48" s="1"/>
  <c r="AH22" i="46"/>
  <c r="AK22" i="46" s="1"/>
  <c r="P22" i="48" s="1"/>
  <c r="AH23" i="46"/>
  <c r="AK23" i="46" s="1"/>
  <c r="P23" i="48" s="1"/>
  <c r="AH24" i="46"/>
  <c r="AK24" i="46" s="1"/>
  <c r="P24" i="48" s="1"/>
  <c r="AH25" i="46"/>
  <c r="AK25" i="46" s="1"/>
  <c r="P25" i="48" s="1"/>
  <c r="AH26" i="46"/>
  <c r="AK26" i="46" s="1"/>
  <c r="P26" i="48" s="1"/>
  <c r="AH27" i="46"/>
  <c r="AK27" i="46" s="1"/>
  <c r="P27" i="48" s="1"/>
  <c r="AH28" i="46"/>
  <c r="AK28" i="46" s="1"/>
  <c r="P28" i="48" s="1"/>
  <c r="AH29" i="46"/>
  <c r="AI17" i="44"/>
  <c r="AL17" i="44" s="1"/>
  <c r="O17" i="48" s="1"/>
  <c r="AI18" i="44"/>
  <c r="AL18" i="44" s="1"/>
  <c r="O18" i="48" s="1"/>
  <c r="AI19" i="44"/>
  <c r="AL19" i="44" s="1"/>
  <c r="O19" i="48" s="1"/>
  <c r="AI20" i="44"/>
  <c r="AL20" i="44" s="1"/>
  <c r="O20" i="48" s="1"/>
  <c r="AI21" i="44"/>
  <c r="AL21" i="44" s="1"/>
  <c r="O21" i="48" s="1"/>
  <c r="AI22" i="44"/>
  <c r="AL22" i="44" s="1"/>
  <c r="O22" i="48" s="1"/>
  <c r="AI23" i="44"/>
  <c r="AL23" i="44" s="1"/>
  <c r="O23" i="48" s="1"/>
  <c r="AI24" i="44"/>
  <c r="AL24" i="44" s="1"/>
  <c r="O24" i="48" s="1"/>
  <c r="AI25" i="44"/>
  <c r="AL25" i="44" s="1"/>
  <c r="O25" i="48" s="1"/>
  <c r="AI26" i="44"/>
  <c r="AL26" i="44" s="1"/>
  <c r="O26" i="48" s="1"/>
  <c r="AI27" i="44"/>
  <c r="AL27" i="44" s="1"/>
  <c r="O27" i="48" s="1"/>
  <c r="AI28" i="44"/>
  <c r="AL28" i="44" s="1"/>
  <c r="O28" i="48" s="1"/>
  <c r="AI29" i="44"/>
  <c r="AL29" i="44" s="1"/>
  <c r="O29" i="48" s="1"/>
  <c r="AJ15" i="45"/>
  <c r="AJ16" i="45"/>
  <c r="AJ17" i="45"/>
  <c r="AJ18" i="45"/>
  <c r="AJ19" i="45"/>
  <c r="AJ20" i="45"/>
  <c r="AJ21" i="45"/>
  <c r="AJ22" i="45"/>
  <c r="AJ23" i="45"/>
  <c r="AJ24" i="45"/>
  <c r="AJ25" i="45"/>
  <c r="AJ26" i="45"/>
  <c r="AJ27" i="45"/>
  <c r="AJ28" i="45"/>
  <c r="AJ29" i="45"/>
  <c r="AJ30" i="45"/>
  <c r="AH17" i="45"/>
  <c r="AK17" i="45" s="1"/>
  <c r="N17" i="48" s="1"/>
  <c r="AH18" i="45"/>
  <c r="AK18" i="45" s="1"/>
  <c r="N18" i="48" s="1"/>
  <c r="AH19" i="45"/>
  <c r="AK19" i="45" s="1"/>
  <c r="N19" i="48" s="1"/>
  <c r="AH20" i="45"/>
  <c r="AK20" i="45" s="1"/>
  <c r="N20" i="48" s="1"/>
  <c r="AH21" i="45"/>
  <c r="AK21" i="45" s="1"/>
  <c r="N21" i="48" s="1"/>
  <c r="AH22" i="45"/>
  <c r="AK22" i="45" s="1"/>
  <c r="N22" i="48" s="1"/>
  <c r="AH23" i="45"/>
  <c r="AK23" i="45" s="1"/>
  <c r="N23" i="48" s="1"/>
  <c r="AH24" i="45"/>
  <c r="AK24" i="45" s="1"/>
  <c r="N24" i="48" s="1"/>
  <c r="AH25" i="45"/>
  <c r="AK25" i="45" s="1"/>
  <c r="N25" i="48" s="1"/>
  <c r="AH26" i="45"/>
  <c r="AK26" i="45" s="1"/>
  <c r="N26" i="48" s="1"/>
  <c r="AH27" i="45"/>
  <c r="AK27" i="45" s="1"/>
  <c r="N27" i="48" s="1"/>
  <c r="AH28" i="45"/>
  <c r="AK28" i="45" s="1"/>
  <c r="N28" i="48" s="1"/>
  <c r="AH29" i="45"/>
  <c r="AH30" i="45"/>
  <c r="AI17" i="43"/>
  <c r="AL17" i="43" s="1"/>
  <c r="M17" i="48" s="1"/>
  <c r="AI18" i="43"/>
  <c r="AI19" i="43"/>
  <c r="AI20" i="43"/>
  <c r="AI21" i="43"/>
  <c r="AI22" i="43"/>
  <c r="AI23" i="43"/>
  <c r="AL23" i="43" s="1"/>
  <c r="M23" i="48" s="1"/>
  <c r="AI24" i="43"/>
  <c r="AI25" i="43"/>
  <c r="AI26" i="43"/>
  <c r="AI27" i="43"/>
  <c r="AI28" i="43"/>
  <c r="AL28" i="43" s="1"/>
  <c r="M28" i="48" s="1"/>
  <c r="AI29" i="43"/>
  <c r="AK11" i="43"/>
  <c r="AK12" i="43"/>
  <c r="AK13" i="43"/>
  <c r="AK14" i="43"/>
  <c r="AK15" i="43"/>
  <c r="AK16" i="43"/>
  <c r="AK17" i="43"/>
  <c r="AK18" i="43"/>
  <c r="AK19" i="43"/>
  <c r="AK20" i="43"/>
  <c r="AK21" i="43"/>
  <c r="AK22" i="43"/>
  <c r="AK23" i="43"/>
  <c r="AK24" i="43"/>
  <c r="AK25" i="43"/>
  <c r="AK26" i="43"/>
  <c r="AK27" i="43"/>
  <c r="AK28" i="43"/>
  <c r="AK29" i="43"/>
  <c r="AK30" i="43"/>
  <c r="AK11" i="44"/>
  <c r="AK12" i="44"/>
  <c r="AK13" i="44"/>
  <c r="AK14" i="44"/>
  <c r="AK15" i="44"/>
  <c r="AK16" i="44"/>
  <c r="AK17" i="44"/>
  <c r="AK18" i="44"/>
  <c r="AK19" i="44"/>
  <c r="AK20" i="44"/>
  <c r="AK21" i="44"/>
  <c r="AK22" i="44"/>
  <c r="AK23" i="44"/>
  <c r="AK24" i="44"/>
  <c r="AK25" i="44"/>
  <c r="AK26" i="44"/>
  <c r="AK27" i="44"/>
  <c r="AK28" i="44"/>
  <c r="AK29" i="44"/>
  <c r="AK30" i="44"/>
  <c r="AK11" i="47"/>
  <c r="AK12" i="47"/>
  <c r="AK13" i="47"/>
  <c r="AK14" i="47"/>
  <c r="AK15" i="47"/>
  <c r="AK16" i="47"/>
  <c r="AK17" i="47"/>
  <c r="AK18" i="47"/>
  <c r="AK19" i="47"/>
  <c r="AK20" i="47"/>
  <c r="AK21" i="47"/>
  <c r="AK22" i="47"/>
  <c r="AK23" i="47"/>
  <c r="AK24" i="47"/>
  <c r="AK25" i="47"/>
  <c r="AK26" i="47"/>
  <c r="AK28" i="47"/>
  <c r="AK27" i="47"/>
  <c r="AK29" i="47"/>
  <c r="AK11" i="51"/>
  <c r="AK12" i="51"/>
  <c r="AK13" i="51"/>
  <c r="AK14" i="51"/>
  <c r="AK15" i="51"/>
  <c r="AK17" i="51"/>
  <c r="AK16" i="51"/>
  <c r="AK18" i="51"/>
  <c r="AK19" i="51"/>
  <c r="AK20" i="51"/>
  <c r="AK21" i="51"/>
  <c r="AK22" i="51"/>
  <c r="AK23" i="51"/>
  <c r="AK24" i="51"/>
  <c r="AK25" i="51"/>
  <c r="AK28" i="51"/>
  <c r="AK26" i="51"/>
  <c r="AK27" i="51"/>
  <c r="AK11" i="54"/>
  <c r="AK12" i="54"/>
  <c r="AK13" i="54"/>
  <c r="AK14" i="54"/>
  <c r="AK15" i="54"/>
  <c r="AK16" i="54"/>
  <c r="AK17" i="54"/>
  <c r="AK18" i="54"/>
  <c r="AK19" i="54"/>
  <c r="AK20" i="54"/>
  <c r="AK21" i="54"/>
  <c r="AK23" i="54"/>
  <c r="AK22" i="54"/>
  <c r="AK24" i="54"/>
  <c r="AK25" i="54"/>
  <c r="AK26" i="54"/>
  <c r="AK27" i="54"/>
  <c r="AK28" i="54"/>
  <c r="AK11" i="55"/>
  <c r="AK12" i="55"/>
  <c r="AK13" i="55"/>
  <c r="AK14" i="55"/>
  <c r="AK15" i="55"/>
  <c r="AK16" i="55"/>
  <c r="AK17" i="55"/>
  <c r="AK18" i="55"/>
  <c r="AK19" i="55"/>
  <c r="AK20" i="55"/>
  <c r="AK21" i="55"/>
  <c r="AK22" i="55"/>
  <c r="AK23" i="55"/>
  <c r="AK24" i="55"/>
  <c r="AK25" i="55"/>
  <c r="AK26" i="55"/>
  <c r="AK27" i="55"/>
  <c r="AK11" i="42"/>
  <c r="AK12" i="42"/>
  <c r="AK13" i="42"/>
  <c r="AK14" i="42"/>
  <c r="AK15" i="42"/>
  <c r="AK16" i="42"/>
  <c r="AK17" i="42"/>
  <c r="AK18" i="42"/>
  <c r="AK19" i="42"/>
  <c r="AK20" i="42"/>
  <c r="AK21" i="42"/>
  <c r="AK22" i="42"/>
  <c r="AK23" i="42"/>
  <c r="AK24" i="42"/>
  <c r="AK25" i="42"/>
  <c r="AK26" i="42"/>
  <c r="AK27" i="42"/>
  <c r="AK28" i="42"/>
  <c r="AK29" i="42"/>
  <c r="AK30" i="42"/>
  <c r="AI23" i="52"/>
  <c r="S23" i="48" s="1"/>
  <c r="AI23" i="42"/>
  <c r="AL23" i="42" s="1"/>
  <c r="L23" i="48" s="1"/>
  <c r="AI28" i="42"/>
  <c r="AL28" i="42" s="1"/>
  <c r="L28" i="48" s="1"/>
  <c r="AI17" i="42"/>
  <c r="AL17" i="42" s="1"/>
  <c r="L17" i="48" s="1"/>
  <c r="AH17" i="41"/>
  <c r="AK17" i="41" s="1"/>
  <c r="K17" i="48" s="1"/>
  <c r="AH28" i="41"/>
  <c r="AK28" i="41" s="1"/>
  <c r="K28" i="48" s="1"/>
  <c r="AH23" i="41"/>
  <c r="AK23" i="41" s="1"/>
  <c r="K23" i="48" s="1"/>
  <c r="H28" i="48"/>
  <c r="G22" i="48" l="1"/>
  <c r="G13" i="48"/>
  <c r="G12" i="48"/>
  <c r="AI12" i="47" l="1"/>
  <c r="AH9" i="43" l="1"/>
  <c r="AH19" i="41"/>
  <c r="AK19" i="41" l="1"/>
  <c r="K19" i="48" s="1"/>
  <c r="AK37" i="55" l="1"/>
  <c r="AK33" i="55"/>
  <c r="AK29" i="55"/>
  <c r="AK10" i="55"/>
  <c r="AJ34" i="53"/>
  <c r="AJ30" i="53"/>
  <c r="AJ26" i="53"/>
  <c r="AJ22" i="53"/>
  <c r="AJ18" i="53"/>
  <c r="AJ14" i="53"/>
  <c r="AJ11" i="53"/>
  <c r="AK37" i="54"/>
  <c r="AK31" i="54"/>
  <c r="AH36" i="52"/>
  <c r="AH32" i="52"/>
  <c r="AH27" i="52"/>
  <c r="AH19" i="52"/>
  <c r="AH14" i="52"/>
  <c r="AH11" i="52"/>
  <c r="AK30" i="51"/>
  <c r="AK34" i="51"/>
  <c r="AK10" i="51"/>
  <c r="AK33" i="47"/>
  <c r="AK10" i="47"/>
  <c r="AJ33" i="46"/>
  <c r="AJ15" i="46"/>
  <c r="AJ12" i="46"/>
  <c r="AK36" i="44"/>
  <c r="AK32" i="44"/>
  <c r="AK10" i="44"/>
  <c r="AJ34" i="45"/>
  <c r="AJ12" i="45"/>
  <c r="AK36" i="43"/>
  <c r="AK32" i="43"/>
  <c r="AK10" i="43"/>
  <c r="AK32" i="42"/>
  <c r="AK36" i="42"/>
  <c r="AK36" i="55"/>
  <c r="AK32" i="55"/>
  <c r="AK28" i="55"/>
  <c r="AJ37" i="53"/>
  <c r="AJ33" i="53"/>
  <c r="AJ29" i="53"/>
  <c r="AJ25" i="53"/>
  <c r="AJ21" i="53"/>
  <c r="AJ10" i="53"/>
  <c r="AK34" i="54"/>
  <c r="AK30" i="54"/>
  <c r="AH35" i="52"/>
  <c r="AH31" i="52"/>
  <c r="AH26" i="52"/>
  <c r="AH22" i="52"/>
  <c r="AH18" i="52"/>
  <c r="AH10" i="52"/>
  <c r="AK31" i="51"/>
  <c r="AK35" i="51"/>
  <c r="AK30" i="47"/>
  <c r="AK34" i="47"/>
  <c r="AJ36" i="46"/>
  <c r="AJ32" i="46"/>
  <c r="AJ14" i="46"/>
  <c r="AJ11" i="46"/>
  <c r="AK35" i="44"/>
  <c r="AK31" i="44"/>
  <c r="AJ37" i="45"/>
  <c r="AJ33" i="45"/>
  <c r="AJ11" i="45"/>
  <c r="AK35" i="43"/>
  <c r="AK31" i="43"/>
  <c r="AK33" i="42"/>
  <c r="AK37" i="42"/>
  <c r="AK35" i="55"/>
  <c r="AK31" i="55"/>
  <c r="AJ36" i="53"/>
  <c r="AJ32" i="53"/>
  <c r="AJ28" i="53"/>
  <c r="AJ24" i="53"/>
  <c r="AJ20" i="53"/>
  <c r="AJ16" i="53"/>
  <c r="AJ13" i="53"/>
  <c r="AK35" i="54"/>
  <c r="AK33" i="54"/>
  <c r="AK29" i="54"/>
  <c r="AK10" i="54"/>
  <c r="AH34" i="52"/>
  <c r="AH30" i="52"/>
  <c r="AH25" i="52"/>
  <c r="AH21" i="52"/>
  <c r="AH16" i="52"/>
  <c r="AH13" i="52"/>
  <c r="AK32" i="51"/>
  <c r="AK36" i="51"/>
  <c r="AK37" i="47"/>
  <c r="AK31" i="47"/>
  <c r="AK35" i="47"/>
  <c r="AJ35" i="46"/>
  <c r="AJ31" i="46"/>
  <c r="AJ10" i="46"/>
  <c r="AK34" i="44"/>
  <c r="AJ36" i="45"/>
  <c r="AJ32" i="45"/>
  <c r="AJ14" i="45"/>
  <c r="AJ10" i="45"/>
  <c r="AK34" i="43"/>
  <c r="AK34" i="42"/>
  <c r="AK10" i="42"/>
  <c r="AK34" i="55"/>
  <c r="AK30" i="55"/>
  <c r="AJ35" i="53"/>
  <c r="AJ31" i="53"/>
  <c r="AJ27" i="53"/>
  <c r="AJ23" i="53"/>
  <c r="AJ19" i="53"/>
  <c r="AJ15" i="53"/>
  <c r="AJ12" i="53"/>
  <c r="AK36" i="54"/>
  <c r="AK32" i="54"/>
  <c r="AH37" i="52"/>
  <c r="AH33" i="52"/>
  <c r="AH29" i="52"/>
  <c r="AH24" i="52"/>
  <c r="AH20" i="52"/>
  <c r="AH15" i="52"/>
  <c r="AH12" i="52"/>
  <c r="AK29" i="51"/>
  <c r="AK33" i="51"/>
  <c r="AK37" i="51"/>
  <c r="AK32" i="47"/>
  <c r="AK36" i="47"/>
  <c r="AJ34" i="46"/>
  <c r="AJ30" i="46"/>
  <c r="AJ13" i="46"/>
  <c r="AK37" i="44"/>
  <c r="AK33" i="44"/>
  <c r="AJ35" i="45"/>
  <c r="AJ31" i="45"/>
  <c r="AJ13" i="45"/>
  <c r="AK37" i="43"/>
  <c r="AK33" i="43"/>
  <c r="AK31" i="42"/>
  <c r="AK35" i="42"/>
  <c r="AK38" i="54" l="1"/>
  <c r="AJ38" i="45"/>
  <c r="AJ38" i="53"/>
  <c r="AJ38" i="46"/>
  <c r="AK38" i="44"/>
  <c r="AK38" i="47"/>
  <c r="AK38" i="51"/>
  <c r="AK38" i="55"/>
  <c r="AK38" i="42"/>
  <c r="AK38" i="43"/>
  <c r="AH38" i="52"/>
  <c r="H23" i="48"/>
  <c r="AI28" i="55" l="1"/>
  <c r="AL28" i="55" s="1"/>
  <c r="V28" i="48" s="1"/>
  <c r="AH28" i="53"/>
  <c r="AK28" i="53" s="1"/>
  <c r="U28" i="48" s="1"/>
  <c r="AI28" i="54"/>
  <c r="AL28" i="54" s="1"/>
  <c r="T28" i="48" s="1"/>
  <c r="AL17" i="54"/>
  <c r="T17" i="48" s="1"/>
  <c r="H15" i="48" l="1"/>
  <c r="AI35" i="54" l="1"/>
  <c r="AL35" i="54" s="1"/>
  <c r="T35" i="48" s="1"/>
  <c r="H36" i="48" l="1"/>
  <c r="AI11" i="47"/>
  <c r="AL11" i="47" s="1"/>
  <c r="Q11" i="48" s="1"/>
  <c r="AI13" i="47"/>
  <c r="AI14" i="47"/>
  <c r="AL14" i="47" s="1"/>
  <c r="Q14" i="48" s="1"/>
  <c r="AI15" i="47"/>
  <c r="AL15" i="47" s="1"/>
  <c r="Q15" i="48" s="1"/>
  <c r="AL16" i="47"/>
  <c r="Q16" i="48" s="1"/>
  <c r="AL18" i="47"/>
  <c r="Q18" i="48" s="1"/>
  <c r="AL19" i="47"/>
  <c r="Q19" i="48" s="1"/>
  <c r="AL20" i="47"/>
  <c r="Q20" i="48" s="1"/>
  <c r="AL21" i="47"/>
  <c r="Q21" i="48" s="1"/>
  <c r="AL22" i="47"/>
  <c r="Q22" i="48" s="1"/>
  <c r="AL24" i="47"/>
  <c r="Q24" i="48" s="1"/>
  <c r="AL25" i="47"/>
  <c r="Q25" i="48" s="1"/>
  <c r="AL26" i="47"/>
  <c r="Q26" i="48" s="1"/>
  <c r="AI29" i="47"/>
  <c r="AL29" i="47" s="1"/>
  <c r="Q29" i="48" s="1"/>
  <c r="AI30" i="47"/>
  <c r="AL30" i="47" s="1"/>
  <c r="Q30" i="48" s="1"/>
  <c r="AI31" i="47"/>
  <c r="AL31" i="47" s="1"/>
  <c r="Q31" i="48" s="1"/>
  <c r="AI32" i="47"/>
  <c r="AL32" i="47" s="1"/>
  <c r="Q32" i="48" s="1"/>
  <c r="AI33" i="47"/>
  <c r="AL33" i="47" s="1"/>
  <c r="Q33" i="48" s="1"/>
  <c r="AI34" i="47"/>
  <c r="AL34" i="47" s="1"/>
  <c r="Q34" i="48" s="1"/>
  <c r="AI35" i="47"/>
  <c r="AL35" i="47" s="1"/>
  <c r="Q35" i="48" s="1"/>
  <c r="AI36" i="47"/>
  <c r="AL36" i="47" s="1"/>
  <c r="Q36" i="48" s="1"/>
  <c r="AI37" i="47"/>
  <c r="AL37" i="47" s="1"/>
  <c r="Q37" i="48" s="1"/>
  <c r="H13" i="48"/>
  <c r="E1" i="49"/>
  <c r="F1" i="49" s="1"/>
  <c r="AO5" i="42"/>
  <c r="H11" i="48"/>
  <c r="H12" i="48"/>
  <c r="H14" i="48"/>
  <c r="H16" i="48"/>
  <c r="H18" i="48"/>
  <c r="H19" i="48"/>
  <c r="H20" i="48"/>
  <c r="H21" i="48"/>
  <c r="H22" i="48"/>
  <c r="H24" i="48"/>
  <c r="H25" i="48"/>
  <c r="H26" i="48"/>
  <c r="H27" i="48"/>
  <c r="H29" i="48"/>
  <c r="H30" i="48"/>
  <c r="H31" i="48"/>
  <c r="H32" i="48"/>
  <c r="H33" i="48"/>
  <c r="H34" i="48"/>
  <c r="H35" i="48"/>
  <c r="H37" i="48"/>
  <c r="H10" i="48"/>
  <c r="AL25" i="43"/>
  <c r="M25" i="48" s="1"/>
  <c r="AI25" i="42"/>
  <c r="AL25" i="42" s="1"/>
  <c r="L25" i="48" s="1"/>
  <c r="AI12" i="52"/>
  <c r="S12" i="48" s="1"/>
  <c r="AI13" i="52"/>
  <c r="S13" i="48" s="1"/>
  <c r="AI14" i="52"/>
  <c r="S14" i="48" s="1"/>
  <c r="AI15" i="52"/>
  <c r="S15" i="48" s="1"/>
  <c r="AI16" i="52"/>
  <c r="S16" i="48" s="1"/>
  <c r="AI18" i="52"/>
  <c r="S18" i="48" s="1"/>
  <c r="AI19" i="52"/>
  <c r="S19" i="48" s="1"/>
  <c r="AI20" i="52"/>
  <c r="S20" i="48" s="1"/>
  <c r="AI21" i="52"/>
  <c r="S21" i="48" s="1"/>
  <c r="AI22" i="52"/>
  <c r="S22" i="48" s="1"/>
  <c r="AI24" i="52"/>
  <c r="S24" i="48" s="1"/>
  <c r="AI25" i="52"/>
  <c r="S25" i="48" s="1"/>
  <c r="AI26" i="52"/>
  <c r="S26" i="48" s="1"/>
  <c r="AI27" i="52"/>
  <c r="S27" i="48" s="1"/>
  <c r="AI29" i="52"/>
  <c r="S29" i="48" s="1"/>
  <c r="AI30" i="52"/>
  <c r="S30" i="48" s="1"/>
  <c r="AI31" i="52"/>
  <c r="S31" i="48" s="1"/>
  <c r="AI32" i="52"/>
  <c r="S32" i="48" s="1"/>
  <c r="AI33" i="52"/>
  <c r="S33" i="48" s="1"/>
  <c r="AI34" i="52"/>
  <c r="S34" i="48" s="1"/>
  <c r="AI36" i="52"/>
  <c r="S36" i="48" s="1"/>
  <c r="AI37" i="52"/>
  <c r="S37" i="48" s="1"/>
  <c r="AI10" i="52"/>
  <c r="S10" i="48" s="1"/>
  <c r="AH23" i="53"/>
  <c r="AK23" i="53" s="1"/>
  <c r="U23" i="48" s="1"/>
  <c r="AI23" i="55"/>
  <c r="AL23" i="55" s="1"/>
  <c r="V23" i="48" s="1"/>
  <c r="AI36" i="43"/>
  <c r="AL36" i="43" s="1"/>
  <c r="M36" i="48" s="1"/>
  <c r="AI36" i="44"/>
  <c r="AL36" i="44" s="1"/>
  <c r="O36" i="48" s="1"/>
  <c r="AI36" i="42"/>
  <c r="AL36" i="42" s="1"/>
  <c r="L36" i="48" s="1"/>
  <c r="AH24" i="41"/>
  <c r="AK24" i="41" s="1"/>
  <c r="K24" i="48" s="1"/>
  <c r="AH36" i="45"/>
  <c r="AK36" i="45" s="1"/>
  <c r="N36" i="48" s="1"/>
  <c r="AI38" i="41"/>
  <c r="AH36" i="41"/>
  <c r="AK36" i="41" s="1"/>
  <c r="K36" i="48" s="1"/>
  <c r="AH24" i="53"/>
  <c r="AK24" i="53" s="1"/>
  <c r="U24" i="48" s="1"/>
  <c r="AL24" i="51"/>
  <c r="R24" i="48" s="1"/>
  <c r="AL24" i="54"/>
  <c r="T24" i="48" s="1"/>
  <c r="AI24" i="55"/>
  <c r="AL24" i="55" s="1"/>
  <c r="V24" i="48" s="1"/>
  <c r="AI36" i="51"/>
  <c r="AL36" i="51" s="1"/>
  <c r="R36" i="48" s="1"/>
  <c r="AI36" i="54"/>
  <c r="AL36" i="54" s="1"/>
  <c r="T36" i="48" s="1"/>
  <c r="AI36" i="55"/>
  <c r="AL36" i="55" s="1"/>
  <c r="V36" i="48" s="1"/>
  <c r="AH36" i="53"/>
  <c r="AK36" i="53" s="1"/>
  <c r="U36" i="48" s="1"/>
  <c r="AH36" i="46"/>
  <c r="AK36" i="46" s="1"/>
  <c r="P36" i="48" s="1"/>
  <c r="AH16" i="46"/>
  <c r="AK16" i="46" s="1"/>
  <c r="P16" i="48" s="1"/>
  <c r="AH16" i="41"/>
  <c r="AH16" i="53"/>
  <c r="AK16" i="53" s="1"/>
  <c r="U16" i="48" s="1"/>
  <c r="AH16" i="45"/>
  <c r="AK16" i="45" s="1"/>
  <c r="N16" i="48" s="1"/>
  <c r="AI16" i="43"/>
  <c r="AL16" i="43" s="1"/>
  <c r="M16" i="48" s="1"/>
  <c r="AI16" i="44"/>
  <c r="AL16" i="44" s="1"/>
  <c r="O16" i="48" s="1"/>
  <c r="AL16" i="51"/>
  <c r="R16" i="48" s="1"/>
  <c r="AI16" i="54"/>
  <c r="AL16" i="54" s="1"/>
  <c r="T16" i="48" s="1"/>
  <c r="AI16" i="55"/>
  <c r="AL16" i="55" s="1"/>
  <c r="V16" i="48" s="1"/>
  <c r="AI16" i="42"/>
  <c r="AH15" i="53"/>
  <c r="AK15" i="53" s="1"/>
  <c r="U15" i="48" s="1"/>
  <c r="AH15" i="46"/>
  <c r="AK15" i="46" s="1"/>
  <c r="P15" i="48" s="1"/>
  <c r="AI15" i="51"/>
  <c r="AL15" i="51" s="1"/>
  <c r="R15" i="48" s="1"/>
  <c r="AI15" i="54"/>
  <c r="AL15" i="54" s="1"/>
  <c r="T15" i="48" s="1"/>
  <c r="AI15" i="55"/>
  <c r="AL15" i="55" s="1"/>
  <c r="V15" i="48" s="1"/>
  <c r="AI15" i="44"/>
  <c r="AL15" i="44" s="1"/>
  <c r="O15" i="48" s="1"/>
  <c r="AH15" i="45"/>
  <c r="AK15" i="45" s="1"/>
  <c r="N15" i="48" s="1"/>
  <c r="AI15" i="43"/>
  <c r="AL15" i="43" s="1"/>
  <c r="M15" i="48" s="1"/>
  <c r="AI15" i="42"/>
  <c r="AH15" i="41"/>
  <c r="AL26" i="43"/>
  <c r="M26" i="48" s="1"/>
  <c r="AI26" i="51"/>
  <c r="AL26" i="51" s="1"/>
  <c r="R26" i="48" s="1"/>
  <c r="AL26" i="54"/>
  <c r="T26" i="48" s="1"/>
  <c r="AI26" i="55"/>
  <c r="AL26" i="55" s="1"/>
  <c r="V26" i="48" s="1"/>
  <c r="AI26" i="42"/>
  <c r="AH26" i="53"/>
  <c r="AK26" i="53" s="1"/>
  <c r="U26" i="48" s="1"/>
  <c r="AH26" i="41"/>
  <c r="AL19" i="43"/>
  <c r="M19" i="48" s="1"/>
  <c r="AL19" i="51"/>
  <c r="R19" i="48" s="1"/>
  <c r="AL19" i="54"/>
  <c r="T19" i="48" s="1"/>
  <c r="AI19" i="55"/>
  <c r="AL19" i="55" s="1"/>
  <c r="V19" i="48" s="1"/>
  <c r="AI19" i="42"/>
  <c r="AH19" i="53"/>
  <c r="AK19" i="53" s="1"/>
  <c r="U19" i="48" s="1"/>
  <c r="Y38" i="48"/>
  <c r="F38" i="48"/>
  <c r="AI11" i="42"/>
  <c r="AL11" i="42" s="1"/>
  <c r="L11" i="48" s="1"/>
  <c r="AI12" i="42"/>
  <c r="AI13" i="42"/>
  <c r="AI14" i="42"/>
  <c r="AL14" i="42" s="1"/>
  <c r="L14" i="48" s="1"/>
  <c r="AI18" i="42"/>
  <c r="AL18" i="42" s="1"/>
  <c r="L18" i="48" s="1"/>
  <c r="AI10" i="42"/>
  <c r="AL10" i="42" s="1"/>
  <c r="L10" i="48" s="1"/>
  <c r="AI11" i="55"/>
  <c r="AL11" i="55" s="1"/>
  <c r="V11" i="48" s="1"/>
  <c r="AI12" i="55"/>
  <c r="AI13" i="55"/>
  <c r="AL13" i="55" s="1"/>
  <c r="V13" i="48" s="1"/>
  <c r="AI14" i="55"/>
  <c r="AL14" i="55" s="1"/>
  <c r="V14" i="48" s="1"/>
  <c r="AI20" i="55"/>
  <c r="AL20" i="55" s="1"/>
  <c r="V20" i="48" s="1"/>
  <c r="AI21" i="55"/>
  <c r="AL21" i="55" s="1"/>
  <c r="V21" i="48" s="1"/>
  <c r="AI22" i="55"/>
  <c r="AL22" i="55" s="1"/>
  <c r="V22" i="48" s="1"/>
  <c r="AI25" i="55"/>
  <c r="AI27" i="55"/>
  <c r="AL27" i="55" s="1"/>
  <c r="V27" i="48" s="1"/>
  <c r="AI29" i="55"/>
  <c r="AL29" i="55" s="1"/>
  <c r="V29" i="48" s="1"/>
  <c r="AI30" i="55"/>
  <c r="AL30" i="55" s="1"/>
  <c r="V30" i="48" s="1"/>
  <c r="AI31" i="55"/>
  <c r="AL31" i="55" s="1"/>
  <c r="V31" i="48" s="1"/>
  <c r="AI32" i="55"/>
  <c r="AL32" i="55" s="1"/>
  <c r="V32" i="48" s="1"/>
  <c r="AI33" i="55"/>
  <c r="AL33" i="55" s="1"/>
  <c r="V33" i="48" s="1"/>
  <c r="AI34" i="55"/>
  <c r="AL34" i="55" s="1"/>
  <c r="V34" i="48" s="1"/>
  <c r="AI35" i="55"/>
  <c r="AL35" i="55" s="1"/>
  <c r="V35" i="48" s="1"/>
  <c r="AI37" i="55"/>
  <c r="AL37" i="55" s="1"/>
  <c r="V37" i="48" s="1"/>
  <c r="AI11" i="54"/>
  <c r="AL11" i="54" s="1"/>
  <c r="T11" i="48" s="1"/>
  <c r="AI12" i="54"/>
  <c r="AI13" i="54"/>
  <c r="AL13" i="54" s="1"/>
  <c r="T13" i="48" s="1"/>
  <c r="AI14" i="54"/>
  <c r="AL14" i="54" s="1"/>
  <c r="T14" i="48" s="1"/>
  <c r="AL18" i="54"/>
  <c r="T18" i="48" s="1"/>
  <c r="AL20" i="54"/>
  <c r="T20" i="48" s="1"/>
  <c r="AL21" i="54"/>
  <c r="T21" i="48" s="1"/>
  <c r="AL22" i="54"/>
  <c r="T22" i="48" s="1"/>
  <c r="AL25" i="54"/>
  <c r="T25" i="48" s="1"/>
  <c r="AL27" i="54"/>
  <c r="T27" i="48" s="1"/>
  <c r="AI29" i="54"/>
  <c r="AL29" i="54" s="1"/>
  <c r="T29" i="48" s="1"/>
  <c r="AI30" i="54"/>
  <c r="AL30" i="54" s="1"/>
  <c r="T30" i="48" s="1"/>
  <c r="AI31" i="54"/>
  <c r="AL31" i="54" s="1"/>
  <c r="T31" i="48" s="1"/>
  <c r="AI32" i="54"/>
  <c r="AL32" i="54" s="1"/>
  <c r="T32" i="48" s="1"/>
  <c r="AI33" i="54"/>
  <c r="AI34" i="54"/>
  <c r="AL34" i="54" s="1"/>
  <c r="T34" i="48" s="1"/>
  <c r="AI37" i="54"/>
  <c r="AL37" i="54" s="1"/>
  <c r="T37" i="48" s="1"/>
  <c r="AI11" i="51"/>
  <c r="AL11" i="51" s="1"/>
  <c r="R11" i="48" s="1"/>
  <c r="AI12" i="51"/>
  <c r="AI13" i="51"/>
  <c r="AL13" i="51" s="1"/>
  <c r="R13" i="48" s="1"/>
  <c r="AI14" i="51"/>
  <c r="AL14" i="51" s="1"/>
  <c r="R14" i="48" s="1"/>
  <c r="AL18" i="51"/>
  <c r="R18" i="48" s="1"/>
  <c r="AL20" i="51"/>
  <c r="R20" i="48" s="1"/>
  <c r="AL21" i="51"/>
  <c r="R21" i="48" s="1"/>
  <c r="AL22" i="51"/>
  <c r="R22" i="48" s="1"/>
  <c r="AL25" i="51"/>
  <c r="R25" i="48" s="1"/>
  <c r="AI27" i="51"/>
  <c r="AL27" i="51" s="1"/>
  <c r="R27" i="48" s="1"/>
  <c r="AI29" i="51"/>
  <c r="AL29" i="51" s="1"/>
  <c r="R29" i="48" s="1"/>
  <c r="AI30" i="51"/>
  <c r="AL30" i="51" s="1"/>
  <c r="R30" i="48" s="1"/>
  <c r="AI31" i="51"/>
  <c r="AL31" i="51" s="1"/>
  <c r="R31" i="48" s="1"/>
  <c r="AI32" i="51"/>
  <c r="AL32" i="51" s="1"/>
  <c r="R32" i="48" s="1"/>
  <c r="AI33" i="51"/>
  <c r="AL33" i="51" s="1"/>
  <c r="R33" i="48" s="1"/>
  <c r="AI34" i="51"/>
  <c r="AL34" i="51" s="1"/>
  <c r="R34" i="48" s="1"/>
  <c r="AI35" i="51"/>
  <c r="AL35" i="51" s="1"/>
  <c r="R35" i="48" s="1"/>
  <c r="AI37" i="51"/>
  <c r="AL37" i="51" s="1"/>
  <c r="R37" i="48" s="1"/>
  <c r="AI11" i="44"/>
  <c r="AL11" i="44" s="1"/>
  <c r="O11" i="48" s="1"/>
  <c r="AI12" i="44"/>
  <c r="AI13" i="44"/>
  <c r="AL13" i="44" s="1"/>
  <c r="O13" i="48" s="1"/>
  <c r="AI14" i="44"/>
  <c r="AL14" i="44" s="1"/>
  <c r="O14" i="48" s="1"/>
  <c r="AI30" i="44"/>
  <c r="AL30" i="44" s="1"/>
  <c r="O30" i="48" s="1"/>
  <c r="AI31" i="44"/>
  <c r="AL31" i="44" s="1"/>
  <c r="O31" i="48" s="1"/>
  <c r="AI32" i="44"/>
  <c r="AL32" i="44" s="1"/>
  <c r="O32" i="48" s="1"/>
  <c r="AI33" i="44"/>
  <c r="AL33" i="44" s="1"/>
  <c r="O33" i="48" s="1"/>
  <c r="AI34" i="44"/>
  <c r="AL34" i="44" s="1"/>
  <c r="O34" i="48" s="1"/>
  <c r="AI35" i="44"/>
  <c r="AL35" i="44" s="1"/>
  <c r="O35" i="48" s="1"/>
  <c r="AI37" i="44"/>
  <c r="AL37" i="44" s="1"/>
  <c r="O37" i="48" s="1"/>
  <c r="AI11" i="43"/>
  <c r="AL11" i="43" s="1"/>
  <c r="M11" i="48" s="1"/>
  <c r="AI12" i="43"/>
  <c r="AI13" i="43"/>
  <c r="AL13" i="43" s="1"/>
  <c r="M13" i="48" s="1"/>
  <c r="AI14" i="43"/>
  <c r="AL14" i="43" s="1"/>
  <c r="M14" i="48" s="1"/>
  <c r="AL18" i="43"/>
  <c r="M18" i="48" s="1"/>
  <c r="AL20" i="43"/>
  <c r="M20" i="48" s="1"/>
  <c r="AL21" i="43"/>
  <c r="M21" i="48" s="1"/>
  <c r="AL22" i="43"/>
  <c r="M22" i="48" s="1"/>
  <c r="AL24" i="43"/>
  <c r="M24" i="48" s="1"/>
  <c r="AL27" i="43"/>
  <c r="M27" i="48" s="1"/>
  <c r="AL29" i="43"/>
  <c r="M29" i="48" s="1"/>
  <c r="AI30" i="43"/>
  <c r="AL30" i="43" s="1"/>
  <c r="M30" i="48" s="1"/>
  <c r="AI31" i="43"/>
  <c r="AL31" i="43" s="1"/>
  <c r="M31" i="48" s="1"/>
  <c r="AI32" i="43"/>
  <c r="AL32" i="43" s="1"/>
  <c r="M32" i="48" s="1"/>
  <c r="AI33" i="43"/>
  <c r="AL33" i="43" s="1"/>
  <c r="M33" i="48" s="1"/>
  <c r="AI34" i="43"/>
  <c r="AL34" i="43" s="1"/>
  <c r="M34" i="48" s="1"/>
  <c r="AI35" i="43"/>
  <c r="AL35" i="43" s="1"/>
  <c r="M35" i="48" s="1"/>
  <c r="AI37" i="43"/>
  <c r="AL37" i="43" s="1"/>
  <c r="M37" i="48" s="1"/>
  <c r="AI20" i="42"/>
  <c r="AL20" i="42" s="1"/>
  <c r="L20" i="48" s="1"/>
  <c r="AI21" i="42"/>
  <c r="AL21" i="42" s="1"/>
  <c r="L21" i="48" s="1"/>
  <c r="AI22" i="42"/>
  <c r="AL22" i="42" s="1"/>
  <c r="L22" i="48" s="1"/>
  <c r="AI24" i="42"/>
  <c r="AL24" i="42" s="1"/>
  <c r="L24" i="48" s="1"/>
  <c r="AI27" i="42"/>
  <c r="AL27" i="42" s="1"/>
  <c r="L27" i="48" s="1"/>
  <c r="AI29" i="42"/>
  <c r="AI30" i="42"/>
  <c r="AL30" i="42" s="1"/>
  <c r="L30" i="48" s="1"/>
  <c r="AI31" i="42"/>
  <c r="AL31" i="42" s="1"/>
  <c r="L31" i="48" s="1"/>
  <c r="AI32" i="42"/>
  <c r="AI33" i="42"/>
  <c r="AI34" i="42"/>
  <c r="AI35" i="42"/>
  <c r="AL35" i="42" s="1"/>
  <c r="L35" i="48" s="1"/>
  <c r="AI37" i="42"/>
  <c r="G38" i="48"/>
  <c r="E4" i="48"/>
  <c r="D4" i="48"/>
  <c r="AL27" i="47"/>
  <c r="Q27" i="48" s="1"/>
  <c r="AL12" i="47"/>
  <c r="Q12" i="48" s="1"/>
  <c r="AH11" i="45"/>
  <c r="AK11" i="45" s="1"/>
  <c r="N11" i="48" s="1"/>
  <c r="AH12" i="45"/>
  <c r="AH13" i="45"/>
  <c r="AK13" i="45" s="1"/>
  <c r="N13" i="48" s="1"/>
  <c r="AH14" i="45"/>
  <c r="AK14" i="45" s="1"/>
  <c r="N14" i="48" s="1"/>
  <c r="AK29" i="45"/>
  <c r="N29" i="48" s="1"/>
  <c r="AK30" i="45"/>
  <c r="N30" i="48" s="1"/>
  <c r="AH31" i="45"/>
  <c r="AK31" i="45" s="1"/>
  <c r="N31" i="48" s="1"/>
  <c r="AH32" i="45"/>
  <c r="AK32" i="45" s="1"/>
  <c r="N32" i="48" s="1"/>
  <c r="AH33" i="45"/>
  <c r="AK33" i="45" s="1"/>
  <c r="N33" i="48" s="1"/>
  <c r="AH34" i="45"/>
  <c r="AK34" i="45" s="1"/>
  <c r="N34" i="48" s="1"/>
  <c r="AH35" i="45"/>
  <c r="AK35" i="45" s="1"/>
  <c r="N35" i="48" s="1"/>
  <c r="AH37" i="45"/>
  <c r="AK37" i="45" s="1"/>
  <c r="N37" i="48" s="1"/>
  <c r="AH11" i="46"/>
  <c r="AK11" i="46" s="1"/>
  <c r="P11" i="48" s="1"/>
  <c r="AH12" i="46"/>
  <c r="AH13" i="46"/>
  <c r="AK13" i="46" s="1"/>
  <c r="P13" i="48" s="1"/>
  <c r="AH14" i="46"/>
  <c r="AK14" i="46" s="1"/>
  <c r="P14" i="48" s="1"/>
  <c r="AK29" i="46"/>
  <c r="P29" i="48" s="1"/>
  <c r="AH30" i="46"/>
  <c r="AK30" i="46" s="1"/>
  <c r="P30" i="48" s="1"/>
  <c r="AH31" i="46"/>
  <c r="AK31" i="46" s="1"/>
  <c r="P31" i="48" s="1"/>
  <c r="AH32" i="46"/>
  <c r="AH33" i="46"/>
  <c r="AK33" i="46" s="1"/>
  <c r="P33" i="48" s="1"/>
  <c r="AH34" i="46"/>
  <c r="AK34" i="46" s="1"/>
  <c r="P34" i="48" s="1"/>
  <c r="AH35" i="46"/>
  <c r="AK35" i="46" s="1"/>
  <c r="P35" i="48" s="1"/>
  <c r="AH37" i="46"/>
  <c r="AK37" i="46" s="1"/>
  <c r="P37" i="48" s="1"/>
  <c r="AH11" i="53"/>
  <c r="AK11" i="53" s="1"/>
  <c r="U11" i="48" s="1"/>
  <c r="AH12" i="53"/>
  <c r="AH13" i="53"/>
  <c r="AK13" i="53" s="1"/>
  <c r="U13" i="48" s="1"/>
  <c r="AH14" i="53"/>
  <c r="AK14" i="53" s="1"/>
  <c r="U14" i="48" s="1"/>
  <c r="AK18" i="53"/>
  <c r="U18" i="48" s="1"/>
  <c r="AH20" i="53"/>
  <c r="AK20" i="53" s="1"/>
  <c r="U20" i="48" s="1"/>
  <c r="AH21" i="53"/>
  <c r="AK21" i="53" s="1"/>
  <c r="U21" i="48" s="1"/>
  <c r="AH22" i="53"/>
  <c r="AK22" i="53" s="1"/>
  <c r="U22" i="48" s="1"/>
  <c r="AH25" i="53"/>
  <c r="AK25" i="53" s="1"/>
  <c r="U25" i="48" s="1"/>
  <c r="AH27" i="53"/>
  <c r="AK27" i="53" s="1"/>
  <c r="U27" i="48" s="1"/>
  <c r="AH29" i="53"/>
  <c r="AK29" i="53" s="1"/>
  <c r="U29" i="48" s="1"/>
  <c r="AH30" i="53"/>
  <c r="AK30" i="53" s="1"/>
  <c r="U30" i="48" s="1"/>
  <c r="AH31" i="53"/>
  <c r="AK31" i="53" s="1"/>
  <c r="U31" i="48" s="1"/>
  <c r="AH32" i="53"/>
  <c r="AK32" i="53" s="1"/>
  <c r="U32" i="48" s="1"/>
  <c r="AH33" i="53"/>
  <c r="AK33" i="53" s="1"/>
  <c r="U33" i="48" s="1"/>
  <c r="AH34" i="53"/>
  <c r="AK34" i="53" s="1"/>
  <c r="U34" i="48" s="1"/>
  <c r="AH35" i="53"/>
  <c r="AK35" i="53" s="1"/>
  <c r="U35" i="48" s="1"/>
  <c r="AH37" i="53"/>
  <c r="AK37" i="53" s="1"/>
  <c r="U37" i="48" s="1"/>
  <c r="AH11" i="41"/>
  <c r="AK11" i="41" s="1"/>
  <c r="K11" i="48" s="1"/>
  <c r="AH12" i="41"/>
  <c r="AH13" i="41"/>
  <c r="AH14" i="41"/>
  <c r="AK14" i="41" s="1"/>
  <c r="K14" i="48" s="1"/>
  <c r="AH18" i="41"/>
  <c r="AK18" i="41" s="1"/>
  <c r="K18" i="48" s="1"/>
  <c r="AH20" i="41"/>
  <c r="AK20" i="41" s="1"/>
  <c r="K20" i="48" s="1"/>
  <c r="AH21" i="41"/>
  <c r="AK21" i="41" s="1"/>
  <c r="K21" i="48" s="1"/>
  <c r="AH22" i="41"/>
  <c r="AK22" i="41" s="1"/>
  <c r="K22" i="48" s="1"/>
  <c r="AH25" i="41"/>
  <c r="AK25" i="41" s="1"/>
  <c r="K25" i="48" s="1"/>
  <c r="AH27" i="41"/>
  <c r="AK27" i="41" s="1"/>
  <c r="K27" i="48" s="1"/>
  <c r="AH29" i="41"/>
  <c r="AH30" i="41"/>
  <c r="AK30" i="41" s="1"/>
  <c r="K30" i="48" s="1"/>
  <c r="AH31" i="41"/>
  <c r="AK31" i="41" s="1"/>
  <c r="K31" i="48" s="1"/>
  <c r="AH32" i="41"/>
  <c r="AH33" i="41"/>
  <c r="AH34" i="41"/>
  <c r="AH35" i="41"/>
  <c r="AK35" i="41" s="1"/>
  <c r="K35" i="48" s="1"/>
  <c r="AH37" i="41"/>
  <c r="AH10" i="46"/>
  <c r="AK10" i="46" s="1"/>
  <c r="P10" i="48" s="1"/>
  <c r="AH10" i="53"/>
  <c r="AK10" i="53" s="1"/>
  <c r="U10" i="48" s="1"/>
  <c r="AH10" i="45"/>
  <c r="AK10" i="45" s="1"/>
  <c r="N10" i="48" s="1"/>
  <c r="AH10" i="41"/>
  <c r="AK10" i="41" s="1"/>
  <c r="K10" i="48" s="1"/>
  <c r="D7" i="41"/>
  <c r="D8" i="41" s="1"/>
  <c r="R4" i="51"/>
  <c r="AI10" i="47"/>
  <c r="AL10" i="47" s="1"/>
  <c r="Q10" i="48" s="1"/>
  <c r="AI10" i="51"/>
  <c r="AL10" i="51" s="1"/>
  <c r="R10" i="48" s="1"/>
  <c r="AI10" i="54"/>
  <c r="AL10" i="54" s="1"/>
  <c r="T10" i="48" s="1"/>
  <c r="AI10" i="55"/>
  <c r="AL10" i="55" s="1"/>
  <c r="V10" i="48" s="1"/>
  <c r="AI38" i="44"/>
  <c r="AI10" i="43"/>
  <c r="AL10" i="43" s="1"/>
  <c r="M10" i="48" s="1"/>
  <c r="AJ38" i="42"/>
  <c r="AJ38" i="55"/>
  <c r="AI38" i="53"/>
  <c r="AJ38" i="54"/>
  <c r="AI10" i="44"/>
  <c r="AL10" i="44" s="1"/>
  <c r="O10" i="48" s="1"/>
  <c r="AG38" i="52"/>
  <c r="AJ38" i="51"/>
  <c r="AI38" i="46"/>
  <c r="AJ38" i="43"/>
  <c r="AJ38" i="47"/>
  <c r="AI38" i="45"/>
  <c r="AL13" i="42" l="1"/>
  <c r="L13" i="48" s="1"/>
  <c r="AL15" i="42"/>
  <c r="L15" i="48" s="1"/>
  <c r="AL34" i="42"/>
  <c r="L34" i="48" s="1"/>
  <c r="AL26" i="42"/>
  <c r="L26" i="48" s="1"/>
  <c r="AL33" i="42"/>
  <c r="L33" i="48" s="1"/>
  <c r="AL29" i="42"/>
  <c r="L29" i="48" s="1"/>
  <c r="AL19" i="42"/>
  <c r="L19" i="48" s="1"/>
  <c r="W19" i="48" s="1"/>
  <c r="AI19" i="48" s="1"/>
  <c r="AL16" i="42"/>
  <c r="L16" i="48" s="1"/>
  <c r="AL37" i="42"/>
  <c r="L37" i="48" s="1"/>
  <c r="AL32" i="42"/>
  <c r="L32" i="48" s="1"/>
  <c r="AK26" i="41"/>
  <c r="K26" i="48" s="1"/>
  <c r="AK34" i="41"/>
  <c r="K34" i="48" s="1"/>
  <c r="AK33" i="41"/>
  <c r="K33" i="48" s="1"/>
  <c r="AK29" i="41"/>
  <c r="K29" i="48" s="1"/>
  <c r="AK13" i="41"/>
  <c r="K13" i="48" s="1"/>
  <c r="AK37" i="41"/>
  <c r="K37" i="48" s="1"/>
  <c r="AK16" i="41"/>
  <c r="K16" i="48" s="1"/>
  <c r="AK15" i="41"/>
  <c r="K15" i="48" s="1"/>
  <c r="W31" i="48"/>
  <c r="AI31" i="48" s="1"/>
  <c r="AL12" i="54"/>
  <c r="T12" i="48" s="1"/>
  <c r="AI39" i="54"/>
  <c r="AK12" i="53"/>
  <c r="U12" i="48" s="1"/>
  <c r="AH39" i="53"/>
  <c r="AL12" i="55"/>
  <c r="V12" i="48" s="1"/>
  <c r="AI39" i="55"/>
  <c r="AI39" i="43"/>
  <c r="AL12" i="51"/>
  <c r="R12" i="48" s="1"/>
  <c r="AI39" i="51"/>
  <c r="AL13" i="47"/>
  <c r="Q13" i="48" s="1"/>
  <c r="AI39" i="47"/>
  <c r="AK12" i="46"/>
  <c r="P12" i="48" s="1"/>
  <c r="AH39" i="46"/>
  <c r="AL12" i="44"/>
  <c r="O12" i="48" s="1"/>
  <c r="AI39" i="44"/>
  <c r="AK12" i="45"/>
  <c r="N12" i="48" s="1"/>
  <c r="AH39" i="45"/>
  <c r="W20" i="48"/>
  <c r="X20" i="48" s="1"/>
  <c r="AK12" i="41"/>
  <c r="K12" i="48" s="1"/>
  <c r="AL33" i="54"/>
  <c r="T33" i="48" s="1"/>
  <c r="AI35" i="52"/>
  <c r="S35" i="48" s="1"/>
  <c r="AH38" i="46"/>
  <c r="AL12" i="42"/>
  <c r="L12" i="48" s="1"/>
  <c r="AH38" i="45"/>
  <c r="AL12" i="43"/>
  <c r="M12" i="48" s="1"/>
  <c r="AI38" i="42"/>
  <c r="AI38" i="47"/>
  <c r="AL38" i="47" s="1"/>
  <c r="AH38" i="41"/>
  <c r="N2" i="41"/>
  <c r="K6" i="48" s="1"/>
  <c r="D4" i="41"/>
  <c r="E7" i="41"/>
  <c r="AK32" i="41"/>
  <c r="K32" i="48" s="1"/>
  <c r="AK32" i="46"/>
  <c r="P32" i="48" s="1"/>
  <c r="AI38" i="55"/>
  <c r="AL38" i="55" s="1"/>
  <c r="AH38" i="53"/>
  <c r="AL25" i="55"/>
  <c r="V25" i="48" s="1"/>
  <c r="AI38" i="43"/>
  <c r="AF38" i="52"/>
  <c r="W21" i="48"/>
  <c r="AI21" i="48" s="1"/>
  <c r="AI11" i="52"/>
  <c r="S11" i="48" s="1"/>
  <c r="W27" i="48"/>
  <c r="AI27" i="48" s="1"/>
  <c r="W14" i="48"/>
  <c r="X14" i="48" s="1"/>
  <c r="AI38" i="54"/>
  <c r="AL38" i="54" s="1"/>
  <c r="W22" i="48"/>
  <c r="AI22" i="48" s="1"/>
  <c r="W10" i="48"/>
  <c r="AI10" i="48" s="1"/>
  <c r="W36" i="48"/>
  <c r="X36" i="48" s="1"/>
  <c r="AI38" i="51"/>
  <c r="AL38" i="51" s="1"/>
  <c r="A1" i="49"/>
  <c r="G1" i="49"/>
  <c r="H1" i="49" s="1"/>
  <c r="W26" i="48" l="1"/>
  <c r="X26" i="48" s="1"/>
  <c r="W15" i="48"/>
  <c r="AI15" i="48" s="1"/>
  <c r="W16" i="48"/>
  <c r="X16" i="48" s="1"/>
  <c r="W37" i="48"/>
  <c r="AI37" i="48" s="1"/>
  <c r="W34" i="48"/>
  <c r="X34" i="48" s="1"/>
  <c r="W30" i="48"/>
  <c r="X30" i="48" s="1"/>
  <c r="Q38" i="48"/>
  <c r="O38" i="48"/>
  <c r="W23" i="48"/>
  <c r="X23" i="48" s="1"/>
  <c r="W28" i="48"/>
  <c r="X28" i="48" s="1"/>
  <c r="W18" i="48"/>
  <c r="AI18" i="48" s="1"/>
  <c r="W17" i="48"/>
  <c r="X17" i="48" s="1"/>
  <c r="W29" i="48"/>
  <c r="X29" i="48" s="1"/>
  <c r="R38" i="48"/>
  <c r="W24" i="48"/>
  <c r="X24" i="48" s="1"/>
  <c r="I1" i="49"/>
  <c r="J1" i="49"/>
  <c r="AK38" i="53"/>
  <c r="AK38" i="45"/>
  <c r="AJ38" i="44"/>
  <c r="AL38" i="44"/>
  <c r="V38" i="48"/>
  <c r="AK38" i="41"/>
  <c r="W13" i="48"/>
  <c r="X13" i="48" s="1"/>
  <c r="AL38" i="42"/>
  <c r="W12" i="48"/>
  <c r="AI12" i="48" s="1"/>
  <c r="W33" i="48"/>
  <c r="AI33" i="48" s="1"/>
  <c r="T38" i="48"/>
  <c r="L38" i="48"/>
  <c r="W35" i="48"/>
  <c r="AI35" i="48" s="1"/>
  <c r="S38" i="48"/>
  <c r="M38" i="48"/>
  <c r="AL38" i="43"/>
  <c r="N38" i="48"/>
  <c r="K38" i="48"/>
  <c r="E5" i="41"/>
  <c r="F7" i="41"/>
  <c r="D5" i="41" s="1"/>
  <c r="E8" i="41"/>
  <c r="X10" i="48"/>
  <c r="AK38" i="46"/>
  <c r="U38" i="48"/>
  <c r="W25" i="48"/>
  <c r="AI25" i="48" s="1"/>
  <c r="X21" i="48"/>
  <c r="W11" i="48"/>
  <c r="X11" i="48" s="1"/>
  <c r="AI26" i="48"/>
  <c r="X19" i="48"/>
  <c r="X27" i="48"/>
  <c r="AI38" i="52"/>
  <c r="AI14" i="48"/>
  <c r="X22" i="48"/>
  <c r="X31" i="48"/>
  <c r="X15" i="48" l="1"/>
  <c r="AI34" i="48"/>
  <c r="X37" i="48"/>
  <c r="AI30" i="48"/>
  <c r="X18" i="48"/>
  <c r="AI29" i="48"/>
  <c r="I17" i="48"/>
  <c r="J17" i="48"/>
  <c r="Z17" i="48" s="1"/>
  <c r="D23" i="48"/>
  <c r="I23" i="48"/>
  <c r="J23" i="48"/>
  <c r="Z23" i="48" s="1"/>
  <c r="D17" i="48"/>
  <c r="D28" i="48"/>
  <c r="J28" i="48"/>
  <c r="Z28" i="48" s="1"/>
  <c r="I28" i="48"/>
  <c r="AI13" i="48"/>
  <c r="X12" i="48"/>
  <c r="X33" i="48"/>
  <c r="X35" i="48"/>
  <c r="F8" i="41"/>
  <c r="G7" i="41"/>
  <c r="W32" i="48"/>
  <c r="W38" i="48" s="1"/>
  <c r="P38" i="48"/>
  <c r="X25" i="48"/>
  <c r="AI11" i="48"/>
  <c r="D36" i="48"/>
  <c r="I16" i="48"/>
  <c r="D32" i="48"/>
  <c r="I22" i="48"/>
  <c r="I29" i="48"/>
  <c r="D25" i="48"/>
  <c r="J19" i="48"/>
  <c r="Z19" i="48" s="1"/>
  <c r="J21" i="48"/>
  <c r="Z21" i="48" s="1"/>
  <c r="J25" i="48"/>
  <c r="Z25" i="48" s="1"/>
  <c r="J27" i="48"/>
  <c r="Z27" i="48" s="1"/>
  <c r="D22" i="48"/>
  <c r="I33" i="48"/>
  <c r="J11" i="48"/>
  <c r="Z11" i="48" s="1"/>
  <c r="J13" i="48"/>
  <c r="Z13" i="48" s="1"/>
  <c r="J18" i="48"/>
  <c r="Z18" i="48" s="1"/>
  <c r="I13" i="48"/>
  <c r="J10" i="48"/>
  <c r="Z10" i="48" s="1"/>
  <c r="D37" i="48"/>
  <c r="D14" i="48"/>
  <c r="I24" i="48"/>
  <c r="D24" i="48"/>
  <c r="D16" i="48"/>
  <c r="D34" i="48"/>
  <c r="I19" i="48"/>
  <c r="I25" i="48"/>
  <c r="D19" i="48"/>
  <c r="D27" i="48"/>
  <c r="D26" i="48"/>
  <c r="J31" i="48"/>
  <c r="Z31" i="48" s="1"/>
  <c r="J33" i="48"/>
  <c r="Z33" i="48" s="1"/>
  <c r="J35" i="48"/>
  <c r="Z35" i="48" s="1"/>
  <c r="J15" i="48"/>
  <c r="Z15" i="48" s="1"/>
  <c r="I27" i="48"/>
  <c r="D15" i="48"/>
  <c r="J32" i="48"/>
  <c r="Z32" i="48" s="1"/>
  <c r="J37" i="48"/>
  <c r="Z37" i="48" s="1"/>
  <c r="I34" i="48"/>
  <c r="J12" i="48"/>
  <c r="Z12" i="48" s="1"/>
  <c r="I14" i="48"/>
  <c r="D35" i="48"/>
  <c r="D12" i="48"/>
  <c r="I36" i="48"/>
  <c r="D31" i="48"/>
  <c r="I20" i="48"/>
  <c r="D20" i="48"/>
  <c r="J20" i="48"/>
  <c r="Z20" i="48" s="1"/>
  <c r="J26" i="48"/>
  <c r="Z26" i="48" s="1"/>
  <c r="D10" i="48"/>
  <c r="I30" i="48"/>
  <c r="I35" i="48"/>
  <c r="I18" i="48"/>
  <c r="D29" i="48"/>
  <c r="D11" i="48"/>
  <c r="J24" i="48"/>
  <c r="Z24" i="48" s="1"/>
  <c r="D30" i="48"/>
  <c r="I15" i="48"/>
  <c r="J29" i="48"/>
  <c r="Z29" i="48" s="1"/>
  <c r="I12" i="48"/>
  <c r="D18" i="48"/>
  <c r="I21" i="48"/>
  <c r="J30" i="48"/>
  <c r="Z30" i="48" s="1"/>
  <c r="I31" i="48"/>
  <c r="I10" i="48"/>
  <c r="J16" i="48"/>
  <c r="Z16" i="48" s="1"/>
  <c r="I26" i="48"/>
  <c r="J22" i="48"/>
  <c r="Z22" i="48" s="1"/>
  <c r="I32" i="48"/>
  <c r="J14" i="48"/>
  <c r="Z14" i="48" s="1"/>
  <c r="J36" i="48"/>
  <c r="Z36" i="48" s="1"/>
  <c r="D33" i="48"/>
  <c r="D21" i="48"/>
  <c r="J34" i="48"/>
  <c r="Z34" i="48" s="1"/>
  <c r="I37" i="48"/>
  <c r="I11" i="48"/>
  <c r="D13" i="48"/>
  <c r="G8" i="41" l="1"/>
  <c r="G5" i="41"/>
  <c r="H7" i="41"/>
  <c r="AA10" i="48"/>
  <c r="X32" i="48"/>
  <c r="X38" i="48" s="1"/>
  <c r="AI32" i="48"/>
  <c r="AA28" i="48"/>
  <c r="AB28" i="48" s="1"/>
  <c r="AC28" i="48" s="1"/>
  <c r="AD28" i="48" s="1"/>
  <c r="AA17" i="48"/>
  <c r="AB17" i="48" s="1"/>
  <c r="AC17" i="48" s="1"/>
  <c r="AD17" i="48" s="1"/>
  <c r="AA23" i="48"/>
  <c r="AB23" i="48" s="1"/>
  <c r="AC23" i="48" s="1"/>
  <c r="AA11" i="48"/>
  <c r="AB11" i="48" s="1"/>
  <c r="AC11" i="48" s="1"/>
  <c r="I38" i="48"/>
  <c r="AA15" i="48"/>
  <c r="AB15" i="48" s="1"/>
  <c r="AC15" i="48" s="1"/>
  <c r="AA20" i="48"/>
  <c r="AB20" i="48" s="1"/>
  <c r="AC20" i="48" s="1"/>
  <c r="AD20" i="48" s="1"/>
  <c r="AA34" i="48"/>
  <c r="AB34" i="48" s="1"/>
  <c r="AC34" i="48" s="1"/>
  <c r="AD34" i="48" s="1"/>
  <c r="AA27" i="48"/>
  <c r="AB27" i="48" s="1"/>
  <c r="AC27" i="48" s="1"/>
  <c r="AD27" i="48" s="1"/>
  <c r="AA37" i="48"/>
  <c r="AB37" i="48" s="1"/>
  <c r="AC37" i="48" s="1"/>
  <c r="AA26" i="48"/>
  <c r="AB26" i="48" s="1"/>
  <c r="AC26" i="48" s="1"/>
  <c r="AD26" i="48" s="1"/>
  <c r="AA31" i="48"/>
  <c r="AB31" i="48" s="1"/>
  <c r="AC31" i="48" s="1"/>
  <c r="AA18" i="48"/>
  <c r="AB18" i="48" s="1"/>
  <c r="AC18" i="48" s="1"/>
  <c r="AG18" i="48" s="1"/>
  <c r="AA25" i="48"/>
  <c r="AB25" i="48" s="1"/>
  <c r="AC25" i="48" s="1"/>
  <c r="AD25" i="48" s="1"/>
  <c r="AA16" i="48"/>
  <c r="AB16" i="48" s="1"/>
  <c r="AC16" i="48" s="1"/>
  <c r="AD16" i="48" s="1"/>
  <c r="AA12" i="48"/>
  <c r="AB12" i="48" s="1"/>
  <c r="AC12" i="48" s="1"/>
  <c r="AA35" i="48"/>
  <c r="AB35" i="48" s="1"/>
  <c r="AC35" i="48" s="1"/>
  <c r="AD35" i="48" s="1"/>
  <c r="AA14" i="48"/>
  <c r="AB14" i="48" s="1"/>
  <c r="AC14" i="48" s="1"/>
  <c r="AA19" i="48"/>
  <c r="AB19" i="48" s="1"/>
  <c r="AC19" i="48" s="1"/>
  <c r="AG19" i="48" s="1"/>
  <c r="AA24" i="48"/>
  <c r="AB24" i="48" s="1"/>
  <c r="AC24" i="48" s="1"/>
  <c r="AD24" i="48" s="1"/>
  <c r="J38" i="48"/>
  <c r="AA29" i="48"/>
  <c r="AB29" i="48" s="1"/>
  <c r="AC29" i="48" s="1"/>
  <c r="AG29" i="48" s="1"/>
  <c r="AA32" i="48"/>
  <c r="AB32" i="48" s="1"/>
  <c r="AA21" i="48"/>
  <c r="AB21" i="48" s="1"/>
  <c r="AC21" i="48" s="1"/>
  <c r="AD21" i="48" s="1"/>
  <c r="AA30" i="48"/>
  <c r="AB30" i="48" s="1"/>
  <c r="AC30" i="48" s="1"/>
  <c r="AA36" i="48"/>
  <c r="AB36" i="48" s="1"/>
  <c r="AC36" i="48" s="1"/>
  <c r="AA13" i="48"/>
  <c r="AB13" i="48" s="1"/>
  <c r="AC13" i="48" s="1"/>
  <c r="AA33" i="48"/>
  <c r="AB33" i="48" s="1"/>
  <c r="AC33" i="48" s="1"/>
  <c r="AD33" i="48" s="1"/>
  <c r="AA22" i="48"/>
  <c r="AB22" i="48" s="1"/>
  <c r="AC22" i="48" s="1"/>
  <c r="AG22" i="48" s="1"/>
  <c r="I7" i="41" l="1"/>
  <c r="H5" i="41"/>
  <c r="H8" i="41"/>
  <c r="F5" i="41"/>
  <c r="AC32" i="48"/>
  <c r="AD32" i="48" s="1"/>
  <c r="AG17" i="48"/>
  <c r="AG25" i="48"/>
  <c r="AG21" i="48"/>
  <c r="AD23" i="48"/>
  <c r="AG23" i="48"/>
  <c r="AG27" i="48"/>
  <c r="AG24" i="48"/>
  <c r="AG20" i="48"/>
  <c r="AG16" i="48"/>
  <c r="AG28" i="48"/>
  <c r="AG26" i="48"/>
  <c r="AD14" i="48"/>
  <c r="AG14" i="48"/>
  <c r="AD15" i="48"/>
  <c r="AG15" i="48"/>
  <c r="AG34" i="48"/>
  <c r="AD30" i="48"/>
  <c r="AG30" i="48"/>
  <c r="AD12" i="48"/>
  <c r="AG12" i="48"/>
  <c r="AD37" i="48"/>
  <c r="AG37" i="48"/>
  <c r="AD22" i="48"/>
  <c r="AD18" i="48"/>
  <c r="AD29" i="48"/>
  <c r="AD11" i="48"/>
  <c r="AG11" i="48"/>
  <c r="AD13" i="48"/>
  <c r="AG13" i="48"/>
  <c r="AD19" i="48"/>
  <c r="AD36" i="48"/>
  <c r="AG36" i="48"/>
  <c r="AD31" i="48"/>
  <c r="AG31" i="48"/>
  <c r="AG33" i="48"/>
  <c r="AG35" i="48"/>
  <c r="Z38" i="48"/>
  <c r="AB10" i="48"/>
  <c r="AA38" i="48"/>
  <c r="I8" i="41" l="1"/>
  <c r="I5" i="41"/>
  <c r="J7" i="41"/>
  <c r="AG32" i="48"/>
  <c r="AB38" i="48"/>
  <c r="AC10" i="48"/>
  <c r="AG10" i="48" s="1"/>
  <c r="K7" i="41" l="1"/>
  <c r="L7" i="41" s="1"/>
  <c r="J5" i="41"/>
  <c r="J8" i="41"/>
  <c r="AC38" i="48"/>
  <c r="AD10" i="48"/>
  <c r="AD38" i="48" s="1"/>
  <c r="L5" i="41" l="1"/>
  <c r="L8" i="41"/>
  <c r="K8" i="41"/>
  <c r="M7" i="41" l="1"/>
  <c r="K5" i="41" s="1"/>
  <c r="N7" i="41" l="1"/>
  <c r="M8" i="41"/>
  <c r="N8" i="41" l="1"/>
  <c r="O7" i="41"/>
  <c r="N5" i="41"/>
  <c r="P7" i="41" l="1"/>
  <c r="O5" i="41"/>
  <c r="O8" i="41"/>
  <c r="M5" i="41"/>
  <c r="Q7" i="41" l="1"/>
  <c r="P5" i="41"/>
  <c r="P8" i="41"/>
  <c r="R7" i="41" l="1"/>
  <c r="Q8" i="41"/>
  <c r="S7" i="41" l="1"/>
  <c r="Q5" i="41" s="1"/>
  <c r="R8" i="41"/>
  <c r="T7" i="41" l="1"/>
  <c r="R5" i="41" s="1"/>
  <c r="S8" i="41"/>
  <c r="S5" i="41"/>
  <c r="T8" i="41" l="1"/>
  <c r="U7" i="41"/>
  <c r="V7" i="41" l="1"/>
  <c r="U5" i="41"/>
  <c r="U8" i="41"/>
  <c r="W7" i="41" l="1"/>
  <c r="V5" i="41"/>
  <c r="V8" i="41"/>
  <c r="T5" i="41"/>
  <c r="W8" i="41" l="1"/>
  <c r="X7" i="41"/>
  <c r="W5" i="41"/>
  <c r="X8" i="41" l="1"/>
  <c r="Y7" i="41"/>
  <c r="Y8" i="41" l="1"/>
  <c r="Z7" i="41"/>
  <c r="X5" i="41" s="1"/>
  <c r="Z5" i="41" l="1"/>
  <c r="AA7" i="41"/>
  <c r="Y5" i="41" s="1"/>
  <c r="Z8" i="41"/>
  <c r="AB7" i="41" l="1"/>
  <c r="AA8" i="41"/>
  <c r="AB8" i="41" l="1"/>
  <c r="AC7" i="41"/>
  <c r="AB5" i="41"/>
  <c r="AC5" i="41" l="1"/>
  <c r="AD7" i="41"/>
  <c r="AC8" i="41"/>
  <c r="AA5" i="41"/>
  <c r="AE7" i="41" l="1"/>
  <c r="AD5" i="41"/>
  <c r="AD8" i="41"/>
  <c r="AE8" i="41" l="1"/>
  <c r="AF7" i="41"/>
  <c r="AF8" i="41" l="1"/>
  <c r="AF5" i="41"/>
  <c r="AG7" i="41"/>
  <c r="AE5" i="41" s="1"/>
  <c r="AG5" i="41" l="1"/>
  <c r="AG8" i="41"/>
  <c r="D7" i="42"/>
  <c r="L6" i="48" l="1"/>
  <c r="D4" i="42"/>
  <c r="D8" i="42"/>
  <c r="N2" i="42"/>
  <c r="E7" i="42"/>
  <c r="E8" i="42" l="1"/>
  <c r="F7" i="42"/>
  <c r="E5" i="42"/>
  <c r="G7" i="42" l="1"/>
  <c r="F5" i="42"/>
  <c r="F8" i="42"/>
  <c r="D5" i="42"/>
  <c r="G8" i="42" l="1"/>
  <c r="H7" i="42"/>
  <c r="G5" i="42"/>
  <c r="H8" i="42" l="1"/>
  <c r="I7" i="42"/>
  <c r="J7" i="42" l="1"/>
  <c r="H5" i="42" s="1"/>
  <c r="I8" i="42"/>
  <c r="K7" i="42" l="1"/>
  <c r="I5" i="42" s="1"/>
  <c r="J5" i="42"/>
  <c r="J8" i="42"/>
  <c r="L7" i="42" l="1"/>
  <c r="K8" i="42"/>
  <c r="L8" i="42" l="1"/>
  <c r="M7" i="42"/>
  <c r="L5" i="42"/>
  <c r="M8" i="42" l="1"/>
  <c r="N7" i="42"/>
  <c r="M5" i="42"/>
  <c r="K5" i="42"/>
  <c r="O7" i="42" l="1"/>
  <c r="N5" i="42"/>
  <c r="N8" i="42"/>
  <c r="O8" i="42" l="1"/>
  <c r="P7" i="42"/>
  <c r="Q7" i="42" l="1"/>
  <c r="O5" i="42" s="1"/>
  <c r="P8" i="42"/>
  <c r="Q8" i="42" l="1"/>
  <c r="R7" i="42"/>
  <c r="P5" i="42" s="1"/>
  <c r="Q5" i="42"/>
  <c r="S7" i="42" l="1"/>
  <c r="R8" i="42"/>
  <c r="S8" i="42" l="1"/>
  <c r="S5" i="42"/>
  <c r="T7" i="42"/>
  <c r="T5" i="42" l="1"/>
  <c r="T8" i="42"/>
  <c r="U7" i="42"/>
  <c r="R5" i="42"/>
  <c r="U8" i="42" l="1"/>
  <c r="V7" i="42"/>
  <c r="U5" i="42"/>
  <c r="V8" i="42" l="1"/>
  <c r="W7" i="42"/>
  <c r="X7" i="42" l="1"/>
  <c r="V5" i="42" s="1"/>
  <c r="W8" i="42"/>
  <c r="X5" i="42" l="1"/>
  <c r="X8" i="42"/>
  <c r="Y7" i="42"/>
  <c r="W5" i="42" s="1"/>
  <c r="Y8" i="42" l="1"/>
  <c r="Z7" i="42"/>
  <c r="Z5" i="42" l="1"/>
  <c r="AA7" i="42"/>
  <c r="Z8" i="42"/>
  <c r="AB7" i="42" l="1"/>
  <c r="AA5" i="42"/>
  <c r="AA8" i="42"/>
  <c r="Y5" i="42"/>
  <c r="AB5" i="42" l="1"/>
  <c r="AB8" i="42"/>
  <c r="AC7" i="42"/>
  <c r="AD7" i="42" l="1"/>
  <c r="AC8" i="42"/>
  <c r="AE7" i="42" l="1"/>
  <c r="AC5" i="42" s="1"/>
  <c r="AD8" i="42"/>
  <c r="AF7" i="42" l="1"/>
  <c r="AD5" i="42" s="1"/>
  <c r="AE5" i="42"/>
  <c r="AE8" i="42"/>
  <c r="AF8" i="42" l="1"/>
  <c r="AG7" i="42"/>
  <c r="AF5" i="42" s="1"/>
  <c r="AG5" i="42" l="1"/>
  <c r="AG8" i="42"/>
  <c r="AH7" i="42"/>
  <c r="AH8" i="42" l="1"/>
  <c r="D7" i="43"/>
  <c r="N2" i="43" l="1"/>
  <c r="D4" i="43"/>
  <c r="D8" i="43"/>
  <c r="E7" i="43"/>
  <c r="M6" i="48"/>
  <c r="D5" i="43"/>
  <c r="F7" i="43" l="1"/>
  <c r="E8" i="43"/>
  <c r="F8" i="43" l="1"/>
  <c r="G7" i="43"/>
  <c r="E5" i="43" s="1"/>
  <c r="H7" i="43" l="1"/>
  <c r="F5" i="43" s="1"/>
  <c r="G8" i="43"/>
  <c r="G5" i="43"/>
  <c r="I7" i="43" l="1"/>
  <c r="H8" i="43"/>
  <c r="I8" i="43" l="1"/>
  <c r="I5" i="43"/>
  <c r="J7" i="43"/>
  <c r="J5" i="43" l="1"/>
  <c r="J8" i="43"/>
  <c r="K7" i="43"/>
  <c r="H5" i="43"/>
  <c r="K8" i="43" l="1"/>
  <c r="K5" i="43"/>
  <c r="L7" i="43"/>
  <c r="M7" i="43" l="1"/>
  <c r="L8" i="43"/>
  <c r="M8" i="43" l="1"/>
  <c r="N7" i="43"/>
  <c r="L5" i="43" s="1"/>
  <c r="O7" i="43" l="1"/>
  <c r="M5" i="43" s="1"/>
  <c r="N5" i="43"/>
  <c r="N8" i="43"/>
  <c r="O8" i="43" l="1"/>
  <c r="P7" i="43"/>
  <c r="Q7" i="43" l="1"/>
  <c r="P8" i="43"/>
  <c r="P5" i="43"/>
  <c r="Q5" i="43" l="1"/>
  <c r="R7" i="43"/>
  <c r="Q8" i="43"/>
  <c r="O5" i="43"/>
  <c r="R8" i="43" l="1"/>
  <c r="R5" i="43"/>
  <c r="S7" i="43"/>
  <c r="T7" i="43" l="1"/>
  <c r="S8" i="43"/>
  <c r="T8" i="43" l="1"/>
  <c r="U7" i="43"/>
  <c r="S5" i="43" s="1"/>
  <c r="U8" i="43" l="1"/>
  <c r="V7" i="43"/>
  <c r="T5" i="43" s="1"/>
  <c r="U5" i="43"/>
  <c r="V8" i="43" l="1"/>
  <c r="W7" i="43"/>
  <c r="W8" i="43" l="1"/>
  <c r="W5" i="43"/>
  <c r="X7" i="43"/>
  <c r="Y7" i="43" l="1"/>
  <c r="X5" i="43"/>
  <c r="X8" i="43"/>
  <c r="V5" i="43"/>
  <c r="Y8" i="43" l="1"/>
  <c r="Z7" i="43"/>
  <c r="Y5" i="43"/>
  <c r="Z8" i="43" l="1"/>
  <c r="AA7" i="43"/>
  <c r="AA8" i="43" l="1"/>
  <c r="AB7" i="43"/>
  <c r="Z5" i="43" s="1"/>
  <c r="AB5" i="43" l="1"/>
  <c r="AC7" i="43"/>
  <c r="AA5" i="43" s="1"/>
  <c r="AB8" i="43"/>
  <c r="AC8" i="43" l="1"/>
  <c r="AD7" i="43"/>
  <c r="AD5" i="43" l="1"/>
  <c r="AD8" i="43"/>
  <c r="AE7" i="43"/>
  <c r="AE5" i="43" l="1"/>
  <c r="AF7" i="43"/>
  <c r="AE8" i="43"/>
  <c r="AC5" i="43"/>
  <c r="AF5" i="43" l="1"/>
  <c r="AG7" i="43"/>
  <c r="AH7" i="43" s="1"/>
  <c r="AF8" i="43"/>
  <c r="AG8" i="43" l="1"/>
  <c r="AG5" i="43"/>
  <c r="AH8" i="43" l="1"/>
  <c r="D7" i="45"/>
  <c r="D4" i="45" l="1"/>
  <c r="D8" i="45"/>
  <c r="E7" i="45"/>
  <c r="D5" i="45"/>
  <c r="N2" i="45"/>
  <c r="N6" i="48"/>
  <c r="F7" i="45" l="1"/>
  <c r="E8" i="45"/>
  <c r="G7" i="45" l="1"/>
  <c r="F5" i="45"/>
  <c r="F8" i="45"/>
  <c r="H7" i="45" l="1"/>
  <c r="G8" i="45"/>
  <c r="E5" i="45"/>
  <c r="H8" i="45" l="1"/>
  <c r="I7" i="45"/>
  <c r="G5" i="45" s="1"/>
  <c r="H5" i="45"/>
  <c r="J7" i="45" l="1"/>
  <c r="I8" i="45"/>
  <c r="J8" i="45" l="1"/>
  <c r="K7" i="45"/>
  <c r="I5" i="45" s="1"/>
  <c r="K8" i="45" l="1"/>
  <c r="L7" i="45"/>
  <c r="J5" i="45" s="1"/>
  <c r="K5" i="45"/>
  <c r="L8" i="45" l="1"/>
  <c r="M7" i="45"/>
  <c r="N7" i="45" l="1"/>
  <c r="M8" i="45"/>
  <c r="M5" i="45"/>
  <c r="N8" i="45" l="1"/>
  <c r="O7" i="45"/>
  <c r="L5" i="45"/>
  <c r="P7" i="45" l="1"/>
  <c r="N5" i="45" s="1"/>
  <c r="O5" i="45"/>
  <c r="O8" i="45"/>
  <c r="P8" i="45" l="1"/>
  <c r="Q7" i="45"/>
  <c r="Q8" i="45" l="1"/>
  <c r="R7" i="45"/>
  <c r="P5" i="45" s="1"/>
  <c r="R8" i="45" l="1"/>
  <c r="S7" i="45"/>
  <c r="Q5" i="45" s="1"/>
  <c r="R5" i="45"/>
  <c r="T7" i="45" l="1"/>
  <c r="S8" i="45"/>
  <c r="T5" i="45" l="1"/>
  <c r="U7" i="45"/>
  <c r="T8" i="45"/>
  <c r="V7" i="45" l="1"/>
  <c r="U8" i="45"/>
  <c r="S5" i="45"/>
  <c r="W7" i="45" l="1"/>
  <c r="U5" i="45" s="1"/>
  <c r="V5" i="45"/>
  <c r="V8" i="45"/>
  <c r="W8" i="45" l="1"/>
  <c r="X7" i="45"/>
  <c r="Y7" i="45" l="1"/>
  <c r="W5" i="45" s="1"/>
  <c r="X8" i="45"/>
  <c r="Y5" i="45" l="1"/>
  <c r="Y8" i="45"/>
  <c r="Z7" i="45"/>
  <c r="X5" i="45" s="1"/>
  <c r="Z8" i="45" l="1"/>
  <c r="AA7" i="45"/>
  <c r="AA8" i="45" l="1"/>
  <c r="AB7" i="45"/>
  <c r="AA5" i="45"/>
  <c r="AB8" i="45" l="1"/>
  <c r="AC7" i="45"/>
  <c r="Z5" i="45"/>
  <c r="AC5" i="45" l="1"/>
  <c r="AD7" i="45"/>
  <c r="AB5" i="45" s="1"/>
  <c r="AC8" i="45"/>
  <c r="AD8" i="45" l="1"/>
  <c r="AE7" i="45"/>
  <c r="AE8" i="45" l="1"/>
  <c r="AF7" i="45"/>
  <c r="AD5" i="45" s="1"/>
  <c r="AG7" i="45" l="1"/>
  <c r="AE5" i="45" s="1"/>
  <c r="AF8" i="45"/>
  <c r="AF5" i="45"/>
  <c r="AG8" i="45" l="1"/>
  <c r="D7" i="44"/>
  <c r="AG5" i="45"/>
  <c r="E7" i="44" l="1"/>
  <c r="O6" i="48"/>
  <c r="D4" i="44"/>
  <c r="D8" i="44"/>
  <c r="N2" i="44"/>
  <c r="D5" i="44"/>
  <c r="F7" i="44" l="1"/>
  <c r="E8" i="44"/>
  <c r="F5" i="44" l="1"/>
  <c r="G7" i="44"/>
  <c r="E5" i="44" s="1"/>
  <c r="F8" i="44"/>
  <c r="G8" i="44" l="1"/>
  <c r="H7" i="44"/>
  <c r="I7" i="44" l="1"/>
  <c r="G5" i="44" s="1"/>
  <c r="H8" i="44"/>
  <c r="I5" i="44" l="1"/>
  <c r="J7" i="44"/>
  <c r="H5" i="44" s="1"/>
  <c r="I8" i="44"/>
  <c r="J8" i="44" l="1"/>
  <c r="K7" i="44"/>
  <c r="K8" i="44" l="1"/>
  <c r="K5" i="44"/>
  <c r="L7" i="44"/>
  <c r="L8" i="44" l="1"/>
  <c r="M7" i="44"/>
  <c r="J5" i="44"/>
  <c r="N7" i="44" l="1"/>
  <c r="L5" i="44" s="1"/>
  <c r="M5" i="44"/>
  <c r="M8" i="44"/>
  <c r="N8" i="44" l="1"/>
  <c r="O7" i="44"/>
  <c r="O8" i="44" l="1"/>
  <c r="P7" i="44"/>
  <c r="N5" i="44" s="1"/>
  <c r="P5" i="44" l="1"/>
  <c r="P8" i="44"/>
  <c r="Q7" i="44"/>
  <c r="O5" i="44" s="1"/>
  <c r="Q8" i="44" l="1"/>
  <c r="R7" i="44"/>
  <c r="R8" i="44" l="1"/>
  <c r="S7" i="44"/>
  <c r="R5" i="44"/>
  <c r="S8" i="44" l="1"/>
  <c r="T7" i="44"/>
  <c r="Q5" i="44"/>
  <c r="T8" i="44" l="1"/>
  <c r="U7" i="44"/>
  <c r="S5" i="44" s="1"/>
  <c r="T5" i="44"/>
  <c r="U8" i="44" l="1"/>
  <c r="V7" i="44"/>
  <c r="V8" i="44" l="1"/>
  <c r="W7" i="44"/>
  <c r="U5" i="44" s="1"/>
  <c r="W8" i="44" l="1"/>
  <c r="X7" i="44"/>
  <c r="V5" i="44" s="1"/>
  <c r="W5" i="44"/>
  <c r="X8" i="44" l="1"/>
  <c r="Y7" i="44"/>
  <c r="Y8" i="44" l="1"/>
  <c r="Z7" i="44"/>
  <c r="Y5" i="44"/>
  <c r="Z8" i="44" l="1"/>
  <c r="AA7" i="44"/>
  <c r="X5" i="44"/>
  <c r="AA5" i="44" l="1"/>
  <c r="AB7" i="44"/>
  <c r="Z5" i="44" s="1"/>
  <c r="AA8" i="44"/>
  <c r="AB8" i="44" l="1"/>
  <c r="AC7" i="44"/>
  <c r="AD7" i="44" l="1"/>
  <c r="AB5" i="44" s="1"/>
  <c r="AC8" i="44"/>
  <c r="AE7" i="44" l="1"/>
  <c r="AC5" i="44" s="1"/>
  <c r="AD8" i="44"/>
  <c r="AD5" i="44"/>
  <c r="AE8" i="44" l="1"/>
  <c r="AF7" i="44"/>
  <c r="AG7" i="44" l="1"/>
  <c r="AF8" i="44"/>
  <c r="AF5" i="44"/>
  <c r="AH7" i="44" l="1"/>
  <c r="AG5" i="44"/>
  <c r="AG8" i="44"/>
  <c r="AE5" i="44"/>
  <c r="D7" i="46" l="1"/>
  <c r="AH8" i="44"/>
  <c r="D4" i="46" l="1"/>
  <c r="E7" i="46"/>
  <c r="N2" i="46"/>
  <c r="D8" i="46"/>
  <c r="P6" i="48"/>
  <c r="E8" i="46" l="1"/>
  <c r="F7" i="46"/>
  <c r="D5" i="46" s="1"/>
  <c r="F5" i="46" l="1"/>
  <c r="G7" i="46"/>
  <c r="E5" i="46" s="1"/>
  <c r="F8" i="46"/>
  <c r="G8" i="46" l="1"/>
  <c r="H7" i="46"/>
  <c r="H5" i="46" l="1"/>
  <c r="I7" i="46"/>
  <c r="H8" i="46"/>
  <c r="J7" i="46" l="1"/>
  <c r="I8" i="46"/>
  <c r="G5" i="46"/>
  <c r="J5" i="46" l="1"/>
  <c r="K7" i="46"/>
  <c r="I5" i="46" s="1"/>
  <c r="J8" i="46"/>
  <c r="K8" i="46" l="1"/>
  <c r="L7" i="46"/>
  <c r="M7" i="46" l="1"/>
  <c r="K5" i="46" s="1"/>
  <c r="L8" i="46"/>
  <c r="M8" i="46" l="1"/>
  <c r="N7" i="46"/>
  <c r="L5" i="46" s="1"/>
  <c r="M5" i="46"/>
  <c r="N8" i="46" l="1"/>
  <c r="O7" i="46"/>
  <c r="O5" i="46" l="1"/>
  <c r="P7" i="46"/>
  <c r="O8" i="46"/>
  <c r="Q7" i="46" l="1"/>
  <c r="P8" i="46"/>
  <c r="N5" i="46"/>
  <c r="Q5" i="46" l="1"/>
  <c r="Q8" i="46"/>
  <c r="R7" i="46"/>
  <c r="P5" i="46" s="1"/>
  <c r="R8" i="46" l="1"/>
  <c r="S7" i="46"/>
  <c r="T7" i="46" l="1"/>
  <c r="R5" i="46" s="1"/>
  <c r="S8" i="46"/>
  <c r="U7" i="46" l="1"/>
  <c r="S5" i="46" s="1"/>
  <c r="T5" i="46"/>
  <c r="T8" i="46"/>
  <c r="U8" i="46" l="1"/>
  <c r="V7" i="46"/>
  <c r="V5" i="46" l="1"/>
  <c r="W7" i="46"/>
  <c r="V8" i="46"/>
  <c r="X7" i="46" l="1"/>
  <c r="W8" i="46"/>
  <c r="U5" i="46"/>
  <c r="Y7" i="46" l="1"/>
  <c r="W5" i="46" s="1"/>
  <c r="X8" i="46"/>
  <c r="X5" i="46"/>
  <c r="Z7" i="46" l="1"/>
  <c r="Y8" i="46"/>
  <c r="AA7" i="46" l="1"/>
  <c r="Y5" i="46" s="1"/>
  <c r="Z8" i="46"/>
  <c r="AA5" i="46" l="1"/>
  <c r="AA8" i="46"/>
  <c r="AB7" i="46"/>
  <c r="Z5" i="46" s="1"/>
  <c r="AC7" i="46" l="1"/>
  <c r="AB8" i="46"/>
  <c r="AC8" i="46" l="1"/>
  <c r="AD7" i="46"/>
  <c r="AC5" i="46"/>
  <c r="AE7" i="46" l="1"/>
  <c r="AD8" i="46"/>
  <c r="AB5" i="46"/>
  <c r="AE8" i="46" l="1"/>
  <c r="AE5" i="46"/>
  <c r="AF7" i="46"/>
  <c r="AD5" i="46" s="1"/>
  <c r="AG7" i="46" l="1"/>
  <c r="AG5" i="46" s="1"/>
  <c r="AF5" i="46"/>
  <c r="AF8" i="46"/>
  <c r="D7" i="47" l="1"/>
  <c r="AG8" i="46"/>
  <c r="D4" i="47" l="1"/>
  <c r="E7" i="47"/>
  <c r="D8" i="47"/>
  <c r="Q6" i="48"/>
  <c r="N2" i="47"/>
  <c r="D5" i="47"/>
  <c r="F7" i="47" l="1"/>
  <c r="E8" i="47"/>
  <c r="G7" i="47" l="1"/>
  <c r="F5" i="47"/>
  <c r="F8" i="47"/>
  <c r="H7" i="47" l="1"/>
  <c r="G8" i="47"/>
  <c r="E5" i="47"/>
  <c r="I7" i="47" l="1"/>
  <c r="G5" i="47" s="1"/>
  <c r="H8" i="47"/>
  <c r="H5" i="47"/>
  <c r="J7" i="47" l="1"/>
  <c r="I8" i="47"/>
  <c r="J8" i="47" l="1"/>
  <c r="K7" i="47"/>
  <c r="I5" i="47" s="1"/>
  <c r="K5" i="47" l="1"/>
  <c r="L7" i="47"/>
  <c r="J5" i="47" s="1"/>
  <c r="K8" i="47"/>
  <c r="M7" i="47" l="1"/>
  <c r="L8" i="47"/>
  <c r="M5" i="47" l="1"/>
  <c r="N7" i="47"/>
  <c r="M8" i="47"/>
  <c r="N8" i="47" l="1"/>
  <c r="O7" i="47"/>
  <c r="L5" i="47"/>
  <c r="O8" i="47" l="1"/>
  <c r="O5" i="47"/>
  <c r="P7" i="47"/>
  <c r="N5" i="47" s="1"/>
  <c r="P8" i="47" l="1"/>
  <c r="Q7" i="47"/>
  <c r="Q8" i="47" l="1"/>
  <c r="R7" i="47"/>
  <c r="P5" i="47" s="1"/>
  <c r="R5" i="47" l="1"/>
  <c r="R8" i="47"/>
  <c r="S7" i="47"/>
  <c r="Q5" i="47" s="1"/>
  <c r="T7" i="47" l="1"/>
  <c r="S8" i="47"/>
  <c r="U7" i="47" l="1"/>
  <c r="T5" i="47"/>
  <c r="T8" i="47"/>
  <c r="U8" i="47" l="1"/>
  <c r="V7" i="47"/>
  <c r="S5" i="47"/>
  <c r="V5" i="47" l="1"/>
  <c r="W7" i="47"/>
  <c r="U5" i="47" s="1"/>
  <c r="V8" i="47"/>
  <c r="W8" i="47" l="1"/>
  <c r="X7" i="47"/>
  <c r="Y7" i="47" l="1"/>
  <c r="W5" i="47" s="1"/>
  <c r="X8" i="47"/>
  <c r="Y5" i="47" l="1"/>
  <c r="Y8" i="47"/>
  <c r="Z7" i="47"/>
  <c r="X5" i="47" s="1"/>
  <c r="AA7" i="47" l="1"/>
  <c r="Z8" i="47"/>
  <c r="AB7" i="47" l="1"/>
  <c r="AA8" i="47"/>
  <c r="AA5" i="47"/>
  <c r="AC7" i="47" l="1"/>
  <c r="AB8" i="47"/>
  <c r="Z5" i="47"/>
  <c r="AC8" i="47" l="1"/>
  <c r="AC5" i="47"/>
  <c r="AD7" i="47"/>
  <c r="AB5" i="47" s="1"/>
  <c r="AD8" i="47" l="1"/>
  <c r="AE7" i="47"/>
  <c r="AF7" i="47" l="1"/>
  <c r="AD5" i="47" s="1"/>
  <c r="AE8" i="47"/>
  <c r="AF8" i="47" l="1"/>
  <c r="AG7" i="47"/>
  <c r="AE5" i="47" s="1"/>
  <c r="AF5" i="47"/>
  <c r="AH7" i="47" l="1"/>
  <c r="AG8" i="47"/>
  <c r="D7" i="51" l="1"/>
  <c r="AH8" i="47"/>
  <c r="D8" i="51" l="1"/>
  <c r="E7" i="51"/>
  <c r="N2" i="51"/>
  <c r="D4" i="51"/>
  <c r="O2" i="48" s="1"/>
  <c r="E8" i="51" l="1"/>
  <c r="F7" i="51"/>
  <c r="D5" i="51" s="1"/>
  <c r="E5" i="51"/>
  <c r="G7" i="51" l="1"/>
  <c r="F8" i="51"/>
  <c r="H7" i="51" l="1"/>
  <c r="F5" i="51" s="1"/>
  <c r="G8" i="51"/>
  <c r="H5" i="51" l="1"/>
  <c r="I7" i="51"/>
  <c r="G5" i="51" s="1"/>
  <c r="H8" i="51"/>
  <c r="I8" i="51" l="1"/>
  <c r="J7" i="51"/>
  <c r="J5" i="51" l="1"/>
  <c r="K7" i="51"/>
  <c r="J8" i="51"/>
  <c r="K8" i="51" l="1"/>
  <c r="L7" i="51"/>
  <c r="L8" i="51" l="1"/>
  <c r="L5" i="51"/>
  <c r="M7" i="51"/>
  <c r="K5" i="51" s="1"/>
  <c r="M8" i="51" l="1"/>
  <c r="N7" i="51"/>
  <c r="O7" i="51" l="1"/>
  <c r="M5" i="51" s="1"/>
  <c r="N8" i="51"/>
  <c r="P7" i="51" l="1"/>
  <c r="N5" i="51" s="1"/>
  <c r="O8" i="51"/>
  <c r="O5" i="51"/>
  <c r="Q7" i="51" l="1"/>
  <c r="P8" i="51"/>
  <c r="Q8" i="51" l="1"/>
  <c r="R7" i="51"/>
  <c r="Q5" i="51"/>
  <c r="R8" i="51" l="1"/>
  <c r="S7" i="51"/>
  <c r="S8" i="51" l="1"/>
  <c r="T7" i="51"/>
  <c r="R5" i="51" s="1"/>
  <c r="S5" i="51"/>
  <c r="U7" i="51" l="1"/>
  <c r="T8" i="51"/>
  <c r="U8" i="51" l="1"/>
  <c r="V7" i="51"/>
  <c r="T5" i="51" s="1"/>
  <c r="V8" i="51" l="1"/>
  <c r="W7" i="51"/>
  <c r="U5" i="51" s="1"/>
  <c r="V5" i="51"/>
  <c r="W8" i="51" l="1"/>
  <c r="X7" i="51"/>
  <c r="X5" i="51" l="1"/>
  <c r="X8" i="51"/>
  <c r="Y7" i="51"/>
  <c r="Y8" i="51" l="1"/>
  <c r="Z7" i="51"/>
  <c r="Z8" i="51" l="1"/>
  <c r="AA7" i="51"/>
  <c r="Y5" i="51" s="1"/>
  <c r="Z5" i="51"/>
  <c r="AB7" i="51" l="1"/>
  <c r="AA8" i="51"/>
  <c r="AB8" i="51" l="1"/>
  <c r="AC7" i="51"/>
  <c r="AA5" i="51" s="1"/>
  <c r="AC5" i="51" l="1"/>
  <c r="AC8" i="51"/>
  <c r="AD7" i="51"/>
  <c r="AB5" i="51" s="1"/>
  <c r="AD8" i="51" l="1"/>
  <c r="AE7" i="51"/>
  <c r="AE8" i="51" l="1"/>
  <c r="AE5" i="51"/>
  <c r="AF7" i="51"/>
  <c r="AF8" i="51" l="1"/>
  <c r="AG7" i="51"/>
  <c r="AH7" i="51" l="1"/>
  <c r="AF5" i="51" s="1"/>
  <c r="AG8" i="51"/>
  <c r="AG5" i="51"/>
  <c r="D7" i="52" l="1"/>
  <c r="AH8" i="51"/>
  <c r="D4" i="52" l="1"/>
  <c r="D8" i="52"/>
  <c r="E7" i="52"/>
  <c r="N2" i="52"/>
  <c r="F7" i="52" l="1"/>
  <c r="D5" i="52" s="1"/>
  <c r="E5" i="52"/>
  <c r="E8" i="52"/>
  <c r="F8" i="52" l="1"/>
  <c r="G7" i="52"/>
  <c r="G5" i="52" l="1"/>
  <c r="G8" i="52"/>
  <c r="H7" i="52"/>
  <c r="H8" i="52" l="1"/>
  <c r="I7" i="52"/>
  <c r="H5" i="52"/>
  <c r="I5" i="52" l="1"/>
  <c r="J7" i="52"/>
  <c r="I8" i="52"/>
  <c r="J5" i="52" l="1"/>
  <c r="K7" i="52"/>
  <c r="J8" i="52"/>
  <c r="L7" i="52" l="1"/>
  <c r="K8" i="52"/>
  <c r="L5" i="52" l="1"/>
  <c r="L8" i="52"/>
  <c r="M7" i="52"/>
  <c r="K5" i="52" s="1"/>
  <c r="M8" i="52" l="1"/>
  <c r="N7" i="52"/>
  <c r="N5" i="52" l="1"/>
  <c r="O7" i="52"/>
  <c r="N8" i="52"/>
  <c r="O5" i="52" l="1"/>
  <c r="O8" i="52"/>
  <c r="P7" i="52"/>
  <c r="P8" i="52" l="1"/>
  <c r="Q7" i="52"/>
  <c r="P5" i="52"/>
  <c r="R7" i="52" l="1"/>
  <c r="Q5" i="52"/>
  <c r="Q8" i="52"/>
  <c r="S7" i="52" l="1"/>
  <c r="R8" i="52"/>
  <c r="T7" i="52" l="1"/>
  <c r="R5" i="52" s="1"/>
  <c r="S5" i="52"/>
  <c r="S8" i="52"/>
  <c r="T8" i="52" l="1"/>
  <c r="U7" i="52"/>
  <c r="V7" i="52" l="1"/>
  <c r="U5" i="52"/>
  <c r="U8" i="52"/>
  <c r="W7" i="52" l="1"/>
  <c r="V5" i="52"/>
  <c r="V8" i="52"/>
  <c r="W5" i="52" l="1"/>
  <c r="X7" i="52"/>
  <c r="W8" i="52"/>
  <c r="X8" i="52" l="1"/>
  <c r="X5" i="52"/>
  <c r="Y7" i="52"/>
  <c r="Z7" i="52" l="1"/>
  <c r="Y8" i="52"/>
  <c r="Z8" i="52" l="1"/>
  <c r="Z5" i="52"/>
  <c r="AA7" i="52"/>
  <c r="Y5" i="52" s="1"/>
  <c r="AA8" i="52" l="1"/>
  <c r="AB7" i="52"/>
  <c r="AC7" i="52" l="1"/>
  <c r="AB5" i="52"/>
  <c r="AB8" i="52"/>
  <c r="AC5" i="52" l="1"/>
  <c r="AD7" i="52"/>
  <c r="AC8" i="52"/>
  <c r="AD5" i="52" l="1"/>
  <c r="AE7" i="52"/>
  <c r="D7" i="54" s="1"/>
  <c r="AD8" i="52"/>
  <c r="AE8" i="52" l="1"/>
  <c r="AE5" i="52"/>
  <c r="AV7" i="54" l="1"/>
  <c r="D4" i="54" l="1"/>
  <c r="N2" i="54"/>
  <c r="D8" i="54"/>
  <c r="E7" i="54"/>
  <c r="E5" i="54" s="1"/>
  <c r="E8" i="54" l="1"/>
  <c r="F7" i="54"/>
  <c r="F5" i="54" l="1"/>
  <c r="G7" i="54"/>
  <c r="F8" i="54"/>
  <c r="G8" i="54" l="1"/>
  <c r="H7" i="54"/>
  <c r="I7" i="54" l="1"/>
  <c r="G5" i="54" s="1"/>
  <c r="H8" i="54"/>
  <c r="H5" i="54"/>
  <c r="J7" i="54" l="1"/>
  <c r="I8" i="54"/>
  <c r="I5" i="54"/>
  <c r="J8" i="54" l="1"/>
  <c r="K7" i="54"/>
  <c r="L7" i="54" l="1"/>
  <c r="J5" i="54" s="1"/>
  <c r="K8" i="54"/>
  <c r="L8" i="54" l="1"/>
  <c r="M7" i="54"/>
  <c r="M5" i="54" l="1"/>
  <c r="K5" i="54"/>
  <c r="M8" i="54"/>
  <c r="N7" i="54"/>
  <c r="N8" i="54" l="1"/>
  <c r="O7" i="54"/>
  <c r="O5" i="54" l="1"/>
  <c r="O8" i="54"/>
  <c r="P7" i="54"/>
  <c r="N5" i="54" s="1"/>
  <c r="Q7" i="54" l="1"/>
  <c r="P5" i="54"/>
  <c r="P8" i="54"/>
  <c r="R7" i="54" l="1"/>
  <c r="Q8" i="54"/>
  <c r="R8" i="54" l="1"/>
  <c r="S7" i="54"/>
  <c r="Q5" i="54" s="1"/>
  <c r="T7" i="54" l="1"/>
  <c r="R5" i="54" s="1"/>
  <c r="S8" i="54"/>
  <c r="T5" i="54" l="1"/>
  <c r="T8" i="54"/>
  <c r="U7" i="54"/>
  <c r="V7" i="54" l="1"/>
  <c r="U8" i="54"/>
  <c r="V8" i="54" l="1"/>
  <c r="W7" i="54"/>
  <c r="U5" i="54" s="1"/>
  <c r="V5" i="54"/>
  <c r="W5" i="54" l="1"/>
  <c r="W8" i="54"/>
  <c r="X7" i="54"/>
  <c r="Y7" i="54" l="1"/>
  <c r="X8" i="54"/>
  <c r="Y8" i="54" l="1"/>
  <c r="Z7" i="54"/>
  <c r="X5" i="54" s="1"/>
  <c r="Z8" i="54" l="1"/>
  <c r="AA7" i="54"/>
  <c r="Y5" i="54" s="1"/>
  <c r="AA5" i="54" l="1"/>
  <c r="AB7" i="54"/>
  <c r="AA8" i="54"/>
  <c r="AB8" i="54" l="1"/>
  <c r="AC7" i="54"/>
  <c r="AC8" i="54" l="1"/>
  <c r="AD7" i="54"/>
  <c r="AB5" i="54" s="1"/>
  <c r="AC5" i="54"/>
  <c r="AD8" i="54" l="1"/>
  <c r="AD5" i="54"/>
  <c r="AE7" i="54"/>
  <c r="AF7" i="54" l="1"/>
  <c r="AE8" i="54"/>
  <c r="AG7" i="54" l="1"/>
  <c r="AE5" i="54" s="1"/>
  <c r="AF8" i="54"/>
  <c r="AG8" i="54" l="1"/>
  <c r="AH7" i="54"/>
  <c r="AF5" i="54" s="1"/>
  <c r="D7" i="53" l="1"/>
  <c r="AH8" i="54"/>
  <c r="D8" i="53" l="1"/>
  <c r="D4" i="53"/>
  <c r="E7" i="53"/>
  <c r="N2" i="53"/>
  <c r="F7" i="53" l="1"/>
  <c r="D5" i="53" s="1"/>
  <c r="E8" i="53"/>
  <c r="E5" i="53"/>
  <c r="G7" i="53" l="1"/>
  <c r="F8" i="53"/>
  <c r="F5" i="53"/>
  <c r="G8" i="53" l="1"/>
  <c r="H7" i="53"/>
  <c r="H8" i="53" l="1"/>
  <c r="I7" i="53"/>
  <c r="G5" i="53" s="1"/>
  <c r="J7" i="53" l="1"/>
  <c r="H5" i="53" s="1"/>
  <c r="I8" i="53"/>
  <c r="J5" i="53" l="1"/>
  <c r="K7" i="53"/>
  <c r="J8" i="53"/>
  <c r="K8" i="53" l="1"/>
  <c r="L7" i="53"/>
  <c r="L5" i="53" l="1"/>
  <c r="L8" i="53"/>
  <c r="M7" i="53"/>
  <c r="K5" i="53" s="1"/>
  <c r="M5" i="53" l="1"/>
  <c r="M8" i="53"/>
  <c r="N7" i="53"/>
  <c r="O7" i="53" l="1"/>
  <c r="N8" i="53"/>
  <c r="O8" i="53" l="1"/>
  <c r="P7" i="53"/>
  <c r="N5" i="53" s="1"/>
  <c r="P8" i="53" l="1"/>
  <c r="Q7" i="53"/>
  <c r="O5" i="53" s="1"/>
  <c r="R7" i="53" l="1"/>
  <c r="Q8" i="53"/>
  <c r="Q5" i="53"/>
  <c r="R8" i="53" l="1"/>
  <c r="S7" i="53"/>
  <c r="S5" i="53" l="1"/>
  <c r="S8" i="53"/>
  <c r="T7" i="53"/>
  <c r="R5" i="53" s="1"/>
  <c r="T5" i="53" l="1"/>
  <c r="U7" i="53"/>
  <c r="T8" i="53"/>
  <c r="U8" i="53" l="1"/>
  <c r="V7" i="53"/>
  <c r="V8" i="53" l="1"/>
  <c r="W7" i="53"/>
  <c r="U5" i="53" s="1"/>
  <c r="X7" i="53" l="1"/>
  <c r="V5" i="53" s="1"/>
  <c r="W8" i="53"/>
  <c r="Y7" i="53" l="1"/>
  <c r="X8" i="53"/>
  <c r="X5" i="53"/>
  <c r="Y8" i="53" l="1"/>
  <c r="Z7" i="53"/>
  <c r="Z5" i="53" l="1"/>
  <c r="Z8" i="53"/>
  <c r="AA7" i="53"/>
  <c r="Y5" i="53" s="1"/>
  <c r="AA5" i="53" l="1"/>
  <c r="AA8" i="53"/>
  <c r="AB7" i="53"/>
  <c r="AC7" i="53" l="1"/>
  <c r="AB8" i="53"/>
  <c r="AD7" i="53" l="1"/>
  <c r="AB5" i="53" s="1"/>
  <c r="AC8" i="53"/>
  <c r="AE7" i="53" l="1"/>
  <c r="AC5" i="53" s="1"/>
  <c r="AD8" i="53"/>
  <c r="AE8" i="53" l="1"/>
  <c r="AE5" i="53"/>
  <c r="AF7" i="53"/>
  <c r="AG7" i="53" l="1"/>
  <c r="AF8" i="53"/>
  <c r="AF5" i="53"/>
  <c r="AG5" i="53" l="1"/>
  <c r="D7" i="55"/>
  <c r="AG8" i="53"/>
  <c r="D8" i="55" l="1"/>
  <c r="E7" i="55"/>
  <c r="N2" i="55"/>
  <c r="V6" i="48" s="1"/>
  <c r="D4" i="55"/>
  <c r="D5" i="55"/>
  <c r="T6" i="48" l="1"/>
  <c r="R6" i="48"/>
  <c r="S6" i="48"/>
  <c r="U6" i="48"/>
  <c r="F7" i="55"/>
  <c r="E8" i="55"/>
  <c r="F8" i="55" l="1"/>
  <c r="G7" i="55"/>
  <c r="E5" i="55" s="1"/>
  <c r="G8" i="55" l="1"/>
  <c r="H7" i="55"/>
  <c r="F5" i="55" s="1"/>
  <c r="H5" i="55" l="1"/>
  <c r="I7" i="55"/>
  <c r="H8" i="55"/>
  <c r="I8" i="55" l="1"/>
  <c r="J7" i="55"/>
  <c r="J8" i="55" l="1"/>
  <c r="J5" i="55"/>
  <c r="K7" i="55"/>
  <c r="I5" i="55" s="1"/>
  <c r="L7" i="55" l="1"/>
  <c r="K8" i="55"/>
  <c r="K5" i="55"/>
  <c r="M7" i="55" l="1"/>
  <c r="L8" i="55"/>
  <c r="M8" i="55" l="1"/>
  <c r="N7" i="55"/>
  <c r="L5" i="55" s="1"/>
  <c r="N8" i="55" l="1"/>
  <c r="O7" i="55"/>
  <c r="M5" i="55" s="1"/>
  <c r="O8" i="55" l="1"/>
  <c r="O5" i="55"/>
  <c r="P7" i="55"/>
  <c r="P8" i="55" l="1"/>
  <c r="Q7" i="55"/>
  <c r="R7" i="55" l="1"/>
  <c r="P5" i="55" s="1"/>
  <c r="Q5" i="55"/>
  <c r="Q8" i="55"/>
  <c r="R8" i="55" l="1"/>
  <c r="S7" i="55"/>
  <c r="R5" i="55"/>
  <c r="S8" i="55" l="1"/>
  <c r="T7" i="55"/>
  <c r="U7" i="55" l="1"/>
  <c r="S5" i="55" s="1"/>
  <c r="T8" i="55"/>
  <c r="V7" i="55" l="1"/>
  <c r="T5" i="55" s="1"/>
  <c r="U8" i="55"/>
  <c r="V5" i="55" l="1"/>
  <c r="V8" i="55"/>
  <c r="W7" i="55"/>
  <c r="W8" i="55" l="1"/>
  <c r="X7" i="55"/>
  <c r="X8" i="55" l="1"/>
  <c r="X5" i="55"/>
  <c r="Y7" i="55"/>
  <c r="W5" i="55" s="1"/>
  <c r="Y5" i="55" l="1"/>
  <c r="Y8" i="55"/>
  <c r="Z7" i="55"/>
  <c r="Z8" i="55" l="1"/>
  <c r="AA7" i="55"/>
  <c r="AB7" i="55" l="1"/>
  <c r="Z5" i="55" s="1"/>
  <c r="AA8" i="55"/>
  <c r="AC7" i="55" l="1"/>
  <c r="AA5" i="55" s="1"/>
  <c r="AB8" i="55"/>
  <c r="AC5" i="55" l="1"/>
  <c r="AC8" i="55"/>
  <c r="AD7" i="55"/>
  <c r="AE7" i="55" l="1"/>
  <c r="AD8" i="55"/>
  <c r="AF7" i="55" l="1"/>
  <c r="AD5" i="55" s="1"/>
  <c r="AE5" i="55"/>
  <c r="AE8" i="55"/>
  <c r="AG7" i="55" l="1"/>
  <c r="AF8" i="55"/>
  <c r="AF5" i="55"/>
  <c r="AH7" i="55" l="1"/>
  <c r="AH8" i="55" s="1"/>
  <c r="AG5" i="55"/>
  <c r="AG8" i="55"/>
</calcChain>
</file>

<file path=xl/sharedStrings.xml><?xml version="1.0" encoding="utf-8"?>
<sst xmlns="http://schemas.openxmlformats.org/spreadsheetml/2006/main" count="1290" uniqueCount="100">
  <si>
    <t xml:space="preserve">NOM </t>
  </si>
  <si>
    <t>PRENOM</t>
  </si>
  <si>
    <t>Maladie</t>
  </si>
  <si>
    <t>Absence RTT ou congés</t>
  </si>
  <si>
    <t>férié</t>
  </si>
  <si>
    <t>divers</t>
  </si>
  <si>
    <t>juin</t>
  </si>
  <si>
    <t>juillet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</si>
  <si>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</si>
  <si>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</si>
  <si>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</si>
  <si>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</si>
  <si>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</si>
  <si>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</si>
  <si>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</si>
  <si>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</si>
  <si>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</si>
  <si>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Mr Mickael RIVIERE</t>
  </si>
  <si>
    <r>
      <t>RECAP ABSENCES 2008 (NOVEMBRE)</t>
    </r>
    <r>
      <rPr>
        <shadow/>
        <sz val="11"/>
        <color indexed="9"/>
        <rFont val="Calibri"/>
        <family val="2"/>
      </rPr>
      <t xml:space="preserve"> </t>
    </r>
  </si>
  <si>
    <t>RECAP 2008</t>
  </si>
  <si>
    <t>RTT pat</t>
  </si>
  <si>
    <t>RTT sal</t>
  </si>
  <si>
    <t>ancienneté</t>
  </si>
  <si>
    <t>abs RTT</t>
  </si>
  <si>
    <t>oct</t>
  </si>
  <si>
    <t>dec</t>
  </si>
  <si>
    <t>mar</t>
  </si>
  <si>
    <t>tot abs</t>
  </si>
  <si>
    <t>IN</t>
  </si>
  <si>
    <t>SR</t>
  </si>
  <si>
    <t>ER</t>
  </si>
  <si>
    <t>SOLDE TOTAL</t>
  </si>
  <si>
    <t>saisir initiales</t>
  </si>
  <si>
    <t>RECAP 2008 2009</t>
  </si>
  <si>
    <t>DROITS ACQUIS</t>
  </si>
  <si>
    <t xml:space="preserve"> </t>
  </si>
  <si>
    <t>1 a 7</t>
  </si>
  <si>
    <t>1 A 7</t>
  </si>
  <si>
    <t>date début période</t>
  </si>
  <si>
    <t>SCE</t>
  </si>
  <si>
    <t>SAV</t>
  </si>
  <si>
    <t>CC</t>
  </si>
  <si>
    <t>PR</t>
  </si>
  <si>
    <t>CO</t>
  </si>
  <si>
    <t>sce</t>
  </si>
  <si>
    <t>PRIS</t>
  </si>
  <si>
    <t>ctrl</t>
  </si>
  <si>
    <t>août</t>
  </si>
  <si>
    <t>forfait 215 jrs</t>
  </si>
  <si>
    <t>RTT PAT PRIS</t>
  </si>
  <si>
    <t>MG</t>
  </si>
  <si>
    <t>MW</t>
  </si>
  <si>
    <t>KO</t>
  </si>
  <si>
    <t>abs cgés</t>
  </si>
  <si>
    <t>tot cgés</t>
  </si>
  <si>
    <t>HOL AVT 05/16</t>
  </si>
  <si>
    <t>SLD RTT PAT</t>
  </si>
  <si>
    <t>SLD RTT SAL</t>
  </si>
  <si>
    <t xml:space="preserve">SLD  RTT </t>
  </si>
  <si>
    <t>SLD CGES</t>
  </si>
  <si>
    <t>CONGES RTT SAL PRIS</t>
  </si>
  <si>
    <t>formation</t>
  </si>
  <si>
    <t>BH</t>
  </si>
  <si>
    <t>Rtt Patr</t>
  </si>
  <si>
    <t>L</t>
  </si>
  <si>
    <t>M</t>
  </si>
  <si>
    <t>J</t>
  </si>
  <si>
    <t>V</t>
  </si>
  <si>
    <t>S</t>
  </si>
  <si>
    <t>D</t>
  </si>
  <si>
    <t>val</t>
  </si>
  <si>
    <t>jrs</t>
  </si>
  <si>
    <t>form le 7/07</t>
  </si>
  <si>
    <t>SD</t>
  </si>
  <si>
    <t>GI</t>
  </si>
  <si>
    <t>SE</t>
  </si>
  <si>
    <t>CF</t>
  </si>
  <si>
    <t>HF</t>
  </si>
  <si>
    <t>DE</t>
  </si>
  <si>
    <t>HT</t>
  </si>
  <si>
    <t>RE</t>
  </si>
  <si>
    <t>FT</t>
  </si>
  <si>
    <t>DS</t>
  </si>
  <si>
    <t>CV</t>
  </si>
  <si>
    <t>GT</t>
  </si>
  <si>
    <t>SZ</t>
  </si>
  <si>
    <t>FH</t>
  </si>
  <si>
    <t>DP</t>
  </si>
  <si>
    <t>VV</t>
  </si>
  <si>
    <t>BI</t>
  </si>
  <si>
    <t>XO</t>
  </si>
  <si>
    <t>TY</t>
  </si>
  <si>
    <t>UU</t>
  </si>
  <si>
    <t>MP</t>
  </si>
  <si>
    <t>FG</t>
  </si>
  <si>
    <t>AQ</t>
  </si>
  <si>
    <t>EP</t>
  </si>
  <si>
    <t>UQ</t>
  </si>
  <si>
    <t>FF</t>
  </si>
  <si>
    <t>PD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</si>
</sst>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0.0"/>
    <numFmt numFmtId="165" formatCode="0.000"/>
    <numFmt numFmtId="167" formatCode="0.0000000000"/>
    <numFmt numFmtId="168" formatCode="dd"/>
    <numFmt numFmtId="169" formatCode="mm/yy"/>
    <numFmt numFmtId="170" formatCode="d/m/yy;@"/>
    <numFmt numFmtId="171" formatCode="[$-F800]dddd\,\ mmmm\ dd\,\ yyyy"/>
    <numFmt numFmtId="173" formatCode="d/m/yy\ h:mm;@"/>
  </numFmts>
  <fonts count="30" x14ac:knownFonts="1">
    <font>
      <sz val="10"/>
      <name val="Arial"/>
    </font>
    <font>
      <b/>
      <sz val="8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u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hadow/>
      <sz val="11"/>
      <color indexed="9"/>
      <name val="Calibri"/>
      <family val="2"/>
    </font>
    <font>
      <sz val="11"/>
      <color indexed="9"/>
      <name val="Calibri"/>
      <family val="2"/>
    </font>
    <font>
      <b/>
      <u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rgb="FF484848"/>
      <name val="Arial"/>
      <family val="2"/>
    </font>
    <font>
      <shadow/>
      <sz val="11"/>
      <color rgb="FFFFFFFF"/>
      <name val="Calibri"/>
      <family val="2"/>
    </font>
    <font>
      <b/>
      <shadow/>
      <sz val="30"/>
      <color rgb="FFFFFFFF"/>
      <name val="Calibri"/>
      <family val="2"/>
    </font>
    <font>
      <b/>
      <sz val="10"/>
      <color rgb="FFFF0000"/>
      <name val="Arial"/>
      <family val="2"/>
    </font>
    <font>
      <sz val="10"/>
      <color rgb="FF000000"/>
      <name val="Verdana"/>
      <family val="2"/>
    </font>
    <font>
      <b/>
      <u/>
      <sz val="12"/>
      <color rgb="FF000000"/>
      <name val="Verdana"/>
      <family val="2"/>
    </font>
    <font>
      <sz val="9"/>
      <name val="Arial"/>
      <family val="2"/>
    </font>
    <font>
      <sz val="10"/>
      <color rgb="FF333333"/>
      <name val="Verdana"/>
      <family val="2"/>
    </font>
    <font>
      <b/>
      <u/>
      <sz val="10"/>
      <name val="Arial"/>
      <family val="2"/>
    </font>
    <font>
      <sz val="10"/>
      <color rgb="FF000000"/>
      <name val="Arial"/>
      <family val="2"/>
    </font>
    <font>
      <sz val="14"/>
      <name val="Arial"/>
      <family val="2"/>
    </font>
    <font>
      <sz val="8"/>
      <color rgb="FF0070C0"/>
      <name val="Arial"/>
      <family val="2"/>
    </font>
    <font>
      <sz val="8"/>
      <name val="Calibri Light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sz val="10"/>
      <color rgb="FF0070C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506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 applyFill="1" applyBorder="1"/>
    <xf numFmtId="0" fontId="2" fillId="0" borderId="1" xfId="0" applyFont="1" applyBorder="1"/>
    <xf numFmtId="0" fontId="2" fillId="0" borderId="0" xfId="0" applyFont="1"/>
    <xf numFmtId="0" fontId="2" fillId="0" borderId="0" xfId="0" applyFont="1" applyBorder="1" applyAlignment="1"/>
    <xf numFmtId="0" fontId="2" fillId="0" borderId="4" xfId="0" applyFont="1" applyBorder="1"/>
    <xf numFmtId="0" fontId="2" fillId="0" borderId="0" xfId="0" quotePrefix="1" applyFont="1" applyBorder="1" applyAlignment="1">
      <alignment horizontal="left"/>
    </xf>
    <xf numFmtId="0" fontId="2" fillId="0" borderId="5" xfId="0" applyFont="1" applyFill="1" applyBorder="1"/>
    <xf numFmtId="0" fontId="1" fillId="0" borderId="6" xfId="0" applyFont="1" applyFill="1" applyBorder="1" applyAlignment="1">
      <alignment horizontal="center"/>
    </xf>
    <xf numFmtId="0" fontId="2" fillId="2" borderId="6" xfId="0" applyFont="1" applyFill="1" applyBorder="1"/>
    <xf numFmtId="0" fontId="5" fillId="0" borderId="7" xfId="0" applyFont="1" applyBorder="1"/>
    <xf numFmtId="0" fontId="2" fillId="0" borderId="8" xfId="0" applyFont="1" applyBorder="1"/>
    <xf numFmtId="0" fontId="2" fillId="0" borderId="1" xfId="0" applyFont="1" applyFill="1" applyBorder="1"/>
    <xf numFmtId="167" fontId="0" fillId="0" borderId="0" xfId="0" applyNumberFormat="1"/>
    <xf numFmtId="0" fontId="8" fillId="0" borderId="0" xfId="0" applyFont="1"/>
    <xf numFmtId="0" fontId="9" fillId="0" borderId="0" xfId="0" applyFont="1"/>
    <xf numFmtId="14" fontId="9" fillId="0" borderId="0" xfId="0" quotePrefix="1" applyNumberFormat="1" applyFont="1"/>
    <xf numFmtId="1" fontId="0" fillId="0" borderId="0" xfId="0" applyNumberFormat="1"/>
    <xf numFmtId="0" fontId="14" fillId="0" borderId="0" xfId="0" applyFont="1"/>
    <xf numFmtId="168" fontId="2" fillId="0" borderId="0" xfId="0" applyNumberFormat="1" applyFont="1" applyBorder="1"/>
    <xf numFmtId="0" fontId="0" fillId="0" borderId="0" xfId="0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6" xfId="0" applyFont="1" applyBorder="1"/>
    <xf numFmtId="164" fontId="0" fillId="0" borderId="0" xfId="0" applyNumberFormat="1"/>
    <xf numFmtId="0" fontId="2" fillId="3" borderId="6" xfId="0" applyFont="1" applyFill="1" applyBorder="1"/>
    <xf numFmtId="0" fontId="5" fillId="0" borderId="0" xfId="0" applyFont="1" applyFill="1" applyBorder="1"/>
    <xf numFmtId="0" fontId="2" fillId="4" borderId="6" xfId="0" applyFont="1" applyFill="1" applyBorder="1"/>
    <xf numFmtId="0" fontId="0" fillId="0" borderId="12" xfId="0" applyBorder="1"/>
    <xf numFmtId="0" fontId="0" fillId="0" borderId="14" xfId="0" applyBorder="1"/>
    <xf numFmtId="169" fontId="0" fillId="0" borderId="0" xfId="0" applyNumberFormat="1" applyAlignment="1">
      <alignment horizontal="center" vertical="center"/>
    </xf>
    <xf numFmtId="0" fontId="7" fillId="0" borderId="0" xfId="0" applyFont="1"/>
    <xf numFmtId="0" fontId="2" fillId="0" borderId="16" xfId="0" applyFont="1" applyBorder="1"/>
    <xf numFmtId="168" fontId="2" fillId="0" borderId="16" xfId="0" applyNumberFormat="1" applyFont="1" applyFill="1" applyBorder="1" applyAlignment="1">
      <alignment horizontal="center"/>
    </xf>
    <xf numFmtId="164" fontId="0" fillId="0" borderId="3" xfId="0" applyNumberFormat="1" applyBorder="1"/>
    <xf numFmtId="0" fontId="2" fillId="5" borderId="6" xfId="0" applyFont="1" applyFill="1" applyBorder="1"/>
    <xf numFmtId="0" fontId="7" fillId="0" borderId="12" xfId="0" applyFont="1" applyBorder="1"/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1" fillId="0" borderId="11" xfId="0" applyFont="1" applyBorder="1"/>
    <xf numFmtId="0" fontId="2" fillId="6" borderId="9" xfId="0" applyFont="1" applyFill="1" applyBorder="1" applyAlignment="1">
      <alignment horizontal="center"/>
    </xf>
    <xf numFmtId="0" fontId="2" fillId="0" borderId="25" xfId="0" applyFont="1" applyFill="1" applyBorder="1"/>
    <xf numFmtId="0" fontId="1" fillId="0" borderId="7" xfId="0" applyFont="1" applyBorder="1"/>
    <xf numFmtId="0" fontId="2" fillId="0" borderId="7" xfId="0" applyFont="1" applyBorder="1"/>
    <xf numFmtId="0" fontId="1" fillId="0" borderId="11" xfId="0" applyFont="1" applyFill="1" applyBorder="1"/>
    <xf numFmtId="0" fontId="1" fillId="0" borderId="22" xfId="0" applyFont="1" applyBorder="1"/>
    <xf numFmtId="0" fontId="1" fillId="0" borderId="13" xfId="0" applyFont="1" applyBorder="1"/>
    <xf numFmtId="168" fontId="2" fillId="0" borderId="27" xfId="0" applyNumberFormat="1" applyFont="1" applyFill="1" applyBorder="1" applyAlignment="1">
      <alignment horizontal="center"/>
    </xf>
    <xf numFmtId="0" fontId="2" fillId="0" borderId="6" xfId="0" applyFont="1" applyFill="1" applyBorder="1"/>
    <xf numFmtId="0" fontId="9" fillId="0" borderId="28" xfId="0" applyFont="1" applyBorder="1" applyAlignment="1">
      <alignment horizontal="center" textRotation="255"/>
    </xf>
    <xf numFmtId="0" fontId="9" fillId="0" borderId="29" xfId="0" applyFont="1" applyBorder="1" applyAlignment="1">
      <alignment horizontal="center" textRotation="255"/>
    </xf>
    <xf numFmtId="0" fontId="0" fillId="0" borderId="7" xfId="0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23" xfId="0" applyFont="1" applyBorder="1"/>
    <xf numFmtId="0" fontId="13" fillId="0" borderId="0" xfId="0" applyFont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69" fontId="3" fillId="0" borderId="0" xfId="1" applyNumberFormat="1" applyFont="1" applyAlignment="1" applyProtection="1">
      <alignment horizontal="center" vertical="center"/>
    </xf>
    <xf numFmtId="0" fontId="2" fillId="0" borderId="11" xfId="0" applyFont="1" applyBorder="1"/>
    <xf numFmtId="0" fontId="2" fillId="0" borderId="11" xfId="0" applyFont="1" applyFill="1" applyBorder="1"/>
    <xf numFmtId="0" fontId="2" fillId="0" borderId="22" xfId="0" applyFont="1" applyFill="1" applyBorder="1"/>
    <xf numFmtId="0" fontId="12" fillId="0" borderId="0" xfId="0" applyFont="1" applyBorder="1"/>
    <xf numFmtId="0" fontId="1" fillId="0" borderId="23" xfId="0" applyFont="1" applyBorder="1"/>
    <xf numFmtId="0" fontId="2" fillId="0" borderId="31" xfId="0" applyFont="1" applyFill="1" applyBorder="1"/>
    <xf numFmtId="0" fontId="2" fillId="0" borderId="32" xfId="0" applyFont="1" applyFill="1" applyBorder="1"/>
    <xf numFmtId="0" fontId="2" fillId="0" borderId="27" xfId="0" applyFont="1" applyBorder="1"/>
    <xf numFmtId="0" fontId="5" fillId="0" borderId="23" xfId="0" applyFont="1" applyBorder="1"/>
    <xf numFmtId="164" fontId="0" fillId="0" borderId="33" xfId="0" applyNumberFormat="1" applyBorder="1"/>
    <xf numFmtId="164" fontId="0" fillId="0" borderId="36" xfId="0" applyNumberFormat="1" applyBorder="1"/>
    <xf numFmtId="0" fontId="4" fillId="0" borderId="7" xfId="0" applyFont="1" applyBorder="1"/>
    <xf numFmtId="0" fontId="4" fillId="0" borderId="7" xfId="0" applyFont="1" applyFill="1" applyBorder="1"/>
    <xf numFmtId="0" fontId="4" fillId="0" borderId="13" xfId="0" applyFont="1" applyBorder="1"/>
    <xf numFmtId="0" fontId="4" fillId="0" borderId="37" xfId="0" applyFont="1" applyBorder="1"/>
    <xf numFmtId="0" fontId="4" fillId="0" borderId="23" xfId="0" applyFont="1" applyBorder="1"/>
    <xf numFmtId="0" fontId="2" fillId="0" borderId="23" xfId="0" applyFont="1" applyFill="1" applyBorder="1" applyAlignment="1">
      <alignment horizontal="center"/>
    </xf>
    <xf numFmtId="0" fontId="2" fillId="0" borderId="14" xfId="0" applyFont="1" applyBorder="1"/>
    <xf numFmtId="0" fontId="2" fillId="0" borderId="7" xfId="0" applyFont="1" applyFill="1" applyBorder="1" applyAlignment="1">
      <alignment horizontal="center"/>
    </xf>
    <xf numFmtId="0" fontId="17" fillId="7" borderId="26" xfId="0" applyFont="1" applyFill="1" applyBorder="1"/>
    <xf numFmtId="168" fontId="2" fillId="0" borderId="19" xfId="0" applyNumberFormat="1" applyFont="1" applyFill="1" applyBorder="1" applyAlignment="1">
      <alignment horizontal="center"/>
    </xf>
    <xf numFmtId="164" fontId="0" fillId="0" borderId="11" xfId="0" applyNumberFormat="1" applyBorder="1"/>
    <xf numFmtId="0" fontId="5" fillId="0" borderId="6" xfId="0" applyFont="1" applyBorder="1"/>
    <xf numFmtId="0" fontId="2" fillId="0" borderId="19" xfId="0" applyFont="1" applyBorder="1"/>
    <xf numFmtId="0" fontId="0" fillId="0" borderId="47" xfId="0" applyBorder="1"/>
    <xf numFmtId="168" fontId="2" fillId="0" borderId="31" xfId="0" applyNumberFormat="1" applyFont="1" applyFill="1" applyBorder="1" applyAlignment="1">
      <alignment horizontal="center"/>
    </xf>
    <xf numFmtId="168" fontId="2" fillId="0" borderId="46" xfId="0" applyNumberFormat="1" applyFont="1" applyFill="1" applyBorder="1" applyAlignment="1">
      <alignment horizontal="center"/>
    </xf>
    <xf numFmtId="0" fontId="2" fillId="0" borderId="9" xfId="0" applyFont="1" applyFill="1" applyBorder="1"/>
    <xf numFmtId="164" fontId="0" fillId="0" borderId="7" xfId="0" applyNumberFormat="1" applyBorder="1" applyAlignment="1">
      <alignment horizontal="center"/>
    </xf>
    <xf numFmtId="164" fontId="0" fillId="0" borderId="48" xfId="0" applyNumberForma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9" xfId="0" applyBorder="1"/>
    <xf numFmtId="0" fontId="2" fillId="0" borderId="41" xfId="0" applyFont="1" applyFill="1" applyBorder="1"/>
    <xf numFmtId="0" fontId="2" fillId="0" borderId="51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170" fontId="2" fillId="0" borderId="0" xfId="0" applyNumberFormat="1" applyFont="1" applyBorder="1" applyAlignment="1"/>
    <xf numFmtId="14" fontId="0" fillId="0" borderId="0" xfId="0" applyNumberFormat="1"/>
    <xf numFmtId="0" fontId="2" fillId="0" borderId="51" xfId="0" applyFont="1" applyBorder="1"/>
    <xf numFmtId="0" fontId="7" fillId="0" borderId="0" xfId="0" applyFont="1" applyBorder="1" applyAlignment="1">
      <alignment horizontal="center" textRotation="255"/>
    </xf>
    <xf numFmtId="1" fontId="2" fillId="0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center" textRotation="255"/>
    </xf>
    <xf numFmtId="171" fontId="2" fillId="0" borderId="0" xfId="0" applyNumberFormat="1" applyFont="1" applyBorder="1"/>
    <xf numFmtId="0" fontId="18" fillId="0" borderId="0" xfId="0" applyFont="1" applyBorder="1" applyAlignment="1">
      <alignment horizontal="center"/>
    </xf>
    <xf numFmtId="0" fontId="19" fillId="0" borderId="0" xfId="0" applyFont="1" applyBorder="1" applyAlignment="1">
      <alignment horizontal="left"/>
    </xf>
    <xf numFmtId="168" fontId="0" fillId="0" borderId="31" xfId="0" applyNumberFormat="1" applyBorder="1" applyAlignment="1">
      <alignment horizontal="center"/>
    </xf>
    <xf numFmtId="168" fontId="0" fillId="0" borderId="46" xfId="0" applyNumberFormat="1" applyBorder="1" applyAlignment="1">
      <alignment horizontal="center"/>
    </xf>
    <xf numFmtId="0" fontId="2" fillId="0" borderId="52" xfId="0" applyFont="1" applyFill="1" applyBorder="1"/>
    <xf numFmtId="0" fontId="2" fillId="0" borderId="29" xfId="0" applyFont="1" applyFill="1" applyBorder="1"/>
    <xf numFmtId="0" fontId="2" fillId="0" borderId="51" xfId="0" applyFont="1" applyBorder="1" applyAlignment="1">
      <alignment horizontal="center"/>
    </xf>
    <xf numFmtId="168" fontId="20" fillId="0" borderId="31" xfId="0" applyNumberFormat="1" applyFont="1" applyFill="1" applyBorder="1" applyAlignment="1">
      <alignment horizontal="center"/>
    </xf>
    <xf numFmtId="168" fontId="20" fillId="0" borderId="46" xfId="0" applyNumberFormat="1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 vertical="center"/>
    </xf>
    <xf numFmtId="0" fontId="7" fillId="0" borderId="0" xfId="0" quotePrefix="1" applyFont="1"/>
    <xf numFmtId="0" fontId="0" fillId="0" borderId="6" xfId="0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2" fillId="0" borderId="53" xfId="0" applyFont="1" applyFill="1" applyBorder="1" applyAlignment="1">
      <alignment horizontal="center"/>
    </xf>
    <xf numFmtId="168" fontId="2" fillId="0" borderId="31" xfId="0" applyNumberFormat="1" applyFont="1" applyBorder="1" applyAlignment="1">
      <alignment horizontal="center"/>
    </xf>
    <xf numFmtId="168" fontId="2" fillId="0" borderId="46" xfId="0" applyNumberFormat="1" applyFont="1" applyBorder="1" applyAlignment="1">
      <alignment horizontal="center"/>
    </xf>
    <xf numFmtId="14" fontId="0" fillId="0" borderId="43" xfId="0" applyNumberFormat="1" applyBorder="1" applyAlignment="1">
      <alignment horizontal="center"/>
    </xf>
    <xf numFmtId="0" fontId="1" fillId="0" borderId="7" xfId="0" applyFont="1" applyFill="1" applyBorder="1"/>
    <xf numFmtId="0" fontId="0" fillId="0" borderId="24" xfId="0" applyFill="1" applyBorder="1"/>
    <xf numFmtId="168" fontId="2" fillId="10" borderId="27" xfId="0" applyNumberFormat="1" applyFont="1" applyFill="1" applyBorder="1" applyAlignment="1">
      <alignment horizontal="center"/>
    </xf>
    <xf numFmtId="0" fontId="7" fillId="0" borderId="49" xfId="0" applyFont="1" applyBorder="1"/>
    <xf numFmtId="0" fontId="7" fillId="0" borderId="49" xfId="0" applyFont="1" applyFill="1" applyBorder="1"/>
    <xf numFmtId="0" fontId="7" fillId="0" borderId="50" xfId="0" applyFont="1" applyBorder="1"/>
    <xf numFmtId="0" fontId="2" fillId="0" borderId="35" xfId="0" applyFont="1" applyBorder="1"/>
    <xf numFmtId="164" fontId="0" fillId="0" borderId="22" xfId="0" applyNumberFormat="1" applyBorder="1"/>
    <xf numFmtId="0" fontId="2" fillId="0" borderId="41" xfId="0" applyFont="1" applyBorder="1" applyAlignment="1">
      <alignment horizontal="center"/>
    </xf>
    <xf numFmtId="0" fontId="2" fillId="0" borderId="24" xfId="0" applyFont="1" applyBorder="1"/>
    <xf numFmtId="0" fontId="2" fillId="0" borderId="33" xfId="0" applyFont="1" applyFill="1" applyBorder="1" applyAlignment="1">
      <alignment horizontal="center"/>
    </xf>
    <xf numFmtId="0" fontId="2" fillId="0" borderId="54" xfId="0" applyFont="1" applyBorder="1"/>
    <xf numFmtId="0" fontId="7" fillId="0" borderId="55" xfId="0" applyFont="1" applyBorder="1"/>
    <xf numFmtId="0" fontId="2" fillId="9" borderId="1" xfId="0" applyFont="1" applyFill="1" applyBorder="1" applyAlignment="1">
      <alignment horizontal="center"/>
    </xf>
    <xf numFmtId="0" fontId="2" fillId="9" borderId="8" xfId="0" applyFont="1" applyFill="1" applyBorder="1" applyAlignment="1">
      <alignment horizontal="center"/>
    </xf>
    <xf numFmtId="0" fontId="7" fillId="9" borderId="8" xfId="0" applyFont="1" applyFill="1" applyBorder="1" applyAlignment="1">
      <alignment horizontal="center" vertical="center" textRotation="255"/>
    </xf>
    <xf numFmtId="0" fontId="7" fillId="9" borderId="8" xfId="0" applyFont="1" applyFill="1" applyBorder="1" applyAlignment="1">
      <alignment horizontal="center" textRotation="255"/>
    </xf>
    <xf numFmtId="169" fontId="0" fillId="9" borderId="8" xfId="0" applyNumberFormat="1" applyFill="1" applyBorder="1" applyAlignment="1">
      <alignment horizontal="center" vertical="center"/>
    </xf>
    <xf numFmtId="0" fontId="11" fillId="9" borderId="8" xfId="0" applyFont="1" applyFill="1" applyBorder="1" applyAlignment="1">
      <alignment horizontal="center"/>
    </xf>
    <xf numFmtId="169" fontId="3" fillId="9" borderId="8" xfId="1" applyNumberFormat="1" applyFont="1" applyFill="1" applyBorder="1" applyAlignment="1" applyProtection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0" fontId="9" fillId="0" borderId="29" xfId="0" applyFont="1" applyBorder="1" applyAlignment="1">
      <alignment horizontal="center" textRotation="255"/>
    </xf>
    <xf numFmtId="0" fontId="0" fillId="0" borderId="6" xfId="0" applyBorder="1"/>
    <xf numFmtId="0" fontId="2" fillId="0" borderId="10" xfId="0" applyFont="1" applyBorder="1"/>
    <xf numFmtId="0" fontId="2" fillId="0" borderId="56" xfId="0" applyFont="1" applyFill="1" applyBorder="1"/>
    <xf numFmtId="0" fontId="7" fillId="0" borderId="10" xfId="0" applyFont="1" applyBorder="1"/>
    <xf numFmtId="0" fontId="0" fillId="0" borderId="39" xfId="0" applyBorder="1" applyAlignment="1">
      <alignment horizontal="center"/>
    </xf>
    <xf numFmtId="0" fontId="0" fillId="10" borderId="39" xfId="0" applyFill="1" applyBorder="1" applyAlignment="1">
      <alignment horizontal="center"/>
    </xf>
    <xf numFmtId="0" fontId="2" fillId="0" borderId="57" xfId="0" applyFont="1" applyFill="1" applyBorder="1"/>
    <xf numFmtId="0" fontId="2" fillId="0" borderId="17" xfId="0" applyFont="1" applyFill="1" applyBorder="1"/>
    <xf numFmtId="0" fontId="2" fillId="0" borderId="17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10" borderId="17" xfId="0" applyFill="1" applyBorder="1" applyAlignment="1">
      <alignment horizontal="center"/>
    </xf>
    <xf numFmtId="0" fontId="0" fillId="0" borderId="58" xfId="0" applyBorder="1" applyAlignment="1">
      <alignment horizontal="center"/>
    </xf>
    <xf numFmtId="2" fontId="0" fillId="0" borderId="33" xfId="0" applyNumberFormat="1" applyBorder="1"/>
    <xf numFmtId="0" fontId="2" fillId="0" borderId="21" xfId="0" applyFont="1" applyBorder="1"/>
    <xf numFmtId="0" fontId="0" fillId="9" borderId="8" xfId="0" applyFill="1" applyBorder="1" applyAlignment="1">
      <alignment horizontal="center"/>
    </xf>
    <xf numFmtId="1" fontId="2" fillId="9" borderId="8" xfId="0" applyNumberFormat="1" applyFont="1" applyFill="1" applyBorder="1" applyAlignment="1">
      <alignment horizontal="center"/>
    </xf>
    <xf numFmtId="0" fontId="2" fillId="9" borderId="8" xfId="0" applyFont="1" applyFill="1" applyBorder="1"/>
    <xf numFmtId="0" fontId="0" fillId="9" borderId="7" xfId="0" applyFill="1" applyBorder="1"/>
    <xf numFmtId="0" fontId="2" fillId="9" borderId="1" xfId="0" applyFont="1" applyFill="1" applyBorder="1"/>
    <xf numFmtId="0" fontId="0" fillId="0" borderId="59" xfId="0" applyBorder="1" applyAlignment="1">
      <alignment horizontal="center"/>
    </xf>
    <xf numFmtId="0" fontId="0" fillId="0" borderId="60" xfId="0" applyBorder="1" applyAlignment="1">
      <alignment horizontal="center"/>
    </xf>
    <xf numFmtId="0" fontId="9" fillId="9" borderId="8" xfId="0" applyFont="1" applyFill="1" applyBorder="1" applyAlignment="1">
      <alignment horizontal="center" textRotation="255"/>
    </xf>
    <xf numFmtId="0" fontId="2" fillId="9" borderId="62" xfId="0" applyFont="1" applyFill="1" applyBorder="1"/>
    <xf numFmtId="0" fontId="2" fillId="9" borderId="63" xfId="0" applyFont="1" applyFill="1" applyBorder="1"/>
    <xf numFmtId="0" fontId="2" fillId="9" borderId="63" xfId="0" applyFont="1" applyFill="1" applyBorder="1" applyAlignment="1">
      <alignment horizontal="center"/>
    </xf>
    <xf numFmtId="0" fontId="0" fillId="9" borderId="63" xfId="0" applyFill="1" applyBorder="1" applyAlignment="1">
      <alignment horizontal="center"/>
    </xf>
    <xf numFmtId="0" fontId="9" fillId="9" borderId="63" xfId="0" applyFont="1" applyFill="1" applyBorder="1" applyAlignment="1">
      <alignment horizontal="center" textRotation="255"/>
    </xf>
    <xf numFmtId="0" fontId="7" fillId="9" borderId="63" xfId="0" applyFont="1" applyFill="1" applyBorder="1" applyAlignment="1">
      <alignment horizontal="center" textRotation="255"/>
    </xf>
    <xf numFmtId="0" fontId="0" fillId="9" borderId="34" xfId="0" applyFill="1" applyBorder="1"/>
    <xf numFmtId="0" fontId="2" fillId="0" borderId="33" xfId="0" applyFont="1" applyBorder="1"/>
    <xf numFmtId="0" fontId="2" fillId="0" borderId="3" xfId="0" applyFont="1" applyBorder="1"/>
    <xf numFmtId="168" fontId="2" fillId="0" borderId="18" xfId="0" applyNumberFormat="1" applyFont="1" applyFill="1" applyBorder="1" applyAlignment="1">
      <alignment horizontal="center"/>
    </xf>
    <xf numFmtId="0" fontId="5" fillId="0" borderId="21" xfId="0" applyFont="1" applyBorder="1"/>
    <xf numFmtId="168" fontId="2" fillId="0" borderId="45" xfId="0" applyNumberFormat="1" applyFont="1" applyFill="1" applyBorder="1" applyAlignment="1">
      <alignment horizontal="center"/>
    </xf>
    <xf numFmtId="168" fontId="2" fillId="0" borderId="20" xfId="0" applyNumberFormat="1" applyFont="1" applyFill="1" applyBorder="1" applyAlignment="1">
      <alignment horizontal="center"/>
    </xf>
    <xf numFmtId="0" fontId="2" fillId="0" borderId="39" xfId="0" applyFont="1" applyFill="1" applyBorder="1"/>
    <xf numFmtId="0" fontId="20" fillId="0" borderId="17" xfId="0" applyFont="1" applyBorder="1" applyAlignment="1">
      <alignment horizontal="center"/>
    </xf>
    <xf numFmtId="0" fontId="20" fillId="0" borderId="52" xfId="0" applyFont="1" applyBorder="1" applyAlignment="1">
      <alignment horizontal="center"/>
    </xf>
    <xf numFmtId="0" fontId="20" fillId="0" borderId="39" xfId="0" applyFont="1" applyBorder="1" applyAlignment="1">
      <alignment horizontal="center"/>
    </xf>
    <xf numFmtId="0" fontId="20" fillId="0" borderId="61" xfId="0" applyFont="1" applyBorder="1" applyAlignment="1">
      <alignment horizontal="center"/>
    </xf>
    <xf numFmtId="0" fontId="2" fillId="0" borderId="30" xfId="0" applyFont="1" applyFill="1" applyBorder="1" applyAlignment="1">
      <alignment horizontal="center"/>
    </xf>
    <xf numFmtId="164" fontId="0" fillId="0" borderId="54" xfId="0" applyNumberFormat="1" applyBorder="1"/>
    <xf numFmtId="168" fontId="2" fillId="0" borderId="64" xfId="0" applyNumberFormat="1" applyFont="1" applyFill="1" applyBorder="1" applyAlignment="1">
      <alignment horizontal="center"/>
    </xf>
    <xf numFmtId="168" fontId="20" fillId="0" borderId="19" xfId="0" applyNumberFormat="1" applyFont="1" applyFill="1" applyBorder="1" applyAlignment="1">
      <alignment horizontal="center"/>
    </xf>
    <xf numFmtId="0" fontId="20" fillId="9" borderId="63" xfId="0" applyFont="1" applyFill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0" borderId="44" xfId="0" applyBorder="1" applyAlignment="1">
      <alignment horizontal="center"/>
    </xf>
    <xf numFmtId="0" fontId="0" fillId="9" borderId="65" xfId="0" applyFill="1" applyBorder="1" applyAlignment="1">
      <alignment horizontal="center"/>
    </xf>
    <xf numFmtId="165" fontId="0" fillId="0" borderId="0" xfId="0" applyNumberFormat="1"/>
    <xf numFmtId="0" fontId="2" fillId="0" borderId="21" xfId="0" applyFont="1" applyFill="1" applyBorder="1"/>
    <xf numFmtId="0" fontId="0" fillId="0" borderId="6" xfId="0" applyFill="1" applyBorder="1"/>
    <xf numFmtId="0" fontId="7" fillId="0" borderId="0" xfId="0" applyFont="1" applyFill="1"/>
    <xf numFmtId="168" fontId="5" fillId="0" borderId="0" xfId="0" applyNumberFormat="1" applyFont="1" applyFill="1" applyBorder="1"/>
    <xf numFmtId="168" fontId="0" fillId="0" borderId="0" xfId="0" applyNumberFormat="1" applyFill="1"/>
    <xf numFmtId="0" fontId="0" fillId="10" borderId="63" xfId="0" applyFill="1" applyBorder="1" applyAlignment="1">
      <alignment horizontal="center"/>
    </xf>
    <xf numFmtId="168" fontId="2" fillId="10" borderId="18" xfId="0" applyNumberFormat="1" applyFont="1" applyFill="1" applyBorder="1" applyAlignment="1">
      <alignment horizontal="center"/>
    </xf>
    <xf numFmtId="0" fontId="5" fillId="0" borderId="8" xfId="0" applyFont="1" applyBorder="1"/>
    <xf numFmtId="164" fontId="1" fillId="0" borderId="24" xfId="0" applyNumberFormat="1" applyFont="1" applyBorder="1"/>
    <xf numFmtId="2" fontId="0" fillId="0" borderId="33" xfId="0" applyNumberFormat="1" applyFill="1" applyBorder="1"/>
    <xf numFmtId="164" fontId="0" fillId="13" borderId="7" xfId="0" applyNumberFormat="1" applyFill="1" applyBorder="1" applyAlignment="1">
      <alignment horizontal="center"/>
    </xf>
    <xf numFmtId="14" fontId="21" fillId="0" borderId="0" xfId="0" applyNumberFormat="1" applyFont="1"/>
    <xf numFmtId="0" fontId="7" fillId="0" borderId="9" xfId="0" applyFont="1" applyFill="1" applyBorder="1" applyAlignment="1">
      <alignment horizontal="center" vertical="center"/>
    </xf>
    <xf numFmtId="14" fontId="7" fillId="0" borderId="9" xfId="0" applyNumberFormat="1" applyFont="1" applyFill="1" applyBorder="1" applyAlignment="1">
      <alignment horizontal="center" vertical="center"/>
    </xf>
    <xf numFmtId="1" fontId="0" fillId="0" borderId="9" xfId="0" applyNumberFormat="1" applyBorder="1" applyAlignment="1">
      <alignment horizontal="center"/>
    </xf>
    <xf numFmtId="0" fontId="8" fillId="11" borderId="42" xfId="0" applyFont="1" applyFill="1" applyBorder="1" applyAlignment="1">
      <alignment horizontal="center"/>
    </xf>
    <xf numFmtId="0" fontId="17" fillId="8" borderId="9" xfId="0" applyFont="1" applyFill="1" applyBorder="1" applyAlignment="1">
      <alignment horizontal="center"/>
    </xf>
    <xf numFmtId="0" fontId="0" fillId="11" borderId="38" xfId="0" applyFill="1" applyBorder="1" applyAlignment="1">
      <alignment horizontal="center"/>
    </xf>
    <xf numFmtId="0" fontId="0" fillId="11" borderId="28" xfId="0" applyFill="1" applyBorder="1"/>
    <xf numFmtId="0" fontId="0" fillId="11" borderId="0" xfId="0" applyFill="1" applyBorder="1"/>
    <xf numFmtId="0" fontId="0" fillId="8" borderId="38" xfId="0" applyFill="1" applyBorder="1" applyAlignment="1">
      <alignment horizontal="center"/>
    </xf>
    <xf numFmtId="0" fontId="0" fillId="8" borderId="28" xfId="0" applyFill="1" applyBorder="1"/>
    <xf numFmtId="0" fontId="0" fillId="8" borderId="0" xfId="0" applyFill="1" applyBorder="1"/>
    <xf numFmtId="0" fontId="0" fillId="11" borderId="44" xfId="0" applyFill="1" applyBorder="1" applyAlignment="1">
      <alignment horizontal="center"/>
    </xf>
    <xf numFmtId="0" fontId="0" fillId="11" borderId="29" xfId="0" applyFill="1" applyBorder="1"/>
    <xf numFmtId="0" fontId="0" fillId="8" borderId="44" xfId="0" applyFill="1" applyBorder="1" applyAlignment="1">
      <alignment horizontal="center"/>
    </xf>
    <xf numFmtId="0" fontId="0" fillId="8" borderId="29" xfId="0" applyFill="1" applyBorder="1"/>
    <xf numFmtId="0" fontId="22" fillId="0" borderId="0" xfId="0" applyFont="1" applyBorder="1"/>
    <xf numFmtId="0" fontId="0" fillId="11" borderId="30" xfId="0" applyFill="1" applyBorder="1" applyAlignment="1">
      <alignment horizontal="center"/>
    </xf>
    <xf numFmtId="0" fontId="0" fillId="11" borderId="23" xfId="0" applyFill="1" applyBorder="1"/>
    <xf numFmtId="0" fontId="0" fillId="8" borderId="30" xfId="0" applyFill="1" applyBorder="1" applyAlignment="1">
      <alignment horizontal="center"/>
    </xf>
    <xf numFmtId="0" fontId="0" fillId="8" borderId="23" xfId="0" applyFill="1" applyBorder="1"/>
    <xf numFmtId="0" fontId="0" fillId="9" borderId="8" xfId="0" applyFill="1" applyBorder="1" applyAlignment="1">
      <alignment horizontal="center" textRotation="255"/>
    </xf>
    <xf numFmtId="164" fontId="0" fillId="0" borderId="50" xfId="0" applyNumberFormat="1" applyBorder="1" applyAlignment="1">
      <alignment horizontal="center"/>
    </xf>
    <xf numFmtId="0" fontId="0" fillId="8" borderId="8" xfId="0" applyFill="1" applyBorder="1" applyAlignment="1">
      <alignment horizontal="center" textRotation="255"/>
    </xf>
    <xf numFmtId="164" fontId="0" fillId="8" borderId="23" xfId="0" applyNumberFormat="1" applyFill="1" applyBorder="1" applyAlignment="1">
      <alignment horizontal="center"/>
    </xf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/>
    </xf>
    <xf numFmtId="0" fontId="0" fillId="10" borderId="51" xfId="0" applyFill="1" applyBorder="1" applyAlignment="1">
      <alignment horizontal="center"/>
    </xf>
    <xf numFmtId="14" fontId="7" fillId="0" borderId="9" xfId="0" applyNumberFormat="1" applyFont="1" applyBorder="1" applyAlignment="1">
      <alignment horizontal="left"/>
    </xf>
    <xf numFmtId="0" fontId="2" fillId="10" borderId="6" xfId="0" applyFont="1" applyFill="1" applyBorder="1" applyAlignment="1">
      <alignment horizontal="center"/>
    </xf>
    <xf numFmtId="168" fontId="2" fillId="10" borderId="16" xfId="0" applyNumberFormat="1" applyFont="1" applyFill="1" applyBorder="1" applyAlignment="1">
      <alignment horizontal="center"/>
    </xf>
    <xf numFmtId="0" fontId="20" fillId="10" borderId="17" xfId="0" applyFont="1" applyFill="1" applyBorder="1" applyAlignment="1">
      <alignment horizontal="center"/>
    </xf>
    <xf numFmtId="0" fontId="20" fillId="10" borderId="63" xfId="0" applyFont="1" applyFill="1" applyBorder="1" applyAlignment="1">
      <alignment horizontal="center"/>
    </xf>
    <xf numFmtId="0" fontId="2" fillId="10" borderId="6" xfId="0" applyFont="1" applyFill="1" applyBorder="1"/>
    <xf numFmtId="168" fontId="2" fillId="10" borderId="64" xfId="0" applyNumberFormat="1" applyFont="1" applyFill="1" applyBorder="1" applyAlignment="1">
      <alignment horizontal="center"/>
    </xf>
    <xf numFmtId="164" fontId="7" fillId="0" borderId="6" xfId="0" applyNumberFormat="1" applyFont="1" applyFill="1" applyBorder="1" applyAlignment="1">
      <alignment horizontal="center"/>
    </xf>
    <xf numFmtId="0" fontId="0" fillId="0" borderId="49" xfId="0" applyBorder="1"/>
    <xf numFmtId="164" fontId="0" fillId="0" borderId="49" xfId="0" applyNumberFormat="1" applyBorder="1"/>
    <xf numFmtId="164" fontId="0" fillId="9" borderId="49" xfId="0" applyNumberFormat="1" applyFill="1" applyBorder="1"/>
    <xf numFmtId="0" fontId="8" fillId="0" borderId="66" xfId="0" applyFont="1" applyBorder="1"/>
    <xf numFmtId="164" fontId="7" fillId="0" borderId="50" xfId="0" applyNumberFormat="1" applyFont="1" applyBorder="1"/>
    <xf numFmtId="0" fontId="2" fillId="0" borderId="67" xfId="0" applyFont="1" applyBorder="1"/>
    <xf numFmtId="2" fontId="0" fillId="0" borderId="12" xfId="0" applyNumberFormat="1" applyBorder="1"/>
    <xf numFmtId="168" fontId="2" fillId="10" borderId="46" xfId="0" applyNumberFormat="1" applyFont="1" applyFill="1" applyBorder="1" applyAlignment="1">
      <alignment horizontal="center"/>
    </xf>
    <xf numFmtId="0" fontId="2" fillId="10" borderId="39" xfId="0" applyFont="1" applyFill="1" applyBorder="1" applyAlignment="1">
      <alignment horizontal="center"/>
    </xf>
    <xf numFmtId="0" fontId="2" fillId="10" borderId="63" xfId="0" applyFont="1" applyFill="1" applyBorder="1" applyAlignment="1">
      <alignment horizontal="center"/>
    </xf>
    <xf numFmtId="0" fontId="20" fillId="0" borderId="17" xfId="0" applyFont="1" applyFill="1" applyBorder="1" applyAlignment="1">
      <alignment horizontal="center"/>
    </xf>
    <xf numFmtId="0" fontId="20" fillId="0" borderId="63" xfId="0" applyFont="1" applyFill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8" fontId="2" fillId="0" borderId="32" xfId="0" applyNumberFormat="1" applyFont="1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2" fillId="0" borderId="68" xfId="0" applyFont="1" applyBorder="1"/>
    <xf numFmtId="0" fontId="2" fillId="9" borderId="34" xfId="0" applyFont="1" applyFill="1" applyBorder="1" applyAlignment="1">
      <alignment horizontal="center"/>
    </xf>
    <xf numFmtId="0" fontId="2" fillId="0" borderId="2" xfId="0" applyFont="1" applyBorder="1"/>
    <xf numFmtId="0" fontId="2" fillId="0" borderId="2" xfId="0" applyFont="1" applyFill="1" applyBorder="1"/>
    <xf numFmtId="0" fontId="2" fillId="0" borderId="2" xfId="0" applyFont="1" applyFill="1" applyBorder="1" applyAlignment="1">
      <alignment horizontal="center" vertical="center"/>
    </xf>
    <xf numFmtId="0" fontId="8" fillId="14" borderId="9" xfId="0" applyFont="1" applyFill="1" applyBorder="1" applyAlignment="1">
      <alignment horizontal="center" vertical="center"/>
    </xf>
    <xf numFmtId="0" fontId="1" fillId="0" borderId="57" xfId="0" applyFont="1" applyBorder="1"/>
    <xf numFmtId="0" fontId="2" fillId="0" borderId="38" xfId="0" applyFont="1" applyBorder="1"/>
    <xf numFmtId="0" fontId="2" fillId="0" borderId="17" xfId="0" applyFont="1" applyFill="1" applyBorder="1" applyAlignment="1">
      <alignment horizontal="center"/>
    </xf>
    <xf numFmtId="0" fontId="2" fillId="0" borderId="38" xfId="0" applyFont="1" applyFill="1" applyBorder="1" applyAlignment="1">
      <alignment horizontal="center"/>
    </xf>
    <xf numFmtId="0" fontId="1" fillId="0" borderId="28" xfId="0" applyFont="1" applyBorder="1"/>
    <xf numFmtId="0" fontId="2" fillId="0" borderId="39" xfId="0" applyFont="1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7" fillId="0" borderId="70" xfId="0" applyFont="1" applyBorder="1"/>
    <xf numFmtId="164" fontId="0" fillId="0" borderId="70" xfId="0" applyNumberFormat="1" applyBorder="1"/>
    <xf numFmtId="0" fontId="7" fillId="0" borderId="0" xfId="0" applyFont="1" applyAlignment="1">
      <alignment horizontal="center" vertical="center"/>
    </xf>
    <xf numFmtId="0" fontId="2" fillId="0" borderId="58" xfId="0" applyFont="1" applyBorder="1"/>
    <xf numFmtId="0" fontId="4" fillId="0" borderId="28" xfId="0" applyFont="1" applyBorder="1"/>
    <xf numFmtId="168" fontId="2" fillId="0" borderId="26" xfId="0" applyNumberFormat="1" applyFont="1" applyFill="1" applyBorder="1" applyAlignment="1">
      <alignment horizontal="center"/>
    </xf>
    <xf numFmtId="0" fontId="2" fillId="0" borderId="61" xfId="0" applyFont="1" applyFill="1" applyBorder="1"/>
    <xf numFmtId="0" fontId="2" fillId="0" borderId="44" xfId="0" applyFont="1" applyFill="1" applyBorder="1"/>
    <xf numFmtId="0" fontId="7" fillId="0" borderId="6" xfId="0" applyFont="1" applyBorder="1"/>
    <xf numFmtId="0" fontId="7" fillId="0" borderId="8" xfId="0" applyFont="1" applyFill="1" applyBorder="1" applyAlignment="1">
      <alignment horizontal="center" textRotation="255"/>
    </xf>
    <xf numFmtId="164" fontId="7" fillId="0" borderId="21" xfId="0" applyNumberFormat="1" applyFont="1" applyFill="1" applyBorder="1" applyAlignment="1">
      <alignment horizontal="center"/>
    </xf>
    <xf numFmtId="0" fontId="7" fillId="0" borderId="12" xfId="0" applyFont="1" applyFill="1" applyBorder="1"/>
    <xf numFmtId="164" fontId="7" fillId="0" borderId="21" xfId="0" applyNumberFormat="1" applyFon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0" fontId="2" fillId="4" borderId="24" xfId="0" applyFont="1" applyFill="1" applyBorder="1" applyAlignment="1">
      <alignment horizontal="center"/>
    </xf>
    <xf numFmtId="0" fontId="2" fillId="4" borderId="33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24" fillId="6" borderId="9" xfId="0" applyFont="1" applyFill="1" applyBorder="1" applyAlignment="1">
      <alignment horizontal="center"/>
    </xf>
    <xf numFmtId="0" fontId="1" fillId="0" borderId="6" xfId="0" applyFont="1" applyBorder="1"/>
    <xf numFmtId="0" fontId="2" fillId="12" borderId="6" xfId="0" applyFont="1" applyFill="1" applyBorder="1" applyAlignment="1">
      <alignment horizontal="center"/>
    </xf>
    <xf numFmtId="0" fontId="0" fillId="9" borderId="6" xfId="0" applyFill="1" applyBorder="1"/>
    <xf numFmtId="164" fontId="0" fillId="0" borderId="12" xfId="0" applyNumberFormat="1" applyBorder="1"/>
    <xf numFmtId="168" fontId="0" fillId="0" borderId="0" xfId="0" applyNumberFormat="1"/>
    <xf numFmtId="164" fontId="2" fillId="0" borderId="51" xfId="0" applyNumberFormat="1" applyFont="1" applyFill="1" applyBorder="1" applyAlignment="1">
      <alignment horizontal="center"/>
    </xf>
    <xf numFmtId="0" fontId="7" fillId="0" borderId="0" xfId="0" applyFont="1" applyBorder="1"/>
    <xf numFmtId="168" fontId="7" fillId="0" borderId="0" xfId="0" applyNumberFormat="1" applyFont="1"/>
    <xf numFmtId="0" fontId="27" fillId="0" borderId="0" xfId="0" applyFont="1" applyFill="1"/>
    <xf numFmtId="0" fontId="27" fillId="15" borderId="8" xfId="0" applyFont="1" applyFill="1" applyBorder="1" applyAlignment="1">
      <alignment horizontal="center" textRotation="255"/>
    </xf>
    <xf numFmtId="164" fontId="27" fillId="15" borderId="23" xfId="0" applyNumberFormat="1" applyFont="1" applyFill="1" applyBorder="1" applyAlignment="1">
      <alignment horizontal="center"/>
    </xf>
    <xf numFmtId="0" fontId="27" fillId="0" borderId="12" xfId="0" applyFont="1" applyBorder="1"/>
    <xf numFmtId="0" fontId="27" fillId="0" borderId="0" xfId="0" applyFont="1"/>
    <xf numFmtId="0" fontId="27" fillId="9" borderId="8" xfId="0" applyFont="1" applyFill="1" applyBorder="1" applyAlignment="1">
      <alignment horizontal="center" textRotation="255"/>
    </xf>
    <xf numFmtId="164" fontId="27" fillId="12" borderId="21" xfId="0" applyNumberFormat="1" applyFont="1" applyFill="1" applyBorder="1" applyAlignment="1">
      <alignment horizontal="center"/>
    </xf>
    <xf numFmtId="0" fontId="2" fillId="16" borderId="6" xfId="0" applyFont="1" applyFill="1" applyBorder="1" applyAlignment="1">
      <alignment horizontal="center" vertical="center"/>
    </xf>
    <xf numFmtId="173" fontId="0" fillId="0" borderId="0" xfId="0" applyNumberFormat="1"/>
    <xf numFmtId="22" fontId="0" fillId="0" borderId="0" xfId="0" applyNumberFormat="1"/>
    <xf numFmtId="2" fontId="27" fillId="0" borderId="33" xfId="0" applyNumberFormat="1" applyFont="1" applyBorder="1"/>
    <xf numFmtId="1" fontId="0" fillId="0" borderId="6" xfId="0" applyNumberFormat="1" applyBorder="1"/>
    <xf numFmtId="0" fontId="0" fillId="0" borderId="29" xfId="0" applyFill="1" applyBorder="1"/>
    <xf numFmtId="0" fontId="1" fillId="0" borderId="0" xfId="0" applyFont="1" applyFill="1" applyBorder="1"/>
    <xf numFmtId="0" fontId="2" fillId="8" borderId="0" xfId="0" applyFont="1" applyFill="1" applyBorder="1"/>
    <xf numFmtId="0" fontId="1" fillId="0" borderId="1" xfId="0" applyFont="1" applyFill="1" applyBorder="1"/>
    <xf numFmtId="0" fontId="0" fillId="0" borderId="52" xfId="0" applyFill="1" applyBorder="1"/>
    <xf numFmtId="14" fontId="2" fillId="0" borderId="0" xfId="0" applyNumberFormat="1" applyFont="1" applyFill="1" applyBorder="1"/>
    <xf numFmtId="0" fontId="7" fillId="0" borderId="39" xfId="0" applyFont="1" applyFill="1" applyBorder="1" applyAlignment="1">
      <alignment horizontal="center"/>
    </xf>
    <xf numFmtId="0" fontId="2" fillId="0" borderId="52" xfId="0" applyFont="1" applyFill="1" applyBorder="1" applyAlignment="1">
      <alignment horizontal="center"/>
    </xf>
    <xf numFmtId="164" fontId="2" fillId="0" borderId="52" xfId="0" applyNumberFormat="1" applyFont="1" applyFill="1" applyBorder="1" applyAlignment="1">
      <alignment horizontal="center"/>
    </xf>
    <xf numFmtId="0" fontId="2" fillId="16" borderId="1" xfId="0" applyFont="1" applyFill="1" applyBorder="1"/>
    <xf numFmtId="0" fontId="0" fillId="6" borderId="6" xfId="0" applyFill="1" applyBorder="1" applyAlignment="1">
      <alignment horizontal="center"/>
    </xf>
    <xf numFmtId="0" fontId="0" fillId="6" borderId="6" xfId="0" applyFill="1" applyBorder="1"/>
    <xf numFmtId="0" fontId="7" fillId="0" borderId="6" xfId="0" applyFont="1" applyFill="1" applyBorder="1"/>
    <xf numFmtId="0" fontId="2" fillId="0" borderId="4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71" xfId="0" applyFont="1" applyFill="1" applyBorder="1" applyAlignment="1">
      <alignment horizontal="center"/>
    </xf>
    <xf numFmtId="0" fontId="2" fillId="0" borderId="72" xfId="0" applyFont="1" applyFill="1" applyBorder="1" applyAlignment="1">
      <alignment horizontal="center"/>
    </xf>
    <xf numFmtId="0" fontId="2" fillId="0" borderId="7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8" fillId="0" borderId="6" xfId="0" applyFont="1" applyFill="1" applyBorder="1" applyAlignment="1">
      <alignment horizontal="center"/>
    </xf>
    <xf numFmtId="0" fontId="2" fillId="0" borderId="10" xfId="0" applyFont="1" applyFill="1" applyBorder="1"/>
    <xf numFmtId="0" fontId="26" fillId="0" borderId="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5" fillId="0" borderId="14" xfId="0" applyFont="1" applyBorder="1"/>
    <xf numFmtId="0" fontId="2" fillId="0" borderId="13" xfId="0" applyFont="1" applyFill="1" applyBorder="1" applyAlignment="1">
      <alignment horizontal="center"/>
    </xf>
    <xf numFmtId="0" fontId="20" fillId="9" borderId="51" xfId="0" applyFont="1" applyFill="1" applyBorder="1" applyAlignment="1">
      <alignment horizontal="center"/>
    </xf>
    <xf numFmtId="0" fontId="20" fillId="10" borderId="51" xfId="0" applyFont="1" applyFill="1" applyBorder="1" applyAlignment="1">
      <alignment horizontal="center"/>
    </xf>
    <xf numFmtId="0" fontId="20" fillId="0" borderId="51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168" fontId="2" fillId="0" borderId="6" xfId="0" applyNumberFormat="1" applyFont="1" applyFill="1" applyBorder="1" applyAlignment="1">
      <alignment horizontal="center"/>
    </xf>
    <xf numFmtId="168" fontId="2" fillId="0" borderId="17" xfId="0" applyNumberFormat="1" applyFont="1" applyFill="1" applyBorder="1" applyAlignment="1">
      <alignment horizontal="center"/>
    </xf>
    <xf numFmtId="0" fontId="2" fillId="0" borderId="29" xfId="0" applyFont="1" applyFill="1" applyBorder="1" applyAlignment="1">
      <alignment horizontal="center"/>
    </xf>
    <xf numFmtId="168" fontId="2" fillId="0" borderId="10" xfId="0" applyNumberFormat="1" applyFont="1" applyFill="1" applyBorder="1" applyAlignment="1">
      <alignment horizontal="center"/>
    </xf>
    <xf numFmtId="0" fontId="2" fillId="0" borderId="28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/>
    </xf>
    <xf numFmtId="168" fontId="2" fillId="0" borderId="68" xfId="0" applyNumberFormat="1" applyFont="1" applyFill="1" applyBorder="1" applyAlignment="1">
      <alignment horizontal="center"/>
    </xf>
    <xf numFmtId="0" fontId="0" fillId="0" borderId="57" xfId="0" applyBorder="1" applyAlignment="1">
      <alignment horizontal="center"/>
    </xf>
    <xf numFmtId="0" fontId="0" fillId="9" borderId="62" xfId="0" applyFill="1" applyBorder="1" applyAlignment="1">
      <alignment horizontal="center"/>
    </xf>
    <xf numFmtId="0" fontId="0" fillId="0" borderId="69" xfId="0" applyBorder="1"/>
    <xf numFmtId="0" fontId="1" fillId="0" borderId="1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 vertical="center"/>
    </xf>
    <xf numFmtId="0" fontId="2" fillId="0" borderId="5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5" fillId="0" borderId="6" xfId="0" applyFont="1" applyFill="1" applyBorder="1" applyAlignment="1">
      <alignment horizontal="center"/>
    </xf>
    <xf numFmtId="0" fontId="25" fillId="0" borderId="7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 vertical="center"/>
    </xf>
    <xf numFmtId="2" fontId="0" fillId="0" borderId="0" xfId="0" applyNumberFormat="1"/>
    <xf numFmtId="164" fontId="7" fillId="8" borderId="23" xfId="0" applyNumberFormat="1" applyFont="1" applyFill="1" applyBorder="1" applyAlignment="1">
      <alignment horizontal="center"/>
    </xf>
    <xf numFmtId="0" fontId="2" fillId="0" borderId="61" xfId="0" applyFont="1" applyBorder="1"/>
    <xf numFmtId="0" fontId="2" fillId="0" borderId="44" xfId="0" applyFont="1" applyBorder="1"/>
    <xf numFmtId="0" fontId="2" fillId="0" borderId="14" xfId="0" applyFont="1" applyFill="1" applyBorder="1" applyAlignment="1">
      <alignment horizontal="center"/>
    </xf>
    <xf numFmtId="0" fontId="0" fillId="9" borderId="0" xfId="0" applyFill="1" applyBorder="1"/>
    <xf numFmtId="1" fontId="0" fillId="0" borderId="0" xfId="0" applyNumberFormat="1" applyBorder="1"/>
    <xf numFmtId="0" fontId="0" fillId="0" borderId="0" xfId="0" applyFill="1" applyBorder="1"/>
    <xf numFmtId="0" fontId="7" fillId="0" borderId="0" xfId="0" applyFont="1" applyBorder="1" applyAlignment="1">
      <alignment horizontal="center" textRotation="255"/>
    </xf>
    <xf numFmtId="0" fontId="0" fillId="0" borderId="48" xfId="0" applyFill="1" applyBorder="1"/>
    <xf numFmtId="0" fontId="0" fillId="0" borderId="74" xfId="0" applyFill="1" applyBorder="1"/>
    <xf numFmtId="164" fontId="0" fillId="0" borderId="14" xfId="0" applyNumberFormat="1" applyBorder="1"/>
    <xf numFmtId="164" fontId="0" fillId="0" borderId="14" xfId="0" applyNumberFormat="1" applyFill="1" applyBorder="1"/>
    <xf numFmtId="164" fontId="0" fillId="0" borderId="75" xfId="0" applyNumberFormat="1" applyBorder="1"/>
    <xf numFmtId="0" fontId="7" fillId="0" borderId="71" xfId="0" applyFont="1" applyBorder="1"/>
    <xf numFmtId="0" fontId="7" fillId="0" borderId="73" xfId="0" applyFont="1" applyBorder="1"/>
    <xf numFmtId="0" fontId="7" fillId="0" borderId="11" xfId="0" applyFont="1" applyBorder="1" applyAlignment="1">
      <alignment horizontal="center" textRotation="255"/>
    </xf>
    <xf numFmtId="0" fontId="0" fillId="0" borderId="2" xfId="0" applyBorder="1"/>
    <xf numFmtId="0" fontId="7" fillId="9" borderId="11" xfId="0" applyFont="1" applyFill="1" applyBorder="1" applyAlignment="1">
      <alignment horizontal="center" textRotation="255"/>
    </xf>
    <xf numFmtId="0" fontId="0" fillId="9" borderId="2" xfId="0" applyFill="1" applyBorder="1"/>
    <xf numFmtId="2" fontId="0" fillId="0" borderId="11" xfId="0" applyNumberFormat="1" applyBorder="1"/>
    <xf numFmtId="2" fontId="0" fillId="0" borderId="22" xfId="0" applyNumberFormat="1" applyBorder="1"/>
    <xf numFmtId="0" fontId="0" fillId="0" borderId="3" xfId="0" applyBorder="1"/>
    <xf numFmtId="0" fontId="9" fillId="0" borderId="44" xfId="0" applyFont="1" applyBorder="1" applyAlignment="1">
      <alignment horizontal="center" textRotation="255"/>
    </xf>
    <xf numFmtId="164" fontId="0" fillId="0" borderId="54" xfId="0" applyNumberFormat="1" applyFill="1" applyBorder="1"/>
    <xf numFmtId="164" fontId="0" fillId="0" borderId="35" xfId="0" applyNumberFormat="1" applyBorder="1"/>
    <xf numFmtId="0" fontId="9" fillId="0" borderId="11" xfId="0" applyFont="1" applyBorder="1" applyAlignment="1">
      <alignment horizontal="center" textRotation="255"/>
    </xf>
    <xf numFmtId="0" fontId="9" fillId="9" borderId="11" xfId="0" applyFont="1" applyFill="1" applyBorder="1" applyAlignment="1">
      <alignment horizontal="center" textRotation="255"/>
    </xf>
    <xf numFmtId="0" fontId="8" fillId="0" borderId="14" xfId="0" applyFont="1" applyBorder="1"/>
    <xf numFmtId="0" fontId="7" fillId="0" borderId="14" xfId="0" applyFont="1" applyBorder="1"/>
    <xf numFmtId="164" fontId="8" fillId="0" borderId="54" xfId="0" applyNumberFormat="1" applyFont="1" applyBorder="1"/>
    <xf numFmtId="164" fontId="0" fillId="0" borderId="11" xfId="0" applyNumberFormat="1" applyFill="1" applyBorder="1"/>
    <xf numFmtId="164" fontId="8" fillId="0" borderId="11" xfId="0" applyNumberFormat="1" applyFont="1" applyBorder="1"/>
    <xf numFmtId="1" fontId="7" fillId="0" borderId="2" xfId="0" applyNumberFormat="1" applyFont="1" applyBorder="1"/>
    <xf numFmtId="0" fontId="7" fillId="0" borderId="24" xfId="0" applyFont="1" applyBorder="1"/>
    <xf numFmtId="0" fontId="7" fillId="0" borderId="33" xfId="0" applyFont="1" applyBorder="1"/>
    <xf numFmtId="0" fontId="0" fillId="0" borderId="38" xfId="0" applyBorder="1" applyAlignment="1">
      <alignment horizontal="center"/>
    </xf>
    <xf numFmtId="164" fontId="0" fillId="0" borderId="76" xfId="0" applyNumberFormat="1" applyBorder="1"/>
    <xf numFmtId="1" fontId="0" fillId="0" borderId="2" xfId="0" applyNumberFormat="1" applyBorder="1"/>
    <xf numFmtId="164" fontId="2" fillId="0" borderId="23" xfId="0" applyNumberFormat="1" applyFont="1" applyBorder="1"/>
    <xf numFmtId="164" fontId="2" fillId="0" borderId="7" xfId="0" applyNumberFormat="1" applyFont="1" applyBorder="1"/>
    <xf numFmtId="0" fontId="7" fillId="0" borderId="44" xfId="0" applyFont="1" applyBorder="1" applyAlignment="1">
      <alignment horizontal="center" textRotation="255"/>
    </xf>
    <xf numFmtId="0" fontId="7" fillId="0" borderId="30" xfId="0" applyFont="1" applyBorder="1" applyAlignment="1">
      <alignment horizontal="center"/>
    </xf>
    <xf numFmtId="164" fontId="1" fillId="0" borderId="23" xfId="0" applyNumberFormat="1" applyFont="1" applyBorder="1"/>
    <xf numFmtId="164" fontId="7" fillId="0" borderId="11" xfId="0" applyNumberFormat="1" applyFont="1" applyBorder="1"/>
    <xf numFmtId="164" fontId="7" fillId="0" borderId="22" xfId="0" applyNumberFormat="1" applyFont="1" applyBorder="1"/>
    <xf numFmtId="164" fontId="0" fillId="0" borderId="22" xfId="0" applyNumberFormat="1" applyFill="1" applyBorder="1"/>
    <xf numFmtId="164" fontId="1" fillId="0" borderId="23" xfId="0" applyNumberFormat="1" applyFont="1" applyFill="1" applyBorder="1"/>
    <xf numFmtId="0" fontId="7" fillId="0" borderId="30" xfId="0" applyFont="1" applyFill="1" applyBorder="1" applyAlignment="1">
      <alignment horizontal="center"/>
    </xf>
    <xf numFmtId="0" fontId="7" fillId="0" borderId="48" xfId="0" applyFont="1" applyFill="1" applyBorder="1" applyAlignment="1">
      <alignment horizontal="center"/>
    </xf>
    <xf numFmtId="0" fontId="7" fillId="0" borderId="74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7" fillId="0" borderId="75" xfId="0" applyFont="1" applyFill="1" applyBorder="1" applyAlignment="1">
      <alignment horizontal="center"/>
    </xf>
    <xf numFmtId="0" fontId="8" fillId="0" borderId="48" xfId="0" applyFont="1" applyFill="1" applyBorder="1" applyAlignment="1">
      <alignment horizontal="center"/>
    </xf>
    <xf numFmtId="0" fontId="2" fillId="16" borderId="6" xfId="0" applyFont="1" applyFill="1" applyBorder="1" applyAlignment="1">
      <alignment horizontal="center"/>
    </xf>
    <xf numFmtId="0" fontId="1" fillId="16" borderId="6" xfId="0" applyFont="1" applyFill="1" applyBorder="1" applyAlignment="1">
      <alignment horizontal="center"/>
    </xf>
    <xf numFmtId="0" fontId="9" fillId="0" borderId="0" xfId="0" applyFont="1" applyBorder="1" applyAlignment="1">
      <alignment horizontal="center" textRotation="255"/>
    </xf>
    <xf numFmtId="0" fontId="0" fillId="0" borderId="48" xfId="0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74" xfId="0" applyBorder="1" applyAlignment="1">
      <alignment horizontal="center"/>
    </xf>
    <xf numFmtId="0" fontId="0" fillId="0" borderId="12" xfId="0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0" fillId="0" borderId="64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164" fontId="29" fillId="0" borderId="24" xfId="0" applyNumberFormat="1" applyFont="1" applyBorder="1" applyAlignment="1">
      <alignment horizontal="center"/>
    </xf>
    <xf numFmtId="0" fontId="1" fillId="16" borderId="21" xfId="0" applyFont="1" applyFill="1" applyBorder="1" applyAlignment="1">
      <alignment horizontal="center"/>
    </xf>
    <xf numFmtId="0" fontId="2" fillId="16" borderId="21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textRotation="255"/>
    </xf>
    <xf numFmtId="0" fontId="7" fillId="0" borderId="39" xfId="0" applyFont="1" applyBorder="1" applyAlignment="1">
      <alignment horizontal="center" textRotation="255"/>
    </xf>
    <xf numFmtId="0" fontId="7" fillId="0" borderId="0" xfId="0" applyFont="1" applyBorder="1" applyAlignment="1">
      <alignment horizontal="center" textRotation="255"/>
    </xf>
    <xf numFmtId="0" fontId="7" fillId="0" borderId="28" xfId="0" applyFont="1" applyBorder="1" applyAlignment="1">
      <alignment horizontal="center" textRotation="255"/>
    </xf>
    <xf numFmtId="0" fontId="7" fillId="0" borderId="29" xfId="0" applyFont="1" applyBorder="1" applyAlignment="1">
      <alignment horizontal="center" textRotation="255"/>
    </xf>
    <xf numFmtId="171" fontId="0" fillId="0" borderId="0" xfId="0" applyNumberFormat="1" applyAlignment="1">
      <alignment horizontal="left"/>
    </xf>
    <xf numFmtId="0" fontId="2" fillId="6" borderId="6" xfId="0" applyFont="1" applyFill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textRotation="255"/>
    </xf>
    <xf numFmtId="0" fontId="9" fillId="0" borderId="39" xfId="0" applyFont="1" applyBorder="1" applyAlignment="1">
      <alignment horizontal="center" textRotation="255"/>
    </xf>
    <xf numFmtId="0" fontId="9" fillId="0" borderId="14" xfId="0" applyFont="1" applyBorder="1" applyAlignment="1">
      <alignment horizontal="center" textRotation="255"/>
    </xf>
    <xf numFmtId="171" fontId="0" fillId="0" borderId="0" xfId="0" applyNumberFormat="1" applyFill="1" applyAlignment="1">
      <alignment horizontal="left"/>
    </xf>
    <xf numFmtId="0" fontId="7" fillId="0" borderId="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textRotation="255"/>
    </xf>
    <xf numFmtId="0" fontId="9" fillId="0" borderId="6" xfId="0" applyFont="1" applyBorder="1" applyAlignment="1">
      <alignment horizontal="center" textRotation="255"/>
    </xf>
    <xf numFmtId="0" fontId="9" fillId="0" borderId="40" xfId="0" applyFont="1" applyBorder="1" applyAlignment="1">
      <alignment horizontal="center" textRotation="255"/>
    </xf>
    <xf numFmtId="0" fontId="7" fillId="0" borderId="6" xfId="0" applyFont="1" applyBorder="1" applyAlignment="1">
      <alignment horizontal="center" textRotation="255"/>
    </xf>
    <xf numFmtId="0" fontId="9" fillId="0" borderId="8" xfId="0" applyFont="1" applyBorder="1" applyAlignment="1">
      <alignment horizontal="center" textRotation="255"/>
    </xf>
    <xf numFmtId="0" fontId="9" fillId="0" borderId="21" xfId="0" applyFont="1" applyBorder="1" applyAlignment="1">
      <alignment horizontal="center" textRotation="255"/>
    </xf>
    <xf numFmtId="0" fontId="7" fillId="0" borderId="3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6" borderId="6" xfId="0" applyFont="1" applyFill="1" applyBorder="1" applyAlignment="1">
      <alignment horizontal="center"/>
    </xf>
    <xf numFmtId="0" fontId="8" fillId="0" borderId="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textRotation="255"/>
    </xf>
    <xf numFmtId="0" fontId="7" fillId="0" borderId="39" xfId="0" applyFont="1" applyBorder="1" applyAlignment="1">
      <alignment horizontal="center" vertical="center" textRotation="255"/>
    </xf>
    <xf numFmtId="0" fontId="7" fillId="0" borderId="21" xfId="0" applyFont="1" applyBorder="1" applyAlignment="1">
      <alignment horizontal="center" vertical="center" textRotation="255"/>
    </xf>
    <xf numFmtId="0" fontId="27" fillId="12" borderId="6" xfId="0" applyFont="1" applyFill="1" applyBorder="1" applyAlignment="1">
      <alignment horizontal="center" vertical="center" textRotation="255"/>
    </xf>
    <xf numFmtId="0" fontId="27" fillId="12" borderId="17" xfId="0" applyFont="1" applyFill="1" applyBorder="1" applyAlignment="1">
      <alignment horizontal="center" vertical="center" textRotation="255"/>
    </xf>
    <xf numFmtId="0" fontId="8" fillId="0" borderId="38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 textRotation="255"/>
    </xf>
    <xf numFmtId="0" fontId="27" fillId="15" borderId="17" xfId="0" applyFont="1" applyFill="1" applyBorder="1" applyAlignment="1">
      <alignment horizontal="center" vertical="center" textRotation="255"/>
    </xf>
    <xf numFmtId="0" fontId="27" fillId="15" borderId="39" xfId="0" applyFont="1" applyFill="1" applyBorder="1" applyAlignment="1">
      <alignment horizontal="center" vertical="center" textRotation="255"/>
    </xf>
    <xf numFmtId="0" fontId="7" fillId="3" borderId="17" xfId="0" applyFont="1" applyFill="1" applyBorder="1" applyAlignment="1">
      <alignment horizontal="center" textRotation="255"/>
    </xf>
    <xf numFmtId="0" fontId="7" fillId="3" borderId="39" xfId="0" applyFont="1" applyFill="1" applyBorder="1" applyAlignment="1">
      <alignment horizontal="center" textRotation="255"/>
    </xf>
    <xf numFmtId="0" fontId="7" fillId="3" borderId="21" xfId="0" applyFont="1" applyFill="1" applyBorder="1" applyAlignment="1">
      <alignment horizontal="center" textRotation="255"/>
    </xf>
    <xf numFmtId="0" fontId="2" fillId="0" borderId="17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textRotation="255"/>
    </xf>
    <xf numFmtId="0" fontId="7" fillId="0" borderId="17" xfId="0" applyFont="1" applyFill="1" applyBorder="1" applyAlignment="1">
      <alignment horizontal="center" textRotation="255"/>
    </xf>
    <xf numFmtId="0" fontId="20" fillId="8" borderId="17" xfId="0" applyFont="1" applyFill="1" applyBorder="1" applyAlignment="1">
      <alignment horizontal="center" vertical="center" textRotation="255"/>
    </xf>
    <xf numFmtId="0" fontId="20" fillId="8" borderId="39" xfId="0" applyFont="1" applyFill="1" applyBorder="1" applyAlignment="1">
      <alignment horizontal="center" vertical="center" textRotation="255"/>
    </xf>
    <xf numFmtId="0" fontId="20" fillId="8" borderId="21" xfId="0" applyFont="1" applyFill="1" applyBorder="1" applyAlignment="1">
      <alignment horizontal="center" vertical="center" textRotation="255"/>
    </xf>
    <xf numFmtId="0" fontId="0" fillId="13" borderId="17" xfId="0" applyFill="1" applyBorder="1" applyAlignment="1">
      <alignment horizontal="center" textRotation="255"/>
    </xf>
    <xf numFmtId="0" fontId="0" fillId="13" borderId="39" xfId="0" applyFill="1" applyBorder="1" applyAlignment="1">
      <alignment horizontal="center" textRotation="255"/>
    </xf>
    <xf numFmtId="0" fontId="2" fillId="0" borderId="6" xfId="0" applyFont="1" applyFill="1" applyBorder="1" applyAlignment="1"/>
    <xf numFmtId="0" fontId="2" fillId="0" borderId="8" xfId="0" applyFont="1" applyFill="1" applyBorder="1" applyAlignment="1"/>
    <xf numFmtId="0" fontId="2" fillId="0" borderId="40" xfId="0" applyFont="1" applyFill="1" applyBorder="1" applyAlignment="1">
      <alignment horizontal="center"/>
    </xf>
    <xf numFmtId="0" fontId="28" fillId="0" borderId="10" xfId="0" applyFont="1" applyFill="1" applyBorder="1" applyAlignment="1">
      <alignment horizontal="center"/>
    </xf>
    <xf numFmtId="0" fontId="2" fillId="10" borderId="21" xfId="0" applyFont="1" applyFill="1" applyBorder="1"/>
    <xf numFmtId="0" fontId="2" fillId="10" borderId="17" xfId="0" applyFont="1" applyFill="1" applyBorder="1"/>
    <xf numFmtId="0" fontId="2" fillId="10" borderId="10" xfId="0" applyFont="1" applyFill="1" applyBorder="1"/>
    <xf numFmtId="0" fontId="2" fillId="10" borderId="21" xfId="0" applyFont="1" applyFill="1" applyBorder="1" applyAlignment="1">
      <alignment horizontal="center"/>
    </xf>
    <xf numFmtId="0" fontId="2" fillId="10" borderId="17" xfId="0" applyFont="1" applyFill="1" applyBorder="1" applyAlignment="1">
      <alignment horizontal="center"/>
    </xf>
    <xf numFmtId="0" fontId="2" fillId="10" borderId="10" xfId="0" applyFont="1" applyFill="1" applyBorder="1" applyAlignment="1">
      <alignment horizontal="center"/>
    </xf>
    <xf numFmtId="0" fontId="2" fillId="10" borderId="38" xfId="0" applyFont="1" applyFill="1" applyBorder="1" applyAlignment="1">
      <alignment horizontal="center"/>
    </xf>
    <xf numFmtId="0" fontId="2" fillId="10" borderId="4" xfId="0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305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99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FF66"/>
        </patternFill>
      </fill>
    </dxf>
    <dxf>
      <fill>
        <patternFill>
          <bgColor rgb="FFFFFF99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FF66"/>
        </patternFill>
      </fill>
    </dxf>
    <dxf>
      <fill>
        <patternFill>
          <bgColor rgb="FFFFFF99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99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99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99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fevr!A1"/><Relationship Id="rId13" Type="http://schemas.openxmlformats.org/officeDocument/2006/relationships/hyperlink" Target="#sept!A1"/><Relationship Id="rId3" Type="http://schemas.openxmlformats.org/officeDocument/2006/relationships/hyperlink" Target="#'dec 08'!A1"/><Relationship Id="rId7" Type="http://schemas.openxmlformats.org/officeDocument/2006/relationships/hyperlink" Target="#dec!A1"/><Relationship Id="rId12" Type="http://schemas.openxmlformats.org/officeDocument/2006/relationships/hyperlink" Target="#mai!A1"/><Relationship Id="rId2" Type="http://schemas.openxmlformats.org/officeDocument/2006/relationships/hyperlink" Target="#'nov 08'!A1"/><Relationship Id="rId1" Type="http://schemas.openxmlformats.org/officeDocument/2006/relationships/hyperlink" Target="#'oct 08'!A1"/><Relationship Id="rId6" Type="http://schemas.openxmlformats.org/officeDocument/2006/relationships/hyperlink" Target="#nov!A1"/><Relationship Id="rId11" Type="http://schemas.openxmlformats.org/officeDocument/2006/relationships/hyperlink" Target="#avr!A1"/><Relationship Id="rId5" Type="http://schemas.openxmlformats.org/officeDocument/2006/relationships/hyperlink" Target="#oct!A1"/><Relationship Id="rId15" Type="http://schemas.openxmlformats.org/officeDocument/2006/relationships/hyperlink" Target="#juillet!A1"/><Relationship Id="rId10" Type="http://schemas.openxmlformats.org/officeDocument/2006/relationships/hyperlink" Target="#jvier!A1"/><Relationship Id="rId4" Type="http://schemas.openxmlformats.org/officeDocument/2006/relationships/hyperlink" Target="#juin!A1"/><Relationship Id="rId9" Type="http://schemas.openxmlformats.org/officeDocument/2006/relationships/hyperlink" Target="#mar!A1"/><Relationship Id="rId14" Type="http://schemas.openxmlformats.org/officeDocument/2006/relationships/hyperlink" Target="#aout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171450</xdr:colOff>
          <xdr:row>1</xdr:row>
          <xdr:rowOff>142875</xdr:rowOff>
        </xdr:from>
        <xdr:to>
          <xdr:col>39</xdr:col>
          <xdr:colOff>1009650</xdr:colOff>
          <xdr:row>6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INITIALES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247650</xdr:colOff>
          <xdr:row>1</xdr:row>
          <xdr:rowOff>142875</xdr:rowOff>
        </xdr:from>
        <xdr:to>
          <xdr:col>43</xdr:col>
          <xdr:colOff>209550</xdr:colOff>
          <xdr:row>6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Tout le monde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266700</xdr:colOff>
          <xdr:row>8</xdr:row>
          <xdr:rowOff>28575</xdr:rowOff>
        </xdr:from>
        <xdr:to>
          <xdr:col>43</xdr:col>
          <xdr:colOff>142875</xdr:colOff>
          <xdr:row>12</xdr:row>
          <xdr:rowOff>142875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sur SAV</a:t>
              </a:r>
            </a:p>
          </xdr:txBody>
        </xdr:sp>
        <xdr:clientData fPrintsWithSheet="0"/>
      </xdr:twoCellAnchor>
    </mc:Choice>
    <mc:Fallback/>
  </mc:AlternateContent>
  <xdr:twoCellAnchor>
    <xdr:from>
      <xdr:col>39</xdr:col>
      <xdr:colOff>209550</xdr:colOff>
      <xdr:row>9</xdr:row>
      <xdr:rowOff>47625</xdr:rowOff>
    </xdr:from>
    <xdr:to>
      <xdr:col>39</xdr:col>
      <xdr:colOff>971550</xdr:colOff>
      <xdr:row>12</xdr:row>
      <xdr:rowOff>57150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1239500" y="1428750"/>
          <a:ext cx="762000" cy="495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Recap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85725</xdr:colOff>
          <xdr:row>1</xdr:row>
          <xdr:rowOff>28575</xdr:rowOff>
        </xdr:from>
        <xdr:to>
          <xdr:col>43</xdr:col>
          <xdr:colOff>428625</xdr:colOff>
          <xdr:row>5</xdr:row>
          <xdr:rowOff>104775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INITIALES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619125</xdr:colOff>
          <xdr:row>1</xdr:row>
          <xdr:rowOff>19050</xdr:rowOff>
        </xdr:from>
        <xdr:to>
          <xdr:col>45</xdr:col>
          <xdr:colOff>57150</xdr:colOff>
          <xdr:row>5</xdr:row>
          <xdr:rowOff>95250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Tout le monde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657225</xdr:colOff>
          <xdr:row>6</xdr:row>
          <xdr:rowOff>66675</xdr:rowOff>
        </xdr:from>
        <xdr:to>
          <xdr:col>45</xdr:col>
          <xdr:colOff>9525</xdr:colOff>
          <xdr:row>11</xdr:row>
          <xdr:rowOff>123825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sur SAV</a:t>
              </a:r>
            </a:p>
          </xdr:txBody>
        </xdr:sp>
        <xdr:clientData fPrintsWithSheet="0"/>
      </xdr:twoCellAnchor>
    </mc:Choice>
    <mc:Fallback/>
  </mc:AlternateContent>
  <xdr:twoCellAnchor>
    <xdr:from>
      <xdr:col>42</xdr:col>
      <xdr:colOff>0</xdr:colOff>
      <xdr:row>7</xdr:row>
      <xdr:rowOff>0</xdr:rowOff>
    </xdr:from>
    <xdr:to>
      <xdr:col>43</xdr:col>
      <xdr:colOff>514350</xdr:colOff>
      <xdr:row>11</xdr:row>
      <xdr:rowOff>28575</xdr:rowOff>
    </xdr:to>
    <xdr:sp macro="" textlink="">
      <xdr:nvSpPr>
        <xdr:cNvPr id="7" name="Rectangle 6">
          <a:hlinkClick xmlns:r="http://schemas.openxmlformats.org/officeDocument/2006/relationships" r:id="rId1"/>
        </xdr:cNvPr>
        <xdr:cNvSpPr/>
      </xdr:nvSpPr>
      <xdr:spPr>
        <a:xfrm>
          <a:off x="11496675" y="1238250"/>
          <a:ext cx="762000" cy="495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Recap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238125</xdr:colOff>
          <xdr:row>0</xdr:row>
          <xdr:rowOff>123825</xdr:rowOff>
        </xdr:from>
        <xdr:to>
          <xdr:col>41</xdr:col>
          <xdr:colOff>781050</xdr:colOff>
          <xdr:row>5</xdr:row>
          <xdr:rowOff>47625</xdr:rowOff>
        </xdr:to>
        <xdr:sp macro="" textlink="">
          <xdr:nvSpPr>
            <xdr:cNvPr id="22530" name="Button 2" hidden="1">
              <a:extLst>
                <a:ext uri="{63B3BB69-23CF-44E3-9099-C40C66FF867C}">
                  <a14:compatExt spid="_x0000_s22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INITIALES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971550</xdr:colOff>
          <xdr:row>1</xdr:row>
          <xdr:rowOff>19050</xdr:rowOff>
        </xdr:from>
        <xdr:to>
          <xdr:col>44</xdr:col>
          <xdr:colOff>161925</xdr:colOff>
          <xdr:row>5</xdr:row>
          <xdr:rowOff>95250</xdr:rowOff>
        </xdr:to>
        <xdr:sp macro="" textlink="">
          <xdr:nvSpPr>
            <xdr:cNvPr id="22532" name="Button 4" hidden="1">
              <a:extLst>
                <a:ext uri="{63B3BB69-23CF-44E3-9099-C40C66FF867C}">
                  <a14:compatExt spid="_x0000_s225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Tout le monde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1000125</xdr:colOff>
          <xdr:row>5</xdr:row>
          <xdr:rowOff>200025</xdr:rowOff>
        </xdr:from>
        <xdr:to>
          <xdr:col>44</xdr:col>
          <xdr:colOff>104775</xdr:colOff>
          <xdr:row>11</xdr:row>
          <xdr:rowOff>38100</xdr:rowOff>
        </xdr:to>
        <xdr:sp macro="" textlink="">
          <xdr:nvSpPr>
            <xdr:cNvPr id="22533" name="Button 5" hidden="1">
              <a:extLst>
                <a:ext uri="{63B3BB69-23CF-44E3-9099-C40C66FF867C}">
                  <a14:compatExt spid="_x0000_s225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sur SAV</a:t>
              </a:r>
            </a:p>
          </xdr:txBody>
        </xdr:sp>
        <xdr:clientData fPrintsWithSheet="0"/>
      </xdr:twoCellAnchor>
    </mc:Choice>
    <mc:Fallback/>
  </mc:AlternateContent>
  <xdr:twoCellAnchor>
    <xdr:from>
      <xdr:col>41</xdr:col>
      <xdr:colOff>0</xdr:colOff>
      <xdr:row>6</xdr:row>
      <xdr:rowOff>0</xdr:rowOff>
    </xdr:from>
    <xdr:to>
      <xdr:col>41</xdr:col>
      <xdr:colOff>762000</xdr:colOff>
      <xdr:row>10</xdr:row>
      <xdr:rowOff>28575</xdr:rowOff>
    </xdr:to>
    <xdr:sp macro="" textlink="">
      <xdr:nvSpPr>
        <xdr:cNvPr id="8" name="Rectangle 7">
          <a:hlinkClick xmlns:r="http://schemas.openxmlformats.org/officeDocument/2006/relationships" r:id="rId1"/>
        </xdr:cNvPr>
        <xdr:cNvSpPr/>
      </xdr:nvSpPr>
      <xdr:spPr>
        <a:xfrm>
          <a:off x="11134725" y="1076325"/>
          <a:ext cx="762000" cy="495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Recap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238125</xdr:colOff>
          <xdr:row>0</xdr:row>
          <xdr:rowOff>123825</xdr:rowOff>
        </xdr:from>
        <xdr:to>
          <xdr:col>40</xdr:col>
          <xdr:colOff>781050</xdr:colOff>
          <xdr:row>5</xdr:row>
          <xdr:rowOff>47625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INITIALES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971550</xdr:colOff>
          <xdr:row>1</xdr:row>
          <xdr:rowOff>19050</xdr:rowOff>
        </xdr:from>
        <xdr:to>
          <xdr:col>43</xdr:col>
          <xdr:colOff>161925</xdr:colOff>
          <xdr:row>5</xdr:row>
          <xdr:rowOff>95250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Tout le monde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1000125</xdr:colOff>
          <xdr:row>5</xdr:row>
          <xdr:rowOff>200025</xdr:rowOff>
        </xdr:from>
        <xdr:to>
          <xdr:col>43</xdr:col>
          <xdr:colOff>104775</xdr:colOff>
          <xdr:row>11</xdr:row>
          <xdr:rowOff>38100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sur SAV</a:t>
              </a:r>
            </a:p>
          </xdr:txBody>
        </xdr:sp>
        <xdr:clientData fPrintsWithSheet="0"/>
      </xdr:twoCellAnchor>
    </mc:Choice>
    <mc:Fallback/>
  </mc:AlternateContent>
  <xdr:twoCellAnchor>
    <xdr:from>
      <xdr:col>40</xdr:col>
      <xdr:colOff>0</xdr:colOff>
      <xdr:row>6</xdr:row>
      <xdr:rowOff>0</xdr:rowOff>
    </xdr:from>
    <xdr:to>
      <xdr:col>40</xdr:col>
      <xdr:colOff>762000</xdr:colOff>
      <xdr:row>10</xdr:row>
      <xdr:rowOff>28575</xdr:rowOff>
    </xdr:to>
    <xdr:sp macro="" textlink="">
      <xdr:nvSpPr>
        <xdr:cNvPr id="6" name="Rectangle 5">
          <a:hlinkClick xmlns:r="http://schemas.openxmlformats.org/officeDocument/2006/relationships" r:id="rId1"/>
        </xdr:cNvPr>
        <xdr:cNvSpPr/>
      </xdr:nvSpPr>
      <xdr:spPr>
        <a:xfrm>
          <a:off x="11134725" y="1076325"/>
          <a:ext cx="762000" cy="495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Recap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238125</xdr:colOff>
          <xdr:row>0</xdr:row>
          <xdr:rowOff>123825</xdr:rowOff>
        </xdr:from>
        <xdr:to>
          <xdr:col>42</xdr:col>
          <xdr:colOff>781050</xdr:colOff>
          <xdr:row>5</xdr:row>
          <xdr:rowOff>47625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INITIALES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971550</xdr:colOff>
          <xdr:row>1</xdr:row>
          <xdr:rowOff>19050</xdr:rowOff>
        </xdr:from>
        <xdr:to>
          <xdr:col>45</xdr:col>
          <xdr:colOff>161925</xdr:colOff>
          <xdr:row>5</xdr:row>
          <xdr:rowOff>95250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Tout le monde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1000125</xdr:colOff>
          <xdr:row>5</xdr:row>
          <xdr:rowOff>200025</xdr:rowOff>
        </xdr:from>
        <xdr:to>
          <xdr:col>45</xdr:col>
          <xdr:colOff>104775</xdr:colOff>
          <xdr:row>11</xdr:row>
          <xdr:rowOff>38100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sur SAV</a:t>
              </a:r>
            </a:p>
          </xdr:txBody>
        </xdr:sp>
        <xdr:clientData fPrintsWithSheet="0"/>
      </xdr:twoCellAnchor>
    </mc:Choice>
    <mc:Fallback/>
  </mc:AlternateContent>
  <xdr:twoCellAnchor>
    <xdr:from>
      <xdr:col>42</xdr:col>
      <xdr:colOff>0</xdr:colOff>
      <xdr:row>6</xdr:row>
      <xdr:rowOff>0</xdr:rowOff>
    </xdr:from>
    <xdr:to>
      <xdr:col>42</xdr:col>
      <xdr:colOff>762000</xdr:colOff>
      <xdr:row>10</xdr:row>
      <xdr:rowOff>28575</xdr:rowOff>
    </xdr:to>
    <xdr:sp macro="" textlink="">
      <xdr:nvSpPr>
        <xdr:cNvPr id="6" name="Rectangle 5">
          <a:hlinkClick xmlns:r="http://schemas.openxmlformats.org/officeDocument/2006/relationships" r:id="rId1"/>
        </xdr:cNvPr>
        <xdr:cNvSpPr/>
      </xdr:nvSpPr>
      <xdr:spPr>
        <a:xfrm>
          <a:off x="11001375" y="1076325"/>
          <a:ext cx="762000" cy="485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Recap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123825</xdr:colOff>
          <xdr:row>1</xdr:row>
          <xdr:rowOff>57150</xdr:rowOff>
        </xdr:from>
        <xdr:to>
          <xdr:col>40</xdr:col>
          <xdr:colOff>781050</xdr:colOff>
          <xdr:row>5</xdr:row>
          <xdr:rowOff>47625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INITIALES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971550</xdr:colOff>
          <xdr:row>1</xdr:row>
          <xdr:rowOff>19050</xdr:rowOff>
        </xdr:from>
        <xdr:to>
          <xdr:col>43</xdr:col>
          <xdr:colOff>161925</xdr:colOff>
          <xdr:row>5</xdr:row>
          <xdr:rowOff>95250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Tout le monde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1000125</xdr:colOff>
          <xdr:row>5</xdr:row>
          <xdr:rowOff>200025</xdr:rowOff>
        </xdr:from>
        <xdr:to>
          <xdr:col>43</xdr:col>
          <xdr:colOff>104775</xdr:colOff>
          <xdr:row>11</xdr:row>
          <xdr:rowOff>38100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sur SAV</a:t>
              </a:r>
            </a:p>
          </xdr:txBody>
        </xdr:sp>
        <xdr:clientData fPrintsWithSheet="0"/>
      </xdr:twoCellAnchor>
    </mc:Choice>
    <mc:Fallback/>
  </mc:AlternateContent>
  <xdr:twoCellAnchor>
    <xdr:from>
      <xdr:col>40</xdr:col>
      <xdr:colOff>0</xdr:colOff>
      <xdr:row>6</xdr:row>
      <xdr:rowOff>0</xdr:rowOff>
    </xdr:from>
    <xdr:to>
      <xdr:col>40</xdr:col>
      <xdr:colOff>762000</xdr:colOff>
      <xdr:row>10</xdr:row>
      <xdr:rowOff>28575</xdr:rowOff>
    </xdr:to>
    <xdr:sp macro="" textlink="">
      <xdr:nvSpPr>
        <xdr:cNvPr id="6" name="Rectangle 5">
          <a:hlinkClick xmlns:r="http://schemas.openxmlformats.org/officeDocument/2006/relationships" r:id="rId1"/>
        </xdr:cNvPr>
        <xdr:cNvSpPr/>
      </xdr:nvSpPr>
      <xdr:spPr>
        <a:xfrm>
          <a:off x="11229975" y="1076325"/>
          <a:ext cx="762000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Recap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123825</xdr:colOff>
          <xdr:row>1</xdr:row>
          <xdr:rowOff>57150</xdr:rowOff>
        </xdr:from>
        <xdr:to>
          <xdr:col>43</xdr:col>
          <xdr:colOff>781050</xdr:colOff>
          <xdr:row>5</xdr:row>
          <xdr:rowOff>47625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INITIALES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971550</xdr:colOff>
          <xdr:row>1</xdr:row>
          <xdr:rowOff>19050</xdr:rowOff>
        </xdr:from>
        <xdr:to>
          <xdr:col>46</xdr:col>
          <xdr:colOff>161925</xdr:colOff>
          <xdr:row>5</xdr:row>
          <xdr:rowOff>95250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Tout le monde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1000125</xdr:colOff>
          <xdr:row>5</xdr:row>
          <xdr:rowOff>200025</xdr:rowOff>
        </xdr:from>
        <xdr:to>
          <xdr:col>46</xdr:col>
          <xdr:colOff>104775</xdr:colOff>
          <xdr:row>11</xdr:row>
          <xdr:rowOff>38100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sur SAV</a:t>
              </a:r>
            </a:p>
          </xdr:txBody>
        </xdr:sp>
        <xdr:clientData fPrintsWithSheet="0"/>
      </xdr:twoCellAnchor>
    </mc:Choice>
    <mc:Fallback/>
  </mc:AlternateContent>
  <xdr:twoCellAnchor>
    <xdr:from>
      <xdr:col>43</xdr:col>
      <xdr:colOff>0</xdr:colOff>
      <xdr:row>6</xdr:row>
      <xdr:rowOff>0</xdr:rowOff>
    </xdr:from>
    <xdr:to>
      <xdr:col>43</xdr:col>
      <xdr:colOff>762000</xdr:colOff>
      <xdr:row>10</xdr:row>
      <xdr:rowOff>28575</xdr:rowOff>
    </xdr:to>
    <xdr:sp macro="" textlink="">
      <xdr:nvSpPr>
        <xdr:cNvPr id="6" name="Rectangle 5">
          <a:hlinkClick xmlns:r="http://schemas.openxmlformats.org/officeDocument/2006/relationships" r:id="rId1"/>
        </xdr:cNvPr>
        <xdr:cNvSpPr/>
      </xdr:nvSpPr>
      <xdr:spPr>
        <a:xfrm>
          <a:off x="11125200" y="1076325"/>
          <a:ext cx="762000" cy="495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Recap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123825</xdr:colOff>
          <xdr:row>1</xdr:row>
          <xdr:rowOff>57150</xdr:rowOff>
        </xdr:from>
        <xdr:to>
          <xdr:col>42</xdr:col>
          <xdr:colOff>781050</xdr:colOff>
          <xdr:row>5</xdr:row>
          <xdr:rowOff>47625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INITIALES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971550</xdr:colOff>
          <xdr:row>1</xdr:row>
          <xdr:rowOff>19050</xdr:rowOff>
        </xdr:from>
        <xdr:to>
          <xdr:col>45</xdr:col>
          <xdr:colOff>161925</xdr:colOff>
          <xdr:row>5</xdr:row>
          <xdr:rowOff>95250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Tout le monde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1000125</xdr:colOff>
          <xdr:row>5</xdr:row>
          <xdr:rowOff>200025</xdr:rowOff>
        </xdr:from>
        <xdr:to>
          <xdr:col>45</xdr:col>
          <xdr:colOff>104775</xdr:colOff>
          <xdr:row>11</xdr:row>
          <xdr:rowOff>38100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sur SAV</a:t>
              </a:r>
            </a:p>
          </xdr:txBody>
        </xdr:sp>
        <xdr:clientData fPrintsWithSheet="0"/>
      </xdr:twoCellAnchor>
    </mc:Choice>
    <mc:Fallback/>
  </mc:AlternateContent>
  <xdr:twoCellAnchor>
    <xdr:from>
      <xdr:col>42</xdr:col>
      <xdr:colOff>0</xdr:colOff>
      <xdr:row>6</xdr:row>
      <xdr:rowOff>0</xdr:rowOff>
    </xdr:from>
    <xdr:to>
      <xdr:col>42</xdr:col>
      <xdr:colOff>762000</xdr:colOff>
      <xdr:row>10</xdr:row>
      <xdr:rowOff>28575</xdr:rowOff>
    </xdr:to>
    <xdr:sp macro="" textlink="">
      <xdr:nvSpPr>
        <xdr:cNvPr id="6" name="Rectangle 5">
          <a:hlinkClick xmlns:r="http://schemas.openxmlformats.org/officeDocument/2006/relationships" r:id="rId1"/>
        </xdr:cNvPr>
        <xdr:cNvSpPr/>
      </xdr:nvSpPr>
      <xdr:spPr>
        <a:xfrm>
          <a:off x="11468100" y="1019175"/>
          <a:ext cx="762000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Recap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123825</xdr:colOff>
          <xdr:row>1</xdr:row>
          <xdr:rowOff>57150</xdr:rowOff>
        </xdr:from>
        <xdr:to>
          <xdr:col>39</xdr:col>
          <xdr:colOff>781050</xdr:colOff>
          <xdr:row>5</xdr:row>
          <xdr:rowOff>47625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INITIALES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971550</xdr:colOff>
          <xdr:row>1</xdr:row>
          <xdr:rowOff>19050</xdr:rowOff>
        </xdr:from>
        <xdr:to>
          <xdr:col>42</xdr:col>
          <xdr:colOff>161925</xdr:colOff>
          <xdr:row>5</xdr:row>
          <xdr:rowOff>95250</xdr:rowOff>
        </xdr:to>
        <xdr:sp macro="" textlink="">
          <xdr:nvSpPr>
            <xdr:cNvPr id="9221" name="Button 5" hidden="1">
              <a:extLst>
                <a:ext uri="{63B3BB69-23CF-44E3-9099-C40C66FF867C}">
                  <a14:compatExt spid="_x0000_s9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Tout le monde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1000125</xdr:colOff>
          <xdr:row>5</xdr:row>
          <xdr:rowOff>200025</xdr:rowOff>
        </xdr:from>
        <xdr:to>
          <xdr:col>42</xdr:col>
          <xdr:colOff>104775</xdr:colOff>
          <xdr:row>11</xdr:row>
          <xdr:rowOff>38100</xdr:rowOff>
        </xdr:to>
        <xdr:sp macro="" textlink="">
          <xdr:nvSpPr>
            <xdr:cNvPr id="9222" name="Button 6" hidden="1">
              <a:extLst>
                <a:ext uri="{63B3BB69-23CF-44E3-9099-C40C66FF867C}">
                  <a14:compatExt spid="_x0000_s9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sur SAV</a:t>
              </a:r>
            </a:p>
          </xdr:txBody>
        </xdr:sp>
        <xdr:clientData fPrintsWithSheet="0"/>
      </xdr:twoCellAnchor>
    </mc:Choice>
    <mc:Fallback/>
  </mc:AlternateContent>
  <xdr:twoCellAnchor>
    <xdr:from>
      <xdr:col>39</xdr:col>
      <xdr:colOff>0</xdr:colOff>
      <xdr:row>6</xdr:row>
      <xdr:rowOff>0</xdr:rowOff>
    </xdr:from>
    <xdr:to>
      <xdr:col>39</xdr:col>
      <xdr:colOff>762000</xdr:colOff>
      <xdr:row>10</xdr:row>
      <xdr:rowOff>28575</xdr:rowOff>
    </xdr:to>
    <xdr:sp macro="" textlink="">
      <xdr:nvSpPr>
        <xdr:cNvPr id="6" name="Rectangle 5">
          <a:hlinkClick xmlns:r="http://schemas.openxmlformats.org/officeDocument/2006/relationships" r:id="rId1"/>
        </xdr:cNvPr>
        <xdr:cNvSpPr/>
      </xdr:nvSpPr>
      <xdr:spPr>
        <a:xfrm>
          <a:off x="11182350" y="1076325"/>
          <a:ext cx="762000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Recap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123825</xdr:colOff>
          <xdr:row>1</xdr:row>
          <xdr:rowOff>57150</xdr:rowOff>
        </xdr:from>
        <xdr:to>
          <xdr:col>43</xdr:col>
          <xdr:colOff>781050</xdr:colOff>
          <xdr:row>5</xdr:row>
          <xdr:rowOff>47625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INITIALES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971550</xdr:colOff>
          <xdr:row>1</xdr:row>
          <xdr:rowOff>19050</xdr:rowOff>
        </xdr:from>
        <xdr:to>
          <xdr:col>46</xdr:col>
          <xdr:colOff>161925</xdr:colOff>
          <xdr:row>5</xdr:row>
          <xdr:rowOff>95250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Tout le monde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1000125</xdr:colOff>
          <xdr:row>5</xdr:row>
          <xdr:rowOff>200025</xdr:rowOff>
        </xdr:from>
        <xdr:to>
          <xdr:col>46</xdr:col>
          <xdr:colOff>104775</xdr:colOff>
          <xdr:row>11</xdr:row>
          <xdr:rowOff>38100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sur SAV</a:t>
              </a:r>
            </a:p>
          </xdr:txBody>
        </xdr:sp>
        <xdr:clientData fPrintsWithSheet="0"/>
      </xdr:twoCellAnchor>
    </mc:Choice>
    <mc:Fallback/>
  </mc:AlternateContent>
  <xdr:twoCellAnchor>
    <xdr:from>
      <xdr:col>43</xdr:col>
      <xdr:colOff>0</xdr:colOff>
      <xdr:row>6</xdr:row>
      <xdr:rowOff>0</xdr:rowOff>
    </xdr:from>
    <xdr:to>
      <xdr:col>43</xdr:col>
      <xdr:colOff>762000</xdr:colOff>
      <xdr:row>10</xdr:row>
      <xdr:rowOff>28575</xdr:rowOff>
    </xdr:to>
    <xdr:sp macro="" textlink="">
      <xdr:nvSpPr>
        <xdr:cNvPr id="6" name="Rectangle 5">
          <a:hlinkClick xmlns:r="http://schemas.openxmlformats.org/officeDocument/2006/relationships" r:id="rId1"/>
        </xdr:cNvPr>
        <xdr:cNvSpPr/>
      </xdr:nvSpPr>
      <xdr:spPr>
        <a:xfrm>
          <a:off x="10725150" y="1076325"/>
          <a:ext cx="762000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Recap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66675</xdr:colOff>
          <xdr:row>1</xdr:row>
          <xdr:rowOff>57150</xdr:rowOff>
        </xdr:from>
        <xdr:to>
          <xdr:col>41</xdr:col>
          <xdr:colOff>781050</xdr:colOff>
          <xdr:row>5</xdr:row>
          <xdr:rowOff>28575</xdr:rowOff>
        </xdr:to>
        <xdr:sp macro="" textlink="">
          <xdr:nvSpPr>
            <xdr:cNvPr id="14342" name="Button 6" hidden="1">
              <a:extLst>
                <a:ext uri="{63B3BB69-23CF-44E3-9099-C40C66FF867C}">
                  <a14:compatExt spid="_x0000_s14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INITIALES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971550</xdr:colOff>
          <xdr:row>1</xdr:row>
          <xdr:rowOff>19050</xdr:rowOff>
        </xdr:from>
        <xdr:to>
          <xdr:col>44</xdr:col>
          <xdr:colOff>161925</xdr:colOff>
          <xdr:row>5</xdr:row>
          <xdr:rowOff>95250</xdr:rowOff>
        </xdr:to>
        <xdr:sp macro="" textlink="">
          <xdr:nvSpPr>
            <xdr:cNvPr id="14343" name="Button 7" hidden="1">
              <a:extLst>
                <a:ext uri="{63B3BB69-23CF-44E3-9099-C40C66FF867C}">
                  <a14:compatExt spid="_x0000_s14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Tout le monde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1000125</xdr:colOff>
          <xdr:row>5</xdr:row>
          <xdr:rowOff>200025</xdr:rowOff>
        </xdr:from>
        <xdr:to>
          <xdr:col>44</xdr:col>
          <xdr:colOff>104775</xdr:colOff>
          <xdr:row>11</xdr:row>
          <xdr:rowOff>38100</xdr:rowOff>
        </xdr:to>
        <xdr:sp macro="" textlink="">
          <xdr:nvSpPr>
            <xdr:cNvPr id="14344" name="Button 8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sur SAV</a:t>
              </a:r>
            </a:p>
          </xdr:txBody>
        </xdr:sp>
        <xdr:clientData fPrintsWithSheet="0"/>
      </xdr:twoCellAnchor>
    </mc:Choice>
    <mc:Fallback/>
  </mc:AlternateContent>
  <xdr:twoCellAnchor>
    <xdr:from>
      <xdr:col>41</xdr:col>
      <xdr:colOff>0</xdr:colOff>
      <xdr:row>6</xdr:row>
      <xdr:rowOff>0</xdr:rowOff>
    </xdr:from>
    <xdr:to>
      <xdr:col>41</xdr:col>
      <xdr:colOff>762000</xdr:colOff>
      <xdr:row>10</xdr:row>
      <xdr:rowOff>28575</xdr:rowOff>
    </xdr:to>
    <xdr:sp macro="" textlink="">
      <xdr:nvSpPr>
        <xdr:cNvPr id="10" name="Rectangle 9">
          <a:hlinkClick xmlns:r="http://schemas.openxmlformats.org/officeDocument/2006/relationships" r:id="rId1"/>
        </xdr:cNvPr>
        <xdr:cNvSpPr/>
      </xdr:nvSpPr>
      <xdr:spPr>
        <a:xfrm>
          <a:off x="11239500" y="1076325"/>
          <a:ext cx="762000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Recap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123825</xdr:colOff>
          <xdr:row>1</xdr:row>
          <xdr:rowOff>57150</xdr:rowOff>
        </xdr:from>
        <xdr:to>
          <xdr:col>40</xdr:col>
          <xdr:colOff>781050</xdr:colOff>
          <xdr:row>5</xdr:row>
          <xdr:rowOff>47625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INITIALES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971550</xdr:colOff>
          <xdr:row>1</xdr:row>
          <xdr:rowOff>19050</xdr:rowOff>
        </xdr:from>
        <xdr:to>
          <xdr:col>43</xdr:col>
          <xdr:colOff>161925</xdr:colOff>
          <xdr:row>5</xdr:row>
          <xdr:rowOff>95250</xdr:rowOff>
        </xdr:to>
        <xdr:sp macro="" textlink="">
          <xdr:nvSpPr>
            <xdr:cNvPr id="13315" name="Button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Tout le monde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1000125</xdr:colOff>
          <xdr:row>5</xdr:row>
          <xdr:rowOff>200025</xdr:rowOff>
        </xdr:from>
        <xdr:to>
          <xdr:col>43</xdr:col>
          <xdr:colOff>104775</xdr:colOff>
          <xdr:row>11</xdr:row>
          <xdr:rowOff>38100</xdr:rowOff>
        </xdr:to>
        <xdr:sp macro="" textlink="">
          <xdr:nvSpPr>
            <xdr:cNvPr id="13316" name="Button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sur SAV</a:t>
              </a:r>
            </a:p>
          </xdr:txBody>
        </xdr:sp>
        <xdr:clientData fPrintsWithSheet="0"/>
      </xdr:twoCellAnchor>
    </mc:Choice>
    <mc:Fallback/>
  </mc:AlternateContent>
  <xdr:twoCellAnchor>
    <xdr:from>
      <xdr:col>40</xdr:col>
      <xdr:colOff>0</xdr:colOff>
      <xdr:row>6</xdr:row>
      <xdr:rowOff>0</xdr:rowOff>
    </xdr:from>
    <xdr:to>
      <xdr:col>40</xdr:col>
      <xdr:colOff>762000</xdr:colOff>
      <xdr:row>10</xdr:row>
      <xdr:rowOff>28575</xdr:rowOff>
    </xdr:to>
    <xdr:sp macro="" textlink="">
      <xdr:nvSpPr>
        <xdr:cNvPr id="6" name="Rectangle 5">
          <a:hlinkClick xmlns:r="http://schemas.openxmlformats.org/officeDocument/2006/relationships" r:id="rId1"/>
        </xdr:cNvPr>
        <xdr:cNvSpPr/>
      </xdr:nvSpPr>
      <xdr:spPr>
        <a:xfrm>
          <a:off x="11239500" y="1076325"/>
          <a:ext cx="762000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Recap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371475</xdr:colOff>
      <xdr:row>6</xdr:row>
      <xdr:rowOff>9525</xdr:rowOff>
    </xdr:from>
    <xdr:to>
      <xdr:col>11</xdr:col>
      <xdr:colOff>342900</xdr:colOff>
      <xdr:row>7</xdr:row>
      <xdr:rowOff>371475</xdr:rowOff>
    </xdr:to>
    <xdr:sp macro="" textlink="">
      <xdr:nvSpPr>
        <xdr:cNvPr id="4" name="Arrondir un rectangle avec un coin diagonal 3">
          <a:hlinkClick xmlns:r="http://schemas.openxmlformats.org/officeDocument/2006/relationships" r:id="rId1"/>
        </xdr:cNvPr>
        <xdr:cNvSpPr/>
      </xdr:nvSpPr>
      <xdr:spPr>
        <a:xfrm>
          <a:off x="4810125" y="1181100"/>
          <a:ext cx="361950" cy="82867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10/09</a:t>
          </a:r>
        </a:p>
      </xdr:txBody>
    </xdr:sp>
    <xdr:clientData/>
  </xdr:twoCellAnchor>
  <xdr:twoCellAnchor>
    <xdr:from>
      <xdr:col>11</xdr:col>
      <xdr:colOff>381000</xdr:colOff>
      <xdr:row>6</xdr:row>
      <xdr:rowOff>0</xdr:rowOff>
    </xdr:from>
    <xdr:to>
      <xdr:col>12</xdr:col>
      <xdr:colOff>352425</xdr:colOff>
      <xdr:row>7</xdr:row>
      <xdr:rowOff>381000</xdr:rowOff>
    </xdr:to>
    <xdr:sp macro="" textlink="">
      <xdr:nvSpPr>
        <xdr:cNvPr id="6" name="Arrondir un rectangle avec un coin diagonal 5">
          <a:hlinkClick xmlns:r="http://schemas.openxmlformats.org/officeDocument/2006/relationships" r:id="rId2"/>
        </xdr:cNvPr>
        <xdr:cNvSpPr/>
      </xdr:nvSpPr>
      <xdr:spPr>
        <a:xfrm>
          <a:off x="5210175" y="1171575"/>
          <a:ext cx="361950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11/09</a:t>
          </a:r>
        </a:p>
      </xdr:txBody>
    </xdr:sp>
    <xdr:clientData/>
  </xdr:twoCellAnchor>
  <xdr:twoCellAnchor>
    <xdr:from>
      <xdr:col>12</xdr:col>
      <xdr:colOff>381000</xdr:colOff>
      <xdr:row>6</xdr:row>
      <xdr:rowOff>0</xdr:rowOff>
    </xdr:from>
    <xdr:to>
      <xdr:col>13</xdr:col>
      <xdr:colOff>352425</xdr:colOff>
      <xdr:row>7</xdr:row>
      <xdr:rowOff>371475</xdr:rowOff>
    </xdr:to>
    <xdr:sp macro="" textlink="">
      <xdr:nvSpPr>
        <xdr:cNvPr id="7" name="Arrondir un rectangle avec un coin diagonal 6">
          <a:hlinkClick xmlns:r="http://schemas.openxmlformats.org/officeDocument/2006/relationships" r:id="rId3"/>
        </xdr:cNvPr>
        <xdr:cNvSpPr/>
      </xdr:nvSpPr>
      <xdr:spPr>
        <a:xfrm>
          <a:off x="5600700" y="1676400"/>
          <a:ext cx="361950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12/09</a:t>
          </a:r>
        </a:p>
      </xdr:txBody>
    </xdr:sp>
    <xdr:clientData/>
  </xdr:twoCellAnchor>
  <xdr:twoCellAnchor>
    <xdr:from>
      <xdr:col>15</xdr:col>
      <xdr:colOff>19050</xdr:colOff>
      <xdr:row>6</xdr:row>
      <xdr:rowOff>9525</xdr:rowOff>
    </xdr:from>
    <xdr:to>
      <xdr:col>15</xdr:col>
      <xdr:colOff>371475</xdr:colOff>
      <xdr:row>7</xdr:row>
      <xdr:rowOff>390525</xdr:rowOff>
    </xdr:to>
    <xdr:sp macro="" textlink="">
      <xdr:nvSpPr>
        <xdr:cNvPr id="8" name="Arrondir un rectangle avec un coin diagonal 7"/>
        <xdr:cNvSpPr/>
      </xdr:nvSpPr>
      <xdr:spPr>
        <a:xfrm>
          <a:off x="6410325" y="1181100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02/10</a:t>
          </a:r>
        </a:p>
      </xdr:txBody>
    </xdr:sp>
    <xdr:clientData/>
  </xdr:twoCellAnchor>
  <xdr:twoCellAnchor>
    <xdr:from>
      <xdr:col>16</xdr:col>
      <xdr:colOff>19050</xdr:colOff>
      <xdr:row>6</xdr:row>
      <xdr:rowOff>0</xdr:rowOff>
    </xdr:from>
    <xdr:to>
      <xdr:col>16</xdr:col>
      <xdr:colOff>371475</xdr:colOff>
      <xdr:row>7</xdr:row>
      <xdr:rowOff>381000</xdr:rowOff>
    </xdr:to>
    <xdr:sp macro="" textlink="">
      <xdr:nvSpPr>
        <xdr:cNvPr id="9" name="Arrondir un rectangle avec un coin diagonal 8"/>
        <xdr:cNvSpPr/>
      </xdr:nvSpPr>
      <xdr:spPr>
        <a:xfrm>
          <a:off x="6800850" y="1171575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03/10</a:t>
          </a:r>
        </a:p>
      </xdr:txBody>
    </xdr:sp>
    <xdr:clientData/>
  </xdr:twoCellAnchor>
  <xdr:twoCellAnchor>
    <xdr:from>
      <xdr:col>14</xdr:col>
      <xdr:colOff>9525</xdr:colOff>
      <xdr:row>6</xdr:row>
      <xdr:rowOff>9525</xdr:rowOff>
    </xdr:from>
    <xdr:to>
      <xdr:col>14</xdr:col>
      <xdr:colOff>361950</xdr:colOff>
      <xdr:row>7</xdr:row>
      <xdr:rowOff>390525</xdr:rowOff>
    </xdr:to>
    <xdr:sp macro="" textlink="">
      <xdr:nvSpPr>
        <xdr:cNvPr id="10" name="Arrondir un rectangle avec un coin diagonal 9"/>
        <xdr:cNvSpPr/>
      </xdr:nvSpPr>
      <xdr:spPr>
        <a:xfrm>
          <a:off x="6010275" y="1181100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01/10</a:t>
          </a:r>
        </a:p>
      </xdr:txBody>
    </xdr:sp>
    <xdr:clientData/>
  </xdr:twoCellAnchor>
  <xdr:twoCellAnchor>
    <xdr:from>
      <xdr:col>17</xdr:col>
      <xdr:colOff>0</xdr:colOff>
      <xdr:row>6</xdr:row>
      <xdr:rowOff>0</xdr:rowOff>
    </xdr:from>
    <xdr:to>
      <xdr:col>17</xdr:col>
      <xdr:colOff>352425</xdr:colOff>
      <xdr:row>7</xdr:row>
      <xdr:rowOff>381000</xdr:rowOff>
    </xdr:to>
    <xdr:sp macro="" textlink="">
      <xdr:nvSpPr>
        <xdr:cNvPr id="11" name="Arrondir un rectangle avec un coin diagonal 10"/>
        <xdr:cNvSpPr/>
      </xdr:nvSpPr>
      <xdr:spPr>
        <a:xfrm>
          <a:off x="7172325" y="1171575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04/10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352425</xdr:colOff>
      <xdr:row>7</xdr:row>
      <xdr:rowOff>381000</xdr:rowOff>
    </xdr:to>
    <xdr:sp macro="" textlink="">
      <xdr:nvSpPr>
        <xdr:cNvPr id="12" name="Arrondir un rectangle avec un coin diagonal 11"/>
        <xdr:cNvSpPr/>
      </xdr:nvSpPr>
      <xdr:spPr>
        <a:xfrm>
          <a:off x="7562850" y="1171575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05/10</a:t>
          </a:r>
        </a:p>
      </xdr:txBody>
    </xdr:sp>
    <xdr:clientData/>
  </xdr:twoCellAnchor>
  <xdr:twoCellAnchor>
    <xdr:from>
      <xdr:col>10</xdr:col>
      <xdr:colOff>0</xdr:colOff>
      <xdr:row>6</xdr:row>
      <xdr:rowOff>9525</xdr:rowOff>
    </xdr:from>
    <xdr:to>
      <xdr:col>10</xdr:col>
      <xdr:colOff>352425</xdr:colOff>
      <xdr:row>7</xdr:row>
      <xdr:rowOff>390525</xdr:rowOff>
    </xdr:to>
    <xdr:sp macro="" textlink="">
      <xdr:nvSpPr>
        <xdr:cNvPr id="13" name="Arrondir un rectangle avec un coin diagonal 12">
          <a:hlinkClick xmlns:r="http://schemas.openxmlformats.org/officeDocument/2006/relationships" r:id="rId4"/>
        </xdr:cNvPr>
        <xdr:cNvSpPr/>
      </xdr:nvSpPr>
      <xdr:spPr>
        <a:xfrm>
          <a:off x="4438650" y="1181100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06</a:t>
          </a:r>
        </a:p>
      </xdr:txBody>
    </xdr:sp>
    <xdr:clientData/>
  </xdr:twoCellAnchor>
  <xdr:twoCellAnchor>
    <xdr:from>
      <xdr:col>13</xdr:col>
      <xdr:colOff>371475</xdr:colOff>
      <xdr:row>6</xdr:row>
      <xdr:rowOff>9525</xdr:rowOff>
    </xdr:from>
    <xdr:to>
      <xdr:col>14</xdr:col>
      <xdr:colOff>342900</xdr:colOff>
      <xdr:row>7</xdr:row>
      <xdr:rowOff>371475</xdr:rowOff>
    </xdr:to>
    <xdr:sp macro="" textlink="">
      <xdr:nvSpPr>
        <xdr:cNvPr id="17" name="Arrondir un rectangle avec un coin diagonal 16">
          <a:hlinkClick xmlns:r="http://schemas.openxmlformats.org/officeDocument/2006/relationships" r:id="rId5"/>
        </xdr:cNvPr>
        <xdr:cNvSpPr/>
      </xdr:nvSpPr>
      <xdr:spPr>
        <a:xfrm>
          <a:off x="5495925" y="1695450"/>
          <a:ext cx="361950" cy="82867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10</a:t>
          </a:r>
        </a:p>
      </xdr:txBody>
    </xdr:sp>
    <xdr:clientData/>
  </xdr:twoCellAnchor>
  <xdr:twoCellAnchor>
    <xdr:from>
      <xdr:col>14</xdr:col>
      <xdr:colOff>381000</xdr:colOff>
      <xdr:row>6</xdr:row>
      <xdr:rowOff>0</xdr:rowOff>
    </xdr:from>
    <xdr:to>
      <xdr:col>15</xdr:col>
      <xdr:colOff>352425</xdr:colOff>
      <xdr:row>7</xdr:row>
      <xdr:rowOff>381000</xdr:rowOff>
    </xdr:to>
    <xdr:sp macro="" textlink="">
      <xdr:nvSpPr>
        <xdr:cNvPr id="18" name="Arrondir un rectangle avec un coin diagonal 17">
          <a:hlinkClick xmlns:r="http://schemas.openxmlformats.org/officeDocument/2006/relationships" r:id="rId6"/>
        </xdr:cNvPr>
        <xdr:cNvSpPr/>
      </xdr:nvSpPr>
      <xdr:spPr>
        <a:xfrm>
          <a:off x="5895975" y="1685925"/>
          <a:ext cx="361950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11</a:t>
          </a:r>
        </a:p>
      </xdr:txBody>
    </xdr:sp>
    <xdr:clientData/>
  </xdr:twoCellAnchor>
  <xdr:twoCellAnchor>
    <xdr:from>
      <xdr:col>15</xdr:col>
      <xdr:colOff>381000</xdr:colOff>
      <xdr:row>6</xdr:row>
      <xdr:rowOff>0</xdr:rowOff>
    </xdr:from>
    <xdr:to>
      <xdr:col>16</xdr:col>
      <xdr:colOff>352425</xdr:colOff>
      <xdr:row>7</xdr:row>
      <xdr:rowOff>371475</xdr:rowOff>
    </xdr:to>
    <xdr:sp macro="" textlink="">
      <xdr:nvSpPr>
        <xdr:cNvPr id="19" name="Arrondir un rectangle avec un coin diagonal 18">
          <a:hlinkClick xmlns:r="http://schemas.openxmlformats.org/officeDocument/2006/relationships" r:id="rId7"/>
        </xdr:cNvPr>
        <xdr:cNvSpPr/>
      </xdr:nvSpPr>
      <xdr:spPr>
        <a:xfrm>
          <a:off x="6286500" y="1685925"/>
          <a:ext cx="361950" cy="838200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12</a:t>
          </a:r>
        </a:p>
      </xdr:txBody>
    </xdr:sp>
    <xdr:clientData/>
  </xdr:twoCellAnchor>
  <xdr:twoCellAnchor>
    <xdr:from>
      <xdr:col>18</xdr:col>
      <xdr:colOff>19050</xdr:colOff>
      <xdr:row>6</xdr:row>
      <xdr:rowOff>9525</xdr:rowOff>
    </xdr:from>
    <xdr:to>
      <xdr:col>18</xdr:col>
      <xdr:colOff>371475</xdr:colOff>
      <xdr:row>7</xdr:row>
      <xdr:rowOff>390525</xdr:rowOff>
    </xdr:to>
    <xdr:sp macro="" textlink="">
      <xdr:nvSpPr>
        <xdr:cNvPr id="20" name="Arrondir un rectangle avec un coin diagonal 19">
          <a:hlinkClick xmlns:r="http://schemas.openxmlformats.org/officeDocument/2006/relationships" r:id="rId8"/>
        </xdr:cNvPr>
        <xdr:cNvSpPr/>
      </xdr:nvSpPr>
      <xdr:spPr>
        <a:xfrm>
          <a:off x="7096125" y="1695450"/>
          <a:ext cx="33337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02</a:t>
          </a:r>
        </a:p>
      </xdr:txBody>
    </xdr:sp>
    <xdr:clientData/>
  </xdr:twoCellAnchor>
  <xdr:twoCellAnchor>
    <xdr:from>
      <xdr:col>19</xdr:col>
      <xdr:colOff>19050</xdr:colOff>
      <xdr:row>6</xdr:row>
      <xdr:rowOff>0</xdr:rowOff>
    </xdr:from>
    <xdr:to>
      <xdr:col>19</xdr:col>
      <xdr:colOff>371475</xdr:colOff>
      <xdr:row>7</xdr:row>
      <xdr:rowOff>381000</xdr:rowOff>
    </xdr:to>
    <xdr:sp macro="" textlink="">
      <xdr:nvSpPr>
        <xdr:cNvPr id="21" name="Arrondir un rectangle avec un coin diagonal 20">
          <a:hlinkClick xmlns:r="http://schemas.openxmlformats.org/officeDocument/2006/relationships" r:id="rId9"/>
        </xdr:cNvPr>
        <xdr:cNvSpPr/>
      </xdr:nvSpPr>
      <xdr:spPr>
        <a:xfrm>
          <a:off x="7448550" y="1685925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03</a:t>
          </a:r>
        </a:p>
      </xdr:txBody>
    </xdr:sp>
    <xdr:clientData/>
  </xdr:twoCellAnchor>
  <xdr:twoCellAnchor>
    <xdr:from>
      <xdr:col>17</xdr:col>
      <xdr:colOff>9525</xdr:colOff>
      <xdr:row>6</xdr:row>
      <xdr:rowOff>9525</xdr:rowOff>
    </xdr:from>
    <xdr:to>
      <xdr:col>17</xdr:col>
      <xdr:colOff>361950</xdr:colOff>
      <xdr:row>7</xdr:row>
      <xdr:rowOff>390525</xdr:rowOff>
    </xdr:to>
    <xdr:sp macro="" textlink="">
      <xdr:nvSpPr>
        <xdr:cNvPr id="22" name="Arrondir un rectangle avec un coin diagonal 21">
          <a:hlinkClick xmlns:r="http://schemas.openxmlformats.org/officeDocument/2006/relationships" r:id="rId10"/>
        </xdr:cNvPr>
        <xdr:cNvSpPr/>
      </xdr:nvSpPr>
      <xdr:spPr>
        <a:xfrm>
          <a:off x="6696075" y="1695450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01</a:t>
          </a:r>
        </a:p>
      </xdr:txBody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352425</xdr:colOff>
      <xdr:row>7</xdr:row>
      <xdr:rowOff>381000</xdr:rowOff>
    </xdr:to>
    <xdr:sp macro="" textlink="">
      <xdr:nvSpPr>
        <xdr:cNvPr id="23" name="Arrondir un rectangle avec un coin diagonal 22">
          <a:hlinkClick xmlns:r="http://schemas.openxmlformats.org/officeDocument/2006/relationships" r:id="rId11"/>
        </xdr:cNvPr>
        <xdr:cNvSpPr/>
      </xdr:nvSpPr>
      <xdr:spPr>
        <a:xfrm>
          <a:off x="7820025" y="1685925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04</a:t>
          </a:r>
        </a:p>
      </xdr:txBody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352425</xdr:colOff>
      <xdr:row>7</xdr:row>
      <xdr:rowOff>381000</xdr:rowOff>
    </xdr:to>
    <xdr:sp macro="" textlink="">
      <xdr:nvSpPr>
        <xdr:cNvPr id="24" name="Arrondir un rectangle avec un coin diagonal 23">
          <a:hlinkClick xmlns:r="http://schemas.openxmlformats.org/officeDocument/2006/relationships" r:id="rId12"/>
        </xdr:cNvPr>
        <xdr:cNvSpPr/>
      </xdr:nvSpPr>
      <xdr:spPr>
        <a:xfrm>
          <a:off x="8210550" y="1685925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05</a:t>
          </a:r>
        </a:p>
      </xdr:txBody>
    </xdr:sp>
    <xdr:clientData/>
  </xdr:twoCellAnchor>
  <xdr:twoCellAnchor>
    <xdr:from>
      <xdr:col>13</xdr:col>
      <xdr:colOff>0</xdr:colOff>
      <xdr:row>6</xdr:row>
      <xdr:rowOff>9525</xdr:rowOff>
    </xdr:from>
    <xdr:to>
      <xdr:col>13</xdr:col>
      <xdr:colOff>352425</xdr:colOff>
      <xdr:row>7</xdr:row>
      <xdr:rowOff>390525</xdr:rowOff>
    </xdr:to>
    <xdr:sp macro="" textlink="">
      <xdr:nvSpPr>
        <xdr:cNvPr id="25" name="Arrondir un rectangle avec un coin diagonal 24">
          <a:hlinkClick xmlns:r="http://schemas.openxmlformats.org/officeDocument/2006/relationships" r:id="rId13"/>
        </xdr:cNvPr>
        <xdr:cNvSpPr/>
      </xdr:nvSpPr>
      <xdr:spPr>
        <a:xfrm>
          <a:off x="5124450" y="1695450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09</a:t>
          </a:r>
        </a:p>
      </xdr:txBody>
    </xdr:sp>
    <xdr:clientData/>
  </xdr:twoCellAnchor>
  <xdr:twoCellAnchor>
    <xdr:from>
      <xdr:col>12</xdr:col>
      <xdr:colOff>9525</xdr:colOff>
      <xdr:row>6</xdr:row>
      <xdr:rowOff>9525</xdr:rowOff>
    </xdr:from>
    <xdr:to>
      <xdr:col>12</xdr:col>
      <xdr:colOff>361950</xdr:colOff>
      <xdr:row>7</xdr:row>
      <xdr:rowOff>390525</xdr:rowOff>
    </xdr:to>
    <xdr:sp macro="" textlink="">
      <xdr:nvSpPr>
        <xdr:cNvPr id="26" name="Arrondir un rectangle avec un coin diagonal 25">
          <a:hlinkClick xmlns:r="http://schemas.openxmlformats.org/officeDocument/2006/relationships" r:id="rId14"/>
        </xdr:cNvPr>
        <xdr:cNvSpPr/>
      </xdr:nvSpPr>
      <xdr:spPr>
        <a:xfrm>
          <a:off x="4743450" y="1695450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08</a:t>
          </a:r>
        </a:p>
      </xdr:txBody>
    </xdr:sp>
    <xdr:clientData/>
  </xdr:twoCellAnchor>
  <xdr:twoCellAnchor>
    <xdr:from>
      <xdr:col>11</xdr:col>
      <xdr:colOff>19050</xdr:colOff>
      <xdr:row>6</xdr:row>
      <xdr:rowOff>9525</xdr:rowOff>
    </xdr:from>
    <xdr:to>
      <xdr:col>11</xdr:col>
      <xdr:colOff>371475</xdr:colOff>
      <xdr:row>7</xdr:row>
      <xdr:rowOff>390525</xdr:rowOff>
    </xdr:to>
    <xdr:sp macro="" textlink="">
      <xdr:nvSpPr>
        <xdr:cNvPr id="27" name="Arrondir un rectangle avec un coin diagonal 26">
          <a:hlinkClick xmlns:r="http://schemas.openxmlformats.org/officeDocument/2006/relationships" r:id="rId15"/>
        </xdr:cNvPr>
        <xdr:cNvSpPr/>
      </xdr:nvSpPr>
      <xdr:spPr>
        <a:xfrm>
          <a:off x="4362450" y="1695450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07</a:t>
          </a:r>
        </a:p>
      </xdr:txBody>
    </xdr:sp>
    <xdr:clientData/>
  </xdr:twoCellAnchor>
  <xdr:twoCellAnchor>
    <xdr:from>
      <xdr:col>1</xdr:col>
      <xdr:colOff>444500</xdr:colOff>
      <xdr:row>3</xdr:row>
      <xdr:rowOff>74083</xdr:rowOff>
    </xdr:from>
    <xdr:to>
      <xdr:col>1</xdr:col>
      <xdr:colOff>783166</xdr:colOff>
      <xdr:row>4</xdr:row>
      <xdr:rowOff>317500</xdr:rowOff>
    </xdr:to>
    <xdr:sp macro="[0]!ligne_suiv" textlink="">
      <xdr:nvSpPr>
        <xdr:cNvPr id="28" name="Flèche vers le bas 27"/>
        <xdr:cNvSpPr/>
      </xdr:nvSpPr>
      <xdr:spPr>
        <a:xfrm>
          <a:off x="751417" y="603250"/>
          <a:ext cx="338666" cy="412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effectLst>
              <a:outerShdw blurRad="50800" dist="50800" dir="5400000" algn="ctr" rotWithShape="0">
                <a:schemeClr val="tx1"/>
              </a:outerShdw>
            </a:effectLst>
          </a:endParaRPr>
        </a:p>
      </xdr:txBody>
    </xdr:sp>
    <xdr:clientData/>
  </xdr:twoCellAnchor>
  <xdr:twoCellAnchor>
    <xdr:from>
      <xdr:col>1</xdr:col>
      <xdr:colOff>455083</xdr:colOff>
      <xdr:row>0</xdr:row>
      <xdr:rowOff>84666</xdr:rowOff>
    </xdr:from>
    <xdr:to>
      <xdr:col>1</xdr:col>
      <xdr:colOff>804333</xdr:colOff>
      <xdr:row>2</xdr:row>
      <xdr:rowOff>201083</xdr:rowOff>
    </xdr:to>
    <xdr:sp macro="[0]!ligne_prec" textlink="">
      <xdr:nvSpPr>
        <xdr:cNvPr id="29" name="Flèche vers le haut 28"/>
        <xdr:cNvSpPr/>
      </xdr:nvSpPr>
      <xdr:spPr>
        <a:xfrm>
          <a:off x="762000" y="84666"/>
          <a:ext cx="349250" cy="433917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effectLst>
              <a:outerShdw blurRad="50800" dist="50800" dir="5400000" algn="ctr" rotWithShape="0">
                <a:schemeClr val="tx1"/>
              </a:outerShdw>
            </a:effectLst>
          </a:endParaRPr>
        </a:p>
      </xdr:txBody>
    </xdr:sp>
    <xdr:clientData/>
  </xdr:twoCellAnchor>
  <xdr:twoCellAnchor>
    <xdr:from>
      <xdr:col>19</xdr:col>
      <xdr:colOff>1</xdr:colOff>
      <xdr:row>41</xdr:row>
      <xdr:rowOff>0</xdr:rowOff>
    </xdr:from>
    <xdr:to>
      <xdr:col>21</xdr:col>
      <xdr:colOff>10584</xdr:colOff>
      <xdr:row>43</xdr:row>
      <xdr:rowOff>105833</xdr:rowOff>
    </xdr:to>
    <xdr:sp macro="[0]!maladie" textlink="">
      <xdr:nvSpPr>
        <xdr:cNvPr id="30" name="Rectangle à coins arrondis 29"/>
        <xdr:cNvSpPr/>
      </xdr:nvSpPr>
      <xdr:spPr>
        <a:xfrm>
          <a:off x="8032751" y="7715250"/>
          <a:ext cx="793750" cy="42333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maladie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238125</xdr:colOff>
          <xdr:row>5</xdr:row>
          <xdr:rowOff>104775</xdr:rowOff>
        </xdr:from>
        <xdr:to>
          <xdr:col>37</xdr:col>
          <xdr:colOff>123825</xdr:colOff>
          <xdr:row>7</xdr:row>
          <xdr:rowOff>123825</xdr:rowOff>
        </xdr:to>
        <xdr:sp macro="" textlink="">
          <xdr:nvSpPr>
            <xdr:cNvPr id="21654" name="Button 4246" hidden="1">
              <a:extLst>
                <a:ext uri="{63B3BB69-23CF-44E3-9099-C40C66FF867C}">
                  <a14:compatExt spid="_x0000_s216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sur SAV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238125</xdr:colOff>
          <xdr:row>0</xdr:row>
          <xdr:rowOff>85725</xdr:rowOff>
        </xdr:from>
        <xdr:to>
          <xdr:col>37</xdr:col>
          <xdr:colOff>152400</xdr:colOff>
          <xdr:row>4</xdr:row>
          <xdr:rowOff>171450</xdr:rowOff>
        </xdr:to>
        <xdr:sp macro="" textlink="">
          <xdr:nvSpPr>
            <xdr:cNvPr id="21655" name="Button 4247" hidden="1">
              <a:extLst>
                <a:ext uri="{63B3BB69-23CF-44E3-9099-C40C66FF867C}">
                  <a14:compatExt spid="_x0000_s216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Tout le monde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123825</xdr:colOff>
          <xdr:row>2</xdr:row>
          <xdr:rowOff>186267</xdr:rowOff>
        </xdr:from>
        <xdr:to>
          <xdr:col>40</xdr:col>
          <xdr:colOff>295275</xdr:colOff>
          <xdr:row>6</xdr:row>
          <xdr:rowOff>41275</xdr:rowOff>
        </xdr:to>
        <xdr:sp macro="" textlink="">
          <xdr:nvSpPr>
            <xdr:cNvPr id="21656" name="Button 4248" hidden="1">
              <a:extLst>
                <a:ext uri="{63B3BB69-23CF-44E3-9099-C40C66FF867C}">
                  <a14:compatExt spid="_x0000_s216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INITIALES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6</xdr:row>
          <xdr:rowOff>161925</xdr:rowOff>
        </xdr:from>
        <xdr:to>
          <xdr:col>1</xdr:col>
          <xdr:colOff>952500</xdr:colOff>
          <xdr:row>7</xdr:row>
          <xdr:rowOff>171450</xdr:rowOff>
        </xdr:to>
        <xdr:sp macro="" textlink="">
          <xdr:nvSpPr>
            <xdr:cNvPr id="21686" name="Button 4278" hidden="1">
              <a:extLst>
                <a:ext uri="{63B3BB69-23CF-44E3-9099-C40C66FF867C}">
                  <a14:compatExt spid="_x0000_s216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INITIALES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878416</xdr:colOff>
      <xdr:row>2</xdr:row>
      <xdr:rowOff>137583</xdr:rowOff>
    </xdr:from>
    <xdr:to>
      <xdr:col>2</xdr:col>
      <xdr:colOff>275167</xdr:colOff>
      <xdr:row>4</xdr:row>
      <xdr:rowOff>63500</xdr:rowOff>
    </xdr:to>
    <xdr:sp macro="[0]!col_suiv" textlink="">
      <xdr:nvSpPr>
        <xdr:cNvPr id="2" name="Flèche droite 1"/>
        <xdr:cNvSpPr/>
      </xdr:nvSpPr>
      <xdr:spPr>
        <a:xfrm>
          <a:off x="1185333" y="455083"/>
          <a:ext cx="529167" cy="30691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effectLst>
              <a:outerShdw blurRad="50800" dist="50800" dir="5400000" algn="ctr" rotWithShape="0">
                <a:schemeClr val="tx1"/>
              </a:outerShdw>
            </a:effectLst>
          </a:endParaRPr>
        </a:p>
      </xdr:txBody>
    </xdr:sp>
    <xdr:clientData/>
  </xdr:twoCellAnchor>
  <xdr:twoCellAnchor>
    <xdr:from>
      <xdr:col>0</xdr:col>
      <xdr:colOff>126999</xdr:colOff>
      <xdr:row>2</xdr:row>
      <xdr:rowOff>127000</xdr:rowOff>
    </xdr:from>
    <xdr:to>
      <xdr:col>1</xdr:col>
      <xdr:colOff>338665</xdr:colOff>
      <xdr:row>4</xdr:row>
      <xdr:rowOff>95250</xdr:rowOff>
    </xdr:to>
    <xdr:sp macro="[0]!col_prec" textlink="">
      <xdr:nvSpPr>
        <xdr:cNvPr id="3" name="Flèche gauche 2"/>
        <xdr:cNvSpPr/>
      </xdr:nvSpPr>
      <xdr:spPr>
        <a:xfrm>
          <a:off x="126999" y="444500"/>
          <a:ext cx="518583" cy="3492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effectLst>
              <a:outerShdw blurRad="50800" dist="50800" dir="5400000" algn="ctr" rotWithShape="0">
                <a:schemeClr val="tx1"/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rtlCol="0" anchor="ctr"/>
      <a:lstStyle>
        <a:defPPr algn="ctr">
          <a:defRPr sz="1100">
            <a:effectLst>
              <a:outerShdw blurRad="50800" dist="50800" dir="5400000" algn="ctr" rotWithShape="0">
                <a:schemeClr val="tx1"/>
              </a:outerShdw>
            </a:effectLst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5.xml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18.xml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21.xml"/><Relationship Id="rId5" Type="http://schemas.openxmlformats.org/officeDocument/2006/relationships/ctrlProp" Target="../ctrlProps/ctrlProp20.xml"/><Relationship Id="rId4" Type="http://schemas.openxmlformats.org/officeDocument/2006/relationships/ctrlProp" Target="../ctrlProps/ctrlProp19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24.xml"/><Relationship Id="rId5" Type="http://schemas.openxmlformats.org/officeDocument/2006/relationships/ctrlProp" Target="../ctrlProps/ctrlProp23.xml"/><Relationship Id="rId4" Type="http://schemas.openxmlformats.org/officeDocument/2006/relationships/ctrlProp" Target="../ctrlProps/ctrlProp2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27.xml"/><Relationship Id="rId5" Type="http://schemas.openxmlformats.org/officeDocument/2006/relationships/ctrlProp" Target="../ctrlProps/ctrlProp26.xml"/><Relationship Id="rId4" Type="http://schemas.openxmlformats.org/officeDocument/2006/relationships/ctrlProp" Target="../ctrlProps/ctrlProp25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30.xml"/><Relationship Id="rId5" Type="http://schemas.openxmlformats.org/officeDocument/2006/relationships/ctrlProp" Target="../ctrlProps/ctrlProp29.xml"/><Relationship Id="rId4" Type="http://schemas.openxmlformats.org/officeDocument/2006/relationships/ctrlProp" Target="../ctrlProps/ctrlProp2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33.xml"/><Relationship Id="rId5" Type="http://schemas.openxmlformats.org/officeDocument/2006/relationships/ctrlProp" Target="../ctrlProps/ctrlProp32.xml"/><Relationship Id="rId4" Type="http://schemas.openxmlformats.org/officeDocument/2006/relationships/ctrlProp" Target="../ctrlProps/ctrlProp3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36.xml"/><Relationship Id="rId5" Type="http://schemas.openxmlformats.org/officeDocument/2006/relationships/ctrlProp" Target="../ctrlProps/ctrlProp35.xml"/><Relationship Id="rId4" Type="http://schemas.openxmlformats.org/officeDocument/2006/relationships/ctrlProp" Target="../ctrlProps/ctrlProp34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ctrlProp" Target="../ctrlProps/ctrlProp40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39.xml"/><Relationship Id="rId5" Type="http://schemas.openxmlformats.org/officeDocument/2006/relationships/ctrlProp" Target="../ctrlProps/ctrlProp38.xml"/><Relationship Id="rId4" Type="http://schemas.openxmlformats.org/officeDocument/2006/relationships/ctrlProp" Target="../ctrlProps/ctrlProp37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C000"/>
  </sheetPr>
  <dimension ref="A1:CE43"/>
  <sheetViews>
    <sheetView showGridLines="0" tabSelected="1" workbookViewId="0">
      <pane ySplit="8" topLeftCell="A9" activePane="bottomLeft" state="frozen"/>
      <selection activeCell="AP24" sqref="AP24"/>
      <selection pane="bottomLeft" activeCell="AT20" sqref="AT20"/>
    </sheetView>
  </sheetViews>
  <sheetFormatPr baseColWidth="10" defaultColWidth="11.42578125" defaultRowHeight="12.75" x14ac:dyDescent="0.2"/>
  <cols>
    <col min="1" max="1" width="2.85546875" customWidth="1"/>
    <col min="2" max="2" width="14.42578125" bestFit="1" customWidth="1"/>
    <col min="3" max="3" width="8.7109375" customWidth="1"/>
    <col min="4" max="7" width="3.7109375" customWidth="1"/>
    <col min="8" max="8" width="3.28515625" customWidth="1"/>
    <col min="9" max="13" width="3.7109375" customWidth="1"/>
    <col min="14" max="14" width="3.85546875" customWidth="1"/>
    <col min="15" max="29" width="3.7109375" customWidth="1"/>
    <col min="30" max="30" width="3.42578125" customWidth="1"/>
    <col min="31" max="34" width="3.7109375" customWidth="1"/>
    <col min="35" max="35" width="5" customWidth="1"/>
    <col min="36" max="36" width="3.7109375" customWidth="1"/>
    <col min="37" max="37" width="5" customWidth="1"/>
    <col min="38" max="39" width="3.7109375" customWidth="1"/>
    <col min="40" max="40" width="15.28515625" bestFit="1" customWidth="1"/>
    <col min="41" max="41" width="5.7109375" customWidth="1"/>
    <col min="42" max="48" width="3.7109375" customWidth="1"/>
  </cols>
  <sheetData>
    <row r="1" spans="1:83" ht="12" customHeight="1" x14ac:dyDescent="0.2">
      <c r="B1" s="308" t="s">
        <v>35</v>
      </c>
      <c r="C1" s="2" t="s">
        <v>3</v>
      </c>
      <c r="D1" s="2"/>
      <c r="E1" s="2"/>
      <c r="F1" s="3"/>
      <c r="G1" s="3"/>
      <c r="H1" s="3"/>
      <c r="I1" s="2"/>
      <c r="J1" s="2"/>
      <c r="K1" s="2"/>
      <c r="L1" s="2"/>
      <c r="M1" s="2"/>
      <c r="W1" s="2"/>
      <c r="X1" s="2"/>
      <c r="Y1" s="2"/>
      <c r="Z1" s="2"/>
      <c r="AA1" s="2"/>
      <c r="AB1" s="2"/>
      <c r="AC1" s="2"/>
      <c r="AD1" s="1"/>
      <c r="AH1" s="437" t="s">
        <v>53</v>
      </c>
      <c r="AI1" s="444" t="s">
        <v>23</v>
      </c>
      <c r="AJ1" s="445"/>
      <c r="AK1" s="440" t="s">
        <v>27</v>
      </c>
    </row>
    <row r="2" spans="1:83" ht="14.25" customHeight="1" x14ac:dyDescent="0.2">
      <c r="B2" s="41"/>
      <c r="C2" s="2" t="s">
        <v>2</v>
      </c>
      <c r="D2" s="2"/>
      <c r="E2" s="2"/>
      <c r="F2" s="3"/>
      <c r="G2" s="3"/>
      <c r="H2" s="3"/>
      <c r="I2" s="2"/>
      <c r="J2" s="2"/>
      <c r="K2" s="2"/>
      <c r="L2" s="2"/>
      <c r="M2" s="2"/>
      <c r="N2" s="111" t="str">
        <f>+CONCATENATE("ABSENCES ",MONTH($D$7),"/",YEAR($D$7))</f>
        <v>ABSENCES 6/2016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1"/>
      <c r="AH2" s="438"/>
      <c r="AI2" s="446"/>
      <c r="AJ2" s="447"/>
      <c r="AK2" s="441"/>
    </row>
    <row r="3" spans="1:83" ht="12" customHeight="1" x14ac:dyDescent="0.2">
      <c r="B3" s="11"/>
      <c r="C3" s="3" t="s">
        <v>4</v>
      </c>
      <c r="D3" s="3"/>
      <c r="E3" s="2"/>
      <c r="F3" s="3"/>
      <c r="G3" s="3"/>
      <c r="H3" s="3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1"/>
      <c r="AH3" s="438"/>
      <c r="AI3" s="446"/>
      <c r="AJ3" s="447"/>
      <c r="AK3" s="441"/>
      <c r="AN3" s="103"/>
      <c r="AV3" t="s">
        <v>29</v>
      </c>
    </row>
    <row r="4" spans="1:83" ht="12" customHeight="1" x14ac:dyDescent="0.2">
      <c r="A4" s="3"/>
      <c r="B4" s="294"/>
      <c r="C4" s="3" t="s">
        <v>61</v>
      </c>
      <c r="D4" s="442">
        <f>+D7</f>
        <v>42522</v>
      </c>
      <c r="E4" s="442"/>
      <c r="F4" s="442"/>
      <c r="G4" s="442"/>
      <c r="H4" s="442"/>
      <c r="I4" s="442"/>
      <c r="J4" s="442"/>
      <c r="K4" s="442"/>
      <c r="L4" s="442"/>
      <c r="M4" s="442"/>
      <c r="N4" s="2"/>
      <c r="O4" s="2"/>
      <c r="P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1"/>
      <c r="AH4" s="438"/>
      <c r="AI4" s="446"/>
      <c r="AJ4" s="447"/>
      <c r="AK4" s="441"/>
      <c r="AN4" s="110"/>
    </row>
    <row r="5" spans="1:83" ht="17.25" customHeight="1" x14ac:dyDescent="0.2">
      <c r="A5" s="3"/>
      <c r="C5" s="3"/>
      <c r="D5">
        <f t="shared" ref="D5:AG5" si="0">IF(TEXT(D7,"jjjj")="mercredi",WEEKNUM(F7),IF(TEXT(D7,"jjjj")="mardi","semaine",""))</f>
        <v>23</v>
      </c>
      <c r="E5" t="str">
        <f t="shared" si="0"/>
        <v/>
      </c>
      <c r="F5" t="str">
        <f t="shared" si="0"/>
        <v/>
      </c>
      <c r="G5" t="str">
        <f t="shared" si="0"/>
        <v/>
      </c>
      <c r="H5" t="str">
        <f t="shared" si="0"/>
        <v/>
      </c>
      <c r="I5" t="str">
        <f t="shared" si="0"/>
        <v/>
      </c>
      <c r="J5" t="str">
        <f>IF(TEXT(J7,"jjjj")="mercredi",WEEKNUM(L7),IF(TEXT(J7,"jjjj")="mardi","semaine",""))</f>
        <v>semaine</v>
      </c>
      <c r="K5">
        <f>IF(TEXT(K7,"jjjj")="mercredi",WEEKNUM(M7),IF(TEXT(K7,"jjjj")="mardi","semaine",""))</f>
        <v>24</v>
      </c>
      <c r="L5" t="str">
        <f t="shared" si="0"/>
        <v/>
      </c>
      <c r="M5" t="str">
        <f t="shared" si="0"/>
        <v/>
      </c>
      <c r="N5" t="str">
        <f t="shared" si="0"/>
        <v/>
      </c>
      <c r="O5" t="str">
        <f t="shared" si="0"/>
        <v/>
      </c>
      <c r="P5" t="str">
        <f t="shared" si="0"/>
        <v/>
      </c>
      <c r="Q5" t="str">
        <f t="shared" si="0"/>
        <v>semaine</v>
      </c>
      <c r="R5">
        <f t="shared" si="0"/>
        <v>25</v>
      </c>
      <c r="S5" t="str">
        <f t="shared" si="0"/>
        <v/>
      </c>
      <c r="T5" t="str">
        <f t="shared" si="0"/>
        <v/>
      </c>
      <c r="U5" t="str">
        <f t="shared" si="0"/>
        <v/>
      </c>
      <c r="V5" t="str">
        <f t="shared" si="0"/>
        <v/>
      </c>
      <c r="W5" t="str">
        <f t="shared" si="0"/>
        <v/>
      </c>
      <c r="X5" t="str">
        <f t="shared" si="0"/>
        <v>semaine</v>
      </c>
      <c r="Y5">
        <f t="shared" si="0"/>
        <v>26</v>
      </c>
      <c r="Z5" t="str">
        <f t="shared" si="0"/>
        <v/>
      </c>
      <c r="AA5" t="str">
        <f t="shared" si="0"/>
        <v/>
      </c>
      <c r="AB5" t="str">
        <f t="shared" si="0"/>
        <v/>
      </c>
      <c r="AC5" t="str">
        <f t="shared" si="0"/>
        <v/>
      </c>
      <c r="AD5" t="str">
        <f t="shared" si="0"/>
        <v/>
      </c>
      <c r="AE5" t="str">
        <f t="shared" si="0"/>
        <v>semaine</v>
      </c>
      <c r="AF5">
        <f t="shared" si="0"/>
        <v>0</v>
      </c>
      <c r="AG5" t="str">
        <f t="shared" si="0"/>
        <v/>
      </c>
      <c r="AH5" s="438"/>
      <c r="AI5" s="446"/>
      <c r="AJ5" s="447"/>
      <c r="AK5" s="441"/>
      <c r="AO5" s="103"/>
    </row>
    <row r="6" spans="1:83" ht="17.25" customHeight="1" thickBot="1" x14ac:dyDescent="0.25">
      <c r="B6" s="3"/>
      <c r="C6" s="2"/>
      <c r="AH6" s="438"/>
      <c r="AI6" s="446"/>
      <c r="AJ6" s="447"/>
      <c r="AK6" s="441"/>
    </row>
    <row r="7" spans="1:83" ht="15" customHeight="1" thickBot="1" x14ac:dyDescent="0.25">
      <c r="A7" s="72" t="s">
        <v>28</v>
      </c>
      <c r="B7" s="73" t="s">
        <v>0</v>
      </c>
      <c r="C7" s="73" t="s">
        <v>1</v>
      </c>
      <c r="D7" s="124">
        <f>date!$B$3</f>
        <v>42522</v>
      </c>
      <c r="E7" s="93">
        <f>+D7+1</f>
        <v>42523</v>
      </c>
      <c r="F7" s="125">
        <f>+E7+1</f>
        <v>42524</v>
      </c>
      <c r="G7" s="125">
        <f t="shared" ref="G7:AF7" si="1">+F7+1</f>
        <v>42525</v>
      </c>
      <c r="H7" s="125">
        <f t="shared" si="1"/>
        <v>42526</v>
      </c>
      <c r="I7" s="125">
        <f t="shared" si="1"/>
        <v>42527</v>
      </c>
      <c r="J7" s="125">
        <f t="shared" si="1"/>
        <v>42528</v>
      </c>
      <c r="K7" s="125">
        <f t="shared" si="1"/>
        <v>42529</v>
      </c>
      <c r="L7" s="93">
        <f t="shared" si="1"/>
        <v>42530</v>
      </c>
      <c r="M7" s="125">
        <f>+L7+1</f>
        <v>42531</v>
      </c>
      <c r="N7" s="125">
        <f t="shared" si="1"/>
        <v>42532</v>
      </c>
      <c r="O7" s="125">
        <f t="shared" si="1"/>
        <v>42533</v>
      </c>
      <c r="P7" s="93">
        <f t="shared" si="1"/>
        <v>42534</v>
      </c>
      <c r="Q7" s="125">
        <f t="shared" si="1"/>
        <v>42535</v>
      </c>
      <c r="R7" s="125">
        <f t="shared" si="1"/>
        <v>42536</v>
      </c>
      <c r="S7" s="125">
        <f t="shared" si="1"/>
        <v>42537</v>
      </c>
      <c r="T7" s="125">
        <f t="shared" si="1"/>
        <v>42538</v>
      </c>
      <c r="U7" s="125">
        <f t="shared" si="1"/>
        <v>42539</v>
      </c>
      <c r="V7" s="125">
        <f t="shared" si="1"/>
        <v>42540</v>
      </c>
      <c r="W7" s="125">
        <f t="shared" si="1"/>
        <v>42541</v>
      </c>
      <c r="X7" s="125">
        <f t="shared" si="1"/>
        <v>42542</v>
      </c>
      <c r="Y7" s="125">
        <f t="shared" si="1"/>
        <v>42543</v>
      </c>
      <c r="Z7" s="125">
        <f t="shared" si="1"/>
        <v>42544</v>
      </c>
      <c r="AA7" s="125">
        <f t="shared" si="1"/>
        <v>42545</v>
      </c>
      <c r="AB7" s="125">
        <f t="shared" si="1"/>
        <v>42546</v>
      </c>
      <c r="AC7" s="125">
        <f t="shared" si="1"/>
        <v>42547</v>
      </c>
      <c r="AD7" s="125">
        <f t="shared" si="1"/>
        <v>42548</v>
      </c>
      <c r="AE7" s="125">
        <f t="shared" si="1"/>
        <v>42549</v>
      </c>
      <c r="AF7" s="125">
        <f t="shared" si="1"/>
        <v>42550</v>
      </c>
      <c r="AG7" s="125">
        <f>+AF7+1</f>
        <v>42551</v>
      </c>
      <c r="AH7" s="439"/>
      <c r="AI7" s="382" t="s">
        <v>70</v>
      </c>
      <c r="AJ7" s="383" t="s">
        <v>71</v>
      </c>
      <c r="AK7" s="441"/>
      <c r="AL7" s="153" t="s">
        <v>28</v>
      </c>
      <c r="AM7" s="153" t="s">
        <v>44</v>
      </c>
    </row>
    <row r="8" spans="1:83" hidden="1" x14ac:dyDescent="0.2">
      <c r="A8" s="185"/>
      <c r="B8" s="157"/>
      <c r="C8" s="158">
        <v>1</v>
      </c>
      <c r="D8" s="159">
        <f>WEEKDAY(D7)</f>
        <v>4</v>
      </c>
      <c r="E8" s="160">
        <f t="shared" ref="E8:AG8" si="2">WEEKDAY(E7)</f>
        <v>5</v>
      </c>
      <c r="F8" s="159">
        <f t="shared" si="2"/>
        <v>6</v>
      </c>
      <c r="G8" s="159">
        <f t="shared" si="2"/>
        <v>7</v>
      </c>
      <c r="H8" s="159">
        <f t="shared" si="2"/>
        <v>1</v>
      </c>
      <c r="I8" s="159">
        <f t="shared" si="2"/>
        <v>2</v>
      </c>
      <c r="J8" s="159">
        <f t="shared" si="2"/>
        <v>3</v>
      </c>
      <c r="K8" s="159">
        <f t="shared" si="2"/>
        <v>4</v>
      </c>
      <c r="L8" s="431">
        <f t="shared" si="2"/>
        <v>5</v>
      </c>
      <c r="M8" s="159">
        <f t="shared" si="2"/>
        <v>6</v>
      </c>
      <c r="N8" s="159">
        <f t="shared" si="2"/>
        <v>7</v>
      </c>
      <c r="O8" s="159">
        <f t="shared" si="2"/>
        <v>1</v>
      </c>
      <c r="P8" s="160">
        <f t="shared" si="2"/>
        <v>2</v>
      </c>
      <c r="Q8" s="159">
        <f t="shared" si="2"/>
        <v>3</v>
      </c>
      <c r="R8" s="159">
        <f t="shared" si="2"/>
        <v>4</v>
      </c>
      <c r="S8" s="159">
        <f t="shared" si="2"/>
        <v>5</v>
      </c>
      <c r="T8" s="159">
        <f t="shared" si="2"/>
        <v>6</v>
      </c>
      <c r="U8" s="159">
        <f t="shared" si="2"/>
        <v>7</v>
      </c>
      <c r="V8" s="159">
        <f t="shared" si="2"/>
        <v>1</v>
      </c>
      <c r="W8" s="159">
        <f t="shared" si="2"/>
        <v>2</v>
      </c>
      <c r="X8" s="159">
        <f t="shared" si="2"/>
        <v>3</v>
      </c>
      <c r="Y8" s="159">
        <f t="shared" si="2"/>
        <v>4</v>
      </c>
      <c r="Z8" s="159">
        <f t="shared" si="2"/>
        <v>5</v>
      </c>
      <c r="AA8" s="159">
        <f t="shared" si="2"/>
        <v>6</v>
      </c>
      <c r="AB8" s="159">
        <f t="shared" si="2"/>
        <v>7</v>
      </c>
      <c r="AC8" s="159">
        <f t="shared" si="2"/>
        <v>1</v>
      </c>
      <c r="AD8" s="159">
        <f t="shared" si="2"/>
        <v>2</v>
      </c>
      <c r="AE8" s="159">
        <f t="shared" si="2"/>
        <v>3</v>
      </c>
      <c r="AF8" s="159">
        <f t="shared" si="2"/>
        <v>4</v>
      </c>
      <c r="AG8" s="161">
        <f t="shared" si="2"/>
        <v>5</v>
      </c>
      <c r="AH8" s="106"/>
      <c r="AI8" s="384"/>
      <c r="AJ8" s="385"/>
      <c r="AK8" s="105"/>
      <c r="AL8" s="152"/>
    </row>
    <row r="9" spans="1:83" ht="9" customHeight="1" x14ac:dyDescent="0.2">
      <c r="A9" s="168"/>
      <c r="B9" s="166"/>
      <c r="C9" s="141"/>
      <c r="D9" s="164"/>
      <c r="E9" s="164"/>
      <c r="F9" s="164"/>
      <c r="G9" s="164"/>
      <c r="H9" s="164"/>
      <c r="I9" s="164"/>
      <c r="J9" s="164"/>
      <c r="K9" s="164"/>
      <c r="L9" s="432"/>
      <c r="M9" s="164"/>
      <c r="N9" s="164"/>
      <c r="O9" s="164"/>
      <c r="P9" s="164"/>
      <c r="Q9" s="164"/>
      <c r="R9" s="164"/>
      <c r="S9" s="164"/>
      <c r="T9" s="164"/>
      <c r="U9" s="164"/>
      <c r="V9" s="164"/>
      <c r="W9" s="164"/>
      <c r="X9" s="164"/>
      <c r="Y9" s="164"/>
      <c r="Z9" s="164"/>
      <c r="AA9" s="164"/>
      <c r="AB9" s="164"/>
      <c r="AC9" s="164"/>
      <c r="AD9" s="164"/>
      <c r="AE9" s="164"/>
      <c r="AF9" s="164"/>
      <c r="AG9" s="164"/>
      <c r="AH9" s="165"/>
      <c r="AI9" s="386"/>
      <c r="AJ9" s="387"/>
      <c r="AK9" s="143"/>
      <c r="AL9" s="166"/>
      <c r="AM9" s="167"/>
      <c r="CE9" t="s">
        <v>52</v>
      </c>
    </row>
    <row r="10" spans="1:83" ht="12.75" customHeight="1" x14ac:dyDescent="0.2">
      <c r="A10" s="136" t="s">
        <v>73</v>
      </c>
      <c r="B10" s="71"/>
      <c r="C10" s="62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46"/>
      <c r="AG10" s="83"/>
      <c r="AH10" s="377">
        <f t="shared" ref="AH10:AH37" si="3">SUM(D10:AG10)</f>
        <v>0</v>
      </c>
      <c r="AI10" s="388">
        <v>0</v>
      </c>
      <c r="AJ10" s="385" t="e">
        <f>+AI10/date!#REF!</f>
        <v>#REF!</v>
      </c>
      <c r="AK10" s="379">
        <f t="shared" ref="AK10:AK37" si="4">+AI10+AH10</f>
        <v>0</v>
      </c>
      <c r="AL10" s="136" t="s">
        <v>73</v>
      </c>
      <c r="AM10" s="163" t="s">
        <v>42</v>
      </c>
      <c r="AO10" s="103"/>
    </row>
    <row r="11" spans="1:83" ht="12.75" customHeight="1" x14ac:dyDescent="0.2">
      <c r="A11" s="67" t="s">
        <v>74</v>
      </c>
      <c r="B11" s="51"/>
      <c r="C11" s="52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85"/>
      <c r="AH11" s="377">
        <f t="shared" si="3"/>
        <v>0</v>
      </c>
      <c r="AI11" s="388">
        <v>0</v>
      </c>
      <c r="AJ11" s="385" t="e">
        <f>+AI11/date!#REF!</f>
        <v>#REF!</v>
      </c>
      <c r="AK11" s="379">
        <f t="shared" si="4"/>
        <v>0</v>
      </c>
      <c r="AL11" s="67" t="s">
        <v>74</v>
      </c>
      <c r="AM11" s="29" t="s">
        <v>41</v>
      </c>
      <c r="AO11" s="102"/>
    </row>
    <row r="12" spans="1:83" x14ac:dyDescent="0.2">
      <c r="A12" s="68" t="s">
        <v>75</v>
      </c>
      <c r="B12" s="51"/>
      <c r="C12" s="52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85"/>
      <c r="AH12" s="377">
        <f t="shared" si="3"/>
        <v>0</v>
      </c>
      <c r="AI12" s="388">
        <v>0</v>
      </c>
      <c r="AJ12" s="385" t="e">
        <f>+AI12/date!#REF!</f>
        <v>#REF!</v>
      </c>
      <c r="AK12" s="379">
        <f t="shared" si="4"/>
        <v>0</v>
      </c>
      <c r="AL12" s="68" t="s">
        <v>75</v>
      </c>
      <c r="AM12" s="29" t="s">
        <v>40</v>
      </c>
    </row>
    <row r="13" spans="1:83" x14ac:dyDescent="0.2">
      <c r="A13" s="68" t="s">
        <v>76</v>
      </c>
      <c r="B13" s="51"/>
      <c r="C13" s="13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85"/>
      <c r="AH13" s="377">
        <f t="shared" si="3"/>
        <v>0</v>
      </c>
      <c r="AI13" s="388">
        <v>0</v>
      </c>
      <c r="AJ13" s="385" t="e">
        <f>+AI13/date!#REF!</f>
        <v>#REF!</v>
      </c>
      <c r="AK13" s="379">
        <f t="shared" si="4"/>
        <v>0</v>
      </c>
      <c r="AL13" s="68" t="s">
        <v>76</v>
      </c>
      <c r="AM13" s="29" t="s">
        <v>40</v>
      </c>
    </row>
    <row r="14" spans="1:83" ht="12.75" customHeight="1" x14ac:dyDescent="0.2">
      <c r="A14" s="68" t="s">
        <v>77</v>
      </c>
      <c r="B14" s="51"/>
      <c r="C14" s="4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85"/>
      <c r="AH14" s="377">
        <f t="shared" si="3"/>
        <v>0</v>
      </c>
      <c r="AI14" s="388">
        <v>0</v>
      </c>
      <c r="AJ14" s="385" t="e">
        <f>+AI14/date!#REF!</f>
        <v>#REF!</v>
      </c>
      <c r="AK14" s="379">
        <f t="shared" si="4"/>
        <v>0</v>
      </c>
      <c r="AL14" s="68" t="s">
        <v>77</v>
      </c>
      <c r="AM14" s="150"/>
    </row>
    <row r="15" spans="1:83" x14ac:dyDescent="0.2">
      <c r="A15" s="68" t="s">
        <v>78</v>
      </c>
      <c r="B15" s="51"/>
      <c r="C15" s="4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85"/>
      <c r="AH15" s="377">
        <f t="shared" si="3"/>
        <v>0</v>
      </c>
      <c r="AI15" s="388">
        <v>0</v>
      </c>
      <c r="AJ15" s="385" t="e">
        <f>+AI15/date!#REF!</f>
        <v>#REF!</v>
      </c>
      <c r="AK15" s="379">
        <f t="shared" si="4"/>
        <v>0</v>
      </c>
      <c r="AL15" s="68" t="s">
        <v>78</v>
      </c>
      <c r="AM15" s="57" t="s">
        <v>40</v>
      </c>
    </row>
    <row r="16" spans="1:83" x14ac:dyDescent="0.2">
      <c r="A16" s="68" t="s">
        <v>50</v>
      </c>
      <c r="B16" s="51"/>
      <c r="C16" s="4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85"/>
      <c r="AH16" s="377">
        <f t="shared" si="3"/>
        <v>0</v>
      </c>
      <c r="AI16" s="388">
        <v>0.14280000000000001</v>
      </c>
      <c r="AJ16" s="385" t="e">
        <f>+AI16/date!#REF!</f>
        <v>#REF!</v>
      </c>
      <c r="AK16" s="379">
        <f t="shared" si="4"/>
        <v>0.14280000000000001</v>
      </c>
      <c r="AL16" s="68" t="s">
        <v>50</v>
      </c>
      <c r="AM16" s="57" t="s">
        <v>40</v>
      </c>
    </row>
    <row r="17" spans="1:40" ht="12.75" customHeight="1" x14ac:dyDescent="0.2">
      <c r="A17" s="68" t="s">
        <v>79</v>
      </c>
      <c r="B17" s="51"/>
      <c r="C17" s="4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85"/>
      <c r="AH17" s="377">
        <f t="shared" si="3"/>
        <v>0</v>
      </c>
      <c r="AI17" s="388">
        <v>0</v>
      </c>
      <c r="AJ17" s="385" t="e">
        <f>+AI17/date!#REF!</f>
        <v>#REF!</v>
      </c>
      <c r="AK17" s="379">
        <f t="shared" si="4"/>
        <v>0</v>
      </c>
      <c r="AL17" s="68" t="s">
        <v>79</v>
      </c>
      <c r="AM17" s="57"/>
    </row>
    <row r="18" spans="1:40" ht="12.75" customHeight="1" x14ac:dyDescent="0.2">
      <c r="A18" s="68" t="s">
        <v>80</v>
      </c>
      <c r="B18" s="51"/>
      <c r="C18" s="4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85"/>
      <c r="AH18" s="377">
        <f t="shared" si="3"/>
        <v>0</v>
      </c>
      <c r="AI18" s="388">
        <v>0</v>
      </c>
      <c r="AJ18" s="385" t="e">
        <f>+AI18/date!#REF!</f>
        <v>#REF!</v>
      </c>
      <c r="AK18" s="379">
        <f t="shared" si="4"/>
        <v>0</v>
      </c>
      <c r="AL18" s="68" t="s">
        <v>80</v>
      </c>
      <c r="AM18" s="150"/>
    </row>
    <row r="19" spans="1:40" s="25" customFormat="1" x14ac:dyDescent="0.2">
      <c r="A19" s="68" t="s">
        <v>81</v>
      </c>
      <c r="B19" s="127"/>
      <c r="C19" s="14"/>
      <c r="D19" s="27"/>
      <c r="E19" s="27"/>
      <c r="F19" s="27"/>
      <c r="G19" s="27"/>
      <c r="H19" s="27"/>
      <c r="I19" s="27"/>
      <c r="J19" s="27"/>
      <c r="K19" s="27"/>
      <c r="L19" s="492"/>
      <c r="M19" s="493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85"/>
      <c r="AH19" s="377">
        <f t="shared" si="3"/>
        <v>0</v>
      </c>
      <c r="AI19" s="388">
        <v>0</v>
      </c>
      <c r="AJ19" s="385" t="e">
        <f>+AI19/date!#REF!</f>
        <v>#REF!</v>
      </c>
      <c r="AK19" s="380">
        <f t="shared" si="4"/>
        <v>0</v>
      </c>
      <c r="AL19" s="68" t="s">
        <v>81</v>
      </c>
      <c r="AM19" s="57" t="s">
        <v>40</v>
      </c>
    </row>
    <row r="20" spans="1:40" x14ac:dyDescent="0.2">
      <c r="A20" s="68" t="s">
        <v>82</v>
      </c>
      <c r="B20" s="51"/>
      <c r="C20" s="322"/>
      <c r="D20" s="200"/>
      <c r="E20" s="4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85"/>
      <c r="AH20" s="377">
        <f t="shared" si="3"/>
        <v>0</v>
      </c>
      <c r="AI20" s="388">
        <v>0</v>
      </c>
      <c r="AJ20" s="385" t="e">
        <f>+AI20/date!#REF!</f>
        <v>#REF!</v>
      </c>
      <c r="AK20" s="379">
        <f t="shared" si="4"/>
        <v>0</v>
      </c>
      <c r="AL20" s="68" t="s">
        <v>82</v>
      </c>
      <c r="AM20" s="29" t="s">
        <v>40</v>
      </c>
    </row>
    <row r="21" spans="1:40" ht="13.5" customHeight="1" x14ac:dyDescent="0.2">
      <c r="A21" s="68" t="s">
        <v>83</v>
      </c>
      <c r="B21" s="51"/>
      <c r="C21" s="4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85"/>
      <c r="AH21" s="377">
        <f t="shared" si="3"/>
        <v>0</v>
      </c>
      <c r="AI21" s="388">
        <v>0</v>
      </c>
      <c r="AJ21" s="385" t="e">
        <f>+AI21/date!#REF!</f>
        <v>#REF!</v>
      </c>
      <c r="AK21" s="379">
        <f t="shared" si="4"/>
        <v>0</v>
      </c>
      <c r="AL21" s="68" t="s">
        <v>83</v>
      </c>
      <c r="AM21" s="150"/>
    </row>
    <row r="22" spans="1:40" ht="12.75" customHeight="1" x14ac:dyDescent="0.2">
      <c r="A22" s="68" t="s">
        <v>84</v>
      </c>
      <c r="B22" s="51"/>
      <c r="C22" s="4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85"/>
      <c r="AH22" s="377">
        <f t="shared" si="3"/>
        <v>0</v>
      </c>
      <c r="AI22" s="388">
        <v>0</v>
      </c>
      <c r="AJ22" s="385" t="e">
        <f>+AI22/date!#REF!</f>
        <v>#REF!</v>
      </c>
      <c r="AK22" s="379">
        <f t="shared" si="4"/>
        <v>0</v>
      </c>
      <c r="AL22" s="68" t="s">
        <v>84</v>
      </c>
      <c r="AM22" s="150"/>
    </row>
    <row r="23" spans="1:40" x14ac:dyDescent="0.2">
      <c r="A23" s="68" t="s">
        <v>85</v>
      </c>
      <c r="B23" s="51"/>
      <c r="C23" s="4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85"/>
      <c r="AH23" s="377">
        <f t="shared" si="3"/>
        <v>0</v>
      </c>
      <c r="AI23" s="388">
        <v>0</v>
      </c>
      <c r="AJ23" s="385" t="e">
        <f>+AI23/date!#REF!</f>
        <v>#REF!</v>
      </c>
      <c r="AK23" s="379">
        <f t="shared" si="4"/>
        <v>0</v>
      </c>
      <c r="AL23" s="68" t="s">
        <v>85</v>
      </c>
      <c r="AM23" s="57" t="s">
        <v>40</v>
      </c>
    </row>
    <row r="24" spans="1:40" x14ac:dyDescent="0.2">
      <c r="A24" s="68" t="s">
        <v>86</v>
      </c>
      <c r="B24" s="51"/>
      <c r="C24" s="4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85"/>
      <c r="AH24" s="377">
        <f t="shared" si="3"/>
        <v>0</v>
      </c>
      <c r="AI24" s="388">
        <v>0</v>
      </c>
      <c r="AJ24" s="385" t="e">
        <f>+AI24/date!#REF!</f>
        <v>#REF!</v>
      </c>
      <c r="AK24" s="379">
        <f t="shared" si="4"/>
        <v>0</v>
      </c>
      <c r="AL24" s="68" t="s">
        <v>86</v>
      </c>
      <c r="AM24" s="57" t="s">
        <v>40</v>
      </c>
    </row>
    <row r="25" spans="1:40" ht="12.75" customHeight="1" x14ac:dyDescent="0.2">
      <c r="A25" s="68" t="s">
        <v>87</v>
      </c>
      <c r="B25" s="51"/>
      <c r="C25" s="4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85"/>
      <c r="AH25" s="377">
        <f t="shared" si="3"/>
        <v>0</v>
      </c>
      <c r="AI25" s="388">
        <v>0</v>
      </c>
      <c r="AJ25" s="385" t="e">
        <f>+AI25/date!#REF!</f>
        <v>#REF!</v>
      </c>
      <c r="AK25" s="379">
        <f t="shared" si="4"/>
        <v>0</v>
      </c>
      <c r="AL25" s="68" t="s">
        <v>87</v>
      </c>
      <c r="AM25" s="150"/>
    </row>
    <row r="26" spans="1:40" s="25" customFormat="1" x14ac:dyDescent="0.2">
      <c r="A26" s="68" t="s">
        <v>88</v>
      </c>
      <c r="B26" s="127"/>
      <c r="C26" s="14"/>
      <c r="D26" s="27"/>
      <c r="E26" s="27"/>
      <c r="F26" s="27"/>
      <c r="G26" s="27"/>
      <c r="H26" s="270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85"/>
      <c r="AH26" s="377">
        <f t="shared" si="3"/>
        <v>0</v>
      </c>
      <c r="AI26" s="388">
        <v>0</v>
      </c>
      <c r="AJ26" s="385" t="e">
        <f>+AI26/date!#REF!</f>
        <v>#REF!</v>
      </c>
      <c r="AK26" s="380">
        <f t="shared" si="4"/>
        <v>0</v>
      </c>
      <c r="AL26" s="68" t="s">
        <v>88</v>
      </c>
      <c r="AM26" s="57" t="s">
        <v>40</v>
      </c>
    </row>
    <row r="27" spans="1:40" ht="12.75" customHeight="1" x14ac:dyDescent="0.2">
      <c r="A27" s="68" t="s">
        <v>89</v>
      </c>
      <c r="B27" s="51"/>
      <c r="C27" s="4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85"/>
      <c r="AH27" s="377">
        <f t="shared" si="3"/>
        <v>0</v>
      </c>
      <c r="AI27" s="388">
        <v>0</v>
      </c>
      <c r="AJ27" s="385" t="e">
        <f>+AI27/date!#REF!</f>
        <v>#REF!</v>
      </c>
      <c r="AK27" s="379">
        <f t="shared" si="4"/>
        <v>0</v>
      </c>
      <c r="AL27" s="68" t="s">
        <v>89</v>
      </c>
      <c r="AM27" s="150"/>
    </row>
    <row r="28" spans="1:40" ht="12.75" customHeight="1" x14ac:dyDescent="0.2">
      <c r="A28" s="68" t="s">
        <v>90</v>
      </c>
      <c r="B28" s="51"/>
      <c r="C28" s="4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85"/>
      <c r="AH28" s="377">
        <f t="shared" si="3"/>
        <v>0</v>
      </c>
      <c r="AI28" s="388">
        <v>0</v>
      </c>
      <c r="AJ28" s="385" t="e">
        <f>+AI28/date!#REF!</f>
        <v>#REF!</v>
      </c>
      <c r="AK28" s="379">
        <f t="shared" si="4"/>
        <v>0</v>
      </c>
      <c r="AL28" s="68" t="s">
        <v>90</v>
      </c>
      <c r="AM28" s="150"/>
    </row>
    <row r="29" spans="1:40" x14ac:dyDescent="0.2">
      <c r="A29" s="68" t="s">
        <v>91</v>
      </c>
      <c r="B29" s="51"/>
      <c r="C29" s="4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85"/>
      <c r="AH29" s="377">
        <f t="shared" si="3"/>
        <v>0</v>
      </c>
      <c r="AI29" s="388">
        <v>0</v>
      </c>
      <c r="AJ29" s="385" t="e">
        <f>+AI29/date!#REF!</f>
        <v>#REF!</v>
      </c>
      <c r="AK29" s="379">
        <f t="shared" si="4"/>
        <v>0</v>
      </c>
      <c r="AL29" s="68" t="s">
        <v>91</v>
      </c>
      <c r="AM29" s="29" t="s">
        <v>40</v>
      </c>
    </row>
    <row r="30" spans="1:40" ht="12.75" customHeight="1" x14ac:dyDescent="0.2">
      <c r="A30" s="68" t="s">
        <v>92</v>
      </c>
      <c r="B30" s="51"/>
      <c r="C30" s="4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85"/>
      <c r="AH30" s="377">
        <f t="shared" si="3"/>
        <v>0</v>
      </c>
      <c r="AI30" s="388">
        <v>0</v>
      </c>
      <c r="AJ30" s="385" t="e">
        <f>+AI30/date!#REF!</f>
        <v>#REF!</v>
      </c>
      <c r="AK30" s="379">
        <f t="shared" si="4"/>
        <v>0</v>
      </c>
      <c r="AL30" s="68" t="s">
        <v>92</v>
      </c>
      <c r="AM30" s="57"/>
    </row>
    <row r="31" spans="1:40" x14ac:dyDescent="0.2">
      <c r="A31" s="68" t="s">
        <v>93</v>
      </c>
      <c r="B31" s="51"/>
      <c r="C31" s="4"/>
      <c r="D31" s="47"/>
      <c r="E31" s="47"/>
      <c r="F31" s="47"/>
      <c r="G31" s="27"/>
      <c r="H31" s="27"/>
      <c r="I31" s="27"/>
      <c r="J31" s="27"/>
      <c r="K31" s="47"/>
      <c r="L31" s="47"/>
      <c r="M31" s="47"/>
      <c r="N31" s="4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47"/>
      <c r="AC31" s="27"/>
      <c r="AD31" s="27"/>
      <c r="AE31" s="47"/>
      <c r="AF31" s="47"/>
      <c r="AG31" s="350"/>
      <c r="AH31" s="377">
        <f t="shared" si="3"/>
        <v>0</v>
      </c>
      <c r="AI31" s="388">
        <v>0</v>
      </c>
      <c r="AJ31" s="385" t="e">
        <f>+AI31/date!#REF!</f>
        <v>#REF!</v>
      </c>
      <c r="AK31" s="379">
        <f t="shared" si="4"/>
        <v>0</v>
      </c>
      <c r="AL31" s="68" t="s">
        <v>93</v>
      </c>
      <c r="AM31" s="29" t="s">
        <v>40</v>
      </c>
    </row>
    <row r="32" spans="1:40" x14ac:dyDescent="0.2">
      <c r="A32" s="68" t="s">
        <v>94</v>
      </c>
      <c r="B32" s="51"/>
      <c r="C32" s="4"/>
      <c r="D32" s="27"/>
      <c r="E32" s="27"/>
      <c r="F32" s="27"/>
      <c r="G32" s="10"/>
      <c r="H32" s="27"/>
      <c r="I32" s="27"/>
      <c r="J32" s="27"/>
      <c r="K32" s="27"/>
      <c r="L32" s="27"/>
      <c r="M32" s="27"/>
      <c r="N32" s="10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10"/>
      <c r="AC32" s="27"/>
      <c r="AD32" s="27"/>
      <c r="AE32" s="27"/>
      <c r="AF32" s="27"/>
      <c r="AG32" s="85"/>
      <c r="AH32" s="377">
        <f t="shared" si="3"/>
        <v>0</v>
      </c>
      <c r="AI32" s="388">
        <v>0</v>
      </c>
      <c r="AJ32" s="385" t="e">
        <f>+AI32/date!#REF!</f>
        <v>#REF!</v>
      </c>
      <c r="AK32" s="379">
        <f t="shared" si="4"/>
        <v>0</v>
      </c>
      <c r="AL32" s="68" t="s">
        <v>94</v>
      </c>
      <c r="AM32" s="29" t="s">
        <v>40</v>
      </c>
      <c r="AN32" s="310"/>
    </row>
    <row r="33" spans="1:40" x14ac:dyDescent="0.2">
      <c r="A33" s="68" t="s">
        <v>95</v>
      </c>
      <c r="B33" s="51"/>
      <c r="C33" s="4"/>
      <c r="D33" s="27"/>
      <c r="E33" s="27"/>
      <c r="F33" s="27"/>
      <c r="G33" s="27"/>
      <c r="H33" s="270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85"/>
      <c r="AH33" s="377">
        <f t="shared" si="3"/>
        <v>0</v>
      </c>
      <c r="AI33" s="388">
        <v>0</v>
      </c>
      <c r="AJ33" s="385" t="e">
        <f>+AI33/date!#REF!</f>
        <v>#REF!</v>
      </c>
      <c r="AK33" s="379">
        <f t="shared" si="4"/>
        <v>0</v>
      </c>
      <c r="AL33" s="68" t="s">
        <v>95</v>
      </c>
      <c r="AM33" s="29" t="s">
        <v>40</v>
      </c>
      <c r="AN33" s="309"/>
    </row>
    <row r="34" spans="1:40" x14ac:dyDescent="0.2">
      <c r="A34" s="252" t="s">
        <v>96</v>
      </c>
      <c r="B34" s="51"/>
      <c r="C34" s="4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85"/>
      <c r="AH34" s="377">
        <f t="shared" si="3"/>
        <v>0</v>
      </c>
      <c r="AI34" s="388">
        <v>0</v>
      </c>
      <c r="AJ34" s="385" t="e">
        <f>+AI34/date!#REF!</f>
        <v>#REF!</v>
      </c>
      <c r="AK34" s="379">
        <f t="shared" si="4"/>
        <v>0</v>
      </c>
      <c r="AL34" s="252" t="s">
        <v>96</v>
      </c>
      <c r="AM34" s="29" t="s">
        <v>40</v>
      </c>
    </row>
    <row r="35" spans="1:40" ht="12.75" customHeight="1" x14ac:dyDescent="0.2">
      <c r="A35" s="68" t="s">
        <v>97</v>
      </c>
      <c r="B35" s="51"/>
      <c r="C35" s="4"/>
      <c r="D35" s="27"/>
      <c r="E35" s="27"/>
      <c r="F35" s="27"/>
      <c r="G35" s="10"/>
      <c r="H35" s="27"/>
      <c r="I35" s="27"/>
      <c r="J35" s="27"/>
      <c r="K35" s="27"/>
      <c r="L35" s="27"/>
      <c r="M35" s="27"/>
      <c r="N35" s="10"/>
      <c r="O35" s="27"/>
      <c r="P35" s="27"/>
      <c r="Q35" s="27"/>
      <c r="R35" s="27"/>
      <c r="S35" s="27"/>
      <c r="T35" s="27"/>
      <c r="U35" s="10"/>
      <c r="V35" s="27"/>
      <c r="W35" s="27"/>
      <c r="X35" s="27"/>
      <c r="Y35" s="27"/>
      <c r="Z35" s="27"/>
      <c r="AA35" s="27"/>
      <c r="AB35" s="10"/>
      <c r="AC35" s="27"/>
      <c r="AD35" s="27"/>
      <c r="AE35" s="27"/>
      <c r="AF35" s="27"/>
      <c r="AG35" s="85"/>
      <c r="AH35" s="377">
        <f t="shared" si="3"/>
        <v>0</v>
      </c>
      <c r="AI35" s="388">
        <v>0</v>
      </c>
      <c r="AJ35" s="385" t="e">
        <f>+AI35/date!#REF!</f>
        <v>#REF!</v>
      </c>
      <c r="AK35" s="379">
        <f t="shared" si="4"/>
        <v>0</v>
      </c>
      <c r="AL35" s="68" t="s">
        <v>97</v>
      </c>
      <c r="AM35" s="29"/>
    </row>
    <row r="36" spans="1:40" x14ac:dyDescent="0.2">
      <c r="A36" s="156" t="s">
        <v>98</v>
      </c>
      <c r="B36" s="272"/>
      <c r="C36" s="269"/>
      <c r="D36" s="270"/>
      <c r="E36" s="270"/>
      <c r="F36" s="270"/>
      <c r="G36" s="343"/>
      <c r="H36" s="270"/>
      <c r="I36" s="27"/>
      <c r="J36" s="27"/>
      <c r="K36" s="270"/>
      <c r="L36" s="270"/>
      <c r="M36" s="270"/>
      <c r="N36" s="343"/>
      <c r="O36" s="270"/>
      <c r="P36" s="271"/>
      <c r="Q36" s="271"/>
      <c r="R36" s="270"/>
      <c r="S36" s="270"/>
      <c r="T36" s="270"/>
      <c r="U36" s="343"/>
      <c r="V36" s="270"/>
      <c r="W36" s="271"/>
      <c r="X36" s="271"/>
      <c r="Y36" s="270"/>
      <c r="Z36" s="270"/>
      <c r="AA36" s="270"/>
      <c r="AB36" s="343"/>
      <c r="AC36" s="270"/>
      <c r="AD36" s="271"/>
      <c r="AE36" s="270"/>
      <c r="AF36" s="270"/>
      <c r="AG36" s="494"/>
      <c r="AH36" s="377">
        <f t="shared" si="3"/>
        <v>0</v>
      </c>
      <c r="AI36" s="388">
        <v>9.5200000000000007E-2</v>
      </c>
      <c r="AJ36" s="385" t="e">
        <f>+AI36/date!#REF!</f>
        <v>#REF!</v>
      </c>
      <c r="AK36" s="379">
        <f t="shared" si="4"/>
        <v>9.5200000000000007E-2</v>
      </c>
      <c r="AL36" s="156" t="s">
        <v>98</v>
      </c>
      <c r="AM36" s="29" t="s">
        <v>40</v>
      </c>
    </row>
    <row r="37" spans="1:40" ht="13.5" thickBot="1" x14ac:dyDescent="0.25">
      <c r="A37" s="69" t="s">
        <v>99</v>
      </c>
      <c r="B37" s="55"/>
      <c r="C37" s="7"/>
      <c r="D37" s="495"/>
      <c r="E37" s="495"/>
      <c r="F37" s="328"/>
      <c r="G37" s="328"/>
      <c r="H37" s="328"/>
      <c r="I37" s="327"/>
      <c r="J37" s="327"/>
      <c r="K37" s="328"/>
      <c r="L37" s="328"/>
      <c r="M37" s="328"/>
      <c r="N37" s="353"/>
      <c r="O37" s="328"/>
      <c r="P37" s="327"/>
      <c r="Q37" s="327"/>
      <c r="R37" s="328"/>
      <c r="S37" s="328"/>
      <c r="T37" s="328"/>
      <c r="U37" s="328"/>
      <c r="V37" s="328"/>
      <c r="W37" s="327"/>
      <c r="X37" s="327"/>
      <c r="Y37" s="328"/>
      <c r="Z37" s="328"/>
      <c r="AA37" s="328"/>
      <c r="AB37" s="328"/>
      <c r="AC37" s="328"/>
      <c r="AD37" s="327"/>
      <c r="AE37" s="328"/>
      <c r="AF37" s="328"/>
      <c r="AG37" s="332"/>
      <c r="AH37" s="378">
        <f t="shared" si="3"/>
        <v>0</v>
      </c>
      <c r="AI37" s="389">
        <v>0</v>
      </c>
      <c r="AJ37" s="390" t="e">
        <f>+AI37/date!#REF!</f>
        <v>#REF!</v>
      </c>
      <c r="AK37" s="381">
        <f t="shared" si="4"/>
        <v>0</v>
      </c>
      <c r="AL37" s="69" t="s">
        <v>99</v>
      </c>
      <c r="AM37" s="151" t="s">
        <v>40</v>
      </c>
    </row>
    <row r="38" spans="1:40" ht="13.5" customHeight="1" thickBot="1" x14ac:dyDescent="0.25">
      <c r="D38" s="56">
        <v>40330</v>
      </c>
      <c r="E38" s="56">
        <v>40331</v>
      </c>
      <c r="F38" s="56">
        <v>40332</v>
      </c>
      <c r="G38" s="56">
        <v>40333</v>
      </c>
      <c r="H38" s="56">
        <v>40334</v>
      </c>
      <c r="I38" s="56">
        <v>40335</v>
      </c>
      <c r="J38" s="56">
        <v>40336</v>
      </c>
      <c r="K38" s="56">
        <v>40337</v>
      </c>
      <c r="L38" s="56">
        <v>40338</v>
      </c>
      <c r="M38" s="56">
        <v>40339</v>
      </c>
      <c r="N38" s="56">
        <v>40340</v>
      </c>
      <c r="O38" s="56">
        <v>40341</v>
      </c>
      <c r="P38" s="56">
        <v>40342</v>
      </c>
      <c r="Q38" s="56">
        <v>40343</v>
      </c>
      <c r="R38" s="56">
        <v>40344</v>
      </c>
      <c r="S38" s="56">
        <v>40345</v>
      </c>
      <c r="T38" s="56">
        <v>40346</v>
      </c>
      <c r="U38" s="56">
        <v>40347</v>
      </c>
      <c r="V38" s="56">
        <v>40348</v>
      </c>
      <c r="W38" s="56">
        <v>40349</v>
      </c>
      <c r="X38" s="56">
        <v>40350</v>
      </c>
      <c r="Y38" s="56">
        <v>40351</v>
      </c>
      <c r="Z38" s="56">
        <v>40352</v>
      </c>
      <c r="AA38" s="56">
        <v>40353</v>
      </c>
      <c r="AB38" s="56">
        <v>40354</v>
      </c>
      <c r="AC38" s="56">
        <v>40355</v>
      </c>
      <c r="AD38" s="56">
        <v>40356</v>
      </c>
      <c r="AE38" s="56">
        <v>40357</v>
      </c>
      <c r="AF38" s="56">
        <v>40358</v>
      </c>
      <c r="AG38" s="87">
        <v>40359</v>
      </c>
      <c r="AH38" s="34">
        <f>SUM(AH10:AH37)</f>
        <v>0</v>
      </c>
      <c r="AI38" s="253">
        <f>SUM(AI10:AI37)</f>
        <v>0.23800000000000002</v>
      </c>
      <c r="AJ38" s="34" t="e">
        <f>SUM(AJ10:AJ37)</f>
        <v>#REF!</v>
      </c>
      <c r="AK38" s="34">
        <f>SUM(AK10:AK37)</f>
        <v>0.23800000000000002</v>
      </c>
    </row>
    <row r="39" spans="1:40" ht="12.75" customHeight="1" x14ac:dyDescent="0.2">
      <c r="AJ39" s="1"/>
    </row>
    <row r="40" spans="1:40" s="1" customFormat="1" x14ac:dyDescent="0.2">
      <c r="AH40" s="375"/>
    </row>
    <row r="43" spans="1:40" ht="12.75" hidden="1" customHeight="1" x14ac:dyDescent="0.2">
      <c r="Q43" s="443" t="s">
        <v>30</v>
      </c>
      <c r="R43" s="443"/>
    </row>
  </sheetData>
  <autoFilter ref="A9:AM38"/>
  <sortState ref="A10:AM37">
    <sortCondition ref="B10:B37"/>
  </sortState>
  <mergeCells count="5">
    <mergeCell ref="AH1:AH7"/>
    <mergeCell ref="AK1:AK7"/>
    <mergeCell ref="D4:M4"/>
    <mergeCell ref="Q43:R43"/>
    <mergeCell ref="AI1:AJ6"/>
  </mergeCells>
  <phoneticPr fontId="2" type="noConversion"/>
  <conditionalFormatting sqref="D38:AG38 AH8:AH9 D7:AG7">
    <cfRule type="timePeriod" dxfId="304" priority="118" stopIfTrue="1" timePeriod="today">
      <formula>FLOOR(D7,1)=TODAY()</formula>
    </cfRule>
  </conditionalFormatting>
  <conditionalFormatting sqref="D7:AG9 D12:X12 AC12:AG12 D13:AG15 E20:AG20 D19:J19 P19:AG19 D18:M18 O18:AG18 D21:AG23 D11:AG11 G16:AG17 D25:AG30 D24:AC24 D32:AG35 D31:S31 U31:AC31 D38:AG38 G10:AG10 D36:H36 K36:AG36 AE31:AG31 G37:AG37">
    <cfRule type="expression" dxfId="303" priority="134">
      <formula>D$8=1</formula>
    </cfRule>
    <cfRule type="expression" dxfId="302" priority="135">
      <formula>D$8=7</formula>
    </cfRule>
  </conditionalFormatting>
  <conditionalFormatting sqref="F38">
    <cfRule type="expression" dxfId="301" priority="79">
      <formula>F$8=1</formula>
    </cfRule>
    <cfRule type="expression" dxfId="300" priority="80">
      <formula>F$8=7</formula>
    </cfRule>
  </conditionalFormatting>
  <conditionalFormatting sqref="B4">
    <cfRule type="expression" dxfId="299" priority="52">
      <formula>B$8=1</formula>
    </cfRule>
    <cfRule type="expression" dxfId="298" priority="53">
      <formula>B$8=7</formula>
    </cfRule>
  </conditionalFormatting>
  <conditionalFormatting sqref="AB12">
    <cfRule type="expression" dxfId="297" priority="48">
      <formula>AB$8=1</formula>
    </cfRule>
    <cfRule type="expression" dxfId="296" priority="49">
      <formula>AB$8=7</formula>
    </cfRule>
  </conditionalFormatting>
  <conditionalFormatting sqref="B1">
    <cfRule type="expression" dxfId="295" priority="687">
      <formula>D$8=1</formula>
    </cfRule>
    <cfRule type="expression" dxfId="294" priority="688">
      <formula>D$8=7</formula>
    </cfRule>
  </conditionalFormatting>
  <conditionalFormatting sqref="K19:L19">
    <cfRule type="expression" dxfId="293" priority="38">
      <formula>K$8=1</formula>
    </cfRule>
    <cfRule type="expression" dxfId="292" priority="39">
      <formula>K$8=7</formula>
    </cfRule>
  </conditionalFormatting>
  <conditionalFormatting sqref="N18">
    <cfRule type="expression" dxfId="291" priority="36">
      <formula>N$8=1</formula>
    </cfRule>
    <cfRule type="expression" dxfId="290" priority="37">
      <formula>N$8=7</formula>
    </cfRule>
  </conditionalFormatting>
  <conditionalFormatting sqref="O19">
    <cfRule type="expression" dxfId="289" priority="31">
      <formula>O$8=1</formula>
    </cfRule>
    <cfRule type="expression" dxfId="288" priority="32">
      <formula>O$8=7</formula>
    </cfRule>
  </conditionalFormatting>
  <conditionalFormatting sqref="N19">
    <cfRule type="expression" dxfId="287" priority="29">
      <formula>N$8=1</formula>
    </cfRule>
    <cfRule type="expression" dxfId="286" priority="30">
      <formula>N$8=7</formula>
    </cfRule>
  </conditionalFormatting>
  <conditionalFormatting sqref="B10:C37 AH10:AK37 AM10:AM37">
    <cfRule type="expression" dxfId="285" priority="1026">
      <formula>$AL10=$AV$3</formula>
    </cfRule>
  </conditionalFormatting>
  <conditionalFormatting sqref="D16:F17">
    <cfRule type="expression" dxfId="284" priority="24">
      <formula>D$8=1</formula>
    </cfRule>
    <cfRule type="expression" dxfId="283" priority="25">
      <formula>D$8=7</formula>
    </cfRule>
  </conditionalFormatting>
  <conditionalFormatting sqref="AD24:AG24">
    <cfRule type="expression" dxfId="282" priority="21">
      <formula>AD$8=1</formula>
    </cfRule>
    <cfRule type="expression" dxfId="281" priority="22">
      <formula>AD$8=7</formula>
    </cfRule>
  </conditionalFormatting>
  <conditionalFormatting sqref="D37:F37">
    <cfRule type="expression" dxfId="280" priority="17">
      <formula>D$8=1</formula>
    </cfRule>
    <cfRule type="expression" dxfId="279" priority="18">
      <formula>D$8=7</formula>
    </cfRule>
  </conditionalFormatting>
  <conditionalFormatting sqref="D10:F10">
    <cfRule type="expression" dxfId="278" priority="10">
      <formula>D$8=1</formula>
    </cfRule>
    <cfRule type="expression" dxfId="277" priority="11">
      <formula>D$8=7</formula>
    </cfRule>
  </conditionalFormatting>
  <conditionalFormatting sqref="I36:J36">
    <cfRule type="expression" dxfId="276" priority="7">
      <formula>I$8=1</formula>
    </cfRule>
    <cfRule type="expression" dxfId="275" priority="8">
      <formula>I$8=7</formula>
    </cfRule>
  </conditionalFormatting>
  <conditionalFormatting sqref="AD31">
    <cfRule type="expression" dxfId="274" priority="5">
      <formula>AD$8=1</formula>
    </cfRule>
    <cfRule type="expression" dxfId="273" priority="6">
      <formula>AD$8=7</formula>
    </cfRule>
  </conditionalFormatting>
  <conditionalFormatting sqref="T31">
    <cfRule type="expression" dxfId="272" priority="3">
      <formula>T$8=1</formula>
    </cfRule>
    <cfRule type="expression" dxfId="271" priority="4">
      <formula>T$8=7</formula>
    </cfRule>
  </conditionalFormatting>
  <conditionalFormatting sqref="A10:A37">
    <cfRule type="expression" dxfId="26" priority="2" stopIfTrue="1">
      <formula>$A10=$B$6</formula>
    </cfRule>
  </conditionalFormatting>
  <conditionalFormatting sqref="AL10:AL37">
    <cfRule type="expression" dxfId="23" priority="1" stopIfTrue="1">
      <formula>$A10=$B$6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initiales">
                <anchor moveWithCells="1" sizeWithCells="1">
                  <from>
                    <xdr:col>39</xdr:col>
                    <xdr:colOff>171450</xdr:colOff>
                    <xdr:row>1</xdr:row>
                    <xdr:rowOff>142875</xdr:rowOff>
                  </from>
                  <to>
                    <xdr:col>39</xdr:col>
                    <xdr:colOff>1009650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enlever_filtre">
                <anchor moveWithCells="1" sizeWithCells="1">
                  <from>
                    <xdr:col>40</xdr:col>
                    <xdr:colOff>247650</xdr:colOff>
                    <xdr:row>1</xdr:row>
                    <xdr:rowOff>142875</xdr:rowOff>
                  </from>
                  <to>
                    <xdr:col>43</xdr:col>
                    <xdr:colOff>209550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Button 8">
              <controlPr defaultSize="0" print="0" autoFill="0" autoPict="0" macro="[0]!filtreSAV">
                <anchor moveWithCells="1" sizeWithCells="1">
                  <from>
                    <xdr:col>40</xdr:col>
                    <xdr:colOff>266700</xdr:colOff>
                    <xdr:row>8</xdr:row>
                    <xdr:rowOff>28575</xdr:rowOff>
                  </from>
                  <to>
                    <xdr:col>43</xdr:col>
                    <xdr:colOff>142875</xdr:colOff>
                    <xdr:row>12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FF66"/>
  </sheetPr>
  <dimension ref="A1:CE46"/>
  <sheetViews>
    <sheetView showGridLines="0" zoomScaleNormal="100" workbookViewId="0">
      <pane ySplit="8" topLeftCell="A9" activePane="bottomLeft" state="frozen"/>
      <selection activeCell="AP24" sqref="AP24"/>
      <selection pane="bottomLeft" activeCell="AM10" sqref="AM10:AM37"/>
    </sheetView>
  </sheetViews>
  <sheetFormatPr baseColWidth="10" defaultColWidth="11.42578125" defaultRowHeight="12.75" x14ac:dyDescent="0.2"/>
  <cols>
    <col min="1" max="1" width="4" customWidth="1"/>
    <col min="2" max="2" width="13.7109375" bestFit="1" customWidth="1"/>
    <col min="3" max="3" width="8.42578125" customWidth="1"/>
    <col min="4" max="15" width="3.7109375" customWidth="1"/>
    <col min="16" max="16" width="3.7109375" style="22" customWidth="1"/>
    <col min="17" max="29" width="3.7109375" customWidth="1"/>
    <col min="30" max="30" width="3.42578125" customWidth="1"/>
    <col min="31" max="34" width="3.7109375" customWidth="1"/>
    <col min="35" max="35" width="5.42578125" style="22" customWidth="1"/>
    <col min="36" max="36" width="5.5703125" bestFit="1" customWidth="1"/>
    <col min="37" max="37" width="3.7109375" customWidth="1"/>
    <col min="38" max="38" width="5.5703125" customWidth="1"/>
    <col min="39" max="40" width="3.7109375" customWidth="1"/>
    <col min="41" max="41" width="7.7109375" hidden="1" customWidth="1"/>
    <col min="42" max="43" width="3.7109375" customWidth="1"/>
    <col min="44" max="44" width="15.28515625" bestFit="1" customWidth="1"/>
    <col min="45" max="45" width="5.7109375" customWidth="1"/>
    <col min="46" max="49" width="3.7109375" customWidth="1"/>
  </cols>
  <sheetData>
    <row r="1" spans="1:83" ht="12" customHeight="1" x14ac:dyDescent="0.2">
      <c r="B1" s="33"/>
      <c r="C1" s="2" t="s">
        <v>3</v>
      </c>
      <c r="D1" s="2"/>
      <c r="E1" s="2"/>
      <c r="F1" s="3"/>
      <c r="G1" s="3"/>
      <c r="H1" s="3"/>
      <c r="I1" s="2"/>
      <c r="J1" s="2"/>
      <c r="K1" s="2"/>
      <c r="L1" s="2"/>
      <c r="M1" s="2"/>
      <c r="W1" s="2"/>
      <c r="X1" s="2"/>
      <c r="Y1" s="2"/>
      <c r="Z1" s="2"/>
      <c r="AA1" s="2"/>
      <c r="AB1" s="2"/>
      <c r="AC1" s="2"/>
      <c r="AD1" s="1"/>
      <c r="AG1" s="1"/>
      <c r="AI1" s="448" t="s">
        <v>53</v>
      </c>
      <c r="AJ1" s="452" t="s">
        <v>23</v>
      </c>
      <c r="AK1" s="452"/>
      <c r="AL1" s="440" t="s">
        <v>27</v>
      </c>
    </row>
    <row r="2" spans="1:83" ht="14.25" customHeight="1" x14ac:dyDescent="0.2">
      <c r="B2" s="41"/>
      <c r="C2" s="2" t="s">
        <v>2</v>
      </c>
      <c r="D2" s="2"/>
      <c r="E2" s="2"/>
      <c r="F2" s="3"/>
      <c r="G2" s="3"/>
      <c r="H2" s="3"/>
      <c r="I2" s="2"/>
      <c r="J2" s="2"/>
      <c r="K2" s="2"/>
      <c r="L2" s="2"/>
      <c r="M2" s="2"/>
      <c r="N2" s="111" t="str">
        <f>+CONCATENATE("ABSENCES ",MONTH($D$7),"/",YEAR($D$7))</f>
        <v>ABSENCES 7/2016</v>
      </c>
      <c r="O2" s="2"/>
      <c r="P2" s="101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1"/>
      <c r="AG2" s="1"/>
      <c r="AI2" s="449"/>
      <c r="AJ2" s="452"/>
      <c r="AK2" s="452"/>
      <c r="AL2" s="441"/>
    </row>
    <row r="3" spans="1:83" ht="12" customHeight="1" x14ac:dyDescent="0.2">
      <c r="B3" s="11"/>
      <c r="C3" s="3" t="s">
        <v>4</v>
      </c>
      <c r="D3" s="3"/>
      <c r="E3" s="2"/>
      <c r="F3" s="3"/>
      <c r="G3" s="3"/>
      <c r="H3" s="3"/>
      <c r="I3" s="2"/>
      <c r="J3" s="2"/>
      <c r="K3" s="2"/>
      <c r="L3" s="2"/>
      <c r="M3" s="2"/>
      <c r="N3" s="2"/>
      <c r="O3" s="2"/>
      <c r="P3" s="101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1"/>
      <c r="AG3" s="1"/>
      <c r="AI3" s="449"/>
      <c r="AJ3" s="452"/>
      <c r="AK3" s="452"/>
      <c r="AL3" s="441"/>
      <c r="AR3" s="103"/>
      <c r="AV3" s="37" t="s">
        <v>29</v>
      </c>
    </row>
    <row r="4" spans="1:83" ht="12" customHeight="1" thickBot="1" x14ac:dyDescent="0.25">
      <c r="A4" s="3"/>
      <c r="B4" s="294"/>
      <c r="C4" s="3" t="s">
        <v>61</v>
      </c>
      <c r="D4" s="451">
        <f>+D7</f>
        <v>42552</v>
      </c>
      <c r="E4" s="451"/>
      <c r="F4" s="451"/>
      <c r="G4" s="451"/>
      <c r="H4" s="451"/>
      <c r="I4" s="451"/>
      <c r="J4" s="451"/>
      <c r="K4" s="451"/>
      <c r="L4" s="451"/>
      <c r="M4" s="451"/>
      <c r="N4" s="2"/>
      <c r="O4" s="2"/>
      <c r="P4" s="101"/>
      <c r="Q4" s="2"/>
      <c r="S4" s="2"/>
      <c r="T4" s="2"/>
      <c r="U4" s="2" t="s">
        <v>35</v>
      </c>
      <c r="V4" s="2"/>
      <c r="W4" s="2"/>
      <c r="X4" s="2"/>
      <c r="Y4" s="2"/>
      <c r="Z4" s="2"/>
      <c r="AA4" s="2"/>
      <c r="AB4" s="2"/>
      <c r="AC4" s="2"/>
      <c r="AD4" s="1"/>
      <c r="AG4" s="1"/>
      <c r="AI4" s="449"/>
      <c r="AJ4" s="452"/>
      <c r="AK4" s="452"/>
      <c r="AL4" s="441"/>
      <c r="AR4" s="110"/>
    </row>
    <row r="5" spans="1:83" ht="15" customHeight="1" thickBot="1" x14ac:dyDescent="0.3">
      <c r="A5" s="3"/>
      <c r="D5" t="str">
        <f t="shared" ref="D5:H5" si="0">IF(TEXT(D7,"jjjj")="mercredi",WEEKNUM(F7),IF(TEXT(D7,"jjjj")="mardi","semaine",""))</f>
        <v/>
      </c>
      <c r="E5" t="str">
        <f t="shared" si="0"/>
        <v/>
      </c>
      <c r="F5" t="str">
        <f t="shared" si="0"/>
        <v/>
      </c>
      <c r="G5" t="str">
        <f t="shared" si="0"/>
        <v/>
      </c>
      <c r="H5" t="str">
        <f t="shared" si="0"/>
        <v>semaine</v>
      </c>
      <c r="I5">
        <f>IF(TEXT(I7,"jjjj")="mercredi",WEEKNUM(K7)-1,IF(TEXT(I7,"jjjj")="mardi","semaine",""))</f>
        <v>27</v>
      </c>
      <c r="J5" t="str">
        <f t="shared" ref="J5:AE5" si="1">IF(TEXT(J7,"jjjj")="mercredi",WEEKNUM(L7),IF(TEXT(J7,"jjjj")="mardi","semaine",""))</f>
        <v/>
      </c>
      <c r="K5" t="str">
        <f t="shared" si="1"/>
        <v/>
      </c>
      <c r="L5" t="str">
        <f t="shared" si="1"/>
        <v/>
      </c>
      <c r="M5" t="str">
        <f t="shared" si="1"/>
        <v/>
      </c>
      <c r="N5" t="str">
        <f t="shared" si="1"/>
        <v/>
      </c>
      <c r="O5" t="str">
        <f t="shared" si="1"/>
        <v>semaine</v>
      </c>
      <c r="P5">
        <f>IF(TEXT(P7,"jjjj")="mercredi",WEEKNUM(R7)-1,IF(TEXT(P7,"jjjj")="mardi","semaine",""))</f>
        <v>28</v>
      </c>
      <c r="Q5" t="str">
        <f t="shared" si="1"/>
        <v/>
      </c>
      <c r="R5" t="str">
        <f t="shared" si="1"/>
        <v/>
      </c>
      <c r="S5" t="str">
        <f t="shared" si="1"/>
        <v/>
      </c>
      <c r="T5" t="str">
        <f t="shared" si="1"/>
        <v/>
      </c>
      <c r="U5" t="str">
        <f t="shared" si="1"/>
        <v/>
      </c>
      <c r="V5" t="str">
        <f t="shared" si="1"/>
        <v>semaine</v>
      </c>
      <c r="W5">
        <f>IF(TEXT(W7,"jjjj")="mercredi",WEEKNUM(Y7)-1,IF(TEXT(W7,"jjjj")="mardi","semaine",""))</f>
        <v>29</v>
      </c>
      <c r="X5" t="str">
        <f t="shared" si="1"/>
        <v/>
      </c>
      <c r="Y5" t="str">
        <f t="shared" si="1"/>
        <v/>
      </c>
      <c r="Z5" t="str">
        <f t="shared" si="1"/>
        <v/>
      </c>
      <c r="AA5" t="str">
        <f t="shared" si="1"/>
        <v/>
      </c>
      <c r="AB5" t="str">
        <f t="shared" si="1"/>
        <v/>
      </c>
      <c r="AC5" t="str">
        <f t="shared" si="1"/>
        <v>semaine</v>
      </c>
      <c r="AD5">
        <f>IF(TEXT(AD7,"jjjj")="mercredi",WEEKNUM(AF7)-1,IF(TEXT(AD7,"jjjj")="mardi","semaine",""))</f>
        <v>30</v>
      </c>
      <c r="AE5" t="str">
        <f t="shared" si="1"/>
        <v/>
      </c>
      <c r="AF5" t="str">
        <f>IF(TEXT(AF7,"jjjj")="mercredi",WEEKNUM(AG7),IF(TEXT(AF7,"jjjj")="mardi","semaine",""))</f>
        <v/>
      </c>
      <c r="AG5" t="str">
        <f>IF(TEXT(AF7,"jjjj")="mercredi",WEEKNUM(AI7),IF(TEXT(AG7,"jjjj")="mardi","semaine",""))</f>
        <v/>
      </c>
      <c r="AI5" s="449"/>
      <c r="AJ5" s="452"/>
      <c r="AK5" s="452"/>
      <c r="AL5" s="441"/>
      <c r="AO5" s="292" t="str">
        <f>+recap!B6</f>
        <v>SR</v>
      </c>
      <c r="AS5" s="103"/>
    </row>
    <row r="6" spans="1:83" ht="17.25" customHeight="1" thickBot="1" x14ac:dyDescent="0.25">
      <c r="A6" s="9"/>
      <c r="B6" s="3"/>
      <c r="C6" s="6"/>
      <c r="AI6" s="449"/>
      <c r="AJ6" s="453"/>
      <c r="AK6" s="453"/>
      <c r="AL6" s="441"/>
    </row>
    <row r="7" spans="1:83" ht="15" customHeight="1" thickBot="1" x14ac:dyDescent="0.25">
      <c r="A7" s="72" t="s">
        <v>28</v>
      </c>
      <c r="B7" s="73" t="s">
        <v>0</v>
      </c>
      <c r="C7" s="262" t="s">
        <v>1</v>
      </c>
      <c r="D7" s="260">
        <f>+juin!AG7+1</f>
        <v>42552</v>
      </c>
      <c r="E7" s="93">
        <f>+D7+1</f>
        <v>42553</v>
      </c>
      <c r="F7" s="93">
        <f t="shared" ref="F7:AH7" si="2">+E7+1</f>
        <v>42554</v>
      </c>
      <c r="G7" s="93">
        <f t="shared" si="2"/>
        <v>42555</v>
      </c>
      <c r="H7" s="93">
        <f t="shared" si="2"/>
        <v>42556</v>
      </c>
      <c r="I7" s="93">
        <f t="shared" si="2"/>
        <v>42557</v>
      </c>
      <c r="J7" s="93">
        <f t="shared" si="2"/>
        <v>42558</v>
      </c>
      <c r="K7" s="93">
        <f t="shared" si="2"/>
        <v>42559</v>
      </c>
      <c r="L7" s="93">
        <f t="shared" si="2"/>
        <v>42560</v>
      </c>
      <c r="M7" s="93">
        <f t="shared" si="2"/>
        <v>42561</v>
      </c>
      <c r="N7" s="93">
        <f t="shared" si="2"/>
        <v>42562</v>
      </c>
      <c r="O7" s="93">
        <f t="shared" si="2"/>
        <v>42563</v>
      </c>
      <c r="P7" s="93">
        <f t="shared" si="2"/>
        <v>42564</v>
      </c>
      <c r="Q7" s="254">
        <f t="shared" si="2"/>
        <v>42565</v>
      </c>
      <c r="R7" s="93">
        <f t="shared" si="2"/>
        <v>42566</v>
      </c>
      <c r="S7" s="93">
        <f t="shared" si="2"/>
        <v>42567</v>
      </c>
      <c r="T7" s="93">
        <f t="shared" si="2"/>
        <v>42568</v>
      </c>
      <c r="U7" s="93">
        <f t="shared" si="2"/>
        <v>42569</v>
      </c>
      <c r="V7" s="93">
        <f t="shared" si="2"/>
        <v>42570</v>
      </c>
      <c r="W7" s="93">
        <f t="shared" si="2"/>
        <v>42571</v>
      </c>
      <c r="X7" s="93">
        <f t="shared" si="2"/>
        <v>42572</v>
      </c>
      <c r="Y7" s="93">
        <f t="shared" si="2"/>
        <v>42573</v>
      </c>
      <c r="Z7" s="93">
        <f t="shared" si="2"/>
        <v>42574</v>
      </c>
      <c r="AA7" s="93">
        <f t="shared" si="2"/>
        <v>42575</v>
      </c>
      <c r="AB7" s="93">
        <f t="shared" si="2"/>
        <v>42576</v>
      </c>
      <c r="AC7" s="93">
        <f t="shared" si="2"/>
        <v>42577</v>
      </c>
      <c r="AD7" s="93">
        <f t="shared" si="2"/>
        <v>42578</v>
      </c>
      <c r="AE7" s="93">
        <f t="shared" si="2"/>
        <v>42579</v>
      </c>
      <c r="AF7" s="93">
        <f t="shared" si="2"/>
        <v>42580</v>
      </c>
      <c r="AG7" s="93">
        <f>+AF7+1</f>
        <v>42581</v>
      </c>
      <c r="AH7" s="93">
        <f t="shared" si="2"/>
        <v>42582</v>
      </c>
      <c r="AI7" s="450"/>
      <c r="AJ7" s="382" t="s">
        <v>70</v>
      </c>
      <c r="AK7" s="383" t="s">
        <v>71</v>
      </c>
      <c r="AL7" s="441"/>
      <c r="AM7" s="153" t="s">
        <v>28</v>
      </c>
      <c r="AN7" s="153" t="s">
        <v>44</v>
      </c>
    </row>
    <row r="8" spans="1:83" ht="13.5" hidden="1" thickBot="1" x14ac:dyDescent="0.25">
      <c r="A8" s="114"/>
      <c r="B8" s="3"/>
      <c r="C8" s="135" t="s">
        <v>36</v>
      </c>
      <c r="D8" s="261">
        <f t="shared" ref="D8:AH8" si="3">WEEKDAY(D7)</f>
        <v>6</v>
      </c>
      <c r="E8" s="169">
        <f t="shared" si="3"/>
        <v>7</v>
      </c>
      <c r="F8" s="169">
        <f t="shared" si="3"/>
        <v>1</v>
      </c>
      <c r="G8" s="169">
        <f t="shared" si="3"/>
        <v>2</v>
      </c>
      <c r="H8" s="169">
        <f t="shared" si="3"/>
        <v>3</v>
      </c>
      <c r="I8" s="169">
        <f t="shared" si="3"/>
        <v>4</v>
      </c>
      <c r="J8" s="169">
        <f t="shared" si="3"/>
        <v>5</v>
      </c>
      <c r="K8" s="169">
        <f t="shared" si="3"/>
        <v>6</v>
      </c>
      <c r="L8" s="169">
        <f t="shared" si="3"/>
        <v>7</v>
      </c>
      <c r="M8" s="169">
        <f t="shared" si="3"/>
        <v>1</v>
      </c>
      <c r="N8" s="169">
        <f t="shared" si="3"/>
        <v>2</v>
      </c>
      <c r="O8" s="169">
        <f t="shared" si="3"/>
        <v>3</v>
      </c>
      <c r="P8" s="169">
        <f t="shared" si="3"/>
        <v>4</v>
      </c>
      <c r="Q8" s="255">
        <f t="shared" si="3"/>
        <v>5</v>
      </c>
      <c r="R8" s="169">
        <f t="shared" si="3"/>
        <v>6</v>
      </c>
      <c r="S8" s="169">
        <f t="shared" si="3"/>
        <v>7</v>
      </c>
      <c r="T8" s="169">
        <f t="shared" si="3"/>
        <v>1</v>
      </c>
      <c r="U8" s="169">
        <f t="shared" si="3"/>
        <v>2</v>
      </c>
      <c r="V8" s="169">
        <f t="shared" si="3"/>
        <v>3</v>
      </c>
      <c r="W8" s="169">
        <f t="shared" si="3"/>
        <v>4</v>
      </c>
      <c r="X8" s="169">
        <f t="shared" si="3"/>
        <v>5</v>
      </c>
      <c r="Y8" s="169">
        <f t="shared" si="3"/>
        <v>6</v>
      </c>
      <c r="Z8" s="169">
        <f t="shared" si="3"/>
        <v>7</v>
      </c>
      <c r="AA8" s="169">
        <f t="shared" si="3"/>
        <v>1</v>
      </c>
      <c r="AB8" s="169">
        <f t="shared" si="3"/>
        <v>2</v>
      </c>
      <c r="AC8" s="169">
        <f t="shared" si="3"/>
        <v>3</v>
      </c>
      <c r="AD8" s="169">
        <f t="shared" si="3"/>
        <v>4</v>
      </c>
      <c r="AE8" s="169">
        <f t="shared" si="3"/>
        <v>5</v>
      </c>
      <c r="AF8" s="169">
        <f t="shared" si="3"/>
        <v>6</v>
      </c>
      <c r="AG8" s="169">
        <f t="shared" si="3"/>
        <v>7</v>
      </c>
      <c r="AH8" s="170">
        <f t="shared" si="3"/>
        <v>1</v>
      </c>
      <c r="AI8" s="424"/>
      <c r="AJ8" s="394"/>
      <c r="AK8" s="387"/>
      <c r="AL8" s="105"/>
      <c r="AM8" s="152"/>
    </row>
    <row r="9" spans="1:83" ht="10.5" customHeight="1" x14ac:dyDescent="0.2">
      <c r="A9" s="172"/>
      <c r="B9" s="173"/>
      <c r="C9" s="263"/>
      <c r="D9" s="175"/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175"/>
      <c r="P9" s="175"/>
      <c r="Q9" s="256"/>
      <c r="R9" s="175"/>
      <c r="S9" s="175"/>
      <c r="T9" s="175"/>
      <c r="U9" s="175"/>
      <c r="V9" s="175"/>
      <c r="W9" s="175"/>
      <c r="X9" s="175"/>
      <c r="Y9" s="175"/>
      <c r="Z9" s="175"/>
      <c r="AA9" s="175"/>
      <c r="AB9" s="175"/>
      <c r="AC9" s="175"/>
      <c r="AD9" s="175"/>
      <c r="AE9" s="175"/>
      <c r="AF9" s="175"/>
      <c r="AG9" s="175"/>
      <c r="AH9" s="175"/>
      <c r="AI9" s="176"/>
      <c r="AJ9" s="395"/>
      <c r="AK9" s="387"/>
      <c r="AL9" s="177"/>
      <c r="AM9" s="173"/>
      <c r="AN9" s="178"/>
      <c r="CE9" t="s">
        <v>62</v>
      </c>
    </row>
    <row r="10" spans="1:83" ht="13.5" customHeight="1" x14ac:dyDescent="0.2">
      <c r="A10" s="136" t="s">
        <v>73</v>
      </c>
      <c r="B10" s="71"/>
      <c r="C10" s="138"/>
      <c r="D10" s="83"/>
      <c r="E10" s="46"/>
      <c r="F10" s="46"/>
      <c r="G10" s="46"/>
      <c r="H10" s="46"/>
      <c r="I10" s="46"/>
      <c r="J10" s="46"/>
      <c r="K10" s="46"/>
      <c r="L10" s="46"/>
      <c r="M10" s="46"/>
      <c r="N10" s="27"/>
      <c r="O10" s="27"/>
      <c r="P10" s="27"/>
      <c r="Q10" s="240"/>
      <c r="R10" s="27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25">
        <f t="shared" ref="AI10:AI37" si="4">SUM(D10:AH10)</f>
        <v>0</v>
      </c>
      <c r="AJ10" s="388">
        <v>0</v>
      </c>
      <c r="AK10" s="385" t="e">
        <f>+AJ10/date!#REF!</f>
        <v>#REF!</v>
      </c>
      <c r="AL10" s="191">
        <f t="shared" ref="AL10:AL37" si="5">+AJ10+AI10</f>
        <v>0</v>
      </c>
      <c r="AM10" s="136" t="s">
        <v>73</v>
      </c>
      <c r="AN10" s="163" t="s">
        <v>42</v>
      </c>
      <c r="AS10" s="103"/>
    </row>
    <row r="11" spans="1:83" ht="12.75" customHeight="1" x14ac:dyDescent="0.2">
      <c r="A11" s="67" t="s">
        <v>74</v>
      </c>
      <c r="B11" s="51"/>
      <c r="C11" s="133"/>
      <c r="D11" s="85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40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46"/>
      <c r="AI11" s="425">
        <f t="shared" si="4"/>
        <v>0</v>
      </c>
      <c r="AJ11" s="388">
        <v>0</v>
      </c>
      <c r="AK11" s="385" t="e">
        <f>+AJ11/date!#REF!</f>
        <v>#REF!</v>
      </c>
      <c r="AL11" s="191">
        <f t="shared" si="5"/>
        <v>0</v>
      </c>
      <c r="AM11" s="67" t="s">
        <v>74</v>
      </c>
      <c r="AN11" s="150"/>
      <c r="AS11" s="102"/>
    </row>
    <row r="12" spans="1:83" x14ac:dyDescent="0.2">
      <c r="A12" s="68" t="s">
        <v>75</v>
      </c>
      <c r="B12" s="51"/>
      <c r="C12" s="264"/>
      <c r="D12" s="85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40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10"/>
      <c r="AF12" s="10"/>
      <c r="AG12" s="10"/>
      <c r="AH12" s="423" t="s">
        <v>35</v>
      </c>
      <c r="AI12" s="425">
        <f t="shared" si="4"/>
        <v>0</v>
      </c>
      <c r="AJ12" s="388">
        <v>0</v>
      </c>
      <c r="AK12" s="385" t="e">
        <f>+AJ12/date!#REF!</f>
        <v>#REF!</v>
      </c>
      <c r="AL12" s="191">
        <f t="shared" si="5"/>
        <v>0</v>
      </c>
      <c r="AM12" s="68" t="s">
        <v>75</v>
      </c>
      <c r="AN12" s="29" t="s">
        <v>40</v>
      </c>
    </row>
    <row r="13" spans="1:83" x14ac:dyDescent="0.2">
      <c r="A13" s="68" t="s">
        <v>76</v>
      </c>
      <c r="B13" s="51"/>
      <c r="C13" s="264"/>
      <c r="D13" s="85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40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10"/>
      <c r="AF13" s="10"/>
      <c r="AG13" s="27"/>
      <c r="AH13" s="435" t="s">
        <v>35</v>
      </c>
      <c r="AI13" s="425">
        <f t="shared" si="4"/>
        <v>0</v>
      </c>
      <c r="AJ13" s="388">
        <v>0</v>
      </c>
      <c r="AK13" s="385" t="e">
        <f>+AJ13/date!#REF!</f>
        <v>#REF!</v>
      </c>
      <c r="AL13" s="191">
        <f t="shared" si="5"/>
        <v>0</v>
      </c>
      <c r="AM13" s="68" t="s">
        <v>76</v>
      </c>
      <c r="AN13" s="29" t="s">
        <v>40</v>
      </c>
    </row>
    <row r="14" spans="1:83" ht="12.75" customHeight="1" x14ac:dyDescent="0.2">
      <c r="A14" s="68" t="s">
        <v>77</v>
      </c>
      <c r="B14" s="51"/>
      <c r="C14" s="264"/>
      <c r="D14" s="85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40"/>
      <c r="R14" s="27"/>
      <c r="S14" s="27"/>
      <c r="T14" s="27"/>
      <c r="U14" s="27"/>
      <c r="V14" s="27"/>
      <c r="W14" s="27"/>
      <c r="X14" s="27"/>
      <c r="Y14" s="27"/>
      <c r="Z14" s="47"/>
      <c r="AA14" s="27"/>
      <c r="AB14" s="27"/>
      <c r="AC14" s="27"/>
      <c r="AD14" s="27"/>
      <c r="AE14" s="27"/>
      <c r="AF14" s="27"/>
      <c r="AG14" s="27"/>
      <c r="AH14" s="46"/>
      <c r="AI14" s="425">
        <f t="shared" si="4"/>
        <v>0</v>
      </c>
      <c r="AJ14" s="388">
        <v>0</v>
      </c>
      <c r="AK14" s="385" t="e">
        <f>+AJ14/date!#REF!</f>
        <v>#REF!</v>
      </c>
      <c r="AL14" s="191">
        <f t="shared" si="5"/>
        <v>0</v>
      </c>
      <c r="AM14" s="68" t="s">
        <v>77</v>
      </c>
      <c r="AN14" s="150"/>
    </row>
    <row r="15" spans="1:83" x14ac:dyDescent="0.2">
      <c r="A15" s="68" t="s">
        <v>78</v>
      </c>
      <c r="B15" s="51"/>
      <c r="C15" s="264"/>
      <c r="D15" s="85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40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435" t="s">
        <v>35</v>
      </c>
      <c r="AI15" s="425">
        <f t="shared" si="4"/>
        <v>0</v>
      </c>
      <c r="AJ15" s="388">
        <v>0</v>
      </c>
      <c r="AK15" s="385" t="e">
        <f>+AJ15/date!#REF!</f>
        <v>#REF!</v>
      </c>
      <c r="AL15" s="191">
        <f t="shared" si="5"/>
        <v>0</v>
      </c>
      <c r="AM15" s="68" t="s">
        <v>78</v>
      </c>
      <c r="AN15" s="29" t="s">
        <v>40</v>
      </c>
    </row>
    <row r="16" spans="1:83" x14ac:dyDescent="0.2">
      <c r="A16" s="68" t="s">
        <v>50</v>
      </c>
      <c r="B16" s="51"/>
      <c r="C16" s="264"/>
      <c r="D16" s="85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40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435" t="s">
        <v>35</v>
      </c>
      <c r="AI16" s="425">
        <f t="shared" si="4"/>
        <v>0</v>
      </c>
      <c r="AJ16" s="388">
        <v>0</v>
      </c>
      <c r="AK16" s="385" t="e">
        <f>+AJ16/date!#REF!</f>
        <v>#REF!</v>
      </c>
      <c r="AL16" s="191">
        <f t="shared" si="5"/>
        <v>0</v>
      </c>
      <c r="AM16" s="68" t="s">
        <v>50</v>
      </c>
      <c r="AN16" s="29" t="s">
        <v>40</v>
      </c>
    </row>
    <row r="17" spans="1:44" x14ac:dyDescent="0.2">
      <c r="A17" s="68" t="s">
        <v>79</v>
      </c>
      <c r="B17" s="51"/>
      <c r="C17" s="264"/>
      <c r="D17" s="85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40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46"/>
      <c r="AI17" s="425">
        <f t="shared" si="4"/>
        <v>0</v>
      </c>
      <c r="AJ17" s="388">
        <v>0</v>
      </c>
      <c r="AK17" s="385" t="e">
        <f>+AJ17/date!#REF!</f>
        <v>#REF!</v>
      </c>
      <c r="AL17" s="191">
        <f t="shared" si="5"/>
        <v>0</v>
      </c>
      <c r="AM17" s="68" t="s">
        <v>79</v>
      </c>
      <c r="AN17" s="29"/>
    </row>
    <row r="18" spans="1:44" ht="12.75" customHeight="1" x14ac:dyDescent="0.2">
      <c r="A18" s="68" t="s">
        <v>80</v>
      </c>
      <c r="B18" s="51"/>
      <c r="C18" s="264"/>
      <c r="D18" s="85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40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46"/>
      <c r="AI18" s="425">
        <f t="shared" si="4"/>
        <v>0</v>
      </c>
      <c r="AJ18" s="388">
        <v>0</v>
      </c>
      <c r="AK18" s="385" t="e">
        <f>+AJ18/date!#REF!</f>
        <v>#REF!</v>
      </c>
      <c r="AL18" s="191">
        <f t="shared" si="5"/>
        <v>0</v>
      </c>
      <c r="AM18" s="68" t="s">
        <v>80</v>
      </c>
      <c r="AN18" s="150"/>
    </row>
    <row r="19" spans="1:44" s="25" customFormat="1" x14ac:dyDescent="0.2">
      <c r="A19" s="68" t="s">
        <v>81</v>
      </c>
      <c r="B19" s="127"/>
      <c r="C19" s="265"/>
      <c r="D19" s="85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40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435" t="s">
        <v>35</v>
      </c>
      <c r="AI19" s="426">
        <f t="shared" si="4"/>
        <v>0</v>
      </c>
      <c r="AJ19" s="388">
        <v>0</v>
      </c>
      <c r="AK19" s="385" t="e">
        <f>+AJ19/date!#REF!</f>
        <v>#REF!</v>
      </c>
      <c r="AL19" s="392">
        <f t="shared" si="5"/>
        <v>0</v>
      </c>
      <c r="AM19" s="68" t="s">
        <v>81</v>
      </c>
      <c r="AN19" s="57" t="s">
        <v>40</v>
      </c>
      <c r="AP19"/>
    </row>
    <row r="20" spans="1:44" x14ac:dyDescent="0.2">
      <c r="A20" s="68" t="s">
        <v>82</v>
      </c>
      <c r="B20" s="51"/>
      <c r="C20" s="264"/>
      <c r="D20" s="85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40"/>
      <c r="R20" s="27"/>
      <c r="S20" s="27"/>
      <c r="T20" s="27"/>
      <c r="U20" s="27"/>
      <c r="V20" s="27"/>
      <c r="W20" s="27"/>
      <c r="X20" s="27"/>
      <c r="Y20" s="27"/>
      <c r="Z20" s="47"/>
      <c r="AA20" s="27"/>
      <c r="AB20" s="27"/>
      <c r="AC20" s="27"/>
      <c r="AD20" s="27"/>
      <c r="AE20" s="27"/>
      <c r="AF20" s="27"/>
      <c r="AG20" s="10"/>
      <c r="AH20" s="434" t="s">
        <v>35</v>
      </c>
      <c r="AI20" s="425">
        <f t="shared" si="4"/>
        <v>0</v>
      </c>
      <c r="AJ20" s="388">
        <v>0</v>
      </c>
      <c r="AK20" s="385" t="e">
        <f>+AJ20/date!#REF!</f>
        <v>#REF!</v>
      </c>
      <c r="AL20" s="191">
        <f t="shared" si="5"/>
        <v>0</v>
      </c>
      <c r="AM20" s="68" t="s">
        <v>82</v>
      </c>
      <c r="AN20" s="29" t="s">
        <v>40</v>
      </c>
    </row>
    <row r="21" spans="1:44" ht="12.75" customHeight="1" x14ac:dyDescent="0.2">
      <c r="A21" s="68" t="s">
        <v>83</v>
      </c>
      <c r="B21" s="51"/>
      <c r="C21" s="264"/>
      <c r="D21" s="85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40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46"/>
      <c r="AI21" s="425">
        <f t="shared" si="4"/>
        <v>0</v>
      </c>
      <c r="AJ21" s="388">
        <v>0</v>
      </c>
      <c r="AK21" s="385" t="e">
        <f>+AJ21/date!#REF!</f>
        <v>#REF!</v>
      </c>
      <c r="AL21" s="191">
        <f t="shared" si="5"/>
        <v>0</v>
      </c>
      <c r="AM21" s="68" t="s">
        <v>83</v>
      </c>
      <c r="AN21" s="150"/>
    </row>
    <row r="22" spans="1:44" ht="12.75" customHeight="1" x14ac:dyDescent="0.2">
      <c r="A22" s="68" t="s">
        <v>84</v>
      </c>
      <c r="B22" s="51"/>
      <c r="C22" s="264"/>
      <c r="D22" s="85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40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46"/>
      <c r="AI22" s="425">
        <f t="shared" si="4"/>
        <v>0</v>
      </c>
      <c r="AJ22" s="388">
        <v>0</v>
      </c>
      <c r="AK22" s="385" t="e">
        <f>+AJ22/date!#REF!</f>
        <v>#REF!</v>
      </c>
      <c r="AL22" s="191">
        <f t="shared" si="5"/>
        <v>0</v>
      </c>
      <c r="AM22" s="68" t="s">
        <v>84</v>
      </c>
      <c r="AN22" s="150"/>
    </row>
    <row r="23" spans="1:44" ht="12.75" customHeight="1" x14ac:dyDescent="0.2">
      <c r="A23" s="68" t="s">
        <v>85</v>
      </c>
      <c r="B23" s="51"/>
      <c r="C23" s="370"/>
      <c r="D23" s="85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40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435" t="s">
        <v>35</v>
      </c>
      <c r="AI23" s="425">
        <f t="shared" si="4"/>
        <v>0</v>
      </c>
      <c r="AJ23" s="388">
        <v>0</v>
      </c>
      <c r="AK23" s="385" t="e">
        <f>+AJ23/date!#REF!</f>
        <v>#REF!</v>
      </c>
      <c r="AL23" s="191">
        <f t="shared" si="5"/>
        <v>0</v>
      </c>
      <c r="AM23" s="68" t="s">
        <v>85</v>
      </c>
      <c r="AN23" s="150"/>
    </row>
    <row r="24" spans="1:44" ht="12.75" customHeight="1" x14ac:dyDescent="0.2">
      <c r="A24" s="68" t="s">
        <v>86</v>
      </c>
      <c r="B24" s="51"/>
      <c r="C24" s="281"/>
      <c r="D24" s="85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40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435" t="s">
        <v>35</v>
      </c>
      <c r="AI24" s="425">
        <f t="shared" si="4"/>
        <v>0</v>
      </c>
      <c r="AJ24" s="388">
        <v>0</v>
      </c>
      <c r="AK24" s="385" t="e">
        <f>+AJ24/date!#REF!</f>
        <v>#REF!</v>
      </c>
      <c r="AL24" s="191">
        <f t="shared" si="5"/>
        <v>0</v>
      </c>
      <c r="AM24" s="68" t="s">
        <v>86</v>
      </c>
      <c r="AN24" s="57" t="s">
        <v>40</v>
      </c>
    </row>
    <row r="25" spans="1:44" x14ac:dyDescent="0.2">
      <c r="A25" s="68" t="s">
        <v>87</v>
      </c>
      <c r="B25" s="51"/>
      <c r="C25" s="264"/>
      <c r="D25" s="85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40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46"/>
      <c r="AI25" s="425">
        <f t="shared" si="4"/>
        <v>0</v>
      </c>
      <c r="AJ25" s="388">
        <v>0</v>
      </c>
      <c r="AK25" s="385" t="e">
        <f>+AJ25/date!#REF!</f>
        <v>#REF!</v>
      </c>
      <c r="AL25" s="191">
        <f t="shared" si="5"/>
        <v>0</v>
      </c>
      <c r="AM25" s="68" t="s">
        <v>87</v>
      </c>
      <c r="AN25" s="57"/>
    </row>
    <row r="26" spans="1:44" s="25" customFormat="1" x14ac:dyDescent="0.2">
      <c r="A26" s="68" t="s">
        <v>88</v>
      </c>
      <c r="B26" s="127"/>
      <c r="C26" s="265"/>
      <c r="D26" s="85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40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435" t="s">
        <v>35</v>
      </c>
      <c r="AI26" s="426">
        <f t="shared" si="4"/>
        <v>0</v>
      </c>
      <c r="AJ26" s="388">
        <v>0</v>
      </c>
      <c r="AK26" s="385" t="e">
        <f>+AJ26/date!#REF!</f>
        <v>#REF!</v>
      </c>
      <c r="AL26" s="392">
        <f t="shared" si="5"/>
        <v>0</v>
      </c>
      <c r="AM26" s="68" t="s">
        <v>88</v>
      </c>
      <c r="AN26" s="57" t="s">
        <v>40</v>
      </c>
      <c r="AP26"/>
    </row>
    <row r="27" spans="1:44" ht="12.75" customHeight="1" x14ac:dyDescent="0.2">
      <c r="A27" s="68" t="s">
        <v>89</v>
      </c>
      <c r="B27" s="51"/>
      <c r="C27" s="264"/>
      <c r="D27" s="85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40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46"/>
      <c r="AI27" s="425">
        <f t="shared" si="4"/>
        <v>0</v>
      </c>
      <c r="AJ27" s="388">
        <v>0</v>
      </c>
      <c r="AK27" s="385" t="e">
        <f>+AJ27/date!#REF!</f>
        <v>#REF!</v>
      </c>
      <c r="AL27" s="191">
        <f t="shared" si="5"/>
        <v>0</v>
      </c>
      <c r="AM27" s="68" t="s">
        <v>89</v>
      </c>
      <c r="AN27" s="150"/>
    </row>
    <row r="28" spans="1:44" ht="12.75" customHeight="1" x14ac:dyDescent="0.2">
      <c r="A28" s="68" t="s">
        <v>90</v>
      </c>
      <c r="B28" s="51"/>
      <c r="C28" s="264"/>
      <c r="D28" s="85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40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46"/>
      <c r="AI28" s="425">
        <f t="shared" si="4"/>
        <v>0</v>
      </c>
      <c r="AJ28" s="388">
        <v>0</v>
      </c>
      <c r="AK28" s="385" t="e">
        <f>+AJ28/date!#REF!</f>
        <v>#REF!</v>
      </c>
      <c r="AL28" s="191">
        <f t="shared" si="5"/>
        <v>0</v>
      </c>
      <c r="AM28" s="68" t="s">
        <v>90</v>
      </c>
      <c r="AN28" s="150"/>
    </row>
    <row r="29" spans="1:44" x14ac:dyDescent="0.2">
      <c r="A29" s="68" t="s">
        <v>91</v>
      </c>
      <c r="B29" s="51"/>
      <c r="C29" s="264"/>
      <c r="D29" s="85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40"/>
      <c r="R29" s="10"/>
      <c r="S29" s="10"/>
      <c r="T29" s="10"/>
      <c r="U29" s="10"/>
      <c r="V29" s="10"/>
      <c r="W29" s="10"/>
      <c r="X29" s="10"/>
      <c r="Y29" s="10"/>
      <c r="Z29" s="10"/>
      <c r="AA29" s="27"/>
      <c r="AB29" s="10"/>
      <c r="AC29" s="27"/>
      <c r="AD29" s="27"/>
      <c r="AE29" s="27"/>
      <c r="AF29" s="27"/>
      <c r="AG29" s="27"/>
      <c r="AH29" s="422" t="s">
        <v>35</v>
      </c>
      <c r="AI29" s="425">
        <f t="shared" si="4"/>
        <v>0</v>
      </c>
      <c r="AJ29" s="388">
        <v>0</v>
      </c>
      <c r="AK29" s="385" t="e">
        <f>+AJ29/date!#REF!</f>
        <v>#REF!</v>
      </c>
      <c r="AL29" s="191">
        <f t="shared" si="5"/>
        <v>0</v>
      </c>
      <c r="AM29" s="68" t="s">
        <v>91</v>
      </c>
      <c r="AN29" s="29" t="s">
        <v>40</v>
      </c>
    </row>
    <row r="30" spans="1:44" ht="12.75" customHeight="1" x14ac:dyDescent="0.2">
      <c r="A30" s="68" t="s">
        <v>92</v>
      </c>
      <c r="B30" s="51"/>
      <c r="C30" s="264"/>
      <c r="D30" s="85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40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10"/>
      <c r="AC30" s="27"/>
      <c r="AD30" s="27"/>
      <c r="AE30" s="27"/>
      <c r="AF30" s="27"/>
      <c r="AG30" s="27"/>
      <c r="AH30" s="46"/>
      <c r="AI30" s="425">
        <f t="shared" si="4"/>
        <v>0</v>
      </c>
      <c r="AJ30" s="388">
        <v>0</v>
      </c>
      <c r="AK30" s="385" t="e">
        <f>+AJ30/date!#REF!</f>
        <v>#REF!</v>
      </c>
      <c r="AL30" s="191">
        <f t="shared" si="5"/>
        <v>0</v>
      </c>
      <c r="AM30" s="68" t="s">
        <v>92</v>
      </c>
      <c r="AN30" s="57"/>
    </row>
    <row r="31" spans="1:44" x14ac:dyDescent="0.2">
      <c r="A31" s="68" t="s">
        <v>93</v>
      </c>
      <c r="B31" s="51"/>
      <c r="C31" s="264"/>
      <c r="D31" s="85"/>
      <c r="E31" s="27"/>
      <c r="F31" s="27"/>
      <c r="G31" s="27"/>
      <c r="H31" s="47"/>
      <c r="I31" s="47"/>
      <c r="J31" s="27"/>
      <c r="K31" s="47"/>
      <c r="L31" s="47"/>
      <c r="M31" s="27"/>
      <c r="N31" s="27"/>
      <c r="O31" s="47"/>
      <c r="P31" s="47"/>
      <c r="Q31" s="240"/>
      <c r="R31" s="47"/>
      <c r="S31" s="47"/>
      <c r="T31" s="27"/>
      <c r="U31" s="27"/>
      <c r="V31" s="47"/>
      <c r="W31" s="47"/>
      <c r="X31" s="47"/>
      <c r="Y31" s="47"/>
      <c r="Z31" s="47"/>
      <c r="AA31" s="27"/>
      <c r="AB31" s="27"/>
      <c r="AC31" s="47"/>
      <c r="AD31" s="47"/>
      <c r="AE31" s="47"/>
      <c r="AF31" s="47"/>
      <c r="AG31" s="27"/>
      <c r="AH31" s="435" t="s">
        <v>35</v>
      </c>
      <c r="AI31" s="425">
        <f t="shared" si="4"/>
        <v>0</v>
      </c>
      <c r="AJ31" s="388">
        <v>0</v>
      </c>
      <c r="AK31" s="385" t="e">
        <f>+AJ31/date!#REF!</f>
        <v>#REF!</v>
      </c>
      <c r="AL31" s="191">
        <f t="shared" si="5"/>
        <v>0</v>
      </c>
      <c r="AM31" s="68" t="s">
        <v>93</v>
      </c>
      <c r="AN31" s="29" t="s">
        <v>40</v>
      </c>
      <c r="AQ31" s="37" t="s">
        <v>72</v>
      </c>
    </row>
    <row r="32" spans="1:44" x14ac:dyDescent="0.2">
      <c r="A32" s="68" t="s">
        <v>94</v>
      </c>
      <c r="B32" s="51"/>
      <c r="C32" s="264"/>
      <c r="D32" s="85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40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10"/>
      <c r="AF32" s="10"/>
      <c r="AG32" s="10"/>
      <c r="AH32" s="434" t="s">
        <v>35</v>
      </c>
      <c r="AI32" s="425">
        <f t="shared" si="4"/>
        <v>0</v>
      </c>
      <c r="AJ32" s="388">
        <v>0</v>
      </c>
      <c r="AK32" s="385" t="e">
        <f>+AJ32/date!#REF!</f>
        <v>#REF!</v>
      </c>
      <c r="AL32" s="191">
        <f t="shared" si="5"/>
        <v>0</v>
      </c>
      <c r="AM32" s="68" t="s">
        <v>94</v>
      </c>
      <c r="AN32" s="29" t="s">
        <v>40</v>
      </c>
      <c r="AR32" s="310"/>
    </row>
    <row r="33" spans="1:44" x14ac:dyDescent="0.2">
      <c r="A33" s="68" t="s">
        <v>95</v>
      </c>
      <c r="B33" s="51"/>
      <c r="C33" s="264"/>
      <c r="D33" s="85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40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435" t="s">
        <v>35</v>
      </c>
      <c r="AI33" s="425">
        <f t="shared" si="4"/>
        <v>0</v>
      </c>
      <c r="AJ33" s="388">
        <v>0</v>
      </c>
      <c r="AK33" s="385" t="e">
        <f>+AJ33/date!#REF!</f>
        <v>#REF!</v>
      </c>
      <c r="AL33" s="191">
        <f t="shared" si="5"/>
        <v>0</v>
      </c>
      <c r="AM33" s="68" t="s">
        <v>95</v>
      </c>
      <c r="AN33" s="29" t="s">
        <v>40</v>
      </c>
      <c r="AR33" s="309"/>
    </row>
    <row r="34" spans="1:44" x14ac:dyDescent="0.2">
      <c r="A34" s="252" t="s">
        <v>96</v>
      </c>
      <c r="B34" s="51"/>
      <c r="C34" s="264"/>
      <c r="D34" s="85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40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435" t="s">
        <v>35</v>
      </c>
      <c r="AI34" s="425">
        <f t="shared" si="4"/>
        <v>0</v>
      </c>
      <c r="AJ34" s="388">
        <v>0</v>
      </c>
      <c r="AK34" s="385" t="e">
        <f>+AJ34/date!#REF!</f>
        <v>#REF!</v>
      </c>
      <c r="AL34" s="393">
        <f t="shared" si="5"/>
        <v>0</v>
      </c>
      <c r="AM34" s="252" t="s">
        <v>96</v>
      </c>
      <c r="AN34" s="29" t="s">
        <v>40</v>
      </c>
    </row>
    <row r="35" spans="1:44" ht="12.75" customHeight="1" x14ac:dyDescent="0.2">
      <c r="A35" s="68" t="s">
        <v>97</v>
      </c>
      <c r="B35" s="51"/>
      <c r="C35" s="264"/>
      <c r="D35" s="85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40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46"/>
      <c r="AI35" s="425">
        <f t="shared" si="4"/>
        <v>0</v>
      </c>
      <c r="AJ35" s="388">
        <v>0</v>
      </c>
      <c r="AK35" s="385" t="e">
        <f>+AJ35/date!#REF!</f>
        <v>#REF!</v>
      </c>
      <c r="AL35" s="393">
        <f t="shared" si="5"/>
        <v>0</v>
      </c>
      <c r="AM35" s="68" t="s">
        <v>97</v>
      </c>
      <c r="AN35" s="150"/>
    </row>
    <row r="36" spans="1:44" x14ac:dyDescent="0.2">
      <c r="A36" s="156" t="s">
        <v>98</v>
      </c>
      <c r="B36" s="272"/>
      <c r="C36" s="278"/>
      <c r="D36" s="349"/>
      <c r="E36" s="270"/>
      <c r="F36" s="271"/>
      <c r="G36" s="271"/>
      <c r="H36" s="270"/>
      <c r="I36" s="270"/>
      <c r="J36" s="270"/>
      <c r="K36" s="270"/>
      <c r="L36" s="270"/>
      <c r="M36" s="270"/>
      <c r="N36" s="271"/>
      <c r="O36" s="27"/>
      <c r="P36" s="270"/>
      <c r="Q36" s="500"/>
      <c r="R36" s="270"/>
      <c r="S36" s="270"/>
      <c r="T36" s="270"/>
      <c r="U36" s="27"/>
      <c r="V36" s="270"/>
      <c r="W36" s="270"/>
      <c r="X36" s="270"/>
      <c r="Y36" s="270"/>
      <c r="Z36" s="270"/>
      <c r="AA36" s="270"/>
      <c r="AB36" s="271"/>
      <c r="AC36" s="270"/>
      <c r="AD36" s="270"/>
      <c r="AE36" s="270"/>
      <c r="AF36" s="27"/>
      <c r="AG36" s="271"/>
      <c r="AH36" s="435" t="s">
        <v>35</v>
      </c>
      <c r="AI36" s="425">
        <f t="shared" si="4"/>
        <v>0</v>
      </c>
      <c r="AJ36" s="388">
        <v>0</v>
      </c>
      <c r="AK36" s="385" t="e">
        <f>+AJ36/date!#REF!</f>
        <v>#REF!</v>
      </c>
      <c r="AL36" s="393">
        <f t="shared" si="5"/>
        <v>0</v>
      </c>
      <c r="AM36" s="156" t="s">
        <v>98</v>
      </c>
      <c r="AN36" s="29" t="s">
        <v>40</v>
      </c>
    </row>
    <row r="37" spans="1:44" ht="13.5" thickBot="1" x14ac:dyDescent="0.25">
      <c r="A37" s="69" t="s">
        <v>99</v>
      </c>
      <c r="B37" s="55"/>
      <c r="C37" s="7"/>
      <c r="D37" s="339"/>
      <c r="E37" s="328"/>
      <c r="F37" s="327"/>
      <c r="G37" s="327"/>
      <c r="H37" s="328"/>
      <c r="I37" s="328"/>
      <c r="J37" s="328"/>
      <c r="K37" s="328"/>
      <c r="L37" s="328"/>
      <c r="M37" s="328"/>
      <c r="N37" s="327"/>
      <c r="O37" s="328"/>
      <c r="P37" s="328"/>
      <c r="Q37" s="501"/>
      <c r="R37" s="328"/>
      <c r="S37" s="328"/>
      <c r="T37" s="328"/>
      <c r="U37" s="328"/>
      <c r="V37" s="328"/>
      <c r="W37" s="328"/>
      <c r="X37" s="328"/>
      <c r="Y37" s="328"/>
      <c r="Z37" s="328"/>
      <c r="AA37" s="328"/>
      <c r="AB37" s="327"/>
      <c r="AC37" s="328"/>
      <c r="AD37" s="328"/>
      <c r="AE37" s="328"/>
      <c r="AF37" s="328"/>
      <c r="AG37" s="327"/>
      <c r="AH37" s="435" t="s">
        <v>35</v>
      </c>
      <c r="AI37" s="427">
        <f t="shared" si="4"/>
        <v>0</v>
      </c>
      <c r="AJ37" s="389">
        <v>0</v>
      </c>
      <c r="AK37" s="390" t="e">
        <f>+AJ37/date!#REF!</f>
        <v>#REF!</v>
      </c>
      <c r="AL37" s="77">
        <f t="shared" si="5"/>
        <v>0</v>
      </c>
      <c r="AM37" s="69" t="s">
        <v>99</v>
      </c>
      <c r="AN37" s="151" t="s">
        <v>40</v>
      </c>
    </row>
    <row r="38" spans="1:44" ht="13.5" customHeight="1" thickBot="1" x14ac:dyDescent="0.25">
      <c r="D38" s="56">
        <v>40360</v>
      </c>
      <c r="E38" s="56">
        <v>40361</v>
      </c>
      <c r="F38" s="56">
        <v>40362</v>
      </c>
      <c r="G38" s="56">
        <v>40363</v>
      </c>
      <c r="H38" s="56">
        <v>40364</v>
      </c>
      <c r="I38" s="56">
        <v>40365</v>
      </c>
      <c r="J38" s="56">
        <v>40366</v>
      </c>
      <c r="K38" s="56">
        <v>40367</v>
      </c>
      <c r="L38" s="56">
        <v>40368</v>
      </c>
      <c r="M38" s="56">
        <v>40369</v>
      </c>
      <c r="N38" s="56">
        <v>40370</v>
      </c>
      <c r="O38" s="56">
        <v>40371</v>
      </c>
      <c r="P38" s="56">
        <v>40372</v>
      </c>
      <c r="Q38" s="129">
        <v>40373</v>
      </c>
      <c r="R38" s="56">
        <v>40374</v>
      </c>
      <c r="S38" s="56">
        <v>40375</v>
      </c>
      <c r="T38" s="56">
        <v>40376</v>
      </c>
      <c r="U38" s="56">
        <v>40377</v>
      </c>
      <c r="V38" s="56">
        <v>40378</v>
      </c>
      <c r="W38" s="56">
        <v>40379</v>
      </c>
      <c r="X38" s="56">
        <v>40380</v>
      </c>
      <c r="Y38" s="56">
        <v>40381</v>
      </c>
      <c r="Z38" s="56">
        <v>40382</v>
      </c>
      <c r="AA38" s="56">
        <v>40383</v>
      </c>
      <c r="AB38" s="56">
        <v>40384</v>
      </c>
      <c r="AC38" s="56">
        <v>40385</v>
      </c>
      <c r="AD38" s="56">
        <v>40386</v>
      </c>
      <c r="AE38" s="56">
        <v>40387</v>
      </c>
      <c r="AF38" s="56">
        <v>40388</v>
      </c>
      <c r="AG38" s="56">
        <v>40389</v>
      </c>
      <c r="AH38" s="56">
        <v>40390</v>
      </c>
      <c r="AI38" s="428">
        <f>SUM(AI10:AI37)</f>
        <v>0</v>
      </c>
      <c r="AJ38" s="34">
        <f>SUM(AJ10:AJ37)</f>
        <v>0</v>
      </c>
      <c r="AK38" s="34" t="e">
        <f>SUM(AK10:AK37)</f>
        <v>#REF!</v>
      </c>
      <c r="AL38" s="34">
        <f>SUM(AL10:AL37)</f>
        <v>0</v>
      </c>
    </row>
    <row r="39" spans="1:44" ht="13.5" thickTop="1" x14ac:dyDescent="0.2">
      <c r="AI39" s="429"/>
      <c r="AJ39" s="91"/>
      <c r="AL39" s="91"/>
    </row>
    <row r="43" spans="1:44" x14ac:dyDescent="0.2">
      <c r="AD43" s="15"/>
    </row>
    <row r="44" spans="1:44" ht="15" x14ac:dyDescent="0.25">
      <c r="M44" s="23" t="s">
        <v>19</v>
      </c>
      <c r="P44" s="22" t="s">
        <v>62</v>
      </c>
    </row>
    <row r="46" spans="1:44" hidden="1" x14ac:dyDescent="0.2">
      <c r="P46" s="323" t="s">
        <v>30</v>
      </c>
    </row>
  </sheetData>
  <autoFilter ref="A9:AN42"/>
  <sortState ref="A10:AN37">
    <sortCondition ref="B10:B37"/>
  </sortState>
  <mergeCells count="4">
    <mergeCell ref="AI1:AI7"/>
    <mergeCell ref="AL1:AL7"/>
    <mergeCell ref="D4:M4"/>
    <mergeCell ref="AJ1:AK6"/>
  </mergeCells>
  <phoneticPr fontId="2" type="noConversion"/>
  <conditionalFormatting sqref="D38:AH38 D8:AI9 D7:AH7">
    <cfRule type="timePeriod" dxfId="270" priority="93" stopIfTrue="1" timePeriod="today">
      <formula>FLOOR(D7,1)=TODAY()</formula>
    </cfRule>
  </conditionalFormatting>
  <conditionalFormatting sqref="AC35:AC38 Z34:AB38 AD34:AD38 D35:V38 D31:I31 K31:P31 Z31:AD32 Z30:AA30 AE31:AH38 AG30:AH30 D7:AH9 Z15:AH29 W15:Y38 AG13:AH14 R13:T14 D12:P30 R12:AH12 R15:V33 D32:P34 R34:U34 D11:AH11 D10:M10 S10:AH10">
    <cfRule type="expression" dxfId="269" priority="138">
      <formula>D$8=1</formula>
    </cfRule>
    <cfRule type="expression" dxfId="268" priority="139">
      <formula>D$8=7</formula>
    </cfRule>
  </conditionalFormatting>
  <conditionalFormatting sqref="AD33">
    <cfRule type="expression" dxfId="267" priority="43">
      <formula>AD$8=1</formula>
    </cfRule>
    <cfRule type="expression" dxfId="266" priority="44">
      <formula>AD$8=7</formula>
    </cfRule>
  </conditionalFormatting>
  <conditionalFormatting sqref="V34">
    <cfRule type="expression" dxfId="265" priority="158">
      <formula>AC$8=1</formula>
    </cfRule>
    <cfRule type="expression" dxfId="264" priority="159">
      <formula>AC$8=7</formula>
    </cfRule>
  </conditionalFormatting>
  <conditionalFormatting sqref="AC33:AC34">
    <cfRule type="expression" dxfId="263" priority="41">
      <formula>AC$8=1</formula>
    </cfRule>
    <cfRule type="expression" dxfId="262" priority="42">
      <formula>AC$8=7</formula>
    </cfRule>
  </conditionalFormatting>
  <conditionalFormatting sqref="F34">
    <cfRule type="expression" dxfId="261" priority="37">
      <formula>F$8=1</formula>
    </cfRule>
    <cfRule type="expression" dxfId="260" priority="38">
      <formula>F$8=7</formula>
    </cfRule>
  </conditionalFormatting>
  <conditionalFormatting sqref="G34">
    <cfRule type="expression" dxfId="259" priority="35">
      <formula>G$8=1</formula>
    </cfRule>
    <cfRule type="expression" dxfId="258" priority="36">
      <formula>G$8=7</formula>
    </cfRule>
  </conditionalFormatting>
  <conditionalFormatting sqref="AB33">
    <cfRule type="expression" dxfId="257" priority="32">
      <formula>AB$8=1</formula>
    </cfRule>
    <cfRule type="expression" dxfId="256" priority="33">
      <formula>AB$8=7</formula>
    </cfRule>
  </conditionalFormatting>
  <conditionalFormatting sqref="B4">
    <cfRule type="expression" dxfId="255" priority="25">
      <formula>B$8=1</formula>
    </cfRule>
    <cfRule type="expression" dxfId="254" priority="26">
      <formula>B$8=7</formula>
    </cfRule>
  </conditionalFormatting>
  <conditionalFormatting sqref="B10:C36 AJ10:AL37 B37 AN10:AN37">
    <cfRule type="expression" dxfId="253" priority="1017">
      <formula>$AM10=$AV$3</formula>
    </cfRule>
  </conditionalFormatting>
  <conditionalFormatting sqref="Z33:AA33">
    <cfRule type="expression" dxfId="252" priority="23">
      <formula>Z$8=1</formula>
    </cfRule>
    <cfRule type="expression" dxfId="251" priority="24">
      <formula>Z$8=7</formula>
    </cfRule>
  </conditionalFormatting>
  <conditionalFormatting sqref="AV4">
    <cfRule type="expression" dxfId="250" priority="22">
      <formula>$AV$3=$AM10</formula>
    </cfRule>
  </conditionalFormatting>
  <conditionalFormatting sqref="AB30:AF30">
    <cfRule type="expression" dxfId="249" priority="18">
      <formula>AB$8=1</formula>
    </cfRule>
    <cfRule type="expression" dxfId="248" priority="19">
      <formula>AB$8=7</formula>
    </cfRule>
  </conditionalFormatting>
  <conditionalFormatting sqref="C37">
    <cfRule type="expression" dxfId="247" priority="17">
      <formula>$AL37=$AV$3</formula>
    </cfRule>
  </conditionalFormatting>
  <conditionalFormatting sqref="J31">
    <cfRule type="expression" dxfId="246" priority="15">
      <formula>J$8=1</formula>
    </cfRule>
    <cfRule type="expression" dxfId="245" priority="16">
      <formula>J$8=7</formula>
    </cfRule>
  </conditionalFormatting>
  <conditionalFormatting sqref="U14:AF14">
    <cfRule type="expression" dxfId="244" priority="13">
      <formula>U$8=1</formula>
    </cfRule>
    <cfRule type="expression" dxfId="243" priority="14">
      <formula>U$8=7</formula>
    </cfRule>
  </conditionalFormatting>
  <conditionalFormatting sqref="U13:AF13">
    <cfRule type="expression" dxfId="242" priority="11">
      <formula>U$8=1</formula>
    </cfRule>
    <cfRule type="expression" dxfId="241" priority="12">
      <formula>U$8=7</formula>
    </cfRule>
  </conditionalFormatting>
  <conditionalFormatting sqref="Q12:Q33">
    <cfRule type="expression" dxfId="240" priority="9">
      <formula>Q$8=1</formula>
    </cfRule>
    <cfRule type="expression" dxfId="239" priority="10">
      <formula>Q$8=7</formula>
    </cfRule>
  </conditionalFormatting>
  <conditionalFormatting sqref="Q34">
    <cfRule type="expression" dxfId="238" priority="7">
      <formula>Q$8=1</formula>
    </cfRule>
    <cfRule type="expression" dxfId="237" priority="8">
      <formula>Q$8=7</formula>
    </cfRule>
  </conditionalFormatting>
  <conditionalFormatting sqref="N10:P10 R10">
    <cfRule type="expression" dxfId="236" priority="5">
      <formula>N$8=1</formula>
    </cfRule>
    <cfRule type="expression" dxfId="235" priority="6">
      <formula>N$8=7</formula>
    </cfRule>
  </conditionalFormatting>
  <conditionalFormatting sqref="Q10">
    <cfRule type="expression" dxfId="234" priority="3">
      <formula>Q$8=1</formula>
    </cfRule>
    <cfRule type="expression" dxfId="233" priority="4">
      <formula>Q$8=7</formula>
    </cfRule>
  </conditionalFormatting>
  <conditionalFormatting sqref="A10:A37">
    <cfRule type="expression" dxfId="27" priority="2" stopIfTrue="1">
      <formula>$A10=$B$6</formula>
    </cfRule>
  </conditionalFormatting>
  <conditionalFormatting sqref="AM10:AM37">
    <cfRule type="expression" dxfId="21" priority="1" stopIfTrue="1">
      <formula>$A10=$B$6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initiales">
                <anchor moveWithCells="1" sizeWithCells="1">
                  <from>
                    <xdr:col>41</xdr:col>
                    <xdr:colOff>85725</xdr:colOff>
                    <xdr:row>1</xdr:row>
                    <xdr:rowOff>28575</xdr:rowOff>
                  </from>
                  <to>
                    <xdr:col>43</xdr:col>
                    <xdr:colOff>428625</xdr:colOff>
                    <xdr:row>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enlever_filtre">
                <anchor moveWithCells="1" sizeWithCells="1">
                  <from>
                    <xdr:col>43</xdr:col>
                    <xdr:colOff>619125</xdr:colOff>
                    <xdr:row>1</xdr:row>
                    <xdr:rowOff>19050</xdr:rowOff>
                  </from>
                  <to>
                    <xdr:col>45</xdr:col>
                    <xdr:colOff>57150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Button 5">
              <controlPr defaultSize="0" print="0" autoFill="0" autoPict="0" macro="[0]!filtreSAV">
                <anchor moveWithCells="1" sizeWithCells="1">
                  <from>
                    <xdr:col>43</xdr:col>
                    <xdr:colOff>657225</xdr:colOff>
                    <xdr:row>6</xdr:row>
                    <xdr:rowOff>66675</xdr:rowOff>
                  </from>
                  <to>
                    <xdr:col>45</xdr:col>
                    <xdr:colOff>9525</xdr:colOff>
                    <xdr:row>11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92D050"/>
  </sheetPr>
  <dimension ref="A1:CE46"/>
  <sheetViews>
    <sheetView showGridLines="0" zoomScaleNormal="100" workbookViewId="0">
      <pane ySplit="8" topLeftCell="A9" activePane="bottomLeft" state="frozen"/>
      <selection activeCell="AP24" sqref="AP24"/>
      <selection pane="bottomLeft" activeCell="AM10" sqref="AM10:AM37"/>
    </sheetView>
  </sheetViews>
  <sheetFormatPr baseColWidth="10" defaultColWidth="11.42578125" defaultRowHeight="12.75" x14ac:dyDescent="0.2"/>
  <cols>
    <col min="1" max="1" width="3.7109375" customWidth="1"/>
    <col min="2" max="2" width="13.7109375" bestFit="1" customWidth="1"/>
    <col min="3" max="3" width="8.7109375" customWidth="1"/>
    <col min="4" max="35" width="3.7109375" customWidth="1"/>
    <col min="36" max="36" width="3.5703125" bestFit="1" customWidth="1"/>
    <col min="37" max="37" width="3" bestFit="1" customWidth="1"/>
    <col min="38" max="38" width="4.28515625" customWidth="1"/>
    <col min="39" max="41" width="3.7109375" customWidth="1"/>
    <col min="42" max="42" width="15.28515625" bestFit="1" customWidth="1"/>
    <col min="43" max="43" width="5.7109375" customWidth="1"/>
    <col min="44" max="48" width="3.7109375" customWidth="1"/>
  </cols>
  <sheetData>
    <row r="1" spans="1:83" ht="12" customHeight="1" x14ac:dyDescent="0.2">
      <c r="B1" s="33"/>
      <c r="C1" s="2" t="s">
        <v>3</v>
      </c>
      <c r="D1" s="2"/>
      <c r="E1" s="2"/>
      <c r="F1" s="315"/>
      <c r="G1" s="3"/>
      <c r="H1" s="3"/>
      <c r="I1" s="3"/>
      <c r="J1" s="2"/>
      <c r="K1" s="2"/>
      <c r="L1" s="2"/>
      <c r="M1" s="2"/>
      <c r="N1" s="2"/>
      <c r="X1" s="2"/>
      <c r="Y1" s="2"/>
      <c r="Z1" s="2"/>
      <c r="AA1" s="2"/>
      <c r="AB1" s="2"/>
      <c r="AC1" s="2"/>
      <c r="AD1" s="2"/>
      <c r="AE1" s="1"/>
      <c r="AH1" s="1"/>
      <c r="AI1" s="448" t="s">
        <v>53</v>
      </c>
      <c r="AJ1" s="452" t="s">
        <v>23</v>
      </c>
      <c r="AK1" s="452"/>
      <c r="AL1" s="440" t="s">
        <v>27</v>
      </c>
    </row>
    <row r="2" spans="1:83" ht="14.25" customHeight="1" x14ac:dyDescent="0.2">
      <c r="B2" s="41"/>
      <c r="C2" s="2" t="s">
        <v>2</v>
      </c>
      <c r="D2" s="2"/>
      <c r="E2" s="2"/>
      <c r="F2" s="2"/>
      <c r="G2" s="3"/>
      <c r="H2" s="3"/>
      <c r="I2" s="3"/>
      <c r="J2" s="2"/>
      <c r="K2" s="2"/>
      <c r="L2" s="2"/>
      <c r="M2" s="2"/>
      <c r="N2" s="111" t="str">
        <f>+CONCATENATE("ABSENCES ",MONTH($D$7),"/",YEAR($D$7))</f>
        <v>ABSENCES 8/2016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1"/>
      <c r="AH2" s="1"/>
      <c r="AI2" s="449"/>
      <c r="AJ2" s="452"/>
      <c r="AK2" s="452"/>
      <c r="AL2" s="454"/>
    </row>
    <row r="3" spans="1:83" ht="12" customHeight="1" x14ac:dyDescent="0.2">
      <c r="B3" s="11"/>
      <c r="C3" s="3" t="s">
        <v>4</v>
      </c>
      <c r="D3" s="3"/>
      <c r="E3" s="3"/>
      <c r="F3" s="2"/>
      <c r="G3" s="3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1"/>
      <c r="AH3" s="1"/>
      <c r="AI3" s="449"/>
      <c r="AJ3" s="452"/>
      <c r="AK3" s="452"/>
      <c r="AL3" s="454"/>
      <c r="AP3" s="103"/>
      <c r="AV3" s="37" t="s">
        <v>29</v>
      </c>
    </row>
    <row r="4" spans="1:83" ht="12" customHeight="1" x14ac:dyDescent="0.2">
      <c r="A4" s="3"/>
      <c r="B4" s="294"/>
      <c r="C4" s="3" t="s">
        <v>61</v>
      </c>
      <c r="D4" s="442">
        <f>+D7</f>
        <v>42583</v>
      </c>
      <c r="E4" s="442"/>
      <c r="F4" s="442"/>
      <c r="G4" s="442"/>
      <c r="H4" s="442"/>
      <c r="I4" s="442"/>
      <c r="J4" s="442"/>
      <c r="K4" s="442"/>
      <c r="L4" s="442"/>
      <c r="M4" s="442"/>
      <c r="O4" s="2"/>
      <c r="P4" s="2"/>
      <c r="Q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1"/>
      <c r="AH4" s="1"/>
      <c r="AI4" s="449"/>
      <c r="AJ4" s="452"/>
      <c r="AK4" s="452"/>
      <c r="AL4" s="454"/>
      <c r="AP4" s="110"/>
    </row>
    <row r="5" spans="1:83" ht="17.25" customHeight="1" x14ac:dyDescent="0.2">
      <c r="B5" s="3"/>
      <c r="C5" s="3"/>
      <c r="D5" t="str">
        <f t="shared" ref="D5:I5" si="0">IF(TEXT(D7,"jjjj")="mercredi",WEEKNUM(F7),IF(TEXT(D7,"jjjj")="mardi","semaine",""))</f>
        <v/>
      </c>
      <c r="E5" t="str">
        <f t="shared" si="0"/>
        <v>semaine</v>
      </c>
      <c r="F5">
        <f>IF(TEXT(F7,"jjjj")="mercredi",WEEKNUM(H7)-1,IF(TEXT(F7,"jjjj")="mardi","semaine",""))</f>
        <v>31</v>
      </c>
      <c r="G5" t="str">
        <f t="shared" si="0"/>
        <v/>
      </c>
      <c r="H5" t="str">
        <f t="shared" si="0"/>
        <v/>
      </c>
      <c r="I5" t="str">
        <f t="shared" si="0"/>
        <v/>
      </c>
      <c r="J5" t="str">
        <f t="shared" ref="J5:AG5" si="1">IF(TEXT(J7,"jjjj")="mercredi",WEEKNUM(L7),IF(TEXT(J7,"jjjj")="mardi","semaine",""))</f>
        <v/>
      </c>
      <c r="K5" t="str">
        <f t="shared" si="1"/>
        <v/>
      </c>
      <c r="L5" t="str">
        <f t="shared" si="1"/>
        <v>semaine</v>
      </c>
      <c r="M5">
        <f>IF(TEXT(M7,"jjjj")="mercredi",WEEKNUM(O7)-1,IF(TEXT(M7,"jjjj")="mardi","semaine",""))</f>
        <v>32</v>
      </c>
      <c r="N5" t="str">
        <f t="shared" si="1"/>
        <v/>
      </c>
      <c r="O5" t="str">
        <f t="shared" si="1"/>
        <v/>
      </c>
      <c r="P5" t="str">
        <f t="shared" si="1"/>
        <v/>
      </c>
      <c r="Q5" t="str">
        <f t="shared" si="1"/>
        <v/>
      </c>
      <c r="R5" t="str">
        <f t="shared" si="1"/>
        <v/>
      </c>
      <c r="S5" t="str">
        <f t="shared" si="1"/>
        <v>semaine</v>
      </c>
      <c r="T5">
        <f>IF(TEXT(T7,"jjjj")="mercredi",WEEKNUM(V7)-1,IF(TEXT(T7,"jjjj")="mardi","semaine",""))</f>
        <v>33</v>
      </c>
      <c r="U5" t="str">
        <f t="shared" si="1"/>
        <v/>
      </c>
      <c r="V5" t="str">
        <f t="shared" si="1"/>
        <v/>
      </c>
      <c r="W5" t="str">
        <f t="shared" si="1"/>
        <v/>
      </c>
      <c r="X5" t="str">
        <f t="shared" si="1"/>
        <v/>
      </c>
      <c r="Y5" t="str">
        <f t="shared" si="1"/>
        <v/>
      </c>
      <c r="Z5" t="str">
        <f t="shared" si="1"/>
        <v>semaine</v>
      </c>
      <c r="AA5">
        <f>IF(TEXT(AA7,"jjjj")="mercredi",WEEKNUM(AC7)-1,IF(TEXT(AA7,"jjjj")="mardi","semaine",""))</f>
        <v>34</v>
      </c>
      <c r="AB5" t="str">
        <f t="shared" si="1"/>
        <v/>
      </c>
      <c r="AC5" t="str">
        <f t="shared" si="1"/>
        <v/>
      </c>
      <c r="AD5" t="str">
        <f t="shared" si="1"/>
        <v/>
      </c>
      <c r="AE5" t="str">
        <f t="shared" si="1"/>
        <v/>
      </c>
      <c r="AF5" t="str">
        <f t="shared" si="1"/>
        <v/>
      </c>
      <c r="AG5" t="str">
        <f t="shared" si="1"/>
        <v>semaine</v>
      </c>
      <c r="AH5" s="1"/>
      <c r="AI5" s="449"/>
      <c r="AJ5" s="452"/>
      <c r="AK5" s="452"/>
      <c r="AL5" s="454"/>
      <c r="AQ5" s="103"/>
    </row>
    <row r="6" spans="1:83" ht="17.25" customHeight="1" thickBot="1" x14ac:dyDescent="0.25">
      <c r="B6" s="3"/>
      <c r="C6" s="318"/>
      <c r="D6" s="6"/>
      <c r="E6" s="6"/>
      <c r="F6" s="6"/>
      <c r="G6" s="6"/>
      <c r="H6" s="6"/>
      <c r="I6" s="6"/>
      <c r="J6" s="6"/>
      <c r="K6" s="6"/>
      <c r="L6" s="6"/>
      <c r="M6" s="6"/>
      <c r="N6" s="2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"/>
      <c r="AF6" s="5"/>
      <c r="AG6" s="5"/>
      <c r="AH6" s="1"/>
      <c r="AI6" s="449"/>
      <c r="AJ6" s="452"/>
      <c r="AK6" s="452"/>
      <c r="AL6" s="454"/>
    </row>
    <row r="7" spans="1:83" ht="13.5" customHeight="1" thickBot="1" x14ac:dyDescent="0.25">
      <c r="A7" s="72" t="s">
        <v>28</v>
      </c>
      <c r="B7" s="73" t="s">
        <v>0</v>
      </c>
      <c r="C7" s="74" t="s">
        <v>1</v>
      </c>
      <c r="D7" s="92">
        <f>+juil!AH7+1</f>
        <v>42583</v>
      </c>
      <c r="E7" s="93">
        <f>+D7+1</f>
        <v>42584</v>
      </c>
      <c r="F7" s="93">
        <f t="shared" ref="F7:AF7" si="2">+E7+1</f>
        <v>42585</v>
      </c>
      <c r="G7" s="93">
        <f t="shared" si="2"/>
        <v>42586</v>
      </c>
      <c r="H7" s="93">
        <f t="shared" si="2"/>
        <v>42587</v>
      </c>
      <c r="I7" s="93">
        <f t="shared" si="2"/>
        <v>42588</v>
      </c>
      <c r="J7" s="93">
        <f t="shared" si="2"/>
        <v>42589</v>
      </c>
      <c r="K7" s="93">
        <f t="shared" si="2"/>
        <v>42590</v>
      </c>
      <c r="L7" s="93">
        <f t="shared" si="2"/>
        <v>42591</v>
      </c>
      <c r="M7" s="93">
        <f t="shared" si="2"/>
        <v>42592</v>
      </c>
      <c r="N7" s="93">
        <f t="shared" si="2"/>
        <v>42593</v>
      </c>
      <c r="O7" s="93">
        <f t="shared" si="2"/>
        <v>42594</v>
      </c>
      <c r="P7" s="93">
        <f t="shared" si="2"/>
        <v>42595</v>
      </c>
      <c r="Q7" s="93">
        <f t="shared" si="2"/>
        <v>42596</v>
      </c>
      <c r="R7" s="254">
        <f t="shared" si="2"/>
        <v>42597</v>
      </c>
      <c r="S7" s="93">
        <f t="shared" si="2"/>
        <v>42598</v>
      </c>
      <c r="T7" s="93">
        <f t="shared" si="2"/>
        <v>42599</v>
      </c>
      <c r="U7" s="93">
        <f t="shared" si="2"/>
        <v>42600</v>
      </c>
      <c r="V7" s="93">
        <f t="shared" si="2"/>
        <v>42601</v>
      </c>
      <c r="W7" s="93">
        <f t="shared" si="2"/>
        <v>42602</v>
      </c>
      <c r="X7" s="93">
        <f t="shared" si="2"/>
        <v>42603</v>
      </c>
      <c r="Y7" s="93">
        <f t="shared" si="2"/>
        <v>42604</v>
      </c>
      <c r="Z7" s="93">
        <f t="shared" si="2"/>
        <v>42605</v>
      </c>
      <c r="AA7" s="93">
        <f t="shared" si="2"/>
        <v>42606</v>
      </c>
      <c r="AB7" s="93">
        <f t="shared" si="2"/>
        <v>42607</v>
      </c>
      <c r="AC7" s="93">
        <f t="shared" si="2"/>
        <v>42608</v>
      </c>
      <c r="AD7" s="93">
        <f t="shared" si="2"/>
        <v>42609</v>
      </c>
      <c r="AE7" s="93">
        <f t="shared" si="2"/>
        <v>42610</v>
      </c>
      <c r="AF7" s="93">
        <f t="shared" si="2"/>
        <v>42611</v>
      </c>
      <c r="AG7" s="93">
        <f>+AF7+1</f>
        <v>42612</v>
      </c>
      <c r="AH7" s="356">
        <f>+AG7+1</f>
        <v>42613</v>
      </c>
      <c r="AI7" s="450"/>
      <c r="AJ7" s="402" t="s">
        <v>70</v>
      </c>
      <c r="AK7" s="403" t="s">
        <v>71</v>
      </c>
      <c r="AL7" s="454" t="s">
        <v>23</v>
      </c>
      <c r="AM7" s="153" t="s">
        <v>28</v>
      </c>
      <c r="AN7" s="153" t="s">
        <v>44</v>
      </c>
    </row>
    <row r="8" spans="1:83" ht="13.5" hidden="1" thickBot="1" x14ac:dyDescent="0.25">
      <c r="A8" s="157"/>
      <c r="B8" s="50"/>
      <c r="C8" s="355" t="s">
        <v>36</v>
      </c>
      <c r="D8" s="357">
        <f t="shared" ref="D8:AH8" si="3">WEEKDAY(D7)</f>
        <v>2</v>
      </c>
      <c r="E8" s="159">
        <f t="shared" si="3"/>
        <v>3</v>
      </c>
      <c r="F8" s="159">
        <f t="shared" si="3"/>
        <v>4</v>
      </c>
      <c r="G8" s="159">
        <f t="shared" si="3"/>
        <v>5</v>
      </c>
      <c r="H8" s="159">
        <f t="shared" si="3"/>
        <v>6</v>
      </c>
      <c r="I8" s="159">
        <f t="shared" si="3"/>
        <v>7</v>
      </c>
      <c r="J8" s="159">
        <f t="shared" si="3"/>
        <v>1</v>
      </c>
      <c r="K8" s="159">
        <f t="shared" si="3"/>
        <v>2</v>
      </c>
      <c r="L8" s="159">
        <f t="shared" si="3"/>
        <v>3</v>
      </c>
      <c r="M8" s="159">
        <f t="shared" si="3"/>
        <v>4</v>
      </c>
      <c r="N8" s="159">
        <f t="shared" si="3"/>
        <v>5</v>
      </c>
      <c r="O8" s="159">
        <f t="shared" si="3"/>
        <v>6</v>
      </c>
      <c r="P8" s="159">
        <f t="shared" si="3"/>
        <v>7</v>
      </c>
      <c r="Q8" s="159">
        <f t="shared" si="3"/>
        <v>1</v>
      </c>
      <c r="R8" s="160">
        <f t="shared" si="3"/>
        <v>2</v>
      </c>
      <c r="S8" s="159">
        <f t="shared" si="3"/>
        <v>3</v>
      </c>
      <c r="T8" s="159">
        <f t="shared" si="3"/>
        <v>4</v>
      </c>
      <c r="U8" s="159">
        <f t="shared" si="3"/>
        <v>5</v>
      </c>
      <c r="V8" s="159">
        <f t="shared" si="3"/>
        <v>6</v>
      </c>
      <c r="W8" s="159">
        <f t="shared" si="3"/>
        <v>7</v>
      </c>
      <c r="X8" s="159">
        <f t="shared" si="3"/>
        <v>1</v>
      </c>
      <c r="Y8" s="159">
        <f t="shared" si="3"/>
        <v>2</v>
      </c>
      <c r="Z8" s="159">
        <f t="shared" si="3"/>
        <v>3</v>
      </c>
      <c r="AA8" s="159">
        <f t="shared" si="3"/>
        <v>4</v>
      </c>
      <c r="AB8" s="159">
        <f t="shared" si="3"/>
        <v>5</v>
      </c>
      <c r="AC8" s="159">
        <f t="shared" si="3"/>
        <v>6</v>
      </c>
      <c r="AD8" s="159">
        <f t="shared" si="3"/>
        <v>7</v>
      </c>
      <c r="AE8" s="159">
        <f t="shared" si="3"/>
        <v>1</v>
      </c>
      <c r="AF8" s="159">
        <f t="shared" si="3"/>
        <v>2</v>
      </c>
      <c r="AG8" s="161">
        <f t="shared" si="3"/>
        <v>3</v>
      </c>
      <c r="AH8" s="161">
        <f t="shared" si="3"/>
        <v>4</v>
      </c>
      <c r="AI8" s="108"/>
      <c r="AJ8" s="394"/>
      <c r="AK8" s="387"/>
      <c r="AL8" s="108"/>
      <c r="AM8" s="152"/>
    </row>
    <row r="9" spans="1:83" ht="10.5" customHeight="1" x14ac:dyDescent="0.2">
      <c r="A9" s="172"/>
      <c r="B9" s="173"/>
      <c r="C9" s="174"/>
      <c r="D9" s="358"/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175"/>
      <c r="P9" s="175"/>
      <c r="Q9" s="175"/>
      <c r="R9" s="204"/>
      <c r="S9" s="175"/>
      <c r="T9" s="175"/>
      <c r="U9" s="175"/>
      <c r="V9" s="175"/>
      <c r="W9" s="175"/>
      <c r="X9" s="175"/>
      <c r="Y9" s="175"/>
      <c r="Z9" s="175"/>
      <c r="AA9" s="175"/>
      <c r="AB9" s="175"/>
      <c r="AC9" s="175"/>
      <c r="AD9" s="175"/>
      <c r="AE9" s="175"/>
      <c r="AF9" s="175"/>
      <c r="AG9" s="175"/>
      <c r="AH9" s="359">
        <f>COUNTIF(C9:AF9,"HOLIDAY")</f>
        <v>0</v>
      </c>
      <c r="AI9" s="176"/>
      <c r="AJ9" s="395"/>
      <c r="AK9" s="387"/>
      <c r="AL9" s="176"/>
      <c r="AM9" s="173"/>
      <c r="AN9" s="178"/>
      <c r="CE9" t="s">
        <v>62</v>
      </c>
    </row>
    <row r="10" spans="1:83" x14ac:dyDescent="0.2">
      <c r="A10" s="136" t="s">
        <v>73</v>
      </c>
      <c r="B10" s="82"/>
      <c r="C10" s="338"/>
      <c r="D10" s="362"/>
      <c r="E10" s="47"/>
      <c r="F10" s="47"/>
      <c r="G10" s="47"/>
      <c r="H10" s="47"/>
      <c r="I10" s="47"/>
      <c r="J10" s="27"/>
      <c r="K10" s="47"/>
      <c r="L10" s="47"/>
      <c r="M10" s="47"/>
      <c r="N10" s="47"/>
      <c r="O10" s="47"/>
      <c r="P10" s="27"/>
      <c r="Q10" s="27"/>
      <c r="R10" s="240"/>
      <c r="S10" s="27"/>
      <c r="T10" s="47"/>
      <c r="U10" s="47"/>
      <c r="V10" s="47"/>
      <c r="W10" s="46"/>
      <c r="X10" s="46"/>
      <c r="Y10" s="46"/>
      <c r="Z10" s="46"/>
      <c r="AA10" s="235"/>
      <c r="AB10" s="235"/>
      <c r="AC10" s="235"/>
      <c r="AD10" s="46"/>
      <c r="AE10" s="46"/>
      <c r="AF10" s="46"/>
      <c r="AG10" s="46"/>
      <c r="AH10" s="137"/>
      <c r="AI10" s="35">
        <f t="shared" ref="AI10:AI37" si="4">SUM(D10:AH10)</f>
        <v>0</v>
      </c>
      <c r="AJ10" s="88">
        <v>0</v>
      </c>
      <c r="AK10" s="385" t="e">
        <f>+AJ10/date!#REF!</f>
        <v>#REF!</v>
      </c>
      <c r="AL10" s="191">
        <f t="shared" ref="AL10:AL37" si="5">+AJ10+AI10</f>
        <v>0</v>
      </c>
      <c r="AM10" s="136" t="s">
        <v>73</v>
      </c>
      <c r="AN10" s="163"/>
      <c r="AQ10" s="103"/>
    </row>
    <row r="11" spans="1:83" x14ac:dyDescent="0.2">
      <c r="A11" s="67" t="s">
        <v>74</v>
      </c>
      <c r="B11" s="78"/>
      <c r="C11" s="206"/>
      <c r="D11" s="333"/>
      <c r="E11" s="27"/>
      <c r="F11" s="47"/>
      <c r="G11" s="47"/>
      <c r="H11" s="47"/>
      <c r="I11" s="47"/>
      <c r="J11" s="27"/>
      <c r="K11" s="27"/>
      <c r="L11" s="27"/>
      <c r="M11" s="47"/>
      <c r="N11" s="47"/>
      <c r="O11" s="47"/>
      <c r="P11" s="27"/>
      <c r="Q11" s="27"/>
      <c r="R11" s="240"/>
      <c r="S11" s="27"/>
      <c r="T11" s="47"/>
      <c r="U11" s="47"/>
      <c r="V11" s="47"/>
      <c r="W11" s="27"/>
      <c r="X11" s="27"/>
      <c r="Y11" s="27"/>
      <c r="Z11" s="27"/>
      <c r="AA11" s="47"/>
      <c r="AB11" s="47"/>
      <c r="AC11" s="47"/>
      <c r="AD11" s="27"/>
      <c r="AE11" s="27"/>
      <c r="AF11" s="27"/>
      <c r="AG11" s="27"/>
      <c r="AH11" s="266"/>
      <c r="AI11" s="35">
        <f t="shared" si="4"/>
        <v>0</v>
      </c>
      <c r="AJ11" s="88">
        <v>0</v>
      </c>
      <c r="AK11" s="385" t="e">
        <f>+AJ11/date!#REF!</f>
        <v>#REF!</v>
      </c>
      <c r="AL11" s="191">
        <f t="shared" si="5"/>
        <v>0</v>
      </c>
      <c r="AM11" s="67" t="s">
        <v>74</v>
      </c>
      <c r="AN11" s="150"/>
      <c r="AQ11" s="102"/>
    </row>
    <row r="12" spans="1:83" x14ac:dyDescent="0.2">
      <c r="A12" s="68" t="s">
        <v>75</v>
      </c>
      <c r="B12" s="78"/>
      <c r="C12" s="4"/>
      <c r="D12" s="360"/>
      <c r="E12" s="27"/>
      <c r="F12" s="27"/>
      <c r="G12" s="10"/>
      <c r="H12" s="10"/>
      <c r="I12" s="10"/>
      <c r="J12" s="10"/>
      <c r="K12" s="10"/>
      <c r="L12" s="27"/>
      <c r="M12" s="27"/>
      <c r="N12" s="27"/>
      <c r="O12" s="27"/>
      <c r="P12" s="27"/>
      <c r="Q12" s="27"/>
      <c r="R12" s="240"/>
      <c r="S12" s="27"/>
      <c r="T12" s="27"/>
      <c r="U12" s="27"/>
      <c r="V12" s="27"/>
      <c r="W12" s="27"/>
      <c r="X12" s="27"/>
      <c r="Y12" s="27"/>
      <c r="Z12" s="27"/>
      <c r="AA12" s="47"/>
      <c r="AB12" s="27"/>
      <c r="AC12" s="27"/>
      <c r="AD12" s="27"/>
      <c r="AE12" s="27"/>
      <c r="AF12" s="27"/>
      <c r="AG12" s="27"/>
      <c r="AH12" s="28"/>
      <c r="AI12" s="396">
        <f t="shared" si="4"/>
        <v>0</v>
      </c>
      <c r="AJ12" s="88">
        <v>0</v>
      </c>
      <c r="AK12" s="385" t="e">
        <f>+AJ12/date!#REF!</f>
        <v>#REF!</v>
      </c>
      <c r="AL12" s="191">
        <f t="shared" si="5"/>
        <v>0</v>
      </c>
      <c r="AM12" s="68" t="s">
        <v>75</v>
      </c>
      <c r="AN12" s="29" t="s">
        <v>40</v>
      </c>
    </row>
    <row r="13" spans="1:83" x14ac:dyDescent="0.2">
      <c r="A13" s="68" t="s">
        <v>76</v>
      </c>
      <c r="B13" s="78"/>
      <c r="C13" s="4"/>
      <c r="D13" s="333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40"/>
      <c r="S13" s="27"/>
      <c r="T13" s="27"/>
      <c r="U13" s="27"/>
      <c r="V13" s="27"/>
      <c r="W13" s="27"/>
      <c r="X13" s="27"/>
      <c r="Y13" s="27"/>
      <c r="Z13" s="27"/>
      <c r="AA13" s="27"/>
      <c r="AB13" s="47"/>
      <c r="AC13" s="47"/>
      <c r="AD13" s="27"/>
      <c r="AE13" s="27"/>
      <c r="AF13" s="10"/>
      <c r="AG13" s="27"/>
      <c r="AH13" s="28"/>
      <c r="AI13" s="35">
        <f t="shared" si="4"/>
        <v>0</v>
      </c>
      <c r="AJ13" s="88">
        <v>0</v>
      </c>
      <c r="AK13" s="385" t="e">
        <f>+AJ13/date!#REF!</f>
        <v>#REF!</v>
      </c>
      <c r="AL13" s="191">
        <f t="shared" si="5"/>
        <v>0</v>
      </c>
      <c r="AM13" s="68" t="s">
        <v>76</v>
      </c>
      <c r="AN13" s="29" t="s">
        <v>40</v>
      </c>
    </row>
    <row r="14" spans="1:83" x14ac:dyDescent="0.2">
      <c r="A14" s="68" t="s">
        <v>77</v>
      </c>
      <c r="B14" s="51"/>
      <c r="C14" s="4"/>
      <c r="D14" s="333"/>
      <c r="E14" s="27"/>
      <c r="F14" s="47"/>
      <c r="G14" s="47"/>
      <c r="H14" s="47"/>
      <c r="I14" s="27"/>
      <c r="J14" s="27"/>
      <c r="K14" s="27"/>
      <c r="L14" s="27"/>
      <c r="M14" s="27"/>
      <c r="N14" s="47"/>
      <c r="O14" s="47"/>
      <c r="P14" s="27"/>
      <c r="Q14" s="27"/>
      <c r="R14" s="240"/>
      <c r="S14" s="27"/>
      <c r="T14" s="47"/>
      <c r="U14" s="47"/>
      <c r="V14" s="47"/>
      <c r="W14" s="27"/>
      <c r="X14" s="27"/>
      <c r="Y14" s="27"/>
      <c r="Z14" s="27"/>
      <c r="AA14" s="47"/>
      <c r="AB14" s="47"/>
      <c r="AC14" s="47"/>
      <c r="AD14" s="27"/>
      <c r="AE14" s="27"/>
      <c r="AF14" s="27"/>
      <c r="AG14" s="27"/>
      <c r="AH14" s="28"/>
      <c r="AI14" s="35">
        <f t="shared" si="4"/>
        <v>0</v>
      </c>
      <c r="AJ14" s="88">
        <v>0</v>
      </c>
      <c r="AK14" s="385" t="e">
        <f>+AJ14/date!#REF!</f>
        <v>#REF!</v>
      </c>
      <c r="AL14" s="191">
        <f t="shared" si="5"/>
        <v>0</v>
      </c>
      <c r="AM14" s="68" t="s">
        <v>77</v>
      </c>
      <c r="AN14" s="150"/>
    </row>
    <row r="15" spans="1:83" x14ac:dyDescent="0.2">
      <c r="A15" s="68" t="s">
        <v>78</v>
      </c>
      <c r="B15" s="51"/>
      <c r="C15" s="4"/>
      <c r="D15" s="333"/>
      <c r="E15" s="27"/>
      <c r="F15" s="47"/>
      <c r="G15" s="47"/>
      <c r="H15" s="47"/>
      <c r="I15" s="27"/>
      <c r="J15" s="27"/>
      <c r="K15" s="27"/>
      <c r="L15" s="27"/>
      <c r="M15" s="27"/>
      <c r="N15" s="47"/>
      <c r="O15" s="47"/>
      <c r="P15" s="27"/>
      <c r="Q15" s="27"/>
      <c r="R15" s="240"/>
      <c r="S15" s="27"/>
      <c r="T15" s="47"/>
      <c r="U15" s="47"/>
      <c r="V15" s="47"/>
      <c r="W15" s="27"/>
      <c r="X15" s="27"/>
      <c r="Y15" s="27"/>
      <c r="Z15" s="27"/>
      <c r="AA15" s="47"/>
      <c r="AB15" s="47"/>
      <c r="AC15" s="47"/>
      <c r="AD15" s="27"/>
      <c r="AE15" s="27"/>
      <c r="AF15" s="10"/>
      <c r="AG15" s="27"/>
      <c r="AH15" s="28"/>
      <c r="AI15" s="35">
        <f t="shared" si="4"/>
        <v>0</v>
      </c>
      <c r="AJ15" s="88">
        <v>0</v>
      </c>
      <c r="AK15" s="385" t="e">
        <f>+AJ15/date!#REF!</f>
        <v>#REF!</v>
      </c>
      <c r="AL15" s="191">
        <f t="shared" si="5"/>
        <v>0</v>
      </c>
      <c r="AM15" s="68" t="s">
        <v>78</v>
      </c>
      <c r="AN15" s="57" t="s">
        <v>40</v>
      </c>
    </row>
    <row r="16" spans="1:83" x14ac:dyDescent="0.2">
      <c r="A16" s="68" t="s">
        <v>50</v>
      </c>
      <c r="B16" s="51"/>
      <c r="C16" s="4"/>
      <c r="D16" s="333"/>
      <c r="E16" s="27"/>
      <c r="F16" s="47"/>
      <c r="G16" s="47"/>
      <c r="H16" s="47"/>
      <c r="I16" s="27"/>
      <c r="J16" s="27"/>
      <c r="K16" s="27"/>
      <c r="L16" s="27"/>
      <c r="M16" s="27"/>
      <c r="N16" s="47"/>
      <c r="O16" s="47"/>
      <c r="P16" s="27"/>
      <c r="Q16" s="27"/>
      <c r="R16" s="240"/>
      <c r="S16" s="27"/>
      <c r="T16" s="47"/>
      <c r="U16" s="47"/>
      <c r="V16" s="47"/>
      <c r="W16" s="27"/>
      <c r="X16" s="27"/>
      <c r="Y16" s="27"/>
      <c r="Z16" s="27"/>
      <c r="AA16" s="47"/>
      <c r="AB16" s="47"/>
      <c r="AC16" s="47"/>
      <c r="AD16" s="27"/>
      <c r="AE16" s="27"/>
      <c r="AF16" s="27"/>
      <c r="AG16" s="27"/>
      <c r="AH16" s="28"/>
      <c r="AI16" s="35">
        <f t="shared" si="4"/>
        <v>0</v>
      </c>
      <c r="AJ16" s="88">
        <v>0</v>
      </c>
      <c r="AK16" s="385" t="e">
        <f>+AJ16/date!#REF!</f>
        <v>#REF!</v>
      </c>
      <c r="AL16" s="191">
        <f t="shared" si="5"/>
        <v>0</v>
      </c>
      <c r="AM16" s="68" t="s">
        <v>50</v>
      </c>
      <c r="AN16" s="57" t="s">
        <v>40</v>
      </c>
    </row>
    <row r="17" spans="1:43" x14ac:dyDescent="0.2">
      <c r="A17" s="68" t="s">
        <v>79</v>
      </c>
      <c r="B17" s="51"/>
      <c r="C17" s="4"/>
      <c r="D17" s="333"/>
      <c r="E17" s="27"/>
      <c r="F17" s="47"/>
      <c r="G17" s="47"/>
      <c r="H17" s="47"/>
      <c r="I17" s="27"/>
      <c r="J17" s="27"/>
      <c r="K17" s="27"/>
      <c r="L17" s="27"/>
      <c r="M17" s="27"/>
      <c r="N17" s="47"/>
      <c r="O17" s="47"/>
      <c r="P17" s="27"/>
      <c r="Q17" s="27"/>
      <c r="R17" s="240"/>
      <c r="S17" s="27"/>
      <c r="T17" s="47"/>
      <c r="U17" s="47"/>
      <c r="V17" s="47"/>
      <c r="W17" s="27"/>
      <c r="X17" s="27"/>
      <c r="Y17" s="27"/>
      <c r="Z17" s="27"/>
      <c r="AA17" s="47"/>
      <c r="AB17" s="47"/>
      <c r="AC17" s="47"/>
      <c r="AD17" s="27"/>
      <c r="AE17" s="27"/>
      <c r="AF17" s="27"/>
      <c r="AG17" s="27"/>
      <c r="AH17" s="28"/>
      <c r="AI17" s="35">
        <f t="shared" si="4"/>
        <v>0</v>
      </c>
      <c r="AJ17" s="88">
        <v>0</v>
      </c>
      <c r="AK17" s="385" t="e">
        <f>+AJ17/date!#REF!</f>
        <v>#REF!</v>
      </c>
      <c r="AL17" s="191">
        <f t="shared" si="5"/>
        <v>0</v>
      </c>
      <c r="AM17" s="68" t="s">
        <v>79</v>
      </c>
      <c r="AN17" s="57"/>
    </row>
    <row r="18" spans="1:43" x14ac:dyDescent="0.2">
      <c r="A18" s="68" t="s">
        <v>80</v>
      </c>
      <c r="B18" s="79"/>
      <c r="C18" s="14"/>
      <c r="D18" s="333"/>
      <c r="E18" s="27"/>
      <c r="F18" s="27"/>
      <c r="G18" s="27"/>
      <c r="H18" s="27"/>
      <c r="I18" s="27"/>
      <c r="J18" s="27"/>
      <c r="K18" s="27"/>
      <c r="L18" s="27"/>
      <c r="M18" s="27"/>
      <c r="N18" s="47"/>
      <c r="O18" s="47"/>
      <c r="P18" s="47"/>
      <c r="Q18" s="27"/>
      <c r="R18" s="240"/>
      <c r="S18" s="27"/>
      <c r="T18" s="47"/>
      <c r="U18" s="47"/>
      <c r="V18" s="47"/>
      <c r="W18" s="27"/>
      <c r="X18" s="27"/>
      <c r="Y18" s="27"/>
      <c r="Z18" s="27"/>
      <c r="AA18" s="47"/>
      <c r="AB18" s="47"/>
      <c r="AC18" s="47"/>
      <c r="AD18" s="27"/>
      <c r="AE18" s="27"/>
      <c r="AF18" s="27"/>
      <c r="AG18" s="27"/>
      <c r="AH18" s="28"/>
      <c r="AI18" s="35">
        <f t="shared" si="4"/>
        <v>0</v>
      </c>
      <c r="AJ18" s="88">
        <v>0</v>
      </c>
      <c r="AK18" s="385" t="e">
        <f>+AJ18/date!#REF!</f>
        <v>#REF!</v>
      </c>
      <c r="AL18" s="191">
        <f t="shared" si="5"/>
        <v>0</v>
      </c>
      <c r="AM18" s="68" t="s">
        <v>80</v>
      </c>
      <c r="AN18" s="150"/>
    </row>
    <row r="19" spans="1:43" s="25" customFormat="1" x14ac:dyDescent="0.2">
      <c r="A19" s="68" t="s">
        <v>81</v>
      </c>
      <c r="B19" s="79"/>
      <c r="C19" s="14"/>
      <c r="D19" s="333"/>
      <c r="E19" s="27"/>
      <c r="F19" s="27"/>
      <c r="G19" s="27"/>
      <c r="H19" s="27"/>
      <c r="I19" s="27"/>
      <c r="J19" s="27"/>
      <c r="K19" s="27"/>
      <c r="L19" s="27"/>
      <c r="M19" s="27"/>
      <c r="N19" s="47"/>
      <c r="O19" s="47"/>
      <c r="P19" s="47"/>
      <c r="Q19" s="27"/>
      <c r="R19" s="240"/>
      <c r="S19" s="27"/>
      <c r="T19" s="47"/>
      <c r="U19" s="47"/>
      <c r="V19" s="47"/>
      <c r="W19" s="27"/>
      <c r="X19" s="27"/>
      <c r="Y19" s="27"/>
      <c r="Z19" s="27"/>
      <c r="AA19" s="47"/>
      <c r="AB19" s="47"/>
      <c r="AC19" s="47"/>
      <c r="AD19" s="27"/>
      <c r="AE19" s="27"/>
      <c r="AF19" s="27"/>
      <c r="AG19" s="27"/>
      <c r="AH19" s="28"/>
      <c r="AI19" s="35">
        <f t="shared" si="4"/>
        <v>0</v>
      </c>
      <c r="AJ19" s="399">
        <v>0</v>
      </c>
      <c r="AK19" s="385" t="e">
        <f>+AJ19/date!#REF!</f>
        <v>#REF!</v>
      </c>
      <c r="AL19" s="392">
        <f t="shared" si="5"/>
        <v>0</v>
      </c>
      <c r="AM19" s="68" t="s">
        <v>81</v>
      </c>
      <c r="AN19" s="57" t="s">
        <v>40</v>
      </c>
    </row>
    <row r="20" spans="1:43" s="16" customFormat="1" x14ac:dyDescent="0.2">
      <c r="A20" s="68" t="s">
        <v>82</v>
      </c>
      <c r="B20" s="127"/>
      <c r="C20" s="316"/>
      <c r="D20" s="36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504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361"/>
      <c r="AI20" s="35">
        <f t="shared" si="4"/>
        <v>0</v>
      </c>
      <c r="AJ20" s="400">
        <v>0</v>
      </c>
      <c r="AK20" s="385" t="e">
        <f>+AJ20/date!#REF!</f>
        <v>#REF!</v>
      </c>
      <c r="AL20" s="398">
        <f t="shared" si="5"/>
        <v>0</v>
      </c>
      <c r="AM20" s="68" t="s">
        <v>82</v>
      </c>
      <c r="AN20" s="29" t="s">
        <v>40</v>
      </c>
      <c r="AO20"/>
      <c r="AP20"/>
      <c r="AQ20"/>
    </row>
    <row r="21" spans="1:43" x14ac:dyDescent="0.2">
      <c r="A21" s="68" t="s">
        <v>83</v>
      </c>
      <c r="B21" s="79"/>
      <c r="C21" s="14"/>
      <c r="D21" s="362"/>
      <c r="E21" s="47"/>
      <c r="F21" s="47"/>
      <c r="G21" s="47"/>
      <c r="H21" s="47"/>
      <c r="I21" s="47"/>
      <c r="J21" s="27"/>
      <c r="K21" s="47"/>
      <c r="L21" s="47"/>
      <c r="M21" s="47"/>
      <c r="N21" s="47"/>
      <c r="O21" s="47"/>
      <c r="P21" s="27"/>
      <c r="Q21" s="27"/>
      <c r="R21" s="240"/>
      <c r="S21" s="27"/>
      <c r="T21" s="47"/>
      <c r="U21" s="47"/>
      <c r="V21" s="47"/>
      <c r="W21" s="27"/>
      <c r="X21" s="27"/>
      <c r="Y21" s="27"/>
      <c r="Z21" s="27"/>
      <c r="AA21" s="47"/>
      <c r="AB21" s="27"/>
      <c r="AC21" s="27"/>
      <c r="AD21" s="27"/>
      <c r="AE21" s="27"/>
      <c r="AF21" s="27"/>
      <c r="AG21" s="27"/>
      <c r="AH21" s="28"/>
      <c r="AI21" s="35">
        <f t="shared" si="4"/>
        <v>0</v>
      </c>
      <c r="AJ21" s="88">
        <v>0</v>
      </c>
      <c r="AK21" s="385" t="e">
        <f>+AJ21/date!#REF!</f>
        <v>#REF!</v>
      </c>
      <c r="AL21" s="191">
        <f t="shared" si="5"/>
        <v>0</v>
      </c>
      <c r="AM21" s="68" t="s">
        <v>83</v>
      </c>
      <c r="AN21" s="150"/>
    </row>
    <row r="22" spans="1:43" x14ac:dyDescent="0.2">
      <c r="A22" s="68" t="s">
        <v>84</v>
      </c>
      <c r="B22" s="79"/>
      <c r="C22" s="14"/>
      <c r="D22" s="333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47"/>
      <c r="Q22" s="27"/>
      <c r="R22" s="240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137"/>
      <c r="AI22" s="35">
        <f t="shared" si="4"/>
        <v>0</v>
      </c>
      <c r="AJ22" s="88">
        <v>0</v>
      </c>
      <c r="AK22" s="385" t="e">
        <f>+AJ22/date!#REF!</f>
        <v>#REF!</v>
      </c>
      <c r="AL22" s="191">
        <f t="shared" si="5"/>
        <v>0</v>
      </c>
      <c r="AM22" s="68" t="s">
        <v>84</v>
      </c>
      <c r="AN22" s="150"/>
    </row>
    <row r="23" spans="1:43" x14ac:dyDescent="0.2">
      <c r="A23" s="68" t="s">
        <v>85</v>
      </c>
      <c r="B23" s="79"/>
      <c r="C23" s="265"/>
      <c r="D23" s="333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47"/>
      <c r="Q23" s="27"/>
      <c r="R23" s="240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137"/>
      <c r="AI23" s="35">
        <f t="shared" si="4"/>
        <v>0</v>
      </c>
      <c r="AJ23" s="88">
        <v>0</v>
      </c>
      <c r="AK23" s="385" t="e">
        <f>+AJ23/date!#REF!</f>
        <v>#REF!</v>
      </c>
      <c r="AL23" s="191">
        <f t="shared" si="5"/>
        <v>0</v>
      </c>
      <c r="AM23" s="68" t="s">
        <v>85</v>
      </c>
      <c r="AN23" s="57" t="s">
        <v>40</v>
      </c>
    </row>
    <row r="24" spans="1:43" x14ac:dyDescent="0.2">
      <c r="A24" s="68" t="s">
        <v>86</v>
      </c>
      <c r="B24" s="127"/>
      <c r="C24" s="282"/>
      <c r="D24" s="333"/>
      <c r="E24" s="27"/>
      <c r="F24" s="27"/>
      <c r="G24" s="27"/>
      <c r="H24" s="27"/>
      <c r="I24" s="27"/>
      <c r="J24" s="27"/>
      <c r="K24" s="27"/>
      <c r="L24" s="27"/>
      <c r="M24" s="27"/>
      <c r="N24" s="47"/>
      <c r="O24" s="47"/>
      <c r="P24" s="27"/>
      <c r="Q24" s="27"/>
      <c r="R24" s="240"/>
      <c r="S24" s="27"/>
      <c r="T24" s="47"/>
      <c r="U24" s="47"/>
      <c r="V24" s="47"/>
      <c r="W24" s="27"/>
      <c r="X24" s="27"/>
      <c r="Y24" s="27"/>
      <c r="Z24" s="27"/>
      <c r="AA24" s="47"/>
      <c r="AB24" s="47"/>
      <c r="AC24" s="47"/>
      <c r="AD24" s="27"/>
      <c r="AE24" s="27"/>
      <c r="AF24" s="27"/>
      <c r="AG24" s="27"/>
      <c r="AH24" s="28"/>
      <c r="AI24" s="35">
        <f t="shared" si="4"/>
        <v>0</v>
      </c>
      <c r="AJ24" s="88">
        <v>0</v>
      </c>
      <c r="AK24" s="385" t="e">
        <f>+AJ24/date!#REF!</f>
        <v>#REF!</v>
      </c>
      <c r="AL24" s="191">
        <f t="shared" si="5"/>
        <v>0</v>
      </c>
      <c r="AM24" s="68" t="s">
        <v>86</v>
      </c>
      <c r="AN24" s="29"/>
    </row>
    <row r="25" spans="1:43" x14ac:dyDescent="0.2">
      <c r="A25" s="68" t="s">
        <v>87</v>
      </c>
      <c r="B25" s="127"/>
      <c r="C25" s="14"/>
      <c r="D25" s="333"/>
      <c r="E25" s="27"/>
      <c r="F25" s="27"/>
      <c r="G25" s="27"/>
      <c r="H25" s="27"/>
      <c r="I25" s="27"/>
      <c r="J25" s="27"/>
      <c r="K25" s="27"/>
      <c r="L25" s="27"/>
      <c r="M25" s="27"/>
      <c r="N25" s="47"/>
      <c r="O25" s="47"/>
      <c r="P25" s="27"/>
      <c r="Q25" s="27"/>
      <c r="R25" s="240"/>
      <c r="S25" s="27"/>
      <c r="T25" s="47"/>
      <c r="U25" s="47"/>
      <c r="V25" s="47"/>
      <c r="W25" s="27"/>
      <c r="X25" s="27"/>
      <c r="Y25" s="27"/>
      <c r="Z25" s="27"/>
      <c r="AA25" s="47"/>
      <c r="AB25" s="47"/>
      <c r="AC25" s="47"/>
      <c r="AD25" s="27"/>
      <c r="AE25" s="27"/>
      <c r="AF25" s="27"/>
      <c r="AG25" s="27"/>
      <c r="AH25" s="28"/>
      <c r="AI25" s="35">
        <f t="shared" si="4"/>
        <v>0</v>
      </c>
      <c r="AJ25" s="88">
        <v>0</v>
      </c>
      <c r="AK25" s="385" t="e">
        <f>+AJ25/date!#REF!</f>
        <v>#REF!</v>
      </c>
      <c r="AL25" s="191">
        <f t="shared" si="5"/>
        <v>0</v>
      </c>
      <c r="AM25" s="68" t="s">
        <v>87</v>
      </c>
      <c r="AN25" s="29" t="s">
        <v>40</v>
      </c>
    </row>
    <row r="26" spans="1:43" s="25" customFormat="1" x14ac:dyDescent="0.2">
      <c r="A26" s="68" t="s">
        <v>88</v>
      </c>
      <c r="B26" s="79"/>
      <c r="C26" s="14"/>
      <c r="D26" s="333"/>
      <c r="E26" s="27"/>
      <c r="F26" s="27"/>
      <c r="G26" s="27"/>
      <c r="H26" s="27"/>
      <c r="I26" s="27"/>
      <c r="J26" s="27"/>
      <c r="K26" s="27"/>
      <c r="L26" s="27"/>
      <c r="M26" s="27"/>
      <c r="N26" s="47"/>
      <c r="O26" s="47"/>
      <c r="P26" s="27"/>
      <c r="Q26" s="27"/>
      <c r="R26" s="240"/>
      <c r="S26" s="27"/>
      <c r="T26" s="47"/>
      <c r="U26" s="47"/>
      <c r="V26" s="47"/>
      <c r="W26" s="27"/>
      <c r="X26" s="27"/>
      <c r="Y26" s="27"/>
      <c r="Z26" s="27"/>
      <c r="AA26" s="47"/>
      <c r="AB26" s="47"/>
      <c r="AC26" s="47"/>
      <c r="AD26" s="27"/>
      <c r="AE26" s="27"/>
      <c r="AF26" s="27"/>
      <c r="AG26" s="27"/>
      <c r="AH26" s="28"/>
      <c r="AI26" s="35">
        <f t="shared" si="4"/>
        <v>0</v>
      </c>
      <c r="AJ26" s="399">
        <v>0</v>
      </c>
      <c r="AK26" s="385" t="e">
        <f>+AJ26/date!#REF!</f>
        <v>#REF!</v>
      </c>
      <c r="AL26" s="392">
        <f t="shared" si="5"/>
        <v>0</v>
      </c>
      <c r="AM26" s="68" t="s">
        <v>88</v>
      </c>
      <c r="AN26" s="57" t="s">
        <v>40</v>
      </c>
    </row>
    <row r="27" spans="1:43" x14ac:dyDescent="0.2">
      <c r="A27" s="68" t="s">
        <v>89</v>
      </c>
      <c r="B27" s="79"/>
      <c r="C27" s="14"/>
      <c r="D27" s="362"/>
      <c r="E27" s="47"/>
      <c r="F27" s="47"/>
      <c r="G27" s="47"/>
      <c r="H27" s="47"/>
      <c r="I27" s="47"/>
      <c r="J27" s="27"/>
      <c r="K27" s="47"/>
      <c r="L27" s="47"/>
      <c r="M27" s="47"/>
      <c r="N27" s="47"/>
      <c r="O27" s="47"/>
      <c r="P27" s="27"/>
      <c r="Q27" s="27"/>
      <c r="R27" s="240"/>
      <c r="S27" s="27"/>
      <c r="T27" s="47"/>
      <c r="U27" s="47"/>
      <c r="V27" s="47"/>
      <c r="W27" s="27"/>
      <c r="X27" s="27"/>
      <c r="Y27" s="27"/>
      <c r="Z27" s="27"/>
      <c r="AA27" s="47"/>
      <c r="AB27" s="47"/>
      <c r="AC27" s="47"/>
      <c r="AD27" s="27"/>
      <c r="AE27" s="27"/>
      <c r="AF27" s="27"/>
      <c r="AG27" s="27"/>
      <c r="AH27" s="28"/>
      <c r="AI27" s="35">
        <f t="shared" si="4"/>
        <v>0</v>
      </c>
      <c r="AJ27" s="88">
        <v>0</v>
      </c>
      <c r="AK27" s="385" t="e">
        <f>+AJ27/date!#REF!</f>
        <v>#REF!</v>
      </c>
      <c r="AL27" s="191">
        <f t="shared" si="5"/>
        <v>0</v>
      </c>
      <c r="AM27" s="68" t="s">
        <v>89</v>
      </c>
      <c r="AN27" s="150"/>
    </row>
    <row r="28" spans="1:43" x14ac:dyDescent="0.2">
      <c r="A28" s="68" t="s">
        <v>90</v>
      </c>
      <c r="B28" s="79"/>
      <c r="C28" s="14"/>
      <c r="D28" s="362"/>
      <c r="E28" s="47"/>
      <c r="F28" s="47"/>
      <c r="G28" s="47"/>
      <c r="H28" s="47"/>
      <c r="I28" s="47"/>
      <c r="J28" s="27"/>
      <c r="K28" s="47"/>
      <c r="L28" s="47"/>
      <c r="M28" s="47"/>
      <c r="N28" s="47"/>
      <c r="O28" s="47"/>
      <c r="P28" s="27"/>
      <c r="Q28" s="27"/>
      <c r="R28" s="240"/>
      <c r="S28" s="27"/>
      <c r="T28" s="47"/>
      <c r="U28" s="47"/>
      <c r="V28" s="47"/>
      <c r="W28" s="27"/>
      <c r="X28" s="27"/>
      <c r="Y28" s="27"/>
      <c r="Z28" s="27"/>
      <c r="AA28" s="47"/>
      <c r="AB28" s="47"/>
      <c r="AC28" s="47"/>
      <c r="AD28" s="27"/>
      <c r="AE28" s="27"/>
      <c r="AF28" s="27"/>
      <c r="AG28" s="27"/>
      <c r="AH28" s="137"/>
      <c r="AI28" s="35">
        <f t="shared" si="4"/>
        <v>0</v>
      </c>
      <c r="AJ28" s="88">
        <v>0</v>
      </c>
      <c r="AK28" s="385" t="e">
        <f>+AJ28/date!#REF!</f>
        <v>#REF!</v>
      </c>
      <c r="AL28" s="191">
        <f t="shared" si="5"/>
        <v>0</v>
      </c>
      <c r="AM28" s="68" t="s">
        <v>90</v>
      </c>
      <c r="AN28" s="150"/>
    </row>
    <row r="29" spans="1:43" x14ac:dyDescent="0.2">
      <c r="A29" s="68" t="s">
        <v>91</v>
      </c>
      <c r="B29" s="79"/>
      <c r="C29" s="14"/>
      <c r="D29" s="360"/>
      <c r="E29" s="27"/>
      <c r="F29" s="27"/>
      <c r="G29" s="27"/>
      <c r="H29" s="27"/>
      <c r="I29" s="27"/>
      <c r="J29" s="27"/>
      <c r="K29" s="27"/>
      <c r="L29" s="27"/>
      <c r="M29" s="27"/>
      <c r="N29" s="47"/>
      <c r="O29" s="47"/>
      <c r="P29" s="27"/>
      <c r="Q29" s="27"/>
      <c r="R29" s="240"/>
      <c r="S29" s="27"/>
      <c r="T29" s="47"/>
      <c r="U29" s="47"/>
      <c r="V29" s="47"/>
      <c r="W29" s="27"/>
      <c r="X29" s="27"/>
      <c r="Y29" s="27"/>
      <c r="Z29" s="27"/>
      <c r="AA29" s="47"/>
      <c r="AB29" s="47"/>
      <c r="AC29" s="47"/>
      <c r="AD29" s="27"/>
      <c r="AE29" s="27"/>
      <c r="AF29" s="27"/>
      <c r="AG29" s="27"/>
      <c r="AH29" s="137"/>
      <c r="AI29" s="35">
        <f t="shared" si="4"/>
        <v>0</v>
      </c>
      <c r="AJ29" s="88">
        <v>0</v>
      </c>
      <c r="AK29" s="385" t="e">
        <f>+AJ29/date!#REF!</f>
        <v>#REF!</v>
      </c>
      <c r="AL29" s="191">
        <f t="shared" si="5"/>
        <v>0</v>
      </c>
      <c r="AM29" s="68" t="s">
        <v>91</v>
      </c>
      <c r="AN29" s="29" t="s">
        <v>40</v>
      </c>
    </row>
    <row r="30" spans="1:43" x14ac:dyDescent="0.2">
      <c r="A30" s="68" t="s">
        <v>92</v>
      </c>
      <c r="B30" s="79"/>
      <c r="C30" s="14"/>
      <c r="D30" s="362"/>
      <c r="E30" s="47"/>
      <c r="F30" s="47"/>
      <c r="G30" s="47"/>
      <c r="H30" s="47"/>
      <c r="I30" s="27"/>
      <c r="J30" s="27"/>
      <c r="K30" s="27"/>
      <c r="L30" s="27"/>
      <c r="M30" s="27"/>
      <c r="N30" s="47"/>
      <c r="O30" s="47"/>
      <c r="P30" s="27"/>
      <c r="Q30" s="27"/>
      <c r="R30" s="240"/>
      <c r="S30" s="27"/>
      <c r="T30" s="47"/>
      <c r="U30" s="47"/>
      <c r="V30" s="47"/>
      <c r="W30" s="46"/>
      <c r="X30" s="46"/>
      <c r="Y30" s="27"/>
      <c r="Z30" s="27"/>
      <c r="AA30" s="47"/>
      <c r="AB30" s="47"/>
      <c r="AC30" s="47"/>
      <c r="AD30" s="46"/>
      <c r="AE30" s="46"/>
      <c r="AF30" s="27"/>
      <c r="AG30" s="27"/>
      <c r="AH30" s="137"/>
      <c r="AI30" s="397">
        <f t="shared" si="4"/>
        <v>0</v>
      </c>
      <c r="AJ30" s="88">
        <v>0</v>
      </c>
      <c r="AK30" s="385" t="e">
        <f>+AJ30/date!#REF!</f>
        <v>#REF!</v>
      </c>
      <c r="AL30" s="191">
        <f t="shared" si="5"/>
        <v>0</v>
      </c>
      <c r="AM30" s="68" t="s">
        <v>92</v>
      </c>
      <c r="AN30" s="57"/>
    </row>
    <row r="31" spans="1:43" x14ac:dyDescent="0.2">
      <c r="A31" s="68" t="s">
        <v>93</v>
      </c>
      <c r="B31" s="79"/>
      <c r="C31" s="14"/>
      <c r="D31" s="333"/>
      <c r="E31" s="27"/>
      <c r="F31" s="47"/>
      <c r="G31" s="47"/>
      <c r="H31" s="47"/>
      <c r="I31" s="27"/>
      <c r="J31" s="27"/>
      <c r="K31" s="27"/>
      <c r="L31" s="27"/>
      <c r="M31" s="27"/>
      <c r="N31" s="47"/>
      <c r="O31" s="47"/>
      <c r="P31" s="27"/>
      <c r="Q31" s="27"/>
      <c r="R31" s="240"/>
      <c r="S31" s="27"/>
      <c r="T31" s="47"/>
      <c r="U31" s="47"/>
      <c r="V31" s="47"/>
      <c r="W31" s="27"/>
      <c r="X31" s="27"/>
      <c r="Y31" s="27"/>
      <c r="Z31" s="27"/>
      <c r="AA31" s="47"/>
      <c r="AB31" s="47"/>
      <c r="AC31" s="47"/>
      <c r="AD31" s="46"/>
      <c r="AE31" s="46"/>
      <c r="AF31" s="47"/>
      <c r="AG31" s="47"/>
      <c r="AH31" s="137"/>
      <c r="AI31" s="397">
        <f t="shared" si="4"/>
        <v>0</v>
      </c>
      <c r="AJ31" s="88">
        <v>0</v>
      </c>
      <c r="AK31" s="385" t="e">
        <f>+AJ31/date!#REF!</f>
        <v>#REF!</v>
      </c>
      <c r="AL31" s="191">
        <f t="shared" si="5"/>
        <v>0</v>
      </c>
      <c r="AM31" s="68" t="s">
        <v>93</v>
      </c>
      <c r="AN31" s="29" t="s">
        <v>40</v>
      </c>
    </row>
    <row r="32" spans="1:43" ht="12" customHeight="1" x14ac:dyDescent="0.2">
      <c r="A32" s="68" t="s">
        <v>94</v>
      </c>
      <c r="B32" s="79"/>
      <c r="C32" s="14"/>
      <c r="D32" s="360"/>
      <c r="E32" s="27"/>
      <c r="F32" s="27"/>
      <c r="G32" s="10"/>
      <c r="H32" s="10"/>
      <c r="I32" s="10"/>
      <c r="J32" s="10"/>
      <c r="K32" s="351"/>
      <c r="L32" s="47"/>
      <c r="M32" s="47"/>
      <c r="N32" s="351"/>
      <c r="O32" s="351"/>
      <c r="P32" s="10"/>
      <c r="Q32" s="10"/>
      <c r="R32" s="240"/>
      <c r="S32" s="27"/>
      <c r="T32" s="47"/>
      <c r="U32" s="47"/>
      <c r="V32" s="47"/>
      <c r="W32" s="27"/>
      <c r="X32" s="27"/>
      <c r="Y32" s="27"/>
      <c r="Z32" s="27"/>
      <c r="AA32" s="47"/>
      <c r="AB32" s="47"/>
      <c r="AC32" s="47"/>
      <c r="AD32" s="27"/>
      <c r="AE32" s="27"/>
      <c r="AF32" s="27"/>
      <c r="AG32" s="27"/>
      <c r="AH32" s="266"/>
      <c r="AI32" s="397">
        <f t="shared" si="4"/>
        <v>0</v>
      </c>
      <c r="AJ32" s="88">
        <v>0</v>
      </c>
      <c r="AK32" s="385" t="e">
        <f>+AJ32/date!#REF!</f>
        <v>#REF!</v>
      </c>
      <c r="AL32" s="191">
        <f t="shared" si="5"/>
        <v>0</v>
      </c>
      <c r="AM32" s="68" t="s">
        <v>94</v>
      </c>
      <c r="AN32" s="29" t="s">
        <v>40</v>
      </c>
      <c r="AP32" s="310"/>
    </row>
    <row r="33" spans="1:42" x14ac:dyDescent="0.2">
      <c r="A33" s="68" t="s">
        <v>95</v>
      </c>
      <c r="B33" s="78"/>
      <c r="C33" s="4"/>
      <c r="D33" s="333"/>
      <c r="E33" s="27"/>
      <c r="F33" s="27"/>
      <c r="G33" s="27"/>
      <c r="H33" s="27"/>
      <c r="I33" s="27"/>
      <c r="J33" s="27"/>
      <c r="K33" s="351"/>
      <c r="L33" s="47"/>
      <c r="M33" s="27"/>
      <c r="N33" s="27"/>
      <c r="O33" s="27"/>
      <c r="P33" s="27"/>
      <c r="Q33" s="10"/>
      <c r="R33" s="505"/>
      <c r="S33" s="47"/>
      <c r="T33" s="47"/>
      <c r="U33" s="47"/>
      <c r="V33" s="47"/>
      <c r="W33" s="27"/>
      <c r="X33" s="27"/>
      <c r="Y33" s="351"/>
      <c r="Z33" s="47"/>
      <c r="AA33" s="27"/>
      <c r="AB33" s="27"/>
      <c r="AC33" s="27"/>
      <c r="AD33" s="27"/>
      <c r="AE33" s="27"/>
      <c r="AF33" s="27"/>
      <c r="AG33" s="27"/>
      <c r="AH33" s="266"/>
      <c r="AI33" s="397">
        <f t="shared" si="4"/>
        <v>0</v>
      </c>
      <c r="AJ33" s="88">
        <v>0</v>
      </c>
      <c r="AK33" s="401" t="e">
        <f>+AJ33/date!#REF!</f>
        <v>#REF!</v>
      </c>
      <c r="AL33" s="191">
        <f t="shared" si="5"/>
        <v>0</v>
      </c>
      <c r="AM33" s="68" t="s">
        <v>95</v>
      </c>
      <c r="AN33" s="29" t="s">
        <v>40</v>
      </c>
      <c r="AP33" s="309"/>
    </row>
    <row r="34" spans="1:42" x14ac:dyDescent="0.2">
      <c r="A34" s="252" t="s">
        <v>96</v>
      </c>
      <c r="B34" s="51"/>
      <c r="C34" s="4"/>
      <c r="D34" s="333"/>
      <c r="E34" s="27"/>
      <c r="F34" s="27"/>
      <c r="G34" s="27"/>
      <c r="H34" s="27"/>
      <c r="I34" s="27"/>
      <c r="J34" s="27"/>
      <c r="K34" s="27"/>
      <c r="L34" s="27"/>
      <c r="M34" s="27"/>
      <c r="N34" s="47"/>
      <c r="O34" s="47"/>
      <c r="P34" s="27"/>
      <c r="Q34" s="27"/>
      <c r="R34" s="240"/>
      <c r="S34" s="27"/>
      <c r="T34" s="47"/>
      <c r="U34" s="47"/>
      <c r="V34" s="47"/>
      <c r="W34" s="27"/>
      <c r="X34" s="27"/>
      <c r="Y34" s="10"/>
      <c r="Z34" s="27"/>
      <c r="AA34" s="27"/>
      <c r="AB34" s="27"/>
      <c r="AC34" s="27"/>
      <c r="AD34" s="27"/>
      <c r="AE34" s="27"/>
      <c r="AF34" s="27"/>
      <c r="AG34" s="27"/>
      <c r="AH34" s="137"/>
      <c r="AI34" s="397">
        <f t="shared" si="4"/>
        <v>0</v>
      </c>
      <c r="AJ34" s="88">
        <v>0</v>
      </c>
      <c r="AK34" s="385" t="e">
        <f>+AJ34/date!#REF!</f>
        <v>#REF!</v>
      </c>
      <c r="AL34" s="393">
        <f t="shared" si="5"/>
        <v>0</v>
      </c>
      <c r="AM34" s="252" t="s">
        <v>96</v>
      </c>
      <c r="AN34" s="29" t="s">
        <v>40</v>
      </c>
    </row>
    <row r="35" spans="1:42" x14ac:dyDescent="0.2">
      <c r="A35" s="68" t="s">
        <v>97</v>
      </c>
      <c r="B35" s="78"/>
      <c r="C35" s="4"/>
      <c r="D35" s="362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40"/>
      <c r="S35" s="27"/>
      <c r="T35" s="4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137"/>
      <c r="AI35" s="397">
        <f t="shared" si="4"/>
        <v>0</v>
      </c>
      <c r="AJ35" s="88">
        <v>0</v>
      </c>
      <c r="AK35" s="385" t="e">
        <f>+AJ35/date!#REF!</f>
        <v>#REF!</v>
      </c>
      <c r="AL35" s="393">
        <f t="shared" si="5"/>
        <v>0</v>
      </c>
      <c r="AM35" s="68" t="s">
        <v>97</v>
      </c>
      <c r="AN35" s="150"/>
    </row>
    <row r="36" spans="1:42" x14ac:dyDescent="0.2">
      <c r="A36" s="156" t="s">
        <v>98</v>
      </c>
      <c r="B36" s="279"/>
      <c r="C36" s="269"/>
      <c r="D36" s="363"/>
      <c r="E36" s="271"/>
      <c r="F36" s="27"/>
      <c r="G36" s="27"/>
      <c r="H36" s="27"/>
      <c r="I36" s="27"/>
      <c r="J36" s="27"/>
      <c r="K36" s="270"/>
      <c r="L36" s="271"/>
      <c r="M36" s="270"/>
      <c r="N36" s="271"/>
      <c r="O36" s="27"/>
      <c r="P36" s="270"/>
      <c r="Q36" s="270"/>
      <c r="R36" s="500"/>
      <c r="S36" s="271"/>
      <c r="T36" s="436"/>
      <c r="U36" s="271"/>
      <c r="V36" s="270"/>
      <c r="W36" s="270"/>
      <c r="X36" s="270"/>
      <c r="Y36" s="270"/>
      <c r="Z36" s="270"/>
      <c r="AA36" s="270"/>
      <c r="AB36" s="271"/>
      <c r="AC36" s="270"/>
      <c r="AD36" s="270"/>
      <c r="AE36" s="270"/>
      <c r="AF36" s="270"/>
      <c r="AG36" s="270"/>
      <c r="AH36" s="137"/>
      <c r="AI36" s="397">
        <f t="shared" si="4"/>
        <v>0</v>
      </c>
      <c r="AJ36" s="88">
        <v>0</v>
      </c>
      <c r="AK36" s="385" t="e">
        <f>+AJ36/date!#REF!</f>
        <v>#REF!</v>
      </c>
      <c r="AL36" s="393">
        <f t="shared" si="5"/>
        <v>0</v>
      </c>
      <c r="AM36" s="156" t="s">
        <v>98</v>
      </c>
      <c r="AN36" s="29" t="s">
        <v>40</v>
      </c>
    </row>
    <row r="37" spans="1:42" ht="13.5" thickBot="1" x14ac:dyDescent="0.25">
      <c r="A37" s="69" t="s">
        <v>99</v>
      </c>
      <c r="B37" s="80"/>
      <c r="C37" s="7"/>
      <c r="D37" s="236"/>
      <c r="E37" s="327"/>
      <c r="F37" s="328"/>
      <c r="G37" s="352"/>
      <c r="H37" s="353"/>
      <c r="I37" s="353"/>
      <c r="J37" s="352"/>
      <c r="K37" s="353"/>
      <c r="L37" s="327"/>
      <c r="M37" s="328"/>
      <c r="N37" s="352"/>
      <c r="O37" s="353"/>
      <c r="P37" s="353"/>
      <c r="Q37" s="353"/>
      <c r="R37" s="501"/>
      <c r="S37" s="327"/>
      <c r="T37" s="328"/>
      <c r="U37" s="327"/>
      <c r="V37" s="328"/>
      <c r="W37" s="328"/>
      <c r="X37" s="328"/>
      <c r="Y37" s="328"/>
      <c r="Z37" s="328"/>
      <c r="AA37" s="354"/>
      <c r="AB37" s="327"/>
      <c r="AC37" s="328"/>
      <c r="AD37" s="328"/>
      <c r="AE37" s="328"/>
      <c r="AF37" s="328"/>
      <c r="AG37" s="328"/>
      <c r="AH37" s="364"/>
      <c r="AI37" s="397">
        <f t="shared" si="4"/>
        <v>0</v>
      </c>
      <c r="AJ37" s="134">
        <v>0</v>
      </c>
      <c r="AK37" s="390" t="e">
        <f>+AJ37/date!#REF!</f>
        <v>#REF!</v>
      </c>
      <c r="AL37" s="77">
        <f t="shared" si="5"/>
        <v>0</v>
      </c>
      <c r="AM37" s="69" t="s">
        <v>99</v>
      </c>
      <c r="AN37" s="151" t="s">
        <v>40</v>
      </c>
    </row>
    <row r="38" spans="1:42" ht="13.5" thickBot="1" x14ac:dyDescent="0.25">
      <c r="D38" s="181">
        <v>40391</v>
      </c>
      <c r="E38" s="181">
        <v>40392</v>
      </c>
      <c r="F38" s="181">
        <v>40393</v>
      </c>
      <c r="G38" s="181">
        <v>40394</v>
      </c>
      <c r="H38" s="181">
        <v>40395</v>
      </c>
      <c r="I38" s="181">
        <v>40396</v>
      </c>
      <c r="J38" s="181">
        <v>40397</v>
      </c>
      <c r="K38" s="181">
        <v>40398</v>
      </c>
      <c r="L38" s="181">
        <v>40399</v>
      </c>
      <c r="M38" s="181">
        <v>40400</v>
      </c>
      <c r="N38" s="181">
        <v>40401</v>
      </c>
      <c r="O38" s="181">
        <v>40402</v>
      </c>
      <c r="P38" s="181">
        <v>40403</v>
      </c>
      <c r="Q38" s="181">
        <v>40404</v>
      </c>
      <c r="R38" s="205">
        <v>40405</v>
      </c>
      <c r="S38" s="181">
        <v>40406</v>
      </c>
      <c r="T38" s="181">
        <v>40407</v>
      </c>
      <c r="U38" s="181">
        <v>40408</v>
      </c>
      <c r="V38" s="181">
        <v>40409</v>
      </c>
      <c r="W38" s="181">
        <v>40410</v>
      </c>
      <c r="X38" s="181">
        <v>40411</v>
      </c>
      <c r="Y38" s="181">
        <v>40412</v>
      </c>
      <c r="Z38" s="181">
        <v>40413</v>
      </c>
      <c r="AA38" s="181">
        <v>40414</v>
      </c>
      <c r="AB38" s="181">
        <v>40415</v>
      </c>
      <c r="AC38" s="181">
        <v>40416</v>
      </c>
      <c r="AD38" s="181">
        <v>40417</v>
      </c>
      <c r="AE38" s="181">
        <v>40418</v>
      </c>
      <c r="AF38" s="181">
        <v>40419</v>
      </c>
      <c r="AG38" s="181">
        <v>40420</v>
      </c>
      <c r="AH38" s="181">
        <v>40421</v>
      </c>
      <c r="AI38" s="34">
        <f>SUM(AI10:AI37)</f>
        <v>0</v>
      </c>
      <c r="AJ38" s="34">
        <f>SUM(AJ10:AJ37)</f>
        <v>0</v>
      </c>
      <c r="AK38" s="34" t="e">
        <f>SUM(AK10:AK37)</f>
        <v>#REF!</v>
      </c>
      <c r="AL38" s="42">
        <f>SUM(AL10:AL37)</f>
        <v>0</v>
      </c>
    </row>
    <row r="39" spans="1:42" x14ac:dyDescent="0.2">
      <c r="AI39">
        <f>SUBTOTAL(9,AI12:AI37)</f>
        <v>0</v>
      </c>
    </row>
    <row r="40" spans="1:42" x14ac:dyDescent="0.2">
      <c r="AI40" s="313"/>
    </row>
    <row r="41" spans="1:42" x14ac:dyDescent="0.2">
      <c r="AJ41" s="37"/>
      <c r="AM41" s="314"/>
    </row>
    <row r="42" spans="1:42" x14ac:dyDescent="0.2">
      <c r="AJ42" s="37"/>
      <c r="AM42" s="314"/>
    </row>
    <row r="44" spans="1:42" ht="15" x14ac:dyDescent="0.25">
      <c r="P44" t="s">
        <v>62</v>
      </c>
      <c r="S44" s="23" t="s">
        <v>19</v>
      </c>
    </row>
    <row r="46" spans="1:42" ht="13.5" hidden="1" thickBot="1" x14ac:dyDescent="0.25">
      <c r="P46" s="119" t="s">
        <v>30</v>
      </c>
    </row>
  </sheetData>
  <autoFilter ref="A9:AN42"/>
  <sortState ref="A10:AN37">
    <sortCondition ref="B10:B37"/>
  </sortState>
  <mergeCells count="4">
    <mergeCell ref="AI1:AI7"/>
    <mergeCell ref="AL1:AL7"/>
    <mergeCell ref="D4:M4"/>
    <mergeCell ref="AJ1:AK6"/>
  </mergeCells>
  <phoneticPr fontId="2" type="noConversion"/>
  <conditionalFormatting sqref="D38:AH38 D9:AG9 D7:AH8">
    <cfRule type="timePeriod" dxfId="232" priority="75" stopIfTrue="1" timePeriod="today">
      <formula>FLOOR(D7,1)=TODAY()</formula>
    </cfRule>
  </conditionalFormatting>
  <conditionalFormatting sqref="D36:AG36 D37:AH38 D9:AG9 D12:AG18 D19:L19 O19:AH19 D7:AH8 D26:AG28 D29:AH35 D10:AH11 D20:AH25">
    <cfRule type="expression" dxfId="231" priority="88">
      <formula>D$8=1</formula>
    </cfRule>
    <cfRule type="expression" dxfId="230" priority="89">
      <formula>D$8=7</formula>
    </cfRule>
  </conditionalFormatting>
  <conditionalFormatting sqref="AH36">
    <cfRule type="expression" dxfId="229" priority="19">
      <formula>AH$8=1</formula>
    </cfRule>
    <cfRule type="expression" dxfId="228" priority="20">
      <formula>AH$8=7</formula>
    </cfRule>
  </conditionalFormatting>
  <conditionalFormatting sqref="B4">
    <cfRule type="expression" dxfId="227" priority="16">
      <formula>B$8=1</formula>
    </cfRule>
    <cfRule type="expression" dxfId="226" priority="17">
      <formula>B$8=7</formula>
    </cfRule>
  </conditionalFormatting>
  <conditionalFormatting sqref="M19:N19">
    <cfRule type="expression" dxfId="225" priority="8">
      <formula>M$8=1</formula>
    </cfRule>
    <cfRule type="expression" dxfId="224" priority="9">
      <formula>M$8=7</formula>
    </cfRule>
  </conditionalFormatting>
  <conditionalFormatting sqref="AH12:AH18 AH26:AH28">
    <cfRule type="expression" dxfId="223" priority="6">
      <formula>AH$8=1</formula>
    </cfRule>
    <cfRule type="expression" dxfId="222" priority="7">
      <formula>AH$8=7</formula>
    </cfRule>
  </conditionalFormatting>
  <conditionalFormatting sqref="B10:C36 AI10:AL37 B37 AN10:AN37">
    <cfRule type="expression" dxfId="221" priority="924" stopIfTrue="1">
      <formula>$AM10=$AV$3</formula>
    </cfRule>
  </conditionalFormatting>
  <conditionalFormatting sqref="AI40">
    <cfRule type="expression" dxfId="220" priority="939" stopIfTrue="1">
      <formula>$A39=$P$46</formula>
    </cfRule>
  </conditionalFormatting>
  <conditionalFormatting sqref="C37">
    <cfRule type="expression" dxfId="219" priority="3">
      <formula>$AL37=$AV$3</formula>
    </cfRule>
  </conditionalFormatting>
  <conditionalFormatting sqref="A10:A37">
    <cfRule type="expression" dxfId="28" priority="2" stopIfTrue="1">
      <formula>$A10=$B$6</formula>
    </cfRule>
  </conditionalFormatting>
  <conditionalFormatting sqref="AM10:AM37">
    <cfRule type="expression" dxfId="19" priority="1" stopIfTrue="1">
      <formula>$A10=$B$6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30" r:id="rId4" name="Button 2">
              <controlPr defaultSize="0" print="0" autoFill="0" autoPict="0" macro="[0]!initiales">
                <anchor moveWithCells="1" sizeWithCells="1">
                  <from>
                    <xdr:col>40</xdr:col>
                    <xdr:colOff>238125</xdr:colOff>
                    <xdr:row>0</xdr:row>
                    <xdr:rowOff>123825</xdr:rowOff>
                  </from>
                  <to>
                    <xdr:col>41</xdr:col>
                    <xdr:colOff>781050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2" r:id="rId5" name="Button 4">
              <controlPr defaultSize="0" print="0" autoFill="0" autoPict="0" macro="[0]!enlever_filtre">
                <anchor moveWithCells="1" sizeWithCells="1">
                  <from>
                    <xdr:col>41</xdr:col>
                    <xdr:colOff>971550</xdr:colOff>
                    <xdr:row>1</xdr:row>
                    <xdr:rowOff>19050</xdr:rowOff>
                  </from>
                  <to>
                    <xdr:col>44</xdr:col>
                    <xdr:colOff>161925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3" r:id="rId6" name="Button 5">
              <controlPr defaultSize="0" print="0" autoFill="0" autoPict="0" macro="[0]!filtreSAV">
                <anchor moveWithCells="1" sizeWithCells="1">
                  <from>
                    <xdr:col>41</xdr:col>
                    <xdr:colOff>1000125</xdr:colOff>
                    <xdr:row>5</xdr:row>
                    <xdr:rowOff>200025</xdr:rowOff>
                  </from>
                  <to>
                    <xdr:col>44</xdr:col>
                    <xdr:colOff>104775</xdr:colOff>
                    <xdr:row>11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C00000"/>
  </sheetPr>
  <dimension ref="A1:CE46"/>
  <sheetViews>
    <sheetView showGridLines="0" workbookViewId="0">
      <pane ySplit="8" topLeftCell="A18" activePane="bottomLeft" state="frozen"/>
      <selection activeCell="AP24" sqref="AP24"/>
      <selection pane="bottomLeft" activeCell="AL10" sqref="AL10:AL37"/>
    </sheetView>
  </sheetViews>
  <sheetFormatPr baseColWidth="10" defaultColWidth="11.42578125" defaultRowHeight="12.75" x14ac:dyDescent="0.2"/>
  <cols>
    <col min="1" max="1" width="3.140625" customWidth="1"/>
    <col min="2" max="2" width="13.7109375" bestFit="1" customWidth="1"/>
    <col min="3" max="3" width="8.7109375" customWidth="1"/>
    <col min="4" max="18" width="3.7109375" customWidth="1"/>
    <col min="19" max="19" width="3.28515625" customWidth="1"/>
    <col min="20" max="33" width="3.7109375" customWidth="1"/>
    <col min="34" max="34" width="4.5703125" style="22" customWidth="1"/>
    <col min="35" max="35" width="4.28515625" customWidth="1"/>
    <col min="36" max="36" width="3.7109375" customWidth="1"/>
    <col min="37" max="37" width="4.7109375" customWidth="1"/>
    <col min="38" max="40" width="3.7109375" customWidth="1"/>
    <col min="41" max="41" width="15.28515625" bestFit="1" customWidth="1"/>
    <col min="42" max="42" width="5.7109375" customWidth="1"/>
    <col min="43" max="49" width="3.7109375" customWidth="1"/>
  </cols>
  <sheetData>
    <row r="1" spans="1:83" ht="12" customHeight="1" x14ac:dyDescent="0.2">
      <c r="B1" s="33"/>
      <c r="C1" s="2" t="s">
        <v>3</v>
      </c>
      <c r="D1" s="2"/>
      <c r="E1" s="2"/>
      <c r="F1" s="2"/>
      <c r="G1" s="3"/>
      <c r="H1" s="3"/>
      <c r="I1" s="3"/>
      <c r="J1" s="2"/>
      <c r="K1" s="2"/>
      <c r="L1" s="2"/>
      <c r="M1" s="2"/>
      <c r="N1" s="2"/>
      <c r="X1" s="2"/>
      <c r="Y1" s="2"/>
      <c r="Z1" s="2"/>
      <c r="AA1" s="2"/>
      <c r="AB1" s="2"/>
      <c r="AC1" s="2"/>
      <c r="AD1" s="2"/>
      <c r="AE1" s="1"/>
      <c r="AH1" s="455" t="s">
        <v>53</v>
      </c>
      <c r="AI1" s="444" t="s">
        <v>23</v>
      </c>
      <c r="AJ1" s="445"/>
      <c r="AK1" s="440" t="s">
        <v>27</v>
      </c>
    </row>
    <row r="2" spans="1:83" ht="14.25" customHeight="1" x14ac:dyDescent="0.2">
      <c r="B2" s="41"/>
      <c r="C2" s="2" t="s">
        <v>2</v>
      </c>
      <c r="D2" s="2"/>
      <c r="E2" s="2"/>
      <c r="F2" s="2"/>
      <c r="G2" s="3"/>
      <c r="H2" s="3"/>
      <c r="I2" s="3"/>
      <c r="J2" s="2"/>
      <c r="K2" s="2"/>
      <c r="L2" s="2"/>
      <c r="M2" s="2"/>
      <c r="N2" s="111" t="str">
        <f>+CONCATENATE("ABSENCES ",MONTH($D$7),"/",YEAR($D$7))</f>
        <v>ABSENCES 9/2016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1"/>
      <c r="AH2" s="455"/>
      <c r="AI2" s="446"/>
      <c r="AJ2" s="447"/>
      <c r="AK2" s="454"/>
    </row>
    <row r="3" spans="1:83" ht="12" customHeight="1" x14ac:dyDescent="0.2">
      <c r="B3" s="11"/>
      <c r="C3" s="3" t="s">
        <v>4</v>
      </c>
      <c r="D3" s="3"/>
      <c r="E3" s="3"/>
      <c r="F3" s="2"/>
      <c r="G3" s="3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1"/>
      <c r="AH3" s="455"/>
      <c r="AI3" s="446"/>
      <c r="AJ3" s="447"/>
      <c r="AK3" s="454"/>
      <c r="AO3" s="103"/>
      <c r="AV3" t="s">
        <v>29</v>
      </c>
    </row>
    <row r="4" spans="1:83" ht="12" customHeight="1" x14ac:dyDescent="0.2">
      <c r="A4" s="3"/>
      <c r="B4" s="294"/>
      <c r="C4" s="3" t="s">
        <v>61</v>
      </c>
      <c r="D4" s="442">
        <f>+D7</f>
        <v>42614</v>
      </c>
      <c r="E4" s="442"/>
      <c r="F4" s="442"/>
      <c r="G4" s="442"/>
      <c r="H4" s="442"/>
      <c r="I4" s="442"/>
      <c r="J4" s="442"/>
      <c r="K4" s="442"/>
      <c r="L4" s="442"/>
      <c r="M4" s="442"/>
      <c r="N4" s="2"/>
      <c r="O4" s="2"/>
      <c r="P4" s="2"/>
      <c r="Q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1"/>
      <c r="AH4" s="455"/>
      <c r="AI4" s="446"/>
      <c r="AJ4" s="447"/>
      <c r="AK4" s="454"/>
      <c r="AO4" s="110"/>
    </row>
    <row r="5" spans="1:83" ht="17.25" customHeight="1" x14ac:dyDescent="0.2">
      <c r="B5" s="3"/>
      <c r="C5" s="3"/>
      <c r="D5" t="str">
        <f t="shared" ref="D5:I5" si="0">IF(TEXT(D7,"jjjj")="mercredi",WEEKNUM(F7),IF(TEXT(D7,"jjjj")="mardi","semaine",""))</f>
        <v/>
      </c>
      <c r="E5" t="str">
        <f t="shared" si="0"/>
        <v/>
      </c>
      <c r="F5" t="str">
        <f t="shared" si="0"/>
        <v/>
      </c>
      <c r="G5" t="str">
        <f t="shared" si="0"/>
        <v/>
      </c>
      <c r="H5" t="str">
        <f t="shared" si="0"/>
        <v/>
      </c>
      <c r="I5" t="str">
        <f t="shared" si="0"/>
        <v>semaine</v>
      </c>
      <c r="J5">
        <f>IF(TEXT(J7,"jjjj")="mercredi",WEEKNUM(L7)-1,IF(TEXT(J7,"jjjj")="mardi","semaine",""))</f>
        <v>36</v>
      </c>
      <c r="K5" t="str">
        <f t="shared" ref="K5:AG5" si="1">IF(TEXT(K7,"jjjj")="mercredi",WEEKNUM(M7),IF(TEXT(K7,"jjjj")="mardi","semaine",""))</f>
        <v/>
      </c>
      <c r="L5" t="str">
        <f t="shared" si="1"/>
        <v/>
      </c>
      <c r="M5" t="str">
        <f t="shared" si="1"/>
        <v/>
      </c>
      <c r="N5" t="str">
        <f t="shared" si="1"/>
        <v/>
      </c>
      <c r="O5" t="str">
        <f t="shared" si="1"/>
        <v/>
      </c>
      <c r="P5" t="str">
        <f t="shared" si="1"/>
        <v>semaine</v>
      </c>
      <c r="Q5">
        <f>IF(TEXT(Q7,"jjjj")="mercredi",WEEKNUM(S7)-1,IF(TEXT(Q7,"jjjj")="mardi","semaine",""))</f>
        <v>37</v>
      </c>
      <c r="R5" t="str">
        <f t="shared" si="1"/>
        <v/>
      </c>
      <c r="S5" t="str">
        <f t="shared" si="1"/>
        <v/>
      </c>
      <c r="T5" t="str">
        <f t="shared" si="1"/>
        <v/>
      </c>
      <c r="U5" t="str">
        <f t="shared" si="1"/>
        <v/>
      </c>
      <c r="V5" t="str">
        <f t="shared" si="1"/>
        <v/>
      </c>
      <c r="W5" t="str">
        <f t="shared" si="1"/>
        <v>semaine</v>
      </c>
      <c r="X5">
        <f>IF(TEXT(X7,"jjjj")="mercredi",WEEKNUM(Z7)-1,IF(TEXT(X7,"jjjj")="mardi","semaine",""))</f>
        <v>38</v>
      </c>
      <c r="Y5" t="str">
        <f t="shared" si="1"/>
        <v/>
      </c>
      <c r="Z5" t="str">
        <f t="shared" si="1"/>
        <v/>
      </c>
      <c r="AA5" t="str">
        <f t="shared" si="1"/>
        <v/>
      </c>
      <c r="AB5" t="str">
        <f t="shared" si="1"/>
        <v/>
      </c>
      <c r="AC5" t="str">
        <f t="shared" si="1"/>
        <v/>
      </c>
      <c r="AD5" t="str">
        <f t="shared" si="1"/>
        <v>semaine</v>
      </c>
      <c r="AE5">
        <f>IF(TEXT(AE7,"jjjj")="mercredi",WEEKNUM(AG7)-1,IF(TEXT(AE7,"jjjj")="mardi","semaine",""))</f>
        <v>39</v>
      </c>
      <c r="AF5" t="str">
        <f t="shared" si="1"/>
        <v/>
      </c>
      <c r="AG5" t="str">
        <f t="shared" si="1"/>
        <v/>
      </c>
      <c r="AH5" s="455"/>
      <c r="AI5" s="446"/>
      <c r="AJ5" s="447"/>
      <c r="AK5" s="454"/>
      <c r="AP5" s="103"/>
    </row>
    <row r="6" spans="1:83" ht="17.25" customHeight="1" thickBot="1" x14ac:dyDescent="0.25">
      <c r="B6" s="3"/>
      <c r="AH6" s="455"/>
      <c r="AI6" s="446"/>
      <c r="AJ6" s="447"/>
      <c r="AK6" s="454"/>
    </row>
    <row r="7" spans="1:83" ht="13.5" customHeight="1" thickBot="1" x14ac:dyDescent="0.25">
      <c r="A7" s="57" t="s">
        <v>28</v>
      </c>
      <c r="B7" s="50" t="s">
        <v>0</v>
      </c>
      <c r="C7" s="38" t="s">
        <v>1</v>
      </c>
      <c r="D7" s="92">
        <f>+aou!AH7+1</f>
        <v>42614</v>
      </c>
      <c r="E7" s="93">
        <f>+D7+1</f>
        <v>42615</v>
      </c>
      <c r="F7" s="93">
        <f t="shared" ref="F7:AF7" si="2">+E7+1</f>
        <v>42616</v>
      </c>
      <c r="G7" s="93">
        <f t="shared" si="2"/>
        <v>42617</v>
      </c>
      <c r="H7" s="93">
        <f t="shared" si="2"/>
        <v>42618</v>
      </c>
      <c r="I7" s="93">
        <f t="shared" si="2"/>
        <v>42619</v>
      </c>
      <c r="J7" s="93">
        <f t="shared" si="2"/>
        <v>42620</v>
      </c>
      <c r="K7" s="93">
        <f t="shared" si="2"/>
        <v>42621</v>
      </c>
      <c r="L7" s="93">
        <f t="shared" si="2"/>
        <v>42622</v>
      </c>
      <c r="M7" s="93">
        <f t="shared" si="2"/>
        <v>42623</v>
      </c>
      <c r="N7" s="93">
        <f t="shared" si="2"/>
        <v>42624</v>
      </c>
      <c r="O7" s="93">
        <f t="shared" si="2"/>
        <v>42625</v>
      </c>
      <c r="P7" s="93">
        <f t="shared" si="2"/>
        <v>42626</v>
      </c>
      <c r="Q7" s="93">
        <f t="shared" si="2"/>
        <v>42627</v>
      </c>
      <c r="R7" s="93">
        <f t="shared" si="2"/>
        <v>42628</v>
      </c>
      <c r="S7" s="93">
        <f t="shared" si="2"/>
        <v>42629</v>
      </c>
      <c r="T7" s="93">
        <f t="shared" si="2"/>
        <v>42630</v>
      </c>
      <c r="U7" s="93">
        <f t="shared" si="2"/>
        <v>42631</v>
      </c>
      <c r="V7" s="93">
        <f t="shared" si="2"/>
        <v>42632</v>
      </c>
      <c r="W7" s="93">
        <f t="shared" si="2"/>
        <v>42633</v>
      </c>
      <c r="X7" s="93">
        <f t="shared" si="2"/>
        <v>42634</v>
      </c>
      <c r="Y7" s="93">
        <f t="shared" si="2"/>
        <v>42635</v>
      </c>
      <c r="Z7" s="93">
        <f t="shared" si="2"/>
        <v>42636</v>
      </c>
      <c r="AA7" s="93">
        <f t="shared" si="2"/>
        <v>42637</v>
      </c>
      <c r="AB7" s="93">
        <f t="shared" si="2"/>
        <v>42638</v>
      </c>
      <c r="AC7" s="93">
        <f t="shared" si="2"/>
        <v>42639</v>
      </c>
      <c r="AD7" s="93">
        <f t="shared" si="2"/>
        <v>42640</v>
      </c>
      <c r="AE7" s="93">
        <f t="shared" si="2"/>
        <v>42641</v>
      </c>
      <c r="AF7" s="93">
        <f t="shared" si="2"/>
        <v>42642</v>
      </c>
      <c r="AG7" s="93">
        <f>+AF7+1</f>
        <v>42643</v>
      </c>
      <c r="AH7" s="456"/>
      <c r="AI7" s="382" t="s">
        <v>70</v>
      </c>
      <c r="AJ7" s="383" t="s">
        <v>71</v>
      </c>
      <c r="AK7" s="454" t="s">
        <v>23</v>
      </c>
      <c r="AL7" s="153" t="s">
        <v>28</v>
      </c>
      <c r="AM7" s="153" t="s">
        <v>44</v>
      </c>
    </row>
    <row r="8" spans="1:83" ht="13.5" hidden="1" thickBot="1" x14ac:dyDescent="0.25">
      <c r="A8" s="157"/>
      <c r="B8" s="50"/>
      <c r="C8" s="158" t="s">
        <v>36</v>
      </c>
      <c r="D8" s="159">
        <f t="shared" ref="D8:AG8" si="3">WEEKDAY(D7)</f>
        <v>5</v>
      </c>
      <c r="E8" s="159">
        <f t="shared" si="3"/>
        <v>6</v>
      </c>
      <c r="F8" s="159">
        <f t="shared" si="3"/>
        <v>7</v>
      </c>
      <c r="G8" s="159">
        <f t="shared" si="3"/>
        <v>1</v>
      </c>
      <c r="H8" s="159">
        <f t="shared" si="3"/>
        <v>2</v>
      </c>
      <c r="I8" s="159">
        <f t="shared" si="3"/>
        <v>3</v>
      </c>
      <c r="J8" s="159">
        <f t="shared" si="3"/>
        <v>4</v>
      </c>
      <c r="K8" s="159">
        <f t="shared" si="3"/>
        <v>5</v>
      </c>
      <c r="L8" s="159">
        <f t="shared" si="3"/>
        <v>6</v>
      </c>
      <c r="M8" s="159">
        <f t="shared" si="3"/>
        <v>7</v>
      </c>
      <c r="N8" s="159">
        <f t="shared" si="3"/>
        <v>1</v>
      </c>
      <c r="O8" s="159">
        <f t="shared" si="3"/>
        <v>2</v>
      </c>
      <c r="P8" s="159">
        <f t="shared" si="3"/>
        <v>3</v>
      </c>
      <c r="Q8" s="159">
        <f t="shared" si="3"/>
        <v>4</v>
      </c>
      <c r="R8" s="159">
        <f t="shared" si="3"/>
        <v>5</v>
      </c>
      <c r="S8" s="159">
        <f t="shared" si="3"/>
        <v>6</v>
      </c>
      <c r="T8" s="159">
        <f t="shared" si="3"/>
        <v>7</v>
      </c>
      <c r="U8" s="159">
        <f t="shared" si="3"/>
        <v>1</v>
      </c>
      <c r="V8" s="159">
        <f t="shared" si="3"/>
        <v>2</v>
      </c>
      <c r="W8" s="159">
        <f t="shared" si="3"/>
        <v>3</v>
      </c>
      <c r="X8" s="159">
        <f t="shared" si="3"/>
        <v>4</v>
      </c>
      <c r="Y8" s="159">
        <f t="shared" si="3"/>
        <v>5</v>
      </c>
      <c r="Z8" s="159">
        <f t="shared" si="3"/>
        <v>6</v>
      </c>
      <c r="AA8" s="159">
        <f t="shared" si="3"/>
        <v>7</v>
      </c>
      <c r="AB8" s="159">
        <f t="shared" si="3"/>
        <v>1</v>
      </c>
      <c r="AC8" s="159">
        <f t="shared" si="3"/>
        <v>2</v>
      </c>
      <c r="AD8" s="159">
        <f t="shared" si="3"/>
        <v>3</v>
      </c>
      <c r="AE8" s="159">
        <f t="shared" si="3"/>
        <v>4</v>
      </c>
      <c r="AF8" s="159">
        <f t="shared" si="3"/>
        <v>5</v>
      </c>
      <c r="AG8" s="161">
        <f t="shared" si="3"/>
        <v>6</v>
      </c>
      <c r="AH8" s="404"/>
      <c r="AI8" s="394"/>
      <c r="AJ8" s="387"/>
      <c r="AK8" s="108"/>
      <c r="AL8" s="99"/>
    </row>
    <row r="9" spans="1:83" ht="9.75" customHeight="1" x14ac:dyDescent="0.2">
      <c r="A9" s="172"/>
      <c r="B9" s="173"/>
      <c r="C9" s="174"/>
      <c r="D9" s="175"/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175"/>
      <c r="P9" s="175"/>
      <c r="Q9" s="175"/>
      <c r="R9" s="175"/>
      <c r="S9" s="175"/>
      <c r="T9" s="175"/>
      <c r="U9" s="175"/>
      <c r="V9" s="175"/>
      <c r="W9" s="175"/>
      <c r="X9" s="175"/>
      <c r="Y9" s="175"/>
      <c r="Z9" s="175"/>
      <c r="AA9" s="175"/>
      <c r="AB9" s="175"/>
      <c r="AC9" s="175"/>
      <c r="AD9" s="175"/>
      <c r="AE9" s="175"/>
      <c r="AF9" s="175"/>
      <c r="AG9" s="175"/>
      <c r="AH9" s="175"/>
      <c r="AI9" s="395"/>
      <c r="AJ9" s="387"/>
      <c r="AK9" s="176"/>
      <c r="AL9" s="173"/>
      <c r="AM9" s="178"/>
      <c r="CE9" t="s">
        <v>62</v>
      </c>
    </row>
    <row r="10" spans="1:83" x14ac:dyDescent="0.2">
      <c r="A10" s="136" t="s">
        <v>73</v>
      </c>
      <c r="B10" s="82"/>
      <c r="C10" s="182"/>
      <c r="D10" s="83"/>
      <c r="E10" s="46"/>
      <c r="F10" s="46"/>
      <c r="G10" s="83"/>
      <c r="H10" s="46"/>
      <c r="I10" s="46"/>
      <c r="J10" s="46"/>
      <c r="K10" s="46"/>
      <c r="L10" s="46"/>
      <c r="M10" s="46"/>
      <c r="N10" s="83"/>
      <c r="O10" s="46"/>
      <c r="P10" s="46"/>
      <c r="Q10" s="46"/>
      <c r="R10" s="46"/>
      <c r="S10" s="46"/>
      <c r="T10" s="46"/>
      <c r="U10" s="83"/>
      <c r="V10" s="46"/>
      <c r="W10" s="46"/>
      <c r="X10" s="46"/>
      <c r="Y10" s="46"/>
      <c r="Z10" s="46"/>
      <c r="AA10" s="46"/>
      <c r="AB10" s="83"/>
      <c r="AC10" s="46"/>
      <c r="AD10" s="46"/>
      <c r="AE10" s="46"/>
      <c r="AF10" s="46"/>
      <c r="AG10" s="46"/>
      <c r="AH10" s="426">
        <f t="shared" ref="AH10:AH37" si="4">SUM(D10:AG10)</f>
        <v>0</v>
      </c>
      <c r="AI10" s="88">
        <v>0</v>
      </c>
      <c r="AJ10" s="385" t="e">
        <f>+AI10/date!#REF!</f>
        <v>#REF!</v>
      </c>
      <c r="AK10" s="191">
        <f t="shared" ref="AK10:AK37" si="5">+AI10+AH10</f>
        <v>0</v>
      </c>
      <c r="AL10" s="136" t="s">
        <v>73</v>
      </c>
      <c r="AM10" s="163"/>
      <c r="AP10" s="103"/>
    </row>
    <row r="11" spans="1:83" x14ac:dyDescent="0.2">
      <c r="A11" s="67" t="s">
        <v>74</v>
      </c>
      <c r="B11" s="78"/>
      <c r="C11" s="89"/>
      <c r="D11" s="85"/>
      <c r="E11" s="27"/>
      <c r="F11" s="27"/>
      <c r="G11" s="85"/>
      <c r="H11" s="27"/>
      <c r="I11" s="27"/>
      <c r="J11" s="27"/>
      <c r="K11" s="27"/>
      <c r="L11" s="27"/>
      <c r="M11" s="27"/>
      <c r="N11" s="85"/>
      <c r="O11" s="27"/>
      <c r="P11" s="27"/>
      <c r="Q11" s="27"/>
      <c r="R11" s="27"/>
      <c r="S11" s="27"/>
      <c r="T11" s="27"/>
      <c r="U11" s="85"/>
      <c r="V11" s="27"/>
      <c r="W11" s="27"/>
      <c r="X11" s="27"/>
      <c r="Y11" s="27"/>
      <c r="Z11" s="27"/>
      <c r="AA11" s="27"/>
      <c r="AB11" s="85"/>
      <c r="AC11" s="27"/>
      <c r="AD11" s="27"/>
      <c r="AE11" s="27"/>
      <c r="AF11" s="27"/>
      <c r="AG11" s="27"/>
      <c r="AH11" s="426">
        <f t="shared" si="4"/>
        <v>0</v>
      </c>
      <c r="AI11" s="88">
        <v>0</v>
      </c>
      <c r="AJ11" s="385" t="e">
        <f>+AI11/date!#REF!</f>
        <v>#REF!</v>
      </c>
      <c r="AK11" s="191">
        <f t="shared" si="5"/>
        <v>0</v>
      </c>
      <c r="AL11" s="67" t="s">
        <v>74</v>
      </c>
      <c r="AM11" s="150"/>
      <c r="AP11" s="102"/>
    </row>
    <row r="12" spans="1:83" x14ac:dyDescent="0.2">
      <c r="A12" s="68" t="s">
        <v>75</v>
      </c>
      <c r="B12" s="78"/>
      <c r="C12" s="29"/>
      <c r="D12" s="350"/>
      <c r="E12" s="47"/>
      <c r="F12" s="47"/>
      <c r="G12" s="85"/>
      <c r="H12" s="27"/>
      <c r="I12" s="47"/>
      <c r="J12" s="47"/>
      <c r="K12" s="47"/>
      <c r="L12" s="47"/>
      <c r="M12" s="47"/>
      <c r="N12" s="85"/>
      <c r="O12" s="27"/>
      <c r="P12" s="47"/>
      <c r="Q12" s="47"/>
      <c r="R12" s="47"/>
      <c r="S12" s="47"/>
      <c r="T12" s="27"/>
      <c r="U12" s="85"/>
      <c r="V12" s="27"/>
      <c r="W12" s="47"/>
      <c r="X12" s="47"/>
      <c r="Y12" s="47"/>
      <c r="Z12" s="47"/>
      <c r="AA12" s="27"/>
      <c r="AB12" s="85"/>
      <c r="AC12" s="27"/>
      <c r="AD12" s="47"/>
      <c r="AE12" s="47"/>
      <c r="AF12" s="47"/>
      <c r="AG12" s="47"/>
      <c r="AH12" s="426">
        <f t="shared" si="4"/>
        <v>0</v>
      </c>
      <c r="AI12" s="88">
        <v>0</v>
      </c>
      <c r="AJ12" s="385" t="e">
        <f>+AI12/date!#REF!</f>
        <v>#REF!</v>
      </c>
      <c r="AK12" s="191">
        <f t="shared" si="5"/>
        <v>0</v>
      </c>
      <c r="AL12" s="68" t="s">
        <v>75</v>
      </c>
      <c r="AM12" s="29" t="s">
        <v>40</v>
      </c>
    </row>
    <row r="13" spans="1:83" x14ac:dyDescent="0.2">
      <c r="A13" s="68" t="s">
        <v>76</v>
      </c>
      <c r="B13" s="78"/>
      <c r="C13" s="29"/>
      <c r="D13" s="47"/>
      <c r="E13" s="47"/>
      <c r="F13" s="27"/>
      <c r="G13" s="85"/>
      <c r="H13" s="27"/>
      <c r="I13" s="47"/>
      <c r="J13" s="47"/>
      <c r="K13" s="47"/>
      <c r="L13" s="47"/>
      <c r="M13" s="27"/>
      <c r="N13" s="85"/>
      <c r="O13" s="27"/>
      <c r="P13" s="47"/>
      <c r="Q13" s="47"/>
      <c r="R13" s="47"/>
      <c r="S13" s="47"/>
      <c r="T13" s="27"/>
      <c r="U13" s="85"/>
      <c r="V13" s="27"/>
      <c r="W13" s="47"/>
      <c r="X13" s="47"/>
      <c r="Y13" s="47"/>
      <c r="Z13" s="47"/>
      <c r="AA13" s="27"/>
      <c r="AB13" s="85"/>
      <c r="AC13" s="27"/>
      <c r="AD13" s="47"/>
      <c r="AE13" s="47"/>
      <c r="AF13" s="47"/>
      <c r="AG13" s="47"/>
      <c r="AH13" s="426">
        <f t="shared" si="4"/>
        <v>0</v>
      </c>
      <c r="AI13" s="88">
        <v>0</v>
      </c>
      <c r="AJ13" s="385" t="e">
        <f>+AI13/date!#REF!</f>
        <v>#REF!</v>
      </c>
      <c r="AK13" s="191">
        <f t="shared" si="5"/>
        <v>0</v>
      </c>
      <c r="AL13" s="68" t="s">
        <v>76</v>
      </c>
      <c r="AM13" s="29" t="s">
        <v>40</v>
      </c>
    </row>
    <row r="14" spans="1:83" x14ac:dyDescent="0.2">
      <c r="A14" s="68" t="s">
        <v>77</v>
      </c>
      <c r="B14" s="78"/>
      <c r="C14" s="29"/>
      <c r="D14" s="85"/>
      <c r="E14" s="27"/>
      <c r="F14" s="27"/>
      <c r="G14" s="85"/>
      <c r="H14" s="27"/>
      <c r="I14" s="27"/>
      <c r="J14" s="27"/>
      <c r="K14" s="27"/>
      <c r="L14" s="27"/>
      <c r="M14" s="27"/>
      <c r="N14" s="85"/>
      <c r="O14" s="27"/>
      <c r="P14" s="27"/>
      <c r="Q14" s="27"/>
      <c r="R14" s="27"/>
      <c r="S14" s="27"/>
      <c r="T14" s="27"/>
      <c r="U14" s="85"/>
      <c r="V14" s="27"/>
      <c r="W14" s="27"/>
      <c r="X14" s="27"/>
      <c r="Y14" s="27"/>
      <c r="Z14" s="27"/>
      <c r="AA14" s="27"/>
      <c r="AB14" s="85"/>
      <c r="AC14" s="27"/>
      <c r="AD14" s="27"/>
      <c r="AE14" s="27"/>
      <c r="AF14" s="27"/>
      <c r="AG14" s="27"/>
      <c r="AH14" s="426">
        <f t="shared" si="4"/>
        <v>0</v>
      </c>
      <c r="AI14" s="88">
        <v>0</v>
      </c>
      <c r="AJ14" s="385" t="e">
        <f>+AI14/date!#REF!</f>
        <v>#REF!</v>
      </c>
      <c r="AK14" s="191">
        <f t="shared" si="5"/>
        <v>0</v>
      </c>
      <c r="AL14" s="68" t="s">
        <v>77</v>
      </c>
      <c r="AM14" s="150"/>
    </row>
    <row r="15" spans="1:83" x14ac:dyDescent="0.2">
      <c r="A15" s="68" t="s">
        <v>78</v>
      </c>
      <c r="B15" s="51"/>
      <c r="C15" s="29"/>
      <c r="D15" s="47"/>
      <c r="E15" s="47"/>
      <c r="F15" s="27"/>
      <c r="G15" s="85"/>
      <c r="H15" s="27"/>
      <c r="I15" s="27"/>
      <c r="J15" s="27"/>
      <c r="K15" s="27"/>
      <c r="L15" s="27"/>
      <c r="M15" s="27"/>
      <c r="N15" s="85"/>
      <c r="O15" s="27"/>
      <c r="P15" s="27"/>
      <c r="Q15" s="27"/>
      <c r="R15" s="27"/>
      <c r="S15" s="27"/>
      <c r="T15" s="27"/>
      <c r="U15" s="85"/>
      <c r="V15" s="27"/>
      <c r="W15" s="27"/>
      <c r="X15" s="27"/>
      <c r="Y15" s="27"/>
      <c r="Z15" s="27"/>
      <c r="AA15" s="27"/>
      <c r="AB15" s="85"/>
      <c r="AC15" s="27"/>
      <c r="AD15" s="27"/>
      <c r="AE15" s="27"/>
      <c r="AF15" s="27"/>
      <c r="AG15" s="27"/>
      <c r="AH15" s="426">
        <f t="shared" si="4"/>
        <v>0</v>
      </c>
      <c r="AI15" s="88">
        <v>0</v>
      </c>
      <c r="AJ15" s="385" t="e">
        <f>+AI15/date!#REF!</f>
        <v>#REF!</v>
      </c>
      <c r="AK15" s="191">
        <f t="shared" si="5"/>
        <v>0</v>
      </c>
      <c r="AL15" s="68" t="s">
        <v>78</v>
      </c>
      <c r="AM15" s="29" t="s">
        <v>40</v>
      </c>
    </row>
    <row r="16" spans="1:83" x14ac:dyDescent="0.2">
      <c r="A16" s="68" t="s">
        <v>50</v>
      </c>
      <c r="B16" s="51"/>
      <c r="C16" s="29"/>
      <c r="D16" s="85"/>
      <c r="E16" s="27"/>
      <c r="F16" s="27"/>
      <c r="G16" s="85"/>
      <c r="H16" s="27"/>
      <c r="I16" s="27"/>
      <c r="J16" s="27"/>
      <c r="K16" s="27"/>
      <c r="L16" s="27"/>
      <c r="M16" s="27"/>
      <c r="N16" s="85"/>
      <c r="O16" s="27"/>
      <c r="P16" s="27"/>
      <c r="Q16" s="27"/>
      <c r="R16" s="27"/>
      <c r="S16" s="27"/>
      <c r="T16" s="27"/>
      <c r="U16" s="85"/>
      <c r="V16" s="27"/>
      <c r="W16" s="27"/>
      <c r="X16" s="27"/>
      <c r="Y16" s="27"/>
      <c r="Z16" s="27"/>
      <c r="AA16" s="27"/>
      <c r="AB16" s="85"/>
      <c r="AC16" s="27"/>
      <c r="AD16" s="27"/>
      <c r="AE16" s="27"/>
      <c r="AF16" s="27"/>
      <c r="AG16" s="27"/>
      <c r="AH16" s="426">
        <f t="shared" si="4"/>
        <v>0</v>
      </c>
      <c r="AI16" s="88">
        <v>0</v>
      </c>
      <c r="AJ16" s="385" t="e">
        <f>+AI16/date!#REF!</f>
        <v>#REF!</v>
      </c>
      <c r="AK16" s="191">
        <f t="shared" si="5"/>
        <v>0</v>
      </c>
      <c r="AL16" s="68" t="s">
        <v>50</v>
      </c>
      <c r="AM16" s="29" t="s">
        <v>40</v>
      </c>
    </row>
    <row r="17" spans="1:43" x14ac:dyDescent="0.2">
      <c r="A17" s="68" t="s">
        <v>79</v>
      </c>
      <c r="B17" s="51"/>
      <c r="C17" s="29"/>
      <c r="D17" s="85"/>
      <c r="E17" s="27"/>
      <c r="F17" s="27"/>
      <c r="G17" s="85"/>
      <c r="H17" s="27"/>
      <c r="I17" s="27"/>
      <c r="J17" s="27"/>
      <c r="K17" s="27"/>
      <c r="L17" s="27"/>
      <c r="M17" s="27"/>
      <c r="N17" s="85"/>
      <c r="O17" s="27"/>
      <c r="P17" s="27"/>
      <c r="Q17" s="27"/>
      <c r="R17" s="27"/>
      <c r="S17" s="27"/>
      <c r="T17" s="27"/>
      <c r="U17" s="85"/>
      <c r="V17" s="27"/>
      <c r="W17" s="27"/>
      <c r="X17" s="27"/>
      <c r="Y17" s="27"/>
      <c r="Z17" s="27"/>
      <c r="AA17" s="27"/>
      <c r="AB17" s="85"/>
      <c r="AC17" s="27"/>
      <c r="AD17" s="27"/>
      <c r="AE17" s="27"/>
      <c r="AF17" s="27"/>
      <c r="AG17" s="27"/>
      <c r="AH17" s="426">
        <f t="shared" si="4"/>
        <v>0</v>
      </c>
      <c r="AI17" s="88">
        <v>0</v>
      </c>
      <c r="AJ17" s="385" t="e">
        <f>+AI17/date!#REF!</f>
        <v>#REF!</v>
      </c>
      <c r="AK17" s="191">
        <f t="shared" si="5"/>
        <v>0</v>
      </c>
      <c r="AL17" s="68" t="s">
        <v>79</v>
      </c>
      <c r="AM17" s="29"/>
    </row>
    <row r="18" spans="1:43" x14ac:dyDescent="0.2">
      <c r="A18" s="68" t="s">
        <v>80</v>
      </c>
      <c r="B18" s="78"/>
      <c r="C18" s="29"/>
      <c r="D18" s="85"/>
      <c r="E18" s="27"/>
      <c r="F18" s="47"/>
      <c r="G18" s="85"/>
      <c r="H18" s="27"/>
      <c r="I18" s="47"/>
      <c r="J18" s="47"/>
      <c r="K18" s="27"/>
      <c r="L18" s="27"/>
      <c r="M18" s="27"/>
      <c r="N18" s="85"/>
      <c r="O18" s="27"/>
      <c r="P18" s="27"/>
      <c r="Q18" s="27"/>
      <c r="R18" s="27"/>
      <c r="S18" s="27"/>
      <c r="T18" s="27"/>
      <c r="U18" s="85"/>
      <c r="V18" s="27"/>
      <c r="W18" s="27"/>
      <c r="X18" s="27"/>
      <c r="Y18" s="27"/>
      <c r="Z18" s="27"/>
      <c r="AA18" s="27"/>
      <c r="AB18" s="85"/>
      <c r="AC18" s="27"/>
      <c r="AD18" s="27"/>
      <c r="AE18" s="27"/>
      <c r="AF18" s="27"/>
      <c r="AG18" s="27"/>
      <c r="AH18" s="426">
        <f t="shared" si="4"/>
        <v>0</v>
      </c>
      <c r="AI18" s="88">
        <v>0</v>
      </c>
      <c r="AJ18" s="385" t="e">
        <f>+AI18/date!#REF!</f>
        <v>#REF!</v>
      </c>
      <c r="AK18" s="191">
        <f t="shared" si="5"/>
        <v>0</v>
      </c>
      <c r="AL18" s="68" t="s">
        <v>80</v>
      </c>
      <c r="AM18" s="150"/>
    </row>
    <row r="19" spans="1:43" s="25" customFormat="1" x14ac:dyDescent="0.2">
      <c r="A19" s="68" t="s">
        <v>81</v>
      </c>
      <c r="B19" s="79"/>
      <c r="C19" s="57"/>
      <c r="D19" s="47"/>
      <c r="E19" s="47"/>
      <c r="F19" s="27"/>
      <c r="G19" s="85"/>
      <c r="H19" s="27"/>
      <c r="I19" s="47"/>
      <c r="J19" s="47"/>
      <c r="K19" s="47"/>
      <c r="L19" s="47"/>
      <c r="M19" s="27"/>
      <c r="N19" s="85"/>
      <c r="O19" s="27"/>
      <c r="P19" s="27"/>
      <c r="Q19" s="27"/>
      <c r="R19" s="27"/>
      <c r="S19" s="27"/>
      <c r="T19" s="27"/>
      <c r="U19" s="85"/>
      <c r="V19" s="27"/>
      <c r="W19" s="27"/>
      <c r="X19" s="27"/>
      <c r="Y19" s="27"/>
      <c r="Z19" s="27"/>
      <c r="AA19" s="27"/>
      <c r="AB19" s="85"/>
      <c r="AC19" s="27"/>
      <c r="AD19" s="27"/>
      <c r="AE19" s="27"/>
      <c r="AF19" s="27"/>
      <c r="AG19" s="27"/>
      <c r="AH19" s="426">
        <f t="shared" si="4"/>
        <v>0</v>
      </c>
      <c r="AI19" s="88">
        <v>0</v>
      </c>
      <c r="AJ19" s="385" t="e">
        <f>+AI19/date!#REF!</f>
        <v>#REF!</v>
      </c>
      <c r="AK19" s="191">
        <f t="shared" si="5"/>
        <v>0</v>
      </c>
      <c r="AL19" s="68" t="s">
        <v>81</v>
      </c>
      <c r="AM19" s="57" t="s">
        <v>40</v>
      </c>
      <c r="AN19"/>
    </row>
    <row r="20" spans="1:43" x14ac:dyDescent="0.2">
      <c r="A20" s="68" t="s">
        <v>82</v>
      </c>
      <c r="B20" s="78"/>
      <c r="C20" s="29"/>
      <c r="D20" s="85"/>
      <c r="E20" s="27"/>
      <c r="F20" s="27"/>
      <c r="G20" s="85"/>
      <c r="H20" s="27"/>
      <c r="I20" s="27"/>
      <c r="J20" s="27"/>
      <c r="K20" s="27"/>
      <c r="L20" s="27"/>
      <c r="M20" s="27"/>
      <c r="N20" s="85"/>
      <c r="O20" s="27"/>
      <c r="P20" s="27"/>
      <c r="Q20" s="27"/>
      <c r="R20" s="27"/>
      <c r="S20" s="27"/>
      <c r="T20" s="27"/>
      <c r="U20" s="85"/>
      <c r="V20" s="27"/>
      <c r="W20" s="27"/>
      <c r="X20" s="27"/>
      <c r="Y20" s="27"/>
      <c r="Z20" s="27"/>
      <c r="AA20" s="27"/>
      <c r="AB20" s="85"/>
      <c r="AC20" s="27"/>
      <c r="AD20" s="27"/>
      <c r="AE20" s="27"/>
      <c r="AF20" s="27"/>
      <c r="AG20" s="27"/>
      <c r="AH20" s="426">
        <f t="shared" si="4"/>
        <v>0</v>
      </c>
      <c r="AI20" s="88">
        <v>0</v>
      </c>
      <c r="AJ20" s="385" t="e">
        <f>+AI20/date!#REF!</f>
        <v>#REF!</v>
      </c>
      <c r="AK20" s="191">
        <f t="shared" si="5"/>
        <v>0</v>
      </c>
      <c r="AL20" s="68" t="s">
        <v>82</v>
      </c>
      <c r="AM20" s="29" t="s">
        <v>40</v>
      </c>
      <c r="AQ20" s="16"/>
    </row>
    <row r="21" spans="1:43" x14ac:dyDescent="0.2">
      <c r="A21" s="68" t="s">
        <v>83</v>
      </c>
      <c r="B21" s="78"/>
      <c r="C21" s="29"/>
      <c r="D21" s="85"/>
      <c r="E21" s="27"/>
      <c r="F21" s="27"/>
      <c r="G21" s="85"/>
      <c r="H21" s="27"/>
      <c r="I21" s="27"/>
      <c r="J21" s="27"/>
      <c r="K21" s="27"/>
      <c r="L21" s="27"/>
      <c r="M21" s="27"/>
      <c r="N21" s="85"/>
      <c r="O21" s="27"/>
      <c r="P21" s="27"/>
      <c r="Q21" s="27"/>
      <c r="R21" s="27"/>
      <c r="S21" s="27"/>
      <c r="T21" s="27"/>
      <c r="U21" s="85"/>
      <c r="V21" s="27"/>
      <c r="W21" s="27"/>
      <c r="X21" s="27"/>
      <c r="Y21" s="27"/>
      <c r="Z21" s="27"/>
      <c r="AA21" s="27"/>
      <c r="AB21" s="85"/>
      <c r="AC21" s="27"/>
      <c r="AD21" s="27"/>
      <c r="AE21" s="27"/>
      <c r="AF21" s="27"/>
      <c r="AG21" s="27"/>
      <c r="AH21" s="426">
        <f t="shared" si="4"/>
        <v>0</v>
      </c>
      <c r="AI21" s="88">
        <v>0</v>
      </c>
      <c r="AJ21" s="385" t="e">
        <f>+AI21/date!#REF!</f>
        <v>#REF!</v>
      </c>
      <c r="AK21" s="191">
        <f t="shared" si="5"/>
        <v>0</v>
      </c>
      <c r="AL21" s="68" t="s">
        <v>83</v>
      </c>
      <c r="AM21" s="150"/>
    </row>
    <row r="22" spans="1:43" x14ac:dyDescent="0.2">
      <c r="A22" s="68" t="s">
        <v>84</v>
      </c>
      <c r="B22" s="78"/>
      <c r="C22" s="29"/>
      <c r="D22" s="85"/>
      <c r="E22" s="27"/>
      <c r="F22" s="27"/>
      <c r="G22" s="85"/>
      <c r="H22" s="27"/>
      <c r="I22" s="27"/>
      <c r="J22" s="27"/>
      <c r="K22" s="27"/>
      <c r="L22" s="27"/>
      <c r="M22" s="27"/>
      <c r="N22" s="85"/>
      <c r="O22" s="27"/>
      <c r="P22" s="27"/>
      <c r="Q22" s="27"/>
      <c r="R22" s="27"/>
      <c r="S22" s="27"/>
      <c r="T22" s="27"/>
      <c r="U22" s="85"/>
      <c r="V22" s="27"/>
      <c r="W22" s="27"/>
      <c r="X22" s="27"/>
      <c r="Y22" s="27"/>
      <c r="Z22" s="27"/>
      <c r="AA22" s="27"/>
      <c r="AB22" s="85"/>
      <c r="AC22" s="27"/>
      <c r="AD22" s="27"/>
      <c r="AE22" s="27"/>
      <c r="AF22" s="27"/>
      <c r="AG22" s="27"/>
      <c r="AH22" s="426">
        <f t="shared" si="4"/>
        <v>0</v>
      </c>
      <c r="AI22" s="88">
        <v>0</v>
      </c>
      <c r="AJ22" s="385" t="e">
        <f>+AI22/date!#REF!</f>
        <v>#REF!</v>
      </c>
      <c r="AK22" s="191">
        <f t="shared" si="5"/>
        <v>0</v>
      </c>
      <c r="AL22" s="68" t="s">
        <v>84</v>
      </c>
      <c r="AM22" s="150"/>
    </row>
    <row r="23" spans="1:43" x14ac:dyDescent="0.2">
      <c r="A23" s="68" t="s">
        <v>85</v>
      </c>
      <c r="B23" s="78"/>
      <c r="C23" s="29"/>
      <c r="D23" s="85"/>
      <c r="E23" s="27"/>
      <c r="F23" s="27"/>
      <c r="G23" s="85"/>
      <c r="H23" s="27"/>
      <c r="I23" s="27"/>
      <c r="J23" s="27"/>
      <c r="K23" s="27"/>
      <c r="L23" s="27"/>
      <c r="M23" s="27"/>
      <c r="N23" s="85"/>
      <c r="O23" s="27"/>
      <c r="P23" s="27"/>
      <c r="Q23" s="27"/>
      <c r="R23" s="27"/>
      <c r="S23" s="27"/>
      <c r="T23" s="27"/>
      <c r="U23" s="85"/>
      <c r="V23" s="27"/>
      <c r="W23" s="27"/>
      <c r="X23" s="27"/>
      <c r="Y23" s="27"/>
      <c r="Z23" s="27"/>
      <c r="AA23" s="27"/>
      <c r="AB23" s="85"/>
      <c r="AC23" s="27"/>
      <c r="AD23" s="27"/>
      <c r="AE23" s="27"/>
      <c r="AF23" s="27"/>
      <c r="AG23" s="27"/>
      <c r="AH23" s="426">
        <f t="shared" si="4"/>
        <v>0</v>
      </c>
      <c r="AI23" s="88">
        <v>0</v>
      </c>
      <c r="AJ23" s="385" t="e">
        <f>+AI23/date!#REF!</f>
        <v>#REF!</v>
      </c>
      <c r="AK23" s="191">
        <f t="shared" si="5"/>
        <v>0</v>
      </c>
      <c r="AL23" s="68" t="s">
        <v>85</v>
      </c>
      <c r="AM23" s="57" t="s">
        <v>40</v>
      </c>
    </row>
    <row r="24" spans="1:43" x14ac:dyDescent="0.2">
      <c r="A24" s="68" t="s">
        <v>86</v>
      </c>
      <c r="B24" s="78"/>
      <c r="C24" s="29"/>
      <c r="D24" s="85"/>
      <c r="E24" s="27"/>
      <c r="F24" s="27"/>
      <c r="G24" s="85"/>
      <c r="H24" s="27"/>
      <c r="I24" s="27"/>
      <c r="J24" s="27"/>
      <c r="K24" s="27"/>
      <c r="L24" s="27"/>
      <c r="M24" s="27"/>
      <c r="N24" s="85"/>
      <c r="O24" s="27"/>
      <c r="P24" s="27"/>
      <c r="Q24" s="27"/>
      <c r="R24" s="27"/>
      <c r="S24" s="27"/>
      <c r="T24" s="27"/>
      <c r="U24" s="85"/>
      <c r="V24" s="27"/>
      <c r="W24" s="27"/>
      <c r="X24" s="27"/>
      <c r="Y24" s="27"/>
      <c r="Z24" s="27"/>
      <c r="AA24" s="27"/>
      <c r="AB24" s="85"/>
      <c r="AC24" s="27"/>
      <c r="AD24" s="27"/>
      <c r="AE24" s="27"/>
      <c r="AF24" s="27"/>
      <c r="AG24" s="27"/>
      <c r="AH24" s="426">
        <f t="shared" si="4"/>
        <v>0</v>
      </c>
      <c r="AI24" s="88">
        <v>0</v>
      </c>
      <c r="AJ24" s="385" t="e">
        <f>+AI24/date!#REF!</f>
        <v>#REF!</v>
      </c>
      <c r="AK24" s="191">
        <f t="shared" si="5"/>
        <v>0</v>
      </c>
      <c r="AL24" s="68" t="s">
        <v>86</v>
      </c>
      <c r="AM24" s="57" t="s">
        <v>40</v>
      </c>
    </row>
    <row r="25" spans="1:43" x14ac:dyDescent="0.2">
      <c r="A25" s="68" t="s">
        <v>87</v>
      </c>
      <c r="B25" s="78"/>
      <c r="C25" s="29"/>
      <c r="D25" s="85"/>
      <c r="E25" s="27"/>
      <c r="F25" s="27"/>
      <c r="G25" s="85"/>
      <c r="H25" s="27"/>
      <c r="I25" s="27"/>
      <c r="J25" s="27"/>
      <c r="K25" s="27"/>
      <c r="L25" s="27"/>
      <c r="M25" s="27"/>
      <c r="N25" s="85"/>
      <c r="O25" s="27"/>
      <c r="P25" s="27"/>
      <c r="Q25" s="27"/>
      <c r="R25" s="27"/>
      <c r="S25" s="27"/>
      <c r="T25" s="27"/>
      <c r="U25" s="85"/>
      <c r="V25" s="27"/>
      <c r="W25" s="27"/>
      <c r="X25" s="27"/>
      <c r="Y25" s="27"/>
      <c r="Z25" s="27"/>
      <c r="AA25" s="27"/>
      <c r="AB25" s="85"/>
      <c r="AC25" s="27"/>
      <c r="AD25" s="27"/>
      <c r="AE25" s="27"/>
      <c r="AF25" s="27"/>
      <c r="AG25" s="27"/>
      <c r="AH25" s="426">
        <f t="shared" si="4"/>
        <v>0</v>
      </c>
      <c r="AI25" s="88">
        <v>0</v>
      </c>
      <c r="AJ25" s="385" t="e">
        <f>+AI25/date!#REF!</f>
        <v>#REF!</v>
      </c>
      <c r="AK25" s="191">
        <f t="shared" si="5"/>
        <v>0</v>
      </c>
      <c r="AL25" s="68" t="s">
        <v>87</v>
      </c>
      <c r="AM25" s="150"/>
    </row>
    <row r="26" spans="1:43" s="25" customFormat="1" x14ac:dyDescent="0.2">
      <c r="A26" s="68" t="s">
        <v>88</v>
      </c>
      <c r="B26" s="79"/>
      <c r="C26" s="57"/>
      <c r="D26" s="85"/>
      <c r="E26" s="27"/>
      <c r="F26" s="27"/>
      <c r="G26" s="85"/>
      <c r="H26" s="27"/>
      <c r="I26" s="27"/>
      <c r="J26" s="27"/>
      <c r="K26" s="47"/>
      <c r="L26" s="47"/>
      <c r="M26" s="27"/>
      <c r="N26" s="85"/>
      <c r="O26" s="27"/>
      <c r="P26" s="27"/>
      <c r="Q26" s="27"/>
      <c r="R26" s="47"/>
      <c r="S26" s="47"/>
      <c r="T26" s="27"/>
      <c r="U26" s="85"/>
      <c r="V26" s="27"/>
      <c r="W26" s="27"/>
      <c r="X26" s="27"/>
      <c r="Y26" s="47"/>
      <c r="Z26" s="47"/>
      <c r="AA26" s="27"/>
      <c r="AB26" s="85"/>
      <c r="AC26" s="27"/>
      <c r="AD26" s="27"/>
      <c r="AE26" s="27"/>
      <c r="AF26" s="27"/>
      <c r="AG26" s="27"/>
      <c r="AH26" s="426">
        <f t="shared" si="4"/>
        <v>0</v>
      </c>
      <c r="AI26" s="88">
        <v>0</v>
      </c>
      <c r="AJ26" s="385" t="e">
        <f>+AI26/date!#REF!</f>
        <v>#REF!</v>
      </c>
      <c r="AK26" s="191">
        <f t="shared" si="5"/>
        <v>0</v>
      </c>
      <c r="AL26" s="68" t="s">
        <v>88</v>
      </c>
      <c r="AM26" s="57" t="s">
        <v>40</v>
      </c>
      <c r="AN26"/>
    </row>
    <row r="27" spans="1:43" x14ac:dyDescent="0.2">
      <c r="A27" s="68" t="s">
        <v>89</v>
      </c>
      <c r="B27" s="78"/>
      <c r="C27" s="29"/>
      <c r="D27" s="85"/>
      <c r="E27" s="27"/>
      <c r="F27" s="27"/>
      <c r="G27" s="85"/>
      <c r="H27" s="27"/>
      <c r="I27" s="27"/>
      <c r="J27" s="27"/>
      <c r="K27" s="27"/>
      <c r="L27" s="27"/>
      <c r="M27" s="27"/>
      <c r="N27" s="85"/>
      <c r="O27" s="27"/>
      <c r="P27" s="27"/>
      <c r="Q27" s="27"/>
      <c r="R27" s="27"/>
      <c r="S27" s="27"/>
      <c r="T27" s="27"/>
      <c r="U27" s="85"/>
      <c r="V27" s="27"/>
      <c r="W27" s="27"/>
      <c r="X27" s="27"/>
      <c r="Y27" s="27"/>
      <c r="Z27" s="27"/>
      <c r="AA27" s="27"/>
      <c r="AB27" s="85"/>
      <c r="AC27" s="27"/>
      <c r="AD27" s="27"/>
      <c r="AE27" s="27"/>
      <c r="AF27" s="27"/>
      <c r="AG27" s="27"/>
      <c r="AH27" s="426">
        <f t="shared" si="4"/>
        <v>0</v>
      </c>
      <c r="AI27" s="88">
        <v>0</v>
      </c>
      <c r="AJ27" s="385" t="e">
        <f>+AI27/date!#REF!</f>
        <v>#REF!</v>
      </c>
      <c r="AK27" s="191">
        <f t="shared" si="5"/>
        <v>0</v>
      </c>
      <c r="AL27" s="68" t="s">
        <v>89</v>
      </c>
      <c r="AM27" s="150"/>
    </row>
    <row r="28" spans="1:43" x14ac:dyDescent="0.2">
      <c r="A28" s="68" t="s">
        <v>90</v>
      </c>
      <c r="B28" s="78"/>
      <c r="C28" s="29"/>
      <c r="D28" s="85"/>
      <c r="E28" s="27"/>
      <c r="F28" s="27"/>
      <c r="G28" s="85"/>
      <c r="H28" s="27"/>
      <c r="I28" s="27"/>
      <c r="J28" s="27"/>
      <c r="K28" s="27"/>
      <c r="L28" s="27"/>
      <c r="M28" s="27"/>
      <c r="N28" s="85"/>
      <c r="O28" s="27"/>
      <c r="P28" s="27"/>
      <c r="Q28" s="27"/>
      <c r="R28" s="27"/>
      <c r="S28" s="27"/>
      <c r="T28" s="27"/>
      <c r="U28" s="85"/>
      <c r="V28" s="27"/>
      <c r="W28" s="27"/>
      <c r="X28" s="27"/>
      <c r="Y28" s="27"/>
      <c r="Z28" s="27"/>
      <c r="AA28" s="27"/>
      <c r="AB28" s="85"/>
      <c r="AC28" s="27"/>
      <c r="AD28" s="27"/>
      <c r="AE28" s="27"/>
      <c r="AF28" s="27"/>
      <c r="AG28" s="27"/>
      <c r="AH28" s="426">
        <f t="shared" si="4"/>
        <v>0</v>
      </c>
      <c r="AI28" s="88">
        <v>0</v>
      </c>
      <c r="AJ28" s="385" t="e">
        <f>+AI28/date!#REF!</f>
        <v>#REF!</v>
      </c>
      <c r="AK28" s="191">
        <f t="shared" si="5"/>
        <v>0</v>
      </c>
      <c r="AL28" s="68" t="s">
        <v>90</v>
      </c>
      <c r="AM28" s="150"/>
    </row>
    <row r="29" spans="1:43" x14ac:dyDescent="0.2">
      <c r="A29" s="68" t="s">
        <v>91</v>
      </c>
      <c r="B29" s="78"/>
      <c r="C29" s="29"/>
      <c r="D29" s="85"/>
      <c r="E29" s="27"/>
      <c r="F29" s="27"/>
      <c r="G29" s="85"/>
      <c r="H29" s="27"/>
      <c r="I29" s="27"/>
      <c r="J29" s="27"/>
      <c r="K29" s="27"/>
      <c r="L29" s="27"/>
      <c r="M29" s="365"/>
      <c r="N29" s="366"/>
      <c r="O29" s="365"/>
      <c r="P29" s="365"/>
      <c r="Q29" s="365"/>
      <c r="R29" s="365"/>
      <c r="S29" s="365"/>
      <c r="T29" s="365"/>
      <c r="U29" s="366"/>
      <c r="V29" s="365"/>
      <c r="W29" s="365"/>
      <c r="X29" s="365"/>
      <c r="Y29" s="365"/>
      <c r="Z29" s="365"/>
      <c r="AA29" s="365"/>
      <c r="AB29" s="366"/>
      <c r="AC29" s="365"/>
      <c r="AD29" s="365"/>
      <c r="AE29" s="365"/>
      <c r="AF29" s="365"/>
      <c r="AG29" s="365"/>
      <c r="AH29" s="426">
        <f t="shared" si="4"/>
        <v>0</v>
      </c>
      <c r="AI29" s="88">
        <v>0</v>
      </c>
      <c r="AJ29" s="385" t="e">
        <f>+AI29/date!#REF!</f>
        <v>#REF!</v>
      </c>
      <c r="AK29" s="191">
        <f t="shared" si="5"/>
        <v>0</v>
      </c>
      <c r="AL29" s="68" t="s">
        <v>91</v>
      </c>
      <c r="AM29" s="29" t="s">
        <v>40</v>
      </c>
    </row>
    <row r="30" spans="1:43" x14ac:dyDescent="0.2">
      <c r="A30" s="68" t="s">
        <v>92</v>
      </c>
      <c r="B30" s="78"/>
      <c r="C30" s="29"/>
      <c r="D30" s="83"/>
      <c r="E30" s="46"/>
      <c r="F30" s="27"/>
      <c r="G30" s="85"/>
      <c r="H30" s="27"/>
      <c r="I30" s="27"/>
      <c r="J30" s="27"/>
      <c r="K30" s="27"/>
      <c r="L30" s="27"/>
      <c r="M30" s="27"/>
      <c r="N30" s="85"/>
      <c r="O30" s="27"/>
      <c r="P30" s="27"/>
      <c r="Q30" s="27"/>
      <c r="R30" s="27"/>
      <c r="S30" s="27"/>
      <c r="T30" s="27"/>
      <c r="U30" s="85"/>
      <c r="V30" s="27"/>
      <c r="W30" s="27"/>
      <c r="X30" s="27"/>
      <c r="Y30" s="27"/>
      <c r="Z30" s="27"/>
      <c r="AA30" s="27"/>
      <c r="AB30" s="85"/>
      <c r="AC30" s="27"/>
      <c r="AD30" s="27"/>
      <c r="AE30" s="27"/>
      <c r="AF30" s="27"/>
      <c r="AG30" s="27"/>
      <c r="AH30" s="426">
        <f t="shared" si="4"/>
        <v>0</v>
      </c>
      <c r="AI30" s="88">
        <v>0</v>
      </c>
      <c r="AJ30" s="385" t="e">
        <f>+AI30/date!#REF!</f>
        <v>#REF!</v>
      </c>
      <c r="AK30" s="191">
        <f t="shared" si="5"/>
        <v>0</v>
      </c>
      <c r="AL30" s="68" t="s">
        <v>92</v>
      </c>
      <c r="AM30" s="57"/>
    </row>
    <row r="31" spans="1:43" x14ac:dyDescent="0.2">
      <c r="A31" s="68" t="s">
        <v>93</v>
      </c>
      <c r="B31" s="78"/>
      <c r="C31" s="29"/>
      <c r="D31" s="83"/>
      <c r="E31" s="46"/>
      <c r="F31" s="27"/>
      <c r="G31" s="85"/>
      <c r="H31" s="27"/>
      <c r="I31" s="27"/>
      <c r="J31" s="27"/>
      <c r="K31" s="27"/>
      <c r="L31" s="27"/>
      <c r="M31" s="27"/>
      <c r="N31" s="85"/>
      <c r="O31" s="27"/>
      <c r="P31" s="27"/>
      <c r="Q31" s="27"/>
      <c r="R31" s="27"/>
      <c r="S31" s="27"/>
      <c r="T31" s="27"/>
      <c r="U31" s="85"/>
      <c r="V31" s="27"/>
      <c r="W31" s="27"/>
      <c r="X31" s="27"/>
      <c r="Y31" s="27"/>
      <c r="Z31" s="27"/>
      <c r="AA31" s="27"/>
      <c r="AB31" s="85"/>
      <c r="AC31" s="27"/>
      <c r="AD31" s="27"/>
      <c r="AE31" s="27"/>
      <c r="AF31" s="27"/>
      <c r="AG31" s="27"/>
      <c r="AH31" s="426">
        <f t="shared" si="4"/>
        <v>0</v>
      </c>
      <c r="AI31" s="88">
        <v>0</v>
      </c>
      <c r="AJ31" s="385" t="e">
        <f>+AI31/date!#REF!</f>
        <v>#REF!</v>
      </c>
      <c r="AK31" s="191">
        <f t="shared" si="5"/>
        <v>0</v>
      </c>
      <c r="AL31" s="68" t="s">
        <v>93</v>
      </c>
      <c r="AM31" s="29" t="s">
        <v>40</v>
      </c>
    </row>
    <row r="32" spans="1:43" x14ac:dyDescent="0.2">
      <c r="A32" s="68" t="s">
        <v>94</v>
      </c>
      <c r="B32" s="78"/>
      <c r="C32" s="29"/>
      <c r="D32" s="85"/>
      <c r="E32" s="27"/>
      <c r="F32" s="27"/>
      <c r="G32" s="85"/>
      <c r="H32" s="27"/>
      <c r="I32" s="47"/>
      <c r="J32" s="47"/>
      <c r="K32" s="47"/>
      <c r="L32" s="47"/>
      <c r="M32" s="47"/>
      <c r="N32" s="85"/>
      <c r="O32" s="27"/>
      <c r="P32" s="47"/>
      <c r="Q32" s="47"/>
      <c r="R32" s="47"/>
      <c r="S32" s="27"/>
      <c r="T32" s="47"/>
      <c r="U32" s="85"/>
      <c r="V32" s="27"/>
      <c r="W32" s="47"/>
      <c r="X32" s="47"/>
      <c r="Y32" s="47"/>
      <c r="Z32" s="47"/>
      <c r="AA32" s="47"/>
      <c r="AB32" s="85"/>
      <c r="AC32" s="27"/>
      <c r="AD32" s="47"/>
      <c r="AE32" s="47"/>
      <c r="AF32" s="47"/>
      <c r="AG32" s="47"/>
      <c r="AH32" s="426">
        <f t="shared" si="4"/>
        <v>0</v>
      </c>
      <c r="AI32" s="88">
        <v>0</v>
      </c>
      <c r="AJ32" s="385" t="e">
        <f>+AI32/date!#REF!</f>
        <v>#REF!</v>
      </c>
      <c r="AK32" s="191">
        <f t="shared" si="5"/>
        <v>0</v>
      </c>
      <c r="AL32" s="68" t="s">
        <v>94</v>
      </c>
      <c r="AM32" s="29" t="s">
        <v>40</v>
      </c>
      <c r="AO32" s="310"/>
    </row>
    <row r="33" spans="1:41" x14ac:dyDescent="0.2">
      <c r="A33" s="68" t="s">
        <v>95</v>
      </c>
      <c r="B33" s="78"/>
      <c r="C33" s="29"/>
      <c r="D33" s="85"/>
      <c r="E33" s="27"/>
      <c r="F33" s="47"/>
      <c r="G33" s="85"/>
      <c r="H33" s="27"/>
      <c r="I33" s="47"/>
      <c r="J33" s="47"/>
      <c r="K33" s="47"/>
      <c r="L33" s="47"/>
      <c r="M33" s="27"/>
      <c r="N33" s="85"/>
      <c r="O33" s="27"/>
      <c r="P33" s="27"/>
      <c r="Q33" s="27"/>
      <c r="R33" s="47"/>
      <c r="S33" s="47"/>
      <c r="T33" s="27"/>
      <c r="U33" s="85"/>
      <c r="V33" s="27"/>
      <c r="W33" s="27"/>
      <c r="X33" s="27"/>
      <c r="Y33" s="27"/>
      <c r="Z33" s="27"/>
      <c r="AA33" s="27"/>
      <c r="AB33" s="85"/>
      <c r="AC33" s="27"/>
      <c r="AD33" s="27"/>
      <c r="AE33" s="27"/>
      <c r="AF33" s="27"/>
      <c r="AG33" s="27"/>
      <c r="AH33" s="426">
        <f t="shared" si="4"/>
        <v>0</v>
      </c>
      <c r="AI33" s="88">
        <v>0</v>
      </c>
      <c r="AJ33" s="406" t="e">
        <f>+AI33/date!#REF!</f>
        <v>#REF!</v>
      </c>
      <c r="AK33" s="191">
        <f t="shared" si="5"/>
        <v>0</v>
      </c>
      <c r="AL33" s="68" t="s">
        <v>95</v>
      </c>
      <c r="AM33" s="29" t="s">
        <v>40</v>
      </c>
      <c r="AO33" s="309"/>
    </row>
    <row r="34" spans="1:41" x14ac:dyDescent="0.2">
      <c r="A34" s="252" t="s">
        <v>96</v>
      </c>
      <c r="B34" s="51"/>
      <c r="C34" s="29"/>
      <c r="D34" s="85"/>
      <c r="E34" s="27"/>
      <c r="F34" s="27"/>
      <c r="G34" s="85"/>
      <c r="H34" s="27"/>
      <c r="I34" s="27"/>
      <c r="J34" s="27"/>
      <c r="K34" s="27"/>
      <c r="L34" s="27"/>
      <c r="M34" s="27"/>
      <c r="N34" s="85"/>
      <c r="O34" s="27"/>
      <c r="P34" s="27"/>
      <c r="Q34" s="27"/>
      <c r="R34" s="27"/>
      <c r="S34" s="27"/>
      <c r="T34" s="27"/>
      <c r="U34" s="85"/>
      <c r="V34" s="27"/>
      <c r="W34" s="27"/>
      <c r="X34" s="27"/>
      <c r="Y34" s="27"/>
      <c r="Z34" s="27"/>
      <c r="AA34" s="27"/>
      <c r="AB34" s="85"/>
      <c r="AC34" s="27"/>
      <c r="AD34" s="27"/>
      <c r="AE34" s="27"/>
      <c r="AF34" s="27"/>
      <c r="AG34" s="27"/>
      <c r="AH34" s="426">
        <f t="shared" si="4"/>
        <v>0</v>
      </c>
      <c r="AI34" s="88">
        <v>0</v>
      </c>
      <c r="AJ34" s="385" t="e">
        <f>+AI34/date!#REF!</f>
        <v>#REF!</v>
      </c>
      <c r="AK34" s="191">
        <f t="shared" si="5"/>
        <v>0</v>
      </c>
      <c r="AL34" s="252" t="s">
        <v>96</v>
      </c>
      <c r="AM34" s="29" t="s">
        <v>40</v>
      </c>
    </row>
    <row r="35" spans="1:41" x14ac:dyDescent="0.2">
      <c r="A35" s="68" t="s">
        <v>97</v>
      </c>
      <c r="B35" s="78"/>
      <c r="C35" s="29"/>
      <c r="D35" s="85"/>
      <c r="E35" s="27"/>
      <c r="F35" s="27"/>
      <c r="G35" s="85"/>
      <c r="H35" s="27"/>
      <c r="I35" s="27"/>
      <c r="J35" s="27"/>
      <c r="K35" s="27"/>
      <c r="L35" s="27"/>
      <c r="M35" s="27"/>
      <c r="N35" s="85"/>
      <c r="O35" s="27"/>
      <c r="P35" s="27"/>
      <c r="Q35" s="27"/>
      <c r="R35" s="27"/>
      <c r="S35" s="27"/>
      <c r="T35" s="27"/>
      <c r="U35" s="85"/>
      <c r="V35" s="27"/>
      <c r="W35" s="27"/>
      <c r="X35" s="27"/>
      <c r="Y35" s="27"/>
      <c r="Z35" s="27"/>
      <c r="AA35" s="27"/>
      <c r="AB35" s="85"/>
      <c r="AC35" s="27"/>
      <c r="AD35" s="27"/>
      <c r="AE35" s="27"/>
      <c r="AF35" s="27"/>
      <c r="AG35" s="27"/>
      <c r="AH35" s="426">
        <f t="shared" si="4"/>
        <v>0</v>
      </c>
      <c r="AI35" s="88">
        <v>0</v>
      </c>
      <c r="AJ35" s="385" t="e">
        <f>+AI35/date!#REF!</f>
        <v>#REF!</v>
      </c>
      <c r="AK35" s="191">
        <f t="shared" si="5"/>
        <v>0</v>
      </c>
      <c r="AL35" s="68" t="s">
        <v>97</v>
      </c>
      <c r="AM35" s="150"/>
    </row>
    <row r="36" spans="1:41" x14ac:dyDescent="0.2">
      <c r="A36" s="156" t="s">
        <v>98</v>
      </c>
      <c r="B36" s="293"/>
      <c r="C36" s="29"/>
      <c r="D36" s="349"/>
      <c r="E36" s="270"/>
      <c r="F36" s="270"/>
      <c r="G36" s="349"/>
      <c r="H36" s="270"/>
      <c r="I36" s="270"/>
      <c r="J36" s="270"/>
      <c r="K36" s="270"/>
      <c r="L36" s="270"/>
      <c r="M36" s="270"/>
      <c r="N36" s="349"/>
      <c r="O36" s="270"/>
      <c r="P36" s="270"/>
      <c r="Q36" s="270"/>
      <c r="R36" s="270"/>
      <c r="S36" s="270"/>
      <c r="T36" s="270"/>
      <c r="U36" s="349"/>
      <c r="V36" s="271"/>
      <c r="W36" s="270"/>
      <c r="X36" s="270"/>
      <c r="Y36" s="270"/>
      <c r="Z36" s="270"/>
      <c r="AA36" s="270"/>
      <c r="AB36" s="349"/>
      <c r="AC36" s="271"/>
      <c r="AD36" s="270"/>
      <c r="AE36" s="270"/>
      <c r="AF36" s="270"/>
      <c r="AG36" s="271"/>
      <c r="AH36" s="426">
        <f t="shared" si="4"/>
        <v>0</v>
      </c>
      <c r="AI36" s="88">
        <v>0</v>
      </c>
      <c r="AJ36" s="385" t="e">
        <f>+AI36/date!#REF!</f>
        <v>#REF!</v>
      </c>
      <c r="AK36" s="191">
        <f t="shared" si="5"/>
        <v>0</v>
      </c>
      <c r="AL36" s="156" t="s">
        <v>98</v>
      </c>
      <c r="AM36" s="29" t="s">
        <v>40</v>
      </c>
    </row>
    <row r="37" spans="1:41" ht="13.5" thickBot="1" x14ac:dyDescent="0.25">
      <c r="A37" s="69" t="s">
        <v>99</v>
      </c>
      <c r="B37" s="81"/>
      <c r="C37" s="7"/>
      <c r="D37" s="367"/>
      <c r="E37" s="354"/>
      <c r="F37" s="354"/>
      <c r="G37" s="339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8"/>
      <c r="T37" s="328"/>
      <c r="U37" s="339"/>
      <c r="V37" s="327"/>
      <c r="W37" s="328"/>
      <c r="X37" s="328"/>
      <c r="Y37" s="328"/>
      <c r="Z37" s="328"/>
      <c r="AA37" s="328"/>
      <c r="AB37" s="339"/>
      <c r="AC37" s="327"/>
      <c r="AD37" s="328"/>
      <c r="AE37" s="328"/>
      <c r="AF37" s="328"/>
      <c r="AG37" s="332"/>
      <c r="AH37" s="430">
        <f t="shared" si="4"/>
        <v>0</v>
      </c>
      <c r="AI37" s="134">
        <v>0</v>
      </c>
      <c r="AJ37" s="390" t="e">
        <f>+AI37/date!#REF!</f>
        <v>#REF!</v>
      </c>
      <c r="AK37" s="405">
        <f t="shared" si="5"/>
        <v>0</v>
      </c>
      <c r="AL37" s="69" t="s">
        <v>99</v>
      </c>
      <c r="AM37" s="151" t="s">
        <v>40</v>
      </c>
    </row>
    <row r="38" spans="1:41" ht="13.5" thickBot="1" x14ac:dyDescent="0.25">
      <c r="D38" s="183">
        <v>40422</v>
      </c>
      <c r="E38" s="87">
        <v>40423</v>
      </c>
      <c r="F38" s="87">
        <v>40424</v>
      </c>
      <c r="G38" s="87">
        <v>40425</v>
      </c>
      <c r="H38" s="87">
        <v>40426</v>
      </c>
      <c r="I38" s="87">
        <v>40427</v>
      </c>
      <c r="J38" s="87">
        <v>40428</v>
      </c>
      <c r="K38" s="87">
        <v>40429</v>
      </c>
      <c r="L38" s="87">
        <v>40430</v>
      </c>
      <c r="M38" s="87">
        <v>40431</v>
      </c>
      <c r="N38" s="87">
        <v>40432</v>
      </c>
      <c r="O38" s="87">
        <v>40433</v>
      </c>
      <c r="P38" s="87">
        <v>40434</v>
      </c>
      <c r="Q38" s="87">
        <v>40435</v>
      </c>
      <c r="R38" s="87">
        <v>40436</v>
      </c>
      <c r="S38" s="87">
        <v>40437</v>
      </c>
      <c r="T38" s="87">
        <v>40438</v>
      </c>
      <c r="U38" s="87">
        <v>40439</v>
      </c>
      <c r="V38" s="87">
        <v>40440</v>
      </c>
      <c r="W38" s="87">
        <v>40441</v>
      </c>
      <c r="X38" s="87">
        <v>40442</v>
      </c>
      <c r="Y38" s="87">
        <v>40443</v>
      </c>
      <c r="Z38" s="87">
        <v>40444</v>
      </c>
      <c r="AA38" s="87">
        <v>40445</v>
      </c>
      <c r="AB38" s="87">
        <v>40446</v>
      </c>
      <c r="AC38" s="87">
        <v>40447</v>
      </c>
      <c r="AD38" s="87">
        <v>40448</v>
      </c>
      <c r="AE38" s="87">
        <v>40449</v>
      </c>
      <c r="AF38" s="87">
        <v>40450</v>
      </c>
      <c r="AG38" s="184">
        <v>40451</v>
      </c>
      <c r="AH38" s="428">
        <f>SUM(AH10:AH37)</f>
        <v>0</v>
      </c>
      <c r="AI38" s="34">
        <f>SUM(AI10:AI37)</f>
        <v>0</v>
      </c>
      <c r="AJ38" s="34" t="e">
        <f>SUM(AJ10:AJ37)</f>
        <v>#REF!</v>
      </c>
      <c r="AK38" s="296">
        <f>SUM(AK10:AK37)</f>
        <v>0</v>
      </c>
    </row>
    <row r="39" spans="1:41" x14ac:dyDescent="0.2">
      <c r="AH39" s="22">
        <f t="shared" ref="AH39" si="6">SUBTOTAL(9,AH12:AH37)</f>
        <v>0</v>
      </c>
    </row>
    <row r="46" spans="1:41" ht="13.5" hidden="1" thickBot="1" x14ac:dyDescent="0.25">
      <c r="P46" s="49" t="s">
        <v>30</v>
      </c>
    </row>
  </sheetData>
  <autoFilter ref="A9:AM38"/>
  <sortState ref="A10:AM37">
    <sortCondition ref="B10:B37"/>
  </sortState>
  <mergeCells count="4">
    <mergeCell ref="AH1:AH7"/>
    <mergeCell ref="AK1:AK7"/>
    <mergeCell ref="D4:M4"/>
    <mergeCell ref="AI1:AJ6"/>
  </mergeCells>
  <phoneticPr fontId="2" type="noConversion"/>
  <conditionalFormatting sqref="D38:AG38 D8:AH9 D7:AG9">
    <cfRule type="timePeriod" dxfId="218" priority="66" stopIfTrue="1" timePeriod="today">
      <formula>FLOOR(D7,1)=TODAY()</formula>
    </cfRule>
  </conditionalFormatting>
  <conditionalFormatting sqref="D13:H13 D19:H19 D15:H15 R33:V33 R26:V26 S33:S38 E21:E23 E7:E19 D7:D23 F7:AG23 T25:AG38 S25:S31 D25:R38 D24:AG24">
    <cfRule type="expression" dxfId="217" priority="88" stopIfTrue="1">
      <formula>D$8=1</formula>
    </cfRule>
    <cfRule type="expression" dxfId="216" priority="89" stopIfTrue="1">
      <formula>D$8=7</formula>
    </cfRule>
  </conditionalFormatting>
  <conditionalFormatting sqref="D8:AH9">
    <cfRule type="expression" dxfId="215" priority="49">
      <formula>D$8=1</formula>
    </cfRule>
    <cfRule type="expression" dxfId="214" priority="50">
      <formula>D$8=7</formula>
    </cfRule>
  </conditionalFormatting>
  <conditionalFormatting sqref="S32">
    <cfRule type="expression" dxfId="213" priority="21" stopIfTrue="1">
      <formula>S$8=1</formula>
    </cfRule>
    <cfRule type="expression" dxfId="212" priority="22" stopIfTrue="1">
      <formula>S$8=7</formula>
    </cfRule>
  </conditionalFormatting>
  <conditionalFormatting sqref="H37:I37">
    <cfRule type="expression" dxfId="211" priority="11">
      <formula>H$8=1</formula>
    </cfRule>
    <cfRule type="expression" dxfId="210" priority="12">
      <formula>H$8=7</formula>
    </cfRule>
  </conditionalFormatting>
  <conditionalFormatting sqref="N37:P37">
    <cfRule type="expression" dxfId="209" priority="9">
      <formula>N$8=1</formula>
    </cfRule>
    <cfRule type="expression" dxfId="208" priority="10">
      <formula>N$8=7</formula>
    </cfRule>
  </conditionalFormatting>
  <conditionalFormatting sqref="S37">
    <cfRule type="expression" dxfId="207" priority="7">
      <formula>S$8=1</formula>
    </cfRule>
    <cfRule type="expression" dxfId="206" priority="8">
      <formula>S$8=7</formula>
    </cfRule>
  </conditionalFormatting>
  <conditionalFormatting sqref="B4">
    <cfRule type="expression" dxfId="205" priority="5">
      <formula>B$8=1</formula>
    </cfRule>
    <cfRule type="expression" dxfId="204" priority="6">
      <formula>B$8=7</formula>
    </cfRule>
  </conditionalFormatting>
  <conditionalFormatting sqref="B10:C36 AH10:AK37 B37 AM10:AM37">
    <cfRule type="expression" dxfId="203" priority="1116">
      <formula>$AL10=$AV$3</formula>
    </cfRule>
  </conditionalFormatting>
  <conditionalFormatting sqref="AO20">
    <cfRule type="expression" dxfId="202" priority="4">
      <formula>$AL10=$AV$3</formula>
    </cfRule>
  </conditionalFormatting>
  <conditionalFormatting sqref="C37">
    <cfRule type="expression" dxfId="201" priority="3">
      <formula>$AL37=$AV$3</formula>
    </cfRule>
  </conditionalFormatting>
  <conditionalFormatting sqref="A10:A37">
    <cfRule type="expression" dxfId="29" priority="2" stopIfTrue="1">
      <formula>$A10=$B$6</formula>
    </cfRule>
  </conditionalFormatting>
  <conditionalFormatting sqref="AL10:AL37">
    <cfRule type="expression" dxfId="17" priority="1" stopIfTrue="1">
      <formula>$A10=$B$6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initiales">
                <anchor moveWithCells="1" sizeWithCells="1">
                  <from>
                    <xdr:col>39</xdr:col>
                    <xdr:colOff>238125</xdr:colOff>
                    <xdr:row>0</xdr:row>
                    <xdr:rowOff>123825</xdr:rowOff>
                  </from>
                  <to>
                    <xdr:col>40</xdr:col>
                    <xdr:colOff>781050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" name="Button 4">
              <controlPr defaultSize="0" print="0" autoFill="0" autoPict="0" macro="[0]!enlever_filtre">
                <anchor moveWithCells="1" sizeWithCells="1">
                  <from>
                    <xdr:col>40</xdr:col>
                    <xdr:colOff>971550</xdr:colOff>
                    <xdr:row>1</xdr:row>
                    <xdr:rowOff>19050</xdr:rowOff>
                  </from>
                  <to>
                    <xdr:col>43</xdr:col>
                    <xdr:colOff>161925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6" name="Button 5">
              <controlPr defaultSize="0" print="0" autoFill="0" autoPict="0" macro="[0]!filtreSAV">
                <anchor moveWithCells="1" sizeWithCells="1">
                  <from>
                    <xdr:col>40</xdr:col>
                    <xdr:colOff>1000125</xdr:colOff>
                    <xdr:row>5</xdr:row>
                    <xdr:rowOff>200025</xdr:rowOff>
                  </from>
                  <to>
                    <xdr:col>43</xdr:col>
                    <xdr:colOff>104775</xdr:colOff>
                    <xdr:row>11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70C0"/>
  </sheetPr>
  <dimension ref="A1:AV45"/>
  <sheetViews>
    <sheetView showGridLines="0" zoomScaleNormal="100" workbookViewId="0">
      <pane ySplit="8" topLeftCell="A9" activePane="bottomLeft" state="frozen"/>
      <selection activeCell="AP24" sqref="AP24"/>
      <selection pane="bottomLeft" activeCell="AM10" sqref="AM10:AM37"/>
    </sheetView>
  </sheetViews>
  <sheetFormatPr baseColWidth="10" defaultColWidth="11.42578125" defaultRowHeight="12.75" x14ac:dyDescent="0.2"/>
  <cols>
    <col min="1" max="1" width="2.85546875" customWidth="1"/>
    <col min="2" max="2" width="13.7109375" bestFit="1" customWidth="1"/>
    <col min="3" max="3" width="7.85546875" customWidth="1"/>
    <col min="4" max="11" width="3.7109375" customWidth="1"/>
    <col min="12" max="12" width="3.42578125" customWidth="1"/>
    <col min="13" max="13" width="3.5703125" customWidth="1"/>
    <col min="14" max="28" width="3.7109375" customWidth="1"/>
    <col min="29" max="29" width="4" customWidth="1"/>
    <col min="30" max="34" width="3.7109375" customWidth="1"/>
    <col min="35" max="36" width="4.28515625" customWidth="1"/>
    <col min="37" max="37" width="3.7109375" customWidth="1"/>
    <col min="38" max="38" width="5.5703125" bestFit="1" customWidth="1"/>
    <col min="39" max="41" width="3.7109375" customWidth="1"/>
    <col min="42" max="42" width="3.7109375" hidden="1" customWidth="1"/>
    <col min="43" max="43" width="15.28515625" bestFit="1" customWidth="1"/>
    <col min="44" max="44" width="5.7109375" customWidth="1"/>
    <col min="45" max="46" width="3.7109375" customWidth="1"/>
  </cols>
  <sheetData>
    <row r="1" spans="1:48" ht="12" customHeight="1" x14ac:dyDescent="0.2">
      <c r="B1" s="33"/>
      <c r="C1" s="2" t="s">
        <v>3</v>
      </c>
      <c r="D1" s="2"/>
      <c r="E1" s="2"/>
      <c r="F1" s="2"/>
      <c r="G1" s="3"/>
      <c r="H1" s="3"/>
      <c r="I1" s="3"/>
      <c r="J1" s="2"/>
      <c r="K1" s="2"/>
      <c r="L1" s="2"/>
      <c r="M1" s="2"/>
      <c r="N1" s="2"/>
      <c r="U1" s="2"/>
      <c r="V1" s="2"/>
      <c r="W1" s="2"/>
      <c r="AH1" s="58"/>
      <c r="AI1" s="457" t="s">
        <v>53</v>
      </c>
      <c r="AJ1" s="444" t="s">
        <v>23</v>
      </c>
      <c r="AK1" s="445"/>
      <c r="AL1" s="440" t="s">
        <v>27</v>
      </c>
    </row>
    <row r="2" spans="1:48" ht="14.25" customHeight="1" x14ac:dyDescent="0.2">
      <c r="B2" s="41"/>
      <c r="C2" s="2" t="s">
        <v>2</v>
      </c>
      <c r="D2" s="2"/>
      <c r="E2" s="2"/>
      <c r="F2" s="2"/>
      <c r="G2" s="3"/>
      <c r="H2" s="3"/>
      <c r="I2" s="3"/>
      <c r="J2" s="2"/>
      <c r="K2" s="2"/>
      <c r="L2" s="2"/>
      <c r="M2" s="2"/>
      <c r="N2" s="111" t="str">
        <f>+CONCATENATE("ABSENCES ",MONTH($D$7),"/",YEAR($D$7))</f>
        <v>ABSENCES 10/2016</v>
      </c>
      <c r="P2" s="2"/>
      <c r="Q2" s="2"/>
      <c r="R2" s="2"/>
      <c r="S2" s="2"/>
      <c r="T2" s="2"/>
      <c r="U2" s="2"/>
      <c r="V2" s="2"/>
      <c r="AH2" s="59"/>
      <c r="AI2" s="455"/>
      <c r="AJ2" s="446"/>
      <c r="AK2" s="447"/>
      <c r="AL2" s="454"/>
    </row>
    <row r="3" spans="1:48" ht="12" customHeight="1" x14ac:dyDescent="0.2">
      <c r="B3" s="11"/>
      <c r="C3" s="3" t="s">
        <v>4</v>
      </c>
      <c r="D3" s="3"/>
      <c r="E3" s="3"/>
      <c r="F3" s="2"/>
      <c r="G3" s="3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AH3" s="59"/>
      <c r="AI3" s="455"/>
      <c r="AJ3" s="446"/>
      <c r="AK3" s="447"/>
      <c r="AL3" s="454"/>
      <c r="AQ3" s="103"/>
      <c r="AV3" t="s">
        <v>29</v>
      </c>
    </row>
    <row r="4" spans="1:48" ht="12" customHeight="1" thickBot="1" x14ac:dyDescent="0.25">
      <c r="A4" s="3"/>
      <c r="B4" s="294"/>
      <c r="C4" s="3" t="s">
        <v>61</v>
      </c>
      <c r="D4" s="442">
        <f>+D7</f>
        <v>42644</v>
      </c>
      <c r="E4" s="442"/>
      <c r="F4" s="442"/>
      <c r="G4" s="442"/>
      <c r="H4" s="442"/>
      <c r="I4" s="442"/>
      <c r="J4" s="442"/>
      <c r="K4" s="442"/>
      <c r="L4" s="442"/>
      <c r="M4" s="442"/>
      <c r="N4" s="2"/>
      <c r="O4" s="2"/>
      <c r="P4" s="2"/>
      <c r="Q4" s="2"/>
      <c r="S4" s="2"/>
      <c r="T4" s="2"/>
      <c r="U4" s="2"/>
      <c r="V4" s="2"/>
      <c r="W4" s="2"/>
      <c r="AH4" s="59"/>
      <c r="AI4" s="455"/>
      <c r="AJ4" s="446"/>
      <c r="AK4" s="447"/>
      <c r="AL4" s="454"/>
      <c r="AQ4" s="110"/>
    </row>
    <row r="5" spans="1:48" ht="17.25" customHeight="1" thickBot="1" x14ac:dyDescent="0.25">
      <c r="A5" s="3"/>
      <c r="B5" s="3"/>
      <c r="C5" s="8"/>
      <c r="D5" t="str">
        <f t="shared" ref="D5:I5" si="0">IF(TEXT(D7,"jjjj")="mercredi",WEEKNUM(F7),IF(TEXT(D7,"jjjj")="mardi","semaine",""))</f>
        <v/>
      </c>
      <c r="E5" t="str">
        <f t="shared" si="0"/>
        <v/>
      </c>
      <c r="F5" t="str">
        <f t="shared" si="0"/>
        <v/>
      </c>
      <c r="G5" t="str">
        <f t="shared" si="0"/>
        <v>semaine</v>
      </c>
      <c r="H5">
        <f>IF(TEXT(H7,"jjjj")="mercredi",WEEKNUM(J7)-1,IF(TEXT(H7,"jjjj")="mardi","semaine",""))</f>
        <v>40</v>
      </c>
      <c r="I5" t="str">
        <f t="shared" si="0"/>
        <v/>
      </c>
      <c r="J5" t="str">
        <f t="shared" ref="J5:AG5" si="1">IF(TEXT(J7,"jjjj")="mercredi",WEEKNUM(L7),IF(TEXT(J7,"jjjj")="mardi","semaine",""))</f>
        <v/>
      </c>
      <c r="K5" t="str">
        <f t="shared" si="1"/>
        <v/>
      </c>
      <c r="L5" t="str">
        <f t="shared" si="1"/>
        <v/>
      </c>
      <c r="M5" t="str">
        <f t="shared" si="1"/>
        <v/>
      </c>
      <c r="N5" t="str">
        <f t="shared" si="1"/>
        <v>semaine</v>
      </c>
      <c r="O5">
        <f>IF(TEXT(O7,"jjjj")="mercredi",WEEKNUM(Q7)-1,IF(TEXT(O7,"jjjj")="mardi","semaine",""))</f>
        <v>41</v>
      </c>
      <c r="P5" t="str">
        <f t="shared" si="1"/>
        <v/>
      </c>
      <c r="Q5" t="str">
        <f t="shared" si="1"/>
        <v/>
      </c>
      <c r="R5" t="str">
        <f t="shared" si="1"/>
        <v/>
      </c>
      <c r="S5" t="str">
        <f t="shared" si="1"/>
        <v/>
      </c>
      <c r="T5" t="str">
        <f t="shared" si="1"/>
        <v/>
      </c>
      <c r="U5" t="str">
        <f t="shared" si="1"/>
        <v>semaine</v>
      </c>
      <c r="V5">
        <f>IF(TEXT(V7,"jjjj")="mercredi",WEEKNUM(X7)-1,IF(TEXT(V7,"jjjj")="mardi","semaine",""))</f>
        <v>42</v>
      </c>
      <c r="W5" t="str">
        <f t="shared" si="1"/>
        <v/>
      </c>
      <c r="X5" t="str">
        <f t="shared" si="1"/>
        <v/>
      </c>
      <c r="Y5" t="str">
        <f t="shared" si="1"/>
        <v/>
      </c>
      <c r="Z5" t="str">
        <f t="shared" si="1"/>
        <v/>
      </c>
      <c r="AA5" t="str">
        <f t="shared" si="1"/>
        <v/>
      </c>
      <c r="AB5" t="str">
        <f t="shared" si="1"/>
        <v>semaine</v>
      </c>
      <c r="AC5">
        <f>IF(TEXT(AC7,"jjjj")="mercredi",WEEKNUM(AE7)-1,IF(TEXT(AC7,"jjjj")="mardi","semaine",""))</f>
        <v>43</v>
      </c>
      <c r="AD5" t="str">
        <f t="shared" si="1"/>
        <v/>
      </c>
      <c r="AE5" t="str">
        <f t="shared" si="1"/>
        <v/>
      </c>
      <c r="AF5" t="str">
        <f t="shared" si="1"/>
        <v/>
      </c>
      <c r="AG5" t="str">
        <f t="shared" si="1"/>
        <v/>
      </c>
      <c r="AI5" s="455"/>
      <c r="AJ5" s="446"/>
      <c r="AK5" s="447"/>
      <c r="AL5" s="454"/>
      <c r="AP5" s="119" t="s">
        <v>30</v>
      </c>
      <c r="AR5" s="103"/>
    </row>
    <row r="6" spans="1:48" ht="17.25" customHeight="1" thickBot="1" x14ac:dyDescent="0.25">
      <c r="B6" s="3"/>
      <c r="C6" s="3"/>
      <c r="D6" s="6"/>
      <c r="E6" s="6"/>
      <c r="F6" s="6"/>
      <c r="G6" s="6"/>
      <c r="H6" s="6"/>
      <c r="I6" s="6"/>
      <c r="J6" s="6"/>
      <c r="K6" s="6"/>
      <c r="L6" s="109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1"/>
      <c r="AD6" s="5"/>
      <c r="AE6" s="5"/>
      <c r="AI6" s="455"/>
      <c r="AJ6" s="446"/>
      <c r="AK6" s="447"/>
      <c r="AL6" s="454"/>
    </row>
    <row r="7" spans="1:48" ht="13.5" customHeight="1" thickBot="1" x14ac:dyDescent="0.25">
      <c r="A7" s="72" t="s">
        <v>28</v>
      </c>
      <c r="B7" s="73" t="s">
        <v>0</v>
      </c>
      <c r="C7" s="74" t="s">
        <v>1</v>
      </c>
      <c r="D7" s="112">
        <f>+sep!AG7+1</f>
        <v>42644</v>
      </c>
      <c r="E7" s="113">
        <f>+D7+1</f>
        <v>42645</v>
      </c>
      <c r="F7" s="113">
        <f t="shared" ref="F7:AH7" si="2">+E7+1</f>
        <v>42646</v>
      </c>
      <c r="G7" s="113">
        <f t="shared" si="2"/>
        <v>42647</v>
      </c>
      <c r="H7" s="113">
        <f t="shared" si="2"/>
        <v>42648</v>
      </c>
      <c r="I7" s="113">
        <f t="shared" si="2"/>
        <v>42649</v>
      </c>
      <c r="J7" s="113">
        <f t="shared" si="2"/>
        <v>42650</v>
      </c>
      <c r="K7" s="113">
        <f t="shared" si="2"/>
        <v>42651</v>
      </c>
      <c r="L7" s="113">
        <f t="shared" si="2"/>
        <v>42652</v>
      </c>
      <c r="M7" s="113">
        <f t="shared" si="2"/>
        <v>42653</v>
      </c>
      <c r="N7" s="113">
        <f t="shared" si="2"/>
        <v>42654</v>
      </c>
      <c r="O7" s="113">
        <f t="shared" si="2"/>
        <v>42655</v>
      </c>
      <c r="P7" s="113">
        <f t="shared" si="2"/>
        <v>42656</v>
      </c>
      <c r="Q7" s="113">
        <f t="shared" si="2"/>
        <v>42657</v>
      </c>
      <c r="R7" s="113">
        <f t="shared" si="2"/>
        <v>42658</v>
      </c>
      <c r="S7" s="113">
        <f t="shared" si="2"/>
        <v>42659</v>
      </c>
      <c r="T7" s="113">
        <f t="shared" si="2"/>
        <v>42660</v>
      </c>
      <c r="U7" s="113">
        <f t="shared" si="2"/>
        <v>42661</v>
      </c>
      <c r="V7" s="113">
        <f t="shared" si="2"/>
        <v>42662</v>
      </c>
      <c r="W7" s="113">
        <f t="shared" si="2"/>
        <v>42663</v>
      </c>
      <c r="X7" s="113">
        <f t="shared" si="2"/>
        <v>42664</v>
      </c>
      <c r="Y7" s="113">
        <f t="shared" si="2"/>
        <v>42665</v>
      </c>
      <c r="Z7" s="113">
        <f t="shared" si="2"/>
        <v>42666</v>
      </c>
      <c r="AA7" s="113">
        <f t="shared" si="2"/>
        <v>42667</v>
      </c>
      <c r="AB7" s="113">
        <f t="shared" si="2"/>
        <v>42668</v>
      </c>
      <c r="AC7" s="113">
        <f t="shared" si="2"/>
        <v>42669</v>
      </c>
      <c r="AD7" s="113">
        <f t="shared" si="2"/>
        <v>42670</v>
      </c>
      <c r="AE7" s="113">
        <f t="shared" si="2"/>
        <v>42671</v>
      </c>
      <c r="AF7" s="113">
        <f t="shared" si="2"/>
        <v>42672</v>
      </c>
      <c r="AG7" s="113">
        <f>+AF7+1</f>
        <v>42673</v>
      </c>
      <c r="AH7" s="113">
        <f t="shared" si="2"/>
        <v>42674</v>
      </c>
      <c r="AI7" s="458"/>
      <c r="AJ7" s="382" t="s">
        <v>70</v>
      </c>
      <c r="AK7" s="383" t="s">
        <v>71</v>
      </c>
      <c r="AL7" s="454" t="s">
        <v>23</v>
      </c>
      <c r="AM7" s="153" t="s">
        <v>28</v>
      </c>
      <c r="AN7" s="153" t="s">
        <v>44</v>
      </c>
    </row>
    <row r="8" spans="1:48" ht="13.5" hidden="1" customHeight="1" thickBot="1" x14ac:dyDescent="0.2">
      <c r="A8" s="185"/>
      <c r="B8" s="115"/>
      <c r="C8" s="101" t="s">
        <v>36</v>
      </c>
      <c r="D8" s="107">
        <f t="shared" ref="D8:AH8" si="3">WEEKDAY(D7)</f>
        <v>7</v>
      </c>
      <c r="E8" s="107">
        <f t="shared" si="3"/>
        <v>1</v>
      </c>
      <c r="F8" s="107">
        <f t="shared" si="3"/>
        <v>2</v>
      </c>
      <c r="G8" s="107">
        <f t="shared" si="3"/>
        <v>3</v>
      </c>
      <c r="H8" s="107">
        <f t="shared" si="3"/>
        <v>4</v>
      </c>
      <c r="I8" s="107">
        <f t="shared" si="3"/>
        <v>5</v>
      </c>
      <c r="J8" s="107">
        <f t="shared" si="3"/>
        <v>6</v>
      </c>
      <c r="K8" s="107">
        <f t="shared" si="3"/>
        <v>7</v>
      </c>
      <c r="L8" s="107">
        <f t="shared" si="3"/>
        <v>1</v>
      </c>
      <c r="M8" s="107">
        <f t="shared" si="3"/>
        <v>2</v>
      </c>
      <c r="N8" s="107">
        <f t="shared" si="3"/>
        <v>3</v>
      </c>
      <c r="O8" s="107">
        <f t="shared" si="3"/>
        <v>4</v>
      </c>
      <c r="P8" s="107">
        <f t="shared" si="3"/>
        <v>5</v>
      </c>
      <c r="Q8" s="107">
        <f t="shared" si="3"/>
        <v>6</v>
      </c>
      <c r="R8" s="107">
        <f t="shared" si="3"/>
        <v>7</v>
      </c>
      <c r="S8" s="107">
        <f t="shared" si="3"/>
        <v>1</v>
      </c>
      <c r="T8" s="107">
        <f t="shared" si="3"/>
        <v>2</v>
      </c>
      <c r="U8" s="107">
        <f t="shared" si="3"/>
        <v>3</v>
      </c>
      <c r="V8" s="107">
        <f t="shared" si="3"/>
        <v>4</v>
      </c>
      <c r="W8" s="107">
        <f t="shared" si="3"/>
        <v>5</v>
      </c>
      <c r="X8" s="107">
        <f t="shared" si="3"/>
        <v>6</v>
      </c>
      <c r="Y8" s="107">
        <f t="shared" si="3"/>
        <v>7</v>
      </c>
      <c r="Z8" s="107">
        <f t="shared" si="3"/>
        <v>1</v>
      </c>
      <c r="AA8" s="107">
        <f t="shared" si="3"/>
        <v>2</v>
      </c>
      <c r="AB8" s="107">
        <f t="shared" si="3"/>
        <v>3</v>
      </c>
      <c r="AC8" s="107">
        <f t="shared" si="3"/>
        <v>4</v>
      </c>
      <c r="AD8" s="107">
        <f t="shared" si="3"/>
        <v>5</v>
      </c>
      <c r="AE8" s="107">
        <f t="shared" si="3"/>
        <v>6</v>
      </c>
      <c r="AF8" s="107">
        <f t="shared" si="3"/>
        <v>7</v>
      </c>
      <c r="AG8" s="107">
        <f t="shared" si="3"/>
        <v>1</v>
      </c>
      <c r="AH8" s="107">
        <f t="shared" si="3"/>
        <v>2</v>
      </c>
      <c r="AI8" s="391"/>
      <c r="AJ8" s="394"/>
      <c r="AK8" s="387"/>
      <c r="AL8" s="108"/>
      <c r="AM8" s="99"/>
    </row>
    <row r="9" spans="1:48" ht="11.25" customHeight="1" x14ac:dyDescent="0.2">
      <c r="A9" s="168"/>
      <c r="B9" s="166"/>
      <c r="C9" s="141"/>
      <c r="D9" s="164"/>
      <c r="E9" s="164"/>
      <c r="F9" s="164"/>
      <c r="G9" s="164"/>
      <c r="H9" s="164"/>
      <c r="I9" s="164"/>
      <c r="J9" s="164"/>
      <c r="K9" s="164"/>
      <c r="L9" s="164"/>
      <c r="M9" s="164"/>
      <c r="N9" s="164"/>
      <c r="O9" s="164"/>
      <c r="P9" s="164"/>
      <c r="Q9" s="164"/>
      <c r="R9" s="164"/>
      <c r="S9" s="164"/>
      <c r="T9" s="164"/>
      <c r="U9" s="164"/>
      <c r="V9" s="164"/>
      <c r="W9" s="164"/>
      <c r="X9" s="164"/>
      <c r="Y9" s="164"/>
      <c r="Z9" s="164"/>
      <c r="AA9" s="164"/>
      <c r="AB9" s="164"/>
      <c r="AC9" s="164"/>
      <c r="AD9" s="164"/>
      <c r="AE9" s="164"/>
      <c r="AF9" s="164"/>
      <c r="AG9" s="164"/>
      <c r="AH9" s="164"/>
      <c r="AI9" s="171"/>
      <c r="AJ9" s="395"/>
      <c r="AK9" s="387"/>
      <c r="AL9" s="171"/>
      <c r="AM9" s="166"/>
      <c r="AN9" s="167"/>
    </row>
    <row r="10" spans="1:48" x14ac:dyDescent="0.2">
      <c r="A10" s="136" t="s">
        <v>73</v>
      </c>
      <c r="B10" s="82"/>
      <c r="C10" s="75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16">
        <f t="shared" ref="AI10:AI37" si="4">SUM(D10:AH10)</f>
        <v>0</v>
      </c>
      <c r="AJ10" s="88">
        <v>0</v>
      </c>
      <c r="AK10" s="385" t="e">
        <f>+AJ10/date!#REF!</f>
        <v>#REF!</v>
      </c>
      <c r="AL10" s="407">
        <f t="shared" ref="AL10:AL37" si="5">+AI10+AJ10</f>
        <v>0</v>
      </c>
      <c r="AM10" s="136" t="s">
        <v>73</v>
      </c>
      <c r="AN10" s="163"/>
      <c r="AR10" s="103"/>
    </row>
    <row r="11" spans="1:48" x14ac:dyDescent="0.2">
      <c r="A11" s="67" t="s">
        <v>74</v>
      </c>
      <c r="B11" s="78"/>
      <c r="C11" s="12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46"/>
      <c r="AI11" s="416">
        <f t="shared" si="4"/>
        <v>0</v>
      </c>
      <c r="AJ11" s="88">
        <v>0</v>
      </c>
      <c r="AK11" s="385" t="e">
        <f>+AJ11/date!#REF!</f>
        <v>#REF!</v>
      </c>
      <c r="AL11" s="407">
        <f t="shared" si="5"/>
        <v>0</v>
      </c>
      <c r="AM11" s="67" t="s">
        <v>74</v>
      </c>
      <c r="AN11" s="150"/>
      <c r="AR11" s="102"/>
    </row>
    <row r="12" spans="1:48" x14ac:dyDescent="0.2">
      <c r="A12" s="68" t="s">
        <v>75</v>
      </c>
      <c r="B12" s="78"/>
      <c r="C12" s="12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46"/>
      <c r="AI12" s="416">
        <f t="shared" si="4"/>
        <v>0</v>
      </c>
      <c r="AJ12" s="88">
        <v>0</v>
      </c>
      <c r="AK12" s="385" t="e">
        <f>+AJ12/date!#REF!</f>
        <v>#REF!</v>
      </c>
      <c r="AL12" s="407">
        <f t="shared" si="5"/>
        <v>0</v>
      </c>
      <c r="AM12" s="68" t="s">
        <v>75</v>
      </c>
      <c r="AN12" s="29" t="s">
        <v>40</v>
      </c>
    </row>
    <row r="13" spans="1:48" x14ac:dyDescent="0.2">
      <c r="A13" s="68" t="s">
        <v>76</v>
      </c>
      <c r="B13" s="78"/>
      <c r="C13" s="206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46"/>
      <c r="AI13" s="416">
        <f t="shared" si="4"/>
        <v>0</v>
      </c>
      <c r="AJ13" s="88">
        <v>0</v>
      </c>
      <c r="AK13" s="385" t="e">
        <f>+AJ13/date!#REF!</f>
        <v>#REF!</v>
      </c>
      <c r="AL13" s="407">
        <f t="shared" si="5"/>
        <v>0</v>
      </c>
      <c r="AM13" s="68" t="s">
        <v>76</v>
      </c>
      <c r="AN13" s="29" t="s">
        <v>40</v>
      </c>
    </row>
    <row r="14" spans="1:48" x14ac:dyDescent="0.2">
      <c r="A14" s="68" t="s">
        <v>77</v>
      </c>
      <c r="B14" s="78"/>
      <c r="C14" s="4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46"/>
      <c r="AI14" s="416">
        <f t="shared" si="4"/>
        <v>0</v>
      </c>
      <c r="AJ14" s="88">
        <v>0</v>
      </c>
      <c r="AK14" s="385" t="e">
        <f>+AJ14/date!#REF!</f>
        <v>#REF!</v>
      </c>
      <c r="AL14" s="407">
        <f t="shared" si="5"/>
        <v>0</v>
      </c>
      <c r="AM14" s="68" t="s">
        <v>77</v>
      </c>
      <c r="AN14" s="150"/>
    </row>
    <row r="15" spans="1:48" x14ac:dyDescent="0.2">
      <c r="A15" s="68" t="s">
        <v>78</v>
      </c>
      <c r="B15" s="51"/>
      <c r="C15" s="4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46"/>
      <c r="AI15" s="416">
        <f t="shared" si="4"/>
        <v>0</v>
      </c>
      <c r="AJ15" s="88">
        <v>0</v>
      </c>
      <c r="AK15" s="385" t="e">
        <f>+AJ15/date!#REF!</f>
        <v>#REF!</v>
      </c>
      <c r="AL15" s="407">
        <f t="shared" si="5"/>
        <v>0</v>
      </c>
      <c r="AM15" s="68" t="s">
        <v>78</v>
      </c>
      <c r="AN15" s="29" t="s">
        <v>40</v>
      </c>
    </row>
    <row r="16" spans="1:48" x14ac:dyDescent="0.2">
      <c r="A16" s="68" t="s">
        <v>50</v>
      </c>
      <c r="B16" s="51"/>
      <c r="C16" s="4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46"/>
      <c r="AI16" s="416">
        <f t="shared" si="4"/>
        <v>0</v>
      </c>
      <c r="AJ16" s="88">
        <v>0</v>
      </c>
      <c r="AK16" s="385" t="e">
        <f>+AJ16/date!#REF!</f>
        <v>#REF!</v>
      </c>
      <c r="AL16" s="407">
        <f t="shared" si="5"/>
        <v>0</v>
      </c>
      <c r="AM16" s="68" t="s">
        <v>50</v>
      </c>
      <c r="AN16" s="29" t="s">
        <v>40</v>
      </c>
    </row>
    <row r="17" spans="1:46" x14ac:dyDescent="0.2">
      <c r="A17" s="68" t="s">
        <v>79</v>
      </c>
      <c r="B17" s="51"/>
      <c r="C17" s="4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46"/>
      <c r="AI17" s="416">
        <f t="shared" si="4"/>
        <v>0</v>
      </c>
      <c r="AJ17" s="88">
        <v>0</v>
      </c>
      <c r="AK17" s="385" t="e">
        <f>+AJ17/date!#REF!</f>
        <v>#REF!</v>
      </c>
      <c r="AL17" s="407">
        <f t="shared" si="5"/>
        <v>0</v>
      </c>
      <c r="AM17" s="68" t="s">
        <v>79</v>
      </c>
      <c r="AN17" s="29"/>
    </row>
    <row r="18" spans="1:46" x14ac:dyDescent="0.2">
      <c r="A18" s="68" t="s">
        <v>80</v>
      </c>
      <c r="B18" s="78"/>
      <c r="C18" s="4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46"/>
      <c r="AI18" s="416">
        <f t="shared" si="4"/>
        <v>0</v>
      </c>
      <c r="AJ18" s="88">
        <v>0</v>
      </c>
      <c r="AK18" s="385" t="e">
        <f>+AJ18/date!#REF!</f>
        <v>#REF!</v>
      </c>
      <c r="AL18" s="407">
        <f t="shared" si="5"/>
        <v>0</v>
      </c>
      <c r="AM18" s="68" t="s">
        <v>80</v>
      </c>
      <c r="AN18" s="150"/>
    </row>
    <row r="19" spans="1:46" x14ac:dyDescent="0.2">
      <c r="A19" s="68" t="s">
        <v>81</v>
      </c>
      <c r="B19" s="78"/>
      <c r="C19" s="4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46"/>
      <c r="AI19" s="416">
        <f t="shared" si="4"/>
        <v>0</v>
      </c>
      <c r="AJ19" s="88">
        <v>0</v>
      </c>
      <c r="AK19" s="385" t="e">
        <f>+AJ19/date!#REF!</f>
        <v>#REF!</v>
      </c>
      <c r="AL19" s="407">
        <f t="shared" si="5"/>
        <v>0</v>
      </c>
      <c r="AM19" s="68" t="s">
        <v>81</v>
      </c>
      <c r="AN19" s="29" t="s">
        <v>40</v>
      </c>
      <c r="AQ19" s="25"/>
      <c r="AR19" s="25"/>
      <c r="AS19" s="25"/>
      <c r="AT19" s="25"/>
    </row>
    <row r="20" spans="1:46" x14ac:dyDescent="0.2">
      <c r="A20" s="68" t="s">
        <v>82</v>
      </c>
      <c r="B20" s="78"/>
      <c r="C20" s="4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46"/>
      <c r="AI20" s="416">
        <f t="shared" si="4"/>
        <v>0</v>
      </c>
      <c r="AJ20" s="88">
        <v>0</v>
      </c>
      <c r="AK20" s="385" t="e">
        <f>+AJ20/date!#REF!</f>
        <v>#REF!</v>
      </c>
      <c r="AL20" s="407">
        <f t="shared" si="5"/>
        <v>0</v>
      </c>
      <c r="AM20" s="68" t="s">
        <v>82</v>
      </c>
      <c r="AN20" s="29" t="s">
        <v>40</v>
      </c>
      <c r="AS20" s="16"/>
    </row>
    <row r="21" spans="1:46" x14ac:dyDescent="0.2">
      <c r="A21" s="68" t="s">
        <v>83</v>
      </c>
      <c r="B21" s="78"/>
      <c r="C21" s="4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46"/>
      <c r="AI21" s="416">
        <f t="shared" si="4"/>
        <v>0</v>
      </c>
      <c r="AJ21" s="88">
        <v>0</v>
      </c>
      <c r="AK21" s="385" t="e">
        <f>+AJ21/date!#REF!</f>
        <v>#REF!</v>
      </c>
      <c r="AL21" s="407">
        <f t="shared" si="5"/>
        <v>0</v>
      </c>
      <c r="AM21" s="68" t="s">
        <v>83</v>
      </c>
      <c r="AN21" s="150"/>
    </row>
    <row r="22" spans="1:46" x14ac:dyDescent="0.2">
      <c r="A22" s="68" t="s">
        <v>84</v>
      </c>
      <c r="B22" s="78"/>
      <c r="C22" s="4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46"/>
      <c r="AI22" s="416">
        <f t="shared" si="4"/>
        <v>0</v>
      </c>
      <c r="AJ22" s="88">
        <v>0</v>
      </c>
      <c r="AK22" s="385" t="e">
        <f>+AJ22/date!#REF!</f>
        <v>#REF!</v>
      </c>
      <c r="AL22" s="407">
        <f t="shared" si="5"/>
        <v>0</v>
      </c>
      <c r="AM22" s="68" t="s">
        <v>84</v>
      </c>
      <c r="AN22" s="150"/>
    </row>
    <row r="23" spans="1:46" x14ac:dyDescent="0.2">
      <c r="A23" s="68" t="s">
        <v>85</v>
      </c>
      <c r="B23" s="78"/>
      <c r="C23" s="371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46"/>
      <c r="AI23" s="416">
        <f t="shared" si="4"/>
        <v>0</v>
      </c>
      <c r="AJ23" s="88">
        <v>0</v>
      </c>
      <c r="AK23" s="385" t="e">
        <f>+AJ23/date!#REF!</f>
        <v>#REF!</v>
      </c>
      <c r="AL23" s="407">
        <f t="shared" si="5"/>
        <v>0</v>
      </c>
      <c r="AM23" s="68" t="s">
        <v>85</v>
      </c>
      <c r="AN23" s="29" t="s">
        <v>40</v>
      </c>
    </row>
    <row r="24" spans="1:46" x14ac:dyDescent="0.2">
      <c r="A24" s="68" t="s">
        <v>86</v>
      </c>
      <c r="B24" s="78"/>
      <c r="C24" s="282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46"/>
      <c r="AI24" s="416">
        <f t="shared" si="4"/>
        <v>0</v>
      </c>
      <c r="AJ24" s="88">
        <v>0</v>
      </c>
      <c r="AK24" s="385" t="e">
        <f>+AJ24/date!#REF!</f>
        <v>#REF!</v>
      </c>
      <c r="AL24" s="407">
        <f t="shared" si="5"/>
        <v>0</v>
      </c>
      <c r="AM24" s="68" t="s">
        <v>86</v>
      </c>
      <c r="AN24" s="29" t="s">
        <v>40</v>
      </c>
    </row>
    <row r="25" spans="1:46" x14ac:dyDescent="0.2">
      <c r="A25" s="68" t="s">
        <v>87</v>
      </c>
      <c r="B25" s="51"/>
      <c r="C25" s="4"/>
      <c r="D25" s="27"/>
      <c r="E25" s="27"/>
      <c r="F25" s="27"/>
      <c r="G25" s="27"/>
      <c r="H25" s="27"/>
      <c r="I25" s="27"/>
      <c r="J25" s="27"/>
      <c r="K25" s="27"/>
      <c r="L25" s="27"/>
      <c r="M25" s="45"/>
      <c r="N25" s="27"/>
      <c r="O25" s="27"/>
      <c r="P25" s="27"/>
      <c r="Q25" s="27"/>
      <c r="R25" s="27"/>
      <c r="S25" s="27"/>
      <c r="T25" s="45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46"/>
      <c r="AI25" s="416">
        <f t="shared" si="4"/>
        <v>0</v>
      </c>
      <c r="AJ25" s="88">
        <v>0</v>
      </c>
      <c r="AK25" s="385" t="e">
        <f>+AJ25/date!#REF!</f>
        <v>#REF!</v>
      </c>
      <c r="AL25" s="407">
        <f t="shared" si="5"/>
        <v>0</v>
      </c>
      <c r="AM25" s="68" t="s">
        <v>87</v>
      </c>
      <c r="AN25" s="150"/>
    </row>
    <row r="26" spans="1:46" s="25" customFormat="1" x14ac:dyDescent="0.2">
      <c r="A26" s="68" t="s">
        <v>88</v>
      </c>
      <c r="B26" s="127"/>
      <c r="C26" s="14"/>
      <c r="D26" s="27"/>
      <c r="E26" s="27"/>
      <c r="F26" s="27"/>
      <c r="G26" s="27"/>
      <c r="H26" s="27"/>
      <c r="I26" s="27"/>
      <c r="J26" s="27"/>
      <c r="K26" s="27"/>
      <c r="L26" s="27"/>
      <c r="M26" s="45"/>
      <c r="N26" s="27"/>
      <c r="O26" s="27"/>
      <c r="P26" s="27"/>
      <c r="Q26" s="27"/>
      <c r="R26" s="27"/>
      <c r="S26" s="27"/>
      <c r="T26" s="45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46"/>
      <c r="AI26" s="416">
        <f t="shared" si="4"/>
        <v>0</v>
      </c>
      <c r="AJ26" s="88">
        <v>0</v>
      </c>
      <c r="AK26" s="385" t="e">
        <f>+AJ26/date!#REF!</f>
        <v>#REF!</v>
      </c>
      <c r="AL26" s="407">
        <f t="shared" si="5"/>
        <v>0</v>
      </c>
      <c r="AM26" s="68" t="s">
        <v>88</v>
      </c>
      <c r="AN26" s="57" t="s">
        <v>40</v>
      </c>
      <c r="AO26"/>
    </row>
    <row r="27" spans="1:46" x14ac:dyDescent="0.2">
      <c r="A27" s="68" t="s">
        <v>89</v>
      </c>
      <c r="B27" s="78"/>
      <c r="C27" s="4"/>
      <c r="D27" s="27"/>
      <c r="E27" s="27"/>
      <c r="F27" s="27"/>
      <c r="G27" s="27"/>
      <c r="H27" s="27"/>
      <c r="I27" s="27"/>
      <c r="J27" s="46"/>
      <c r="K27" s="46"/>
      <c r="L27" s="46"/>
      <c r="M27" s="46"/>
      <c r="N27" s="46"/>
      <c r="O27" s="27"/>
      <c r="P27" s="27"/>
      <c r="Q27" s="46"/>
      <c r="R27" s="46"/>
      <c r="S27" s="46"/>
      <c r="T27" s="46"/>
      <c r="U27" s="46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46"/>
      <c r="AI27" s="416">
        <f t="shared" si="4"/>
        <v>0</v>
      </c>
      <c r="AJ27" s="88">
        <v>0</v>
      </c>
      <c r="AK27" s="385" t="e">
        <f>+AJ27/date!#REF!</f>
        <v>#REF!</v>
      </c>
      <c r="AL27" s="407">
        <f t="shared" si="5"/>
        <v>0</v>
      </c>
      <c r="AM27" s="68" t="s">
        <v>89</v>
      </c>
      <c r="AN27" s="150"/>
    </row>
    <row r="28" spans="1:46" x14ac:dyDescent="0.2">
      <c r="A28" s="68" t="s">
        <v>90</v>
      </c>
      <c r="B28" s="78"/>
      <c r="C28" s="4"/>
      <c r="D28" s="27"/>
      <c r="E28" s="27"/>
      <c r="F28" s="27"/>
      <c r="G28" s="27"/>
      <c r="H28" s="27"/>
      <c r="I28" s="27"/>
      <c r="J28" s="46"/>
      <c r="K28" s="46"/>
      <c r="L28" s="46"/>
      <c r="M28" s="46"/>
      <c r="N28" s="46"/>
      <c r="O28" s="27"/>
      <c r="P28" s="27"/>
      <c r="Q28" s="46"/>
      <c r="R28" s="46"/>
      <c r="S28" s="46"/>
      <c r="T28" s="46"/>
      <c r="U28" s="46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46"/>
      <c r="AI28" s="416">
        <f t="shared" si="4"/>
        <v>0</v>
      </c>
      <c r="AJ28" s="88">
        <v>0</v>
      </c>
      <c r="AK28" s="385" t="e">
        <f>+AJ28/date!#REF!</f>
        <v>#REF!</v>
      </c>
      <c r="AL28" s="407">
        <f t="shared" si="5"/>
        <v>0</v>
      </c>
      <c r="AM28" s="68" t="s">
        <v>90</v>
      </c>
      <c r="AN28" s="150"/>
    </row>
    <row r="29" spans="1:46" x14ac:dyDescent="0.2">
      <c r="A29" s="68" t="s">
        <v>91</v>
      </c>
      <c r="B29" s="78"/>
      <c r="C29" s="4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46"/>
      <c r="AI29" s="416">
        <f t="shared" si="4"/>
        <v>0</v>
      </c>
      <c r="AJ29" s="88">
        <v>0</v>
      </c>
      <c r="AK29" s="385" t="e">
        <f>+AJ29/date!#REF!</f>
        <v>#REF!</v>
      </c>
      <c r="AL29" s="407">
        <f t="shared" si="5"/>
        <v>0</v>
      </c>
      <c r="AM29" s="68" t="s">
        <v>91</v>
      </c>
      <c r="AN29" s="29" t="s">
        <v>40</v>
      </c>
    </row>
    <row r="30" spans="1:46" x14ac:dyDescent="0.2">
      <c r="A30" s="68" t="s">
        <v>92</v>
      </c>
      <c r="B30" s="78"/>
      <c r="C30" s="4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46"/>
      <c r="AI30" s="416">
        <f t="shared" si="4"/>
        <v>0</v>
      </c>
      <c r="AJ30" s="88">
        <v>0</v>
      </c>
      <c r="AK30" s="385" t="e">
        <f>+AJ30/date!#REF!</f>
        <v>#REF!</v>
      </c>
      <c r="AL30" s="407">
        <f t="shared" si="5"/>
        <v>0</v>
      </c>
      <c r="AM30" s="68" t="s">
        <v>92</v>
      </c>
      <c r="AN30" s="57"/>
    </row>
    <row r="31" spans="1:46" ht="12" customHeight="1" x14ac:dyDescent="0.2">
      <c r="A31" s="68" t="s">
        <v>93</v>
      </c>
      <c r="B31" s="78"/>
      <c r="C31" s="4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46"/>
      <c r="AI31" s="416">
        <f t="shared" si="4"/>
        <v>0</v>
      </c>
      <c r="AJ31" s="88">
        <v>0</v>
      </c>
      <c r="AK31" s="385" t="e">
        <f>+AJ31/date!#REF!</f>
        <v>#REF!</v>
      </c>
      <c r="AL31" s="407">
        <f t="shared" si="5"/>
        <v>0</v>
      </c>
      <c r="AM31" s="68" t="s">
        <v>93</v>
      </c>
      <c r="AN31" s="29" t="s">
        <v>40</v>
      </c>
    </row>
    <row r="32" spans="1:46" x14ac:dyDescent="0.2">
      <c r="A32" s="68" t="s">
        <v>94</v>
      </c>
      <c r="B32" s="78"/>
      <c r="C32" s="12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46"/>
      <c r="AI32" s="416">
        <f t="shared" si="4"/>
        <v>0</v>
      </c>
      <c r="AJ32" s="88">
        <v>0</v>
      </c>
      <c r="AK32" s="385" t="e">
        <f>+AJ32/date!#REF!</f>
        <v>#REF!</v>
      </c>
      <c r="AL32" s="407">
        <f t="shared" si="5"/>
        <v>0</v>
      </c>
      <c r="AM32" s="68" t="s">
        <v>94</v>
      </c>
      <c r="AN32" s="29" t="s">
        <v>40</v>
      </c>
      <c r="AQ32" s="310"/>
    </row>
    <row r="33" spans="1:43" x14ac:dyDescent="0.2">
      <c r="A33" s="68" t="s">
        <v>95</v>
      </c>
      <c r="B33" s="78"/>
      <c r="C33" s="4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46"/>
      <c r="AI33" s="416">
        <f t="shared" si="4"/>
        <v>0</v>
      </c>
      <c r="AJ33" s="88">
        <v>0</v>
      </c>
      <c r="AK33" s="406" t="e">
        <f>+AJ33/date!#REF!</f>
        <v>#REF!</v>
      </c>
      <c r="AL33" s="407">
        <f t="shared" si="5"/>
        <v>0</v>
      </c>
      <c r="AM33" s="68" t="s">
        <v>95</v>
      </c>
      <c r="AN33" s="29" t="s">
        <v>40</v>
      </c>
      <c r="AQ33" s="309"/>
    </row>
    <row r="34" spans="1:43" x14ac:dyDescent="0.2">
      <c r="A34" s="252" t="s">
        <v>96</v>
      </c>
      <c r="B34" s="51"/>
      <c r="C34" s="4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46"/>
      <c r="AI34" s="416">
        <f t="shared" si="4"/>
        <v>0</v>
      </c>
      <c r="AJ34" s="88">
        <v>0</v>
      </c>
      <c r="AK34" s="385" t="e">
        <f>+AJ34/date!#REF!</f>
        <v>#REF!</v>
      </c>
      <c r="AL34" s="408">
        <f t="shared" si="5"/>
        <v>0</v>
      </c>
      <c r="AM34" s="252" t="s">
        <v>96</v>
      </c>
      <c r="AN34" s="29" t="s">
        <v>40</v>
      </c>
    </row>
    <row r="35" spans="1:43" x14ac:dyDescent="0.2">
      <c r="A35" s="68" t="s">
        <v>97</v>
      </c>
      <c r="B35" s="78"/>
      <c r="C35" s="4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46"/>
      <c r="AI35" s="416">
        <f t="shared" si="4"/>
        <v>0</v>
      </c>
      <c r="AJ35" s="88">
        <v>0</v>
      </c>
      <c r="AK35" s="385" t="e">
        <f>+AJ35/date!#REF!</f>
        <v>#REF!</v>
      </c>
      <c r="AL35" s="407">
        <f t="shared" si="5"/>
        <v>0</v>
      </c>
      <c r="AM35" s="68" t="s">
        <v>97</v>
      </c>
      <c r="AN35" s="150"/>
    </row>
    <row r="36" spans="1:43" x14ac:dyDescent="0.2">
      <c r="A36" s="156" t="s">
        <v>98</v>
      </c>
      <c r="B36" s="279"/>
      <c r="C36" s="269"/>
      <c r="D36" s="27"/>
      <c r="E36" s="270"/>
      <c r="F36" s="271"/>
      <c r="G36" s="270"/>
      <c r="H36" s="271"/>
      <c r="I36" s="270"/>
      <c r="J36" s="270"/>
      <c r="K36" s="270"/>
      <c r="L36" s="270"/>
      <c r="M36" s="271"/>
      <c r="N36" s="270"/>
      <c r="O36" s="271"/>
      <c r="P36" s="270"/>
      <c r="Q36" s="270"/>
      <c r="R36" s="270"/>
      <c r="S36" s="270"/>
      <c r="T36" s="271"/>
      <c r="U36" s="270"/>
      <c r="V36" s="271"/>
      <c r="W36" s="270"/>
      <c r="X36" s="270"/>
      <c r="Y36" s="270"/>
      <c r="Z36" s="270"/>
      <c r="AA36" s="271"/>
      <c r="AB36" s="270"/>
      <c r="AC36" s="271"/>
      <c r="AD36" s="270"/>
      <c r="AE36" s="270"/>
      <c r="AF36" s="270"/>
      <c r="AG36" s="270"/>
      <c r="AH36" s="46"/>
      <c r="AI36" s="416">
        <f t="shared" si="4"/>
        <v>0</v>
      </c>
      <c r="AJ36" s="88">
        <v>0</v>
      </c>
      <c r="AK36" s="385" t="e">
        <f>+AJ36/date!#REF!</f>
        <v>#REF!</v>
      </c>
      <c r="AL36" s="407">
        <f t="shared" si="5"/>
        <v>0</v>
      </c>
      <c r="AM36" s="156" t="s">
        <v>98</v>
      </c>
      <c r="AN36" s="29" t="s">
        <v>40</v>
      </c>
    </row>
    <row r="37" spans="1:43" ht="13.5" thickBot="1" x14ac:dyDescent="0.25">
      <c r="A37" s="69" t="s">
        <v>99</v>
      </c>
      <c r="B37" s="80"/>
      <c r="C37" s="7"/>
      <c r="D37" s="27"/>
      <c r="E37" s="328"/>
      <c r="F37" s="327"/>
      <c r="G37" s="328"/>
      <c r="H37" s="327"/>
      <c r="I37" s="328"/>
      <c r="J37" s="328"/>
      <c r="K37" s="328"/>
      <c r="L37" s="328"/>
      <c r="M37" s="327"/>
      <c r="N37" s="328"/>
      <c r="O37" s="327"/>
      <c r="P37" s="328"/>
      <c r="Q37" s="328"/>
      <c r="R37" s="328"/>
      <c r="S37" s="328"/>
      <c r="T37" s="327"/>
      <c r="U37" s="328"/>
      <c r="V37" s="327"/>
      <c r="W37" s="328"/>
      <c r="X37" s="328"/>
      <c r="Y37" s="328"/>
      <c r="Z37" s="328"/>
      <c r="AA37" s="327"/>
      <c r="AB37" s="328"/>
      <c r="AC37" s="327"/>
      <c r="AD37" s="328"/>
      <c r="AE37" s="328"/>
      <c r="AF37" s="328"/>
      <c r="AG37" s="328"/>
      <c r="AH37" s="46"/>
      <c r="AI37" s="416">
        <f t="shared" si="4"/>
        <v>0</v>
      </c>
      <c r="AJ37" s="134">
        <v>0</v>
      </c>
      <c r="AK37" s="390" t="e">
        <f>+AJ37/date!#REF!</f>
        <v>#REF!</v>
      </c>
      <c r="AL37" s="407">
        <f t="shared" si="5"/>
        <v>0</v>
      </c>
      <c r="AM37" s="69" t="s">
        <v>99</v>
      </c>
      <c r="AN37" s="151" t="s">
        <v>40</v>
      </c>
    </row>
    <row r="38" spans="1:43" ht="13.5" thickBot="1" x14ac:dyDescent="0.25">
      <c r="D38" s="56">
        <v>40452</v>
      </c>
      <c r="E38" s="56">
        <v>40453</v>
      </c>
      <c r="F38" s="56">
        <v>40454</v>
      </c>
      <c r="G38" s="56">
        <v>40455</v>
      </c>
      <c r="H38" s="56">
        <v>40456</v>
      </c>
      <c r="I38" s="56">
        <v>40457</v>
      </c>
      <c r="J38" s="56">
        <v>40458</v>
      </c>
      <c r="K38" s="56">
        <v>40459</v>
      </c>
      <c r="L38" s="56">
        <v>40460</v>
      </c>
      <c r="M38" s="56">
        <v>40461</v>
      </c>
      <c r="N38" s="56">
        <v>40462</v>
      </c>
      <c r="O38" s="56">
        <v>40463</v>
      </c>
      <c r="P38" s="56">
        <v>40464</v>
      </c>
      <c r="Q38" s="56">
        <v>40465</v>
      </c>
      <c r="R38" s="56">
        <v>40466</v>
      </c>
      <c r="S38" s="56">
        <v>40467</v>
      </c>
      <c r="T38" s="56">
        <v>40468</v>
      </c>
      <c r="U38" s="56">
        <v>40469</v>
      </c>
      <c r="V38" s="56">
        <v>40470</v>
      </c>
      <c r="W38" s="56">
        <v>40471</v>
      </c>
      <c r="X38" s="56">
        <v>40472</v>
      </c>
      <c r="Y38" s="56">
        <v>40473</v>
      </c>
      <c r="Z38" s="56">
        <v>40474</v>
      </c>
      <c r="AA38" s="56">
        <v>40475</v>
      </c>
      <c r="AB38" s="56">
        <v>40476</v>
      </c>
      <c r="AC38" s="56">
        <v>40477</v>
      </c>
      <c r="AD38" s="56">
        <v>40478</v>
      </c>
      <c r="AE38" s="56">
        <v>40479</v>
      </c>
      <c r="AF38" s="56">
        <v>40480</v>
      </c>
      <c r="AG38" s="56">
        <v>40481</v>
      </c>
      <c r="AH38" s="93">
        <v>40482</v>
      </c>
      <c r="AI38" s="34">
        <f>SUM(AJ10:AJ37)</f>
        <v>0</v>
      </c>
      <c r="AJ38" s="34">
        <f>SUM(AL10:AL37)</f>
        <v>0</v>
      </c>
      <c r="AK38" s="34" t="e">
        <f>SUM(AK10:AK37)</f>
        <v>#REF!</v>
      </c>
      <c r="AL38" s="296">
        <f>SUM(AL10:AL37)</f>
        <v>0</v>
      </c>
    </row>
    <row r="39" spans="1:43" x14ac:dyDescent="0.2">
      <c r="AI39" s="273">
        <f>SUBTOTAL(9,AI12:AI37)</f>
        <v>0</v>
      </c>
    </row>
    <row r="43" spans="1:43" ht="15" x14ac:dyDescent="0.25">
      <c r="R43" s="23" t="s">
        <v>19</v>
      </c>
      <c r="AL43" s="198"/>
    </row>
    <row r="45" spans="1:43" x14ac:dyDescent="0.2">
      <c r="AC45" s="2"/>
    </row>
  </sheetData>
  <autoFilter ref="A9:AN42"/>
  <sortState ref="A10:AN37">
    <sortCondition ref="B10:B37"/>
  </sortState>
  <mergeCells count="4">
    <mergeCell ref="AI1:AI7"/>
    <mergeCell ref="AL1:AL7"/>
    <mergeCell ref="D4:M4"/>
    <mergeCell ref="AJ1:AK6"/>
  </mergeCells>
  <phoneticPr fontId="2" type="noConversion"/>
  <conditionalFormatting sqref="D7:AH7">
    <cfRule type="timePeriod" dxfId="200" priority="82" stopIfTrue="1" timePeriod="today">
      <formula>FLOOR(D7,1)=TODAY()</formula>
    </cfRule>
  </conditionalFormatting>
  <conditionalFormatting sqref="D7:AH38">
    <cfRule type="expression" dxfId="199" priority="422">
      <formula>D$8=7</formula>
    </cfRule>
    <cfRule type="expression" dxfId="198" priority="423">
      <formula>D$8=1</formula>
    </cfRule>
  </conditionalFormatting>
  <conditionalFormatting sqref="B4">
    <cfRule type="expression" dxfId="197" priority="4">
      <formula>B$8=1</formula>
    </cfRule>
    <cfRule type="expression" dxfId="196" priority="5">
      <formula>B$8=7</formula>
    </cfRule>
  </conditionalFormatting>
  <conditionalFormatting sqref="B10:C36 AI39 AI10:AJ37 AL10:AL37 B37 AN10:AN37">
    <cfRule type="expression" dxfId="195" priority="1116">
      <formula>$AM10=$AV$3</formula>
    </cfRule>
  </conditionalFormatting>
  <conditionalFormatting sqref="C37">
    <cfRule type="expression" dxfId="194" priority="3">
      <formula>$AL37=$AV$3</formula>
    </cfRule>
  </conditionalFormatting>
  <conditionalFormatting sqref="A10:A37">
    <cfRule type="expression" dxfId="30" priority="2" stopIfTrue="1">
      <formula>$A10=$B$6</formula>
    </cfRule>
  </conditionalFormatting>
  <conditionalFormatting sqref="AM10:AM37">
    <cfRule type="expression" dxfId="15" priority="1" stopIfTrue="1">
      <formula>$A10=$B$6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4" r:id="rId4" name="Button 4">
              <controlPr defaultSize="0" print="0" autoFill="0" autoPict="0" macro="[0]!initiales">
                <anchor moveWithCells="1" sizeWithCells="1">
                  <from>
                    <xdr:col>41</xdr:col>
                    <xdr:colOff>238125</xdr:colOff>
                    <xdr:row>0</xdr:row>
                    <xdr:rowOff>123825</xdr:rowOff>
                  </from>
                  <to>
                    <xdr:col>42</xdr:col>
                    <xdr:colOff>781050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5" name="Button 5">
              <controlPr defaultSize="0" print="0" autoFill="0" autoPict="0" macro="[0]!enlever_filtre">
                <anchor moveWithCells="1" sizeWithCells="1">
                  <from>
                    <xdr:col>42</xdr:col>
                    <xdr:colOff>971550</xdr:colOff>
                    <xdr:row>1</xdr:row>
                    <xdr:rowOff>19050</xdr:rowOff>
                  </from>
                  <to>
                    <xdr:col>45</xdr:col>
                    <xdr:colOff>161925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6" name="Button 6">
              <controlPr defaultSize="0" print="0" autoFill="0" autoPict="0" macro="[0]!filtreSAV">
                <anchor moveWithCells="1" sizeWithCells="1">
                  <from>
                    <xdr:col>42</xdr:col>
                    <xdr:colOff>1000125</xdr:colOff>
                    <xdr:row>5</xdr:row>
                    <xdr:rowOff>200025</xdr:rowOff>
                  </from>
                  <to>
                    <xdr:col>45</xdr:col>
                    <xdr:colOff>104775</xdr:colOff>
                    <xdr:row>11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6" tint="-0.249977111117893"/>
  </sheetPr>
  <dimension ref="A1:AV45"/>
  <sheetViews>
    <sheetView showGridLines="0" workbookViewId="0">
      <pane ySplit="8" topLeftCell="A9" activePane="bottomLeft" state="frozen"/>
      <selection activeCell="AP24" sqref="AP24"/>
      <selection pane="bottomLeft" activeCell="AL10" sqref="AL10:AL37"/>
    </sheetView>
  </sheetViews>
  <sheetFormatPr baseColWidth="10" defaultColWidth="11.42578125" defaultRowHeight="12.75" x14ac:dyDescent="0.2"/>
  <cols>
    <col min="1" max="1" width="4.140625" customWidth="1"/>
    <col min="2" max="2" width="13.7109375" bestFit="1" customWidth="1"/>
    <col min="3" max="3" width="8.7109375" customWidth="1"/>
    <col min="4" max="10" width="3.7109375" customWidth="1"/>
    <col min="11" max="11" width="3.85546875" customWidth="1"/>
    <col min="12" max="31" width="3.7109375" customWidth="1"/>
    <col min="32" max="32" width="3.5703125" customWidth="1"/>
    <col min="33" max="34" width="3.7109375" customWidth="1"/>
    <col min="35" max="35" width="5.42578125" customWidth="1"/>
    <col min="36" max="36" width="3.7109375" customWidth="1"/>
    <col min="37" max="37" width="4.85546875" customWidth="1"/>
    <col min="38" max="40" width="3.7109375" customWidth="1"/>
    <col min="41" max="41" width="15.28515625" bestFit="1" customWidth="1"/>
    <col min="42" max="42" width="5.7109375" customWidth="1"/>
    <col min="43" max="47" width="3.7109375" customWidth="1"/>
  </cols>
  <sheetData>
    <row r="1" spans="1:48" ht="12" customHeight="1" x14ac:dyDescent="0.2">
      <c r="B1" s="33"/>
      <c r="C1" s="2" t="s">
        <v>3</v>
      </c>
      <c r="D1" s="2"/>
      <c r="E1" s="2"/>
      <c r="F1" s="2"/>
      <c r="G1" s="3"/>
      <c r="H1" s="3"/>
      <c r="I1" s="3"/>
      <c r="J1" s="2"/>
      <c r="K1" s="2"/>
      <c r="L1" s="2"/>
      <c r="M1" s="2"/>
      <c r="N1" s="2"/>
      <c r="V1" s="2"/>
      <c r="W1" s="2"/>
      <c r="X1" s="2"/>
      <c r="Y1" s="2"/>
      <c r="Z1" s="2"/>
      <c r="AA1" s="2"/>
      <c r="AB1" s="2"/>
      <c r="AC1" s="2"/>
      <c r="AD1" s="2"/>
      <c r="AE1" s="1"/>
      <c r="AF1" s="19"/>
      <c r="AH1" s="437" t="s">
        <v>53</v>
      </c>
      <c r="AI1" s="444" t="s">
        <v>23</v>
      </c>
      <c r="AJ1" s="445"/>
      <c r="AK1" s="440" t="s">
        <v>27</v>
      </c>
    </row>
    <row r="2" spans="1:48" ht="14.25" customHeight="1" x14ac:dyDescent="0.2">
      <c r="B2" s="41"/>
      <c r="C2" s="2" t="s">
        <v>2</v>
      </c>
      <c r="D2" s="2"/>
      <c r="E2" s="2"/>
      <c r="F2" s="2"/>
      <c r="G2" s="3"/>
      <c r="H2" s="3"/>
      <c r="I2" s="3"/>
      <c r="J2" s="2"/>
      <c r="K2" s="2"/>
      <c r="L2" s="2"/>
      <c r="M2" s="2"/>
      <c r="N2" s="111" t="str">
        <f>+CONCATENATE("ABSENCES ",MONTH($D$7),"/",YEAR($D$7))</f>
        <v>ABSENCES 11/2016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B2" s="2"/>
      <c r="AC2" s="2"/>
      <c r="AE2" s="202"/>
      <c r="AF2" s="203"/>
      <c r="AH2" s="449"/>
      <c r="AI2" s="446"/>
      <c r="AJ2" s="447"/>
      <c r="AK2" s="454"/>
    </row>
    <row r="3" spans="1:48" ht="12" customHeight="1" x14ac:dyDescent="0.2">
      <c r="B3" s="11"/>
      <c r="C3" s="3" t="s">
        <v>4</v>
      </c>
      <c r="D3" s="3"/>
      <c r="E3" s="3"/>
      <c r="F3" s="2"/>
      <c r="G3" s="3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1"/>
      <c r="AB3" s="2"/>
      <c r="AC3" s="2"/>
      <c r="AD3" s="2"/>
      <c r="AE3" s="1"/>
      <c r="AH3" s="449"/>
      <c r="AI3" s="446"/>
      <c r="AJ3" s="447"/>
      <c r="AK3" s="454"/>
      <c r="AO3" s="103"/>
      <c r="AV3" t="s">
        <v>29</v>
      </c>
    </row>
    <row r="4" spans="1:48" ht="12" customHeight="1" x14ac:dyDescent="0.2">
      <c r="A4" s="3"/>
      <c r="B4" s="294"/>
      <c r="C4" s="3" t="s">
        <v>61</v>
      </c>
      <c r="D4" s="442">
        <f>+D7</f>
        <v>42675</v>
      </c>
      <c r="E4" s="442"/>
      <c r="F4" s="442"/>
      <c r="G4" s="442"/>
      <c r="H4" s="442"/>
      <c r="I4" s="442"/>
      <c r="J4" s="442"/>
      <c r="K4" s="442"/>
      <c r="L4" s="442"/>
      <c r="M4" s="442"/>
      <c r="N4" s="2"/>
      <c r="O4" s="2"/>
      <c r="P4" s="2"/>
      <c r="Q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1"/>
      <c r="AH4" s="449"/>
      <c r="AI4" s="446"/>
      <c r="AJ4" s="447"/>
      <c r="AK4" s="454"/>
      <c r="AO4" s="110"/>
    </row>
    <row r="5" spans="1:48" ht="17.25" customHeight="1" x14ac:dyDescent="0.2">
      <c r="B5" s="3"/>
      <c r="C5" s="3"/>
      <c r="D5" t="str">
        <f t="shared" ref="D5:I5" si="0">IF(TEXT(D7,"jjjj")="mercredi",WEEKNUM(F7),IF(TEXT(D7,"jjjj")="mardi","semaine",""))</f>
        <v>semaine</v>
      </c>
      <c r="E5">
        <f>IF(TEXT(E7,"jjjj")="mercredi",WEEKNUM(G7)-1,IF(TEXT(E7,"jjjj")="mardi","semaine",""))</f>
        <v>44</v>
      </c>
      <c r="F5" t="str">
        <f t="shared" si="0"/>
        <v/>
      </c>
      <c r="G5" t="str">
        <f t="shared" si="0"/>
        <v/>
      </c>
      <c r="H5" t="str">
        <f t="shared" si="0"/>
        <v/>
      </c>
      <c r="I5" t="str">
        <f t="shared" si="0"/>
        <v/>
      </c>
      <c r="J5" t="str">
        <f t="shared" ref="J5:AF5" si="1">IF(TEXT(J7,"jjjj")="mercredi",WEEKNUM(L7),IF(TEXT(J7,"jjjj")="mardi","semaine",""))</f>
        <v/>
      </c>
      <c r="K5" t="str">
        <f t="shared" si="1"/>
        <v>semaine</v>
      </c>
      <c r="L5">
        <f>IF(TEXT(L7,"jjjj")="mercredi",WEEKNUM(N7)-1,IF(TEXT(L7,"jjjj")="mardi","semaine",""))</f>
        <v>45</v>
      </c>
      <c r="M5" t="str">
        <f t="shared" si="1"/>
        <v/>
      </c>
      <c r="N5" t="str">
        <f t="shared" si="1"/>
        <v/>
      </c>
      <c r="O5" t="str">
        <f t="shared" si="1"/>
        <v/>
      </c>
      <c r="P5" t="str">
        <f t="shared" si="1"/>
        <v/>
      </c>
      <c r="Q5" t="str">
        <f t="shared" si="1"/>
        <v/>
      </c>
      <c r="R5" t="str">
        <f t="shared" si="1"/>
        <v>semaine</v>
      </c>
      <c r="S5">
        <f>IF(TEXT(S7,"jjjj")="mercredi",WEEKNUM(U7)-1,IF(TEXT(S7,"jjjj")="mardi","semaine",""))</f>
        <v>46</v>
      </c>
      <c r="T5" t="str">
        <f t="shared" si="1"/>
        <v/>
      </c>
      <c r="U5" t="str">
        <f t="shared" si="1"/>
        <v/>
      </c>
      <c r="V5" t="str">
        <f t="shared" si="1"/>
        <v/>
      </c>
      <c r="W5" t="str">
        <f t="shared" si="1"/>
        <v/>
      </c>
      <c r="X5" t="str">
        <f t="shared" si="1"/>
        <v/>
      </c>
      <c r="Y5" t="str">
        <f t="shared" si="1"/>
        <v>semaine</v>
      </c>
      <c r="Z5">
        <f>IF(TEXT(Z7,"jjjj")="mercredi",WEEKNUM(AB7)-1,IF(TEXT(Z7,"jjjj")="mardi","semaine",""))</f>
        <v>47</v>
      </c>
      <c r="AA5" t="str">
        <f t="shared" si="1"/>
        <v/>
      </c>
      <c r="AB5" t="str">
        <f t="shared" si="1"/>
        <v/>
      </c>
      <c r="AC5" t="str">
        <f t="shared" si="1"/>
        <v/>
      </c>
      <c r="AD5" t="str">
        <f t="shared" si="1"/>
        <v/>
      </c>
      <c r="AE5" t="str">
        <f t="shared" si="1"/>
        <v/>
      </c>
      <c r="AF5" t="str">
        <f t="shared" si="1"/>
        <v>semaine</v>
      </c>
      <c r="AG5" t="e">
        <f>IF(TEXT(AG7,"jjjj")="mercredi",WEEKNUM(AI7)-1,IF(TEXT(AG7,"jjjj")="mardi","semaine",""))</f>
        <v>#VALUE!</v>
      </c>
      <c r="AH5" s="449"/>
      <c r="AI5" s="446"/>
      <c r="AJ5" s="447"/>
      <c r="AK5" s="454"/>
      <c r="AO5" t="s">
        <v>62</v>
      </c>
      <c r="AP5" s="103"/>
    </row>
    <row r="6" spans="1:48" ht="17.25" customHeight="1" thickBot="1" x14ac:dyDescent="0.25">
      <c r="B6" s="3"/>
      <c r="C6" s="3"/>
      <c r="AH6" s="449"/>
      <c r="AI6" s="460"/>
      <c r="AJ6" s="461"/>
      <c r="AK6" s="454"/>
    </row>
    <row r="7" spans="1:48" ht="12.75" customHeight="1" thickBot="1" x14ac:dyDescent="0.25">
      <c r="A7" s="72" t="s">
        <v>28</v>
      </c>
      <c r="B7" s="73" t="s">
        <v>0</v>
      </c>
      <c r="C7" s="74" t="s">
        <v>1</v>
      </c>
      <c r="D7" s="129">
        <f>+oct!AH7+1</f>
        <v>42675</v>
      </c>
      <c r="E7" s="56">
        <f>+D7+1</f>
        <v>42676</v>
      </c>
      <c r="F7" s="56">
        <f t="shared" ref="F7:AF7" si="2">+E7+1</f>
        <v>42677</v>
      </c>
      <c r="G7" s="56">
        <f t="shared" si="2"/>
        <v>42678</v>
      </c>
      <c r="H7" s="56">
        <f t="shared" si="2"/>
        <v>42679</v>
      </c>
      <c r="I7" s="56">
        <f t="shared" si="2"/>
        <v>42680</v>
      </c>
      <c r="J7" s="56">
        <f t="shared" si="2"/>
        <v>42681</v>
      </c>
      <c r="K7" s="56">
        <f t="shared" si="2"/>
        <v>42682</v>
      </c>
      <c r="L7" s="56">
        <f t="shared" si="2"/>
        <v>42683</v>
      </c>
      <c r="M7" s="56">
        <f t="shared" si="2"/>
        <v>42684</v>
      </c>
      <c r="N7" s="129">
        <f t="shared" si="2"/>
        <v>42685</v>
      </c>
      <c r="O7" s="56">
        <f t="shared" si="2"/>
        <v>42686</v>
      </c>
      <c r="P7" s="56">
        <f t="shared" si="2"/>
        <v>42687</v>
      </c>
      <c r="Q7" s="56">
        <f t="shared" si="2"/>
        <v>42688</v>
      </c>
      <c r="R7" s="56">
        <f t="shared" si="2"/>
        <v>42689</v>
      </c>
      <c r="S7" s="56">
        <f t="shared" si="2"/>
        <v>42690</v>
      </c>
      <c r="T7" s="56">
        <f t="shared" si="2"/>
        <v>42691</v>
      </c>
      <c r="U7" s="56">
        <f t="shared" si="2"/>
        <v>42692</v>
      </c>
      <c r="V7" s="56">
        <f t="shared" si="2"/>
        <v>42693</v>
      </c>
      <c r="W7" s="56">
        <f t="shared" si="2"/>
        <v>42694</v>
      </c>
      <c r="X7" s="56">
        <f t="shared" si="2"/>
        <v>42695</v>
      </c>
      <c r="Y7" s="56">
        <f t="shared" si="2"/>
        <v>42696</v>
      </c>
      <c r="Z7" s="56">
        <f t="shared" si="2"/>
        <v>42697</v>
      </c>
      <c r="AA7" s="56">
        <f t="shared" si="2"/>
        <v>42698</v>
      </c>
      <c r="AB7" s="56">
        <f t="shared" si="2"/>
        <v>42699</v>
      </c>
      <c r="AC7" s="56">
        <f t="shared" si="2"/>
        <v>42700</v>
      </c>
      <c r="AD7" s="56">
        <f t="shared" si="2"/>
        <v>42701</v>
      </c>
      <c r="AE7" s="56">
        <f t="shared" si="2"/>
        <v>42702</v>
      </c>
      <c r="AF7" s="56">
        <f t="shared" si="2"/>
        <v>42703</v>
      </c>
      <c r="AG7" s="56">
        <f>+AF7+1</f>
        <v>42704</v>
      </c>
      <c r="AH7" s="459"/>
      <c r="AI7" s="283" t="s">
        <v>70</v>
      </c>
      <c r="AJ7" s="283" t="s">
        <v>71</v>
      </c>
      <c r="AK7" s="454" t="s">
        <v>23</v>
      </c>
      <c r="AL7" s="153" t="s">
        <v>28</v>
      </c>
      <c r="AM7" s="153" t="s">
        <v>44</v>
      </c>
      <c r="AN7" s="299"/>
    </row>
    <row r="8" spans="1:48" ht="12.75" hidden="1" customHeight="1" thickBot="1" x14ac:dyDescent="0.25">
      <c r="A8" s="185"/>
      <c r="B8" s="115"/>
      <c r="C8" s="101" t="s">
        <v>36</v>
      </c>
      <c r="D8" s="155">
        <f t="shared" ref="D8:AG8" si="3">WEEKDAY(D7)</f>
        <v>3</v>
      </c>
      <c r="E8" s="154">
        <f t="shared" si="3"/>
        <v>4</v>
      </c>
      <c r="F8" s="154">
        <f t="shared" si="3"/>
        <v>5</v>
      </c>
      <c r="G8" s="154">
        <f t="shared" si="3"/>
        <v>6</v>
      </c>
      <c r="H8" s="154">
        <f t="shared" si="3"/>
        <v>7</v>
      </c>
      <c r="I8" s="154">
        <f t="shared" si="3"/>
        <v>1</v>
      </c>
      <c r="J8" s="154">
        <f t="shared" si="3"/>
        <v>2</v>
      </c>
      <c r="K8" s="154">
        <f t="shared" si="3"/>
        <v>3</v>
      </c>
      <c r="L8" s="154">
        <f t="shared" si="3"/>
        <v>4</v>
      </c>
      <c r="M8" s="154">
        <f t="shared" si="3"/>
        <v>5</v>
      </c>
      <c r="N8" s="244">
        <f t="shared" si="3"/>
        <v>6</v>
      </c>
      <c r="O8" s="154">
        <f t="shared" si="3"/>
        <v>7</v>
      </c>
      <c r="P8" s="154">
        <f t="shared" si="3"/>
        <v>1</v>
      </c>
      <c r="Q8" s="154">
        <f t="shared" si="3"/>
        <v>2</v>
      </c>
      <c r="R8" s="154">
        <f t="shared" si="3"/>
        <v>3</v>
      </c>
      <c r="S8" s="154">
        <f t="shared" si="3"/>
        <v>4</v>
      </c>
      <c r="T8" s="154">
        <f t="shared" si="3"/>
        <v>5</v>
      </c>
      <c r="U8" s="154">
        <f t="shared" si="3"/>
        <v>6</v>
      </c>
      <c r="V8" s="196">
        <f t="shared" si="3"/>
        <v>7</v>
      </c>
      <c r="W8" s="154">
        <f t="shared" si="3"/>
        <v>1</v>
      </c>
      <c r="X8" s="154">
        <f t="shared" si="3"/>
        <v>2</v>
      </c>
      <c r="Y8" s="154">
        <f t="shared" si="3"/>
        <v>3</v>
      </c>
      <c r="Z8" s="154">
        <f t="shared" si="3"/>
        <v>4</v>
      </c>
      <c r="AA8" s="154">
        <f t="shared" si="3"/>
        <v>5</v>
      </c>
      <c r="AB8" s="154">
        <f t="shared" si="3"/>
        <v>6</v>
      </c>
      <c r="AC8" s="154">
        <f t="shared" si="3"/>
        <v>7</v>
      </c>
      <c r="AD8" s="154">
        <f t="shared" si="3"/>
        <v>1</v>
      </c>
      <c r="AE8" s="154">
        <f t="shared" si="3"/>
        <v>2</v>
      </c>
      <c r="AF8" s="154">
        <f t="shared" si="3"/>
        <v>3</v>
      </c>
      <c r="AG8" s="154">
        <f t="shared" si="3"/>
        <v>4</v>
      </c>
      <c r="AH8" s="149"/>
      <c r="AI8" s="108"/>
      <c r="AJ8" s="167"/>
      <c r="AK8" s="108"/>
      <c r="AL8" s="99"/>
      <c r="AN8" s="373"/>
    </row>
    <row r="9" spans="1:48" ht="11.25" customHeight="1" x14ac:dyDescent="0.2">
      <c r="A9" s="172"/>
      <c r="B9" s="173"/>
      <c r="C9" s="174"/>
      <c r="D9" s="204"/>
      <c r="E9" s="175"/>
      <c r="F9" s="175"/>
      <c r="G9" s="175"/>
      <c r="H9" s="175"/>
      <c r="I9" s="175"/>
      <c r="J9" s="175"/>
      <c r="K9" s="175"/>
      <c r="L9" s="175"/>
      <c r="M9" s="175"/>
      <c r="N9" s="244"/>
      <c r="O9" s="175"/>
      <c r="P9" s="175"/>
      <c r="Q9" s="175"/>
      <c r="R9" s="175"/>
      <c r="S9" s="175"/>
      <c r="T9" s="175"/>
      <c r="U9" s="175"/>
      <c r="V9" s="175"/>
      <c r="W9" s="197"/>
      <c r="X9" s="175"/>
      <c r="Y9" s="175"/>
      <c r="Z9" s="175"/>
      <c r="AA9" s="175"/>
      <c r="AB9" s="175"/>
      <c r="AC9" s="175"/>
      <c r="AD9" s="175"/>
      <c r="AE9" s="175"/>
      <c r="AF9" s="175"/>
      <c r="AG9" s="175"/>
      <c r="AH9" s="176"/>
      <c r="AI9" s="176"/>
      <c r="AJ9" s="178"/>
      <c r="AK9" s="176"/>
      <c r="AL9" s="173"/>
      <c r="AM9" s="178"/>
      <c r="AN9" s="1"/>
    </row>
    <row r="10" spans="1:48" x14ac:dyDescent="0.2">
      <c r="A10" s="136" t="s">
        <v>73</v>
      </c>
      <c r="B10" s="82"/>
      <c r="C10" s="84"/>
      <c r="D10" s="499"/>
      <c r="E10" s="46"/>
      <c r="F10" s="46"/>
      <c r="G10" s="46"/>
      <c r="H10" s="46"/>
      <c r="I10" s="46"/>
      <c r="J10" s="46"/>
      <c r="K10" s="46"/>
      <c r="L10" s="46"/>
      <c r="M10" s="46"/>
      <c r="N10" s="244"/>
      <c r="O10" s="46"/>
      <c r="P10" s="27"/>
      <c r="Q10" s="27"/>
      <c r="R10" s="27"/>
      <c r="S10" s="27"/>
      <c r="T10" s="27"/>
      <c r="U10" s="27"/>
      <c r="V10" s="45"/>
      <c r="W10" s="27"/>
      <c r="X10" s="27"/>
      <c r="Y10" s="27"/>
      <c r="Z10" s="27"/>
      <c r="AA10" s="27"/>
      <c r="AB10" s="27"/>
      <c r="AC10" s="46"/>
      <c r="AD10" s="83"/>
      <c r="AE10" s="46"/>
      <c r="AF10" s="46"/>
      <c r="AG10" s="83"/>
      <c r="AH10" s="128">
        <f t="shared" ref="AH10:AH37" si="4">SUM(D10:AG10)</f>
        <v>0</v>
      </c>
      <c r="AI10" s="162">
        <v>0</v>
      </c>
      <c r="AJ10" s="150" t="e">
        <f>+AI10/date!#REF!</f>
        <v>#REF!</v>
      </c>
      <c r="AK10" s="76">
        <f t="shared" ref="AK10:AK37" si="5">+AI10+AH10</f>
        <v>0</v>
      </c>
      <c r="AL10" s="136" t="s">
        <v>73</v>
      </c>
      <c r="AM10" s="163"/>
      <c r="AN10" s="1"/>
      <c r="AP10" s="103"/>
    </row>
    <row r="11" spans="1:48" x14ac:dyDescent="0.2">
      <c r="A11" s="67" t="s">
        <v>74</v>
      </c>
      <c r="B11" s="78"/>
      <c r="C11" s="13"/>
      <c r="D11" s="240"/>
      <c r="E11" s="27"/>
      <c r="F11" s="27"/>
      <c r="G11" s="27"/>
      <c r="H11" s="27"/>
      <c r="I11" s="27"/>
      <c r="J11" s="27"/>
      <c r="K11" s="27"/>
      <c r="L11" s="27"/>
      <c r="M11" s="27"/>
      <c r="N11" s="244"/>
      <c r="O11" s="27"/>
      <c r="P11" s="27"/>
      <c r="Q11" s="27"/>
      <c r="R11" s="27"/>
      <c r="S11" s="27"/>
      <c r="T11" s="27"/>
      <c r="U11" s="27"/>
      <c r="V11" s="45"/>
      <c r="W11" s="27"/>
      <c r="X11" s="27"/>
      <c r="Y11" s="27"/>
      <c r="Z11" s="27"/>
      <c r="AA11" s="27"/>
      <c r="AB11" s="27"/>
      <c r="AC11" s="27"/>
      <c r="AD11" s="85"/>
      <c r="AE11" s="27"/>
      <c r="AF11" s="27"/>
      <c r="AG11" s="85"/>
      <c r="AH11" s="128">
        <f t="shared" si="4"/>
        <v>0</v>
      </c>
      <c r="AI11" s="162">
        <v>0</v>
      </c>
      <c r="AJ11" s="150" t="e">
        <f>+AI11/date!#REF!</f>
        <v>#REF!</v>
      </c>
      <c r="AK11" s="76">
        <f t="shared" si="5"/>
        <v>0</v>
      </c>
      <c r="AL11" s="67" t="s">
        <v>74</v>
      </c>
      <c r="AM11" s="150"/>
      <c r="AN11" s="1"/>
      <c r="AP11" s="102"/>
    </row>
    <row r="12" spans="1:48" x14ac:dyDescent="0.2">
      <c r="A12" s="68" t="s">
        <v>75</v>
      </c>
      <c r="B12" s="78"/>
      <c r="C12" s="12"/>
      <c r="D12" s="240"/>
      <c r="E12" s="27"/>
      <c r="F12" s="27"/>
      <c r="G12" s="27"/>
      <c r="H12" s="27"/>
      <c r="I12" s="27"/>
      <c r="J12" s="27"/>
      <c r="K12" s="27"/>
      <c r="L12" s="27"/>
      <c r="M12" s="27"/>
      <c r="N12" s="244"/>
      <c r="O12" s="27"/>
      <c r="P12" s="27"/>
      <c r="Q12" s="27"/>
      <c r="R12" s="27"/>
      <c r="S12" s="27"/>
      <c r="T12" s="27"/>
      <c r="U12" s="27"/>
      <c r="V12" s="45"/>
      <c r="W12" s="27"/>
      <c r="X12" s="27"/>
      <c r="Y12" s="27"/>
      <c r="Z12" s="27"/>
      <c r="AA12" s="27"/>
      <c r="AB12" s="27"/>
      <c r="AC12" s="27"/>
      <c r="AD12" s="85"/>
      <c r="AE12" s="27"/>
      <c r="AF12" s="27"/>
      <c r="AG12" s="85"/>
      <c r="AH12" s="128">
        <f t="shared" si="4"/>
        <v>0</v>
      </c>
      <c r="AI12" s="162">
        <v>0</v>
      </c>
      <c r="AJ12" s="150" t="e">
        <f>+AI12/date!#REF!</f>
        <v>#REF!</v>
      </c>
      <c r="AK12" s="76">
        <f t="shared" si="5"/>
        <v>0</v>
      </c>
      <c r="AL12" s="68" t="s">
        <v>75</v>
      </c>
      <c r="AM12" s="29" t="s">
        <v>40</v>
      </c>
      <c r="AN12" s="1"/>
    </row>
    <row r="13" spans="1:48" x14ac:dyDescent="0.2">
      <c r="A13" s="68" t="s">
        <v>76</v>
      </c>
      <c r="B13" s="78"/>
      <c r="C13" s="206"/>
      <c r="D13" s="240"/>
      <c r="E13" s="27"/>
      <c r="F13" s="27"/>
      <c r="G13" s="27"/>
      <c r="H13" s="27"/>
      <c r="I13" s="27"/>
      <c r="J13" s="27"/>
      <c r="K13" s="27"/>
      <c r="L13" s="27"/>
      <c r="M13" s="27"/>
      <c r="N13" s="244"/>
      <c r="O13" s="27"/>
      <c r="P13" s="27"/>
      <c r="Q13" s="27"/>
      <c r="R13" s="27"/>
      <c r="S13" s="27"/>
      <c r="T13" s="27"/>
      <c r="U13" s="27"/>
      <c r="V13" s="45"/>
      <c r="W13" s="27"/>
      <c r="X13" s="27"/>
      <c r="Y13" s="27"/>
      <c r="Z13" s="27"/>
      <c r="AA13" s="27"/>
      <c r="AB13" s="27"/>
      <c r="AC13" s="27"/>
      <c r="AD13" s="85"/>
      <c r="AE13" s="27"/>
      <c r="AF13" s="27"/>
      <c r="AG13" s="85"/>
      <c r="AH13" s="128">
        <f t="shared" si="4"/>
        <v>0</v>
      </c>
      <c r="AI13" s="162">
        <v>0</v>
      </c>
      <c r="AJ13" s="150" t="e">
        <f>+AI13/date!#REF!</f>
        <v>#REF!</v>
      </c>
      <c r="AK13" s="76">
        <f t="shared" si="5"/>
        <v>0</v>
      </c>
      <c r="AL13" s="68" t="s">
        <v>76</v>
      </c>
      <c r="AM13" s="29" t="s">
        <v>40</v>
      </c>
      <c r="AN13" s="1"/>
    </row>
    <row r="14" spans="1:48" x14ac:dyDescent="0.2">
      <c r="A14" s="68" t="s">
        <v>77</v>
      </c>
      <c r="B14" s="78"/>
      <c r="C14" s="4"/>
      <c r="D14" s="240"/>
      <c r="E14" s="27"/>
      <c r="F14" s="27"/>
      <c r="G14" s="27"/>
      <c r="H14" s="10"/>
      <c r="I14" s="27"/>
      <c r="J14" s="27"/>
      <c r="K14" s="47"/>
      <c r="L14" s="47"/>
      <c r="M14" s="47"/>
      <c r="N14" s="244"/>
      <c r="O14" s="47"/>
      <c r="P14" s="27"/>
      <c r="Q14" s="27"/>
      <c r="R14" s="27"/>
      <c r="S14" s="27"/>
      <c r="T14" s="27"/>
      <c r="U14" s="27"/>
      <c r="V14" s="45"/>
      <c r="W14" s="27"/>
      <c r="X14" s="27"/>
      <c r="Y14" s="27"/>
      <c r="Z14" s="27"/>
      <c r="AA14" s="27"/>
      <c r="AB14" s="27"/>
      <c r="AC14" s="27"/>
      <c r="AD14" s="85"/>
      <c r="AE14" s="27"/>
      <c r="AF14" s="27"/>
      <c r="AG14" s="85"/>
      <c r="AH14" s="128">
        <f t="shared" si="4"/>
        <v>0</v>
      </c>
      <c r="AI14" s="162">
        <v>0</v>
      </c>
      <c r="AJ14" s="150" t="e">
        <f>+AI14/date!#REF!</f>
        <v>#REF!</v>
      </c>
      <c r="AK14" s="76">
        <f t="shared" si="5"/>
        <v>0</v>
      </c>
      <c r="AL14" s="68" t="s">
        <v>77</v>
      </c>
      <c r="AM14" s="150"/>
      <c r="AN14" s="1"/>
    </row>
    <row r="15" spans="1:48" x14ac:dyDescent="0.2">
      <c r="A15" s="68" t="s">
        <v>78</v>
      </c>
      <c r="B15" s="51"/>
      <c r="C15" s="4"/>
      <c r="D15" s="240"/>
      <c r="E15" s="27"/>
      <c r="F15" s="27"/>
      <c r="G15" s="27"/>
      <c r="H15" s="10"/>
      <c r="I15" s="27"/>
      <c r="J15" s="27"/>
      <c r="K15" s="47"/>
      <c r="L15" s="47"/>
      <c r="M15" s="47"/>
      <c r="N15" s="244"/>
      <c r="O15" s="47"/>
      <c r="P15" s="27"/>
      <c r="Q15" s="27"/>
      <c r="R15" s="27"/>
      <c r="S15" s="27"/>
      <c r="T15" s="27"/>
      <c r="U15" s="27"/>
      <c r="V15" s="45"/>
      <c r="W15" s="27"/>
      <c r="X15" s="27"/>
      <c r="Y15" s="27"/>
      <c r="Z15" s="27"/>
      <c r="AA15" s="27"/>
      <c r="AB15" s="27"/>
      <c r="AC15" s="27"/>
      <c r="AD15" s="85"/>
      <c r="AE15" s="27"/>
      <c r="AF15" s="27"/>
      <c r="AG15" s="85"/>
      <c r="AH15" s="128">
        <f t="shared" si="4"/>
        <v>0</v>
      </c>
      <c r="AI15" s="162">
        <v>0</v>
      </c>
      <c r="AJ15" s="150" t="e">
        <f>+AI15/date!#REF!</f>
        <v>#REF!</v>
      </c>
      <c r="AK15" s="76">
        <f t="shared" si="5"/>
        <v>0</v>
      </c>
      <c r="AL15" s="68" t="s">
        <v>78</v>
      </c>
      <c r="AM15" s="29" t="s">
        <v>40</v>
      </c>
      <c r="AN15" s="1"/>
    </row>
    <row r="16" spans="1:48" x14ac:dyDescent="0.2">
      <c r="A16" s="68" t="s">
        <v>50</v>
      </c>
      <c r="B16" s="51"/>
      <c r="C16" s="4"/>
      <c r="D16" s="240"/>
      <c r="E16" s="27"/>
      <c r="F16" s="27"/>
      <c r="G16" s="27"/>
      <c r="H16" s="10"/>
      <c r="I16" s="27"/>
      <c r="J16" s="27"/>
      <c r="K16" s="47"/>
      <c r="L16" s="47"/>
      <c r="M16" s="47"/>
      <c r="N16" s="244"/>
      <c r="O16" s="47"/>
      <c r="P16" s="27"/>
      <c r="Q16" s="27"/>
      <c r="R16" s="27"/>
      <c r="S16" s="27"/>
      <c r="T16" s="27"/>
      <c r="U16" s="27"/>
      <c r="V16" s="45"/>
      <c r="W16" s="27"/>
      <c r="X16" s="27"/>
      <c r="Y16" s="27"/>
      <c r="Z16" s="27"/>
      <c r="AA16" s="27"/>
      <c r="AB16" s="27"/>
      <c r="AC16" s="27"/>
      <c r="AD16" s="85"/>
      <c r="AE16" s="27"/>
      <c r="AF16" s="27"/>
      <c r="AG16" s="85"/>
      <c r="AH16" s="128">
        <f t="shared" si="4"/>
        <v>0</v>
      </c>
      <c r="AI16" s="162">
        <v>0</v>
      </c>
      <c r="AJ16" s="150" t="e">
        <f>+AI16/date!#REF!</f>
        <v>#REF!</v>
      </c>
      <c r="AK16" s="76">
        <f t="shared" si="5"/>
        <v>0</v>
      </c>
      <c r="AL16" s="68" t="s">
        <v>50</v>
      </c>
      <c r="AM16" s="29" t="s">
        <v>40</v>
      </c>
      <c r="AN16" s="1"/>
    </row>
    <row r="17" spans="1:44" x14ac:dyDescent="0.2">
      <c r="A17" s="68" t="s">
        <v>79</v>
      </c>
      <c r="B17" s="51"/>
      <c r="C17" s="4"/>
      <c r="D17" s="240"/>
      <c r="E17" s="27"/>
      <c r="F17" s="27"/>
      <c r="G17" s="27"/>
      <c r="H17" s="10"/>
      <c r="I17" s="27"/>
      <c r="J17" s="27"/>
      <c r="K17" s="47"/>
      <c r="L17" s="47"/>
      <c r="M17" s="47"/>
      <c r="N17" s="244"/>
      <c r="O17" s="47"/>
      <c r="P17" s="27"/>
      <c r="Q17" s="27"/>
      <c r="R17" s="27"/>
      <c r="S17" s="27"/>
      <c r="T17" s="27"/>
      <c r="U17" s="27"/>
      <c r="V17" s="45"/>
      <c r="W17" s="27"/>
      <c r="X17" s="27"/>
      <c r="Y17" s="27"/>
      <c r="Z17" s="27"/>
      <c r="AA17" s="27"/>
      <c r="AB17" s="27"/>
      <c r="AC17" s="27"/>
      <c r="AD17" s="85"/>
      <c r="AE17" s="27"/>
      <c r="AF17" s="27"/>
      <c r="AG17" s="85"/>
      <c r="AH17" s="128">
        <f t="shared" si="4"/>
        <v>0</v>
      </c>
      <c r="AI17" s="162">
        <v>0</v>
      </c>
      <c r="AJ17" s="150" t="e">
        <f>+AI17/date!#REF!</f>
        <v>#REF!</v>
      </c>
      <c r="AK17" s="76">
        <f t="shared" si="5"/>
        <v>0</v>
      </c>
      <c r="AL17" s="68" t="s">
        <v>79</v>
      </c>
      <c r="AM17" s="29"/>
      <c r="AN17" s="1"/>
    </row>
    <row r="18" spans="1:44" x14ac:dyDescent="0.2">
      <c r="A18" s="68" t="s">
        <v>80</v>
      </c>
      <c r="B18" s="78"/>
      <c r="C18" s="4"/>
      <c r="D18" s="240"/>
      <c r="E18" s="27"/>
      <c r="F18" s="27"/>
      <c r="G18" s="27"/>
      <c r="H18" s="10"/>
      <c r="I18" s="27"/>
      <c r="J18" s="27"/>
      <c r="K18" s="27"/>
      <c r="L18" s="27"/>
      <c r="M18" s="27"/>
      <c r="N18" s="244"/>
      <c r="O18" s="27"/>
      <c r="P18" s="27"/>
      <c r="Q18" s="27"/>
      <c r="R18" s="27"/>
      <c r="S18" s="27"/>
      <c r="T18" s="27"/>
      <c r="U18" s="27"/>
      <c r="V18" s="45"/>
      <c r="W18" s="27"/>
      <c r="X18" s="27"/>
      <c r="Y18" s="27"/>
      <c r="Z18" s="27"/>
      <c r="AA18" s="27"/>
      <c r="AB18" s="27"/>
      <c r="AC18" s="27"/>
      <c r="AD18" s="85"/>
      <c r="AE18" s="27"/>
      <c r="AF18" s="27"/>
      <c r="AG18" s="85"/>
      <c r="AH18" s="128">
        <f t="shared" si="4"/>
        <v>0</v>
      </c>
      <c r="AI18" s="162">
        <v>0</v>
      </c>
      <c r="AJ18" s="150" t="e">
        <f>+AI18/date!#REF!</f>
        <v>#REF!</v>
      </c>
      <c r="AK18" s="76">
        <f t="shared" si="5"/>
        <v>0</v>
      </c>
      <c r="AL18" s="68" t="s">
        <v>80</v>
      </c>
      <c r="AM18" s="150"/>
      <c r="AN18" s="1"/>
    </row>
    <row r="19" spans="1:44" x14ac:dyDescent="0.2">
      <c r="A19" s="68" t="s">
        <v>81</v>
      </c>
      <c r="B19" s="79"/>
      <c r="C19" s="14"/>
      <c r="D19" s="240"/>
      <c r="E19" s="27"/>
      <c r="F19" s="27"/>
      <c r="G19" s="27"/>
      <c r="H19" s="10"/>
      <c r="I19" s="27"/>
      <c r="J19" s="27"/>
      <c r="K19" s="27"/>
      <c r="L19" s="27"/>
      <c r="M19" s="27"/>
      <c r="N19" s="244"/>
      <c r="O19" s="27"/>
      <c r="P19" s="27"/>
      <c r="Q19" s="27"/>
      <c r="R19" s="27"/>
      <c r="S19" s="27"/>
      <c r="T19" s="27"/>
      <c r="U19" s="27"/>
      <c r="V19" s="45"/>
      <c r="W19" s="27"/>
      <c r="X19" s="27"/>
      <c r="Y19" s="27"/>
      <c r="Z19" s="27"/>
      <c r="AA19" s="27"/>
      <c r="AB19" s="27"/>
      <c r="AC19" s="27"/>
      <c r="AD19" s="85"/>
      <c r="AE19" s="27"/>
      <c r="AF19" s="27"/>
      <c r="AG19" s="85"/>
      <c r="AH19" s="128">
        <f t="shared" si="4"/>
        <v>0</v>
      </c>
      <c r="AI19" s="208">
        <v>0</v>
      </c>
      <c r="AJ19" s="150" t="e">
        <f>+AI19/date!#REF!</f>
        <v>#REF!</v>
      </c>
      <c r="AK19" s="76">
        <f t="shared" si="5"/>
        <v>0</v>
      </c>
      <c r="AL19" s="68" t="s">
        <v>81</v>
      </c>
      <c r="AM19" s="29" t="s">
        <v>40</v>
      </c>
      <c r="AN19" s="1"/>
      <c r="AO19" s="25"/>
      <c r="AP19" s="25"/>
      <c r="AQ19" s="25"/>
      <c r="AR19" s="25"/>
    </row>
    <row r="20" spans="1:44" x14ac:dyDescent="0.2">
      <c r="A20" s="68" t="s">
        <v>82</v>
      </c>
      <c r="B20" s="78"/>
      <c r="C20" s="4"/>
      <c r="D20" s="240"/>
      <c r="E20" s="27"/>
      <c r="F20" s="27"/>
      <c r="G20" s="27"/>
      <c r="H20" s="27"/>
      <c r="I20" s="27"/>
      <c r="J20" s="27"/>
      <c r="K20" s="27"/>
      <c r="L20" s="27"/>
      <c r="M20" s="27"/>
      <c r="N20" s="244"/>
      <c r="O20" s="27"/>
      <c r="P20" s="27"/>
      <c r="Q20" s="27"/>
      <c r="R20" s="27"/>
      <c r="S20" s="27"/>
      <c r="T20" s="27"/>
      <c r="U20" s="27"/>
      <c r="V20" s="45"/>
      <c r="W20" s="27"/>
      <c r="X20" s="27"/>
      <c r="Y20" s="27"/>
      <c r="Z20" s="27"/>
      <c r="AA20" s="27"/>
      <c r="AB20" s="27"/>
      <c r="AC20" s="27"/>
      <c r="AD20" s="85"/>
      <c r="AE20" s="27"/>
      <c r="AF20" s="27"/>
      <c r="AG20" s="85"/>
      <c r="AH20" s="128">
        <f t="shared" si="4"/>
        <v>0</v>
      </c>
      <c r="AI20" s="162">
        <v>0</v>
      </c>
      <c r="AJ20" s="150" t="e">
        <f>+AI20/date!#REF!</f>
        <v>#REF!</v>
      </c>
      <c r="AK20" s="76">
        <f t="shared" si="5"/>
        <v>0</v>
      </c>
      <c r="AL20" s="68" t="s">
        <v>82</v>
      </c>
      <c r="AM20" s="29" t="s">
        <v>40</v>
      </c>
      <c r="AN20" s="1"/>
      <c r="AQ20" s="16"/>
    </row>
    <row r="21" spans="1:44" x14ac:dyDescent="0.2">
      <c r="A21" s="68" t="s">
        <v>83</v>
      </c>
      <c r="B21" s="78"/>
      <c r="C21" s="4"/>
      <c r="D21" s="240"/>
      <c r="E21" s="27"/>
      <c r="F21" s="27"/>
      <c r="G21" s="27"/>
      <c r="H21" s="10"/>
      <c r="I21" s="27"/>
      <c r="J21" s="27"/>
      <c r="K21" s="27"/>
      <c r="L21" s="27"/>
      <c r="M21" s="27"/>
      <c r="N21" s="244"/>
      <c r="O21" s="27"/>
      <c r="P21" s="27"/>
      <c r="Q21" s="27"/>
      <c r="R21" s="27"/>
      <c r="S21" s="27"/>
      <c r="T21" s="27"/>
      <c r="U21" s="27"/>
      <c r="V21" s="45"/>
      <c r="W21" s="27"/>
      <c r="X21" s="27"/>
      <c r="Y21" s="27"/>
      <c r="Z21" s="27"/>
      <c r="AA21" s="27"/>
      <c r="AB21" s="27"/>
      <c r="AC21" s="27"/>
      <c r="AD21" s="85"/>
      <c r="AE21" s="27"/>
      <c r="AF21" s="27"/>
      <c r="AG21" s="85"/>
      <c r="AH21" s="128">
        <f t="shared" si="4"/>
        <v>0</v>
      </c>
      <c r="AI21" s="162">
        <v>0</v>
      </c>
      <c r="AJ21" s="150" t="e">
        <f>+AI21/date!#REF!</f>
        <v>#REF!</v>
      </c>
      <c r="AK21" s="76">
        <f t="shared" si="5"/>
        <v>0</v>
      </c>
      <c r="AL21" s="68" t="s">
        <v>83</v>
      </c>
      <c r="AM21" s="150"/>
      <c r="AN21" s="1"/>
    </row>
    <row r="22" spans="1:44" x14ac:dyDescent="0.2">
      <c r="A22" s="68" t="s">
        <v>84</v>
      </c>
      <c r="B22" s="78"/>
      <c r="C22" s="4"/>
      <c r="D22" s="240"/>
      <c r="E22" s="27"/>
      <c r="F22" s="27"/>
      <c r="G22" s="27"/>
      <c r="H22" s="27"/>
      <c r="I22" s="27"/>
      <c r="J22" s="27"/>
      <c r="K22" s="27"/>
      <c r="L22" s="27"/>
      <c r="M22" s="27"/>
      <c r="N22" s="244"/>
      <c r="O22" s="27"/>
      <c r="P22" s="27"/>
      <c r="Q22" s="27"/>
      <c r="R22" s="27"/>
      <c r="S22" s="27"/>
      <c r="T22" s="27"/>
      <c r="U22" s="27"/>
      <c r="V22" s="45"/>
      <c r="W22" s="27"/>
      <c r="X22" s="27"/>
      <c r="Y22" s="27"/>
      <c r="Z22" s="27"/>
      <c r="AA22" s="27"/>
      <c r="AB22" s="27"/>
      <c r="AC22" s="27"/>
      <c r="AD22" s="85"/>
      <c r="AE22" s="27"/>
      <c r="AF22" s="27"/>
      <c r="AG22" s="85"/>
      <c r="AH22" s="128">
        <f t="shared" si="4"/>
        <v>0</v>
      </c>
      <c r="AI22" s="162">
        <v>0</v>
      </c>
      <c r="AJ22" s="150" t="e">
        <f>+AI22/date!#REF!</f>
        <v>#REF!</v>
      </c>
      <c r="AK22" s="76">
        <f t="shared" si="5"/>
        <v>0</v>
      </c>
      <c r="AL22" s="68" t="s">
        <v>84</v>
      </c>
      <c r="AM22" s="150"/>
      <c r="AN22" s="1"/>
    </row>
    <row r="23" spans="1:44" x14ac:dyDescent="0.2">
      <c r="A23" s="68" t="s">
        <v>85</v>
      </c>
      <c r="B23" s="78"/>
      <c r="C23" s="4"/>
      <c r="D23" s="240"/>
      <c r="E23" s="27"/>
      <c r="F23" s="27"/>
      <c r="G23" s="27"/>
      <c r="H23" s="27"/>
      <c r="I23" s="27"/>
      <c r="J23" s="27"/>
      <c r="K23" s="27"/>
      <c r="L23" s="27"/>
      <c r="M23" s="27"/>
      <c r="N23" s="244"/>
      <c r="O23" s="27"/>
      <c r="P23" s="27"/>
      <c r="Q23" s="27"/>
      <c r="R23" s="27"/>
      <c r="S23" s="27"/>
      <c r="T23" s="27"/>
      <c r="U23" s="27"/>
      <c r="V23" s="45"/>
      <c r="W23" s="27"/>
      <c r="X23" s="27"/>
      <c r="Y23" s="27"/>
      <c r="Z23" s="27"/>
      <c r="AA23" s="27"/>
      <c r="AB23" s="27"/>
      <c r="AC23" s="27"/>
      <c r="AD23" s="85"/>
      <c r="AE23" s="27"/>
      <c r="AF23" s="27"/>
      <c r="AG23" s="85"/>
      <c r="AH23" s="128">
        <f t="shared" si="4"/>
        <v>0</v>
      </c>
      <c r="AI23" s="162">
        <v>0</v>
      </c>
      <c r="AJ23" s="150" t="e">
        <f>+AI23/date!#REF!</f>
        <v>#REF!</v>
      </c>
      <c r="AK23" s="76">
        <f t="shared" si="5"/>
        <v>0</v>
      </c>
      <c r="AL23" s="68" t="s">
        <v>85</v>
      </c>
      <c r="AM23" s="57" t="s">
        <v>40</v>
      </c>
      <c r="AN23" s="1"/>
    </row>
    <row r="24" spans="1:44" x14ac:dyDescent="0.2">
      <c r="A24" s="68" t="s">
        <v>86</v>
      </c>
      <c r="B24" s="51"/>
      <c r="C24" s="4"/>
      <c r="D24" s="240"/>
      <c r="E24" s="27"/>
      <c r="F24" s="27"/>
      <c r="G24" s="27"/>
      <c r="H24" s="27"/>
      <c r="I24" s="27"/>
      <c r="J24" s="27"/>
      <c r="K24" s="27"/>
      <c r="L24" s="27"/>
      <c r="M24" s="27"/>
      <c r="N24" s="244"/>
      <c r="O24" s="27"/>
      <c r="P24" s="27"/>
      <c r="Q24" s="27"/>
      <c r="R24" s="27"/>
      <c r="S24" s="27"/>
      <c r="T24" s="27"/>
      <c r="U24" s="27"/>
      <c r="V24" s="45"/>
      <c r="W24" s="27"/>
      <c r="X24" s="27"/>
      <c r="Y24" s="27"/>
      <c r="Z24" s="27"/>
      <c r="AA24" s="27"/>
      <c r="AB24" s="27"/>
      <c r="AC24" s="27"/>
      <c r="AD24" s="85"/>
      <c r="AE24" s="27"/>
      <c r="AF24" s="27"/>
      <c r="AG24" s="85"/>
      <c r="AH24" s="128">
        <f t="shared" si="4"/>
        <v>0</v>
      </c>
      <c r="AI24" s="162">
        <v>0</v>
      </c>
      <c r="AJ24" s="150" t="e">
        <f>+AI24/date!#REF!</f>
        <v>#REF!</v>
      </c>
      <c r="AK24" s="76">
        <f t="shared" si="5"/>
        <v>0</v>
      </c>
      <c r="AL24" s="68" t="s">
        <v>86</v>
      </c>
      <c r="AM24" s="57" t="s">
        <v>40</v>
      </c>
      <c r="AN24" s="1"/>
    </row>
    <row r="25" spans="1:44" x14ac:dyDescent="0.2">
      <c r="A25" s="68" t="s">
        <v>87</v>
      </c>
      <c r="B25" s="78"/>
      <c r="C25" s="4"/>
      <c r="D25" s="240"/>
      <c r="E25" s="27"/>
      <c r="F25" s="27"/>
      <c r="G25" s="27"/>
      <c r="H25" s="27"/>
      <c r="I25" s="27"/>
      <c r="J25" s="27"/>
      <c r="K25" s="27"/>
      <c r="L25" s="27"/>
      <c r="M25" s="27"/>
      <c r="N25" s="244"/>
      <c r="O25" s="27"/>
      <c r="P25" s="27"/>
      <c r="Q25" s="27"/>
      <c r="R25" s="27"/>
      <c r="S25" s="27"/>
      <c r="T25" s="27"/>
      <c r="U25" s="27"/>
      <c r="V25" s="45"/>
      <c r="W25" s="27"/>
      <c r="X25" s="27"/>
      <c r="Y25" s="27"/>
      <c r="Z25" s="27"/>
      <c r="AA25" s="27"/>
      <c r="AB25" s="27"/>
      <c r="AC25" s="27"/>
      <c r="AD25" s="85"/>
      <c r="AE25" s="27"/>
      <c r="AF25" s="27"/>
      <c r="AG25" s="85"/>
      <c r="AH25" s="128">
        <f t="shared" si="4"/>
        <v>0</v>
      </c>
      <c r="AI25" s="162">
        <v>0</v>
      </c>
      <c r="AJ25" s="150" t="e">
        <f>+AI25/date!#REF!</f>
        <v>#REF!</v>
      </c>
      <c r="AK25" s="76">
        <f t="shared" si="5"/>
        <v>0</v>
      </c>
      <c r="AL25" s="68" t="s">
        <v>87</v>
      </c>
      <c r="AM25" s="150"/>
      <c r="AN25" s="1"/>
    </row>
    <row r="26" spans="1:44" s="25" customFormat="1" x14ac:dyDescent="0.2">
      <c r="A26" s="68" t="s">
        <v>88</v>
      </c>
      <c r="B26" s="79"/>
      <c r="C26" s="14"/>
      <c r="D26" s="240"/>
      <c r="E26" s="27"/>
      <c r="F26" s="27"/>
      <c r="G26" s="27"/>
      <c r="H26" s="27"/>
      <c r="I26" s="27"/>
      <c r="J26" s="27"/>
      <c r="K26" s="27"/>
      <c r="L26" s="27"/>
      <c r="M26" s="27"/>
      <c r="N26" s="244"/>
      <c r="O26" s="27"/>
      <c r="P26" s="27"/>
      <c r="Q26" s="27"/>
      <c r="R26" s="27"/>
      <c r="S26" s="27"/>
      <c r="T26" s="27"/>
      <c r="U26" s="27"/>
      <c r="V26" s="45"/>
      <c r="W26" s="27"/>
      <c r="X26" s="27"/>
      <c r="Y26" s="27"/>
      <c r="Z26" s="27"/>
      <c r="AA26" s="27"/>
      <c r="AB26" s="27"/>
      <c r="AC26" s="27"/>
      <c r="AD26" s="85"/>
      <c r="AE26" s="27"/>
      <c r="AF26" s="27"/>
      <c r="AG26" s="85"/>
      <c r="AH26" s="128">
        <f t="shared" si="4"/>
        <v>0</v>
      </c>
      <c r="AI26" s="208">
        <v>0</v>
      </c>
      <c r="AJ26" s="150" t="e">
        <f>+AI26/date!#REF!</f>
        <v>#REF!</v>
      </c>
      <c r="AK26" s="76">
        <f t="shared" si="5"/>
        <v>0</v>
      </c>
      <c r="AL26" s="68" t="s">
        <v>88</v>
      </c>
      <c r="AM26" s="57" t="s">
        <v>40</v>
      </c>
      <c r="AN26" s="1"/>
    </row>
    <row r="27" spans="1:44" x14ac:dyDescent="0.2">
      <c r="A27" s="68" t="s">
        <v>89</v>
      </c>
      <c r="B27" s="78"/>
      <c r="C27" s="4"/>
      <c r="D27" s="240"/>
      <c r="E27" s="27"/>
      <c r="F27" s="27"/>
      <c r="G27" s="27"/>
      <c r="H27" s="27"/>
      <c r="I27" s="27"/>
      <c r="J27" s="27"/>
      <c r="K27" s="27"/>
      <c r="L27" s="27"/>
      <c r="M27" s="27"/>
      <c r="N27" s="244"/>
      <c r="O27" s="27"/>
      <c r="P27" s="27"/>
      <c r="Q27" s="27"/>
      <c r="R27" s="27"/>
      <c r="S27" s="27"/>
      <c r="T27" s="27"/>
      <c r="U27" s="27"/>
      <c r="V27" s="45"/>
      <c r="W27" s="27"/>
      <c r="X27" s="27"/>
      <c r="Y27" s="27"/>
      <c r="Z27" s="27"/>
      <c r="AA27" s="27"/>
      <c r="AB27" s="27"/>
      <c r="AC27" s="27"/>
      <c r="AD27" s="85"/>
      <c r="AE27" s="27"/>
      <c r="AF27" s="27"/>
      <c r="AG27" s="85"/>
      <c r="AH27" s="128">
        <f t="shared" si="4"/>
        <v>0</v>
      </c>
      <c r="AI27" s="162">
        <v>0</v>
      </c>
      <c r="AJ27" s="150" t="e">
        <f>+AI27/date!#REF!</f>
        <v>#REF!</v>
      </c>
      <c r="AK27" s="76">
        <f t="shared" si="5"/>
        <v>0</v>
      </c>
      <c r="AL27" s="68" t="s">
        <v>89</v>
      </c>
      <c r="AM27" s="150"/>
      <c r="AN27" s="1"/>
    </row>
    <row r="28" spans="1:44" x14ac:dyDescent="0.2">
      <c r="A28" s="68" t="s">
        <v>90</v>
      </c>
      <c r="B28" s="78"/>
      <c r="C28" s="4"/>
      <c r="D28" s="240"/>
      <c r="E28" s="27"/>
      <c r="F28" s="27"/>
      <c r="G28" s="27"/>
      <c r="H28" s="27"/>
      <c r="I28" s="27"/>
      <c r="J28" s="27"/>
      <c r="K28" s="27"/>
      <c r="L28" s="27"/>
      <c r="M28" s="27"/>
      <c r="N28" s="244"/>
      <c r="O28" s="27"/>
      <c r="P28" s="27"/>
      <c r="Q28" s="27"/>
      <c r="R28" s="27"/>
      <c r="S28" s="27"/>
      <c r="T28" s="27"/>
      <c r="U28" s="27"/>
      <c r="V28" s="45"/>
      <c r="W28" s="27"/>
      <c r="X28" s="27"/>
      <c r="Y28" s="27"/>
      <c r="Z28" s="27"/>
      <c r="AA28" s="27"/>
      <c r="AB28" s="27"/>
      <c r="AC28" s="27"/>
      <c r="AD28" s="85"/>
      <c r="AE28" s="27"/>
      <c r="AF28" s="27"/>
      <c r="AG28" s="85"/>
      <c r="AH28" s="128">
        <f t="shared" si="4"/>
        <v>0</v>
      </c>
      <c r="AI28" s="162">
        <v>0</v>
      </c>
      <c r="AJ28" s="150" t="e">
        <f>+AI28/date!#REF!</f>
        <v>#REF!</v>
      </c>
      <c r="AK28" s="76">
        <f t="shared" si="5"/>
        <v>0</v>
      </c>
      <c r="AL28" s="68" t="s">
        <v>90</v>
      </c>
      <c r="AM28" s="150"/>
      <c r="AN28" s="1"/>
    </row>
    <row r="29" spans="1:44" x14ac:dyDescent="0.2">
      <c r="A29" s="68" t="s">
        <v>91</v>
      </c>
      <c r="B29" s="78"/>
      <c r="C29" s="4"/>
      <c r="D29" s="240"/>
      <c r="E29" s="27"/>
      <c r="F29" s="25"/>
      <c r="G29" s="27"/>
      <c r="H29" s="27"/>
      <c r="I29" s="27"/>
      <c r="J29" s="27"/>
      <c r="K29" s="27"/>
      <c r="L29" s="27"/>
      <c r="M29" s="27"/>
      <c r="N29" s="244"/>
      <c r="O29" s="27"/>
      <c r="P29" s="27"/>
      <c r="Q29" s="27"/>
      <c r="R29" s="27"/>
      <c r="S29" s="27"/>
      <c r="T29" s="27"/>
      <c r="U29" s="27"/>
      <c r="V29" s="45"/>
      <c r="W29" s="27"/>
      <c r="X29" s="27"/>
      <c r="Y29" s="27"/>
      <c r="Z29" s="27"/>
      <c r="AA29" s="27"/>
      <c r="AB29" s="27"/>
      <c r="AC29" s="27"/>
      <c r="AD29" s="85"/>
      <c r="AE29" s="27"/>
      <c r="AF29" s="27"/>
      <c r="AG29" s="85"/>
      <c r="AH29" s="128">
        <f t="shared" si="4"/>
        <v>0</v>
      </c>
      <c r="AI29" s="162">
        <v>0</v>
      </c>
      <c r="AJ29" s="150" t="e">
        <f>+AI29/date!#REF!</f>
        <v>#REF!</v>
      </c>
      <c r="AK29" s="76">
        <f t="shared" si="5"/>
        <v>0</v>
      </c>
      <c r="AL29" s="68" t="s">
        <v>91</v>
      </c>
      <c r="AM29" s="29" t="s">
        <v>40</v>
      </c>
      <c r="AN29" s="1"/>
    </row>
    <row r="30" spans="1:44" x14ac:dyDescent="0.2">
      <c r="A30" s="68" t="s">
        <v>92</v>
      </c>
      <c r="B30" s="78"/>
      <c r="C30" s="4"/>
      <c r="D30" s="240"/>
      <c r="E30" s="27"/>
      <c r="F30" s="27"/>
      <c r="G30" s="27"/>
      <c r="H30" s="27"/>
      <c r="I30" s="27"/>
      <c r="J30" s="27"/>
      <c r="K30" s="27"/>
      <c r="L30" s="27"/>
      <c r="M30" s="27"/>
      <c r="N30" s="244"/>
      <c r="O30" s="27"/>
      <c r="P30" s="27"/>
      <c r="Q30" s="27"/>
      <c r="R30" s="27"/>
      <c r="S30" s="27"/>
      <c r="T30" s="27"/>
      <c r="U30" s="27"/>
      <c r="V30" s="45"/>
      <c r="W30" s="27"/>
      <c r="X30" s="27"/>
      <c r="Y30" s="27"/>
      <c r="Z30" s="27"/>
      <c r="AA30" s="27"/>
      <c r="AB30" s="27"/>
      <c r="AC30" s="27"/>
      <c r="AD30" s="85"/>
      <c r="AE30" s="27"/>
      <c r="AF30" s="27"/>
      <c r="AG30" s="85"/>
      <c r="AH30" s="128">
        <f t="shared" si="4"/>
        <v>0</v>
      </c>
      <c r="AI30" s="162">
        <v>0</v>
      </c>
      <c r="AJ30" s="150" t="e">
        <f>+AI30/date!#REF!</f>
        <v>#REF!</v>
      </c>
      <c r="AK30" s="76">
        <f t="shared" si="5"/>
        <v>0</v>
      </c>
      <c r="AL30" s="68" t="s">
        <v>92</v>
      </c>
      <c r="AM30" s="57"/>
      <c r="AN30" s="1"/>
    </row>
    <row r="31" spans="1:44" x14ac:dyDescent="0.2">
      <c r="A31" s="68" t="s">
        <v>93</v>
      </c>
      <c r="B31" s="78"/>
      <c r="C31" s="4"/>
      <c r="D31" s="240"/>
      <c r="E31" s="27"/>
      <c r="F31" s="27"/>
      <c r="G31" s="27"/>
      <c r="H31" s="27"/>
      <c r="I31" s="27"/>
      <c r="J31" s="27"/>
      <c r="K31" s="27"/>
      <c r="L31" s="27"/>
      <c r="M31" s="27"/>
      <c r="N31" s="244"/>
      <c r="O31" s="27"/>
      <c r="P31" s="27"/>
      <c r="Q31" s="27"/>
      <c r="R31" s="27"/>
      <c r="S31" s="27"/>
      <c r="T31" s="27"/>
      <c r="U31" s="27"/>
      <c r="V31" s="45"/>
      <c r="W31" s="27"/>
      <c r="X31" s="27"/>
      <c r="Y31" s="27"/>
      <c r="Z31" s="27"/>
      <c r="AA31" s="27"/>
      <c r="AB31" s="27"/>
      <c r="AC31" s="27"/>
      <c r="AD31" s="85"/>
      <c r="AE31" s="27"/>
      <c r="AF31" s="27"/>
      <c r="AG31" s="85"/>
      <c r="AH31" s="128">
        <f t="shared" si="4"/>
        <v>0</v>
      </c>
      <c r="AI31" s="162">
        <v>0</v>
      </c>
      <c r="AJ31" s="150" t="e">
        <f>+AI31/date!#REF!</f>
        <v>#REF!</v>
      </c>
      <c r="AK31" s="76">
        <f t="shared" si="5"/>
        <v>0</v>
      </c>
      <c r="AL31" s="68" t="s">
        <v>93</v>
      </c>
      <c r="AM31" s="29" t="s">
        <v>40</v>
      </c>
      <c r="AN31" s="1"/>
    </row>
    <row r="32" spans="1:44" x14ac:dyDescent="0.2">
      <c r="A32" s="68" t="s">
        <v>94</v>
      </c>
      <c r="B32" s="78"/>
      <c r="C32" s="12"/>
      <c r="D32" s="240"/>
      <c r="E32" s="27"/>
      <c r="F32" s="27"/>
      <c r="G32" s="27"/>
      <c r="H32" s="27"/>
      <c r="I32" s="27"/>
      <c r="J32" s="27"/>
      <c r="K32" s="27"/>
      <c r="L32" s="27"/>
      <c r="M32" s="27"/>
      <c r="N32" s="244"/>
      <c r="O32" s="27"/>
      <c r="P32" s="27"/>
      <c r="Q32" s="27"/>
      <c r="R32" s="27"/>
      <c r="S32" s="27"/>
      <c r="T32" s="27"/>
      <c r="U32" s="27"/>
      <c r="V32" s="45"/>
      <c r="W32" s="27"/>
      <c r="X32" s="27"/>
      <c r="Y32" s="27"/>
      <c r="Z32" s="27"/>
      <c r="AA32" s="27"/>
      <c r="AB32" s="27"/>
      <c r="AC32" s="27"/>
      <c r="AD32" s="85"/>
      <c r="AE32" s="27"/>
      <c r="AF32" s="27"/>
      <c r="AG32" s="85"/>
      <c r="AH32" s="128">
        <f t="shared" si="4"/>
        <v>0</v>
      </c>
      <c r="AI32" s="311">
        <v>0</v>
      </c>
      <c r="AJ32" s="312" t="e">
        <f>+AI32/date!#REF!</f>
        <v>#REF!</v>
      </c>
      <c r="AK32" s="76">
        <f t="shared" si="5"/>
        <v>0</v>
      </c>
      <c r="AL32" s="68" t="s">
        <v>94</v>
      </c>
      <c r="AM32" s="29" t="s">
        <v>40</v>
      </c>
      <c r="AN32" s="374"/>
      <c r="AO32" s="310"/>
    </row>
    <row r="33" spans="1:41" x14ac:dyDescent="0.2">
      <c r="A33" s="68" t="s">
        <v>95</v>
      </c>
      <c r="B33" s="78"/>
      <c r="C33" s="4"/>
      <c r="D33" s="240"/>
      <c r="E33" s="27"/>
      <c r="F33" s="27"/>
      <c r="G33" s="27"/>
      <c r="H33" s="27"/>
      <c r="I33" s="27"/>
      <c r="J33" s="27"/>
      <c r="K33" s="27"/>
      <c r="L33" s="27"/>
      <c r="M33" s="27"/>
      <c r="N33" s="244"/>
      <c r="O33" s="27"/>
      <c r="P33" s="27"/>
      <c r="Q33" s="27"/>
      <c r="R33" s="27"/>
      <c r="S33" s="27"/>
      <c r="T33" s="27"/>
      <c r="U33" s="27"/>
      <c r="V33" s="45"/>
      <c r="W33" s="27"/>
      <c r="X33" s="27"/>
      <c r="Y33" s="27"/>
      <c r="Z33" s="27"/>
      <c r="AA33" s="27"/>
      <c r="AB33" s="27"/>
      <c r="AC33" s="27"/>
      <c r="AD33" s="85"/>
      <c r="AE33" s="27"/>
      <c r="AF33" s="27"/>
      <c r="AG33" s="85"/>
      <c r="AH33" s="128">
        <f t="shared" si="4"/>
        <v>0</v>
      </c>
      <c r="AI33" s="162">
        <v>0</v>
      </c>
      <c r="AJ33" s="150" t="e">
        <f>+AI33/date!#REF!</f>
        <v>#REF!</v>
      </c>
      <c r="AK33" s="76">
        <f t="shared" si="5"/>
        <v>0</v>
      </c>
      <c r="AL33" s="68" t="s">
        <v>95</v>
      </c>
      <c r="AM33" s="29" t="s">
        <v>40</v>
      </c>
      <c r="AN33" s="1"/>
      <c r="AO33" s="309"/>
    </row>
    <row r="34" spans="1:41" x14ac:dyDescent="0.2">
      <c r="A34" s="252" t="s">
        <v>96</v>
      </c>
      <c r="B34" s="51"/>
      <c r="C34" s="4"/>
      <c r="D34" s="240"/>
      <c r="E34" s="27"/>
      <c r="F34" s="27"/>
      <c r="G34" s="27"/>
      <c r="H34" s="27"/>
      <c r="I34" s="27"/>
      <c r="J34" s="27"/>
      <c r="K34" s="27"/>
      <c r="L34" s="27"/>
      <c r="M34" s="27"/>
      <c r="N34" s="244"/>
      <c r="O34" s="27"/>
      <c r="P34" s="27"/>
      <c r="Q34" s="27"/>
      <c r="R34" s="27"/>
      <c r="S34" s="27"/>
      <c r="T34" s="27"/>
      <c r="U34" s="27"/>
      <c r="V34" s="45"/>
      <c r="W34" s="27"/>
      <c r="X34" s="27"/>
      <c r="Y34" s="27"/>
      <c r="Z34" s="27"/>
      <c r="AA34" s="27"/>
      <c r="AB34" s="27"/>
      <c r="AC34" s="27"/>
      <c r="AD34" s="85"/>
      <c r="AE34" s="27"/>
      <c r="AF34" s="27"/>
      <c r="AG34" s="85"/>
      <c r="AH34" s="128">
        <f t="shared" si="4"/>
        <v>0</v>
      </c>
      <c r="AI34" s="162">
        <v>0</v>
      </c>
      <c r="AJ34" s="150" t="e">
        <f>+AI34/date!#REF!</f>
        <v>#REF!</v>
      </c>
      <c r="AK34" s="76">
        <f t="shared" si="5"/>
        <v>0</v>
      </c>
      <c r="AL34" s="252" t="s">
        <v>96</v>
      </c>
      <c r="AM34" s="29" t="s">
        <v>40</v>
      </c>
      <c r="AN34" s="1"/>
    </row>
    <row r="35" spans="1:41" x14ac:dyDescent="0.2">
      <c r="A35" s="68" t="s">
        <v>97</v>
      </c>
      <c r="B35" s="78"/>
      <c r="C35" s="4"/>
      <c r="D35" s="240"/>
      <c r="E35" s="27"/>
      <c r="F35" s="27"/>
      <c r="G35" s="27"/>
      <c r="H35" s="10"/>
      <c r="I35" s="27"/>
      <c r="J35" s="27"/>
      <c r="K35" s="27"/>
      <c r="L35" s="27"/>
      <c r="M35" s="27"/>
      <c r="N35" s="244"/>
      <c r="O35" s="27"/>
      <c r="P35" s="27"/>
      <c r="Q35" s="27"/>
      <c r="R35" s="27"/>
      <c r="S35" s="27"/>
      <c r="T35" s="27"/>
      <c r="U35" s="27"/>
      <c r="V35" s="45"/>
      <c r="W35" s="27"/>
      <c r="X35" s="27"/>
      <c r="Y35" s="27"/>
      <c r="Z35" s="27"/>
      <c r="AA35" s="27"/>
      <c r="AB35" s="27"/>
      <c r="AC35" s="27"/>
      <c r="AD35" s="85"/>
      <c r="AE35" s="27"/>
      <c r="AF35" s="27"/>
      <c r="AG35" s="85"/>
      <c r="AH35" s="128">
        <f t="shared" si="4"/>
        <v>0</v>
      </c>
      <c r="AI35" s="162">
        <v>0</v>
      </c>
      <c r="AJ35" s="150" t="e">
        <f>+AI35/date!#REF!</f>
        <v>#REF!</v>
      </c>
      <c r="AK35" s="76">
        <f t="shared" si="5"/>
        <v>0</v>
      </c>
      <c r="AL35" s="68" t="s">
        <v>97</v>
      </c>
      <c r="AM35" s="150"/>
      <c r="AN35" s="1"/>
    </row>
    <row r="36" spans="1:41" x14ac:dyDescent="0.2">
      <c r="A36" s="156" t="s">
        <v>98</v>
      </c>
      <c r="B36" s="272"/>
      <c r="C36" s="269"/>
      <c r="D36" s="500"/>
      <c r="E36" s="270"/>
      <c r="F36" s="270"/>
      <c r="G36" s="270"/>
      <c r="H36" s="343"/>
      <c r="I36" s="270"/>
      <c r="J36" s="271"/>
      <c r="K36" s="270"/>
      <c r="L36" s="270"/>
      <c r="M36" s="270"/>
      <c r="N36" s="497"/>
      <c r="O36" s="270"/>
      <c r="P36" s="270"/>
      <c r="Q36" s="271"/>
      <c r="R36" s="270"/>
      <c r="S36" s="270"/>
      <c r="T36" s="270"/>
      <c r="U36" s="270"/>
      <c r="V36" s="271"/>
      <c r="W36" s="270"/>
      <c r="X36" s="271"/>
      <c r="Y36" s="270"/>
      <c r="Z36" s="27"/>
      <c r="AA36" s="27"/>
      <c r="AB36" s="270"/>
      <c r="AC36" s="270"/>
      <c r="AD36" s="349"/>
      <c r="AE36" s="271"/>
      <c r="AF36" s="270"/>
      <c r="AG36" s="349"/>
      <c r="AH36" s="128">
        <f t="shared" si="4"/>
        <v>0</v>
      </c>
      <c r="AI36" s="162">
        <v>0</v>
      </c>
      <c r="AJ36" s="150" t="e">
        <f>+AI36/date!#REF!</f>
        <v>#REF!</v>
      </c>
      <c r="AK36" s="76">
        <f t="shared" si="5"/>
        <v>0</v>
      </c>
      <c r="AL36" s="156" t="s">
        <v>98</v>
      </c>
      <c r="AM36" s="29" t="s">
        <v>40</v>
      </c>
      <c r="AN36" s="1"/>
    </row>
    <row r="37" spans="1:41" ht="13.5" thickBot="1" x14ac:dyDescent="0.25">
      <c r="A37" s="69" t="s">
        <v>99</v>
      </c>
      <c r="B37" s="80"/>
      <c r="C37" s="7"/>
      <c r="D37" s="501"/>
      <c r="E37" s="328"/>
      <c r="F37" s="328"/>
      <c r="G37" s="328"/>
      <c r="H37" s="328"/>
      <c r="I37" s="328"/>
      <c r="J37" s="327"/>
      <c r="K37" s="328"/>
      <c r="L37" s="328"/>
      <c r="M37" s="328"/>
      <c r="N37" s="498"/>
      <c r="O37" s="328"/>
      <c r="P37" s="328"/>
      <c r="Q37" s="327"/>
      <c r="R37" s="328"/>
      <c r="S37" s="328"/>
      <c r="T37" s="328"/>
      <c r="U37" s="328"/>
      <c r="V37" s="327"/>
      <c r="W37" s="328"/>
      <c r="X37" s="327"/>
      <c r="Y37" s="328"/>
      <c r="Z37" s="328"/>
      <c r="AA37" s="328"/>
      <c r="AB37" s="328"/>
      <c r="AC37" s="328"/>
      <c r="AD37" s="339"/>
      <c r="AE37" s="327"/>
      <c r="AF37" s="328"/>
      <c r="AG37" s="339"/>
      <c r="AH37" s="128">
        <f t="shared" si="4"/>
        <v>0</v>
      </c>
      <c r="AI37" s="162">
        <v>0</v>
      </c>
      <c r="AJ37" s="150" t="e">
        <f>+AI37/date!#REF!</f>
        <v>#REF!</v>
      </c>
      <c r="AK37" s="40">
        <f t="shared" si="5"/>
        <v>0</v>
      </c>
      <c r="AL37" s="69" t="s">
        <v>99</v>
      </c>
      <c r="AM37" s="90" t="s">
        <v>40</v>
      </c>
      <c r="AN37" s="1"/>
    </row>
    <row r="38" spans="1:41" ht="13.5" thickBot="1" x14ac:dyDescent="0.25">
      <c r="D38" s="205">
        <v>40483</v>
      </c>
      <c r="E38" s="181">
        <v>40484</v>
      </c>
      <c r="F38" s="181">
        <v>40485</v>
      </c>
      <c r="G38" s="181">
        <v>40486</v>
      </c>
      <c r="H38" s="181">
        <v>40487</v>
      </c>
      <c r="I38" s="181">
        <v>40488</v>
      </c>
      <c r="J38" s="181">
        <v>40489</v>
      </c>
      <c r="K38" s="181">
        <v>40490</v>
      </c>
      <c r="L38" s="181">
        <v>40491</v>
      </c>
      <c r="M38" s="181">
        <v>40492</v>
      </c>
      <c r="N38" s="205">
        <v>40493</v>
      </c>
      <c r="O38" s="181">
        <v>40494</v>
      </c>
      <c r="P38" s="181">
        <v>40495</v>
      </c>
      <c r="Q38" s="181">
        <v>40496</v>
      </c>
      <c r="R38" s="181">
        <v>40497</v>
      </c>
      <c r="S38" s="181">
        <v>40498</v>
      </c>
      <c r="T38" s="181">
        <v>40499</v>
      </c>
      <c r="U38" s="181">
        <v>40500</v>
      </c>
      <c r="V38" s="181">
        <v>40501</v>
      </c>
      <c r="W38" s="181">
        <v>40502</v>
      </c>
      <c r="X38" s="181">
        <v>40503</v>
      </c>
      <c r="Y38" s="181">
        <v>40504</v>
      </c>
      <c r="Z38" s="181">
        <v>40505</v>
      </c>
      <c r="AA38" s="181">
        <v>40506</v>
      </c>
      <c r="AB38" s="181">
        <v>40507</v>
      </c>
      <c r="AC38" s="181">
        <v>40508</v>
      </c>
      <c r="AD38" s="181">
        <v>40509</v>
      </c>
      <c r="AE38" s="181">
        <v>40510</v>
      </c>
      <c r="AF38" s="181">
        <v>40511</v>
      </c>
      <c r="AG38" s="181">
        <v>40512</v>
      </c>
      <c r="AH38" s="34">
        <f>SUM(AH10:AH37)</f>
        <v>0</v>
      </c>
      <c r="AI38" s="34">
        <f>SUM(AI10:AI37)</f>
        <v>0</v>
      </c>
      <c r="AJ38" s="34" t="e">
        <f>SUM(AJ11:AJ37)</f>
        <v>#REF!</v>
      </c>
      <c r="AK38" s="296">
        <f>SUM(AK10:AK37)</f>
        <v>0</v>
      </c>
      <c r="AN38" s="1"/>
    </row>
    <row r="39" spans="1:41" x14ac:dyDescent="0.2">
      <c r="AH39" s="317">
        <f>SUBTOTAL(9,AH12:AH37)</f>
        <v>0</v>
      </c>
    </row>
    <row r="40" spans="1:41" x14ac:dyDescent="0.2">
      <c r="AF40" s="18"/>
    </row>
    <row r="41" spans="1:41" ht="15" x14ac:dyDescent="0.25">
      <c r="P41" s="23" t="s">
        <v>17</v>
      </c>
      <c r="AF41" s="16"/>
    </row>
    <row r="42" spans="1:41" ht="39" x14ac:dyDescent="0.6">
      <c r="E42" s="23" t="s">
        <v>19</v>
      </c>
      <c r="O42" s="23" t="s">
        <v>17</v>
      </c>
      <c r="Q42" s="24" t="s">
        <v>18</v>
      </c>
      <c r="V42" s="24" t="s">
        <v>18</v>
      </c>
      <c r="Z42" s="23" t="s">
        <v>19</v>
      </c>
      <c r="AF42" s="17"/>
    </row>
    <row r="43" spans="1:41" x14ac:dyDescent="0.2">
      <c r="AF43" s="17"/>
    </row>
    <row r="45" spans="1:41" ht="15.75" x14ac:dyDescent="0.25">
      <c r="AF45" s="20"/>
    </row>
  </sheetData>
  <autoFilter ref="A9:AM38"/>
  <sortState ref="A10:AM37">
    <sortCondition ref="B10:B37"/>
  </sortState>
  <mergeCells count="4">
    <mergeCell ref="AH1:AH7"/>
    <mergeCell ref="AK1:AK7"/>
    <mergeCell ref="D4:M4"/>
    <mergeCell ref="AI1:AJ6"/>
  </mergeCells>
  <phoneticPr fontId="2" type="noConversion"/>
  <conditionalFormatting sqref="D38:AG38 O7:AG9 N7 D7:M9">
    <cfRule type="timePeriod" dxfId="193" priority="109" stopIfTrue="1" timePeriod="today">
      <formula>FLOOR(D7,1)=TODAY()</formula>
    </cfRule>
  </conditionalFormatting>
  <conditionalFormatting sqref="B10:C36 B37 AH10:AK37 AM10:AM37">
    <cfRule type="expression" dxfId="192" priority="87" stopIfTrue="1">
      <formula>$AL10=$AV$3</formula>
    </cfRule>
  </conditionalFormatting>
  <conditionalFormatting sqref="X7:Y9 AA7:AB9 AA11:AB13 P10:AB10 F30:H38 AB36 Z37:AB38 AA18:AB35 F7:H28 X11:Y38 Z7:Z35 D7:E38 I7:M38 O7:W38 AC7:AG38">
    <cfRule type="expression" dxfId="191" priority="119">
      <formula>D$8=1</formula>
    </cfRule>
    <cfRule type="expression" dxfId="190" priority="120">
      <formula>D$8=7</formula>
    </cfRule>
  </conditionalFormatting>
  <conditionalFormatting sqref="AA14:AA17">
    <cfRule type="expression" dxfId="189" priority="131">
      <formula>AB$8=1</formula>
    </cfRule>
    <cfRule type="expression" dxfId="188" priority="132">
      <formula>AB$8=7</formula>
    </cfRule>
  </conditionalFormatting>
  <conditionalFormatting sqref="AB14:AB17">
    <cfRule type="expression" dxfId="187" priority="45">
      <formula>AB$8=1</formula>
    </cfRule>
    <cfRule type="expression" dxfId="186" priority="46">
      <formula>AB$8=7</formula>
    </cfRule>
  </conditionalFormatting>
  <conditionalFormatting sqref="AA14:AA17">
    <cfRule type="expression" dxfId="185" priority="35">
      <formula>AA$8=1</formula>
    </cfRule>
    <cfRule type="expression" dxfId="184" priority="36">
      <formula>AA$8=7</formula>
    </cfRule>
  </conditionalFormatting>
  <conditionalFormatting sqref="N7">
    <cfRule type="expression" dxfId="183" priority="32">
      <formula>N$8=1</formula>
    </cfRule>
    <cfRule type="expression" dxfId="182" priority="33">
      <formula>N$8=7</formula>
    </cfRule>
  </conditionalFormatting>
  <conditionalFormatting sqref="N7">
    <cfRule type="expression" dxfId="181" priority="29">
      <formula>N$8=1</formula>
    </cfRule>
    <cfRule type="expression" dxfId="180" priority="30">
      <formula>N$8=7</formula>
    </cfRule>
  </conditionalFormatting>
  <conditionalFormatting sqref="N38">
    <cfRule type="expression" dxfId="179" priority="26">
      <formula>N$8=1</formula>
    </cfRule>
    <cfRule type="expression" dxfId="178" priority="27">
      <formula>N$8=7</formula>
    </cfRule>
  </conditionalFormatting>
  <conditionalFormatting sqref="N38">
    <cfRule type="expression" dxfId="177" priority="23">
      <formula>N$8=1</formula>
    </cfRule>
    <cfRule type="expression" dxfId="176" priority="24">
      <formula>N$8=7</formula>
    </cfRule>
  </conditionalFormatting>
  <conditionalFormatting sqref="D7">
    <cfRule type="expression" dxfId="175" priority="21">
      <formula>D$8=1</formula>
    </cfRule>
    <cfRule type="expression" dxfId="174" priority="22">
      <formula>D$8=7</formula>
    </cfRule>
  </conditionalFormatting>
  <conditionalFormatting sqref="D7">
    <cfRule type="expression" dxfId="173" priority="19">
      <formula>D$8=1</formula>
    </cfRule>
    <cfRule type="expression" dxfId="172" priority="20">
      <formula>D$8=7</formula>
    </cfRule>
  </conditionalFormatting>
  <conditionalFormatting sqref="D7">
    <cfRule type="expression" dxfId="171" priority="17">
      <formula>D$8=1</formula>
    </cfRule>
    <cfRule type="expression" dxfId="170" priority="18">
      <formula>D$8=7</formula>
    </cfRule>
  </conditionalFormatting>
  <conditionalFormatting sqref="D7">
    <cfRule type="expression" dxfId="169" priority="15">
      <formula>D$8=1</formula>
    </cfRule>
    <cfRule type="expression" dxfId="168" priority="16">
      <formula>D$8=7</formula>
    </cfRule>
  </conditionalFormatting>
  <conditionalFormatting sqref="D38">
    <cfRule type="expression" dxfId="167" priority="13">
      <formula>D$8=1</formula>
    </cfRule>
    <cfRule type="expression" dxfId="166" priority="14">
      <formula>D$8=7</formula>
    </cfRule>
  </conditionalFormatting>
  <conditionalFormatting sqref="D38">
    <cfRule type="expression" dxfId="165" priority="11">
      <formula>D$8=1</formula>
    </cfRule>
    <cfRule type="expression" dxfId="164" priority="12">
      <formula>D$8=7</formula>
    </cfRule>
  </conditionalFormatting>
  <conditionalFormatting sqref="G29">
    <cfRule type="expression" dxfId="163" priority="144">
      <formula>F$8=1</formula>
    </cfRule>
    <cfRule type="expression" dxfId="162" priority="145">
      <formula>F$8=7</formula>
    </cfRule>
  </conditionalFormatting>
  <conditionalFormatting sqref="Z36:AA36">
    <cfRule type="expression" dxfId="161" priority="8">
      <formula>Z$8=1</formula>
    </cfRule>
    <cfRule type="expression" dxfId="160" priority="9">
      <formula>Z$8=7</formula>
    </cfRule>
  </conditionalFormatting>
  <conditionalFormatting sqref="B4">
    <cfRule type="expression" dxfId="159" priority="6">
      <formula>B$8=1</formula>
    </cfRule>
    <cfRule type="expression" dxfId="158" priority="7">
      <formula>B$8=7</formula>
    </cfRule>
  </conditionalFormatting>
  <conditionalFormatting sqref="H29">
    <cfRule type="expression" dxfId="157" priority="4">
      <formula>H$8=1</formula>
    </cfRule>
    <cfRule type="expression" dxfId="156" priority="5">
      <formula>H$8=7</formula>
    </cfRule>
  </conditionalFormatting>
  <conditionalFormatting sqref="C37">
    <cfRule type="expression" dxfId="155" priority="3">
      <formula>$AL37=$AV$3</formula>
    </cfRule>
  </conditionalFormatting>
  <conditionalFormatting sqref="A10:A37">
    <cfRule type="expression" dxfId="31" priority="2" stopIfTrue="1">
      <formula>$A10=$B$6</formula>
    </cfRule>
  </conditionalFormatting>
  <conditionalFormatting sqref="AL10:AL37">
    <cfRule type="expression" dxfId="13" priority="1" stopIfTrue="1">
      <formula>$A10=$B$6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initiales">
                <anchor moveWithCells="1" sizeWithCells="1">
                  <from>
                    <xdr:col>39</xdr:col>
                    <xdr:colOff>123825</xdr:colOff>
                    <xdr:row>1</xdr:row>
                    <xdr:rowOff>57150</xdr:rowOff>
                  </from>
                  <to>
                    <xdr:col>40</xdr:col>
                    <xdr:colOff>781050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5" name="Button 4">
              <controlPr defaultSize="0" print="0" autoFill="0" autoPict="0" macro="[0]!enlever_filtre">
                <anchor moveWithCells="1" sizeWithCells="1">
                  <from>
                    <xdr:col>40</xdr:col>
                    <xdr:colOff>971550</xdr:colOff>
                    <xdr:row>1</xdr:row>
                    <xdr:rowOff>19050</xdr:rowOff>
                  </from>
                  <to>
                    <xdr:col>43</xdr:col>
                    <xdr:colOff>161925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6" name="Button 5">
              <controlPr defaultSize="0" print="0" autoFill="0" autoPict="0" macro="[0]!filtreSAV">
                <anchor moveWithCells="1" sizeWithCells="1">
                  <from>
                    <xdr:col>40</xdr:col>
                    <xdr:colOff>1000125</xdr:colOff>
                    <xdr:row>5</xdr:row>
                    <xdr:rowOff>200025</xdr:rowOff>
                  </from>
                  <to>
                    <xdr:col>43</xdr:col>
                    <xdr:colOff>104775</xdr:colOff>
                    <xdr:row>11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9" tint="-0.249977111117893"/>
  </sheetPr>
  <dimension ref="A1:AT44"/>
  <sheetViews>
    <sheetView showGridLines="0" workbookViewId="0">
      <pane xSplit="3" ySplit="7" topLeftCell="D8" activePane="bottomRight" state="frozen"/>
      <selection activeCell="AP24" sqref="AP24"/>
      <selection pane="topRight" activeCell="AP24" sqref="AP24"/>
      <selection pane="bottomLeft" activeCell="AP24" sqref="AP24"/>
      <selection pane="bottomRight" activeCell="AM10" sqref="AM10:AM37"/>
    </sheetView>
  </sheetViews>
  <sheetFormatPr baseColWidth="10" defaultColWidth="11.42578125" defaultRowHeight="12.75" x14ac:dyDescent="0.2"/>
  <cols>
    <col min="1" max="1" width="3.5703125" customWidth="1"/>
    <col min="2" max="2" width="13.7109375" bestFit="1" customWidth="1"/>
    <col min="3" max="3" width="8.7109375" customWidth="1"/>
    <col min="4" max="35" width="3.7109375" customWidth="1"/>
    <col min="36" max="36" width="4.28515625" customWidth="1"/>
    <col min="37" max="37" width="3.7109375" customWidth="1"/>
    <col min="38" max="38" width="4.28515625" customWidth="1"/>
    <col min="39" max="42" width="3.7109375" customWidth="1"/>
    <col min="43" max="43" width="3.7109375" hidden="1" customWidth="1"/>
    <col min="44" max="44" width="15.28515625" bestFit="1" customWidth="1"/>
    <col min="45" max="45" width="5.7109375" customWidth="1"/>
    <col min="46" max="46" width="3.7109375" customWidth="1"/>
  </cols>
  <sheetData>
    <row r="1" spans="1:45" ht="12" customHeight="1" x14ac:dyDescent="0.2">
      <c r="B1" s="33"/>
      <c r="C1" s="2" t="s">
        <v>3</v>
      </c>
      <c r="D1" s="2"/>
      <c r="E1" s="2"/>
      <c r="F1" s="2"/>
      <c r="G1" s="3"/>
      <c r="H1" s="3"/>
      <c r="I1" s="3"/>
      <c r="J1" s="2"/>
      <c r="K1" s="2"/>
      <c r="L1" s="2"/>
      <c r="M1" s="2"/>
      <c r="N1" s="2"/>
      <c r="V1" s="2"/>
      <c r="W1" s="2"/>
      <c r="X1" s="2"/>
      <c r="Y1" s="2"/>
      <c r="Z1" s="2"/>
      <c r="AA1" s="2"/>
      <c r="AB1" s="2"/>
      <c r="AC1" s="1"/>
      <c r="AI1" s="455" t="s">
        <v>53</v>
      </c>
      <c r="AJ1" s="444" t="s">
        <v>23</v>
      </c>
      <c r="AK1" s="445"/>
      <c r="AL1" s="440" t="s">
        <v>27</v>
      </c>
    </row>
    <row r="2" spans="1:45" ht="14.25" customHeight="1" x14ac:dyDescent="0.2">
      <c r="B2" s="41"/>
      <c r="C2" s="2" t="s">
        <v>2</v>
      </c>
      <c r="D2" s="2"/>
      <c r="E2" s="2"/>
      <c r="F2" s="2"/>
      <c r="G2" s="3"/>
      <c r="H2" s="3"/>
      <c r="I2" s="3"/>
      <c r="J2" s="2"/>
      <c r="K2" s="2"/>
      <c r="L2" s="2"/>
      <c r="M2" s="2"/>
      <c r="N2" s="111" t="str">
        <f>+CONCATENATE("ABSENCES ",MONTH($D$7),"/",YEAR($D$7))</f>
        <v>ABSENCES 12/2016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1"/>
      <c r="AI2" s="455"/>
      <c r="AJ2" s="446"/>
      <c r="AK2" s="447"/>
      <c r="AL2" s="454"/>
    </row>
    <row r="3" spans="1:45" ht="12" customHeight="1" x14ac:dyDescent="0.2">
      <c r="B3" s="11"/>
      <c r="C3" s="3" t="s">
        <v>4</v>
      </c>
      <c r="D3" s="3"/>
      <c r="E3" s="3"/>
      <c r="F3" s="2"/>
      <c r="G3" s="3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1"/>
      <c r="AI3" s="455"/>
      <c r="AJ3" s="446"/>
      <c r="AK3" s="447"/>
      <c r="AL3" s="454"/>
      <c r="AR3" s="103"/>
    </row>
    <row r="4" spans="1:45" ht="12" customHeight="1" thickBot="1" x14ac:dyDescent="0.25">
      <c r="A4" s="3"/>
      <c r="B4" s="31"/>
      <c r="C4" s="32" t="s">
        <v>20</v>
      </c>
      <c r="D4" s="442">
        <f>+D7</f>
        <v>42705</v>
      </c>
      <c r="E4" s="442"/>
      <c r="F4" s="442"/>
      <c r="G4" s="442"/>
      <c r="H4" s="442"/>
      <c r="I4" s="442"/>
      <c r="J4" s="442"/>
      <c r="K4" s="442"/>
      <c r="L4" s="442"/>
      <c r="M4" s="442"/>
      <c r="N4" s="2"/>
      <c r="O4" s="2"/>
      <c r="P4" s="2"/>
      <c r="Q4" s="2"/>
      <c r="S4" s="2"/>
      <c r="T4" s="2"/>
      <c r="U4" s="2"/>
      <c r="V4" s="2"/>
      <c r="W4" s="2"/>
      <c r="X4" s="2"/>
      <c r="Y4" s="2"/>
      <c r="Z4" s="2"/>
      <c r="AA4" s="2"/>
      <c r="AB4" s="2"/>
      <c r="AC4" s="1"/>
      <c r="AI4" s="455"/>
      <c r="AJ4" s="446"/>
      <c r="AK4" s="447"/>
      <c r="AL4" s="454"/>
      <c r="AR4" s="110"/>
    </row>
    <row r="5" spans="1:45" ht="12.75" customHeight="1" thickBot="1" x14ac:dyDescent="0.25">
      <c r="B5" s="294"/>
      <c r="C5" s="3" t="s">
        <v>61</v>
      </c>
      <c r="D5" t="str">
        <f t="shared" ref="D5:I5" si="0">IF(TEXT(D7,"jjjj")="mercredi",WEEKNUM(F7),IF(TEXT(D7,"jjjj")="mardi","semaine",""))</f>
        <v/>
      </c>
      <c r="E5" t="str">
        <f t="shared" si="0"/>
        <v/>
      </c>
      <c r="F5" t="str">
        <f t="shared" si="0"/>
        <v/>
      </c>
      <c r="G5" t="str">
        <f t="shared" si="0"/>
        <v/>
      </c>
      <c r="H5" t="str">
        <f t="shared" si="0"/>
        <v/>
      </c>
      <c r="I5" t="str">
        <f t="shared" si="0"/>
        <v>semaine</v>
      </c>
      <c r="J5">
        <f>IF(TEXT(J7,"jjjj")="mercredi",WEEKNUM(L7)-1,IF(TEXT(J7,"jjjj")="mardi","semaine",""))</f>
        <v>49</v>
      </c>
      <c r="K5" t="str">
        <f t="shared" ref="K5:AF5" si="1">IF(TEXT(K7,"jjjj")="mercredi",WEEKNUM(M7),IF(TEXT(K7,"jjjj")="mardi","semaine",""))</f>
        <v/>
      </c>
      <c r="L5" t="str">
        <f t="shared" si="1"/>
        <v/>
      </c>
      <c r="M5" t="str">
        <f t="shared" si="1"/>
        <v/>
      </c>
      <c r="N5" t="str">
        <f t="shared" si="1"/>
        <v/>
      </c>
      <c r="O5" t="str">
        <f t="shared" si="1"/>
        <v/>
      </c>
      <c r="P5" t="str">
        <f t="shared" si="1"/>
        <v>semaine</v>
      </c>
      <c r="Q5">
        <f>IF(TEXT(Q7,"jjjj")="mercredi",WEEKNUM(S7)-1,IF(TEXT(Q7,"jjjj")="mardi","semaine",""))</f>
        <v>50</v>
      </c>
      <c r="R5" t="str">
        <f t="shared" si="1"/>
        <v/>
      </c>
      <c r="S5" t="str">
        <f t="shared" si="1"/>
        <v/>
      </c>
      <c r="T5" t="str">
        <f t="shared" si="1"/>
        <v/>
      </c>
      <c r="U5" t="str">
        <f t="shared" si="1"/>
        <v/>
      </c>
      <c r="V5" t="str">
        <f t="shared" si="1"/>
        <v/>
      </c>
      <c r="W5" t="str">
        <f t="shared" si="1"/>
        <v>semaine</v>
      </c>
      <c r="X5">
        <f>IF(TEXT(X7,"jjjj")="mercredi",WEEKNUM(Z7)-1,IF(TEXT(X7,"jjjj")="mardi","semaine",""))</f>
        <v>51</v>
      </c>
      <c r="Y5" t="str">
        <f t="shared" si="1"/>
        <v/>
      </c>
      <c r="Z5" t="str">
        <f t="shared" si="1"/>
        <v/>
      </c>
      <c r="AA5" t="str">
        <f t="shared" si="1"/>
        <v/>
      </c>
      <c r="AB5" t="str">
        <f t="shared" si="1"/>
        <v/>
      </c>
      <c r="AC5" t="str">
        <f t="shared" si="1"/>
        <v/>
      </c>
      <c r="AD5" t="str">
        <f t="shared" si="1"/>
        <v>semaine</v>
      </c>
      <c r="AE5">
        <f>IF(TEXT(AE7,"jjjj")="mercredi",WEEKNUM(AG7)-1,IF(TEXT(AE7,"jjjj")="mardi","semaine",""))</f>
        <v>52</v>
      </c>
      <c r="AF5" t="str">
        <f t="shared" si="1"/>
        <v/>
      </c>
      <c r="AI5" s="455"/>
      <c r="AJ5" s="446"/>
      <c r="AK5" s="447"/>
      <c r="AL5" s="454"/>
      <c r="AQ5" s="49" t="s">
        <v>29</v>
      </c>
      <c r="AS5" s="103"/>
    </row>
    <row r="6" spans="1:45" ht="17.25" customHeight="1" thickBot="1" x14ac:dyDescent="0.25">
      <c r="B6" s="3"/>
      <c r="C6" s="3"/>
      <c r="AI6" s="455"/>
      <c r="AJ6" s="446"/>
      <c r="AK6" s="447"/>
      <c r="AL6" s="454"/>
    </row>
    <row r="7" spans="1:45" ht="13.5" customHeight="1" thickBot="1" x14ac:dyDescent="0.25">
      <c r="A7" s="72" t="s">
        <v>28</v>
      </c>
      <c r="B7" s="73" t="s">
        <v>0</v>
      </c>
      <c r="C7" s="74" t="s">
        <v>1</v>
      </c>
      <c r="D7" s="56">
        <f>+nov!AG7+1</f>
        <v>42705</v>
      </c>
      <c r="E7" s="56">
        <f>+D7+1</f>
        <v>42706</v>
      </c>
      <c r="F7" s="56">
        <f>+E7+1</f>
        <v>42707</v>
      </c>
      <c r="G7" s="56">
        <f>+F7+1</f>
        <v>42708</v>
      </c>
      <c r="H7" s="56">
        <f t="shared" ref="H7:AE7" si="2">+G7+1</f>
        <v>42709</v>
      </c>
      <c r="I7" s="56">
        <f t="shared" si="2"/>
        <v>42710</v>
      </c>
      <c r="J7" s="56">
        <f t="shared" si="2"/>
        <v>42711</v>
      </c>
      <c r="K7" s="56">
        <f t="shared" si="2"/>
        <v>42712</v>
      </c>
      <c r="L7" s="56">
        <f t="shared" si="2"/>
        <v>42713</v>
      </c>
      <c r="M7" s="56">
        <f t="shared" si="2"/>
        <v>42714</v>
      </c>
      <c r="N7" s="56">
        <f t="shared" si="2"/>
        <v>42715</v>
      </c>
      <c r="O7" s="56">
        <f t="shared" si="2"/>
        <v>42716</v>
      </c>
      <c r="P7" s="56">
        <f t="shared" si="2"/>
        <v>42717</v>
      </c>
      <c r="Q7" s="56">
        <f t="shared" si="2"/>
        <v>42718</v>
      </c>
      <c r="R7" s="56">
        <f t="shared" si="2"/>
        <v>42719</v>
      </c>
      <c r="S7" s="56">
        <f t="shared" si="2"/>
        <v>42720</v>
      </c>
      <c r="T7" s="56">
        <f t="shared" si="2"/>
        <v>42721</v>
      </c>
      <c r="U7" s="56">
        <f t="shared" si="2"/>
        <v>42722</v>
      </c>
      <c r="V7" s="56">
        <f t="shared" si="2"/>
        <v>42723</v>
      </c>
      <c r="W7" s="56">
        <f t="shared" si="2"/>
        <v>42724</v>
      </c>
      <c r="X7" s="56">
        <f t="shared" si="2"/>
        <v>42725</v>
      </c>
      <c r="Y7" s="56">
        <f t="shared" si="2"/>
        <v>42726</v>
      </c>
      <c r="Z7" s="56">
        <f t="shared" si="2"/>
        <v>42727</v>
      </c>
      <c r="AA7" s="56">
        <f t="shared" si="2"/>
        <v>42728</v>
      </c>
      <c r="AB7" s="129">
        <f t="shared" si="2"/>
        <v>42729</v>
      </c>
      <c r="AC7" s="56">
        <f t="shared" si="2"/>
        <v>42730</v>
      </c>
      <c r="AD7" s="56">
        <f t="shared" si="2"/>
        <v>42731</v>
      </c>
      <c r="AE7" s="56">
        <f t="shared" si="2"/>
        <v>42732</v>
      </c>
      <c r="AF7" s="56">
        <f>+AE7+1</f>
        <v>42733</v>
      </c>
      <c r="AG7" s="56">
        <f>+AF7+1</f>
        <v>42734</v>
      </c>
      <c r="AH7" s="56">
        <f>+AG7+1</f>
        <v>42735</v>
      </c>
      <c r="AI7" s="456"/>
      <c r="AJ7" s="382" t="s">
        <v>70</v>
      </c>
      <c r="AK7" s="383" t="s">
        <v>71</v>
      </c>
      <c r="AL7" s="454" t="s">
        <v>23</v>
      </c>
      <c r="AM7" s="153" t="s">
        <v>28</v>
      </c>
      <c r="AN7" s="153" t="s">
        <v>44</v>
      </c>
      <c r="AO7" s="325" t="s">
        <v>63</v>
      </c>
    </row>
    <row r="8" spans="1:45" ht="13.5" hidden="1" thickBot="1" x14ac:dyDescent="0.25">
      <c r="A8" s="185"/>
      <c r="B8" s="115"/>
      <c r="C8" s="101" t="s">
        <v>36</v>
      </c>
      <c r="D8" s="154">
        <f t="shared" ref="D8:AH8" si="3">WEEKDAY(D7)</f>
        <v>5</v>
      </c>
      <c r="E8" s="154">
        <f t="shared" si="3"/>
        <v>6</v>
      </c>
      <c r="F8" s="154">
        <f t="shared" si="3"/>
        <v>7</v>
      </c>
      <c r="G8" s="154">
        <f t="shared" si="3"/>
        <v>1</v>
      </c>
      <c r="H8" s="154">
        <f t="shared" si="3"/>
        <v>2</v>
      </c>
      <c r="I8" s="154">
        <f t="shared" si="3"/>
        <v>3</v>
      </c>
      <c r="J8" s="154">
        <f t="shared" si="3"/>
        <v>4</v>
      </c>
      <c r="K8" s="154">
        <f t="shared" si="3"/>
        <v>5</v>
      </c>
      <c r="L8" s="154">
        <f t="shared" si="3"/>
        <v>6</v>
      </c>
      <c r="M8" s="154">
        <f t="shared" si="3"/>
        <v>7</v>
      </c>
      <c r="N8" s="154">
        <f t="shared" si="3"/>
        <v>1</v>
      </c>
      <c r="O8" s="154">
        <f t="shared" si="3"/>
        <v>2</v>
      </c>
      <c r="P8" s="154">
        <f t="shared" si="3"/>
        <v>3</v>
      </c>
      <c r="Q8" s="154">
        <f t="shared" si="3"/>
        <v>4</v>
      </c>
      <c r="R8" s="154">
        <f t="shared" si="3"/>
        <v>5</v>
      </c>
      <c r="S8" s="154">
        <f t="shared" si="3"/>
        <v>6</v>
      </c>
      <c r="T8" s="154">
        <f t="shared" si="3"/>
        <v>7</v>
      </c>
      <c r="U8" s="154">
        <f t="shared" si="3"/>
        <v>1</v>
      </c>
      <c r="V8" s="154">
        <f t="shared" si="3"/>
        <v>2</v>
      </c>
      <c r="W8" s="154">
        <f t="shared" si="3"/>
        <v>3</v>
      </c>
      <c r="X8" s="154">
        <f t="shared" si="3"/>
        <v>4</v>
      </c>
      <c r="Y8" s="154">
        <f t="shared" si="3"/>
        <v>5</v>
      </c>
      <c r="Z8" s="154">
        <f t="shared" si="3"/>
        <v>6</v>
      </c>
      <c r="AA8" s="154">
        <f t="shared" si="3"/>
        <v>7</v>
      </c>
      <c r="AB8" s="155">
        <f t="shared" si="3"/>
        <v>1</v>
      </c>
      <c r="AC8" s="154">
        <f t="shared" si="3"/>
        <v>2</v>
      </c>
      <c r="AD8" s="154">
        <f t="shared" si="3"/>
        <v>3</v>
      </c>
      <c r="AE8" s="154">
        <f t="shared" si="3"/>
        <v>4</v>
      </c>
      <c r="AF8" s="154">
        <f t="shared" si="3"/>
        <v>5</v>
      </c>
      <c r="AG8" s="154">
        <f t="shared" si="3"/>
        <v>6</v>
      </c>
      <c r="AH8" s="154">
        <f t="shared" si="3"/>
        <v>7</v>
      </c>
      <c r="AI8" s="409"/>
      <c r="AJ8" s="394"/>
      <c r="AK8" s="387"/>
      <c r="AL8" s="108"/>
      <c r="AM8" s="157"/>
    </row>
    <row r="9" spans="1:45" ht="11.25" customHeight="1" x14ac:dyDescent="0.2">
      <c r="A9" s="172"/>
      <c r="B9" s="173"/>
      <c r="C9" s="174"/>
      <c r="D9" s="175"/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175"/>
      <c r="P9" s="175"/>
      <c r="Q9" s="175"/>
      <c r="R9" s="175"/>
      <c r="S9" s="175"/>
      <c r="T9" s="175"/>
      <c r="U9" s="175"/>
      <c r="V9" s="175"/>
      <c r="W9" s="175"/>
      <c r="X9" s="175"/>
      <c r="Y9" s="175"/>
      <c r="Z9" s="175"/>
      <c r="AA9" s="175"/>
      <c r="AB9" s="238"/>
      <c r="AC9" s="175"/>
      <c r="AD9" s="175"/>
      <c r="AE9" s="175"/>
      <c r="AF9" s="175"/>
      <c r="AG9" s="175"/>
      <c r="AH9" s="175"/>
      <c r="AI9" s="177"/>
      <c r="AJ9" s="395"/>
      <c r="AK9" s="387"/>
      <c r="AL9" s="176"/>
      <c r="AM9" s="173"/>
      <c r="AN9" s="178"/>
      <c r="AO9" s="295"/>
    </row>
    <row r="10" spans="1:45" x14ac:dyDescent="0.2">
      <c r="A10" s="136" t="s">
        <v>73</v>
      </c>
      <c r="B10" s="82"/>
      <c r="C10" s="75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27"/>
      <c r="Y10" s="27"/>
      <c r="Z10" s="46"/>
      <c r="AA10" s="46"/>
      <c r="AB10" s="345"/>
      <c r="AC10" s="83"/>
      <c r="AD10" s="83"/>
      <c r="AE10" s="83"/>
      <c r="AF10" s="83"/>
      <c r="AG10" s="83"/>
      <c r="AH10" s="83"/>
      <c r="AI10" s="410">
        <f t="shared" ref="AI10:AI37" si="4">SUM(D10:AH10)</f>
        <v>0</v>
      </c>
      <c r="AJ10" s="88">
        <v>0</v>
      </c>
      <c r="AK10" s="385" t="e">
        <f>+AJ10/date!#REF!</f>
        <v>#REF!</v>
      </c>
      <c r="AL10" s="411">
        <f t="shared" ref="AL10:AL37" si="5">+AI10+AJ10</f>
        <v>0</v>
      </c>
      <c r="AM10" s="136" t="s">
        <v>73</v>
      </c>
      <c r="AN10" s="163"/>
      <c r="AO10">
        <v>4</v>
      </c>
      <c r="AS10" s="103"/>
    </row>
    <row r="11" spans="1:45" x14ac:dyDescent="0.2">
      <c r="A11" s="67" t="s">
        <v>74</v>
      </c>
      <c r="B11" s="78"/>
      <c r="C11" s="12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46"/>
      <c r="AA11" s="46"/>
      <c r="AB11" s="345"/>
      <c r="AC11" s="83"/>
      <c r="AD11" s="83"/>
      <c r="AE11" s="83"/>
      <c r="AF11" s="83"/>
      <c r="AG11" s="83"/>
      <c r="AH11" s="83"/>
      <c r="AI11" s="410">
        <f t="shared" si="4"/>
        <v>0</v>
      </c>
      <c r="AJ11" s="88">
        <v>0</v>
      </c>
      <c r="AK11" s="385" t="e">
        <f>+AJ11/date!#REF!</f>
        <v>#REF!</v>
      </c>
      <c r="AL11" s="411">
        <f t="shared" si="5"/>
        <v>0</v>
      </c>
      <c r="AM11" s="67" t="s">
        <v>74</v>
      </c>
      <c r="AN11" s="150"/>
      <c r="AO11">
        <v>4</v>
      </c>
      <c r="AS11" s="102"/>
    </row>
    <row r="12" spans="1:45" x14ac:dyDescent="0.2">
      <c r="A12" s="68" t="s">
        <v>75</v>
      </c>
      <c r="B12" s="78"/>
      <c r="C12" s="12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46"/>
      <c r="AA12" s="46"/>
      <c r="AB12" s="345"/>
      <c r="AC12" s="83"/>
      <c r="AD12" s="83"/>
      <c r="AE12" s="83"/>
      <c r="AF12" s="83"/>
      <c r="AG12" s="83"/>
      <c r="AH12" s="83"/>
      <c r="AI12" s="410">
        <f t="shared" si="4"/>
        <v>0</v>
      </c>
      <c r="AJ12" s="88">
        <v>0</v>
      </c>
      <c r="AK12" s="385" t="e">
        <f>+AJ12/date!#REF!</f>
        <v>#REF!</v>
      </c>
      <c r="AL12" s="411">
        <f t="shared" si="5"/>
        <v>0</v>
      </c>
      <c r="AM12" s="68" t="s">
        <v>75</v>
      </c>
      <c r="AN12" s="29" t="s">
        <v>40</v>
      </c>
      <c r="AO12" s="150">
        <v>4</v>
      </c>
    </row>
    <row r="13" spans="1:45" x14ac:dyDescent="0.2">
      <c r="A13" s="68" t="s">
        <v>76</v>
      </c>
      <c r="B13" s="78"/>
      <c r="C13" s="206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46"/>
      <c r="AB13" s="345"/>
      <c r="AC13" s="83"/>
      <c r="AD13" s="83"/>
      <c r="AE13" s="83"/>
      <c r="AF13" s="83"/>
      <c r="AG13" s="83"/>
      <c r="AH13" s="83"/>
      <c r="AI13" s="410">
        <f t="shared" si="4"/>
        <v>0</v>
      </c>
      <c r="AJ13" s="88">
        <v>0</v>
      </c>
      <c r="AK13" s="385" t="e">
        <f>+AJ13/date!#REF!</f>
        <v>#REF!</v>
      </c>
      <c r="AL13" s="411">
        <f t="shared" si="5"/>
        <v>0</v>
      </c>
      <c r="AM13" s="68" t="s">
        <v>76</v>
      </c>
      <c r="AN13" s="29" t="s">
        <v>40</v>
      </c>
      <c r="AO13" s="150">
        <v>4</v>
      </c>
    </row>
    <row r="14" spans="1:45" x14ac:dyDescent="0.2">
      <c r="A14" s="68" t="s">
        <v>77</v>
      </c>
      <c r="B14" s="78"/>
      <c r="C14" s="4"/>
      <c r="D14" s="27"/>
      <c r="E14" s="27"/>
      <c r="F14" s="27"/>
      <c r="G14" s="27"/>
      <c r="H14" s="27"/>
      <c r="I14" s="27"/>
      <c r="J14" s="27"/>
      <c r="K14" s="27"/>
      <c r="L14" s="10"/>
      <c r="M14" s="27"/>
      <c r="N14" s="27"/>
      <c r="O14" s="27"/>
      <c r="P14" s="27"/>
      <c r="Q14" s="27"/>
      <c r="R14" s="27"/>
      <c r="S14" s="10"/>
      <c r="T14" s="27"/>
      <c r="U14" s="27"/>
      <c r="V14" s="27"/>
      <c r="W14" s="27"/>
      <c r="X14" s="27"/>
      <c r="Y14" s="27"/>
      <c r="Z14" s="27"/>
      <c r="AA14" s="46"/>
      <c r="AB14" s="345"/>
      <c r="AC14" s="83"/>
      <c r="AD14" s="83"/>
      <c r="AE14" s="83"/>
      <c r="AF14" s="83"/>
      <c r="AG14" s="83"/>
      <c r="AH14" s="190"/>
      <c r="AI14" s="410">
        <f t="shared" si="4"/>
        <v>0</v>
      </c>
      <c r="AJ14" s="88">
        <v>0</v>
      </c>
      <c r="AK14" s="385" t="e">
        <f>+AJ14/date!#REF!</f>
        <v>#REF!</v>
      </c>
      <c r="AL14" s="411">
        <f t="shared" si="5"/>
        <v>0</v>
      </c>
      <c r="AM14" s="68" t="s">
        <v>77</v>
      </c>
      <c r="AN14" s="150"/>
      <c r="AO14">
        <v>4</v>
      </c>
      <c r="AQ14" s="25"/>
    </row>
    <row r="15" spans="1:45" x14ac:dyDescent="0.2">
      <c r="A15" s="68" t="s">
        <v>78</v>
      </c>
      <c r="B15" s="51"/>
      <c r="C15" s="4"/>
      <c r="D15" s="27"/>
      <c r="E15" s="27"/>
      <c r="F15" s="27"/>
      <c r="G15" s="27"/>
      <c r="H15" s="27"/>
      <c r="I15" s="27"/>
      <c r="J15" s="27"/>
      <c r="K15" s="27"/>
      <c r="L15" s="10"/>
      <c r="M15" s="27"/>
      <c r="N15" s="27"/>
      <c r="O15" s="27"/>
      <c r="P15" s="27"/>
      <c r="Q15" s="27"/>
      <c r="R15" s="27"/>
      <c r="S15" s="10"/>
      <c r="T15" s="27"/>
      <c r="U15" s="27"/>
      <c r="V15" s="27"/>
      <c r="W15" s="27"/>
      <c r="X15" s="27"/>
      <c r="Y15" s="27"/>
      <c r="Z15" s="27"/>
      <c r="AA15" s="46"/>
      <c r="AB15" s="345"/>
      <c r="AC15" s="83"/>
      <c r="AD15" s="83"/>
      <c r="AE15" s="83"/>
      <c r="AF15" s="83"/>
      <c r="AG15" s="83"/>
      <c r="AH15" s="190" t="s">
        <v>35</v>
      </c>
      <c r="AI15" s="410">
        <f t="shared" si="4"/>
        <v>0</v>
      </c>
      <c r="AJ15" s="88">
        <v>0</v>
      </c>
      <c r="AK15" s="385" t="e">
        <f>+AJ15/date!#REF!</f>
        <v>#REF!</v>
      </c>
      <c r="AL15" s="411">
        <f t="shared" si="5"/>
        <v>0</v>
      </c>
      <c r="AM15" s="68" t="s">
        <v>78</v>
      </c>
      <c r="AN15" s="29" t="s">
        <v>40</v>
      </c>
      <c r="AO15" s="150"/>
    </row>
    <row r="16" spans="1:45" x14ac:dyDescent="0.2">
      <c r="A16" s="68" t="s">
        <v>50</v>
      </c>
      <c r="B16" s="51"/>
      <c r="C16" s="4"/>
      <c r="D16" s="27"/>
      <c r="E16" s="27"/>
      <c r="F16" s="27"/>
      <c r="G16" s="27"/>
      <c r="H16" s="27"/>
      <c r="I16" s="27"/>
      <c r="J16" s="27"/>
      <c r="K16" s="27"/>
      <c r="L16" s="10"/>
      <c r="M16" s="27"/>
      <c r="N16" s="27"/>
      <c r="O16" s="27"/>
      <c r="P16" s="27"/>
      <c r="Q16" s="27"/>
      <c r="R16" s="27"/>
      <c r="S16" s="10"/>
      <c r="T16" s="27"/>
      <c r="U16" s="27"/>
      <c r="V16" s="27"/>
      <c r="W16" s="27"/>
      <c r="X16" s="27"/>
      <c r="Y16" s="27"/>
      <c r="Z16" s="27"/>
      <c r="AA16" s="46"/>
      <c r="AB16" s="345"/>
      <c r="AC16" s="83"/>
      <c r="AD16" s="83"/>
      <c r="AE16" s="83"/>
      <c r="AF16" s="83"/>
      <c r="AG16" s="83"/>
      <c r="AH16" s="372" t="s">
        <v>35</v>
      </c>
      <c r="AI16" s="410">
        <f t="shared" si="4"/>
        <v>0</v>
      </c>
      <c r="AJ16" s="88">
        <v>0</v>
      </c>
      <c r="AK16" s="385" t="e">
        <f>+AJ16/date!#REF!</f>
        <v>#REF!</v>
      </c>
      <c r="AL16" s="411">
        <f t="shared" si="5"/>
        <v>0</v>
      </c>
      <c r="AM16" s="68" t="s">
        <v>50</v>
      </c>
      <c r="AN16" s="29" t="s">
        <v>40</v>
      </c>
      <c r="AO16" s="150"/>
    </row>
    <row r="17" spans="1:46" x14ac:dyDescent="0.2">
      <c r="A17" s="68" t="s">
        <v>79</v>
      </c>
      <c r="B17" s="51"/>
      <c r="C17" s="4"/>
      <c r="D17" s="27"/>
      <c r="E17" s="27"/>
      <c r="F17" s="27"/>
      <c r="G17" s="27"/>
      <c r="H17" s="27"/>
      <c r="I17" s="27"/>
      <c r="J17" s="27"/>
      <c r="K17" s="27"/>
      <c r="L17" s="10"/>
      <c r="M17" s="27"/>
      <c r="N17" s="27"/>
      <c r="O17" s="27"/>
      <c r="P17" s="27"/>
      <c r="Q17" s="27"/>
      <c r="R17" s="27"/>
      <c r="S17" s="10"/>
      <c r="T17" s="27"/>
      <c r="U17" s="27"/>
      <c r="V17" s="27"/>
      <c r="W17" s="27"/>
      <c r="X17" s="27"/>
      <c r="Y17" s="27"/>
      <c r="Z17" s="27"/>
      <c r="AA17" s="46"/>
      <c r="AB17" s="345"/>
      <c r="AC17" s="83"/>
      <c r="AD17" s="83"/>
      <c r="AE17" s="83"/>
      <c r="AF17" s="83"/>
      <c r="AG17" s="83"/>
      <c r="AH17" s="372"/>
      <c r="AI17" s="410">
        <f t="shared" si="4"/>
        <v>0</v>
      </c>
      <c r="AJ17" s="88">
        <v>0</v>
      </c>
      <c r="AK17" s="385" t="e">
        <f>+AJ17/date!#REF!</f>
        <v>#REF!</v>
      </c>
      <c r="AL17" s="411">
        <f t="shared" si="5"/>
        <v>0</v>
      </c>
      <c r="AM17" s="68" t="s">
        <v>79</v>
      </c>
      <c r="AN17" s="29"/>
      <c r="AO17" s="1"/>
    </row>
    <row r="18" spans="1:46" x14ac:dyDescent="0.2">
      <c r="A18" s="68" t="s">
        <v>80</v>
      </c>
      <c r="B18" s="78"/>
      <c r="C18" s="4"/>
      <c r="D18" s="27"/>
      <c r="E18" s="27"/>
      <c r="F18" s="27"/>
      <c r="G18" s="27"/>
      <c r="H18" s="27"/>
      <c r="I18" s="27"/>
      <c r="J18" s="27"/>
      <c r="K18" s="27"/>
      <c r="L18" s="10"/>
      <c r="M18" s="27"/>
      <c r="N18" s="27"/>
      <c r="O18" s="27"/>
      <c r="P18" s="27"/>
      <c r="Q18" s="27"/>
      <c r="R18" s="27"/>
      <c r="S18" s="10"/>
      <c r="T18" s="27"/>
      <c r="U18" s="27"/>
      <c r="V18" s="27"/>
      <c r="W18" s="27"/>
      <c r="X18" s="27"/>
      <c r="Y18" s="27"/>
      <c r="Z18" s="27"/>
      <c r="AA18" s="46"/>
      <c r="AB18" s="345"/>
      <c r="AC18" s="83"/>
      <c r="AD18" s="83"/>
      <c r="AE18" s="83"/>
      <c r="AF18" s="83"/>
      <c r="AG18" s="83"/>
      <c r="AH18" s="190"/>
      <c r="AI18" s="410">
        <f t="shared" si="4"/>
        <v>0</v>
      </c>
      <c r="AJ18" s="88">
        <v>0</v>
      </c>
      <c r="AK18" s="385" t="e">
        <f>+AJ18/date!#REF!</f>
        <v>#REF!</v>
      </c>
      <c r="AL18" s="411">
        <f t="shared" si="5"/>
        <v>0</v>
      </c>
      <c r="AM18" s="68" t="s">
        <v>80</v>
      </c>
      <c r="AN18" s="150"/>
      <c r="AO18">
        <v>4</v>
      </c>
    </row>
    <row r="19" spans="1:46" x14ac:dyDescent="0.2">
      <c r="A19" s="68" t="s">
        <v>81</v>
      </c>
      <c r="B19" s="78"/>
      <c r="C19" s="4"/>
      <c r="D19" s="27"/>
      <c r="E19" s="27"/>
      <c r="F19" s="27"/>
      <c r="G19" s="27"/>
      <c r="H19" s="27"/>
      <c r="I19" s="27"/>
      <c r="J19" s="27"/>
      <c r="K19" s="27"/>
      <c r="L19" s="10"/>
      <c r="M19" s="27"/>
      <c r="N19" s="27"/>
      <c r="O19" s="27"/>
      <c r="P19" s="27"/>
      <c r="Q19" s="27"/>
      <c r="R19" s="27"/>
      <c r="S19" s="10"/>
      <c r="T19" s="27"/>
      <c r="U19" s="27"/>
      <c r="V19" s="27"/>
      <c r="W19" s="27"/>
      <c r="X19" s="27"/>
      <c r="Y19" s="27"/>
      <c r="Z19" s="27"/>
      <c r="AA19" s="46"/>
      <c r="AB19" s="345"/>
      <c r="AC19" s="83"/>
      <c r="AD19" s="83"/>
      <c r="AE19" s="83"/>
      <c r="AF19" s="83"/>
      <c r="AG19" s="83"/>
      <c r="AH19" s="190" t="s">
        <v>35</v>
      </c>
      <c r="AI19" s="410">
        <f t="shared" si="4"/>
        <v>0</v>
      </c>
      <c r="AJ19" s="88">
        <v>0</v>
      </c>
      <c r="AK19" s="385" t="e">
        <f>+AJ19/date!#REF!</f>
        <v>#REF!</v>
      </c>
      <c r="AL19" s="411">
        <f t="shared" si="5"/>
        <v>0</v>
      </c>
      <c r="AM19" s="68" t="s">
        <v>81</v>
      </c>
      <c r="AN19" s="29" t="s">
        <v>40</v>
      </c>
      <c r="AO19" s="150"/>
      <c r="AR19" s="25"/>
      <c r="AS19" s="25"/>
      <c r="AT19" s="25"/>
    </row>
    <row r="20" spans="1:46" x14ac:dyDescent="0.2">
      <c r="A20" s="68" t="s">
        <v>82</v>
      </c>
      <c r="B20" s="78"/>
      <c r="C20" s="4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46"/>
      <c r="AB20" s="345"/>
      <c r="AC20" s="83"/>
      <c r="AD20" s="83"/>
      <c r="AE20" s="83"/>
      <c r="AF20" s="83"/>
      <c r="AG20" s="83"/>
      <c r="AH20" s="190"/>
      <c r="AI20" s="410">
        <f t="shared" si="4"/>
        <v>0</v>
      </c>
      <c r="AJ20" s="88">
        <v>0</v>
      </c>
      <c r="AK20" s="385" t="e">
        <f>+AJ20/date!#REF!</f>
        <v>#REF!</v>
      </c>
      <c r="AL20" s="411">
        <f t="shared" si="5"/>
        <v>0</v>
      </c>
      <c r="AM20" s="68" t="s">
        <v>82</v>
      </c>
      <c r="AN20" s="29" t="s">
        <v>40</v>
      </c>
      <c r="AO20" s="150">
        <v>4</v>
      </c>
      <c r="AT20" s="16"/>
    </row>
    <row r="21" spans="1:46" x14ac:dyDescent="0.2">
      <c r="A21" s="68" t="s">
        <v>83</v>
      </c>
      <c r="B21" s="78"/>
      <c r="C21" s="4"/>
      <c r="D21" s="27"/>
      <c r="E21" s="27"/>
      <c r="F21" s="27"/>
      <c r="G21" s="27"/>
      <c r="H21" s="27"/>
      <c r="I21" s="27"/>
      <c r="J21" s="27"/>
      <c r="K21" s="27"/>
      <c r="L21" s="10"/>
      <c r="M21" s="27"/>
      <c r="N21" s="27"/>
      <c r="O21" s="27"/>
      <c r="P21" s="27"/>
      <c r="Q21" s="27"/>
      <c r="R21" s="27"/>
      <c r="S21" s="10"/>
      <c r="T21" s="27"/>
      <c r="U21" s="27"/>
      <c r="V21" s="27"/>
      <c r="W21" s="27"/>
      <c r="X21" s="27"/>
      <c r="Y21" s="27"/>
      <c r="Z21" s="27"/>
      <c r="AA21" s="46"/>
      <c r="AB21" s="345"/>
      <c r="AC21" s="83"/>
      <c r="AD21" s="83"/>
      <c r="AE21" s="83"/>
      <c r="AF21" s="83"/>
      <c r="AG21" s="83"/>
      <c r="AH21" s="83"/>
      <c r="AI21" s="410">
        <f t="shared" si="4"/>
        <v>0</v>
      </c>
      <c r="AJ21" s="88">
        <v>0</v>
      </c>
      <c r="AK21" s="385" t="e">
        <f>+AJ21/date!#REF!</f>
        <v>#REF!</v>
      </c>
      <c r="AL21" s="411">
        <f t="shared" si="5"/>
        <v>0</v>
      </c>
      <c r="AM21" s="68" t="s">
        <v>83</v>
      </c>
      <c r="AN21" s="150"/>
      <c r="AO21">
        <v>4</v>
      </c>
    </row>
    <row r="22" spans="1:46" x14ac:dyDescent="0.2">
      <c r="A22" s="68" t="s">
        <v>84</v>
      </c>
      <c r="B22" s="78"/>
      <c r="C22" s="4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345"/>
      <c r="AC22" s="83"/>
      <c r="AD22" s="83"/>
      <c r="AE22" s="83"/>
      <c r="AF22" s="83"/>
      <c r="AG22" s="83"/>
      <c r="AH22" s="83"/>
      <c r="AI22" s="410">
        <f t="shared" si="4"/>
        <v>0</v>
      </c>
      <c r="AJ22" s="88">
        <v>0</v>
      </c>
      <c r="AK22" s="385" t="e">
        <f>+AJ22/date!#REF!</f>
        <v>#REF!</v>
      </c>
      <c r="AL22" s="411">
        <f t="shared" si="5"/>
        <v>0</v>
      </c>
      <c r="AM22" s="68" t="s">
        <v>84</v>
      </c>
      <c r="AN22" s="150"/>
    </row>
    <row r="23" spans="1:46" x14ac:dyDescent="0.2">
      <c r="A23" s="68" t="s">
        <v>85</v>
      </c>
      <c r="B23" s="78"/>
      <c r="C23" s="4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46"/>
      <c r="AB23" s="345"/>
      <c r="AC23" s="83"/>
      <c r="AD23" s="83"/>
      <c r="AE23" s="83"/>
      <c r="AF23" s="83"/>
      <c r="AG23" s="83"/>
      <c r="AH23" s="83"/>
      <c r="AI23" s="410">
        <f t="shared" si="4"/>
        <v>0</v>
      </c>
      <c r="AJ23" s="88">
        <v>0</v>
      </c>
      <c r="AK23" s="385" t="e">
        <f>+AJ23/date!#REF!</f>
        <v>#REF!</v>
      </c>
      <c r="AL23" s="411">
        <f t="shared" si="5"/>
        <v>0</v>
      </c>
      <c r="AM23" s="68" t="s">
        <v>85</v>
      </c>
      <c r="AN23" s="57" t="s">
        <v>40</v>
      </c>
    </row>
    <row r="24" spans="1:46" x14ac:dyDescent="0.2">
      <c r="A24" s="68" t="s">
        <v>86</v>
      </c>
      <c r="B24" s="51"/>
      <c r="C24" s="4"/>
      <c r="D24" s="27"/>
      <c r="E24" s="27"/>
      <c r="F24" s="27"/>
      <c r="G24" s="27"/>
      <c r="H24" s="27"/>
      <c r="I24" s="27"/>
      <c r="J24" s="27"/>
      <c r="K24" s="27"/>
      <c r="L24" s="10"/>
      <c r="M24" s="27"/>
      <c r="N24" s="27"/>
      <c r="O24" s="27"/>
      <c r="P24" s="27"/>
      <c r="Q24" s="27"/>
      <c r="R24" s="27"/>
      <c r="S24" s="10"/>
      <c r="T24" s="27"/>
      <c r="U24" s="27"/>
      <c r="V24" s="27"/>
      <c r="W24" s="27"/>
      <c r="X24" s="27"/>
      <c r="Y24" s="27"/>
      <c r="Z24" s="27"/>
      <c r="AA24" s="46"/>
      <c r="AB24" s="345"/>
      <c r="AC24" s="83"/>
      <c r="AD24" s="83"/>
      <c r="AE24" s="83"/>
      <c r="AF24" s="83"/>
      <c r="AG24" s="83"/>
      <c r="AH24" s="83" t="s">
        <v>35</v>
      </c>
      <c r="AI24" s="410">
        <f t="shared" si="4"/>
        <v>0</v>
      </c>
      <c r="AJ24" s="88">
        <v>0</v>
      </c>
      <c r="AK24" s="385" t="e">
        <f>+AJ24/date!#REF!</f>
        <v>#REF!</v>
      </c>
      <c r="AL24" s="411">
        <f t="shared" si="5"/>
        <v>0</v>
      </c>
      <c r="AM24" s="68" t="s">
        <v>86</v>
      </c>
      <c r="AN24" s="57" t="s">
        <v>40</v>
      </c>
      <c r="AO24" s="150"/>
    </row>
    <row r="25" spans="1:46" x14ac:dyDescent="0.2">
      <c r="A25" s="68" t="s">
        <v>87</v>
      </c>
      <c r="B25" s="78"/>
      <c r="C25" s="4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46"/>
      <c r="AB25" s="345"/>
      <c r="AC25" s="83"/>
      <c r="AD25" s="83"/>
      <c r="AE25" s="83"/>
      <c r="AF25" s="83"/>
      <c r="AG25" s="83"/>
      <c r="AH25" s="190"/>
      <c r="AI25" s="410">
        <f t="shared" si="4"/>
        <v>0</v>
      </c>
      <c r="AJ25" s="88">
        <v>0</v>
      </c>
      <c r="AK25" s="385" t="e">
        <f>+AJ25/date!#REF!</f>
        <v>#REF!</v>
      </c>
      <c r="AL25" s="411">
        <f t="shared" si="5"/>
        <v>0</v>
      </c>
      <c r="AM25" s="68" t="s">
        <v>87</v>
      </c>
      <c r="AN25" s="150"/>
      <c r="AO25">
        <v>4</v>
      </c>
    </row>
    <row r="26" spans="1:46" x14ac:dyDescent="0.2">
      <c r="A26" s="68" t="s">
        <v>88</v>
      </c>
      <c r="B26" s="78"/>
      <c r="C26" s="4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46"/>
      <c r="AB26" s="345"/>
      <c r="AC26" s="83"/>
      <c r="AD26" s="83"/>
      <c r="AE26" s="83"/>
      <c r="AF26" s="83"/>
      <c r="AG26" s="83"/>
      <c r="AH26" s="190" t="s">
        <v>35</v>
      </c>
      <c r="AI26" s="410">
        <f t="shared" si="4"/>
        <v>0</v>
      </c>
      <c r="AJ26" s="88">
        <v>0</v>
      </c>
      <c r="AK26" s="385" t="e">
        <f>+AJ26/date!#REF!</f>
        <v>#REF!</v>
      </c>
      <c r="AL26" s="411">
        <f t="shared" si="5"/>
        <v>0</v>
      </c>
      <c r="AM26" s="68" t="s">
        <v>88</v>
      </c>
      <c r="AN26" s="29" t="s">
        <v>40</v>
      </c>
      <c r="AO26" s="150"/>
      <c r="AR26" s="25"/>
      <c r="AS26" s="25"/>
      <c r="AT26" s="25"/>
    </row>
    <row r="27" spans="1:46" x14ac:dyDescent="0.2">
      <c r="A27" s="68" t="s">
        <v>89</v>
      </c>
      <c r="B27" s="78"/>
      <c r="C27" s="4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46"/>
      <c r="AB27" s="345"/>
      <c r="AC27" s="83"/>
      <c r="AD27" s="83"/>
      <c r="AE27" s="83"/>
      <c r="AF27" s="83"/>
      <c r="AG27" s="83"/>
      <c r="AH27" s="190"/>
      <c r="AI27" s="410">
        <f t="shared" si="4"/>
        <v>0</v>
      </c>
      <c r="AJ27" s="88">
        <v>0</v>
      </c>
      <c r="AK27" s="385" t="e">
        <f>+AJ27/date!#REF!</f>
        <v>#REF!</v>
      </c>
      <c r="AL27" s="411">
        <f t="shared" si="5"/>
        <v>0</v>
      </c>
      <c r="AM27" s="68" t="s">
        <v>89</v>
      </c>
      <c r="AN27" s="150"/>
      <c r="AO27">
        <v>4</v>
      </c>
    </row>
    <row r="28" spans="1:46" x14ac:dyDescent="0.2">
      <c r="A28" s="68" t="s">
        <v>90</v>
      </c>
      <c r="B28" s="78"/>
      <c r="C28" s="4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46"/>
      <c r="AB28" s="345"/>
      <c r="AC28" s="83"/>
      <c r="AD28" s="83"/>
      <c r="AE28" s="83"/>
      <c r="AF28" s="83"/>
      <c r="AG28" s="83"/>
      <c r="AH28" s="190"/>
      <c r="AI28" s="410">
        <f t="shared" si="4"/>
        <v>0</v>
      </c>
      <c r="AJ28" s="88">
        <v>0</v>
      </c>
      <c r="AK28" s="385" t="e">
        <f>+AJ28/date!#REF!</f>
        <v>#REF!</v>
      </c>
      <c r="AL28" s="411">
        <f t="shared" si="5"/>
        <v>0</v>
      </c>
      <c r="AM28" s="68" t="s">
        <v>90</v>
      </c>
      <c r="AN28" s="29"/>
      <c r="AO28" s="1"/>
    </row>
    <row r="29" spans="1:46" x14ac:dyDescent="0.2">
      <c r="A29" s="68" t="s">
        <v>91</v>
      </c>
      <c r="B29" s="78"/>
      <c r="C29" s="4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46"/>
      <c r="AB29" s="345"/>
      <c r="AC29" s="83"/>
      <c r="AD29" s="83"/>
      <c r="AE29" s="83"/>
      <c r="AF29" s="83"/>
      <c r="AG29" s="83"/>
      <c r="AH29" s="190" t="s">
        <v>35</v>
      </c>
      <c r="AI29" s="410">
        <f t="shared" si="4"/>
        <v>0</v>
      </c>
      <c r="AJ29" s="88">
        <v>0</v>
      </c>
      <c r="AK29" s="385" t="e">
        <f>+AJ29/date!#REF!</f>
        <v>#REF!</v>
      </c>
      <c r="AL29" s="411">
        <f t="shared" si="5"/>
        <v>0</v>
      </c>
      <c r="AM29" s="68" t="s">
        <v>91</v>
      </c>
      <c r="AN29" s="29" t="s">
        <v>40</v>
      </c>
      <c r="AO29" s="150"/>
    </row>
    <row r="30" spans="1:46" x14ac:dyDescent="0.2">
      <c r="A30" s="68" t="s">
        <v>92</v>
      </c>
      <c r="B30" s="78"/>
      <c r="C30" s="4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46"/>
      <c r="AB30" s="345"/>
      <c r="AC30" s="83"/>
      <c r="AD30" s="83"/>
      <c r="AE30" s="83"/>
      <c r="AF30" s="83"/>
      <c r="AG30" s="83"/>
      <c r="AH30" s="190"/>
      <c r="AI30" s="410">
        <f t="shared" si="4"/>
        <v>0</v>
      </c>
      <c r="AJ30" s="88">
        <v>0</v>
      </c>
      <c r="AK30" s="385" t="e">
        <f>+AJ30/date!#REF!</f>
        <v>#REF!</v>
      </c>
      <c r="AL30" s="411">
        <f t="shared" si="5"/>
        <v>0</v>
      </c>
      <c r="AM30" s="68" t="s">
        <v>92</v>
      </c>
      <c r="AN30" s="57"/>
      <c r="AO30">
        <v>4</v>
      </c>
    </row>
    <row r="31" spans="1:46" x14ac:dyDescent="0.2">
      <c r="A31" s="68" t="s">
        <v>93</v>
      </c>
      <c r="B31" s="78"/>
      <c r="C31" s="4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345"/>
      <c r="AC31" s="85"/>
      <c r="AD31" s="85"/>
      <c r="AE31" s="27"/>
      <c r="AF31" s="27"/>
      <c r="AG31" s="27"/>
      <c r="AH31" s="190"/>
      <c r="AI31" s="410">
        <f t="shared" si="4"/>
        <v>0</v>
      </c>
      <c r="AJ31" s="88">
        <v>0</v>
      </c>
      <c r="AK31" s="385" t="e">
        <f>+AJ31/date!#REF!</f>
        <v>#REF!</v>
      </c>
      <c r="AL31" s="411">
        <f t="shared" si="5"/>
        <v>0</v>
      </c>
      <c r="AM31" s="68" t="s">
        <v>93</v>
      </c>
      <c r="AN31" s="29" t="s">
        <v>40</v>
      </c>
      <c r="AO31" s="150">
        <v>4</v>
      </c>
    </row>
    <row r="32" spans="1:46" x14ac:dyDescent="0.2">
      <c r="A32" s="68" t="s">
        <v>94</v>
      </c>
      <c r="B32" s="78"/>
      <c r="C32" s="12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46"/>
      <c r="AB32" s="345"/>
      <c r="AC32" s="83"/>
      <c r="AD32" s="83"/>
      <c r="AE32" s="27"/>
      <c r="AF32" s="27"/>
      <c r="AG32" s="27"/>
      <c r="AH32" s="190"/>
      <c r="AI32" s="410">
        <f t="shared" si="4"/>
        <v>0</v>
      </c>
      <c r="AJ32" s="88">
        <v>0</v>
      </c>
      <c r="AK32" s="385" t="e">
        <f>+AJ32/date!#REF!</f>
        <v>#REF!</v>
      </c>
      <c r="AL32" s="411">
        <f t="shared" si="5"/>
        <v>0</v>
      </c>
      <c r="AM32" s="68" t="s">
        <v>94</v>
      </c>
      <c r="AN32" s="29" t="s">
        <v>40</v>
      </c>
      <c r="AO32" s="150">
        <v>4</v>
      </c>
      <c r="AR32" s="310"/>
    </row>
    <row r="33" spans="1:44" x14ac:dyDescent="0.2">
      <c r="A33" s="68" t="s">
        <v>95</v>
      </c>
      <c r="B33" s="78"/>
      <c r="C33" s="4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46"/>
      <c r="AB33" s="345"/>
      <c r="AC33" s="83"/>
      <c r="AD33" s="83"/>
      <c r="AE33" s="27"/>
      <c r="AF33" s="27"/>
      <c r="AG33" s="27"/>
      <c r="AH33" s="190"/>
      <c r="AI33" s="410">
        <f t="shared" si="4"/>
        <v>0</v>
      </c>
      <c r="AJ33" s="88">
        <v>0</v>
      </c>
      <c r="AK33" s="385" t="e">
        <f>+AJ33/date!#REF!</f>
        <v>#REF!</v>
      </c>
      <c r="AL33" s="411">
        <f t="shared" si="5"/>
        <v>0</v>
      </c>
      <c r="AM33" s="68" t="s">
        <v>95</v>
      </c>
      <c r="AN33" s="29" t="s">
        <v>40</v>
      </c>
      <c r="AO33" s="150">
        <v>4</v>
      </c>
      <c r="AR33" s="309"/>
    </row>
    <row r="34" spans="1:44" x14ac:dyDescent="0.2">
      <c r="A34" s="252" t="s">
        <v>96</v>
      </c>
      <c r="B34" s="51"/>
      <c r="C34" s="4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46"/>
      <c r="AB34" s="345"/>
      <c r="AC34" s="83"/>
      <c r="AD34" s="83"/>
      <c r="AE34" s="83"/>
      <c r="AF34" s="83"/>
      <c r="AG34" s="83"/>
      <c r="AH34" s="83"/>
      <c r="AI34" s="410">
        <f t="shared" si="4"/>
        <v>0</v>
      </c>
      <c r="AJ34" s="88">
        <v>0</v>
      </c>
      <c r="AK34" s="385" t="e">
        <f>+AJ34/date!#REF!</f>
        <v>#REF!</v>
      </c>
      <c r="AL34" s="411">
        <f t="shared" si="5"/>
        <v>0</v>
      </c>
      <c r="AM34" s="252" t="s">
        <v>96</v>
      </c>
      <c r="AN34" s="29" t="s">
        <v>40</v>
      </c>
      <c r="AO34" s="150">
        <v>4</v>
      </c>
    </row>
    <row r="35" spans="1:44" x14ac:dyDescent="0.2">
      <c r="A35" s="68" t="s">
        <v>97</v>
      </c>
      <c r="B35" s="78"/>
      <c r="C35" s="4"/>
      <c r="D35" s="27"/>
      <c r="E35" s="27"/>
      <c r="F35" s="27"/>
      <c r="G35" s="27"/>
      <c r="H35" s="27"/>
      <c r="I35" s="27"/>
      <c r="J35" s="27"/>
      <c r="K35" s="27"/>
      <c r="L35" s="10"/>
      <c r="M35" s="27"/>
      <c r="N35" s="27"/>
      <c r="O35" s="27"/>
      <c r="P35" s="27"/>
      <c r="Q35" s="27"/>
      <c r="R35" s="27"/>
      <c r="S35" s="10"/>
      <c r="T35" s="27"/>
      <c r="U35" s="27"/>
      <c r="V35" s="27"/>
      <c r="W35" s="27"/>
      <c r="X35" s="27"/>
      <c r="Y35" s="27"/>
      <c r="Z35" s="27"/>
      <c r="AA35" s="46"/>
      <c r="AB35" s="345"/>
      <c r="AC35" s="83"/>
      <c r="AD35" s="83"/>
      <c r="AE35" s="83"/>
      <c r="AF35" s="83"/>
      <c r="AG35" s="83"/>
      <c r="AH35" s="190"/>
      <c r="AI35" s="410">
        <f t="shared" si="4"/>
        <v>0</v>
      </c>
      <c r="AJ35" s="88">
        <v>0</v>
      </c>
      <c r="AK35" s="385" t="e">
        <f>+AJ35/date!#REF!</f>
        <v>#REF!</v>
      </c>
      <c r="AL35" s="411">
        <f t="shared" si="5"/>
        <v>0</v>
      </c>
      <c r="AM35" s="68" t="s">
        <v>97</v>
      </c>
      <c r="AN35" s="150"/>
      <c r="AO35">
        <v>4</v>
      </c>
    </row>
    <row r="36" spans="1:44" x14ac:dyDescent="0.2">
      <c r="A36" s="156" t="s">
        <v>98</v>
      </c>
      <c r="B36" s="272"/>
      <c r="C36" s="269"/>
      <c r="D36" s="271"/>
      <c r="E36" s="271"/>
      <c r="F36" s="270"/>
      <c r="G36" s="270"/>
      <c r="H36" s="271"/>
      <c r="I36" s="270"/>
      <c r="J36" s="270"/>
      <c r="K36" s="270"/>
      <c r="L36" s="343"/>
      <c r="M36" s="270"/>
      <c r="N36" s="270"/>
      <c r="O36" s="271"/>
      <c r="P36" s="270"/>
      <c r="Q36" s="270"/>
      <c r="R36" s="270"/>
      <c r="S36" s="343"/>
      <c r="T36" s="270"/>
      <c r="U36" s="270"/>
      <c r="V36" s="271"/>
      <c r="W36" s="270"/>
      <c r="X36" s="27"/>
      <c r="Y36" s="27"/>
      <c r="Z36" s="27"/>
      <c r="AA36" s="46"/>
      <c r="AB36" s="346"/>
      <c r="AC36" s="347"/>
      <c r="AD36" s="347"/>
      <c r="AE36" s="347"/>
      <c r="AF36" s="347"/>
      <c r="AG36" s="270"/>
      <c r="AH36" s="326" t="s">
        <v>35</v>
      </c>
      <c r="AI36" s="410">
        <f t="shared" si="4"/>
        <v>0</v>
      </c>
      <c r="AJ36" s="88">
        <v>0</v>
      </c>
      <c r="AK36" s="385" t="e">
        <f>+AJ36/date!#REF!</f>
        <v>#REF!</v>
      </c>
      <c r="AL36" s="411">
        <f t="shared" si="5"/>
        <v>0</v>
      </c>
      <c r="AM36" s="156" t="s">
        <v>98</v>
      </c>
      <c r="AN36" s="29" t="s">
        <v>40</v>
      </c>
      <c r="AO36" s="150"/>
    </row>
    <row r="37" spans="1:44" ht="13.5" thickBot="1" x14ac:dyDescent="0.25">
      <c r="A37" s="69" t="s">
        <v>99</v>
      </c>
      <c r="B37" s="80"/>
      <c r="C37" s="7"/>
      <c r="D37" s="327"/>
      <c r="E37" s="327"/>
      <c r="F37" s="328"/>
      <c r="G37" s="327"/>
      <c r="H37" s="327"/>
      <c r="I37" s="328"/>
      <c r="J37" s="328"/>
      <c r="K37" s="328"/>
      <c r="L37" s="328"/>
      <c r="M37" s="328"/>
      <c r="N37" s="328"/>
      <c r="O37" s="327"/>
      <c r="P37" s="328"/>
      <c r="Q37" s="328"/>
      <c r="R37" s="328"/>
      <c r="S37" s="328"/>
      <c r="T37" s="328"/>
      <c r="U37" s="328"/>
      <c r="V37" s="327"/>
      <c r="W37" s="328"/>
      <c r="X37" s="27"/>
      <c r="Y37" s="27"/>
      <c r="Z37" s="27"/>
      <c r="AA37" s="46"/>
      <c r="AB37" s="348"/>
      <c r="AC37" s="339"/>
      <c r="AD37" s="339"/>
      <c r="AE37" s="328"/>
      <c r="AF37" s="328"/>
      <c r="AG37" s="328"/>
      <c r="AH37" s="327" t="s">
        <v>35</v>
      </c>
      <c r="AI37" s="410">
        <f t="shared" si="4"/>
        <v>0</v>
      </c>
      <c r="AJ37" s="134">
        <v>0</v>
      </c>
      <c r="AK37" s="390" t="e">
        <f>+AJ37/date!#REF!</f>
        <v>#REF!</v>
      </c>
      <c r="AL37" s="411">
        <f t="shared" si="5"/>
        <v>0</v>
      </c>
      <c r="AM37" s="69" t="s">
        <v>99</v>
      </c>
      <c r="AN37" s="90" t="s">
        <v>40</v>
      </c>
      <c r="AO37" s="150"/>
    </row>
    <row r="38" spans="1:44" ht="13.5" thickBot="1" x14ac:dyDescent="0.25">
      <c r="D38" s="181">
        <v>40513</v>
      </c>
      <c r="E38" s="181">
        <v>40514</v>
      </c>
      <c r="F38" s="181">
        <v>40515</v>
      </c>
      <c r="G38" s="181">
        <v>40516</v>
      </c>
      <c r="H38" s="181">
        <v>40517</v>
      </c>
      <c r="I38" s="181">
        <v>40518</v>
      </c>
      <c r="J38" s="181">
        <v>40519</v>
      </c>
      <c r="K38" s="181">
        <v>40520</v>
      </c>
      <c r="L38" s="181">
        <v>40521</v>
      </c>
      <c r="M38" s="181">
        <v>40522</v>
      </c>
      <c r="N38" s="181">
        <v>40523</v>
      </c>
      <c r="O38" s="181">
        <v>40524</v>
      </c>
      <c r="P38" s="181">
        <v>40525</v>
      </c>
      <c r="Q38" s="181">
        <v>40526</v>
      </c>
      <c r="R38" s="181">
        <v>40527</v>
      </c>
      <c r="S38" s="181">
        <v>40528</v>
      </c>
      <c r="T38" s="181">
        <v>40529</v>
      </c>
      <c r="U38" s="181">
        <v>40530</v>
      </c>
      <c r="V38" s="181">
        <v>40531</v>
      </c>
      <c r="W38" s="181">
        <v>40532</v>
      </c>
      <c r="X38" s="181">
        <v>40533</v>
      </c>
      <c r="Y38" s="181">
        <v>40534</v>
      </c>
      <c r="Z38" s="181">
        <v>40535</v>
      </c>
      <c r="AA38" s="181">
        <v>40536</v>
      </c>
      <c r="AB38" s="205">
        <v>40537</v>
      </c>
      <c r="AC38" s="181">
        <v>40538</v>
      </c>
      <c r="AD38" s="181">
        <v>40539</v>
      </c>
      <c r="AE38" s="181">
        <v>40540</v>
      </c>
      <c r="AF38" s="181">
        <v>40541</v>
      </c>
      <c r="AG38" s="181">
        <v>40542</v>
      </c>
      <c r="AH38" s="181">
        <v>40543</v>
      </c>
      <c r="AI38" s="34">
        <f>SUM(AI10:AI37)</f>
        <v>0</v>
      </c>
      <c r="AJ38" s="34">
        <f>SUM(AJ10:AJ37)</f>
        <v>0</v>
      </c>
      <c r="AK38" s="34" t="e">
        <f>SUM(AK11:AK37)</f>
        <v>#REF!</v>
      </c>
      <c r="AL38" s="207">
        <f t="shared" ref="AL38" si="6">+AI38+AJ38</f>
        <v>0</v>
      </c>
    </row>
    <row r="39" spans="1:44" x14ac:dyDescent="0.2">
      <c r="AI39" s="319">
        <f>SUBTOTAL(9,AI12:AI37)</f>
        <v>0</v>
      </c>
    </row>
    <row r="40" spans="1:44" ht="15" x14ac:dyDescent="0.25">
      <c r="B40" s="23"/>
      <c r="D40" s="23"/>
      <c r="F40" s="23"/>
      <c r="H40" s="23"/>
      <c r="J40" s="23"/>
      <c r="L40" s="23"/>
      <c r="N40" s="23"/>
      <c r="P40" s="23"/>
      <c r="R40" s="23"/>
      <c r="T40" s="23"/>
      <c r="V40" s="23"/>
      <c r="X40" s="23"/>
      <c r="Z40" s="23"/>
      <c r="AB40" s="23"/>
      <c r="AD40" s="23"/>
      <c r="AF40" s="23"/>
      <c r="AH40" s="23"/>
      <c r="AJ40" s="23"/>
      <c r="AK40" s="23"/>
      <c r="AM40" s="23"/>
      <c r="AP40" s="23"/>
    </row>
    <row r="41" spans="1:44" ht="26.25" customHeight="1" x14ac:dyDescent="0.25">
      <c r="B41" s="23" t="s">
        <v>19</v>
      </c>
      <c r="C41" s="23" t="s">
        <v>19</v>
      </c>
      <c r="R41" s="23" t="s">
        <v>19</v>
      </c>
    </row>
    <row r="44" spans="1:44" ht="15" x14ac:dyDescent="0.25">
      <c r="T44" s="23" t="s">
        <v>33</v>
      </c>
    </row>
  </sheetData>
  <autoFilter ref="A9:AN41"/>
  <sortState ref="A10:AO37">
    <sortCondition ref="B10:B37"/>
  </sortState>
  <mergeCells count="4">
    <mergeCell ref="AI1:AI7"/>
    <mergeCell ref="AL1:AL7"/>
    <mergeCell ref="D4:M4"/>
    <mergeCell ref="AJ1:AK6"/>
  </mergeCells>
  <phoneticPr fontId="2" type="noConversion"/>
  <conditionalFormatting sqref="D38:AH38 D7:AH9 AB10:AB37">
    <cfRule type="timePeriod" dxfId="154" priority="80" stopIfTrue="1" timePeriod="today">
      <formula>FLOOR(D7,1)=TODAY()</formula>
    </cfRule>
  </conditionalFormatting>
  <conditionalFormatting sqref="B34:C34 AL34">
    <cfRule type="expression" dxfId="153" priority="65" stopIfTrue="1">
      <formula>$A34=$Q$4</formula>
    </cfRule>
  </conditionalFormatting>
  <conditionalFormatting sqref="D7:AH38">
    <cfRule type="expression" dxfId="152" priority="110">
      <formula>D$8=1</formula>
    </cfRule>
    <cfRule type="expression" dxfId="151" priority="111">
      <formula>D$8=7</formula>
    </cfRule>
  </conditionalFormatting>
  <conditionalFormatting sqref="D7:AH8">
    <cfRule type="expression" dxfId="150" priority="17">
      <formula>D$8=1</formula>
    </cfRule>
    <cfRule type="expression" dxfId="149" priority="18">
      <formula>D$8=7</formula>
    </cfRule>
  </conditionalFormatting>
  <conditionalFormatting sqref="AN23:AN24">
    <cfRule type="expression" dxfId="148" priority="546" stopIfTrue="1">
      <formula>$A21=$R$4</formula>
    </cfRule>
  </conditionalFormatting>
  <conditionalFormatting sqref="B5">
    <cfRule type="expression" dxfId="147" priority="8">
      <formula>B$8=1</formula>
    </cfRule>
    <cfRule type="expression" dxfId="146" priority="9">
      <formula>B$8=7</formula>
    </cfRule>
  </conditionalFormatting>
  <conditionalFormatting sqref="AN25:AN37 AN10:AN22">
    <cfRule type="expression" dxfId="145" priority="614">
      <formula>$A10=#REF!</formula>
    </cfRule>
  </conditionalFormatting>
  <conditionalFormatting sqref="AN23:AN24">
    <cfRule type="expression" dxfId="144" priority="621">
      <formula>$A21=#REF!</formula>
    </cfRule>
  </conditionalFormatting>
  <conditionalFormatting sqref="AN26:AN27 AN29:AN37 B10:C36 AI39 AI10:AJ37 AL10:AL38 B37">
    <cfRule type="expression" dxfId="143" priority="1122" stopIfTrue="1">
      <formula>$A10=$AQ$5</formula>
    </cfRule>
  </conditionalFormatting>
  <conditionalFormatting sqref="AN23:AN24">
    <cfRule type="expression" dxfId="142" priority="1129" stopIfTrue="1">
      <formula>$A21=$AQ$5</formula>
    </cfRule>
  </conditionalFormatting>
  <conditionalFormatting sqref="C37">
    <cfRule type="expression" dxfId="141" priority="3">
      <formula>$AL37=$AV$3</formula>
    </cfRule>
  </conditionalFormatting>
  <conditionalFormatting sqref="A10:A37">
    <cfRule type="expression" dxfId="32" priority="2" stopIfTrue="1">
      <formula>$A10=$B$6</formula>
    </cfRule>
  </conditionalFormatting>
  <conditionalFormatting sqref="AM10:AM37">
    <cfRule type="expression" dxfId="11" priority="1" stopIfTrue="1">
      <formula>$A10=$B$6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Button 3">
              <controlPr defaultSize="0" print="0" autoFill="0" autoPict="0" macro="[0]!initiales">
                <anchor moveWithCells="1" sizeWithCells="1">
                  <from>
                    <xdr:col>42</xdr:col>
                    <xdr:colOff>123825</xdr:colOff>
                    <xdr:row>1</xdr:row>
                    <xdr:rowOff>57150</xdr:rowOff>
                  </from>
                  <to>
                    <xdr:col>43</xdr:col>
                    <xdr:colOff>781050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5" name="Button 4">
              <controlPr defaultSize="0" print="0" autoFill="0" autoPict="0" macro="[0]!enlever_filtre">
                <anchor moveWithCells="1" sizeWithCells="1">
                  <from>
                    <xdr:col>43</xdr:col>
                    <xdr:colOff>971550</xdr:colOff>
                    <xdr:row>1</xdr:row>
                    <xdr:rowOff>19050</xdr:rowOff>
                  </from>
                  <to>
                    <xdr:col>46</xdr:col>
                    <xdr:colOff>161925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6" name="Button 5">
              <controlPr defaultSize="0" print="0" autoFill="0" autoPict="0" macro="[0]!filtreSAV">
                <anchor moveWithCells="1" sizeWithCells="1">
                  <from>
                    <xdr:col>43</xdr:col>
                    <xdr:colOff>1000125</xdr:colOff>
                    <xdr:row>5</xdr:row>
                    <xdr:rowOff>200025</xdr:rowOff>
                  </from>
                  <to>
                    <xdr:col>46</xdr:col>
                    <xdr:colOff>104775</xdr:colOff>
                    <xdr:row>11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7030A0"/>
  </sheetPr>
  <dimension ref="A1:AV42"/>
  <sheetViews>
    <sheetView showGridLines="0" workbookViewId="0">
      <pane ySplit="8" topLeftCell="A18" activePane="bottomLeft" state="frozen"/>
      <selection activeCell="AP24" sqref="AP24"/>
      <selection pane="bottomLeft" activeCell="AM10" sqref="AM10:AM37"/>
    </sheetView>
  </sheetViews>
  <sheetFormatPr baseColWidth="10" defaultColWidth="11.42578125" defaultRowHeight="12.75" x14ac:dyDescent="0.2"/>
  <cols>
    <col min="1" max="1" width="3.28515625" customWidth="1"/>
    <col min="2" max="2" width="13.7109375" bestFit="1" customWidth="1"/>
    <col min="3" max="3" width="8.7109375" customWidth="1"/>
    <col min="4" max="35" width="3.7109375" customWidth="1"/>
    <col min="36" max="36" width="4.28515625" customWidth="1"/>
    <col min="37" max="37" width="3.7109375" customWidth="1"/>
    <col min="38" max="38" width="4" bestFit="1" customWidth="1"/>
    <col min="39" max="40" width="3.7109375" customWidth="1"/>
    <col min="41" max="41" width="3.7109375" hidden="1" customWidth="1"/>
    <col min="42" max="42" width="3.7109375" customWidth="1"/>
    <col min="43" max="43" width="15.28515625" bestFit="1" customWidth="1"/>
    <col min="44" max="44" width="5.7109375" customWidth="1"/>
    <col min="45" max="47" width="3.7109375" customWidth="1"/>
  </cols>
  <sheetData>
    <row r="1" spans="1:48" ht="12" customHeight="1" x14ac:dyDescent="0.2">
      <c r="B1" s="33"/>
      <c r="C1" s="2" t="s">
        <v>3</v>
      </c>
      <c r="D1" s="2"/>
      <c r="E1" s="2"/>
      <c r="F1" s="2"/>
      <c r="G1" s="3"/>
      <c r="H1" s="3"/>
      <c r="I1" s="3"/>
      <c r="J1" s="2"/>
      <c r="K1" s="2"/>
      <c r="L1" s="2"/>
      <c r="M1" s="2"/>
      <c r="N1" s="2"/>
      <c r="V1" s="2"/>
      <c r="W1" s="2"/>
      <c r="X1" s="2"/>
      <c r="Y1" s="2"/>
      <c r="Z1" s="2"/>
      <c r="AA1" s="2"/>
      <c r="AB1" s="2"/>
      <c r="AC1" s="1"/>
      <c r="AI1" s="455" t="s">
        <v>53</v>
      </c>
      <c r="AJ1" s="444" t="s">
        <v>23</v>
      </c>
      <c r="AK1" s="445"/>
      <c r="AL1" s="440" t="s">
        <v>27</v>
      </c>
    </row>
    <row r="2" spans="1:48" ht="14.25" customHeight="1" x14ac:dyDescent="0.2">
      <c r="B2" s="41"/>
      <c r="C2" s="2" t="s">
        <v>2</v>
      </c>
      <c r="D2" s="2"/>
      <c r="E2" s="2"/>
      <c r="F2" s="2"/>
      <c r="G2" s="3"/>
      <c r="H2" s="3"/>
      <c r="I2" s="3"/>
      <c r="J2" s="2"/>
      <c r="K2" s="2"/>
      <c r="L2" s="2"/>
      <c r="M2" s="2"/>
      <c r="N2" s="111" t="str">
        <f>+CONCATENATE("ABSENCES ",MONTH($D$7),"/",YEAR($D$7))</f>
        <v>ABSENCES 1/2017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1"/>
      <c r="AI2" s="455"/>
      <c r="AJ2" s="446"/>
      <c r="AK2" s="447"/>
      <c r="AL2" s="454"/>
    </row>
    <row r="3" spans="1:48" ht="12" customHeight="1" thickBot="1" x14ac:dyDescent="0.25">
      <c r="B3" s="11"/>
      <c r="C3" s="3" t="s">
        <v>4</v>
      </c>
      <c r="D3" s="3"/>
      <c r="E3" s="3"/>
      <c r="F3" s="2"/>
      <c r="G3" s="3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1"/>
      <c r="AI3" s="455"/>
      <c r="AJ3" s="446"/>
      <c r="AK3" s="447"/>
      <c r="AL3" s="454"/>
      <c r="AQ3" s="103"/>
      <c r="AV3" t="s">
        <v>29</v>
      </c>
    </row>
    <row r="4" spans="1:48" ht="12" customHeight="1" thickBot="1" x14ac:dyDescent="0.25">
      <c r="A4" s="3"/>
      <c r="B4" s="294"/>
      <c r="C4" s="3" t="s">
        <v>61</v>
      </c>
      <c r="D4" s="442">
        <f>+D7</f>
        <v>42736</v>
      </c>
      <c r="E4" s="442"/>
      <c r="F4" s="442"/>
      <c r="G4" s="442"/>
      <c r="H4" s="442"/>
      <c r="I4" s="442"/>
      <c r="J4" s="442"/>
      <c r="K4" s="442"/>
      <c r="L4" s="442"/>
      <c r="M4" s="442"/>
      <c r="N4" s="2"/>
      <c r="O4" s="2"/>
      <c r="P4" s="2"/>
      <c r="Q4" s="2"/>
      <c r="R4" s="49" t="str">
        <f>+recap!B6</f>
        <v>SR</v>
      </c>
      <c r="S4" s="2"/>
      <c r="T4" s="2"/>
      <c r="U4" s="2"/>
      <c r="V4" s="2"/>
      <c r="W4" s="2"/>
      <c r="X4" s="2"/>
      <c r="Y4" s="2"/>
      <c r="Z4" s="2"/>
      <c r="AA4" s="2"/>
      <c r="AB4" s="2"/>
      <c r="AC4" s="1"/>
      <c r="AI4" s="455"/>
      <c r="AJ4" s="446"/>
      <c r="AK4" s="447"/>
      <c r="AL4" s="454"/>
      <c r="AQ4" s="110"/>
    </row>
    <row r="5" spans="1:48" ht="17.25" customHeight="1" x14ac:dyDescent="0.2">
      <c r="B5" s="32"/>
      <c r="C5" s="32"/>
      <c r="D5" t="str">
        <f t="shared" ref="D5:F5" si="0">IF(TEXT(D7,"jjjj")="mercredi",WEEKNUM(F7),IF(TEXT(D7,"jjjj")="mardi","semaine",""))</f>
        <v/>
      </c>
      <c r="E5" t="str">
        <f t="shared" si="0"/>
        <v/>
      </c>
      <c r="F5" t="str">
        <f t="shared" si="0"/>
        <v>semaine</v>
      </c>
      <c r="G5">
        <f>IF(TEXT(G7,"jjjj")="mercredi",WEEKNUM(I7)-1,IF(TEXT(G7,"jjjj")="mardi","semaine",""))</f>
        <v>0</v>
      </c>
      <c r="H5" t="str">
        <f>IF(TEXT(H7,"jjjj")="mercredi",WEEKNUM(J7),IF(TEXT(H7,"jjjj")="mardi","semaine",""))</f>
        <v/>
      </c>
      <c r="I5" s="297"/>
      <c r="J5" t="str">
        <f t="shared" ref="J5:AG5" si="1">IF(TEXT(J7,"jjjj")="mercredi",WEEKNUM(L7),IF(TEXT(J7,"jjjj")="mardi","semaine",""))</f>
        <v/>
      </c>
      <c r="K5" t="str">
        <f t="shared" si="1"/>
        <v/>
      </c>
      <c r="L5" t="str">
        <f t="shared" si="1"/>
        <v/>
      </c>
      <c r="M5" t="str">
        <f t="shared" si="1"/>
        <v>semaine</v>
      </c>
      <c r="N5">
        <f>IF(TEXT(N7,"jjjj")="mercredi",WEEKNUM(P7)-1,IF(TEXT(N7,"jjjj")="mardi","semaine",""))</f>
        <v>1</v>
      </c>
      <c r="O5" t="str">
        <f t="shared" si="1"/>
        <v/>
      </c>
      <c r="P5" s="297"/>
      <c r="Q5" t="str">
        <f t="shared" si="1"/>
        <v/>
      </c>
      <c r="R5" t="str">
        <f t="shared" si="1"/>
        <v/>
      </c>
      <c r="S5" t="str">
        <f t="shared" si="1"/>
        <v/>
      </c>
      <c r="T5" t="str">
        <f t="shared" si="1"/>
        <v>semaine</v>
      </c>
      <c r="U5">
        <f>IF(TEXT(U7,"jjjj")="mercredi",WEEKNUM(W7)-1,IF(TEXT(U7,"jjjj")="mardi","semaine",""))</f>
        <v>2</v>
      </c>
      <c r="V5" t="str">
        <f t="shared" si="1"/>
        <v/>
      </c>
      <c r="W5" s="297"/>
      <c r="X5" t="str">
        <f t="shared" si="1"/>
        <v/>
      </c>
      <c r="Y5" t="str">
        <f t="shared" si="1"/>
        <v/>
      </c>
      <c r="Z5" t="str">
        <f t="shared" si="1"/>
        <v/>
      </c>
      <c r="AA5" t="str">
        <f t="shared" si="1"/>
        <v>semaine</v>
      </c>
      <c r="AB5">
        <f>IF(TEXT(AB7,"jjjj")="mercredi",WEEKNUM(AD7)-1,IF(TEXT(AB7,"jjjj")="mardi","semaine",""))</f>
        <v>3</v>
      </c>
      <c r="AC5" t="str">
        <f t="shared" si="1"/>
        <v/>
      </c>
      <c r="AD5" s="297"/>
      <c r="AE5" t="str">
        <f t="shared" si="1"/>
        <v/>
      </c>
      <c r="AF5" t="str">
        <f t="shared" si="1"/>
        <v/>
      </c>
      <c r="AG5" t="str">
        <f t="shared" si="1"/>
        <v/>
      </c>
      <c r="AI5" s="455"/>
      <c r="AJ5" s="446"/>
      <c r="AK5" s="447"/>
      <c r="AL5" s="454"/>
      <c r="AO5" s="324" t="s">
        <v>62</v>
      </c>
      <c r="AR5" s="103"/>
    </row>
    <row r="6" spans="1:48" ht="17.25" customHeight="1" thickBot="1" x14ac:dyDescent="0.25">
      <c r="B6" s="3"/>
      <c r="C6" s="3"/>
      <c r="AI6" s="455"/>
      <c r="AJ6" s="446"/>
      <c r="AK6" s="447"/>
      <c r="AL6" s="454"/>
    </row>
    <row r="7" spans="1:48" ht="13.5" customHeight="1" thickBot="1" x14ac:dyDescent="0.25">
      <c r="A7" s="57" t="s">
        <v>28</v>
      </c>
      <c r="B7" s="50" t="s">
        <v>0</v>
      </c>
      <c r="C7" s="38" t="s">
        <v>1</v>
      </c>
      <c r="D7" s="241">
        <f>+dec!AH7+1</f>
        <v>42736</v>
      </c>
      <c r="E7" s="39">
        <f>+D7+1</f>
        <v>42737</v>
      </c>
      <c r="F7" s="39">
        <f t="shared" ref="F7:AH7" si="2">+E7+1</f>
        <v>42738</v>
      </c>
      <c r="G7" s="39">
        <f t="shared" si="2"/>
        <v>42739</v>
      </c>
      <c r="H7" s="39">
        <f t="shared" si="2"/>
        <v>42740</v>
      </c>
      <c r="I7" s="39">
        <f t="shared" si="2"/>
        <v>42741</v>
      </c>
      <c r="J7" s="39">
        <f t="shared" si="2"/>
        <v>42742</v>
      </c>
      <c r="K7" s="39">
        <f t="shared" si="2"/>
        <v>42743</v>
      </c>
      <c r="L7" s="39">
        <f t="shared" si="2"/>
        <v>42744</v>
      </c>
      <c r="M7" s="39">
        <f t="shared" si="2"/>
        <v>42745</v>
      </c>
      <c r="N7" s="39">
        <f t="shared" si="2"/>
        <v>42746</v>
      </c>
      <c r="O7" s="39">
        <f t="shared" si="2"/>
        <v>42747</v>
      </c>
      <c r="P7" s="39">
        <f t="shared" si="2"/>
        <v>42748</v>
      </c>
      <c r="Q7" s="39">
        <f t="shared" si="2"/>
        <v>42749</v>
      </c>
      <c r="R7" s="39">
        <f t="shared" si="2"/>
        <v>42750</v>
      </c>
      <c r="S7" s="39">
        <f t="shared" si="2"/>
        <v>42751</v>
      </c>
      <c r="T7" s="39">
        <f t="shared" si="2"/>
        <v>42752</v>
      </c>
      <c r="U7" s="39">
        <f t="shared" si="2"/>
        <v>42753</v>
      </c>
      <c r="V7" s="39">
        <f t="shared" si="2"/>
        <v>42754</v>
      </c>
      <c r="W7" s="39">
        <f t="shared" si="2"/>
        <v>42755</v>
      </c>
      <c r="X7" s="39">
        <f t="shared" si="2"/>
        <v>42756</v>
      </c>
      <c r="Y7" s="39">
        <f t="shared" si="2"/>
        <v>42757</v>
      </c>
      <c r="Z7" s="39">
        <f t="shared" si="2"/>
        <v>42758</v>
      </c>
      <c r="AA7" s="39">
        <f t="shared" si="2"/>
        <v>42759</v>
      </c>
      <c r="AB7" s="39">
        <f t="shared" si="2"/>
        <v>42760</v>
      </c>
      <c r="AC7" s="39">
        <f t="shared" si="2"/>
        <v>42761</v>
      </c>
      <c r="AD7" s="39">
        <f t="shared" si="2"/>
        <v>42762</v>
      </c>
      <c r="AE7" s="39">
        <f t="shared" si="2"/>
        <v>42763</v>
      </c>
      <c r="AF7" s="39">
        <f t="shared" si="2"/>
        <v>42764</v>
      </c>
      <c r="AG7" s="39">
        <f>+AF7+1</f>
        <v>42765</v>
      </c>
      <c r="AH7" s="39">
        <f t="shared" si="2"/>
        <v>42766</v>
      </c>
      <c r="AI7" s="456"/>
      <c r="AJ7" s="382" t="s">
        <v>70</v>
      </c>
      <c r="AK7" s="383" t="s">
        <v>71</v>
      </c>
      <c r="AL7" s="454" t="s">
        <v>23</v>
      </c>
      <c r="AM7" s="153" t="s">
        <v>28</v>
      </c>
      <c r="AN7" s="153" t="s">
        <v>44</v>
      </c>
    </row>
    <row r="8" spans="1:48" ht="13.5" hidden="1" thickBot="1" x14ac:dyDescent="0.25">
      <c r="A8" s="157"/>
      <c r="B8" s="50"/>
      <c r="C8" s="116" t="s">
        <v>36</v>
      </c>
      <c r="D8" s="155">
        <f t="shared" ref="D8:AG8" si="3">WEEKDAY(D7)</f>
        <v>1</v>
      </c>
      <c r="E8" s="154">
        <f t="shared" si="3"/>
        <v>2</v>
      </c>
      <c r="F8" s="154">
        <f t="shared" si="3"/>
        <v>3</v>
      </c>
      <c r="G8" s="154">
        <f t="shared" si="3"/>
        <v>4</v>
      </c>
      <c r="H8" s="154">
        <f t="shared" si="3"/>
        <v>5</v>
      </c>
      <c r="I8" s="154">
        <f t="shared" si="3"/>
        <v>6</v>
      </c>
      <c r="J8" s="154">
        <f t="shared" si="3"/>
        <v>7</v>
      </c>
      <c r="K8" s="154">
        <f t="shared" si="3"/>
        <v>1</v>
      </c>
      <c r="L8" s="154">
        <f t="shared" si="3"/>
        <v>2</v>
      </c>
      <c r="M8" s="154">
        <f t="shared" si="3"/>
        <v>3</v>
      </c>
      <c r="N8" s="154">
        <f t="shared" si="3"/>
        <v>4</v>
      </c>
      <c r="O8" s="154">
        <f t="shared" si="3"/>
        <v>5</v>
      </c>
      <c r="P8" s="154">
        <f t="shared" si="3"/>
        <v>6</v>
      </c>
      <c r="Q8" s="154">
        <f t="shared" si="3"/>
        <v>7</v>
      </c>
      <c r="R8" s="154">
        <f t="shared" si="3"/>
        <v>1</v>
      </c>
      <c r="S8" s="154">
        <f t="shared" si="3"/>
        <v>2</v>
      </c>
      <c r="T8" s="154">
        <f t="shared" si="3"/>
        <v>3</v>
      </c>
      <c r="U8" s="154">
        <f t="shared" si="3"/>
        <v>4</v>
      </c>
      <c r="V8" s="154">
        <f t="shared" si="3"/>
        <v>5</v>
      </c>
      <c r="W8" s="154">
        <f t="shared" si="3"/>
        <v>6</v>
      </c>
      <c r="X8" s="154">
        <f t="shared" si="3"/>
        <v>7</v>
      </c>
      <c r="Y8" s="154">
        <f t="shared" si="3"/>
        <v>1</v>
      </c>
      <c r="Z8" s="154">
        <f t="shared" si="3"/>
        <v>2</v>
      </c>
      <c r="AA8" s="154">
        <f t="shared" si="3"/>
        <v>3</v>
      </c>
      <c r="AB8" s="154">
        <f t="shared" si="3"/>
        <v>4</v>
      </c>
      <c r="AC8" s="154">
        <f t="shared" si="3"/>
        <v>5</v>
      </c>
      <c r="AD8" s="154">
        <f t="shared" si="3"/>
        <v>6</v>
      </c>
      <c r="AE8" s="154">
        <f t="shared" si="3"/>
        <v>7</v>
      </c>
      <c r="AF8" s="154">
        <f t="shared" si="3"/>
        <v>1</v>
      </c>
      <c r="AG8" s="154">
        <f t="shared" si="3"/>
        <v>2</v>
      </c>
      <c r="AH8" s="154">
        <f>WEEKDAY(AH7)</f>
        <v>3</v>
      </c>
      <c r="AI8" s="376"/>
      <c r="AJ8" s="394"/>
      <c r="AK8" s="387"/>
      <c r="AL8" s="108"/>
      <c r="AM8" s="157"/>
    </row>
    <row r="9" spans="1:48" ht="11.25" customHeight="1" x14ac:dyDescent="0.2">
      <c r="A9" s="172"/>
      <c r="B9" s="173"/>
      <c r="C9" s="174"/>
      <c r="D9" s="204"/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175"/>
      <c r="P9" s="175"/>
      <c r="Q9" s="175"/>
      <c r="R9" s="175"/>
      <c r="S9" s="175"/>
      <c r="T9" s="175"/>
      <c r="U9" s="175"/>
      <c r="V9" s="175"/>
      <c r="W9" s="175"/>
      <c r="X9" s="175"/>
      <c r="Y9" s="175"/>
      <c r="Z9" s="175"/>
      <c r="AA9" s="175"/>
      <c r="AB9" s="175"/>
      <c r="AC9" s="175"/>
      <c r="AD9" s="175"/>
      <c r="AE9" s="175"/>
      <c r="AF9" s="175"/>
      <c r="AG9" s="175"/>
      <c r="AH9" s="175"/>
      <c r="AI9" s="177"/>
      <c r="AJ9" s="395"/>
      <c r="AK9" s="387"/>
      <c r="AL9" s="176"/>
      <c r="AM9" s="173"/>
      <c r="AN9" s="178"/>
    </row>
    <row r="10" spans="1:48" x14ac:dyDescent="0.2">
      <c r="A10" s="136" t="s">
        <v>73</v>
      </c>
      <c r="B10" s="82"/>
      <c r="C10" s="75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190"/>
      <c r="AI10" s="417">
        <f t="shared" ref="AI10:AI37" si="4">SUM(D10:AH10)</f>
        <v>0</v>
      </c>
      <c r="AJ10" s="412">
        <v>0</v>
      </c>
      <c r="AK10" s="385" t="e">
        <f>+AJ10/date!#REF!</f>
        <v>#REF!</v>
      </c>
      <c r="AL10" s="411">
        <f t="shared" ref="AL10:AL37" si="5">+AI10+AJ10</f>
        <v>0</v>
      </c>
      <c r="AM10" s="136" t="s">
        <v>73</v>
      </c>
      <c r="AN10" s="163"/>
      <c r="AR10" s="103"/>
    </row>
    <row r="11" spans="1:48" x14ac:dyDescent="0.2">
      <c r="A11" s="67" t="s">
        <v>74</v>
      </c>
      <c r="B11" s="78"/>
      <c r="C11" s="12"/>
      <c r="D11" s="46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190"/>
      <c r="AI11" s="417">
        <f t="shared" si="4"/>
        <v>0</v>
      </c>
      <c r="AJ11" s="412">
        <v>0</v>
      </c>
      <c r="AK11" s="385" t="e">
        <f>+AJ11/date!#REF!</f>
        <v>#REF!</v>
      </c>
      <c r="AL11" s="411">
        <f t="shared" si="5"/>
        <v>0</v>
      </c>
      <c r="AM11" s="67" t="s">
        <v>74</v>
      </c>
      <c r="AN11" s="150"/>
      <c r="AR11" s="102"/>
    </row>
    <row r="12" spans="1:48" x14ac:dyDescent="0.2">
      <c r="A12" s="68" t="s">
        <v>75</v>
      </c>
      <c r="B12" s="78"/>
      <c r="C12" s="12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190"/>
      <c r="AI12" s="417">
        <f t="shared" si="4"/>
        <v>0</v>
      </c>
      <c r="AJ12" s="412">
        <v>0</v>
      </c>
      <c r="AK12" s="385" t="e">
        <f>+AJ12/date!#REF!</f>
        <v>#REF!</v>
      </c>
      <c r="AL12" s="411">
        <f t="shared" si="5"/>
        <v>0</v>
      </c>
      <c r="AM12" s="68" t="s">
        <v>75</v>
      </c>
      <c r="AN12" s="29" t="s">
        <v>40</v>
      </c>
    </row>
    <row r="13" spans="1:48" x14ac:dyDescent="0.2">
      <c r="A13" s="68" t="s">
        <v>76</v>
      </c>
      <c r="B13" s="78"/>
      <c r="C13" s="206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190"/>
      <c r="AI13" s="417">
        <f t="shared" si="4"/>
        <v>0</v>
      </c>
      <c r="AJ13" s="412">
        <v>0</v>
      </c>
      <c r="AK13" s="385" t="e">
        <f>+AJ13/date!#REF!</f>
        <v>#REF!</v>
      </c>
      <c r="AL13" s="411">
        <f t="shared" si="5"/>
        <v>0</v>
      </c>
      <c r="AM13" s="68" t="s">
        <v>76</v>
      </c>
      <c r="AN13" s="29" t="s">
        <v>40</v>
      </c>
    </row>
    <row r="14" spans="1:48" x14ac:dyDescent="0.2">
      <c r="A14" s="68" t="s">
        <v>77</v>
      </c>
      <c r="B14" s="78"/>
      <c r="C14" s="4"/>
      <c r="D14" s="27"/>
      <c r="E14" s="27"/>
      <c r="F14" s="27"/>
      <c r="G14" s="27"/>
      <c r="H14" s="27"/>
      <c r="I14" s="10"/>
      <c r="J14" s="27"/>
      <c r="K14" s="27"/>
      <c r="L14" s="27"/>
      <c r="M14" s="27"/>
      <c r="N14" s="27"/>
      <c r="O14" s="27"/>
      <c r="P14" s="10"/>
      <c r="Q14" s="27"/>
      <c r="R14" s="27"/>
      <c r="S14" s="27"/>
      <c r="T14" s="27"/>
      <c r="U14" s="27"/>
      <c r="V14" s="27"/>
      <c r="W14" s="10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190"/>
      <c r="AI14" s="417">
        <f t="shared" si="4"/>
        <v>0</v>
      </c>
      <c r="AJ14" s="412">
        <v>0</v>
      </c>
      <c r="AK14" s="385" t="e">
        <f>+AJ14/date!#REF!</f>
        <v>#REF!</v>
      </c>
      <c r="AL14" s="411">
        <f t="shared" si="5"/>
        <v>0</v>
      </c>
      <c r="AM14" s="68" t="s">
        <v>77</v>
      </c>
      <c r="AN14" s="150"/>
    </row>
    <row r="15" spans="1:48" x14ac:dyDescent="0.2">
      <c r="A15" s="68" t="s">
        <v>78</v>
      </c>
      <c r="B15" s="51"/>
      <c r="C15" s="4"/>
      <c r="D15" s="27"/>
      <c r="E15" s="27"/>
      <c r="F15" s="27"/>
      <c r="G15" s="27"/>
      <c r="H15" s="27"/>
      <c r="I15" s="10"/>
      <c r="J15" s="27"/>
      <c r="K15" s="27"/>
      <c r="L15" s="27"/>
      <c r="M15" s="27"/>
      <c r="N15" s="27"/>
      <c r="O15" s="27"/>
      <c r="P15" s="10"/>
      <c r="Q15" s="27"/>
      <c r="R15" s="27"/>
      <c r="S15" s="27"/>
      <c r="T15" s="27"/>
      <c r="U15" s="27"/>
      <c r="V15" s="27"/>
      <c r="W15" s="10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190"/>
      <c r="AI15" s="417">
        <f t="shared" si="4"/>
        <v>0</v>
      </c>
      <c r="AJ15" s="412">
        <v>0</v>
      </c>
      <c r="AK15" s="385" t="e">
        <f>+AJ15/date!#REF!</f>
        <v>#REF!</v>
      </c>
      <c r="AL15" s="411">
        <f t="shared" si="5"/>
        <v>0</v>
      </c>
      <c r="AM15" s="68" t="s">
        <v>78</v>
      </c>
      <c r="AN15" s="29" t="s">
        <v>40</v>
      </c>
    </row>
    <row r="16" spans="1:48" x14ac:dyDescent="0.2">
      <c r="A16" s="68" t="s">
        <v>50</v>
      </c>
      <c r="B16" s="51"/>
      <c r="C16" s="4"/>
      <c r="D16" s="27"/>
      <c r="E16" s="27"/>
      <c r="F16" s="27"/>
      <c r="G16" s="27"/>
      <c r="H16" s="27"/>
      <c r="I16" s="10"/>
      <c r="J16" s="27"/>
      <c r="K16" s="27"/>
      <c r="L16" s="27"/>
      <c r="M16" s="27"/>
      <c r="N16" s="27"/>
      <c r="O16" s="27"/>
      <c r="P16" s="10"/>
      <c r="Q16" s="27"/>
      <c r="R16" s="27"/>
      <c r="S16" s="27"/>
      <c r="T16" s="27"/>
      <c r="U16" s="27"/>
      <c r="V16" s="27"/>
      <c r="W16" s="10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190"/>
      <c r="AI16" s="417">
        <f t="shared" si="4"/>
        <v>0</v>
      </c>
      <c r="AJ16" s="412">
        <v>0</v>
      </c>
      <c r="AK16" s="385" t="e">
        <f>+AJ16/date!#REF!</f>
        <v>#REF!</v>
      </c>
      <c r="AL16" s="411">
        <f t="shared" si="5"/>
        <v>0</v>
      </c>
      <c r="AM16" s="68" t="s">
        <v>50</v>
      </c>
      <c r="AN16" s="29" t="s">
        <v>40</v>
      </c>
    </row>
    <row r="17" spans="1:45" x14ac:dyDescent="0.2">
      <c r="A17" s="68" t="s">
        <v>79</v>
      </c>
      <c r="B17" s="51"/>
      <c r="C17" s="4"/>
      <c r="D17" s="27"/>
      <c r="E17" s="27"/>
      <c r="F17" s="27"/>
      <c r="G17" s="27"/>
      <c r="H17" s="27"/>
      <c r="I17" s="10"/>
      <c r="J17" s="27"/>
      <c r="K17" s="27"/>
      <c r="L17" s="27"/>
      <c r="M17" s="27"/>
      <c r="N17" s="27"/>
      <c r="O17" s="27"/>
      <c r="P17" s="10"/>
      <c r="Q17" s="27"/>
      <c r="R17" s="27"/>
      <c r="S17" s="27"/>
      <c r="T17" s="27"/>
      <c r="U17" s="27"/>
      <c r="V17" s="27"/>
      <c r="W17" s="10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190"/>
      <c r="AI17" s="417">
        <f t="shared" si="4"/>
        <v>0</v>
      </c>
      <c r="AJ17" s="412">
        <v>0</v>
      </c>
      <c r="AK17" s="385" t="e">
        <f>+AJ17/date!#REF!</f>
        <v>#REF!</v>
      </c>
      <c r="AL17" s="411">
        <f t="shared" si="5"/>
        <v>0</v>
      </c>
      <c r="AM17" s="68" t="s">
        <v>79</v>
      </c>
      <c r="AN17" s="29"/>
    </row>
    <row r="18" spans="1:45" x14ac:dyDescent="0.2">
      <c r="A18" s="68" t="s">
        <v>80</v>
      </c>
      <c r="B18" s="78"/>
      <c r="C18" s="4"/>
      <c r="D18" s="27"/>
      <c r="E18" s="27"/>
      <c r="F18" s="27"/>
      <c r="G18" s="27"/>
      <c r="H18" s="27"/>
      <c r="I18" s="10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10"/>
      <c r="X18" s="27"/>
      <c r="Y18" s="27"/>
      <c r="Z18" s="27"/>
      <c r="AA18" s="27"/>
      <c r="AB18" s="27"/>
      <c r="AC18" s="27"/>
      <c r="AD18" s="10"/>
      <c r="AE18" s="27"/>
      <c r="AF18" s="27"/>
      <c r="AG18" s="27"/>
      <c r="AH18" s="190"/>
      <c r="AI18" s="417">
        <f t="shared" si="4"/>
        <v>0</v>
      </c>
      <c r="AJ18" s="412">
        <v>0</v>
      </c>
      <c r="AK18" s="385" t="e">
        <f>+AJ18/date!#REF!</f>
        <v>#REF!</v>
      </c>
      <c r="AL18" s="411">
        <f t="shared" si="5"/>
        <v>0</v>
      </c>
      <c r="AM18" s="68" t="s">
        <v>80</v>
      </c>
      <c r="AN18" s="150"/>
    </row>
    <row r="19" spans="1:45" x14ac:dyDescent="0.2">
      <c r="A19" s="68" t="s">
        <v>81</v>
      </c>
      <c r="B19" s="78"/>
      <c r="C19" s="4"/>
      <c r="D19" s="27"/>
      <c r="E19" s="27"/>
      <c r="F19" s="27"/>
      <c r="G19" s="27"/>
      <c r="H19" s="27"/>
      <c r="I19" s="10"/>
      <c r="J19" s="27"/>
      <c r="K19" s="27"/>
      <c r="L19" s="27"/>
      <c r="M19" s="27"/>
      <c r="N19" s="27"/>
      <c r="O19" s="27"/>
      <c r="P19" s="10"/>
      <c r="Q19" s="27"/>
      <c r="R19" s="27"/>
      <c r="S19" s="27"/>
      <c r="T19" s="27"/>
      <c r="U19" s="27"/>
      <c r="V19" s="27"/>
      <c r="W19" s="10"/>
      <c r="X19" s="27"/>
      <c r="Y19" s="27"/>
      <c r="Z19" s="27"/>
      <c r="AA19" s="27"/>
      <c r="AB19" s="27"/>
      <c r="AC19" s="27"/>
      <c r="AD19" s="10"/>
      <c r="AE19" s="27"/>
      <c r="AF19" s="27"/>
      <c r="AG19" s="27"/>
      <c r="AH19" s="190"/>
      <c r="AI19" s="417">
        <f t="shared" si="4"/>
        <v>0</v>
      </c>
      <c r="AJ19" s="412">
        <v>0</v>
      </c>
      <c r="AK19" s="385" t="e">
        <f>+AJ19/date!#REF!</f>
        <v>#REF!</v>
      </c>
      <c r="AL19" s="411">
        <f t="shared" si="5"/>
        <v>0</v>
      </c>
      <c r="AM19" s="68" t="s">
        <v>81</v>
      </c>
      <c r="AN19" s="29" t="s">
        <v>40</v>
      </c>
      <c r="AQ19" s="25"/>
      <c r="AR19" s="25"/>
      <c r="AS19" s="25"/>
    </row>
    <row r="20" spans="1:45" x14ac:dyDescent="0.2">
      <c r="A20" s="68" t="s">
        <v>82</v>
      </c>
      <c r="B20" s="78"/>
      <c r="C20" s="4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190"/>
      <c r="AI20" s="417">
        <f t="shared" si="4"/>
        <v>0</v>
      </c>
      <c r="AJ20" s="412">
        <v>0</v>
      </c>
      <c r="AK20" s="385" t="e">
        <f>+AJ20/date!#REF!</f>
        <v>#REF!</v>
      </c>
      <c r="AL20" s="411">
        <f t="shared" si="5"/>
        <v>0</v>
      </c>
      <c r="AM20" s="68" t="s">
        <v>82</v>
      </c>
      <c r="AN20" s="29" t="s">
        <v>40</v>
      </c>
      <c r="AS20" s="16"/>
    </row>
    <row r="21" spans="1:45" x14ac:dyDescent="0.2">
      <c r="A21" s="68" t="s">
        <v>83</v>
      </c>
      <c r="B21" s="78"/>
      <c r="C21" s="4"/>
      <c r="D21" s="27"/>
      <c r="E21" s="27"/>
      <c r="F21" s="27"/>
      <c r="G21" s="27"/>
      <c r="H21" s="27"/>
      <c r="I21" s="10"/>
      <c r="J21" s="27"/>
      <c r="K21" s="27"/>
      <c r="L21" s="27"/>
      <c r="M21" s="27"/>
      <c r="N21" s="27"/>
      <c r="O21" s="27"/>
      <c r="P21" s="10"/>
      <c r="Q21" s="27"/>
      <c r="R21" s="27"/>
      <c r="S21" s="27"/>
      <c r="T21" s="27"/>
      <c r="U21" s="27"/>
      <c r="V21" s="27"/>
      <c r="W21" s="10"/>
      <c r="X21" s="27"/>
      <c r="Y21" s="27"/>
      <c r="Z21" s="27"/>
      <c r="AA21" s="27"/>
      <c r="AB21" s="27"/>
      <c r="AC21" s="27"/>
      <c r="AD21" s="10"/>
      <c r="AE21" s="27"/>
      <c r="AF21" s="27"/>
      <c r="AG21" s="27"/>
      <c r="AH21" s="190"/>
      <c r="AI21" s="417">
        <f t="shared" si="4"/>
        <v>0</v>
      </c>
      <c r="AJ21" s="412">
        <v>0</v>
      </c>
      <c r="AK21" s="385" t="e">
        <f>+AJ21/date!#REF!</f>
        <v>#REF!</v>
      </c>
      <c r="AL21" s="411">
        <f t="shared" si="5"/>
        <v>0</v>
      </c>
      <c r="AM21" s="68" t="s">
        <v>83</v>
      </c>
      <c r="AN21" s="150"/>
    </row>
    <row r="22" spans="1:45" x14ac:dyDescent="0.2">
      <c r="A22" s="68" t="s">
        <v>84</v>
      </c>
      <c r="B22" s="78"/>
      <c r="C22" s="4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190"/>
      <c r="AI22" s="417">
        <f t="shared" si="4"/>
        <v>0</v>
      </c>
      <c r="AJ22" s="412">
        <v>0</v>
      </c>
      <c r="AK22" s="385" t="e">
        <f>+AJ22/date!#REF!</f>
        <v>#REF!</v>
      </c>
      <c r="AL22" s="411">
        <f t="shared" si="5"/>
        <v>0</v>
      </c>
      <c r="AM22" s="68" t="s">
        <v>84</v>
      </c>
      <c r="AN22" s="150"/>
    </row>
    <row r="23" spans="1:45" x14ac:dyDescent="0.2">
      <c r="A23" s="68" t="s">
        <v>85</v>
      </c>
      <c r="B23" s="51"/>
      <c r="C23" s="4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190"/>
      <c r="AI23" s="417">
        <f t="shared" si="4"/>
        <v>0</v>
      </c>
      <c r="AJ23" s="412">
        <v>0</v>
      </c>
      <c r="AK23" s="385" t="e">
        <f>+AJ23/date!#REF!</f>
        <v>#REF!</v>
      </c>
      <c r="AL23" s="411">
        <f t="shared" si="5"/>
        <v>0</v>
      </c>
      <c r="AM23" s="68" t="s">
        <v>85</v>
      </c>
      <c r="AN23" s="29" t="s">
        <v>40</v>
      </c>
    </row>
    <row r="24" spans="1:45" x14ac:dyDescent="0.2">
      <c r="A24" s="68" t="s">
        <v>86</v>
      </c>
      <c r="B24" s="51"/>
      <c r="C24" s="4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190"/>
      <c r="AI24" s="417">
        <f t="shared" si="4"/>
        <v>0</v>
      </c>
      <c r="AJ24" s="412">
        <v>0</v>
      </c>
      <c r="AK24" s="385" t="e">
        <f>+AJ24/date!#REF!</f>
        <v>#REF!</v>
      </c>
      <c r="AL24" s="411">
        <f t="shared" si="5"/>
        <v>0</v>
      </c>
      <c r="AM24" s="68" t="s">
        <v>86</v>
      </c>
      <c r="AN24" s="29" t="s">
        <v>40</v>
      </c>
    </row>
    <row r="25" spans="1:45" x14ac:dyDescent="0.2">
      <c r="A25" s="68" t="s">
        <v>87</v>
      </c>
      <c r="B25" s="78"/>
      <c r="C25" s="4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190"/>
      <c r="AI25" s="417">
        <f t="shared" si="4"/>
        <v>0</v>
      </c>
      <c r="AJ25" s="412">
        <v>0</v>
      </c>
      <c r="AK25" s="385" t="e">
        <f>+AJ25/date!#REF!</f>
        <v>#REF!</v>
      </c>
      <c r="AL25" s="411">
        <f t="shared" si="5"/>
        <v>0</v>
      </c>
      <c r="AM25" s="68" t="s">
        <v>87</v>
      </c>
      <c r="AN25" s="150"/>
    </row>
    <row r="26" spans="1:45" x14ac:dyDescent="0.2">
      <c r="A26" s="68" t="s">
        <v>88</v>
      </c>
      <c r="B26" s="78"/>
      <c r="C26" s="4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190"/>
      <c r="AI26" s="417">
        <f t="shared" si="4"/>
        <v>0</v>
      </c>
      <c r="AJ26" s="412">
        <v>0</v>
      </c>
      <c r="AK26" s="385" t="e">
        <f>+AJ26/date!#REF!</f>
        <v>#REF!</v>
      </c>
      <c r="AL26" s="411">
        <f t="shared" si="5"/>
        <v>0</v>
      </c>
      <c r="AM26" s="68" t="s">
        <v>88</v>
      </c>
      <c r="AN26" s="29" t="s">
        <v>40</v>
      </c>
      <c r="AQ26" s="25"/>
      <c r="AR26" s="25"/>
      <c r="AS26" s="25"/>
    </row>
    <row r="27" spans="1:45" x14ac:dyDescent="0.2">
      <c r="A27" s="68" t="s">
        <v>89</v>
      </c>
      <c r="B27" s="78"/>
      <c r="C27" s="4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190"/>
      <c r="AI27" s="417">
        <f t="shared" si="4"/>
        <v>0</v>
      </c>
      <c r="AJ27" s="412">
        <v>0</v>
      </c>
      <c r="AK27" s="385" t="e">
        <f>+AJ27/date!#REF!</f>
        <v>#REF!</v>
      </c>
      <c r="AL27" s="411">
        <f t="shared" si="5"/>
        <v>0</v>
      </c>
      <c r="AM27" s="68" t="s">
        <v>89</v>
      </c>
      <c r="AN27" s="150"/>
    </row>
    <row r="28" spans="1:45" x14ac:dyDescent="0.2">
      <c r="A28" s="68" t="s">
        <v>90</v>
      </c>
      <c r="B28" s="78"/>
      <c r="C28" s="4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190"/>
      <c r="AI28" s="417">
        <f t="shared" si="4"/>
        <v>0</v>
      </c>
      <c r="AJ28" s="412">
        <v>0</v>
      </c>
      <c r="AK28" s="385" t="e">
        <f>+AJ28/date!#REF!</f>
        <v>#REF!</v>
      </c>
      <c r="AL28" s="411">
        <f t="shared" si="5"/>
        <v>0</v>
      </c>
      <c r="AM28" s="68" t="s">
        <v>90</v>
      </c>
      <c r="AN28" s="150"/>
    </row>
    <row r="29" spans="1:45" x14ac:dyDescent="0.2">
      <c r="A29" s="68" t="s">
        <v>91</v>
      </c>
      <c r="B29" s="78"/>
      <c r="C29" s="4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190"/>
      <c r="AI29" s="417">
        <f t="shared" si="4"/>
        <v>0</v>
      </c>
      <c r="AJ29" s="412">
        <v>0</v>
      </c>
      <c r="AK29" s="385" t="e">
        <f>+AJ29/date!#REF!</f>
        <v>#REF!</v>
      </c>
      <c r="AL29" s="411">
        <f t="shared" si="5"/>
        <v>0</v>
      </c>
      <c r="AM29" s="68" t="s">
        <v>91</v>
      </c>
      <c r="AN29" s="29" t="s">
        <v>40</v>
      </c>
    </row>
    <row r="30" spans="1:45" x14ac:dyDescent="0.2">
      <c r="A30" s="68" t="s">
        <v>92</v>
      </c>
      <c r="B30" s="78"/>
      <c r="C30" s="4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190"/>
      <c r="AI30" s="417">
        <f t="shared" si="4"/>
        <v>0</v>
      </c>
      <c r="AJ30" s="412">
        <v>0</v>
      </c>
      <c r="AK30" s="385" t="e">
        <f>+AJ30/date!#REF!</f>
        <v>#REF!</v>
      </c>
      <c r="AL30" s="411">
        <f t="shared" si="5"/>
        <v>0</v>
      </c>
      <c r="AM30" s="68" t="s">
        <v>92</v>
      </c>
      <c r="AN30" s="57"/>
    </row>
    <row r="31" spans="1:45" x14ac:dyDescent="0.2">
      <c r="A31" s="68" t="s">
        <v>93</v>
      </c>
      <c r="B31" s="78"/>
      <c r="C31" s="4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190"/>
      <c r="AI31" s="417">
        <f t="shared" si="4"/>
        <v>0</v>
      </c>
      <c r="AJ31" s="412">
        <v>0</v>
      </c>
      <c r="AK31" s="385" t="e">
        <f>+AJ31/date!#REF!</f>
        <v>#REF!</v>
      </c>
      <c r="AL31" s="411">
        <f t="shared" si="5"/>
        <v>0</v>
      </c>
      <c r="AM31" s="68" t="s">
        <v>93</v>
      </c>
      <c r="AN31" s="29" t="s">
        <v>40</v>
      </c>
    </row>
    <row r="32" spans="1:45" x14ac:dyDescent="0.2">
      <c r="A32" s="68" t="s">
        <v>94</v>
      </c>
      <c r="B32" s="78"/>
      <c r="C32" s="12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190"/>
      <c r="AI32" s="417">
        <f t="shared" si="4"/>
        <v>0</v>
      </c>
      <c r="AJ32" s="412">
        <v>0</v>
      </c>
      <c r="AK32" s="385" t="e">
        <f>+AJ32/date!#REF!</f>
        <v>#REF!</v>
      </c>
      <c r="AL32" s="411">
        <f t="shared" si="5"/>
        <v>0</v>
      </c>
      <c r="AM32" s="68" t="s">
        <v>94</v>
      </c>
      <c r="AN32" s="29" t="s">
        <v>40</v>
      </c>
      <c r="AQ32" s="310"/>
    </row>
    <row r="33" spans="1:43" x14ac:dyDescent="0.2">
      <c r="A33" s="68" t="s">
        <v>95</v>
      </c>
      <c r="B33" s="78"/>
      <c r="C33" s="4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190"/>
      <c r="AI33" s="417">
        <f t="shared" si="4"/>
        <v>0</v>
      </c>
      <c r="AJ33" s="412">
        <v>0</v>
      </c>
      <c r="AK33" s="385" t="e">
        <f>+AJ33/date!#REF!</f>
        <v>#REF!</v>
      </c>
      <c r="AL33" s="411">
        <f t="shared" si="5"/>
        <v>0</v>
      </c>
      <c r="AM33" s="68" t="s">
        <v>95</v>
      </c>
      <c r="AN33" s="29" t="s">
        <v>40</v>
      </c>
      <c r="AQ33" s="309"/>
    </row>
    <row r="34" spans="1:43" x14ac:dyDescent="0.2">
      <c r="A34" s="252" t="s">
        <v>96</v>
      </c>
      <c r="B34" s="51"/>
      <c r="C34" s="4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190"/>
      <c r="AI34" s="417">
        <f t="shared" si="4"/>
        <v>0</v>
      </c>
      <c r="AJ34" s="412">
        <v>0</v>
      </c>
      <c r="AK34" s="385" t="e">
        <f>+AJ34/date!#REF!</f>
        <v>#REF!</v>
      </c>
      <c r="AL34" s="411">
        <f t="shared" si="5"/>
        <v>0</v>
      </c>
      <c r="AM34" s="252" t="s">
        <v>96</v>
      </c>
      <c r="AN34" s="29" t="s">
        <v>40</v>
      </c>
    </row>
    <row r="35" spans="1:43" x14ac:dyDescent="0.2">
      <c r="A35" s="68" t="s">
        <v>97</v>
      </c>
      <c r="B35" s="78"/>
      <c r="C35" s="4"/>
      <c r="D35" s="27"/>
      <c r="E35" s="27"/>
      <c r="F35" s="27"/>
      <c r="G35" s="27"/>
      <c r="H35" s="27"/>
      <c r="I35" s="10"/>
      <c r="J35" s="27"/>
      <c r="K35" s="27"/>
      <c r="L35" s="27"/>
      <c r="M35" s="27"/>
      <c r="N35" s="27"/>
      <c r="O35" s="27"/>
      <c r="P35" s="10"/>
      <c r="Q35" s="27"/>
      <c r="R35" s="27"/>
      <c r="S35" s="27"/>
      <c r="T35" s="27"/>
      <c r="U35" s="27"/>
      <c r="V35" s="27"/>
      <c r="W35" s="10"/>
      <c r="X35" s="27"/>
      <c r="Y35" s="27"/>
      <c r="Z35" s="27"/>
      <c r="AA35" s="27"/>
      <c r="AB35" s="27"/>
      <c r="AC35" s="27"/>
      <c r="AD35" s="10"/>
      <c r="AE35" s="27"/>
      <c r="AF35" s="27"/>
      <c r="AG35" s="27"/>
      <c r="AH35" s="190"/>
      <c r="AI35" s="417">
        <f t="shared" si="4"/>
        <v>0</v>
      </c>
      <c r="AJ35" s="412">
        <v>0</v>
      </c>
      <c r="AK35" s="385" t="e">
        <f>+AJ35/date!#REF!</f>
        <v>#REF!</v>
      </c>
      <c r="AL35" s="411">
        <f t="shared" si="5"/>
        <v>0</v>
      </c>
      <c r="AM35" s="68" t="s">
        <v>97</v>
      </c>
      <c r="AN35" s="150"/>
    </row>
    <row r="36" spans="1:43" x14ac:dyDescent="0.2">
      <c r="A36" s="156" t="s">
        <v>98</v>
      </c>
      <c r="B36" s="272"/>
      <c r="C36" s="269"/>
      <c r="D36" s="270"/>
      <c r="E36" s="27"/>
      <c r="F36" s="270"/>
      <c r="G36" s="270"/>
      <c r="H36" s="270"/>
      <c r="I36" s="343"/>
      <c r="J36" s="270"/>
      <c r="K36" s="270"/>
      <c r="L36" s="271"/>
      <c r="M36" s="270"/>
      <c r="N36" s="270"/>
      <c r="O36" s="270"/>
      <c r="P36" s="343"/>
      <c r="Q36" s="270"/>
      <c r="R36" s="270"/>
      <c r="S36" s="271"/>
      <c r="T36" s="270"/>
      <c r="U36" s="270"/>
      <c r="V36" s="270"/>
      <c r="W36" s="343"/>
      <c r="X36" s="270"/>
      <c r="Y36" s="270"/>
      <c r="Z36" s="27"/>
      <c r="AA36" s="270"/>
      <c r="AB36" s="270"/>
      <c r="AC36" s="270"/>
      <c r="AD36" s="343"/>
      <c r="AE36" s="270"/>
      <c r="AF36" s="270"/>
      <c r="AG36" s="270"/>
      <c r="AH36" s="326"/>
      <c r="AI36" s="417">
        <f t="shared" si="4"/>
        <v>0</v>
      </c>
      <c r="AJ36" s="412">
        <v>0</v>
      </c>
      <c r="AK36" s="385" t="e">
        <f>+AJ36/date!#REF!</f>
        <v>#REF!</v>
      </c>
      <c r="AL36" s="411">
        <f t="shared" si="5"/>
        <v>0</v>
      </c>
      <c r="AM36" s="156" t="s">
        <v>98</v>
      </c>
      <c r="AN36" s="29" t="s">
        <v>40</v>
      </c>
    </row>
    <row r="37" spans="1:43" ht="13.5" thickBot="1" x14ac:dyDescent="0.25">
      <c r="A37" s="69" t="s">
        <v>99</v>
      </c>
      <c r="B37" s="80"/>
      <c r="C37" s="7"/>
      <c r="D37" s="328"/>
      <c r="E37" s="27"/>
      <c r="F37" s="328"/>
      <c r="G37" s="328"/>
      <c r="H37" s="328"/>
      <c r="I37" s="328"/>
      <c r="J37" s="328"/>
      <c r="K37" s="328"/>
      <c r="L37" s="327"/>
      <c r="M37" s="328"/>
      <c r="N37" s="328"/>
      <c r="O37" s="328"/>
      <c r="P37" s="328"/>
      <c r="Q37" s="328"/>
      <c r="R37" s="328"/>
      <c r="S37" s="327"/>
      <c r="T37" s="328"/>
      <c r="U37" s="328"/>
      <c r="V37" s="328"/>
      <c r="W37" s="328"/>
      <c r="X37" s="328"/>
      <c r="Y37" s="328"/>
      <c r="Z37" s="344"/>
      <c r="AA37" s="328"/>
      <c r="AB37" s="328"/>
      <c r="AC37" s="328"/>
      <c r="AD37" s="328"/>
      <c r="AE37" s="328"/>
      <c r="AF37" s="328"/>
      <c r="AG37" s="327"/>
      <c r="AH37" s="327"/>
      <c r="AI37" s="418">
        <f t="shared" si="4"/>
        <v>0</v>
      </c>
      <c r="AJ37" s="413">
        <v>0</v>
      </c>
      <c r="AK37" s="390" t="e">
        <f>+AJ37/date!#REF!</f>
        <v>#REF!</v>
      </c>
      <c r="AL37" s="411">
        <f t="shared" si="5"/>
        <v>0</v>
      </c>
      <c r="AM37" s="69" t="s">
        <v>99</v>
      </c>
      <c r="AN37" s="90" t="s">
        <v>40</v>
      </c>
    </row>
    <row r="38" spans="1:43" ht="13.5" thickBot="1" x14ac:dyDescent="0.25">
      <c r="D38" s="245">
        <v>40544</v>
      </c>
      <c r="E38" s="181">
        <v>40545</v>
      </c>
      <c r="F38" s="181">
        <v>40546</v>
      </c>
      <c r="G38" s="181">
        <v>40547</v>
      </c>
      <c r="H38" s="181">
        <v>40548</v>
      </c>
      <c r="I38" s="181">
        <v>40549</v>
      </c>
      <c r="J38" s="181">
        <v>40550</v>
      </c>
      <c r="K38" s="181">
        <v>40551</v>
      </c>
      <c r="L38" s="181">
        <v>40552</v>
      </c>
      <c r="M38" s="181">
        <v>40553</v>
      </c>
      <c r="N38" s="181">
        <v>40554</v>
      </c>
      <c r="O38" s="181">
        <v>40555</v>
      </c>
      <c r="P38" s="181">
        <v>40556</v>
      </c>
      <c r="Q38" s="181">
        <v>40557</v>
      </c>
      <c r="R38" s="181">
        <v>40558</v>
      </c>
      <c r="S38" s="181">
        <v>40559</v>
      </c>
      <c r="T38" s="181">
        <v>40560</v>
      </c>
      <c r="U38" s="181">
        <v>40561</v>
      </c>
      <c r="V38" s="181">
        <v>40562</v>
      </c>
      <c r="W38" s="181">
        <v>40563</v>
      </c>
      <c r="X38" s="181">
        <v>40564</v>
      </c>
      <c r="Y38" s="181">
        <v>40565</v>
      </c>
      <c r="Z38" s="181">
        <v>40566</v>
      </c>
      <c r="AA38" s="181">
        <v>40567</v>
      </c>
      <c r="AB38" s="181">
        <v>40568</v>
      </c>
      <c r="AC38" s="181">
        <v>40569</v>
      </c>
      <c r="AD38" s="181">
        <v>40570</v>
      </c>
      <c r="AE38" s="181">
        <v>40571</v>
      </c>
      <c r="AF38" s="181">
        <v>40572</v>
      </c>
      <c r="AG38" s="181">
        <v>40573</v>
      </c>
      <c r="AH38" s="184">
        <v>40574</v>
      </c>
      <c r="AI38" s="34">
        <f>SUM(AI10:AI37)</f>
        <v>0</v>
      </c>
      <c r="AJ38" s="34">
        <f>SUM(AJ10:AJ37)</f>
        <v>0</v>
      </c>
      <c r="AK38" s="34" t="e">
        <f>SUM(AK11:AK37)</f>
        <v>#REF!</v>
      </c>
      <c r="AL38" s="207">
        <f t="shared" ref="AL38" si="6">+AI38+AJ38</f>
        <v>0</v>
      </c>
    </row>
    <row r="39" spans="1:43" x14ac:dyDescent="0.2">
      <c r="AI39" s="320">
        <f>SUBTOTAL(9,AI12:AI37)</f>
        <v>0</v>
      </c>
    </row>
    <row r="40" spans="1:43" ht="15" x14ac:dyDescent="0.25">
      <c r="B40" s="23" t="s">
        <v>19</v>
      </c>
      <c r="O40" s="23" t="s">
        <v>19</v>
      </c>
    </row>
    <row r="41" spans="1:43" ht="26.25" customHeight="1" x14ac:dyDescent="0.25">
      <c r="B41" s="23" t="s">
        <v>19</v>
      </c>
      <c r="C41" s="23" t="s">
        <v>19</v>
      </c>
      <c r="R41" s="23" t="s">
        <v>19</v>
      </c>
    </row>
    <row r="42" spans="1:43" x14ac:dyDescent="0.2">
      <c r="AH42" s="1"/>
      <c r="AI42" s="337"/>
      <c r="AJ42" s="1"/>
    </row>
  </sheetData>
  <autoFilter ref="A9:AN41"/>
  <sortState ref="A10:AN37">
    <sortCondition ref="B10:B37"/>
  </sortState>
  <mergeCells count="4">
    <mergeCell ref="AI1:AI7"/>
    <mergeCell ref="AL1:AL7"/>
    <mergeCell ref="D4:M4"/>
    <mergeCell ref="AJ1:AK6"/>
  </mergeCells>
  <conditionalFormatting sqref="D38:AH38 D7:AH9">
    <cfRule type="timePeriod" dxfId="140" priority="75" stopIfTrue="1" timePeriod="today">
      <formula>FLOOR(D7,1)=TODAY()</formula>
    </cfRule>
  </conditionalFormatting>
  <conditionalFormatting sqref="AI39 AI42 AI10:AJ37 B10:C36 AL10:AL38 B37">
    <cfRule type="expression" dxfId="139" priority="56" stopIfTrue="1">
      <formula>$A10=$R$4</formula>
    </cfRule>
  </conditionalFormatting>
  <conditionalFormatting sqref="B34:C34 AL34">
    <cfRule type="expression" dxfId="138" priority="53" stopIfTrue="1">
      <formula>$A34=$Q$4</formula>
    </cfRule>
  </conditionalFormatting>
  <conditionalFormatting sqref="D7:AH38">
    <cfRule type="expression" dxfId="137" priority="92">
      <formula>D$8=1</formula>
    </cfRule>
    <cfRule type="expression" dxfId="136" priority="93">
      <formula>D$8=7</formula>
    </cfRule>
  </conditionalFormatting>
  <conditionalFormatting sqref="B4">
    <cfRule type="expression" dxfId="135" priority="4">
      <formula>B$8=1</formula>
    </cfRule>
    <cfRule type="expression" dxfId="134" priority="5">
      <formula>B$8=7</formula>
    </cfRule>
  </conditionalFormatting>
  <conditionalFormatting sqref="AN26 AN29:AN37 AN23:AN24">
    <cfRule type="expression" dxfId="133" priority="1130" stopIfTrue="1">
      <formula>$A23=$AO$5</formula>
    </cfRule>
  </conditionalFormatting>
  <conditionalFormatting sqref="AN10:AN37">
    <cfRule type="expression" dxfId="132" priority="1134">
      <formula>$A10=$AP$5</formula>
    </cfRule>
  </conditionalFormatting>
  <conditionalFormatting sqref="C37">
    <cfRule type="expression" dxfId="131" priority="3">
      <formula>$AL37=$AV$3</formula>
    </cfRule>
  </conditionalFormatting>
  <conditionalFormatting sqref="A10:A37">
    <cfRule type="expression" dxfId="33" priority="2" stopIfTrue="1">
      <formula>$A10=$B$6</formula>
    </cfRule>
  </conditionalFormatting>
  <conditionalFormatting sqref="AM10:AM37">
    <cfRule type="expression" dxfId="9" priority="1" stopIfTrue="1">
      <formula>$A10=$B$6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2" r:id="rId4" name="Button 2">
              <controlPr defaultSize="0" print="0" autoFill="0" autoPict="0" macro="[0]!initiales">
                <anchor moveWithCells="1" sizeWithCells="1">
                  <from>
                    <xdr:col>41</xdr:col>
                    <xdr:colOff>123825</xdr:colOff>
                    <xdr:row>1</xdr:row>
                    <xdr:rowOff>57150</xdr:rowOff>
                  </from>
                  <to>
                    <xdr:col>42</xdr:col>
                    <xdr:colOff>781050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5" name="Button 3">
              <controlPr defaultSize="0" print="0" autoFill="0" autoPict="0" macro="[0]!enlever_filtre">
                <anchor moveWithCells="1" sizeWithCells="1">
                  <from>
                    <xdr:col>42</xdr:col>
                    <xdr:colOff>971550</xdr:colOff>
                    <xdr:row>1</xdr:row>
                    <xdr:rowOff>19050</xdr:rowOff>
                  </from>
                  <to>
                    <xdr:col>45</xdr:col>
                    <xdr:colOff>161925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6" name="Button 4">
              <controlPr defaultSize="0" print="0" autoFill="0" autoPict="0" macro="[0]!filtreSAV">
                <anchor moveWithCells="1" sizeWithCells="1">
                  <from>
                    <xdr:col>42</xdr:col>
                    <xdr:colOff>1000125</xdr:colOff>
                    <xdr:row>5</xdr:row>
                    <xdr:rowOff>200025</xdr:rowOff>
                  </from>
                  <to>
                    <xdr:col>45</xdr:col>
                    <xdr:colOff>104775</xdr:colOff>
                    <xdr:row>11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5"/>
  </sheetPr>
  <dimension ref="A1:AV43"/>
  <sheetViews>
    <sheetView showGridLines="0" workbookViewId="0">
      <pane ySplit="8" topLeftCell="A9" activePane="bottomLeft" state="frozen"/>
      <selection activeCell="AP24" sqref="AP24"/>
      <selection pane="bottomLeft" activeCell="AJ10" sqref="AJ10:AJ37"/>
    </sheetView>
  </sheetViews>
  <sheetFormatPr baseColWidth="10" defaultColWidth="11.42578125" defaultRowHeight="12.75" x14ac:dyDescent="0.2"/>
  <cols>
    <col min="1" max="1" width="3.5703125" customWidth="1"/>
    <col min="2" max="2" width="13.7109375" bestFit="1" customWidth="1"/>
    <col min="3" max="3" width="8.7109375" customWidth="1"/>
    <col min="4" max="32" width="3.7109375" customWidth="1"/>
    <col min="33" max="33" width="4.28515625" customWidth="1"/>
    <col min="34" max="34" width="3.7109375" customWidth="1"/>
    <col min="35" max="35" width="4.28515625" customWidth="1"/>
    <col min="36" max="38" width="3.7109375" customWidth="1"/>
    <col min="39" max="39" width="3.7109375" hidden="1" customWidth="1"/>
    <col min="40" max="40" width="15.28515625" bestFit="1" customWidth="1"/>
    <col min="41" max="41" width="5.7109375" customWidth="1"/>
    <col min="42" max="42" width="3.7109375" customWidth="1"/>
  </cols>
  <sheetData>
    <row r="1" spans="1:48" ht="12" customHeight="1" x14ac:dyDescent="0.2">
      <c r="B1" s="33"/>
      <c r="C1" s="2" t="s">
        <v>3</v>
      </c>
      <c r="D1" s="2"/>
      <c r="E1" s="2"/>
      <c r="F1" s="2"/>
      <c r="G1" s="3"/>
      <c r="H1" s="3"/>
      <c r="I1" s="3"/>
      <c r="J1" s="2"/>
      <c r="K1" s="2"/>
      <c r="L1" s="2"/>
      <c r="M1" s="2"/>
      <c r="N1" s="2"/>
      <c r="V1" s="2"/>
      <c r="W1" s="2"/>
      <c r="X1" s="2"/>
      <c r="Y1" s="2"/>
      <c r="Z1" s="2"/>
      <c r="AA1" s="2"/>
      <c r="AB1" s="2"/>
      <c r="AC1" s="1"/>
      <c r="AF1" s="457" t="s">
        <v>53</v>
      </c>
      <c r="AG1" s="444" t="s">
        <v>23</v>
      </c>
      <c r="AH1" s="445"/>
      <c r="AI1" s="440" t="s">
        <v>27</v>
      </c>
    </row>
    <row r="2" spans="1:48" ht="14.25" customHeight="1" x14ac:dyDescent="0.2">
      <c r="B2" s="41"/>
      <c r="C2" s="2" t="s">
        <v>2</v>
      </c>
      <c r="D2" s="2"/>
      <c r="E2" s="2"/>
      <c r="F2" s="2"/>
      <c r="G2" s="3"/>
      <c r="H2" s="3"/>
      <c r="I2" s="3"/>
      <c r="J2" s="2"/>
      <c r="K2" s="2"/>
      <c r="L2" s="2"/>
      <c r="M2" s="2"/>
      <c r="N2" s="111" t="str">
        <f>+CONCATENATE("ABSENCES ",MONTH($D$7),"/",YEAR($D$7))</f>
        <v>ABSENCES 2/2017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1"/>
      <c r="AF2" s="455"/>
      <c r="AG2" s="446"/>
      <c r="AH2" s="447"/>
      <c r="AI2" s="454"/>
    </row>
    <row r="3" spans="1:48" ht="12" customHeight="1" x14ac:dyDescent="0.2">
      <c r="B3" s="11"/>
      <c r="C3" s="3" t="s">
        <v>4</v>
      </c>
      <c r="D3" s="3"/>
      <c r="E3" s="3"/>
      <c r="F3" s="2"/>
      <c r="G3" s="3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1"/>
      <c r="AF3" s="455"/>
      <c r="AG3" s="446"/>
      <c r="AH3" s="447"/>
      <c r="AI3" s="454"/>
      <c r="AN3" s="103"/>
      <c r="AV3" t="s">
        <v>29</v>
      </c>
    </row>
    <row r="4" spans="1:48" ht="12" customHeight="1" thickBot="1" x14ac:dyDescent="0.25">
      <c r="A4" s="3"/>
      <c r="B4" s="294"/>
      <c r="C4" s="3" t="s">
        <v>61</v>
      </c>
      <c r="D4" s="442">
        <f>+D7</f>
        <v>42767</v>
      </c>
      <c r="E4" s="442"/>
      <c r="F4" s="442"/>
      <c r="G4" s="442"/>
      <c r="H4" s="442"/>
      <c r="I4" s="442"/>
      <c r="J4" s="442"/>
      <c r="K4" s="442"/>
      <c r="L4" s="442"/>
      <c r="M4" s="442"/>
      <c r="N4" s="2"/>
      <c r="O4" s="2"/>
      <c r="P4" s="2"/>
      <c r="Q4" s="2"/>
      <c r="S4" s="2"/>
      <c r="T4" s="2"/>
      <c r="U4" s="2"/>
      <c r="V4" s="2"/>
      <c r="W4" s="2"/>
      <c r="X4" s="2"/>
      <c r="Y4" s="2"/>
      <c r="Z4" s="2"/>
      <c r="AA4" s="2"/>
      <c r="AB4" s="2"/>
      <c r="AC4" s="1"/>
      <c r="AF4" s="455"/>
      <c r="AG4" s="446"/>
      <c r="AH4" s="447"/>
      <c r="AI4" s="454"/>
      <c r="AN4" s="110"/>
    </row>
    <row r="5" spans="1:48" ht="17.25" customHeight="1" thickBot="1" x14ac:dyDescent="0.25">
      <c r="B5" s="3"/>
      <c r="C5" s="32"/>
      <c r="D5">
        <f>IF(TEXT(D7,"jjjj")="mercredi",WEEKNUM(F7)-1,IF(TEXT(D7,"jjjj")="mardi","semaine",""))</f>
        <v>4</v>
      </c>
      <c r="E5" t="str">
        <f t="shared" ref="E5:AE5" si="0">IF(TEXT(E7,"jjjj")="mercredi",WEEKNUM(E7),IF(TEXT(E7,"jjjj")="mardi","semaine",""))</f>
        <v/>
      </c>
      <c r="F5" s="297"/>
      <c r="G5" t="str">
        <f t="shared" si="0"/>
        <v/>
      </c>
      <c r="H5" t="str">
        <f t="shared" si="0"/>
        <v/>
      </c>
      <c r="I5" t="str">
        <f t="shared" si="0"/>
        <v/>
      </c>
      <c r="J5" t="str">
        <f t="shared" si="0"/>
        <v>semaine</v>
      </c>
      <c r="K5">
        <f>IF(TEXT(K7,"jjjj")="mercredi",WEEKNUM(M7)-1,IF(TEXT(K7,"jjjj")="mardi","semaine",""))</f>
        <v>5</v>
      </c>
      <c r="L5" t="str">
        <f t="shared" si="0"/>
        <v/>
      </c>
      <c r="M5" s="297"/>
      <c r="N5" t="str">
        <f t="shared" si="0"/>
        <v/>
      </c>
      <c r="O5" t="str">
        <f t="shared" si="0"/>
        <v/>
      </c>
      <c r="P5" t="str">
        <f t="shared" si="0"/>
        <v/>
      </c>
      <c r="Q5" t="str">
        <f t="shared" si="0"/>
        <v>semaine</v>
      </c>
      <c r="R5">
        <f>IF(TEXT(R7,"jjjj")="mercredi",WEEKNUM(T7)-1,IF(TEXT(R7,"jjjj")="mardi","semaine",""))</f>
        <v>6</v>
      </c>
      <c r="S5" t="str">
        <f t="shared" si="0"/>
        <v/>
      </c>
      <c r="T5" s="297"/>
      <c r="U5" t="str">
        <f t="shared" si="0"/>
        <v/>
      </c>
      <c r="V5" t="str">
        <f t="shared" si="0"/>
        <v/>
      </c>
      <c r="W5" t="str">
        <f t="shared" si="0"/>
        <v/>
      </c>
      <c r="X5" t="str">
        <f t="shared" si="0"/>
        <v>semaine</v>
      </c>
      <c r="Y5">
        <f>IF(TEXT(Y7,"jjjj")="mercredi",WEEKNUM(AA7)-1,IF(TEXT(Y7,"jjjj")="mardi","semaine",""))</f>
        <v>7</v>
      </c>
      <c r="Z5" t="str">
        <f t="shared" si="0"/>
        <v/>
      </c>
      <c r="AA5" s="297"/>
      <c r="AB5" t="str">
        <f t="shared" si="0"/>
        <v/>
      </c>
      <c r="AC5" t="str">
        <f t="shared" si="0"/>
        <v/>
      </c>
      <c r="AD5" t="str">
        <f t="shared" si="0"/>
        <v/>
      </c>
      <c r="AE5" t="str">
        <f t="shared" si="0"/>
        <v>semaine</v>
      </c>
      <c r="AF5" s="455"/>
      <c r="AG5" s="446"/>
      <c r="AH5" s="447"/>
      <c r="AI5" s="454"/>
      <c r="AL5" t="s">
        <v>51</v>
      </c>
      <c r="AM5" s="49" t="s">
        <v>62</v>
      </c>
      <c r="AO5" s="103"/>
    </row>
    <row r="6" spans="1:48" ht="17.25" customHeight="1" thickBot="1" x14ac:dyDescent="0.25">
      <c r="B6" s="3"/>
      <c r="AF6" s="455"/>
      <c r="AG6" s="446"/>
      <c r="AH6" s="447"/>
      <c r="AI6" s="454"/>
    </row>
    <row r="7" spans="1:48" ht="13.5" customHeight="1" thickBot="1" x14ac:dyDescent="0.25">
      <c r="A7" s="72" t="s">
        <v>28</v>
      </c>
      <c r="B7" s="73" t="s">
        <v>0</v>
      </c>
      <c r="C7" s="74" t="s">
        <v>1</v>
      </c>
      <c r="D7" s="117">
        <f>+jan!AH7+1</f>
        <v>42767</v>
      </c>
      <c r="E7" s="118">
        <f>+D7+1</f>
        <v>42768</v>
      </c>
      <c r="F7" s="118">
        <f t="shared" ref="F7:AE7" si="1">+E7+1</f>
        <v>42769</v>
      </c>
      <c r="G7" s="118">
        <f t="shared" si="1"/>
        <v>42770</v>
      </c>
      <c r="H7" s="118">
        <f t="shared" si="1"/>
        <v>42771</v>
      </c>
      <c r="I7" s="118">
        <f t="shared" si="1"/>
        <v>42772</v>
      </c>
      <c r="J7" s="118">
        <f t="shared" si="1"/>
        <v>42773</v>
      </c>
      <c r="K7" s="118">
        <f t="shared" si="1"/>
        <v>42774</v>
      </c>
      <c r="L7" s="118">
        <f t="shared" si="1"/>
        <v>42775</v>
      </c>
      <c r="M7" s="118">
        <f t="shared" si="1"/>
        <v>42776</v>
      </c>
      <c r="N7" s="118">
        <f t="shared" si="1"/>
        <v>42777</v>
      </c>
      <c r="O7" s="118">
        <f t="shared" si="1"/>
        <v>42778</v>
      </c>
      <c r="P7" s="118">
        <f t="shared" si="1"/>
        <v>42779</v>
      </c>
      <c r="Q7" s="118">
        <f t="shared" si="1"/>
        <v>42780</v>
      </c>
      <c r="R7" s="118">
        <f t="shared" si="1"/>
        <v>42781</v>
      </c>
      <c r="S7" s="118">
        <f t="shared" si="1"/>
        <v>42782</v>
      </c>
      <c r="T7" s="118">
        <f t="shared" si="1"/>
        <v>42783</v>
      </c>
      <c r="U7" s="118">
        <f t="shared" si="1"/>
        <v>42784</v>
      </c>
      <c r="V7" s="118">
        <f t="shared" si="1"/>
        <v>42785</v>
      </c>
      <c r="W7" s="118">
        <f t="shared" si="1"/>
        <v>42786</v>
      </c>
      <c r="X7" s="118">
        <f t="shared" si="1"/>
        <v>42787</v>
      </c>
      <c r="Y7" s="118">
        <f t="shared" si="1"/>
        <v>42788</v>
      </c>
      <c r="Z7" s="118">
        <f t="shared" si="1"/>
        <v>42789</v>
      </c>
      <c r="AA7" s="118">
        <f t="shared" si="1"/>
        <v>42790</v>
      </c>
      <c r="AB7" s="118">
        <f t="shared" si="1"/>
        <v>42791</v>
      </c>
      <c r="AC7" s="118">
        <f t="shared" si="1"/>
        <v>42792</v>
      </c>
      <c r="AD7" s="118">
        <f t="shared" si="1"/>
        <v>42793</v>
      </c>
      <c r="AE7" s="118">
        <f t="shared" si="1"/>
        <v>42794</v>
      </c>
      <c r="AF7" s="456"/>
      <c r="AG7" s="382" t="s">
        <v>70</v>
      </c>
      <c r="AH7" s="383" t="s">
        <v>71</v>
      </c>
      <c r="AI7" s="454" t="s">
        <v>23</v>
      </c>
      <c r="AJ7" s="153" t="s">
        <v>28</v>
      </c>
      <c r="AK7" s="153" t="s">
        <v>44</v>
      </c>
    </row>
    <row r="8" spans="1:48" ht="13.5" hidden="1" thickBot="1" x14ac:dyDescent="0.25">
      <c r="A8" s="157"/>
      <c r="B8" s="50"/>
      <c r="C8" s="101" t="s">
        <v>37</v>
      </c>
      <c r="D8" s="187">
        <f t="shared" ref="D8:AE8" si="2">WEEKDAY(D7)</f>
        <v>4</v>
      </c>
      <c r="E8" s="188">
        <f t="shared" si="2"/>
        <v>5</v>
      </c>
      <c r="F8" s="188">
        <f t="shared" si="2"/>
        <v>6</v>
      </c>
      <c r="G8" s="188">
        <f t="shared" si="2"/>
        <v>7</v>
      </c>
      <c r="H8" s="188">
        <f t="shared" si="2"/>
        <v>1</v>
      </c>
      <c r="I8" s="188">
        <f t="shared" si="2"/>
        <v>2</v>
      </c>
      <c r="J8" s="188">
        <f t="shared" si="2"/>
        <v>3</v>
      </c>
      <c r="K8" s="188">
        <f t="shared" si="2"/>
        <v>4</v>
      </c>
      <c r="L8" s="188">
        <f t="shared" si="2"/>
        <v>5</v>
      </c>
      <c r="M8" s="188">
        <f t="shared" si="2"/>
        <v>6</v>
      </c>
      <c r="N8" s="188">
        <f t="shared" si="2"/>
        <v>7</v>
      </c>
      <c r="O8" s="188">
        <f t="shared" si="2"/>
        <v>1</v>
      </c>
      <c r="P8" s="188">
        <f t="shared" si="2"/>
        <v>2</v>
      </c>
      <c r="Q8" s="188">
        <f t="shared" si="2"/>
        <v>3</v>
      </c>
      <c r="R8" s="188">
        <f t="shared" si="2"/>
        <v>4</v>
      </c>
      <c r="S8" s="188">
        <f t="shared" si="2"/>
        <v>5</v>
      </c>
      <c r="T8" s="188">
        <f t="shared" si="2"/>
        <v>6</v>
      </c>
      <c r="U8" s="188">
        <f t="shared" si="2"/>
        <v>7</v>
      </c>
      <c r="V8" s="188">
        <f t="shared" si="2"/>
        <v>1</v>
      </c>
      <c r="W8" s="188">
        <f t="shared" si="2"/>
        <v>2</v>
      </c>
      <c r="X8" s="188">
        <f t="shared" si="2"/>
        <v>3</v>
      </c>
      <c r="Y8" s="188">
        <f t="shared" si="2"/>
        <v>4</v>
      </c>
      <c r="Z8" s="188">
        <f t="shared" si="2"/>
        <v>5</v>
      </c>
      <c r="AA8" s="188">
        <f t="shared" si="2"/>
        <v>6</v>
      </c>
      <c r="AB8" s="188">
        <f t="shared" si="2"/>
        <v>7</v>
      </c>
      <c r="AC8" s="188">
        <f t="shared" si="2"/>
        <v>1</v>
      </c>
      <c r="AD8" s="188">
        <f t="shared" si="2"/>
        <v>2</v>
      </c>
      <c r="AE8" s="189">
        <f t="shared" si="2"/>
        <v>3</v>
      </c>
      <c r="AF8" s="376"/>
      <c r="AG8" s="394"/>
      <c r="AH8" s="387"/>
      <c r="AI8" s="108"/>
      <c r="AJ8" s="157"/>
    </row>
    <row r="9" spans="1:48" ht="11.25" customHeight="1" x14ac:dyDescent="0.2">
      <c r="A9" s="172"/>
      <c r="B9" s="173"/>
      <c r="C9" s="174"/>
      <c r="D9" s="194"/>
      <c r="E9" s="194"/>
      <c r="F9" s="194"/>
      <c r="G9" s="194"/>
      <c r="H9" s="194"/>
      <c r="I9" s="194"/>
      <c r="J9" s="194"/>
      <c r="K9" s="194"/>
      <c r="L9" s="194"/>
      <c r="M9" s="194"/>
      <c r="N9" s="194"/>
      <c r="O9" s="194"/>
      <c r="P9" s="194"/>
      <c r="Q9" s="194"/>
      <c r="R9" s="194"/>
      <c r="S9" s="194"/>
      <c r="T9" s="194"/>
      <c r="U9" s="194"/>
      <c r="V9" s="194"/>
      <c r="W9" s="194"/>
      <c r="X9" s="194"/>
      <c r="Y9" s="194"/>
      <c r="Z9" s="194"/>
      <c r="AA9" s="194"/>
      <c r="AB9" s="194"/>
      <c r="AC9" s="194"/>
      <c r="AD9" s="194"/>
      <c r="AE9" s="194"/>
      <c r="AF9" s="177"/>
      <c r="AG9" s="395"/>
      <c r="AH9" s="387"/>
      <c r="AI9" s="176"/>
      <c r="AJ9" s="173"/>
      <c r="AK9" s="178"/>
    </row>
    <row r="10" spans="1:48" x14ac:dyDescent="0.2">
      <c r="A10" s="136" t="s">
        <v>73</v>
      </c>
      <c r="B10" s="82"/>
      <c r="C10" s="75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27"/>
      <c r="T10" s="27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17"/>
      <c r="AG10" s="399"/>
      <c r="AH10" s="385" t="e">
        <f>+AG10/date!#REF!</f>
        <v>#REF!</v>
      </c>
      <c r="AI10" s="191">
        <f t="shared" ref="AI10:AI37" si="3">+AG10+AF10</f>
        <v>0</v>
      </c>
      <c r="AJ10" s="136" t="s">
        <v>73</v>
      </c>
      <c r="AK10" s="179"/>
      <c r="AO10" s="103"/>
    </row>
    <row r="11" spans="1:48" x14ac:dyDescent="0.2">
      <c r="A11" s="67" t="s">
        <v>74</v>
      </c>
      <c r="B11" s="82"/>
      <c r="C11" s="75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17"/>
      <c r="AG11" s="399"/>
      <c r="AH11" s="385" t="e">
        <f>+AG11/date!#REF!</f>
        <v>#REF!</v>
      </c>
      <c r="AI11" s="191">
        <f t="shared" si="3"/>
        <v>0</v>
      </c>
      <c r="AJ11" s="67" t="s">
        <v>74</v>
      </c>
      <c r="AK11" s="179"/>
      <c r="AO11" s="102"/>
    </row>
    <row r="12" spans="1:48" x14ac:dyDescent="0.2">
      <c r="A12" s="68" t="s">
        <v>75</v>
      </c>
      <c r="B12" s="78"/>
      <c r="C12" s="12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417"/>
      <c r="AG12" s="399"/>
      <c r="AH12" s="385" t="e">
        <f>+AG12/date!#REF!</f>
        <v>#REF!</v>
      </c>
      <c r="AI12" s="191">
        <f t="shared" si="3"/>
        <v>0</v>
      </c>
      <c r="AJ12" s="68" t="s">
        <v>75</v>
      </c>
      <c r="AK12" s="179" t="s">
        <v>40</v>
      </c>
    </row>
    <row r="13" spans="1:48" x14ac:dyDescent="0.2">
      <c r="A13" s="68" t="s">
        <v>76</v>
      </c>
      <c r="B13" s="78"/>
      <c r="C13" s="206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417"/>
      <c r="AG13" s="399"/>
      <c r="AH13" s="385" t="e">
        <f>+AG13/date!#REF!</f>
        <v>#REF!</v>
      </c>
      <c r="AI13" s="191">
        <f t="shared" si="3"/>
        <v>0</v>
      </c>
      <c r="AJ13" s="68" t="s">
        <v>76</v>
      </c>
      <c r="AK13" s="179" t="s">
        <v>40</v>
      </c>
    </row>
    <row r="14" spans="1:48" x14ac:dyDescent="0.2">
      <c r="A14" s="68" t="s">
        <v>77</v>
      </c>
      <c r="B14" s="78"/>
      <c r="C14" s="4"/>
      <c r="D14" s="27"/>
      <c r="E14" s="27"/>
      <c r="F14" s="25"/>
      <c r="G14" s="27"/>
      <c r="H14" s="27"/>
      <c r="I14" s="27"/>
      <c r="J14" s="27"/>
      <c r="K14" s="27"/>
      <c r="L14" s="27"/>
      <c r="M14" s="10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417"/>
      <c r="AG14" s="399"/>
      <c r="AH14" s="385" t="e">
        <f>+AG14/date!#REF!</f>
        <v>#REF!</v>
      </c>
      <c r="AI14" s="191">
        <f t="shared" si="3"/>
        <v>0</v>
      </c>
      <c r="AJ14" s="68" t="s">
        <v>77</v>
      </c>
      <c r="AK14" s="179"/>
    </row>
    <row r="15" spans="1:48" x14ac:dyDescent="0.2">
      <c r="A15" s="68" t="s">
        <v>78</v>
      </c>
      <c r="B15" s="51"/>
      <c r="C15" s="4"/>
      <c r="D15" s="27"/>
      <c r="E15" s="27"/>
      <c r="F15" s="10"/>
      <c r="G15" s="27"/>
      <c r="H15" s="27"/>
      <c r="I15" s="27"/>
      <c r="J15" s="27"/>
      <c r="K15" s="27"/>
      <c r="L15" s="27"/>
      <c r="M15" s="10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417"/>
      <c r="AG15" s="399"/>
      <c r="AH15" s="385" t="e">
        <f>+AG15/date!#REF!</f>
        <v>#REF!</v>
      </c>
      <c r="AI15" s="191">
        <f t="shared" si="3"/>
        <v>0</v>
      </c>
      <c r="AJ15" s="68" t="s">
        <v>78</v>
      </c>
      <c r="AK15" s="179" t="s">
        <v>40</v>
      </c>
    </row>
    <row r="16" spans="1:48" x14ac:dyDescent="0.2">
      <c r="A16" s="68" t="s">
        <v>50</v>
      </c>
      <c r="B16" s="51"/>
      <c r="C16" s="4"/>
      <c r="D16" s="27"/>
      <c r="E16" s="27"/>
      <c r="F16" s="10"/>
      <c r="G16" s="27"/>
      <c r="H16" s="27"/>
      <c r="I16" s="27"/>
      <c r="J16" s="27"/>
      <c r="K16" s="27"/>
      <c r="L16" s="27"/>
      <c r="M16" s="10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417"/>
      <c r="AG16" s="399"/>
      <c r="AH16" s="385" t="e">
        <f>+AG16/date!#REF!</f>
        <v>#REF!</v>
      </c>
      <c r="AI16" s="191">
        <f t="shared" si="3"/>
        <v>0</v>
      </c>
      <c r="AJ16" s="68" t="s">
        <v>50</v>
      </c>
      <c r="AK16" s="179" t="s">
        <v>40</v>
      </c>
    </row>
    <row r="17" spans="1:42" x14ac:dyDescent="0.2">
      <c r="A17" s="68" t="s">
        <v>79</v>
      </c>
      <c r="B17" s="51"/>
      <c r="C17" s="4"/>
      <c r="D17" s="27"/>
      <c r="E17" s="27"/>
      <c r="F17" s="10"/>
      <c r="G17" s="27"/>
      <c r="H17" s="27"/>
      <c r="I17" s="27"/>
      <c r="J17" s="27"/>
      <c r="K17" s="27"/>
      <c r="L17" s="27"/>
      <c r="M17" s="10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417"/>
      <c r="AG17" s="399"/>
      <c r="AH17" s="385" t="e">
        <f>+AG17/date!#REF!</f>
        <v>#REF!</v>
      </c>
      <c r="AI17" s="191">
        <f t="shared" si="3"/>
        <v>0</v>
      </c>
      <c r="AJ17" s="68" t="s">
        <v>79</v>
      </c>
      <c r="AK17" s="179"/>
    </row>
    <row r="18" spans="1:42" x14ac:dyDescent="0.2">
      <c r="A18" s="68" t="s">
        <v>80</v>
      </c>
      <c r="B18" s="78"/>
      <c r="C18" s="4"/>
      <c r="D18" s="27"/>
      <c r="E18" s="27"/>
      <c r="F18" s="10"/>
      <c r="G18" s="27"/>
      <c r="H18" s="27"/>
      <c r="I18" s="27"/>
      <c r="J18" s="27"/>
      <c r="K18" s="27"/>
      <c r="L18" s="27"/>
      <c r="M18" s="10"/>
      <c r="N18" s="27"/>
      <c r="O18" s="27"/>
      <c r="P18" s="27"/>
      <c r="Q18" s="27"/>
      <c r="R18" s="27"/>
      <c r="S18" s="27"/>
      <c r="T18" s="10"/>
      <c r="U18" s="27"/>
      <c r="V18" s="27"/>
      <c r="W18" s="27"/>
      <c r="X18" s="27"/>
      <c r="Y18" s="27"/>
      <c r="Z18" s="27"/>
      <c r="AA18" s="10"/>
      <c r="AB18" s="27"/>
      <c r="AC18" s="27"/>
      <c r="AD18" s="27"/>
      <c r="AE18" s="27"/>
      <c r="AF18" s="417"/>
      <c r="AG18" s="399"/>
      <c r="AH18" s="385" t="e">
        <f>+AG18/date!#REF!</f>
        <v>#REF!</v>
      </c>
      <c r="AI18" s="191">
        <f t="shared" si="3"/>
        <v>0</v>
      </c>
      <c r="AJ18" s="68" t="s">
        <v>80</v>
      </c>
      <c r="AK18" s="179"/>
    </row>
    <row r="19" spans="1:42" x14ac:dyDescent="0.2">
      <c r="A19" s="68" t="s">
        <v>81</v>
      </c>
      <c r="B19" s="78"/>
      <c r="C19" s="4"/>
      <c r="D19" s="27"/>
      <c r="E19" s="27"/>
      <c r="F19" s="10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10"/>
      <c r="U19" s="27"/>
      <c r="V19" s="27"/>
      <c r="W19" s="27"/>
      <c r="X19" s="27"/>
      <c r="Y19" s="27"/>
      <c r="Z19" s="27"/>
      <c r="AA19" s="10"/>
      <c r="AB19" s="27"/>
      <c r="AC19" s="27"/>
      <c r="AD19" s="27"/>
      <c r="AE19" s="27"/>
      <c r="AF19" s="417"/>
      <c r="AG19" s="399"/>
      <c r="AH19" s="385" t="e">
        <f>+AG19/date!#REF!</f>
        <v>#REF!</v>
      </c>
      <c r="AI19" s="191">
        <f t="shared" si="3"/>
        <v>0</v>
      </c>
      <c r="AJ19" s="68" t="s">
        <v>81</v>
      </c>
      <c r="AK19" s="179" t="s">
        <v>40</v>
      </c>
      <c r="AN19" s="25"/>
      <c r="AO19" s="25"/>
      <c r="AP19" s="25"/>
    </row>
    <row r="20" spans="1:42" x14ac:dyDescent="0.2">
      <c r="A20" s="68" t="s">
        <v>82</v>
      </c>
      <c r="B20" s="78"/>
      <c r="C20" s="4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417"/>
      <c r="AG20" s="399"/>
      <c r="AH20" s="385" t="e">
        <f>+AG20/date!#REF!</f>
        <v>#REF!</v>
      </c>
      <c r="AI20" s="191">
        <f t="shared" si="3"/>
        <v>0</v>
      </c>
      <c r="AJ20" s="68" t="s">
        <v>82</v>
      </c>
      <c r="AK20" s="179" t="s">
        <v>40</v>
      </c>
      <c r="AP20" s="16"/>
    </row>
    <row r="21" spans="1:42" x14ac:dyDescent="0.2">
      <c r="A21" s="68" t="s">
        <v>83</v>
      </c>
      <c r="B21" s="78"/>
      <c r="C21" s="4"/>
      <c r="D21" s="27"/>
      <c r="E21" s="27"/>
      <c r="F21" s="10"/>
      <c r="G21" s="27"/>
      <c r="H21" s="27"/>
      <c r="I21" s="27"/>
      <c r="J21" s="27"/>
      <c r="K21" s="27"/>
      <c r="L21" s="27"/>
      <c r="M21" s="10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10"/>
      <c r="AB21" s="27"/>
      <c r="AC21" s="27"/>
      <c r="AD21" s="27"/>
      <c r="AE21" s="27"/>
      <c r="AF21" s="417"/>
      <c r="AG21" s="399"/>
      <c r="AH21" s="385" t="e">
        <f>+AG21/date!#REF!</f>
        <v>#REF!</v>
      </c>
      <c r="AI21" s="191">
        <f t="shared" si="3"/>
        <v>0</v>
      </c>
      <c r="AJ21" s="68" t="s">
        <v>83</v>
      </c>
      <c r="AK21" s="179"/>
    </row>
    <row r="22" spans="1:42" x14ac:dyDescent="0.2">
      <c r="A22" s="68" t="s">
        <v>84</v>
      </c>
      <c r="B22" s="78"/>
      <c r="C22" s="4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417"/>
      <c r="AG22" s="399"/>
      <c r="AH22" s="385" t="e">
        <f>+AG22/date!#REF!</f>
        <v>#REF!</v>
      </c>
      <c r="AI22" s="191">
        <f t="shared" si="3"/>
        <v>0</v>
      </c>
      <c r="AJ22" s="68" t="s">
        <v>84</v>
      </c>
      <c r="AK22" s="179"/>
    </row>
    <row r="23" spans="1:42" x14ac:dyDescent="0.2">
      <c r="A23" s="68" t="s">
        <v>85</v>
      </c>
      <c r="B23" s="78"/>
      <c r="C23" s="4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417"/>
      <c r="AG23" s="399"/>
      <c r="AH23" s="385" t="e">
        <f>+AG23/date!#REF!</f>
        <v>#REF!</v>
      </c>
      <c r="AI23" s="191">
        <f t="shared" si="3"/>
        <v>0</v>
      </c>
      <c r="AJ23" s="68" t="s">
        <v>85</v>
      </c>
      <c r="AK23" s="179" t="s">
        <v>40</v>
      </c>
    </row>
    <row r="24" spans="1:42" x14ac:dyDescent="0.2">
      <c r="A24" s="68" t="s">
        <v>86</v>
      </c>
      <c r="B24" s="51"/>
      <c r="C24" s="4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33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417"/>
      <c r="AG24" s="399"/>
      <c r="AH24" s="385" t="e">
        <f>+AG24/date!#REF!</f>
        <v>#REF!</v>
      </c>
      <c r="AI24" s="191">
        <f t="shared" si="3"/>
        <v>0</v>
      </c>
      <c r="AJ24" s="68" t="s">
        <v>86</v>
      </c>
      <c r="AK24" s="179" t="s">
        <v>40</v>
      </c>
    </row>
    <row r="25" spans="1:42" x14ac:dyDescent="0.2">
      <c r="A25" s="68" t="s">
        <v>87</v>
      </c>
      <c r="B25" s="78"/>
      <c r="C25" s="4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417"/>
      <c r="AG25" s="399"/>
      <c r="AH25" s="385" t="e">
        <f>+AG25/date!#REF!</f>
        <v>#REF!</v>
      </c>
      <c r="AI25" s="191">
        <f t="shared" si="3"/>
        <v>0</v>
      </c>
      <c r="AJ25" s="68" t="s">
        <v>87</v>
      </c>
      <c r="AK25" s="179"/>
    </row>
    <row r="26" spans="1:42" x14ac:dyDescent="0.2">
      <c r="A26" s="68" t="s">
        <v>88</v>
      </c>
      <c r="B26" s="51"/>
      <c r="C26" s="4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417"/>
      <c r="AG26" s="399"/>
      <c r="AH26" s="385" t="e">
        <f>+AG26/date!#REF!</f>
        <v>#REF!</v>
      </c>
      <c r="AI26" s="191">
        <f t="shared" si="3"/>
        <v>0</v>
      </c>
      <c r="AJ26" s="68" t="s">
        <v>88</v>
      </c>
      <c r="AK26" s="179" t="s">
        <v>40</v>
      </c>
      <c r="AN26" s="25"/>
      <c r="AO26" s="25"/>
      <c r="AP26" s="25"/>
    </row>
    <row r="27" spans="1:42" x14ac:dyDescent="0.2">
      <c r="A27" s="68" t="s">
        <v>89</v>
      </c>
      <c r="B27" s="78"/>
      <c r="C27" s="4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417"/>
      <c r="AG27" s="399"/>
      <c r="AH27" s="385" t="e">
        <f>+AG27/date!#REF!</f>
        <v>#REF!</v>
      </c>
      <c r="AI27" s="191">
        <f t="shared" si="3"/>
        <v>0</v>
      </c>
      <c r="AJ27" s="68" t="s">
        <v>89</v>
      </c>
      <c r="AK27" s="179"/>
    </row>
    <row r="28" spans="1:42" x14ac:dyDescent="0.2">
      <c r="A28" s="68" t="s">
        <v>90</v>
      </c>
      <c r="B28" s="78"/>
      <c r="C28" s="4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417"/>
      <c r="AG28" s="399"/>
      <c r="AH28" s="385" t="e">
        <f>+AG28/date!#REF!</f>
        <v>#REF!</v>
      </c>
      <c r="AI28" s="191">
        <f t="shared" si="3"/>
        <v>0</v>
      </c>
      <c r="AJ28" s="68" t="s">
        <v>90</v>
      </c>
      <c r="AK28" s="179"/>
    </row>
    <row r="29" spans="1:42" x14ac:dyDescent="0.2">
      <c r="A29" s="68" t="s">
        <v>91</v>
      </c>
      <c r="B29" s="78"/>
      <c r="C29" s="4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417"/>
      <c r="AG29" s="399"/>
      <c r="AH29" s="385" t="e">
        <f>+AG29/date!#REF!</f>
        <v>#REF!</v>
      </c>
      <c r="AI29" s="191">
        <f t="shared" si="3"/>
        <v>0</v>
      </c>
      <c r="AJ29" s="68" t="s">
        <v>91</v>
      </c>
      <c r="AK29" s="179" t="s">
        <v>40</v>
      </c>
    </row>
    <row r="30" spans="1:42" x14ac:dyDescent="0.2">
      <c r="A30" s="68" t="s">
        <v>92</v>
      </c>
      <c r="B30" s="78"/>
      <c r="C30" s="4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33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417"/>
      <c r="AG30" s="399"/>
      <c r="AH30" s="385" t="e">
        <f>+AG30/date!#REF!</f>
        <v>#REF!</v>
      </c>
      <c r="AI30" s="191">
        <f t="shared" si="3"/>
        <v>0</v>
      </c>
      <c r="AJ30" s="68" t="s">
        <v>92</v>
      </c>
      <c r="AK30" s="179"/>
    </row>
    <row r="31" spans="1:42" x14ac:dyDescent="0.2">
      <c r="A31" s="68" t="s">
        <v>93</v>
      </c>
      <c r="B31" s="78"/>
      <c r="C31" s="4"/>
      <c r="D31" s="27"/>
      <c r="E31" s="25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417"/>
      <c r="AG31" s="399"/>
      <c r="AH31" s="385" t="e">
        <f>+AG31/date!#REF!</f>
        <v>#REF!</v>
      </c>
      <c r="AI31" s="191">
        <f t="shared" si="3"/>
        <v>0</v>
      </c>
      <c r="AJ31" s="68" t="s">
        <v>93</v>
      </c>
      <c r="AK31" s="179" t="s">
        <v>40</v>
      </c>
    </row>
    <row r="32" spans="1:42" x14ac:dyDescent="0.2">
      <c r="A32" s="68" t="s">
        <v>94</v>
      </c>
      <c r="B32" s="78"/>
      <c r="C32" s="12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417"/>
      <c r="AG32" s="399"/>
      <c r="AH32" s="385" t="e">
        <f>+AG32/date!#REF!</f>
        <v>#REF!</v>
      </c>
      <c r="AI32" s="191">
        <f t="shared" si="3"/>
        <v>0</v>
      </c>
      <c r="AJ32" s="68" t="s">
        <v>94</v>
      </c>
      <c r="AK32" s="179" t="s">
        <v>40</v>
      </c>
      <c r="AN32" s="310"/>
    </row>
    <row r="33" spans="1:40" x14ac:dyDescent="0.2">
      <c r="A33" s="68" t="s">
        <v>95</v>
      </c>
      <c r="B33" s="78"/>
      <c r="C33" s="4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417"/>
      <c r="AG33" s="399"/>
      <c r="AH33" s="385" t="e">
        <f>+AG33/date!#REF!</f>
        <v>#REF!</v>
      </c>
      <c r="AI33" s="191">
        <f t="shared" si="3"/>
        <v>0</v>
      </c>
      <c r="AJ33" s="68" t="s">
        <v>95</v>
      </c>
      <c r="AK33" s="179" t="s">
        <v>40</v>
      </c>
      <c r="AN33" s="309"/>
    </row>
    <row r="34" spans="1:40" x14ac:dyDescent="0.2">
      <c r="A34" s="252" t="s">
        <v>96</v>
      </c>
      <c r="B34" s="51"/>
      <c r="C34" s="4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417"/>
      <c r="AG34" s="399"/>
      <c r="AH34" s="385" t="e">
        <f>+AG34/date!#REF!</f>
        <v>#REF!</v>
      </c>
      <c r="AI34" s="191">
        <f t="shared" si="3"/>
        <v>0</v>
      </c>
      <c r="AJ34" s="252" t="s">
        <v>96</v>
      </c>
      <c r="AK34" s="179" t="s">
        <v>40</v>
      </c>
    </row>
    <row r="35" spans="1:40" x14ac:dyDescent="0.2">
      <c r="A35" s="68" t="s">
        <v>97</v>
      </c>
      <c r="B35" s="78"/>
      <c r="C35" s="4"/>
      <c r="D35" s="27"/>
      <c r="E35" s="27"/>
      <c r="F35" s="10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417"/>
      <c r="AG35" s="399"/>
      <c r="AH35" s="385" t="e">
        <f>+AG35/date!#REF!</f>
        <v>#REF!</v>
      </c>
      <c r="AI35" s="191">
        <f t="shared" si="3"/>
        <v>0</v>
      </c>
      <c r="AJ35" s="68" t="s">
        <v>97</v>
      </c>
      <c r="AK35" s="179"/>
    </row>
    <row r="36" spans="1:40" x14ac:dyDescent="0.2">
      <c r="A36" s="156" t="s">
        <v>98</v>
      </c>
      <c r="B36" s="51"/>
      <c r="C36" s="4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417"/>
      <c r="AG36" s="399"/>
      <c r="AH36" s="385" t="e">
        <f>+AG36/date!#REF!</f>
        <v>#REF!</v>
      </c>
      <c r="AI36" s="191">
        <f t="shared" si="3"/>
        <v>0</v>
      </c>
      <c r="AJ36" s="156" t="s">
        <v>98</v>
      </c>
      <c r="AK36" s="179" t="s">
        <v>40</v>
      </c>
    </row>
    <row r="37" spans="1:40" ht="13.5" thickBot="1" x14ac:dyDescent="0.25">
      <c r="A37" s="69" t="s">
        <v>99</v>
      </c>
      <c r="B37" s="80"/>
      <c r="C37" s="7"/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8"/>
      <c r="T37" s="328"/>
      <c r="U37" s="328"/>
      <c r="V37" s="27"/>
      <c r="W37" s="27"/>
      <c r="X37" s="328"/>
      <c r="Y37" s="328"/>
      <c r="Z37" s="328"/>
      <c r="AA37" s="328"/>
      <c r="AB37" s="328"/>
      <c r="AC37" s="328"/>
      <c r="AD37" s="327"/>
      <c r="AE37" s="328"/>
      <c r="AF37" s="417"/>
      <c r="AG37" s="414"/>
      <c r="AH37" s="390" t="e">
        <f>+AG37/date!#REF!</f>
        <v>#REF!</v>
      </c>
      <c r="AI37" s="191">
        <f t="shared" si="3"/>
        <v>0</v>
      </c>
      <c r="AJ37" s="69" t="s">
        <v>99</v>
      </c>
      <c r="AK37" s="180" t="s">
        <v>40</v>
      </c>
    </row>
    <row r="38" spans="1:40" ht="13.5" thickBot="1" x14ac:dyDescent="0.25">
      <c r="D38" s="192">
        <v>40575</v>
      </c>
      <c r="E38" s="181">
        <v>40576</v>
      </c>
      <c r="F38" s="181">
        <v>40577</v>
      </c>
      <c r="G38" s="181">
        <v>40578</v>
      </c>
      <c r="H38" s="181">
        <v>40579</v>
      </c>
      <c r="I38" s="181">
        <v>40580</v>
      </c>
      <c r="J38" s="181">
        <v>40581</v>
      </c>
      <c r="K38" s="181">
        <v>40582</v>
      </c>
      <c r="L38" s="181">
        <v>40583</v>
      </c>
      <c r="M38" s="181">
        <v>40584</v>
      </c>
      <c r="N38" s="181">
        <v>40585</v>
      </c>
      <c r="O38" s="181">
        <v>40586</v>
      </c>
      <c r="P38" s="181">
        <v>40587</v>
      </c>
      <c r="Q38" s="181">
        <v>40588</v>
      </c>
      <c r="R38" s="181">
        <v>40589</v>
      </c>
      <c r="S38" s="181">
        <v>40590</v>
      </c>
      <c r="T38" s="181">
        <v>40591</v>
      </c>
      <c r="U38" s="181">
        <v>40592</v>
      </c>
      <c r="V38" s="181">
        <v>40593</v>
      </c>
      <c r="W38" s="181">
        <v>40594</v>
      </c>
      <c r="X38" s="181">
        <v>40595</v>
      </c>
      <c r="Y38" s="181">
        <v>40596</v>
      </c>
      <c r="Z38" s="181">
        <v>40597</v>
      </c>
      <c r="AA38" s="181">
        <v>40598</v>
      </c>
      <c r="AB38" s="181">
        <v>40599</v>
      </c>
      <c r="AC38" s="181">
        <v>40600</v>
      </c>
      <c r="AD38" s="181">
        <v>40601</v>
      </c>
      <c r="AE38" s="193">
        <v>40602</v>
      </c>
      <c r="AF38" s="34">
        <f>SUM(AF10:AF37)</f>
        <v>0</v>
      </c>
      <c r="AG38" s="34">
        <f>SUM(AG10:AG37)</f>
        <v>0</v>
      </c>
      <c r="AH38" s="34" t="e">
        <f>SUM(AH11:AH37)</f>
        <v>#REF!</v>
      </c>
      <c r="AI38" s="34">
        <f>SUM(AI10:AI37)</f>
        <v>0</v>
      </c>
    </row>
    <row r="40" spans="1:40" x14ac:dyDescent="0.2">
      <c r="AG40" s="37" t="s">
        <v>35</v>
      </c>
    </row>
    <row r="43" spans="1:40" ht="26.25" customHeight="1" x14ac:dyDescent="0.25">
      <c r="B43" s="23" t="s">
        <v>19</v>
      </c>
      <c r="C43" s="23" t="s">
        <v>19</v>
      </c>
      <c r="R43" s="23" t="s">
        <v>19</v>
      </c>
    </row>
  </sheetData>
  <autoFilter ref="A9:AK38"/>
  <sortState ref="A10:AL37">
    <sortCondition ref="B10:B37"/>
  </sortState>
  <mergeCells count="4">
    <mergeCell ref="AF1:AF7"/>
    <mergeCell ref="AI1:AI7"/>
    <mergeCell ref="D4:M4"/>
    <mergeCell ref="AG1:AH6"/>
  </mergeCells>
  <conditionalFormatting sqref="D38:AE38 D7:AE9">
    <cfRule type="timePeriod" dxfId="130" priority="94" stopIfTrue="1" timePeriod="today">
      <formula>FLOOR(D7,1)=TODAY()</formula>
    </cfRule>
  </conditionalFormatting>
  <conditionalFormatting sqref="B34:C34 B36:C36">
    <cfRule type="expression" dxfId="129" priority="68" stopIfTrue="1">
      <formula>$A34=$Q$4</formula>
    </cfRule>
  </conditionalFormatting>
  <conditionalFormatting sqref="J7:J13 F7:F13 D32:E34 D31 P26:P35 G30:O35 Q30:AC35 J15:J34 F15:F34 P7:P24 AB7:AB30 AA7:AA31 G7:I30 Q7:Z34 D7:E30 K7:O34 D35:AE38 AC7:AE34">
    <cfRule type="expression" dxfId="128" priority="112">
      <formula>D$8=1</formula>
    </cfRule>
    <cfRule type="expression" dxfId="127" priority="113">
      <formula>D$8=7</formula>
    </cfRule>
  </conditionalFormatting>
  <conditionalFormatting sqref="AF10:AG37">
    <cfRule type="expression" dxfId="126" priority="25" stopIfTrue="1">
      <formula>$A10=$R$4</formula>
    </cfRule>
  </conditionalFormatting>
  <conditionalFormatting sqref="AF10:AG37 B10:C36 AI10:AI37 B37">
    <cfRule type="expression" dxfId="125" priority="118" stopIfTrue="1">
      <formula>$A10=$AM$5</formula>
    </cfRule>
  </conditionalFormatting>
  <conditionalFormatting sqref="J14">
    <cfRule type="expression" dxfId="124" priority="125">
      <formula>F$8=1</formula>
    </cfRule>
    <cfRule type="expression" dxfId="123" priority="126">
      <formula>F$8=7</formula>
    </cfRule>
  </conditionalFormatting>
  <conditionalFormatting sqref="J12">
    <cfRule type="expression" dxfId="122" priority="16">
      <formula>F$8=1</formula>
    </cfRule>
    <cfRule type="expression" dxfId="121" priority="17">
      <formula>F$8=7</formula>
    </cfRule>
  </conditionalFormatting>
  <conditionalFormatting sqref="J14">
    <cfRule type="expression" dxfId="120" priority="14">
      <formula>J$8=1</formula>
    </cfRule>
    <cfRule type="expression" dxfId="119" priority="15">
      <formula>J$8=7</formula>
    </cfRule>
  </conditionalFormatting>
  <conditionalFormatting sqref="P25">
    <cfRule type="expression" dxfId="118" priority="12">
      <formula>P$8=1</formula>
    </cfRule>
    <cfRule type="expression" dxfId="117" priority="13">
      <formula>P$8=7</formula>
    </cfRule>
  </conditionalFormatting>
  <conditionalFormatting sqref="P26">
    <cfRule type="expression" dxfId="116" priority="10">
      <formula>P$8=1</formula>
    </cfRule>
    <cfRule type="expression" dxfId="115" priority="11">
      <formula>P$8=7</formula>
    </cfRule>
  </conditionalFormatting>
  <conditionalFormatting sqref="B4">
    <cfRule type="expression" dxfId="114" priority="8">
      <formula>B$8=1</formula>
    </cfRule>
    <cfRule type="expression" dxfId="113" priority="9">
      <formula>B$8=7</formula>
    </cfRule>
  </conditionalFormatting>
  <conditionalFormatting sqref="H31">
    <cfRule type="expression" dxfId="112" priority="585">
      <formula>E$8=1</formula>
    </cfRule>
    <cfRule type="expression" dxfId="111" priority="586">
      <formula>E$8=7</formula>
    </cfRule>
  </conditionalFormatting>
  <conditionalFormatting sqref="P31">
    <cfRule type="expression" dxfId="110" priority="6">
      <formula>P$8=1</formula>
    </cfRule>
    <cfRule type="expression" dxfId="109" priority="7">
      <formula>P$8=7</formula>
    </cfRule>
  </conditionalFormatting>
  <conditionalFormatting sqref="P32">
    <cfRule type="expression" dxfId="108" priority="4">
      <formula>P$8=1</formula>
    </cfRule>
    <cfRule type="expression" dxfId="107" priority="5">
      <formula>P$8=7</formula>
    </cfRule>
  </conditionalFormatting>
  <conditionalFormatting sqref="B36:C36">
    <cfRule type="expression" dxfId="105" priority="1166" stopIfTrue="1">
      <formula>$A36=$AO$5</formula>
    </cfRule>
  </conditionalFormatting>
  <conditionalFormatting sqref="C37">
    <cfRule type="expression" dxfId="104" priority="3">
      <formula>$AL37=$AV$3</formula>
    </cfRule>
  </conditionalFormatting>
  <conditionalFormatting sqref="A10:A37">
    <cfRule type="expression" dxfId="34" priority="2" stopIfTrue="1">
      <formula>$A10=$B$6</formula>
    </cfRule>
  </conditionalFormatting>
  <conditionalFormatting sqref="AJ10:AJ37">
    <cfRule type="expression" dxfId="7" priority="1" stopIfTrue="1">
      <formula>$A10=$B$6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0" r:id="rId4" name="Button 4">
              <controlPr defaultSize="0" print="0" autoFill="0" autoPict="0" macro="[0]!initiales">
                <anchor moveWithCells="1" sizeWithCells="1">
                  <from>
                    <xdr:col>38</xdr:col>
                    <xdr:colOff>123825</xdr:colOff>
                    <xdr:row>1</xdr:row>
                    <xdr:rowOff>57150</xdr:rowOff>
                  </from>
                  <to>
                    <xdr:col>39</xdr:col>
                    <xdr:colOff>781050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5" name="Button 5">
              <controlPr defaultSize="0" print="0" autoFill="0" autoPict="0" macro="[0]!enlever_filtre">
                <anchor moveWithCells="1" sizeWithCells="1">
                  <from>
                    <xdr:col>39</xdr:col>
                    <xdr:colOff>971550</xdr:colOff>
                    <xdr:row>1</xdr:row>
                    <xdr:rowOff>19050</xdr:rowOff>
                  </from>
                  <to>
                    <xdr:col>42</xdr:col>
                    <xdr:colOff>161925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6" name="Button 6">
              <controlPr defaultSize="0" print="0" autoFill="0" autoPict="0" macro="[0]!filtreSAV">
                <anchor moveWithCells="1" sizeWithCells="1">
                  <from>
                    <xdr:col>39</xdr:col>
                    <xdr:colOff>1000125</xdr:colOff>
                    <xdr:row>5</xdr:row>
                    <xdr:rowOff>200025</xdr:rowOff>
                  </from>
                  <to>
                    <xdr:col>42</xdr:col>
                    <xdr:colOff>104775</xdr:colOff>
                    <xdr:row>11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0" tint="-0.34998626667073579"/>
  </sheetPr>
  <dimension ref="A1:AV43"/>
  <sheetViews>
    <sheetView showGridLines="0" workbookViewId="0">
      <pane ySplit="8" topLeftCell="A9" activePane="bottomLeft" state="frozen"/>
      <selection activeCell="AP24" sqref="AP24"/>
      <selection pane="bottomLeft" activeCell="AM10" sqref="AM10:AM37"/>
    </sheetView>
  </sheetViews>
  <sheetFormatPr baseColWidth="10" defaultColWidth="11.42578125" defaultRowHeight="12.75" x14ac:dyDescent="0.2"/>
  <cols>
    <col min="1" max="1" width="3.85546875" customWidth="1"/>
    <col min="2" max="2" width="13.7109375" bestFit="1" customWidth="1"/>
    <col min="3" max="3" width="8.7109375" customWidth="1"/>
    <col min="4" max="35" width="3.7109375" customWidth="1"/>
    <col min="36" max="36" width="4.28515625" customWidth="1"/>
    <col min="37" max="37" width="3.7109375" customWidth="1"/>
    <col min="38" max="38" width="4.28515625" customWidth="1"/>
    <col min="39" max="40" width="3.7109375" customWidth="1"/>
    <col min="41" max="42" width="3.7109375" hidden="1" customWidth="1"/>
    <col min="43" max="43" width="3.7109375" customWidth="1"/>
    <col min="44" max="44" width="15.28515625" bestFit="1" customWidth="1"/>
    <col min="45" max="45" width="5.7109375" customWidth="1"/>
    <col min="46" max="47" width="3.7109375" customWidth="1"/>
  </cols>
  <sheetData>
    <row r="1" spans="1:48" ht="12" customHeight="1" x14ac:dyDescent="0.2">
      <c r="B1" s="33"/>
      <c r="C1" s="2" t="s">
        <v>3</v>
      </c>
      <c r="D1" s="2"/>
      <c r="E1" s="2"/>
      <c r="F1" s="2"/>
      <c r="G1" s="3"/>
      <c r="H1" s="3"/>
      <c r="I1" s="3"/>
      <c r="J1" s="2"/>
      <c r="K1" s="2"/>
      <c r="L1" s="2"/>
      <c r="M1" s="2"/>
      <c r="N1" s="2"/>
      <c r="V1" s="2"/>
      <c r="W1" s="2"/>
      <c r="X1" s="2"/>
      <c r="Y1" s="2"/>
      <c r="Z1" s="2"/>
      <c r="AA1" s="2"/>
      <c r="AB1" s="2"/>
      <c r="AC1" s="1"/>
      <c r="AI1" s="455" t="s">
        <v>53</v>
      </c>
      <c r="AJ1" s="444" t="s">
        <v>23</v>
      </c>
      <c r="AK1" s="445"/>
      <c r="AL1" s="440" t="s">
        <v>27</v>
      </c>
    </row>
    <row r="2" spans="1:48" ht="14.25" customHeight="1" x14ac:dyDescent="0.2">
      <c r="B2" s="41"/>
      <c r="C2" s="2" t="s">
        <v>2</v>
      </c>
      <c r="D2" s="2"/>
      <c r="E2" s="2"/>
      <c r="F2" s="2"/>
      <c r="G2" s="3"/>
      <c r="H2" s="3"/>
      <c r="I2" s="3"/>
      <c r="J2" s="2"/>
      <c r="K2" s="2"/>
      <c r="L2" s="2"/>
      <c r="M2" s="2"/>
      <c r="N2" s="111" t="str">
        <f>+CONCATENATE("ABSENCES ",MONTH($D$7),"/",YEAR($D$7))</f>
        <v>ABSENCES 3/2017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1"/>
      <c r="AI2" s="455"/>
      <c r="AJ2" s="446"/>
      <c r="AK2" s="447"/>
      <c r="AL2" s="454"/>
    </row>
    <row r="3" spans="1:48" ht="12" customHeight="1" x14ac:dyDescent="0.2">
      <c r="B3" s="11"/>
      <c r="C3" s="3" t="s">
        <v>4</v>
      </c>
      <c r="D3" s="3"/>
      <c r="E3" s="3"/>
      <c r="F3" s="2"/>
      <c r="G3" s="3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1"/>
      <c r="AI3" s="455"/>
      <c r="AJ3" s="446"/>
      <c r="AK3" s="447"/>
      <c r="AL3" s="454"/>
      <c r="AR3" s="103"/>
      <c r="AV3" t="s">
        <v>29</v>
      </c>
    </row>
    <row r="4" spans="1:48" ht="12" customHeight="1" x14ac:dyDescent="0.2">
      <c r="A4" s="3"/>
      <c r="B4" s="294"/>
      <c r="C4" s="3" t="s">
        <v>61</v>
      </c>
      <c r="D4" s="442">
        <f>+D7</f>
        <v>42795</v>
      </c>
      <c r="E4" s="442"/>
      <c r="F4" s="442"/>
      <c r="G4" s="442"/>
      <c r="H4" s="442"/>
      <c r="I4" s="442"/>
      <c r="J4" s="442"/>
      <c r="K4" s="442"/>
      <c r="L4" s="442"/>
      <c r="M4" s="442"/>
      <c r="N4" s="2"/>
      <c r="O4" s="2"/>
      <c r="P4" s="2"/>
      <c r="Q4" s="2"/>
      <c r="S4" s="2"/>
      <c r="T4" s="2"/>
      <c r="U4" s="2"/>
      <c r="V4" s="2"/>
      <c r="W4" s="2"/>
      <c r="X4" s="2"/>
      <c r="Y4" s="2"/>
      <c r="Z4" s="2"/>
      <c r="AA4" s="2"/>
      <c r="AB4" s="2"/>
      <c r="AC4" s="1"/>
      <c r="AI4" s="455"/>
      <c r="AJ4" s="446"/>
      <c r="AK4" s="447"/>
      <c r="AL4" s="454"/>
      <c r="AO4" s="462" t="s">
        <v>62</v>
      </c>
      <c r="AP4" s="462"/>
      <c r="AR4" s="110"/>
    </row>
    <row r="5" spans="1:48" ht="17.25" customHeight="1" x14ac:dyDescent="0.2">
      <c r="B5" s="3"/>
      <c r="C5" s="8"/>
      <c r="E5" t="str">
        <f>IF(TEXT(E7,"jjjj")="mercredi",WEEKNUM(G7)-1,IF(TEXT(E7,"jjjj")="mardi","semaine",""))</f>
        <v/>
      </c>
      <c r="F5" t="str">
        <f t="shared" ref="F5:I5" si="0">IF(TEXT(F7,"jjjj")="mercredi",WEEKNUM(H7),IF(TEXT(F7,"jjjj")="mardi","semaine",""))</f>
        <v/>
      </c>
      <c r="G5" t="str">
        <f t="shared" si="0"/>
        <v/>
      </c>
      <c r="H5" t="str">
        <f t="shared" si="0"/>
        <v/>
      </c>
      <c r="I5" t="str">
        <f t="shared" si="0"/>
        <v/>
      </c>
      <c r="J5" t="str">
        <f t="shared" ref="J5:AE5" si="1">IF(TEXT(J7,"jjjj")="mercredi",WEEKNUM(L7),IF(TEXT(J7,"jjjj")="mardi","semaine",""))</f>
        <v>semaine</v>
      </c>
      <c r="K5">
        <f>IF(TEXT(K7,"jjjj")="mercredi",WEEKNUM(M7)-1,IF(TEXT(K7,"jjjj")="mardi","semaine",""))</f>
        <v>9</v>
      </c>
      <c r="L5" s="297"/>
      <c r="M5" t="str">
        <f>IF(TEXT(M7,"jjjj")="mercredi",WEEKNUM(O7)-1,IF(TEXT(M7,"jjjj")="mardi","semaine",""))</f>
        <v/>
      </c>
      <c r="N5" t="str">
        <f t="shared" si="1"/>
        <v/>
      </c>
      <c r="O5" t="str">
        <f t="shared" si="1"/>
        <v/>
      </c>
      <c r="P5" t="str">
        <f t="shared" si="1"/>
        <v/>
      </c>
      <c r="Q5" t="str">
        <f t="shared" si="1"/>
        <v>semaine</v>
      </c>
      <c r="R5">
        <f>IF(TEXT(R7,"jjjj")="mercredi",WEEKNUM(T7)-1,IF(TEXT(R7,"jjjj")="mardi","semaine",""))</f>
        <v>10</v>
      </c>
      <c r="S5" s="297"/>
      <c r="T5" t="str">
        <f t="shared" si="1"/>
        <v/>
      </c>
      <c r="U5" t="str">
        <f t="shared" si="1"/>
        <v/>
      </c>
      <c r="V5" t="str">
        <f t="shared" si="1"/>
        <v/>
      </c>
      <c r="W5" t="str">
        <f t="shared" si="1"/>
        <v/>
      </c>
      <c r="X5" t="str">
        <f t="shared" si="1"/>
        <v>semaine</v>
      </c>
      <c r="Y5">
        <f>IF(TEXT(Y7,"jjjj")="mercredi",WEEKNUM(AA7)-1,IF(TEXT(Y7,"jjjj")="mardi","semaine",""))</f>
        <v>11</v>
      </c>
      <c r="Z5" s="297"/>
      <c r="AA5" t="str">
        <f t="shared" si="1"/>
        <v/>
      </c>
      <c r="AB5" t="str">
        <f t="shared" si="1"/>
        <v/>
      </c>
      <c r="AC5" t="str">
        <f t="shared" si="1"/>
        <v/>
      </c>
      <c r="AD5" t="str">
        <f t="shared" si="1"/>
        <v/>
      </c>
      <c r="AE5" t="str">
        <f t="shared" si="1"/>
        <v>semaine</v>
      </c>
      <c r="AF5">
        <f>IF(TEXT(AF7,"jjjj")="mercredi",WEEKNUM(AH7)-1,IF(TEXT(AF7,"jjjj")="mardi","semaine",""))</f>
        <v>12</v>
      </c>
      <c r="AG5" s="297"/>
      <c r="AI5" s="455"/>
      <c r="AJ5" s="446"/>
      <c r="AK5" s="447"/>
      <c r="AL5" s="454"/>
      <c r="AS5" s="103"/>
    </row>
    <row r="6" spans="1:48" ht="17.25" customHeight="1" thickBot="1" x14ac:dyDescent="0.25">
      <c r="B6" s="3"/>
      <c r="C6" s="3"/>
      <c r="J6" s="37" t="s">
        <v>64</v>
      </c>
      <c r="K6" s="37" t="s">
        <v>65</v>
      </c>
      <c r="L6" s="37" t="s">
        <v>65</v>
      </c>
      <c r="M6" s="37" t="s">
        <v>66</v>
      </c>
      <c r="N6" s="37" t="s">
        <v>67</v>
      </c>
      <c r="O6" s="37" t="s">
        <v>68</v>
      </c>
      <c r="P6" s="37" t="s">
        <v>69</v>
      </c>
      <c r="AI6" s="455"/>
      <c r="AJ6" s="446"/>
      <c r="AK6" s="447"/>
      <c r="AL6" s="454"/>
    </row>
    <row r="7" spans="1:48" ht="13.5" customHeight="1" thickBot="1" x14ac:dyDescent="0.25">
      <c r="A7" s="57" t="s">
        <v>28</v>
      </c>
      <c r="B7" s="50" t="s">
        <v>0</v>
      </c>
      <c r="C7" s="38" t="s">
        <v>1</v>
      </c>
      <c r="D7" s="280">
        <f>+fev!AE7+1</f>
        <v>42795</v>
      </c>
      <c r="E7" s="56">
        <f>+D7+1</f>
        <v>42796</v>
      </c>
      <c r="F7" s="56">
        <f t="shared" ref="F7:AH7" si="2">+E7+1</f>
        <v>42797</v>
      </c>
      <c r="G7" s="56">
        <f t="shared" si="2"/>
        <v>42798</v>
      </c>
      <c r="H7" s="56">
        <f t="shared" si="2"/>
        <v>42799</v>
      </c>
      <c r="I7" s="56">
        <f t="shared" si="2"/>
        <v>42800</v>
      </c>
      <c r="J7" s="56">
        <f t="shared" si="2"/>
        <v>42801</v>
      </c>
      <c r="K7" s="56">
        <f t="shared" si="2"/>
        <v>42802</v>
      </c>
      <c r="L7" s="56">
        <f t="shared" si="2"/>
        <v>42803</v>
      </c>
      <c r="M7" s="56">
        <f t="shared" si="2"/>
        <v>42804</v>
      </c>
      <c r="N7" s="56">
        <f t="shared" si="2"/>
        <v>42805</v>
      </c>
      <c r="O7" s="56">
        <f t="shared" si="2"/>
        <v>42806</v>
      </c>
      <c r="P7" s="56">
        <f t="shared" si="2"/>
        <v>42807</v>
      </c>
      <c r="Q7" s="56">
        <f t="shared" si="2"/>
        <v>42808</v>
      </c>
      <c r="R7" s="56">
        <f t="shared" si="2"/>
        <v>42809</v>
      </c>
      <c r="S7" s="56">
        <f t="shared" si="2"/>
        <v>42810</v>
      </c>
      <c r="T7" s="56">
        <f t="shared" si="2"/>
        <v>42811</v>
      </c>
      <c r="U7" s="56">
        <f t="shared" si="2"/>
        <v>42812</v>
      </c>
      <c r="V7" s="56">
        <f t="shared" si="2"/>
        <v>42813</v>
      </c>
      <c r="W7" s="56">
        <f t="shared" si="2"/>
        <v>42814</v>
      </c>
      <c r="X7" s="56">
        <f t="shared" si="2"/>
        <v>42815</v>
      </c>
      <c r="Y7" s="56">
        <f t="shared" si="2"/>
        <v>42816</v>
      </c>
      <c r="Z7" s="56">
        <f t="shared" si="2"/>
        <v>42817</v>
      </c>
      <c r="AA7" s="56">
        <f t="shared" si="2"/>
        <v>42818</v>
      </c>
      <c r="AB7" s="56">
        <f t="shared" si="2"/>
        <v>42819</v>
      </c>
      <c r="AC7" s="56">
        <f t="shared" si="2"/>
        <v>42820</v>
      </c>
      <c r="AD7" s="56">
        <f t="shared" si="2"/>
        <v>42821</v>
      </c>
      <c r="AE7" s="56">
        <f t="shared" si="2"/>
        <v>42822</v>
      </c>
      <c r="AF7" s="56">
        <f t="shared" si="2"/>
        <v>42823</v>
      </c>
      <c r="AG7" s="56">
        <f t="shared" si="2"/>
        <v>42824</v>
      </c>
      <c r="AH7" s="56">
        <f t="shared" si="2"/>
        <v>42825</v>
      </c>
      <c r="AI7" s="456"/>
      <c r="AJ7" s="382" t="s">
        <v>70</v>
      </c>
      <c r="AK7" s="383" t="s">
        <v>71</v>
      </c>
      <c r="AL7" s="454" t="s">
        <v>23</v>
      </c>
      <c r="AM7" s="153" t="s">
        <v>28</v>
      </c>
      <c r="AN7" s="153" t="s">
        <v>44</v>
      </c>
      <c r="AV7" s="186">
        <f>WEEKDAY(D7)</f>
        <v>4</v>
      </c>
    </row>
    <row r="8" spans="1:48" ht="13.5" hidden="1" thickBot="1" x14ac:dyDescent="0.25">
      <c r="A8" s="157"/>
      <c r="B8" s="50"/>
      <c r="C8" s="104"/>
      <c r="D8" s="186">
        <f t="shared" ref="D8:AH8" si="3">WEEKDAY(D7)</f>
        <v>4</v>
      </c>
      <c r="E8" s="186">
        <f t="shared" si="3"/>
        <v>5</v>
      </c>
      <c r="F8" s="186">
        <f t="shared" si="3"/>
        <v>6</v>
      </c>
      <c r="G8" s="186">
        <f t="shared" si="3"/>
        <v>7</v>
      </c>
      <c r="H8" s="186">
        <f t="shared" si="3"/>
        <v>1</v>
      </c>
      <c r="I8" s="186">
        <f t="shared" si="3"/>
        <v>2</v>
      </c>
      <c r="J8" s="186">
        <f t="shared" si="3"/>
        <v>3</v>
      </c>
      <c r="K8" s="186">
        <f t="shared" si="3"/>
        <v>4</v>
      </c>
      <c r="L8" s="186">
        <f t="shared" si="3"/>
        <v>5</v>
      </c>
      <c r="M8" s="186">
        <f t="shared" si="3"/>
        <v>6</v>
      </c>
      <c r="N8" s="186">
        <f t="shared" si="3"/>
        <v>7</v>
      </c>
      <c r="O8" s="186">
        <f t="shared" si="3"/>
        <v>1</v>
      </c>
      <c r="P8" s="186">
        <f t="shared" si="3"/>
        <v>2</v>
      </c>
      <c r="Q8" s="186">
        <f t="shared" si="3"/>
        <v>3</v>
      </c>
      <c r="R8" s="186">
        <f t="shared" si="3"/>
        <v>4</v>
      </c>
      <c r="S8" s="186">
        <f t="shared" si="3"/>
        <v>5</v>
      </c>
      <c r="T8" s="186">
        <f t="shared" si="3"/>
        <v>6</v>
      </c>
      <c r="U8" s="186">
        <f t="shared" si="3"/>
        <v>7</v>
      </c>
      <c r="V8" s="186">
        <f t="shared" si="3"/>
        <v>1</v>
      </c>
      <c r="W8" s="186">
        <f t="shared" si="3"/>
        <v>2</v>
      </c>
      <c r="X8" s="186">
        <f t="shared" si="3"/>
        <v>3</v>
      </c>
      <c r="Y8" s="186">
        <f t="shared" si="3"/>
        <v>4</v>
      </c>
      <c r="Z8" s="186">
        <f t="shared" si="3"/>
        <v>5</v>
      </c>
      <c r="AA8" s="186">
        <f t="shared" si="3"/>
        <v>6</v>
      </c>
      <c r="AB8" s="186">
        <f t="shared" si="3"/>
        <v>7</v>
      </c>
      <c r="AC8" s="186">
        <f t="shared" si="3"/>
        <v>1</v>
      </c>
      <c r="AD8" s="186">
        <f t="shared" si="3"/>
        <v>2</v>
      </c>
      <c r="AE8" s="242">
        <f t="shared" si="3"/>
        <v>3</v>
      </c>
      <c r="AF8" s="257">
        <f t="shared" si="3"/>
        <v>4</v>
      </c>
      <c r="AG8" s="186">
        <f t="shared" si="3"/>
        <v>5</v>
      </c>
      <c r="AH8" s="186">
        <f t="shared" si="3"/>
        <v>6</v>
      </c>
      <c r="AI8" s="376"/>
      <c r="AJ8" s="394"/>
      <c r="AK8" s="387"/>
      <c r="AL8" s="108"/>
      <c r="AM8" s="157"/>
    </row>
    <row r="9" spans="1:48" ht="11.25" customHeight="1" thickBot="1" x14ac:dyDescent="0.25">
      <c r="A9" s="172"/>
      <c r="B9" s="173"/>
      <c r="C9" s="173"/>
      <c r="D9" s="340"/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0"/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0"/>
      <c r="AD9" s="340"/>
      <c r="AE9" s="341"/>
      <c r="AF9" s="342"/>
      <c r="AG9" s="340"/>
      <c r="AH9" s="340"/>
      <c r="AI9" s="177"/>
      <c r="AJ9" s="395"/>
      <c r="AK9" s="387"/>
      <c r="AL9" s="176"/>
      <c r="AM9" s="173"/>
      <c r="AN9" s="178"/>
    </row>
    <row r="10" spans="1:48" x14ac:dyDescent="0.2">
      <c r="A10" s="136" t="s">
        <v>73</v>
      </c>
      <c r="B10" s="82"/>
      <c r="C10" s="338"/>
      <c r="D10" s="329"/>
      <c r="E10" s="330"/>
      <c r="F10" s="330"/>
      <c r="G10" s="330"/>
      <c r="H10" s="330"/>
      <c r="I10" s="330"/>
      <c r="J10" s="330"/>
      <c r="K10" s="330"/>
      <c r="L10" s="330"/>
      <c r="M10" s="330"/>
      <c r="N10" s="330"/>
      <c r="O10" s="330"/>
      <c r="P10" s="330"/>
      <c r="Q10" s="330"/>
      <c r="R10" s="330"/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1"/>
      <c r="AI10" s="419">
        <f t="shared" ref="AI10:AI37" si="4">SUM(D10:AH10)</f>
        <v>0</v>
      </c>
      <c r="AJ10" s="88">
        <v>0</v>
      </c>
      <c r="AK10" s="385" t="e">
        <f>+AJ10/date!#REF!</f>
        <v>#REF!</v>
      </c>
      <c r="AL10" s="411">
        <f t="shared" ref="AL10:AL37" si="5">+AI10+AJ10</f>
        <v>0</v>
      </c>
      <c r="AM10" s="136" t="s">
        <v>73</v>
      </c>
      <c r="AN10" s="163"/>
      <c r="AS10" s="103"/>
    </row>
    <row r="11" spans="1:48" x14ac:dyDescent="0.2">
      <c r="A11" s="67" t="s">
        <v>74</v>
      </c>
      <c r="B11" s="78"/>
      <c r="C11" s="206"/>
      <c r="D11" s="333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8"/>
      <c r="AI11" s="419">
        <f t="shared" si="4"/>
        <v>0</v>
      </c>
      <c r="AJ11" s="88">
        <v>0</v>
      </c>
      <c r="AK11" s="385" t="e">
        <f>+AJ11/date!#REF!</f>
        <v>#REF!</v>
      </c>
      <c r="AL11" s="411">
        <f t="shared" si="5"/>
        <v>0</v>
      </c>
      <c r="AM11" s="67" t="s">
        <v>74</v>
      </c>
      <c r="AN11" s="150"/>
      <c r="AS11" s="102"/>
    </row>
    <row r="12" spans="1:48" x14ac:dyDescent="0.2">
      <c r="A12" s="68" t="s">
        <v>75</v>
      </c>
      <c r="B12" s="78"/>
      <c r="C12" s="206"/>
      <c r="D12" s="333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8"/>
      <c r="AI12" s="419">
        <f t="shared" si="4"/>
        <v>0</v>
      </c>
      <c r="AJ12" s="88">
        <v>0</v>
      </c>
      <c r="AK12" s="385" t="e">
        <f>+AJ12/date!#REF!</f>
        <v>#REF!</v>
      </c>
      <c r="AL12" s="411">
        <f t="shared" si="5"/>
        <v>0</v>
      </c>
      <c r="AM12" s="68" t="s">
        <v>75</v>
      </c>
      <c r="AN12" s="29" t="s">
        <v>40</v>
      </c>
    </row>
    <row r="13" spans="1:48" x14ac:dyDescent="0.2">
      <c r="A13" s="68" t="s">
        <v>76</v>
      </c>
      <c r="B13" s="78"/>
      <c r="C13" s="206"/>
      <c r="D13" s="333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8"/>
      <c r="AI13" s="419">
        <f t="shared" si="4"/>
        <v>0</v>
      </c>
      <c r="AJ13" s="88">
        <v>0</v>
      </c>
      <c r="AK13" s="385" t="e">
        <f>+AJ13/date!#REF!</f>
        <v>#REF!</v>
      </c>
      <c r="AL13" s="411">
        <f t="shared" si="5"/>
        <v>0</v>
      </c>
      <c r="AM13" s="68" t="s">
        <v>76</v>
      </c>
      <c r="AN13" s="29" t="s">
        <v>40</v>
      </c>
    </row>
    <row r="14" spans="1:48" x14ac:dyDescent="0.2">
      <c r="A14" s="68" t="s">
        <v>77</v>
      </c>
      <c r="B14" s="78"/>
      <c r="C14" s="4"/>
      <c r="D14" s="333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8"/>
      <c r="AI14" s="419">
        <f t="shared" si="4"/>
        <v>0</v>
      </c>
      <c r="AJ14" s="88">
        <v>0</v>
      </c>
      <c r="AK14" s="385" t="e">
        <f>+AJ14/date!#REF!</f>
        <v>#REF!</v>
      </c>
      <c r="AL14" s="411">
        <f t="shared" si="5"/>
        <v>0</v>
      </c>
      <c r="AM14" s="68" t="s">
        <v>77</v>
      </c>
      <c r="AN14" s="150"/>
    </row>
    <row r="15" spans="1:48" x14ac:dyDescent="0.2">
      <c r="A15" s="68" t="s">
        <v>78</v>
      </c>
      <c r="B15" s="51"/>
      <c r="C15" s="4"/>
      <c r="D15" s="333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8"/>
      <c r="AI15" s="419">
        <f t="shared" si="4"/>
        <v>0</v>
      </c>
      <c r="AJ15" s="88">
        <v>0</v>
      </c>
      <c r="AK15" s="385" t="e">
        <f>+AJ15/date!#REF!</f>
        <v>#REF!</v>
      </c>
      <c r="AL15" s="411">
        <f t="shared" si="5"/>
        <v>0</v>
      </c>
      <c r="AM15" s="68" t="s">
        <v>78</v>
      </c>
      <c r="AN15" s="29" t="s">
        <v>40</v>
      </c>
    </row>
    <row r="16" spans="1:48" x14ac:dyDescent="0.2">
      <c r="A16" s="68" t="s">
        <v>50</v>
      </c>
      <c r="B16" s="51"/>
      <c r="C16" s="4"/>
      <c r="D16" s="333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8"/>
      <c r="AI16" s="419">
        <f t="shared" si="4"/>
        <v>0</v>
      </c>
      <c r="AJ16" s="88">
        <v>0</v>
      </c>
      <c r="AK16" s="385" t="e">
        <f>+AJ16/date!#REF!</f>
        <v>#REF!</v>
      </c>
      <c r="AL16" s="411">
        <f t="shared" si="5"/>
        <v>0</v>
      </c>
      <c r="AM16" s="68" t="s">
        <v>50</v>
      </c>
      <c r="AN16" s="29" t="s">
        <v>40</v>
      </c>
    </row>
    <row r="17" spans="1:46" x14ac:dyDescent="0.2">
      <c r="A17" s="68" t="s">
        <v>79</v>
      </c>
      <c r="B17" s="51"/>
      <c r="C17" s="4"/>
      <c r="D17" s="333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8"/>
      <c r="AI17" s="419">
        <f t="shared" si="4"/>
        <v>0</v>
      </c>
      <c r="AJ17" s="88">
        <v>0</v>
      </c>
      <c r="AK17" s="385" t="e">
        <f>+AJ17/date!#REF!</f>
        <v>#REF!</v>
      </c>
      <c r="AL17" s="411">
        <f t="shared" si="5"/>
        <v>0</v>
      </c>
      <c r="AM17" s="68" t="s">
        <v>79</v>
      </c>
      <c r="AN17" s="29"/>
    </row>
    <row r="18" spans="1:46" x14ac:dyDescent="0.2">
      <c r="A18" s="68" t="s">
        <v>80</v>
      </c>
      <c r="B18" s="78"/>
      <c r="C18" s="4"/>
      <c r="D18" s="333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8"/>
      <c r="AI18" s="419">
        <f t="shared" si="4"/>
        <v>0</v>
      </c>
      <c r="AJ18" s="88">
        <v>0</v>
      </c>
      <c r="AK18" s="385" t="e">
        <f>+AJ18/date!#REF!</f>
        <v>#REF!</v>
      </c>
      <c r="AL18" s="411">
        <f t="shared" si="5"/>
        <v>0</v>
      </c>
      <c r="AM18" s="68" t="s">
        <v>80</v>
      </c>
      <c r="AN18" s="150"/>
    </row>
    <row r="19" spans="1:46" x14ac:dyDescent="0.2">
      <c r="A19" s="68" t="s">
        <v>81</v>
      </c>
      <c r="B19" s="78"/>
      <c r="C19" s="4"/>
      <c r="D19" s="333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8"/>
      <c r="AI19" s="419">
        <f t="shared" si="4"/>
        <v>0</v>
      </c>
      <c r="AJ19" s="88">
        <v>0</v>
      </c>
      <c r="AK19" s="385" t="e">
        <f>+AJ19/date!#REF!</f>
        <v>#REF!</v>
      </c>
      <c r="AL19" s="411">
        <f t="shared" si="5"/>
        <v>0</v>
      </c>
      <c r="AM19" s="68" t="s">
        <v>81</v>
      </c>
      <c r="AN19" s="29" t="s">
        <v>40</v>
      </c>
      <c r="AR19" s="25"/>
      <c r="AS19" s="25"/>
      <c r="AT19" s="25"/>
    </row>
    <row r="20" spans="1:46" x14ac:dyDescent="0.2">
      <c r="A20" s="68" t="s">
        <v>82</v>
      </c>
      <c r="B20" s="78"/>
      <c r="C20" s="4"/>
      <c r="D20" s="333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8"/>
      <c r="AI20" s="419">
        <f t="shared" si="4"/>
        <v>0</v>
      </c>
      <c r="AJ20" s="88">
        <v>0</v>
      </c>
      <c r="AK20" s="385" t="e">
        <f>+AJ20/date!#REF!</f>
        <v>#REF!</v>
      </c>
      <c r="AL20" s="411">
        <f t="shared" si="5"/>
        <v>0</v>
      </c>
      <c r="AM20" s="68" t="s">
        <v>82</v>
      </c>
      <c r="AN20" s="29" t="s">
        <v>40</v>
      </c>
      <c r="AT20" s="16"/>
    </row>
    <row r="21" spans="1:46" x14ac:dyDescent="0.2">
      <c r="A21" s="68" t="s">
        <v>83</v>
      </c>
      <c r="B21" s="78"/>
      <c r="C21" s="4"/>
      <c r="D21" s="333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8"/>
      <c r="AI21" s="419">
        <f t="shared" si="4"/>
        <v>0</v>
      </c>
      <c r="AJ21" s="88">
        <v>0</v>
      </c>
      <c r="AK21" s="385" t="e">
        <f>+AJ21/date!#REF!</f>
        <v>#REF!</v>
      </c>
      <c r="AL21" s="411">
        <f t="shared" si="5"/>
        <v>0</v>
      </c>
      <c r="AM21" s="68" t="s">
        <v>83</v>
      </c>
      <c r="AN21" s="150"/>
    </row>
    <row r="22" spans="1:46" x14ac:dyDescent="0.2">
      <c r="A22" s="68" t="s">
        <v>84</v>
      </c>
      <c r="B22" s="78"/>
      <c r="C22" s="4"/>
      <c r="D22" s="333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8"/>
      <c r="AI22" s="419">
        <f t="shared" si="4"/>
        <v>0</v>
      </c>
      <c r="AJ22" s="88">
        <v>0</v>
      </c>
      <c r="AK22" s="385" t="e">
        <f>+AJ22/date!#REF!</f>
        <v>#REF!</v>
      </c>
      <c r="AL22" s="411">
        <f t="shared" si="5"/>
        <v>0</v>
      </c>
      <c r="AM22" s="68" t="s">
        <v>84</v>
      </c>
      <c r="AN22" s="150"/>
    </row>
    <row r="23" spans="1:46" x14ac:dyDescent="0.2">
      <c r="A23" s="68" t="s">
        <v>85</v>
      </c>
      <c r="B23" s="78"/>
      <c r="C23" s="4"/>
      <c r="D23" s="333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8"/>
      <c r="AI23" s="419">
        <f t="shared" si="4"/>
        <v>0</v>
      </c>
      <c r="AJ23" s="88">
        <v>0</v>
      </c>
      <c r="AK23" s="385" t="e">
        <f>+AJ23/date!#REF!</f>
        <v>#REF!</v>
      </c>
      <c r="AL23" s="411">
        <f t="shared" si="5"/>
        <v>0</v>
      </c>
      <c r="AM23" s="68" t="s">
        <v>85</v>
      </c>
      <c r="AN23" s="29" t="s">
        <v>40</v>
      </c>
    </row>
    <row r="24" spans="1:46" x14ac:dyDescent="0.2">
      <c r="A24" s="68" t="s">
        <v>86</v>
      </c>
      <c r="B24" s="51"/>
      <c r="C24" s="4"/>
      <c r="D24" s="333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8"/>
      <c r="AI24" s="419">
        <f t="shared" si="4"/>
        <v>0</v>
      </c>
      <c r="AJ24" s="88">
        <v>0</v>
      </c>
      <c r="AK24" s="385" t="e">
        <f>+AJ24/date!#REF!</f>
        <v>#REF!</v>
      </c>
      <c r="AL24" s="411">
        <f t="shared" si="5"/>
        <v>0</v>
      </c>
      <c r="AM24" s="68" t="s">
        <v>86</v>
      </c>
      <c r="AN24" s="29" t="s">
        <v>40</v>
      </c>
    </row>
    <row r="25" spans="1:46" x14ac:dyDescent="0.2">
      <c r="A25" s="68" t="s">
        <v>87</v>
      </c>
      <c r="B25" s="78"/>
      <c r="C25" s="4"/>
      <c r="D25" s="333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8"/>
      <c r="AI25" s="419">
        <f t="shared" si="4"/>
        <v>0</v>
      </c>
      <c r="AJ25" s="88">
        <v>0</v>
      </c>
      <c r="AK25" s="385" t="e">
        <f>+AJ25/date!#REF!</f>
        <v>#REF!</v>
      </c>
      <c r="AL25" s="411">
        <f t="shared" si="5"/>
        <v>0</v>
      </c>
      <c r="AM25" s="68" t="s">
        <v>87</v>
      </c>
      <c r="AN25" s="150"/>
    </row>
    <row r="26" spans="1:46" x14ac:dyDescent="0.2">
      <c r="A26" s="68" t="s">
        <v>88</v>
      </c>
      <c r="B26" s="78"/>
      <c r="C26" s="4"/>
      <c r="D26" s="333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8"/>
      <c r="AI26" s="419">
        <f t="shared" si="4"/>
        <v>0</v>
      </c>
      <c r="AJ26" s="88">
        <v>0</v>
      </c>
      <c r="AK26" s="385" t="e">
        <f>+AJ26/date!#REF!</f>
        <v>#REF!</v>
      </c>
      <c r="AL26" s="411">
        <f t="shared" si="5"/>
        <v>0</v>
      </c>
      <c r="AM26" s="68" t="s">
        <v>88</v>
      </c>
      <c r="AN26" s="29" t="s">
        <v>40</v>
      </c>
      <c r="AR26" s="25"/>
      <c r="AS26" s="25"/>
      <c r="AT26" s="25"/>
    </row>
    <row r="27" spans="1:46" x14ac:dyDescent="0.2">
      <c r="A27" s="68" t="s">
        <v>89</v>
      </c>
      <c r="B27" s="78"/>
      <c r="C27" s="4"/>
      <c r="D27" s="333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8"/>
      <c r="AI27" s="419">
        <f t="shared" si="4"/>
        <v>0</v>
      </c>
      <c r="AJ27" s="88">
        <v>0</v>
      </c>
      <c r="AK27" s="385" t="e">
        <f>+AJ27/date!#REF!</f>
        <v>#REF!</v>
      </c>
      <c r="AL27" s="411">
        <f t="shared" si="5"/>
        <v>0</v>
      </c>
      <c r="AM27" s="68" t="s">
        <v>89</v>
      </c>
      <c r="AN27" s="150"/>
    </row>
    <row r="28" spans="1:46" x14ac:dyDescent="0.2">
      <c r="A28" s="68" t="s">
        <v>90</v>
      </c>
      <c r="B28" s="51"/>
      <c r="C28" s="4"/>
      <c r="D28" s="333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8"/>
      <c r="AI28" s="419">
        <f t="shared" si="4"/>
        <v>0</v>
      </c>
      <c r="AJ28" s="88">
        <v>0</v>
      </c>
      <c r="AK28" s="385" t="e">
        <f>+AJ28/date!#REF!</f>
        <v>#REF!</v>
      </c>
      <c r="AL28" s="411">
        <f t="shared" si="5"/>
        <v>0</v>
      </c>
      <c r="AM28" s="68" t="s">
        <v>90</v>
      </c>
      <c r="AN28" s="150"/>
    </row>
    <row r="29" spans="1:46" x14ac:dyDescent="0.2">
      <c r="A29" s="68" t="s">
        <v>91</v>
      </c>
      <c r="B29" s="78"/>
      <c r="C29" s="4"/>
      <c r="D29" s="333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8"/>
      <c r="AI29" s="419">
        <f t="shared" si="4"/>
        <v>0</v>
      </c>
      <c r="AJ29" s="88">
        <v>0</v>
      </c>
      <c r="AK29" s="385" t="e">
        <f>+AJ29/date!#REF!</f>
        <v>#REF!</v>
      </c>
      <c r="AL29" s="411">
        <f t="shared" si="5"/>
        <v>0</v>
      </c>
      <c r="AM29" s="68" t="s">
        <v>91</v>
      </c>
      <c r="AN29" s="29" t="s">
        <v>40</v>
      </c>
    </row>
    <row r="30" spans="1:46" x14ac:dyDescent="0.2">
      <c r="A30" s="68" t="s">
        <v>92</v>
      </c>
      <c r="B30" s="78"/>
      <c r="C30" s="4"/>
      <c r="D30" s="333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8"/>
      <c r="AI30" s="419">
        <f t="shared" si="4"/>
        <v>0</v>
      </c>
      <c r="AJ30" s="88">
        <v>0</v>
      </c>
      <c r="AK30" s="385" t="e">
        <f>+AJ30/date!#REF!</f>
        <v>#REF!</v>
      </c>
      <c r="AL30" s="411">
        <f t="shared" si="5"/>
        <v>0</v>
      </c>
      <c r="AM30" s="68" t="s">
        <v>92</v>
      </c>
      <c r="AN30" s="57"/>
    </row>
    <row r="31" spans="1:46" x14ac:dyDescent="0.2">
      <c r="A31" s="68" t="s">
        <v>93</v>
      </c>
      <c r="B31" s="78"/>
      <c r="C31" s="4"/>
      <c r="D31" s="333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325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8"/>
      <c r="AI31" s="419">
        <f t="shared" si="4"/>
        <v>0</v>
      </c>
      <c r="AJ31" s="88">
        <v>0</v>
      </c>
      <c r="AK31" s="385" t="e">
        <f>+AJ31/date!#REF!</f>
        <v>#REF!</v>
      </c>
      <c r="AL31" s="411">
        <f t="shared" si="5"/>
        <v>0</v>
      </c>
      <c r="AM31" s="68" t="s">
        <v>93</v>
      </c>
      <c r="AN31" s="29" t="s">
        <v>40</v>
      </c>
    </row>
    <row r="32" spans="1:46" x14ac:dyDescent="0.2">
      <c r="A32" s="68" t="s">
        <v>94</v>
      </c>
      <c r="B32" s="78"/>
      <c r="C32" s="206"/>
      <c r="D32" s="333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8"/>
      <c r="AI32" s="419">
        <f t="shared" si="4"/>
        <v>0</v>
      </c>
      <c r="AJ32" s="88">
        <v>0</v>
      </c>
      <c r="AK32" s="385" t="e">
        <f>+AJ32/date!#REF!</f>
        <v>#REF!</v>
      </c>
      <c r="AL32" s="411">
        <f t="shared" si="5"/>
        <v>0</v>
      </c>
      <c r="AM32" s="68" t="s">
        <v>94</v>
      </c>
      <c r="AN32" s="29" t="s">
        <v>40</v>
      </c>
      <c r="AR32" s="310"/>
    </row>
    <row r="33" spans="1:44" x14ac:dyDescent="0.2">
      <c r="A33" s="68" t="s">
        <v>95</v>
      </c>
      <c r="B33" s="78"/>
      <c r="C33" s="4"/>
      <c r="D33" s="333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8"/>
      <c r="AI33" s="419">
        <f t="shared" si="4"/>
        <v>0</v>
      </c>
      <c r="AJ33" s="88">
        <v>0</v>
      </c>
      <c r="AK33" s="385" t="e">
        <f>+AJ33/date!#REF!</f>
        <v>#REF!</v>
      </c>
      <c r="AL33" s="411">
        <f t="shared" si="5"/>
        <v>0</v>
      </c>
      <c r="AM33" s="68" t="s">
        <v>95</v>
      </c>
      <c r="AN33" s="29" t="s">
        <v>40</v>
      </c>
      <c r="AR33" s="309"/>
    </row>
    <row r="34" spans="1:44" x14ac:dyDescent="0.2">
      <c r="A34" s="252" t="s">
        <v>96</v>
      </c>
      <c r="B34" s="51"/>
      <c r="C34" s="4"/>
      <c r="D34" s="333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325"/>
      <c r="Y34" s="325"/>
      <c r="Z34" s="27"/>
      <c r="AA34" s="27"/>
      <c r="AB34" s="27"/>
      <c r="AC34" s="27"/>
      <c r="AD34" s="27"/>
      <c r="AE34" s="27"/>
      <c r="AF34" s="27"/>
      <c r="AG34" s="27"/>
      <c r="AH34" s="28"/>
      <c r="AI34" s="419">
        <f t="shared" si="4"/>
        <v>0</v>
      </c>
      <c r="AJ34" s="88">
        <v>0</v>
      </c>
      <c r="AK34" s="385" t="e">
        <f>+AJ34/date!#REF!</f>
        <v>#REF!</v>
      </c>
      <c r="AL34" s="411">
        <f t="shared" si="5"/>
        <v>0</v>
      </c>
      <c r="AM34" s="252" t="s">
        <v>96</v>
      </c>
      <c r="AN34" s="29" t="s">
        <v>40</v>
      </c>
    </row>
    <row r="35" spans="1:44" x14ac:dyDescent="0.2">
      <c r="A35" s="68" t="s">
        <v>97</v>
      </c>
      <c r="B35" s="272"/>
      <c r="C35" s="269"/>
      <c r="D35" s="333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8"/>
      <c r="AI35" s="419">
        <f t="shared" si="4"/>
        <v>0</v>
      </c>
      <c r="AJ35" s="88">
        <v>0</v>
      </c>
      <c r="AK35" s="385" t="e">
        <f>+AJ35/date!#REF!</f>
        <v>#REF!</v>
      </c>
      <c r="AL35" s="411">
        <f t="shared" si="5"/>
        <v>0</v>
      </c>
      <c r="AM35" s="68" t="s">
        <v>97</v>
      </c>
      <c r="AN35" s="29"/>
    </row>
    <row r="36" spans="1:44" x14ac:dyDescent="0.2">
      <c r="A36" s="156" t="s">
        <v>98</v>
      </c>
      <c r="B36" s="272"/>
      <c r="C36" s="269"/>
      <c r="D36" s="333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8"/>
      <c r="AI36" s="419">
        <f t="shared" si="4"/>
        <v>0</v>
      </c>
      <c r="AJ36" s="88">
        <v>0</v>
      </c>
      <c r="AK36" s="385" t="e">
        <f>+AJ36/date!#REF!</f>
        <v>#REF!</v>
      </c>
      <c r="AL36" s="411">
        <f t="shared" si="5"/>
        <v>0</v>
      </c>
      <c r="AM36" s="156" t="s">
        <v>98</v>
      </c>
      <c r="AN36" s="29" t="s">
        <v>40</v>
      </c>
    </row>
    <row r="37" spans="1:44" ht="13.5" thickBot="1" x14ac:dyDescent="0.25">
      <c r="A37" s="69" t="s">
        <v>99</v>
      </c>
      <c r="B37" s="80"/>
      <c r="C37" s="7"/>
      <c r="D37" s="236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8"/>
      <c r="T37" s="328"/>
      <c r="U37" s="328"/>
      <c r="V37" s="328"/>
      <c r="W37" s="328"/>
      <c r="X37" s="328"/>
      <c r="Y37" s="328"/>
      <c r="Z37" s="328"/>
      <c r="AA37" s="328"/>
      <c r="AB37" s="328"/>
      <c r="AC37" s="328"/>
      <c r="AD37" s="328"/>
      <c r="AE37" s="328"/>
      <c r="AF37" s="328"/>
      <c r="AG37" s="328"/>
      <c r="AH37" s="332"/>
      <c r="AI37" s="420">
        <f t="shared" si="4"/>
        <v>0</v>
      </c>
      <c r="AJ37" s="134">
        <v>0</v>
      </c>
      <c r="AK37" s="390" t="e">
        <f>+AJ37/date!#REF!</f>
        <v>#REF!</v>
      </c>
      <c r="AL37" s="411">
        <f t="shared" si="5"/>
        <v>0</v>
      </c>
      <c r="AM37" s="69" t="s">
        <v>99</v>
      </c>
      <c r="AN37" s="90" t="s">
        <v>40</v>
      </c>
    </row>
    <row r="38" spans="1:44" ht="13.5" thickBot="1" x14ac:dyDescent="0.25">
      <c r="D38" s="192">
        <v>40603</v>
      </c>
      <c r="E38" s="181">
        <v>40604</v>
      </c>
      <c r="F38" s="181">
        <v>40605</v>
      </c>
      <c r="G38" s="181">
        <v>40606</v>
      </c>
      <c r="H38" s="181">
        <v>40607</v>
      </c>
      <c r="I38" s="181">
        <v>40608</v>
      </c>
      <c r="J38" s="181">
        <v>40609</v>
      </c>
      <c r="K38" s="181">
        <v>40610</v>
      </c>
      <c r="L38" s="181">
        <v>40611</v>
      </c>
      <c r="M38" s="181">
        <v>40612</v>
      </c>
      <c r="N38" s="181">
        <v>40613</v>
      </c>
      <c r="O38" s="181">
        <v>40614</v>
      </c>
      <c r="P38" s="181">
        <v>40615</v>
      </c>
      <c r="Q38" s="181">
        <v>40616</v>
      </c>
      <c r="R38" s="181">
        <v>40617</v>
      </c>
      <c r="S38" s="181">
        <v>40618</v>
      </c>
      <c r="T38" s="181">
        <v>40619</v>
      </c>
      <c r="U38" s="181">
        <v>40620</v>
      </c>
      <c r="V38" s="181">
        <v>40621</v>
      </c>
      <c r="W38" s="181">
        <v>40622</v>
      </c>
      <c r="X38" s="181">
        <v>40623</v>
      </c>
      <c r="Y38" s="181">
        <v>40624</v>
      </c>
      <c r="Z38" s="181">
        <v>40625</v>
      </c>
      <c r="AA38" s="181">
        <v>40626</v>
      </c>
      <c r="AB38" s="181">
        <v>40627</v>
      </c>
      <c r="AC38" s="181">
        <v>40628</v>
      </c>
      <c r="AD38" s="181">
        <v>40629</v>
      </c>
      <c r="AE38" s="205">
        <v>40630</v>
      </c>
      <c r="AF38" s="181">
        <v>40631</v>
      </c>
      <c r="AG38" s="181">
        <v>40632</v>
      </c>
      <c r="AH38" s="184">
        <v>40633</v>
      </c>
      <c r="AI38" s="34">
        <f>SUM(AI10:AI37)</f>
        <v>0</v>
      </c>
      <c r="AJ38" s="34">
        <f>SUM(AJ10:AJ37)</f>
        <v>0</v>
      </c>
      <c r="AK38" s="34" t="e">
        <f>SUM(AK13:AK37)</f>
        <v>#REF!</v>
      </c>
      <c r="AL38" s="207">
        <f t="shared" ref="AL38" si="6">+AI38+AJ38</f>
        <v>0</v>
      </c>
    </row>
    <row r="39" spans="1:44" x14ac:dyDescent="0.2">
      <c r="AI39" s="321">
        <f>SUBTOTAL(9,AI12:AI37)</f>
        <v>0</v>
      </c>
    </row>
    <row r="42" spans="1:44" ht="15" x14ac:dyDescent="0.25">
      <c r="B42" s="23" t="s">
        <v>19</v>
      </c>
      <c r="O42" s="23" t="s">
        <v>19</v>
      </c>
    </row>
    <row r="43" spans="1:44" ht="15" x14ac:dyDescent="0.25">
      <c r="B43" s="23" t="s">
        <v>19</v>
      </c>
      <c r="C43" s="23" t="s">
        <v>19</v>
      </c>
      <c r="R43" s="23" t="s">
        <v>19</v>
      </c>
    </row>
  </sheetData>
  <autoFilter ref="A9:AN38"/>
  <sortState ref="A10:AN37">
    <sortCondition ref="B10:B37"/>
  </sortState>
  <mergeCells count="5">
    <mergeCell ref="AI1:AI7"/>
    <mergeCell ref="AL1:AL7"/>
    <mergeCell ref="D4:M4"/>
    <mergeCell ref="AO4:AP4"/>
    <mergeCell ref="AJ1:AK6"/>
  </mergeCells>
  <conditionalFormatting sqref="D38:AH38 D7:AH9">
    <cfRule type="timePeriod" dxfId="103" priority="90" stopIfTrue="1" timePeriod="today">
      <formula>FLOOR(D7,1)=TODAY()</formula>
    </cfRule>
  </conditionalFormatting>
  <conditionalFormatting sqref="B34:C35 AL34:AL35">
    <cfRule type="expression" dxfId="102" priority="64" stopIfTrue="1">
      <formula>$A34=$Q$4</formula>
    </cfRule>
  </conditionalFormatting>
  <conditionalFormatting sqref="D35:AH38 Z34:AH34 D34:W34 D31:K31 M31:R31 D32:AH33 T31:AH31 D7:AH30">
    <cfRule type="expression" dxfId="101" priority="120">
      <formula>D$8=1</formula>
    </cfRule>
    <cfRule type="expression" dxfId="100" priority="121">
      <formula>D$8=7</formula>
    </cfRule>
  </conditionalFormatting>
  <conditionalFormatting sqref="E22">
    <cfRule type="expression" dxfId="99" priority="10">
      <formula>E$8=1</formula>
    </cfRule>
    <cfRule type="expression" dxfId="98" priority="11">
      <formula>E$8=7</formula>
    </cfRule>
  </conditionalFormatting>
  <conditionalFormatting sqref="B4">
    <cfRule type="expression" dxfId="97" priority="8">
      <formula>B$8=1</formula>
    </cfRule>
    <cfRule type="expression" dxfId="96" priority="9">
      <formula>B$8=7</formula>
    </cfRule>
  </conditionalFormatting>
  <conditionalFormatting sqref="L31">
    <cfRule type="expression" dxfId="95" priority="609">
      <formula>S$8=1</formula>
    </cfRule>
    <cfRule type="expression" dxfId="94" priority="610">
      <formula>S$8=7</formula>
    </cfRule>
  </conditionalFormatting>
  <conditionalFormatting sqref="AV7">
    <cfRule type="timePeriod" dxfId="93" priority="5" stopIfTrue="1" timePeriod="today">
      <formula>FLOOR(AV7,1)=TODAY()</formula>
    </cfRule>
  </conditionalFormatting>
  <conditionalFormatting sqref="AV7">
    <cfRule type="expression" dxfId="92" priority="6">
      <formula>AV$8=1</formula>
    </cfRule>
    <cfRule type="expression" dxfId="91" priority="7">
      <formula>AV$8=7</formula>
    </cfRule>
  </conditionalFormatting>
  <conditionalFormatting sqref="AN26 AN29:AN37 AN23:AN24">
    <cfRule type="expression" dxfId="90" priority="1140" stopIfTrue="1">
      <formula>$A23=$AO$5</formula>
    </cfRule>
  </conditionalFormatting>
  <conditionalFormatting sqref="AN10:AN37">
    <cfRule type="expression" dxfId="89" priority="1144">
      <formula>$A10=$AP$5</formula>
    </cfRule>
  </conditionalFormatting>
  <conditionalFormatting sqref="AI39 AI10:AJ37 B10:C36 AL10:AL38 B37">
    <cfRule type="expression" dxfId="88" priority="1145" stopIfTrue="1">
      <formula>$A10=$AO$4</formula>
    </cfRule>
  </conditionalFormatting>
  <conditionalFormatting sqref="C37">
    <cfRule type="expression" dxfId="87" priority="3">
      <formula>$AL37=$AV$3</formula>
    </cfRule>
  </conditionalFormatting>
  <conditionalFormatting sqref="A10:A37">
    <cfRule type="expression" dxfId="35" priority="2" stopIfTrue="1">
      <formula>$A10=$B$6</formula>
    </cfRule>
  </conditionalFormatting>
  <conditionalFormatting sqref="AM10:AM37">
    <cfRule type="expression" dxfId="5" priority="1" stopIfTrue="1">
      <formula>$A10=$B$6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initiales">
                <anchor moveWithCells="1" sizeWithCells="1">
                  <from>
                    <xdr:col>42</xdr:col>
                    <xdr:colOff>123825</xdr:colOff>
                    <xdr:row>1</xdr:row>
                    <xdr:rowOff>57150</xdr:rowOff>
                  </from>
                  <to>
                    <xdr:col>43</xdr:col>
                    <xdr:colOff>781050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5" name="Button 3">
              <controlPr defaultSize="0" print="0" autoFill="0" autoPict="0" macro="[0]!enlever_filtre">
                <anchor moveWithCells="1" sizeWithCells="1">
                  <from>
                    <xdr:col>43</xdr:col>
                    <xdr:colOff>971550</xdr:colOff>
                    <xdr:row>1</xdr:row>
                    <xdr:rowOff>19050</xdr:rowOff>
                  </from>
                  <to>
                    <xdr:col>46</xdr:col>
                    <xdr:colOff>161925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6" name="Button 4">
              <controlPr defaultSize="0" print="0" autoFill="0" autoPict="0" macro="[0]!filtreSAV">
                <anchor moveWithCells="1" sizeWithCells="1">
                  <from>
                    <xdr:col>43</xdr:col>
                    <xdr:colOff>1000125</xdr:colOff>
                    <xdr:row>5</xdr:row>
                    <xdr:rowOff>200025</xdr:rowOff>
                  </from>
                  <to>
                    <xdr:col>46</xdr:col>
                    <xdr:colOff>104775</xdr:colOff>
                    <xdr:row>11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00B050"/>
  </sheetPr>
  <dimension ref="A1:AV44"/>
  <sheetViews>
    <sheetView showGridLines="0" workbookViewId="0">
      <pane ySplit="8" topLeftCell="A9" activePane="bottomLeft" state="frozen"/>
      <selection activeCell="D10" sqref="D10:AG37"/>
      <selection pane="bottomLeft" activeCell="AM10" sqref="AM10:AM37"/>
    </sheetView>
  </sheetViews>
  <sheetFormatPr baseColWidth="10" defaultColWidth="11.42578125" defaultRowHeight="12.75" x14ac:dyDescent="0.2"/>
  <cols>
    <col min="1" max="1" width="4.5703125" customWidth="1"/>
    <col min="2" max="2" width="13.7109375" bestFit="1" customWidth="1"/>
    <col min="3" max="3" width="8.7109375" customWidth="1"/>
    <col min="4" max="4" width="3.7109375" customWidth="1"/>
    <col min="5" max="34" width="3.7109375" style="37" customWidth="1"/>
    <col min="35" max="35" width="3.7109375" customWidth="1"/>
    <col min="36" max="36" width="4.28515625" customWidth="1"/>
    <col min="37" max="37" width="3.7109375" customWidth="1"/>
    <col min="38" max="38" width="4.28515625" customWidth="1"/>
    <col min="39" max="41" width="3.7109375" customWidth="1"/>
    <col min="42" max="42" width="15.28515625" bestFit="1" customWidth="1"/>
    <col min="43" max="43" width="5.7109375" customWidth="1"/>
    <col min="44" max="48" width="3.7109375" customWidth="1"/>
  </cols>
  <sheetData>
    <row r="1" spans="1:48" ht="12" customHeight="1" x14ac:dyDescent="0.2">
      <c r="B1" s="33"/>
      <c r="C1" s="2" t="s">
        <v>3</v>
      </c>
      <c r="D1" s="2"/>
      <c r="E1" s="2"/>
      <c r="F1" s="2"/>
      <c r="G1" s="3"/>
      <c r="H1" s="3"/>
      <c r="I1" s="3"/>
      <c r="J1" s="2"/>
      <c r="K1" s="2"/>
      <c r="L1" s="2"/>
      <c r="M1" s="2"/>
      <c r="N1" s="2"/>
      <c r="V1" s="2"/>
      <c r="W1" s="2"/>
      <c r="X1" s="2"/>
      <c r="Y1" s="2"/>
      <c r="Z1" s="2"/>
      <c r="AA1" s="2"/>
      <c r="AB1" s="2"/>
      <c r="AC1" s="299"/>
      <c r="AI1" s="455" t="s">
        <v>53</v>
      </c>
      <c r="AJ1" s="444" t="s">
        <v>23</v>
      </c>
      <c r="AK1" s="445"/>
      <c r="AL1" s="440" t="s">
        <v>27</v>
      </c>
    </row>
    <row r="2" spans="1:48" ht="14.25" customHeight="1" x14ac:dyDescent="0.2">
      <c r="B2" s="41"/>
      <c r="C2" s="2" t="s">
        <v>2</v>
      </c>
      <c r="D2" s="2"/>
      <c r="E2" s="2"/>
      <c r="F2" s="2"/>
      <c r="G2" s="3"/>
      <c r="H2" s="3"/>
      <c r="I2" s="3"/>
      <c r="J2" s="2"/>
      <c r="K2" s="2"/>
      <c r="L2" s="2"/>
      <c r="M2" s="2"/>
      <c r="N2" s="111" t="str">
        <f>+CONCATENATE("ABSENCES ",MONTH($D$7),"/",YEAR($D$7))</f>
        <v>ABSENCES 5/2017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99"/>
      <c r="AI2" s="455"/>
      <c r="AJ2" s="446"/>
      <c r="AK2" s="447"/>
      <c r="AL2" s="454"/>
    </row>
    <row r="3" spans="1:48" ht="12" customHeight="1" x14ac:dyDescent="0.2">
      <c r="B3" s="11"/>
      <c r="C3" s="3" t="s">
        <v>4</v>
      </c>
      <c r="D3" s="3"/>
      <c r="E3" s="3"/>
      <c r="F3" s="2"/>
      <c r="G3" s="3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99"/>
      <c r="AI3" s="455"/>
      <c r="AJ3" s="446"/>
      <c r="AK3" s="447"/>
      <c r="AL3" s="454"/>
      <c r="AP3" s="103"/>
      <c r="AV3" t="s">
        <v>29</v>
      </c>
    </row>
    <row r="4" spans="1:48" ht="12" customHeight="1" x14ac:dyDescent="0.2">
      <c r="A4" s="3"/>
      <c r="B4" s="294"/>
      <c r="C4" s="3" t="s">
        <v>61</v>
      </c>
      <c r="D4" s="442">
        <f>+D7</f>
        <v>42856</v>
      </c>
      <c r="E4" s="442"/>
      <c r="F4" s="442"/>
      <c r="G4" s="442"/>
      <c r="H4" s="442"/>
      <c r="I4" s="442"/>
      <c r="J4" s="442"/>
      <c r="K4" s="442"/>
      <c r="L4" s="442"/>
      <c r="M4" s="442"/>
      <c r="N4" s="2"/>
      <c r="O4" s="2"/>
      <c r="P4" s="2"/>
      <c r="Q4" s="2"/>
      <c r="S4" s="2"/>
      <c r="T4" s="2"/>
      <c r="U4" s="2"/>
      <c r="V4" s="2"/>
      <c r="W4" s="2"/>
      <c r="X4" s="2"/>
      <c r="Y4" s="2"/>
      <c r="Z4" s="2"/>
      <c r="AA4" s="2"/>
      <c r="AB4" s="2"/>
      <c r="AC4" s="299"/>
      <c r="AI4" s="455"/>
      <c r="AJ4" s="446"/>
      <c r="AK4" s="447"/>
      <c r="AL4" s="454"/>
      <c r="AP4" s="110"/>
    </row>
    <row r="5" spans="1:48" ht="17.25" customHeight="1" x14ac:dyDescent="0.2">
      <c r="B5" s="3"/>
      <c r="C5" s="32"/>
      <c r="D5" t="str">
        <f t="shared" ref="D5:I5" si="0">IF(TEXT(D7,"jjjj")="mercredi",WEEKNUM(F7),IF(TEXT(D7,"jjjj")="mardi","semaine",""))</f>
        <v/>
      </c>
      <c r="E5" s="37" t="str">
        <f t="shared" si="0"/>
        <v>semaine</v>
      </c>
      <c r="F5">
        <f>IF(TEXT(F7,"jjjj")="mercredi",WEEKNUM(H7)-1,IF(TEXT(F7,"jjjj")="mardi","semaine",""))</f>
        <v>17</v>
      </c>
      <c r="G5" s="300"/>
      <c r="H5" s="37" t="str">
        <f t="shared" si="0"/>
        <v/>
      </c>
      <c r="I5" s="37" t="str">
        <f t="shared" si="0"/>
        <v/>
      </c>
      <c r="J5" s="37" t="str">
        <f t="shared" ref="J5:AG5" si="1">IF(TEXT(J7,"jjjj")="mercredi",WEEKNUM(L7),IF(TEXT(J7,"jjjj")="mardi","semaine",""))</f>
        <v/>
      </c>
      <c r="K5" s="37" t="str">
        <f t="shared" si="1"/>
        <v/>
      </c>
      <c r="L5" s="37" t="str">
        <f t="shared" si="1"/>
        <v>semaine</v>
      </c>
      <c r="M5">
        <f>IF(TEXT(M7,"jjjj")="mercredi",WEEKNUM(O7)-1,IF(TEXT(M7,"jjjj")="mardi","semaine",""))</f>
        <v>18</v>
      </c>
      <c r="N5" s="300"/>
      <c r="O5" s="37" t="str">
        <f t="shared" si="1"/>
        <v/>
      </c>
      <c r="P5" s="37" t="str">
        <f t="shared" si="1"/>
        <v/>
      </c>
      <c r="Q5" s="37" t="str">
        <f t="shared" si="1"/>
        <v/>
      </c>
      <c r="R5" s="37" t="str">
        <f t="shared" si="1"/>
        <v/>
      </c>
      <c r="S5" s="37" t="str">
        <f t="shared" si="1"/>
        <v>semaine</v>
      </c>
      <c r="T5">
        <f>IF(TEXT(T7,"jjjj")="mercredi",WEEKNUM(V7)-1,IF(TEXT(T7,"jjjj")="mardi","semaine",""))</f>
        <v>19</v>
      </c>
      <c r="U5" s="300"/>
      <c r="V5" s="37" t="str">
        <f t="shared" si="1"/>
        <v/>
      </c>
      <c r="W5" s="37" t="str">
        <f t="shared" si="1"/>
        <v/>
      </c>
      <c r="X5" s="37" t="str">
        <f t="shared" si="1"/>
        <v/>
      </c>
      <c r="Y5" s="37" t="str">
        <f t="shared" si="1"/>
        <v/>
      </c>
      <c r="Z5" s="37" t="str">
        <f t="shared" si="1"/>
        <v>semaine</v>
      </c>
      <c r="AA5">
        <f>IF(TEXT(AA7,"jjjj")="mercredi",WEEKNUM(AC7)-1,IF(TEXT(AA7,"jjjj")="mardi","semaine",""))</f>
        <v>20</v>
      </c>
      <c r="AB5" s="300"/>
      <c r="AC5" s="37" t="str">
        <f t="shared" si="1"/>
        <v/>
      </c>
      <c r="AD5" s="37" t="str">
        <f t="shared" si="1"/>
        <v/>
      </c>
      <c r="AE5" s="37" t="str">
        <f t="shared" si="1"/>
        <v/>
      </c>
      <c r="AF5" s="37" t="str">
        <f t="shared" si="1"/>
        <v/>
      </c>
      <c r="AG5" s="37" t="str">
        <f t="shared" si="1"/>
        <v>semaine</v>
      </c>
      <c r="AI5" s="455"/>
      <c r="AJ5" s="446"/>
      <c r="AK5" s="447"/>
      <c r="AL5" s="454"/>
      <c r="AQ5" s="103"/>
    </row>
    <row r="6" spans="1:48" ht="17.25" customHeight="1" thickBot="1" x14ac:dyDescent="0.25">
      <c r="B6" s="3"/>
      <c r="C6" s="3"/>
      <c r="AI6" s="455"/>
      <c r="AJ6" s="446"/>
      <c r="AK6" s="447"/>
      <c r="AL6" s="454"/>
    </row>
    <row r="7" spans="1:48" ht="13.5" customHeight="1" thickBot="1" x14ac:dyDescent="0.25">
      <c r="A7" s="94" t="s">
        <v>28</v>
      </c>
      <c r="B7" s="50" t="s">
        <v>0</v>
      </c>
      <c r="C7" s="38" t="s">
        <v>1</v>
      </c>
      <c r="D7" s="241">
        <f>+avr!AG7+1</f>
        <v>42856</v>
      </c>
      <c r="E7" s="39">
        <f>+D7+1</f>
        <v>42857</v>
      </c>
      <c r="F7" s="39">
        <f t="shared" ref="F7:AH7" si="2">+E7+1</f>
        <v>42858</v>
      </c>
      <c r="G7" s="39">
        <f t="shared" si="2"/>
        <v>42859</v>
      </c>
      <c r="H7" s="39">
        <f t="shared" si="2"/>
        <v>42860</v>
      </c>
      <c r="I7" s="39">
        <f t="shared" si="2"/>
        <v>42861</v>
      </c>
      <c r="J7" s="39">
        <f t="shared" si="2"/>
        <v>42862</v>
      </c>
      <c r="K7" s="241">
        <f t="shared" si="2"/>
        <v>42863</v>
      </c>
      <c r="L7" s="39">
        <f t="shared" si="2"/>
        <v>42864</v>
      </c>
      <c r="M7" s="39">
        <f t="shared" si="2"/>
        <v>42865</v>
      </c>
      <c r="N7" s="39">
        <f t="shared" si="2"/>
        <v>42866</v>
      </c>
      <c r="O7" s="39">
        <f t="shared" si="2"/>
        <v>42867</v>
      </c>
      <c r="P7" s="39">
        <f t="shared" si="2"/>
        <v>42868</v>
      </c>
      <c r="Q7" s="39">
        <f t="shared" si="2"/>
        <v>42869</v>
      </c>
      <c r="R7" s="39">
        <f t="shared" si="2"/>
        <v>42870</v>
      </c>
      <c r="S7" s="39">
        <f t="shared" si="2"/>
        <v>42871</v>
      </c>
      <c r="T7" s="39">
        <f t="shared" si="2"/>
        <v>42872</v>
      </c>
      <c r="U7" s="39">
        <f t="shared" si="2"/>
        <v>42873</v>
      </c>
      <c r="V7" s="39">
        <f t="shared" si="2"/>
        <v>42874</v>
      </c>
      <c r="W7" s="39">
        <f t="shared" si="2"/>
        <v>42875</v>
      </c>
      <c r="X7" s="39">
        <f t="shared" si="2"/>
        <v>42876</v>
      </c>
      <c r="Y7" s="39">
        <f t="shared" si="2"/>
        <v>42877</v>
      </c>
      <c r="Z7" s="39">
        <f t="shared" si="2"/>
        <v>42878</v>
      </c>
      <c r="AA7" s="39">
        <f t="shared" si="2"/>
        <v>42879</v>
      </c>
      <c r="AB7" s="241">
        <f t="shared" si="2"/>
        <v>42880</v>
      </c>
      <c r="AC7" s="39">
        <f t="shared" si="2"/>
        <v>42881</v>
      </c>
      <c r="AD7" s="39">
        <f t="shared" si="2"/>
        <v>42882</v>
      </c>
      <c r="AE7" s="39">
        <f t="shared" si="2"/>
        <v>42883</v>
      </c>
      <c r="AF7" s="39">
        <f t="shared" si="2"/>
        <v>42884</v>
      </c>
      <c r="AG7" s="39">
        <f>+AF7+1</f>
        <v>42885</v>
      </c>
      <c r="AH7" s="39">
        <f t="shared" si="2"/>
        <v>42886</v>
      </c>
      <c r="AI7" s="456"/>
      <c r="AJ7" s="382" t="s">
        <v>70</v>
      </c>
      <c r="AK7" s="383" t="s">
        <v>71</v>
      </c>
      <c r="AL7" s="454" t="s">
        <v>23</v>
      </c>
      <c r="AM7" s="153" t="s">
        <v>28</v>
      </c>
      <c r="AN7" s="153" t="s">
        <v>44</v>
      </c>
      <c r="AO7" s="299"/>
    </row>
    <row r="8" spans="1:48" ht="13.5" hidden="1" thickBot="1" x14ac:dyDescent="0.25">
      <c r="A8" s="3"/>
      <c r="B8" s="50"/>
      <c r="C8" s="104"/>
      <c r="D8" s="242">
        <f t="shared" ref="D8:AH8" si="3">WEEKDAY(D7)</f>
        <v>2</v>
      </c>
      <c r="E8" s="186">
        <f t="shared" si="3"/>
        <v>3</v>
      </c>
      <c r="F8" s="186">
        <f t="shared" si="3"/>
        <v>4</v>
      </c>
      <c r="G8" s="186">
        <f t="shared" si="3"/>
        <v>5</v>
      </c>
      <c r="H8" s="257">
        <f t="shared" si="3"/>
        <v>6</v>
      </c>
      <c r="I8" s="257">
        <f t="shared" si="3"/>
        <v>7</v>
      </c>
      <c r="J8" s="186">
        <f t="shared" si="3"/>
        <v>1</v>
      </c>
      <c r="K8" s="242">
        <f t="shared" si="3"/>
        <v>2</v>
      </c>
      <c r="L8" s="186">
        <f t="shared" si="3"/>
        <v>3</v>
      </c>
      <c r="M8" s="186">
        <f t="shared" si="3"/>
        <v>4</v>
      </c>
      <c r="N8" s="186">
        <f t="shared" si="3"/>
        <v>5</v>
      </c>
      <c r="O8" s="186">
        <f t="shared" si="3"/>
        <v>6</v>
      </c>
      <c r="P8" s="186">
        <f t="shared" si="3"/>
        <v>7</v>
      </c>
      <c r="Q8" s="257">
        <f t="shared" si="3"/>
        <v>1</v>
      </c>
      <c r="R8" s="186">
        <f t="shared" si="3"/>
        <v>2</v>
      </c>
      <c r="S8" s="186">
        <f t="shared" si="3"/>
        <v>3</v>
      </c>
      <c r="T8" s="186">
        <f t="shared" si="3"/>
        <v>4</v>
      </c>
      <c r="U8" s="186">
        <f t="shared" si="3"/>
        <v>5</v>
      </c>
      <c r="V8" s="186">
        <f t="shared" si="3"/>
        <v>6</v>
      </c>
      <c r="W8" s="186">
        <f t="shared" si="3"/>
        <v>7</v>
      </c>
      <c r="X8" s="186">
        <f t="shared" si="3"/>
        <v>1</v>
      </c>
      <c r="Y8" s="186">
        <f t="shared" si="3"/>
        <v>2</v>
      </c>
      <c r="Z8" s="186">
        <f t="shared" si="3"/>
        <v>3</v>
      </c>
      <c r="AA8" s="186">
        <f t="shared" si="3"/>
        <v>4</v>
      </c>
      <c r="AB8" s="242">
        <f t="shared" si="3"/>
        <v>5</v>
      </c>
      <c r="AC8" s="186">
        <f t="shared" si="3"/>
        <v>6</v>
      </c>
      <c r="AD8" s="186">
        <f t="shared" si="3"/>
        <v>7</v>
      </c>
      <c r="AE8" s="186">
        <f t="shared" si="3"/>
        <v>1</v>
      </c>
      <c r="AF8" s="257">
        <f t="shared" si="3"/>
        <v>2</v>
      </c>
      <c r="AG8" s="186">
        <f t="shared" si="3"/>
        <v>3</v>
      </c>
      <c r="AH8" s="186">
        <f t="shared" si="3"/>
        <v>4</v>
      </c>
      <c r="AI8" s="376"/>
      <c r="AJ8" s="394"/>
      <c r="AK8" s="387"/>
      <c r="AL8" s="108"/>
      <c r="AM8" s="157"/>
      <c r="AO8" s="373"/>
    </row>
    <row r="9" spans="1:48" ht="11.25" customHeight="1" x14ac:dyDescent="0.2">
      <c r="A9" s="172"/>
      <c r="B9" s="173"/>
      <c r="C9" s="173"/>
      <c r="D9" s="243"/>
      <c r="E9" s="194"/>
      <c r="F9" s="194"/>
      <c r="G9" s="194"/>
      <c r="H9" s="258"/>
      <c r="I9" s="258"/>
      <c r="J9" s="194"/>
      <c r="K9" s="243"/>
      <c r="L9" s="194"/>
      <c r="M9" s="194"/>
      <c r="N9" s="194"/>
      <c r="O9" s="194"/>
      <c r="P9" s="194"/>
      <c r="Q9" s="258"/>
      <c r="R9" s="194"/>
      <c r="S9" s="194"/>
      <c r="T9" s="194"/>
      <c r="U9" s="194"/>
      <c r="V9" s="194"/>
      <c r="W9" s="194"/>
      <c r="X9" s="194"/>
      <c r="Y9" s="194"/>
      <c r="Z9" s="194"/>
      <c r="AA9" s="194"/>
      <c r="AB9" s="243"/>
      <c r="AC9" s="194"/>
      <c r="AD9" s="194"/>
      <c r="AE9" s="194"/>
      <c r="AF9" s="258"/>
      <c r="AG9" s="194"/>
      <c r="AH9" s="194"/>
      <c r="AI9" s="177"/>
      <c r="AJ9" s="395"/>
      <c r="AK9" s="387"/>
      <c r="AL9" s="176"/>
      <c r="AM9" s="173"/>
      <c r="AN9" s="178"/>
    </row>
    <row r="10" spans="1:48" ht="12.75" customHeight="1" x14ac:dyDescent="0.2">
      <c r="A10" s="136" t="s">
        <v>73</v>
      </c>
      <c r="B10" s="82"/>
      <c r="C10" s="75"/>
      <c r="D10" s="496"/>
      <c r="E10" s="46"/>
      <c r="F10" s="46"/>
      <c r="G10" s="46"/>
      <c r="H10" s="46"/>
      <c r="I10" s="46"/>
      <c r="J10" s="46"/>
      <c r="K10" s="496"/>
      <c r="L10" s="46"/>
      <c r="M10" s="46"/>
      <c r="N10" s="46"/>
      <c r="O10" s="46"/>
      <c r="P10" s="46"/>
      <c r="Q10" s="199"/>
      <c r="R10" s="46"/>
      <c r="S10" s="46"/>
      <c r="T10" s="199"/>
      <c r="U10" s="46"/>
      <c r="V10" s="46"/>
      <c r="W10" s="190"/>
      <c r="X10" s="46"/>
      <c r="Y10" s="46"/>
      <c r="Z10" s="46"/>
      <c r="AA10" s="46"/>
      <c r="AB10" s="496"/>
      <c r="AC10" s="46"/>
      <c r="AD10" s="190"/>
      <c r="AE10" s="199"/>
      <c r="AF10" s="46"/>
      <c r="AG10" s="46"/>
      <c r="AH10" s="46"/>
      <c r="AI10" s="417">
        <f t="shared" ref="AI10:AI37" si="4">SUM(D10:AH10)</f>
        <v>0</v>
      </c>
      <c r="AJ10" s="88">
        <v>0</v>
      </c>
      <c r="AK10" s="385" t="e">
        <f>+AJ10/date!#REF!</f>
        <v>#REF!</v>
      </c>
      <c r="AL10" s="411">
        <f t="shared" ref="AL10:AL37" si="5">+AI10+AJ10</f>
        <v>0</v>
      </c>
      <c r="AM10" s="136" t="s">
        <v>73</v>
      </c>
      <c r="AN10" s="163"/>
      <c r="AO10" s="1"/>
      <c r="AQ10" s="103"/>
    </row>
    <row r="11" spans="1:48" ht="12.75" customHeight="1" x14ac:dyDescent="0.2">
      <c r="A11" s="67" t="s">
        <v>74</v>
      </c>
      <c r="B11" s="78"/>
      <c r="C11" s="12"/>
      <c r="D11" s="244"/>
      <c r="E11" s="27"/>
      <c r="F11" s="27"/>
      <c r="G11" s="27"/>
      <c r="H11" s="27"/>
      <c r="I11" s="27"/>
      <c r="J11" s="27"/>
      <c r="K11" s="244"/>
      <c r="L11" s="27"/>
      <c r="M11" s="27"/>
      <c r="N11" s="27"/>
      <c r="O11" s="27"/>
      <c r="P11" s="27"/>
      <c r="Q11" s="57"/>
      <c r="R11" s="27"/>
      <c r="S11" s="27"/>
      <c r="T11" s="57"/>
      <c r="U11" s="27"/>
      <c r="V11" s="27"/>
      <c r="W11" s="45"/>
      <c r="X11" s="27"/>
      <c r="Y11" s="27"/>
      <c r="Z11" s="27"/>
      <c r="AA11" s="27"/>
      <c r="AB11" s="244"/>
      <c r="AC11" s="27"/>
      <c r="AD11" s="45"/>
      <c r="AE11" s="57"/>
      <c r="AF11" s="27"/>
      <c r="AG11" s="27"/>
      <c r="AH11" s="46"/>
      <c r="AI11" s="417">
        <f t="shared" si="4"/>
        <v>0</v>
      </c>
      <c r="AJ11" s="88">
        <v>0</v>
      </c>
      <c r="AK11" s="385" t="e">
        <f>+AJ11/date!#REF!</f>
        <v>#REF!</v>
      </c>
      <c r="AL11" s="411">
        <f t="shared" si="5"/>
        <v>0</v>
      </c>
      <c r="AM11" s="67" t="s">
        <v>74</v>
      </c>
      <c r="AN11" s="150"/>
      <c r="AO11" s="1"/>
      <c r="AQ11" s="102"/>
    </row>
    <row r="12" spans="1:48" x14ac:dyDescent="0.2">
      <c r="A12" s="68" t="s">
        <v>75</v>
      </c>
      <c r="B12" s="78"/>
      <c r="C12" s="12"/>
      <c r="D12" s="244"/>
      <c r="E12" s="27"/>
      <c r="F12" s="27"/>
      <c r="G12" s="27"/>
      <c r="H12" s="27"/>
      <c r="I12" s="27"/>
      <c r="J12" s="27"/>
      <c r="K12" s="244"/>
      <c r="L12" s="27"/>
      <c r="M12" s="27"/>
      <c r="N12" s="27"/>
      <c r="O12" s="27"/>
      <c r="P12" s="334"/>
      <c r="Q12" s="57"/>
      <c r="R12" s="27"/>
      <c r="S12" s="334"/>
      <c r="T12" s="57"/>
      <c r="U12" s="27"/>
      <c r="V12" s="27"/>
      <c r="W12" s="45"/>
      <c r="X12" s="27"/>
      <c r="Y12" s="27"/>
      <c r="Z12" s="27"/>
      <c r="AA12" s="27"/>
      <c r="AB12" s="244"/>
      <c r="AC12" s="27"/>
      <c r="AD12" s="45"/>
      <c r="AE12" s="57"/>
      <c r="AF12" s="27"/>
      <c r="AG12" s="27"/>
      <c r="AH12" s="46"/>
      <c r="AI12" s="421">
        <f t="shared" si="4"/>
        <v>0</v>
      </c>
      <c r="AJ12" s="88">
        <v>0</v>
      </c>
      <c r="AK12" s="385" t="e">
        <f>+AJ12/date!#REF!</f>
        <v>#REF!</v>
      </c>
      <c r="AL12" s="411">
        <f t="shared" si="5"/>
        <v>0</v>
      </c>
      <c r="AM12" s="68" t="s">
        <v>75</v>
      </c>
      <c r="AN12" s="29" t="s">
        <v>40</v>
      </c>
      <c r="AO12" s="1"/>
    </row>
    <row r="13" spans="1:48" x14ac:dyDescent="0.2">
      <c r="A13" s="68" t="s">
        <v>76</v>
      </c>
      <c r="B13" s="78"/>
      <c r="C13" s="206"/>
      <c r="D13" s="244"/>
      <c r="E13" s="27"/>
      <c r="F13" s="27"/>
      <c r="G13" s="27"/>
      <c r="H13" s="27"/>
      <c r="I13" s="27"/>
      <c r="J13" s="27"/>
      <c r="K13" s="244"/>
      <c r="L13" s="27"/>
      <c r="M13" s="27"/>
      <c r="N13" s="27"/>
      <c r="O13" s="27"/>
      <c r="P13" s="27"/>
      <c r="Q13" s="57"/>
      <c r="R13" s="27"/>
      <c r="S13" s="27"/>
      <c r="T13" s="334"/>
      <c r="U13" s="334"/>
      <c r="V13" s="334"/>
      <c r="W13" s="334"/>
      <c r="X13" s="27"/>
      <c r="Y13" s="27"/>
      <c r="Z13" s="27"/>
      <c r="AA13" s="27"/>
      <c r="AB13" s="244"/>
      <c r="AC13" s="27"/>
      <c r="AD13" s="45"/>
      <c r="AE13" s="57"/>
      <c r="AF13" s="27"/>
      <c r="AG13" s="27"/>
      <c r="AH13" s="46"/>
      <c r="AI13" s="421">
        <f t="shared" si="4"/>
        <v>0</v>
      </c>
      <c r="AJ13" s="88">
        <v>0</v>
      </c>
      <c r="AK13" s="385" t="e">
        <f>+AJ13/date!#REF!</f>
        <v>#REF!</v>
      </c>
      <c r="AL13" s="411">
        <f t="shared" si="5"/>
        <v>0</v>
      </c>
      <c r="AM13" s="68" t="s">
        <v>76</v>
      </c>
      <c r="AN13" s="29" t="s">
        <v>40</v>
      </c>
      <c r="AO13" s="1"/>
    </row>
    <row r="14" spans="1:48" ht="12.75" customHeight="1" x14ac:dyDescent="0.2">
      <c r="A14" s="68" t="s">
        <v>77</v>
      </c>
      <c r="B14" s="78"/>
      <c r="C14" s="4"/>
      <c r="D14" s="244"/>
      <c r="E14" s="27"/>
      <c r="F14" s="27"/>
      <c r="G14" s="27"/>
      <c r="H14" s="27"/>
      <c r="I14" s="27"/>
      <c r="J14" s="27"/>
      <c r="K14" s="244"/>
      <c r="L14" s="27"/>
      <c r="M14" s="27"/>
      <c r="N14" s="27"/>
      <c r="O14" s="27"/>
      <c r="P14" s="27"/>
      <c r="Q14" s="57"/>
      <c r="R14" s="27"/>
      <c r="S14" s="27"/>
      <c r="T14" s="57"/>
      <c r="U14" s="27"/>
      <c r="V14" s="27"/>
      <c r="W14" s="45"/>
      <c r="X14" s="27"/>
      <c r="Y14" s="27"/>
      <c r="Z14" s="27"/>
      <c r="AA14" s="27"/>
      <c r="AB14" s="244"/>
      <c r="AC14" s="27"/>
      <c r="AD14" s="45"/>
      <c r="AE14" s="57"/>
      <c r="AF14" s="27"/>
      <c r="AG14" s="27"/>
      <c r="AH14" s="46"/>
      <c r="AI14" s="417">
        <f t="shared" si="4"/>
        <v>0</v>
      </c>
      <c r="AJ14" s="88">
        <v>0</v>
      </c>
      <c r="AK14" s="385" t="e">
        <f>+AJ14/date!#REF!</f>
        <v>#REF!</v>
      </c>
      <c r="AL14" s="411">
        <f t="shared" si="5"/>
        <v>0</v>
      </c>
      <c r="AM14" s="68" t="s">
        <v>77</v>
      </c>
      <c r="AN14" s="150"/>
      <c r="AO14" s="1"/>
    </row>
    <row r="15" spans="1:48" x14ac:dyDescent="0.2">
      <c r="A15" s="68" t="s">
        <v>78</v>
      </c>
      <c r="B15" s="51"/>
      <c r="C15" s="4"/>
      <c r="D15" s="244"/>
      <c r="E15" s="27"/>
      <c r="F15" s="27"/>
      <c r="G15" s="27"/>
      <c r="H15" s="27"/>
      <c r="I15" s="27"/>
      <c r="J15" s="27"/>
      <c r="K15" s="244"/>
      <c r="L15" s="27"/>
      <c r="M15" s="27"/>
      <c r="N15" s="27"/>
      <c r="O15" s="27"/>
      <c r="P15" s="27"/>
      <c r="Q15" s="57"/>
      <c r="R15" s="27"/>
      <c r="S15" s="334"/>
      <c r="T15" s="57"/>
      <c r="U15" s="27"/>
      <c r="V15" s="27"/>
      <c r="W15" s="45"/>
      <c r="X15" s="27"/>
      <c r="Y15" s="27"/>
      <c r="Z15" s="27"/>
      <c r="AA15" s="27"/>
      <c r="AB15" s="244"/>
      <c r="AC15" s="27"/>
      <c r="AD15" s="45"/>
      <c r="AE15" s="57"/>
      <c r="AF15" s="27"/>
      <c r="AG15" s="27"/>
      <c r="AH15" s="46"/>
      <c r="AI15" s="417">
        <f t="shared" si="4"/>
        <v>0</v>
      </c>
      <c r="AJ15" s="88">
        <v>0</v>
      </c>
      <c r="AK15" s="385" t="e">
        <f>+AJ15/date!#REF!</f>
        <v>#REF!</v>
      </c>
      <c r="AL15" s="411">
        <f t="shared" si="5"/>
        <v>0</v>
      </c>
      <c r="AM15" s="68" t="s">
        <v>78</v>
      </c>
      <c r="AN15" s="29" t="s">
        <v>40</v>
      </c>
      <c r="AO15" s="1"/>
    </row>
    <row r="16" spans="1:48" x14ac:dyDescent="0.2">
      <c r="A16" s="68" t="s">
        <v>50</v>
      </c>
      <c r="B16" s="51"/>
      <c r="C16" s="4"/>
      <c r="D16" s="244"/>
      <c r="E16" s="27"/>
      <c r="F16" s="27"/>
      <c r="G16" s="27"/>
      <c r="H16" s="27"/>
      <c r="I16" s="27"/>
      <c r="J16" s="27"/>
      <c r="K16" s="244"/>
      <c r="L16" s="27"/>
      <c r="M16" s="27"/>
      <c r="N16" s="27"/>
      <c r="O16" s="27"/>
      <c r="P16" s="27"/>
      <c r="Q16" s="57"/>
      <c r="R16" s="27"/>
      <c r="S16" s="27"/>
      <c r="T16" s="57"/>
      <c r="U16" s="27"/>
      <c r="V16" s="27"/>
      <c r="W16" s="45"/>
      <c r="X16" s="27"/>
      <c r="Y16" s="27"/>
      <c r="Z16" s="27"/>
      <c r="AA16" s="27"/>
      <c r="AB16" s="244"/>
      <c r="AC16" s="27"/>
      <c r="AD16" s="27"/>
      <c r="AE16" s="57"/>
      <c r="AF16" s="27"/>
      <c r="AG16" s="27"/>
      <c r="AH16" s="46"/>
      <c r="AI16" s="417">
        <f t="shared" si="4"/>
        <v>0</v>
      </c>
      <c r="AJ16" s="88">
        <v>0</v>
      </c>
      <c r="AK16" s="385" t="e">
        <f>+AJ16/date!#REF!</f>
        <v>#REF!</v>
      </c>
      <c r="AL16" s="411">
        <f t="shared" si="5"/>
        <v>0</v>
      </c>
      <c r="AM16" s="68" t="s">
        <v>50</v>
      </c>
      <c r="AN16" s="29" t="s">
        <v>40</v>
      </c>
      <c r="AO16" s="1"/>
    </row>
    <row r="17" spans="1:44" x14ac:dyDescent="0.2">
      <c r="A17" s="68" t="s">
        <v>79</v>
      </c>
      <c r="B17" s="51"/>
      <c r="C17" s="4"/>
      <c r="D17" s="244"/>
      <c r="E17" s="27"/>
      <c r="F17" s="27"/>
      <c r="G17" s="27"/>
      <c r="H17" s="27"/>
      <c r="I17" s="27"/>
      <c r="J17" s="27"/>
      <c r="K17" s="244"/>
      <c r="L17" s="27"/>
      <c r="M17" s="27"/>
      <c r="N17" s="27"/>
      <c r="O17" s="27"/>
      <c r="P17" s="27"/>
      <c r="Q17" s="57"/>
      <c r="R17" s="27"/>
      <c r="S17" s="27"/>
      <c r="T17" s="57"/>
      <c r="U17" s="27"/>
      <c r="V17" s="27"/>
      <c r="W17" s="45"/>
      <c r="X17" s="27"/>
      <c r="Y17" s="27"/>
      <c r="Z17" s="27"/>
      <c r="AA17" s="27"/>
      <c r="AB17" s="244"/>
      <c r="AC17" s="27"/>
      <c r="AD17" s="27"/>
      <c r="AE17" s="57"/>
      <c r="AF17" s="27"/>
      <c r="AG17" s="27"/>
      <c r="AH17" s="46"/>
      <c r="AI17" s="417">
        <f t="shared" si="4"/>
        <v>0</v>
      </c>
      <c r="AJ17" s="88">
        <v>0</v>
      </c>
      <c r="AK17" s="385" t="e">
        <f>+AJ17/date!#REF!</f>
        <v>#REF!</v>
      </c>
      <c r="AL17" s="411">
        <f t="shared" si="5"/>
        <v>0</v>
      </c>
      <c r="AM17" s="68" t="s">
        <v>79</v>
      </c>
      <c r="AN17" s="29"/>
      <c r="AO17" s="1"/>
    </row>
    <row r="18" spans="1:44" ht="12.75" customHeight="1" x14ac:dyDescent="0.2">
      <c r="A18" s="68" t="s">
        <v>80</v>
      </c>
      <c r="B18" s="78"/>
      <c r="C18" s="4"/>
      <c r="D18" s="244"/>
      <c r="E18" s="27"/>
      <c r="F18" s="27"/>
      <c r="G18" s="27"/>
      <c r="H18" s="27"/>
      <c r="I18" s="27"/>
      <c r="J18" s="27"/>
      <c r="K18" s="244"/>
      <c r="L18" s="27"/>
      <c r="M18" s="27"/>
      <c r="N18" s="27"/>
      <c r="O18" s="27"/>
      <c r="P18" s="27"/>
      <c r="Q18" s="57"/>
      <c r="R18" s="27"/>
      <c r="S18" s="27"/>
      <c r="T18" s="57"/>
      <c r="U18" s="27"/>
      <c r="V18" s="27"/>
      <c r="W18" s="45"/>
      <c r="X18" s="27"/>
      <c r="Y18" s="27"/>
      <c r="Z18" s="27"/>
      <c r="AA18" s="27"/>
      <c r="AB18" s="244"/>
      <c r="AC18" s="27"/>
      <c r="AD18" s="45"/>
      <c r="AE18" s="57"/>
      <c r="AF18" s="27"/>
      <c r="AG18" s="27"/>
      <c r="AH18" s="46"/>
      <c r="AI18" s="417">
        <f t="shared" si="4"/>
        <v>0</v>
      </c>
      <c r="AJ18" s="88">
        <v>0</v>
      </c>
      <c r="AK18" s="385" t="e">
        <f>+AJ18/date!#REF!</f>
        <v>#REF!</v>
      </c>
      <c r="AL18" s="411">
        <f t="shared" si="5"/>
        <v>0</v>
      </c>
      <c r="AM18" s="68" t="s">
        <v>80</v>
      </c>
      <c r="AN18" s="150"/>
      <c r="AO18" s="1"/>
    </row>
    <row r="19" spans="1:44" x14ac:dyDescent="0.2">
      <c r="A19" s="68" t="s">
        <v>81</v>
      </c>
      <c r="B19" s="79"/>
      <c r="C19" s="4"/>
      <c r="D19" s="244"/>
      <c r="E19" s="27"/>
      <c r="F19" s="27"/>
      <c r="G19" s="27"/>
      <c r="H19" s="27"/>
      <c r="I19" s="27"/>
      <c r="J19" s="27"/>
      <c r="K19" s="244"/>
      <c r="L19" s="27"/>
      <c r="M19" s="27"/>
      <c r="N19" s="27"/>
      <c r="O19" s="27"/>
      <c r="P19" s="45"/>
      <c r="Q19" s="5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44"/>
      <c r="AC19" s="27"/>
      <c r="AD19" s="45"/>
      <c r="AE19" s="57"/>
      <c r="AF19" s="27"/>
      <c r="AG19" s="27"/>
      <c r="AH19" s="46"/>
      <c r="AI19" s="417">
        <f t="shared" si="4"/>
        <v>0</v>
      </c>
      <c r="AJ19" s="88">
        <v>0</v>
      </c>
      <c r="AK19" s="385" t="e">
        <f>+AJ19/date!#REF!</f>
        <v>#REF!</v>
      </c>
      <c r="AL19" s="411">
        <f t="shared" si="5"/>
        <v>0</v>
      </c>
      <c r="AM19" s="68" t="s">
        <v>81</v>
      </c>
      <c r="AN19" s="29" t="s">
        <v>40</v>
      </c>
      <c r="AO19" s="1"/>
      <c r="AP19" s="25"/>
      <c r="AQ19" s="25"/>
      <c r="AR19" s="25"/>
    </row>
    <row r="20" spans="1:44" x14ac:dyDescent="0.2">
      <c r="A20" s="68" t="s">
        <v>82</v>
      </c>
      <c r="B20" s="78"/>
      <c r="C20" s="4"/>
      <c r="D20" s="244"/>
      <c r="E20" s="27"/>
      <c r="F20" s="27"/>
      <c r="G20" s="27"/>
      <c r="H20" s="27"/>
      <c r="I20" s="27"/>
      <c r="J20" s="27"/>
      <c r="K20" s="244"/>
      <c r="L20" s="27"/>
      <c r="M20" s="27"/>
      <c r="N20" s="27"/>
      <c r="O20" s="27"/>
      <c r="P20" s="27"/>
      <c r="Q20" s="57"/>
      <c r="R20" s="27"/>
      <c r="S20" s="27"/>
      <c r="T20" s="57"/>
      <c r="U20" s="27"/>
      <c r="V20" s="27"/>
      <c r="W20" s="45"/>
      <c r="X20" s="27"/>
      <c r="Y20" s="27"/>
      <c r="Z20" s="27"/>
      <c r="AA20" s="27"/>
      <c r="AB20" s="244"/>
      <c r="AC20" s="27"/>
      <c r="AD20" s="45"/>
      <c r="AE20" s="57"/>
      <c r="AF20" s="27"/>
      <c r="AG20" s="27"/>
      <c r="AH20" s="46"/>
      <c r="AI20" s="417">
        <f t="shared" si="4"/>
        <v>0</v>
      </c>
      <c r="AJ20" s="88">
        <v>0</v>
      </c>
      <c r="AK20" s="385" t="e">
        <f>+AJ20/date!#REF!</f>
        <v>#REF!</v>
      </c>
      <c r="AL20" s="411">
        <f t="shared" si="5"/>
        <v>0</v>
      </c>
      <c r="AM20" s="68" t="s">
        <v>82</v>
      </c>
      <c r="AN20" s="29" t="s">
        <v>40</v>
      </c>
      <c r="AO20" s="1"/>
      <c r="AR20" s="16"/>
    </row>
    <row r="21" spans="1:44" ht="12.75" customHeight="1" x14ac:dyDescent="0.2">
      <c r="A21" s="68" t="s">
        <v>83</v>
      </c>
      <c r="B21" s="78"/>
      <c r="C21" s="4"/>
      <c r="D21" s="244"/>
      <c r="E21" s="27"/>
      <c r="F21" s="27"/>
      <c r="G21" s="27"/>
      <c r="H21" s="27"/>
      <c r="I21" s="27"/>
      <c r="J21" s="27"/>
      <c r="K21" s="244"/>
      <c r="L21" s="27"/>
      <c r="M21" s="27"/>
      <c r="N21" s="27"/>
      <c r="O21" s="27"/>
      <c r="P21" s="27"/>
      <c r="Q21" s="57"/>
      <c r="R21" s="27"/>
      <c r="S21" s="27"/>
      <c r="T21" s="57"/>
      <c r="U21" s="27"/>
      <c r="V21" s="27"/>
      <c r="W21" s="45"/>
      <c r="X21" s="27"/>
      <c r="Y21" s="27"/>
      <c r="Z21" s="27"/>
      <c r="AA21" s="27"/>
      <c r="AB21" s="244"/>
      <c r="AC21" s="27"/>
      <c r="AD21" s="45"/>
      <c r="AE21" s="57"/>
      <c r="AF21" s="27"/>
      <c r="AG21" s="27"/>
      <c r="AH21" s="46"/>
      <c r="AI21" s="417">
        <f t="shared" si="4"/>
        <v>0</v>
      </c>
      <c r="AJ21" s="88">
        <v>0</v>
      </c>
      <c r="AK21" s="385" t="e">
        <f>+AJ21/date!#REF!</f>
        <v>#REF!</v>
      </c>
      <c r="AL21" s="411">
        <f t="shared" si="5"/>
        <v>0</v>
      </c>
      <c r="AM21" s="68" t="s">
        <v>83</v>
      </c>
      <c r="AN21" s="150"/>
      <c r="AO21" s="1"/>
    </row>
    <row r="22" spans="1:44" ht="12.75" customHeight="1" x14ac:dyDescent="0.2">
      <c r="A22" s="68" t="s">
        <v>84</v>
      </c>
      <c r="B22" s="78"/>
      <c r="C22" s="4"/>
      <c r="D22" s="244"/>
      <c r="E22" s="27"/>
      <c r="F22" s="27"/>
      <c r="G22" s="27"/>
      <c r="H22" s="27"/>
      <c r="I22" s="27"/>
      <c r="J22" s="27"/>
      <c r="K22" s="244"/>
      <c r="L22" s="27"/>
      <c r="M22" s="27"/>
      <c r="N22" s="27"/>
      <c r="O22" s="27"/>
      <c r="P22" s="27"/>
      <c r="Q22" s="57"/>
      <c r="R22" s="27"/>
      <c r="S22" s="27"/>
      <c r="T22" s="57"/>
      <c r="U22" s="27"/>
      <c r="V22" s="27"/>
      <c r="W22" s="45"/>
      <c r="X22" s="27"/>
      <c r="Y22" s="27"/>
      <c r="Z22" s="27"/>
      <c r="AA22" s="27"/>
      <c r="AB22" s="244"/>
      <c r="AC22" s="27"/>
      <c r="AD22" s="45"/>
      <c r="AE22" s="57"/>
      <c r="AF22" s="27"/>
      <c r="AG22" s="27"/>
      <c r="AH22" s="46"/>
      <c r="AI22" s="417">
        <f t="shared" si="4"/>
        <v>0</v>
      </c>
      <c r="AJ22" s="88">
        <v>0</v>
      </c>
      <c r="AK22" s="385" t="e">
        <f>+AJ22/date!#REF!</f>
        <v>#REF!</v>
      </c>
      <c r="AL22" s="411">
        <f t="shared" si="5"/>
        <v>0</v>
      </c>
      <c r="AM22" s="68" t="s">
        <v>84</v>
      </c>
      <c r="AN22" s="150"/>
      <c r="AO22" s="1"/>
    </row>
    <row r="23" spans="1:44" x14ac:dyDescent="0.2">
      <c r="A23" s="68" t="s">
        <v>85</v>
      </c>
      <c r="B23" s="127"/>
      <c r="C23" s="14"/>
      <c r="D23" s="244"/>
      <c r="E23" s="27"/>
      <c r="F23" s="27"/>
      <c r="G23" s="27"/>
      <c r="H23" s="27"/>
      <c r="I23" s="27"/>
      <c r="J23" s="27"/>
      <c r="K23" s="244"/>
      <c r="L23" s="27"/>
      <c r="M23" s="27"/>
      <c r="N23" s="27"/>
      <c r="O23" s="27"/>
      <c r="P23" s="27"/>
      <c r="Q23" s="57"/>
      <c r="R23" s="27"/>
      <c r="S23" s="27"/>
      <c r="T23" s="57"/>
      <c r="U23" s="27"/>
      <c r="V23" s="27"/>
      <c r="W23" s="45"/>
      <c r="X23" s="27"/>
      <c r="Y23" s="27"/>
      <c r="Z23" s="27"/>
      <c r="AA23" s="27"/>
      <c r="AB23" s="244"/>
      <c r="AC23" s="27"/>
      <c r="AD23" s="45"/>
      <c r="AE23" s="57"/>
      <c r="AF23" s="27"/>
      <c r="AG23" s="27"/>
      <c r="AH23" s="46"/>
      <c r="AI23" s="417">
        <f t="shared" si="4"/>
        <v>0</v>
      </c>
      <c r="AJ23" s="88">
        <v>0</v>
      </c>
      <c r="AK23" s="385" t="e">
        <f>+AJ23/date!#REF!</f>
        <v>#REF!</v>
      </c>
      <c r="AL23" s="415">
        <f t="shared" si="5"/>
        <v>0</v>
      </c>
      <c r="AM23" s="68" t="s">
        <v>85</v>
      </c>
      <c r="AN23" s="29" t="s">
        <v>40</v>
      </c>
      <c r="AO23" s="1"/>
    </row>
    <row r="24" spans="1:44" x14ac:dyDescent="0.2">
      <c r="A24" s="68" t="s">
        <v>86</v>
      </c>
      <c r="B24" s="51"/>
      <c r="C24" s="4"/>
      <c r="D24" s="244"/>
      <c r="E24" s="27"/>
      <c r="F24" s="27"/>
      <c r="G24" s="27"/>
      <c r="H24" s="27"/>
      <c r="I24" s="27"/>
      <c r="J24" s="27"/>
      <c r="K24" s="244"/>
      <c r="L24" s="27"/>
      <c r="M24" s="27"/>
      <c r="N24" s="27"/>
      <c r="O24" s="27"/>
      <c r="P24" s="27"/>
      <c r="Q24" s="57"/>
      <c r="R24" s="27"/>
      <c r="S24" s="27"/>
      <c r="T24" s="57"/>
      <c r="U24" s="27"/>
      <c r="V24" s="27"/>
      <c r="W24" s="45"/>
      <c r="X24" s="27"/>
      <c r="Y24" s="27"/>
      <c r="Z24" s="27"/>
      <c r="AA24" s="27"/>
      <c r="AB24" s="244"/>
      <c r="AC24" s="27"/>
      <c r="AD24" s="45"/>
      <c r="AE24" s="57"/>
      <c r="AF24" s="27"/>
      <c r="AG24" s="27"/>
      <c r="AH24" s="46"/>
      <c r="AI24" s="417">
        <f t="shared" si="4"/>
        <v>0</v>
      </c>
      <c r="AJ24" s="88">
        <v>0</v>
      </c>
      <c r="AK24" s="385" t="e">
        <f>+AJ24/date!#REF!</f>
        <v>#REF!</v>
      </c>
      <c r="AL24" s="411">
        <f t="shared" si="5"/>
        <v>0</v>
      </c>
      <c r="AM24" s="68" t="s">
        <v>86</v>
      </c>
      <c r="AN24" s="29" t="s">
        <v>40</v>
      </c>
      <c r="AO24" s="1"/>
    </row>
    <row r="25" spans="1:44" ht="12.75" customHeight="1" x14ac:dyDescent="0.2">
      <c r="A25" s="68" t="s">
        <v>87</v>
      </c>
      <c r="B25" s="78"/>
      <c r="C25" s="4"/>
      <c r="D25" s="244"/>
      <c r="E25" s="27"/>
      <c r="F25" s="27"/>
      <c r="G25" s="27"/>
      <c r="H25" s="27"/>
      <c r="I25" s="27"/>
      <c r="J25" s="27"/>
      <c r="K25" s="244"/>
      <c r="L25" s="27"/>
      <c r="M25" s="27"/>
      <c r="N25" s="27"/>
      <c r="O25" s="27"/>
      <c r="P25" s="27"/>
      <c r="Q25" s="57"/>
      <c r="R25" s="27"/>
      <c r="S25" s="27"/>
      <c r="T25" s="57"/>
      <c r="U25" s="27"/>
      <c r="V25" s="27"/>
      <c r="W25" s="45"/>
      <c r="X25" s="27"/>
      <c r="Y25" s="27"/>
      <c r="Z25" s="27"/>
      <c r="AA25" s="27"/>
      <c r="AB25" s="244"/>
      <c r="AC25" s="27"/>
      <c r="AD25" s="45"/>
      <c r="AE25" s="57"/>
      <c r="AF25" s="27"/>
      <c r="AG25" s="27"/>
      <c r="AH25" s="46"/>
      <c r="AI25" s="417">
        <f t="shared" si="4"/>
        <v>0</v>
      </c>
      <c r="AJ25" s="88">
        <v>0</v>
      </c>
      <c r="AK25" s="385" t="e">
        <f>+AJ25/date!#REF!</f>
        <v>#REF!</v>
      </c>
      <c r="AL25" s="411">
        <f t="shared" si="5"/>
        <v>0</v>
      </c>
      <c r="AM25" s="68" t="s">
        <v>87</v>
      </c>
      <c r="AN25" s="150"/>
      <c r="AO25" s="1"/>
    </row>
    <row r="26" spans="1:44" x14ac:dyDescent="0.2">
      <c r="A26" s="68" t="s">
        <v>88</v>
      </c>
      <c r="B26" s="78"/>
      <c r="C26" s="4"/>
      <c r="D26" s="244"/>
      <c r="E26" s="27"/>
      <c r="F26" s="27"/>
      <c r="G26" s="27"/>
      <c r="H26" s="27"/>
      <c r="I26" s="27"/>
      <c r="J26" s="27"/>
      <c r="K26" s="244"/>
      <c r="L26" s="27"/>
      <c r="M26" s="27"/>
      <c r="N26" s="27"/>
      <c r="O26" s="27"/>
      <c r="P26" s="27"/>
      <c r="Q26" s="57"/>
      <c r="R26" s="27"/>
      <c r="S26" s="27"/>
      <c r="T26" s="57"/>
      <c r="U26" s="27"/>
      <c r="V26" s="27"/>
      <c r="W26" s="45"/>
      <c r="X26" s="27"/>
      <c r="Y26" s="27"/>
      <c r="Z26" s="27"/>
      <c r="AA26" s="27"/>
      <c r="AB26" s="244"/>
      <c r="AC26" s="27"/>
      <c r="AD26" s="45"/>
      <c r="AE26" s="57"/>
      <c r="AF26" s="27"/>
      <c r="AG26" s="27"/>
      <c r="AH26" s="46"/>
      <c r="AI26" s="417">
        <f t="shared" si="4"/>
        <v>0</v>
      </c>
      <c r="AJ26" s="88">
        <v>0</v>
      </c>
      <c r="AK26" s="385" t="e">
        <f>+AJ26/date!#REF!</f>
        <v>#REF!</v>
      </c>
      <c r="AL26" s="411">
        <f t="shared" si="5"/>
        <v>0</v>
      </c>
      <c r="AM26" s="68" t="s">
        <v>88</v>
      </c>
      <c r="AN26" s="29" t="s">
        <v>40</v>
      </c>
      <c r="AO26" s="1"/>
      <c r="AP26" s="25"/>
      <c r="AQ26" s="25"/>
      <c r="AR26" s="25"/>
    </row>
    <row r="27" spans="1:44" ht="12.75" customHeight="1" x14ac:dyDescent="0.2">
      <c r="A27" s="68" t="s">
        <v>89</v>
      </c>
      <c r="B27" s="78"/>
      <c r="C27" s="4"/>
      <c r="D27" s="244"/>
      <c r="E27" s="27"/>
      <c r="F27" s="27"/>
      <c r="G27" s="27"/>
      <c r="H27" s="27"/>
      <c r="I27" s="27"/>
      <c r="J27" s="27"/>
      <c r="K27" s="244"/>
      <c r="L27" s="27"/>
      <c r="M27" s="27"/>
      <c r="N27" s="27"/>
      <c r="O27" s="27"/>
      <c r="P27" s="27"/>
      <c r="Q27" s="57"/>
      <c r="R27" s="27"/>
      <c r="S27" s="27"/>
      <c r="T27" s="57"/>
      <c r="U27" s="27"/>
      <c r="V27" s="27"/>
      <c r="W27" s="45"/>
      <c r="X27" s="27"/>
      <c r="Y27" s="27"/>
      <c r="Z27" s="27"/>
      <c r="AA27" s="27"/>
      <c r="AB27" s="244"/>
      <c r="AC27" s="27"/>
      <c r="AD27" s="45"/>
      <c r="AE27" s="57"/>
      <c r="AF27" s="27"/>
      <c r="AG27" s="27"/>
      <c r="AH27" s="46"/>
      <c r="AI27" s="417">
        <f t="shared" si="4"/>
        <v>0</v>
      </c>
      <c r="AJ27" s="88">
        <v>0</v>
      </c>
      <c r="AK27" s="385" t="e">
        <f>+AJ27/date!#REF!</f>
        <v>#REF!</v>
      </c>
      <c r="AL27" s="411">
        <f t="shared" si="5"/>
        <v>0</v>
      </c>
      <c r="AM27" s="68" t="s">
        <v>89</v>
      </c>
      <c r="AN27" s="150"/>
      <c r="AO27" s="1"/>
    </row>
    <row r="28" spans="1:44" ht="12.75" customHeight="1" x14ac:dyDescent="0.2">
      <c r="A28" s="68" t="s">
        <v>90</v>
      </c>
      <c r="B28" s="51"/>
      <c r="C28" s="4"/>
      <c r="D28" s="244"/>
      <c r="E28" s="27"/>
      <c r="F28" s="27"/>
      <c r="G28" s="27"/>
      <c r="H28" s="27"/>
      <c r="I28" s="27"/>
      <c r="J28" s="27"/>
      <c r="K28" s="244"/>
      <c r="L28" s="27"/>
      <c r="M28" s="27"/>
      <c r="N28" s="27"/>
      <c r="O28" s="27"/>
      <c r="P28" s="27"/>
      <c r="Q28" s="57"/>
      <c r="R28" s="27"/>
      <c r="S28" s="27"/>
      <c r="T28" s="57"/>
      <c r="U28" s="27"/>
      <c r="V28" s="27"/>
      <c r="W28" s="45"/>
      <c r="X28" s="27"/>
      <c r="Y28" s="27"/>
      <c r="Z28" s="27"/>
      <c r="AA28" s="27"/>
      <c r="AB28" s="244"/>
      <c r="AC28" s="27"/>
      <c r="AD28" s="45"/>
      <c r="AE28" s="57"/>
      <c r="AF28" s="27"/>
      <c r="AG28" s="27"/>
      <c r="AH28" s="46"/>
      <c r="AI28" s="417">
        <f t="shared" si="4"/>
        <v>0</v>
      </c>
      <c r="AJ28" s="88">
        <v>0</v>
      </c>
      <c r="AK28" s="385" t="e">
        <f>+AJ28/date!#REF!</f>
        <v>#REF!</v>
      </c>
      <c r="AL28" s="411">
        <f t="shared" si="5"/>
        <v>0</v>
      </c>
      <c r="AM28" s="68" t="s">
        <v>90</v>
      </c>
      <c r="AN28" s="150"/>
      <c r="AO28" s="1"/>
    </row>
    <row r="29" spans="1:44" x14ac:dyDescent="0.2">
      <c r="A29" s="68" t="s">
        <v>91</v>
      </c>
      <c r="B29" s="78"/>
      <c r="C29" s="4"/>
      <c r="D29" s="244"/>
      <c r="E29" s="27"/>
      <c r="F29" s="27"/>
      <c r="G29" s="27"/>
      <c r="H29" s="27"/>
      <c r="I29" s="27"/>
      <c r="J29" s="27"/>
      <c r="K29" s="244"/>
      <c r="L29" s="27"/>
      <c r="M29" s="27"/>
      <c r="N29" s="27"/>
      <c r="O29" s="27"/>
      <c r="P29" s="27"/>
      <c r="Q29" s="5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44"/>
      <c r="AC29" s="27"/>
      <c r="AD29" s="45"/>
      <c r="AE29" s="57"/>
      <c r="AF29" s="27"/>
      <c r="AG29" s="27"/>
      <c r="AH29" s="46"/>
      <c r="AI29" s="417">
        <f t="shared" si="4"/>
        <v>0</v>
      </c>
      <c r="AJ29" s="88">
        <v>0</v>
      </c>
      <c r="AK29" s="385" t="e">
        <f>+AJ29/date!#REF!</f>
        <v>#REF!</v>
      </c>
      <c r="AL29" s="411">
        <f t="shared" si="5"/>
        <v>0</v>
      </c>
      <c r="AM29" s="68" t="s">
        <v>91</v>
      </c>
      <c r="AN29" s="29" t="s">
        <v>40</v>
      </c>
      <c r="AO29" s="1"/>
    </row>
    <row r="30" spans="1:44" ht="12.75" customHeight="1" x14ac:dyDescent="0.2">
      <c r="A30" s="68" t="s">
        <v>92</v>
      </c>
      <c r="B30" s="78"/>
      <c r="C30" s="4"/>
      <c r="D30" s="244"/>
      <c r="E30" s="27"/>
      <c r="F30" s="27"/>
      <c r="G30" s="27"/>
      <c r="H30" s="27"/>
      <c r="I30" s="27"/>
      <c r="J30" s="27"/>
      <c r="K30" s="244"/>
      <c r="L30" s="27"/>
      <c r="M30" s="27"/>
      <c r="N30" s="27"/>
      <c r="O30" s="27"/>
      <c r="P30" s="27"/>
      <c r="Q30" s="57"/>
      <c r="R30" s="27"/>
      <c r="S30" s="27"/>
      <c r="T30" s="57"/>
      <c r="U30" s="27"/>
      <c r="V30" s="27"/>
      <c r="W30" s="45"/>
      <c r="X30" s="27"/>
      <c r="Y30" s="27"/>
      <c r="Z30" s="27"/>
      <c r="AA30" s="27"/>
      <c r="AB30" s="244"/>
      <c r="AC30" s="27"/>
      <c r="AD30" s="45"/>
      <c r="AE30" s="57"/>
      <c r="AF30" s="27"/>
      <c r="AG30" s="27"/>
      <c r="AH30" s="46"/>
      <c r="AI30" s="417">
        <f t="shared" si="4"/>
        <v>0</v>
      </c>
      <c r="AJ30" s="88">
        <v>0</v>
      </c>
      <c r="AK30" s="385" t="e">
        <f>+AJ30/date!#REF!</f>
        <v>#REF!</v>
      </c>
      <c r="AL30" s="411">
        <f t="shared" si="5"/>
        <v>0</v>
      </c>
      <c r="AM30" s="68" t="s">
        <v>92</v>
      </c>
      <c r="AN30" s="57"/>
      <c r="AO30" s="1"/>
    </row>
    <row r="31" spans="1:44" x14ac:dyDescent="0.2">
      <c r="A31" s="68" t="s">
        <v>93</v>
      </c>
      <c r="B31" s="78"/>
      <c r="C31" s="4"/>
      <c r="D31" s="244"/>
      <c r="E31" s="27"/>
      <c r="F31" s="27"/>
      <c r="G31" s="27"/>
      <c r="H31" s="27"/>
      <c r="I31" s="27"/>
      <c r="J31" s="27"/>
      <c r="K31" s="244"/>
      <c r="L31" s="325"/>
      <c r="M31" s="325"/>
      <c r="N31" s="325"/>
      <c r="O31" s="27"/>
      <c r="P31" s="27"/>
      <c r="Q31" s="5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44"/>
      <c r="AC31" s="27"/>
      <c r="AD31" s="45"/>
      <c r="AE31" s="57"/>
      <c r="AF31" s="27"/>
      <c r="AG31" s="27"/>
      <c r="AH31" s="46"/>
      <c r="AI31" s="417">
        <f t="shared" si="4"/>
        <v>0</v>
      </c>
      <c r="AJ31" s="88">
        <v>0</v>
      </c>
      <c r="AK31" s="385" t="e">
        <f>+AJ31/date!#REF!</f>
        <v>#REF!</v>
      </c>
      <c r="AL31" s="411">
        <f t="shared" si="5"/>
        <v>0</v>
      </c>
      <c r="AM31" s="68" t="s">
        <v>93</v>
      </c>
      <c r="AN31" s="29" t="s">
        <v>40</v>
      </c>
      <c r="AO31" s="1"/>
    </row>
    <row r="32" spans="1:44" x14ac:dyDescent="0.2">
      <c r="A32" s="68" t="s">
        <v>94</v>
      </c>
      <c r="B32" s="78"/>
      <c r="C32" s="12"/>
      <c r="D32" s="244"/>
      <c r="E32" s="27"/>
      <c r="F32" s="27"/>
      <c r="G32" s="27"/>
      <c r="H32" s="27"/>
      <c r="I32" s="27"/>
      <c r="J32" s="27"/>
      <c r="K32" s="244"/>
      <c r="L32" s="27"/>
      <c r="M32" s="27"/>
      <c r="N32" s="27"/>
      <c r="O32" s="27"/>
      <c r="P32" s="334"/>
      <c r="Q32" s="57"/>
      <c r="R32" s="27"/>
      <c r="S32" s="27"/>
      <c r="T32" s="57"/>
      <c r="U32" s="27"/>
      <c r="V32" s="27"/>
      <c r="W32" s="45"/>
      <c r="X32" s="27"/>
      <c r="Y32" s="27"/>
      <c r="Z32" s="27"/>
      <c r="AA32" s="27"/>
      <c r="AB32" s="244"/>
      <c r="AC32" s="27"/>
      <c r="AD32" s="45"/>
      <c r="AE32" s="57"/>
      <c r="AF32" s="27"/>
      <c r="AG32" s="27"/>
      <c r="AH32" s="46"/>
      <c r="AI32" s="417">
        <f t="shared" si="4"/>
        <v>0</v>
      </c>
      <c r="AJ32" s="88">
        <v>0</v>
      </c>
      <c r="AK32" s="385" t="e">
        <f>+AJ32/date!#REF!</f>
        <v>#REF!</v>
      </c>
      <c r="AL32" s="411">
        <f t="shared" si="5"/>
        <v>0</v>
      </c>
      <c r="AM32" s="68" t="s">
        <v>94</v>
      </c>
      <c r="AN32" s="29" t="s">
        <v>40</v>
      </c>
      <c r="AO32" s="1"/>
      <c r="AP32" s="310"/>
    </row>
    <row r="33" spans="1:42" x14ac:dyDescent="0.2">
      <c r="A33" s="68" t="s">
        <v>95</v>
      </c>
      <c r="B33" s="78"/>
      <c r="C33" s="4"/>
      <c r="D33" s="244"/>
      <c r="E33" s="27"/>
      <c r="F33" s="27"/>
      <c r="G33" s="27"/>
      <c r="H33" s="27"/>
      <c r="I33" s="27"/>
      <c r="J33" s="27"/>
      <c r="K33" s="244"/>
      <c r="L33" s="27"/>
      <c r="M33" s="27"/>
      <c r="N33" s="27"/>
      <c r="O33" s="27"/>
      <c r="P33" s="27"/>
      <c r="Q33" s="57"/>
      <c r="R33" s="27"/>
      <c r="S33" s="27"/>
      <c r="T33" s="57"/>
      <c r="U33" s="27"/>
      <c r="V33" s="27"/>
      <c r="W33" s="45"/>
      <c r="X33" s="27"/>
      <c r="Y33" s="27"/>
      <c r="Z33" s="27"/>
      <c r="AA33" s="27"/>
      <c r="AB33" s="244"/>
      <c r="AC33" s="27"/>
      <c r="AD33" s="45"/>
      <c r="AE33" s="57"/>
      <c r="AF33" s="27"/>
      <c r="AG33" s="27"/>
      <c r="AH33" s="46"/>
      <c r="AI33" s="417">
        <f t="shared" si="4"/>
        <v>0</v>
      </c>
      <c r="AJ33" s="88">
        <v>0</v>
      </c>
      <c r="AK33" s="385" t="e">
        <f>+AJ33/date!#REF!</f>
        <v>#REF!</v>
      </c>
      <c r="AL33" s="411">
        <f t="shared" si="5"/>
        <v>0</v>
      </c>
      <c r="AM33" s="68" t="s">
        <v>95</v>
      </c>
      <c r="AN33" s="29" t="s">
        <v>40</v>
      </c>
      <c r="AO33" s="1"/>
      <c r="AP33" s="309"/>
    </row>
    <row r="34" spans="1:42" x14ac:dyDescent="0.2">
      <c r="A34" s="252" t="s">
        <v>96</v>
      </c>
      <c r="B34" s="51"/>
      <c r="C34" s="4"/>
      <c r="D34" s="244"/>
      <c r="E34" s="27"/>
      <c r="F34" s="27"/>
      <c r="G34" s="27"/>
      <c r="H34" s="27"/>
      <c r="I34" s="27"/>
      <c r="J34" s="27"/>
      <c r="K34" s="244"/>
      <c r="L34" s="27"/>
      <c r="M34" s="27"/>
      <c r="N34" s="27"/>
      <c r="O34" s="27"/>
      <c r="P34" s="45"/>
      <c r="Q34" s="57"/>
      <c r="R34" s="27"/>
      <c r="S34" s="27"/>
      <c r="T34" s="57"/>
      <c r="U34" s="27"/>
      <c r="V34" s="27"/>
      <c r="W34" s="45"/>
      <c r="X34" s="27"/>
      <c r="Y34" s="27"/>
      <c r="Z34" s="27"/>
      <c r="AA34" s="27"/>
      <c r="AB34" s="244"/>
      <c r="AC34" s="27"/>
      <c r="AD34" s="45"/>
      <c r="AE34" s="57"/>
      <c r="AF34" s="27"/>
      <c r="AG34" s="27"/>
      <c r="AH34" s="46"/>
      <c r="AI34" s="417">
        <f t="shared" si="4"/>
        <v>0</v>
      </c>
      <c r="AJ34" s="88">
        <v>0</v>
      </c>
      <c r="AK34" s="385" t="e">
        <f>+AJ34/date!#REF!</f>
        <v>#REF!</v>
      </c>
      <c r="AL34" s="411">
        <f t="shared" si="5"/>
        <v>0</v>
      </c>
      <c r="AM34" s="252" t="s">
        <v>96</v>
      </c>
      <c r="AN34" s="29" t="s">
        <v>40</v>
      </c>
      <c r="AO34" s="1"/>
    </row>
    <row r="35" spans="1:42" ht="12.75" customHeight="1" x14ac:dyDescent="0.2">
      <c r="A35" s="68" t="s">
        <v>97</v>
      </c>
      <c r="B35" s="78"/>
      <c r="C35" s="4"/>
      <c r="D35" s="244"/>
      <c r="E35" s="27"/>
      <c r="F35" s="27"/>
      <c r="G35" s="27"/>
      <c r="H35" s="27"/>
      <c r="I35" s="27"/>
      <c r="J35" s="27"/>
      <c r="K35" s="244"/>
      <c r="L35" s="27"/>
      <c r="M35" s="27"/>
      <c r="N35" s="27"/>
      <c r="O35" s="27"/>
      <c r="P35" s="27"/>
      <c r="Q35" s="57"/>
      <c r="R35" s="27"/>
      <c r="S35" s="27"/>
      <c r="T35" s="27"/>
      <c r="U35" s="27"/>
      <c r="V35" s="27"/>
      <c r="W35" s="45"/>
      <c r="X35" s="27"/>
      <c r="Y35" s="27"/>
      <c r="Z35" s="27"/>
      <c r="AA35" s="27"/>
      <c r="AB35" s="244"/>
      <c r="AC35" s="27"/>
      <c r="AD35" s="45"/>
      <c r="AE35" s="57"/>
      <c r="AF35" s="27"/>
      <c r="AG35" s="27"/>
      <c r="AH35" s="46"/>
      <c r="AI35" s="417">
        <f t="shared" si="4"/>
        <v>0</v>
      </c>
      <c r="AJ35" s="88">
        <v>0</v>
      </c>
      <c r="AK35" s="385" t="e">
        <f>+AJ35/date!#REF!</f>
        <v>#REF!</v>
      </c>
      <c r="AL35" s="411">
        <f t="shared" si="5"/>
        <v>0</v>
      </c>
      <c r="AM35" s="68" t="s">
        <v>97</v>
      </c>
      <c r="AN35" s="150"/>
      <c r="AO35" s="1"/>
    </row>
    <row r="36" spans="1:42" x14ac:dyDescent="0.2">
      <c r="A36" s="156" t="s">
        <v>98</v>
      </c>
      <c r="B36" s="272"/>
      <c r="C36" s="269"/>
      <c r="D36" s="497"/>
      <c r="E36" s="270"/>
      <c r="F36" s="270"/>
      <c r="G36" s="270"/>
      <c r="H36" s="270"/>
      <c r="I36" s="27"/>
      <c r="J36" s="271"/>
      <c r="K36" s="497"/>
      <c r="L36" s="270"/>
      <c r="M36" s="270"/>
      <c r="N36" s="270"/>
      <c r="O36" s="270"/>
      <c r="P36" s="270"/>
      <c r="Q36" s="157"/>
      <c r="R36" s="271"/>
      <c r="S36" s="270"/>
      <c r="T36" s="157"/>
      <c r="U36" s="270"/>
      <c r="V36" s="270"/>
      <c r="W36" s="271"/>
      <c r="X36" s="271"/>
      <c r="Y36" s="271"/>
      <c r="Z36" s="271"/>
      <c r="AA36" s="270"/>
      <c r="AB36" s="497"/>
      <c r="AC36" s="270"/>
      <c r="AD36" s="271"/>
      <c r="AE36" s="157"/>
      <c r="AF36" s="271"/>
      <c r="AG36" s="270"/>
      <c r="AH36" s="46"/>
      <c r="AI36" s="417">
        <f t="shared" si="4"/>
        <v>0</v>
      </c>
      <c r="AJ36" s="88">
        <v>0</v>
      </c>
      <c r="AK36" s="385" t="e">
        <f>+AJ36/date!#REF!</f>
        <v>#REF!</v>
      </c>
      <c r="AL36" s="411">
        <f t="shared" si="5"/>
        <v>0</v>
      </c>
      <c r="AM36" s="156" t="s">
        <v>98</v>
      </c>
      <c r="AN36" s="29" t="s">
        <v>40</v>
      </c>
      <c r="AO36" s="1"/>
    </row>
    <row r="37" spans="1:42" ht="13.5" thickBot="1" x14ac:dyDescent="0.25">
      <c r="A37" s="69" t="s">
        <v>99</v>
      </c>
      <c r="B37" s="80"/>
      <c r="C37" s="7"/>
      <c r="D37" s="498"/>
      <c r="E37" s="328"/>
      <c r="F37" s="328"/>
      <c r="G37" s="328"/>
      <c r="H37" s="328"/>
      <c r="I37" s="328"/>
      <c r="J37" s="327"/>
      <c r="K37" s="498"/>
      <c r="L37" s="328"/>
      <c r="M37" s="328"/>
      <c r="N37" s="328"/>
      <c r="O37" s="328"/>
      <c r="P37" s="328"/>
      <c r="Q37" s="335"/>
      <c r="R37" s="327"/>
      <c r="S37" s="328"/>
      <c r="T37" s="328"/>
      <c r="U37" s="328"/>
      <c r="V37" s="328"/>
      <c r="W37" s="328"/>
      <c r="X37" s="327"/>
      <c r="Y37" s="327"/>
      <c r="Z37" s="327"/>
      <c r="AA37" s="328"/>
      <c r="AB37" s="498"/>
      <c r="AC37" s="328"/>
      <c r="AD37" s="327"/>
      <c r="AE37" s="335"/>
      <c r="AF37" s="327"/>
      <c r="AG37" s="328"/>
      <c r="AH37" s="332"/>
      <c r="AI37" s="418">
        <f t="shared" si="4"/>
        <v>0</v>
      </c>
      <c r="AJ37" s="134">
        <v>0</v>
      </c>
      <c r="AK37" s="390" t="e">
        <f>+AJ37/date!#REF!</f>
        <v>#REF!</v>
      </c>
      <c r="AL37" s="411">
        <f t="shared" si="5"/>
        <v>0</v>
      </c>
      <c r="AM37" s="69" t="s">
        <v>99</v>
      </c>
      <c r="AN37" s="90" t="s">
        <v>40</v>
      </c>
      <c r="AO37" s="1"/>
    </row>
    <row r="38" spans="1:42" ht="13.5" customHeight="1" thickBot="1" x14ac:dyDescent="0.25">
      <c r="A38" s="35"/>
      <c r="B38" s="35"/>
      <c r="C38" s="35"/>
      <c r="D38" s="245">
        <v>40664</v>
      </c>
      <c r="E38" s="181">
        <v>0</v>
      </c>
      <c r="F38" s="181">
        <v>40666</v>
      </c>
      <c r="G38" s="181">
        <v>40667</v>
      </c>
      <c r="H38" s="181">
        <v>40668</v>
      </c>
      <c r="I38" s="181">
        <v>40669</v>
      </c>
      <c r="J38" s="181">
        <v>40670</v>
      </c>
      <c r="K38" s="245">
        <v>40671</v>
      </c>
      <c r="L38" s="181">
        <v>40672</v>
      </c>
      <c r="M38" s="181">
        <v>40673</v>
      </c>
      <c r="N38" s="181">
        <v>40674</v>
      </c>
      <c r="O38" s="181">
        <v>40675</v>
      </c>
      <c r="P38" s="181">
        <v>40676</v>
      </c>
      <c r="Q38" s="192">
        <v>40677</v>
      </c>
      <c r="R38" s="181">
        <v>40678</v>
      </c>
      <c r="S38" s="181">
        <v>40679</v>
      </c>
      <c r="T38" s="181">
        <v>40680</v>
      </c>
      <c r="U38" s="181">
        <v>40681</v>
      </c>
      <c r="V38" s="181">
        <v>40682</v>
      </c>
      <c r="W38" s="181">
        <v>40683</v>
      </c>
      <c r="X38" s="181">
        <v>40684</v>
      </c>
      <c r="Y38" s="181">
        <v>40685</v>
      </c>
      <c r="Z38" s="181">
        <v>40686</v>
      </c>
      <c r="AA38" s="181">
        <v>40687</v>
      </c>
      <c r="AB38" s="245">
        <v>40688</v>
      </c>
      <c r="AC38" s="181">
        <v>40689</v>
      </c>
      <c r="AD38" s="181">
        <v>40690</v>
      </c>
      <c r="AE38" s="181">
        <v>40691</v>
      </c>
      <c r="AF38" s="181">
        <v>40692</v>
      </c>
      <c r="AG38" s="181">
        <v>40693</v>
      </c>
      <c r="AH38" s="184">
        <v>40694</v>
      </c>
      <c r="AI38" s="34">
        <f>SUM(AI10:AI37)</f>
        <v>0</v>
      </c>
      <c r="AJ38" s="34">
        <f>SUM(AJ10:AJ37)</f>
        <v>0</v>
      </c>
      <c r="AK38" s="34" t="e">
        <f>SUM(AK13:AK37)</f>
        <v>#REF!</v>
      </c>
      <c r="AL38" s="207">
        <f t="shared" ref="AL38" si="6">+AI38+AJ38</f>
        <v>0</v>
      </c>
      <c r="AO38" s="1"/>
    </row>
    <row r="39" spans="1:42" x14ac:dyDescent="0.2">
      <c r="AI39" s="320">
        <f>SUBTOTAL(9,AI12:AI37)</f>
        <v>0</v>
      </c>
    </row>
    <row r="41" spans="1:42" x14ac:dyDescent="0.2">
      <c r="E41"/>
      <c r="F41"/>
      <c r="G41"/>
      <c r="H41"/>
      <c r="I41"/>
      <c r="J41"/>
      <c r="K41"/>
      <c r="L41"/>
      <c r="M41"/>
      <c r="N41"/>
      <c r="O41"/>
      <c r="P41"/>
      <c r="Q41" t="s">
        <v>62</v>
      </c>
      <c r="R41" t="s">
        <v>62</v>
      </c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42" ht="15.75" hidden="1" customHeight="1" x14ac:dyDescent="0.25">
      <c r="B42" s="23" t="s">
        <v>19</v>
      </c>
      <c r="C42" s="23" t="s">
        <v>19</v>
      </c>
      <c r="R42" s="462"/>
      <c r="S42" s="462"/>
    </row>
    <row r="44" spans="1:42" x14ac:dyDescent="0.2"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</sheetData>
  <autoFilter ref="A9:AN40"/>
  <sortState ref="A10:AN37">
    <sortCondition ref="B10:B37"/>
  </sortState>
  <mergeCells count="5">
    <mergeCell ref="R42:S42"/>
    <mergeCell ref="AI1:AI7"/>
    <mergeCell ref="AL1:AL7"/>
    <mergeCell ref="D4:M4"/>
    <mergeCell ref="AJ1:AK6"/>
  </mergeCells>
  <conditionalFormatting sqref="D38:AA38 D7:AA9 AC7:AH9 AC38:AH38">
    <cfRule type="timePeriod" dxfId="69" priority="146" stopIfTrue="1" timePeriod="today">
      <formula>FLOOR(D7,1)=TODAY()</formula>
    </cfRule>
  </conditionalFormatting>
  <conditionalFormatting sqref="B10:C36 AI10:AL37 B37 AN10:AN37">
    <cfRule type="expression" dxfId="68" priority="73" stopIfTrue="1">
      <formula>$AM10=$AV$3</formula>
    </cfRule>
  </conditionalFormatting>
  <conditionalFormatting sqref="X31:AA31 C31:K31 Q31:R31 A38:AA38 D37:R37 C30:AA30 C19:R19 X19:AA19 D23:AA23 C28:AA28 C27:R27 T27:AA27 C29:S29 C16:Y17 A7:AA9 X29:AA29 X37:AA37 C18:AA18 AE16:AH17 C32:AA36 C10:AA15 C24:AA26 C20:AA22 AL10:AL38 AC18:AH18 AC7:AH15 AC19:AF19 AC20:AH38">
    <cfRule type="expression" dxfId="67" priority="161">
      <formula>A$8=1</formula>
    </cfRule>
    <cfRule type="expression" dxfId="66" priority="162">
      <formula>A$8=7</formula>
    </cfRule>
  </conditionalFormatting>
  <conditionalFormatting sqref="B4">
    <cfRule type="expression" dxfId="65" priority="28">
      <formula>B$8=1</formula>
    </cfRule>
    <cfRule type="expression" dxfId="64" priority="29">
      <formula>B$8=7</formula>
    </cfRule>
  </conditionalFormatting>
  <conditionalFormatting sqref="S31:W31 T29:U29">
    <cfRule type="expression" dxfId="63" priority="615">
      <formula>L$8=1</formula>
    </cfRule>
    <cfRule type="expression" dxfId="62" priority="616">
      <formula>L$8=7</formula>
    </cfRule>
  </conditionalFormatting>
  <conditionalFormatting sqref="S37:W37">
    <cfRule type="expression" dxfId="61" priority="26">
      <formula>L$8=1</formula>
    </cfRule>
    <cfRule type="expression" dxfId="60" priority="27">
      <formula>L$8=7</formula>
    </cfRule>
  </conditionalFormatting>
  <conditionalFormatting sqref="S19:W19">
    <cfRule type="expression" dxfId="59" priority="24">
      <formula>L$8=1</formula>
    </cfRule>
    <cfRule type="expression" dxfId="58" priority="25">
      <formula>L$8=7</formula>
    </cfRule>
  </conditionalFormatting>
  <conditionalFormatting sqref="Z16:AA17 AC16:AD17">
    <cfRule type="expression" dxfId="57" priority="20">
      <formula>S$8=1</formula>
    </cfRule>
    <cfRule type="expression" dxfId="56" priority="21">
      <formula>S$8=7</formula>
    </cfRule>
  </conditionalFormatting>
  <conditionalFormatting sqref="AG19:AH19">
    <cfRule type="expression" dxfId="55" priority="18">
      <formula>AG$8=1</formula>
    </cfRule>
    <cfRule type="expression" dxfId="54" priority="19">
      <formula>AG$8=7</formula>
    </cfRule>
  </conditionalFormatting>
  <conditionalFormatting sqref="S27">
    <cfRule type="expression" dxfId="53" priority="15">
      <formula>L$8=1</formula>
    </cfRule>
    <cfRule type="expression" dxfId="52" priority="16">
      <formula>L$8=7</formula>
    </cfRule>
  </conditionalFormatting>
  <conditionalFormatting sqref="V29:W29">
    <cfRule type="expression" dxfId="51" priority="13">
      <formula>V$8=1</formula>
    </cfRule>
    <cfRule type="expression" dxfId="50" priority="14">
      <formula>V$8=7</formula>
    </cfRule>
  </conditionalFormatting>
  <conditionalFormatting sqref="O31:P31">
    <cfRule type="expression" dxfId="49" priority="7">
      <formula>O$8=1</formula>
    </cfRule>
    <cfRule type="expression" dxfId="48" priority="8">
      <formula>O$8=7</formula>
    </cfRule>
  </conditionalFormatting>
  <conditionalFormatting sqref="C37">
    <cfRule type="expression" dxfId="47" priority="6">
      <formula>$AL37=$AV$3</formula>
    </cfRule>
  </conditionalFormatting>
  <conditionalFormatting sqref="AB38 AB7:AB9">
    <cfRule type="timePeriod" dxfId="46" priority="3" stopIfTrue="1" timePeriod="today">
      <formula>FLOOR(AB7,1)=TODAY()</formula>
    </cfRule>
  </conditionalFormatting>
  <conditionalFormatting sqref="AB7:AB38">
    <cfRule type="expression" dxfId="45" priority="4">
      <formula>AB$8=1</formula>
    </cfRule>
    <cfRule type="expression" dxfId="44" priority="5">
      <formula>AB$8=7</formula>
    </cfRule>
  </conditionalFormatting>
  <conditionalFormatting sqref="A10:A37">
    <cfRule type="expression" dxfId="37" priority="2" stopIfTrue="1">
      <formula>$A10=$B$6</formula>
    </cfRule>
  </conditionalFormatting>
  <conditionalFormatting sqref="AM10:AM37">
    <cfRule type="expression" dxfId="3" priority="1" stopIfTrue="1">
      <formula>$A10=$B$6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2" r:id="rId4" name="Button 6">
              <controlPr defaultSize="0" print="0" autoFill="0" autoPict="0" macro="[0]!initiales">
                <anchor moveWithCells="1" sizeWithCells="1">
                  <from>
                    <xdr:col>40</xdr:col>
                    <xdr:colOff>66675</xdr:colOff>
                    <xdr:row>1</xdr:row>
                    <xdr:rowOff>57150</xdr:rowOff>
                  </from>
                  <to>
                    <xdr:col>41</xdr:col>
                    <xdr:colOff>781050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3" r:id="rId5" name="Button 7">
              <controlPr defaultSize="0" print="0" autoFill="0" autoPict="0" macro="[0]!enlever_filtre">
                <anchor moveWithCells="1" sizeWithCells="1">
                  <from>
                    <xdr:col>41</xdr:col>
                    <xdr:colOff>971550</xdr:colOff>
                    <xdr:row>1</xdr:row>
                    <xdr:rowOff>19050</xdr:rowOff>
                  </from>
                  <to>
                    <xdr:col>44</xdr:col>
                    <xdr:colOff>161925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6" name="Button 8">
              <controlPr defaultSize="0" print="0" autoFill="0" autoPict="0" macro="[0]!filtreSAV">
                <anchor moveWithCells="1" sizeWithCells="1">
                  <from>
                    <xdr:col>41</xdr:col>
                    <xdr:colOff>1000125</xdr:colOff>
                    <xdr:row>5</xdr:row>
                    <xdr:rowOff>200025</xdr:rowOff>
                  </from>
                  <to>
                    <xdr:col>44</xdr:col>
                    <xdr:colOff>104775</xdr:colOff>
                    <xdr:row>11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9"/>
  </sheetPr>
  <dimension ref="A1:PQ48"/>
  <sheetViews>
    <sheetView showGridLines="0" workbookViewId="0">
      <pane ySplit="8" topLeftCell="A9" activePane="bottomLeft" state="frozen"/>
      <selection activeCell="D10" sqref="D10:AG37"/>
      <selection pane="bottomLeft" activeCell="AL10" sqref="AL10:AL37"/>
    </sheetView>
  </sheetViews>
  <sheetFormatPr baseColWidth="10" defaultColWidth="11.42578125" defaultRowHeight="12.75" x14ac:dyDescent="0.2"/>
  <cols>
    <col min="1" max="1" width="3.42578125" customWidth="1"/>
    <col min="2" max="2" width="13.7109375" bestFit="1" customWidth="1"/>
    <col min="3" max="3" width="8.7109375" customWidth="1"/>
    <col min="4" max="32" width="3.7109375" customWidth="1"/>
    <col min="33" max="33" width="4.42578125" customWidth="1"/>
    <col min="34" max="34" width="3.7109375" customWidth="1"/>
    <col min="35" max="35" width="4.28515625" customWidth="1"/>
    <col min="36" max="36" width="3.7109375" customWidth="1"/>
    <col min="37" max="37" width="4.28515625" customWidth="1"/>
    <col min="38" max="40" width="3.7109375" customWidth="1"/>
    <col min="41" max="41" width="15.28515625" bestFit="1" customWidth="1"/>
    <col min="42" max="42" width="5.7109375" customWidth="1"/>
    <col min="43" max="46" width="3.7109375" customWidth="1"/>
  </cols>
  <sheetData>
    <row r="1" spans="1:48" ht="12" customHeight="1" x14ac:dyDescent="0.2">
      <c r="B1" s="33"/>
      <c r="C1" s="2" t="s">
        <v>3</v>
      </c>
      <c r="D1" s="2"/>
      <c r="E1" s="2"/>
      <c r="F1" s="2"/>
      <c r="G1" s="3"/>
      <c r="H1" s="3"/>
      <c r="I1" s="3"/>
      <c r="J1" s="2"/>
      <c r="K1" s="2"/>
      <c r="L1" s="2"/>
      <c r="M1" s="2"/>
      <c r="N1" s="2"/>
      <c r="V1" s="2"/>
      <c r="W1" s="2"/>
      <c r="X1" s="2"/>
      <c r="Y1" s="2"/>
      <c r="Z1" s="2"/>
      <c r="AA1" s="2"/>
      <c r="AB1" s="2"/>
      <c r="AC1" s="1"/>
      <c r="AH1" s="455" t="s">
        <v>53</v>
      </c>
      <c r="AI1" s="444" t="s">
        <v>23</v>
      </c>
      <c r="AJ1" s="445"/>
      <c r="AK1" s="440" t="s">
        <v>27</v>
      </c>
    </row>
    <row r="2" spans="1:48" ht="14.25" customHeight="1" x14ac:dyDescent="0.2">
      <c r="B2" s="41"/>
      <c r="C2" s="2" t="s">
        <v>2</v>
      </c>
      <c r="D2" s="2"/>
      <c r="E2" s="2"/>
      <c r="F2" s="2"/>
      <c r="G2" s="3"/>
      <c r="H2" s="3"/>
      <c r="I2" s="3"/>
      <c r="J2" s="2"/>
      <c r="K2" s="2"/>
      <c r="L2" s="2"/>
      <c r="M2" s="2"/>
      <c r="N2" s="111" t="str">
        <f>+CONCATENATE("ABSENCES ",MONTH(D7),"/",YEAR($D$7))</f>
        <v>ABSENCES 4/2017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1"/>
      <c r="AH2" s="455"/>
      <c r="AI2" s="446"/>
      <c r="AJ2" s="447"/>
      <c r="AK2" s="454"/>
    </row>
    <row r="3" spans="1:48" ht="12" customHeight="1" x14ac:dyDescent="0.2">
      <c r="B3" s="11"/>
      <c r="C3" s="3" t="s">
        <v>4</v>
      </c>
      <c r="D3" s="3"/>
      <c r="E3" s="3"/>
      <c r="F3" s="2"/>
      <c r="G3" s="3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1"/>
      <c r="AH3" s="455"/>
      <c r="AI3" s="446"/>
      <c r="AJ3" s="447"/>
      <c r="AK3" s="454"/>
      <c r="AO3" s="103"/>
      <c r="AV3" t="s">
        <v>29</v>
      </c>
    </row>
    <row r="4" spans="1:48" ht="12" customHeight="1" x14ac:dyDescent="0.2">
      <c r="A4" s="3"/>
      <c r="B4" s="294"/>
      <c r="C4" s="3" t="s">
        <v>61</v>
      </c>
      <c r="D4" s="442">
        <f>+D7</f>
        <v>42826</v>
      </c>
      <c r="E4" s="442"/>
      <c r="F4" s="442"/>
      <c r="G4" s="442"/>
      <c r="H4" s="442"/>
      <c r="I4" s="442"/>
      <c r="J4" s="442"/>
      <c r="K4" s="442"/>
      <c r="L4" s="442"/>
      <c r="M4" s="442"/>
      <c r="N4" s="2"/>
      <c r="O4" s="2"/>
      <c r="P4" s="2"/>
      <c r="Q4" s="2"/>
      <c r="S4" s="2"/>
      <c r="T4" s="2"/>
      <c r="U4" s="2"/>
      <c r="V4" s="2"/>
      <c r="W4" s="2"/>
      <c r="X4" s="2"/>
      <c r="Y4" s="2"/>
      <c r="Z4" s="2"/>
      <c r="AA4" s="2"/>
      <c r="AB4" s="2"/>
      <c r="AC4" s="1"/>
      <c r="AH4" s="455"/>
      <c r="AI4" s="446"/>
      <c r="AJ4" s="447"/>
      <c r="AK4" s="454"/>
      <c r="AO4" s="110"/>
    </row>
    <row r="5" spans="1:48" ht="17.25" customHeight="1" x14ac:dyDescent="0.2">
      <c r="B5" s="3"/>
      <c r="C5" s="32"/>
      <c r="D5" t="str">
        <f t="shared" ref="D5:G5" si="0">IF(TEXT(D7,"jjjj")="mercredi",WEEKNUM(F7),IF(TEXT(D7,"jjjj")="mardi","semaine",""))</f>
        <v/>
      </c>
      <c r="E5" t="str">
        <f t="shared" si="0"/>
        <v/>
      </c>
      <c r="F5" t="str">
        <f t="shared" si="0"/>
        <v/>
      </c>
      <c r="G5" t="str">
        <f t="shared" si="0"/>
        <v>semaine</v>
      </c>
      <c r="H5">
        <f>IF(TEXT(H7,"jjjj")="mercredi",WEEKNUM(J7)-1,IF(TEXT(H7,"jjjj")="mardi","semaine",""))</f>
        <v>13</v>
      </c>
      <c r="I5" s="297"/>
      <c r="J5" t="str">
        <f t="shared" ref="J5:AF5" si="1">IF(TEXT(J7,"jjjj")="mercredi",WEEKNUM(L7),IF(TEXT(J7,"jjjj")="mardi","semaine",""))</f>
        <v/>
      </c>
      <c r="K5" t="str">
        <f t="shared" si="1"/>
        <v/>
      </c>
      <c r="L5" t="str">
        <f t="shared" si="1"/>
        <v/>
      </c>
      <c r="M5" t="str">
        <f t="shared" si="1"/>
        <v/>
      </c>
      <c r="N5" t="str">
        <f t="shared" si="1"/>
        <v>semaine</v>
      </c>
      <c r="O5">
        <f>IF(TEXT(O7,"jjjj")="mercredi",WEEKNUM(Q7)-1,IF(TEXT(O7,"jjjj")="mardi","semaine",""))</f>
        <v>14</v>
      </c>
      <c r="P5" s="297"/>
      <c r="Q5" t="str">
        <f t="shared" si="1"/>
        <v/>
      </c>
      <c r="R5" t="str">
        <f t="shared" si="1"/>
        <v/>
      </c>
      <c r="S5" t="str">
        <f t="shared" si="1"/>
        <v/>
      </c>
      <c r="T5" t="str">
        <f t="shared" si="1"/>
        <v/>
      </c>
      <c r="U5" t="str">
        <f t="shared" si="1"/>
        <v>semaine</v>
      </c>
      <c r="V5">
        <f>IF(TEXT(V7,"jjjj")="mercredi",WEEKNUM(X7)-1,IF(TEXT(V7,"jjjj")="mardi","semaine",""))</f>
        <v>15</v>
      </c>
      <c r="W5" s="297"/>
      <c r="X5" t="str">
        <f t="shared" si="1"/>
        <v/>
      </c>
      <c r="Y5" t="str">
        <f t="shared" si="1"/>
        <v/>
      </c>
      <c r="Z5" t="str">
        <f>IF(TEXT(Z7,"jjjj")="mercredi",WEEKNUM(AB7),IF(TEXT(Z7,"jjjj")="mardi","semaine",""))</f>
        <v/>
      </c>
      <c r="AA5" t="str">
        <f t="shared" si="1"/>
        <v/>
      </c>
      <c r="AB5" t="str">
        <f t="shared" si="1"/>
        <v>semaine</v>
      </c>
      <c r="AC5">
        <f>IF(TEXT(AC7,"jjjj")="mercredi",WEEKNUM(AE7)-1,IF(TEXT(AC7,"jjjj")="mardi","semaine",""))</f>
        <v>16</v>
      </c>
      <c r="AD5" s="297"/>
      <c r="AE5" t="str">
        <f t="shared" si="1"/>
        <v/>
      </c>
      <c r="AF5" t="str">
        <f t="shared" si="1"/>
        <v/>
      </c>
      <c r="AG5" t="str">
        <f>IF(TEXT(AG7,"jjjj")="mercredi",WEEKNUM(AG7),IF(TEXT(AG7,"jjjj")="mardi","semaine",""))</f>
        <v/>
      </c>
      <c r="AH5" s="455"/>
      <c r="AI5" s="446"/>
      <c r="AJ5" s="447"/>
      <c r="AK5" s="454"/>
      <c r="AP5" s="103"/>
    </row>
    <row r="6" spans="1:48" ht="17.25" customHeight="1" thickBot="1" x14ac:dyDescent="0.25">
      <c r="B6" s="3"/>
      <c r="C6" s="3"/>
      <c r="AH6" s="455"/>
      <c r="AI6" s="446"/>
      <c r="AJ6" s="447"/>
      <c r="AK6" s="454"/>
    </row>
    <row r="7" spans="1:48" ht="13.5" customHeight="1" thickBot="1" x14ac:dyDescent="0.25">
      <c r="A7" s="57" t="s">
        <v>28</v>
      </c>
      <c r="B7" s="50" t="s">
        <v>0</v>
      </c>
      <c r="C7" s="38" t="s">
        <v>1</v>
      </c>
      <c r="D7" s="39">
        <f>+mar!AH7+1</f>
        <v>42826</v>
      </c>
      <c r="E7" s="39">
        <f>+D7+1</f>
        <v>42827</v>
      </c>
      <c r="F7" s="39">
        <f t="shared" ref="F7:AF7" si="2">+E7+1</f>
        <v>42828</v>
      </c>
      <c r="G7" s="39">
        <f t="shared" si="2"/>
        <v>42829</v>
      </c>
      <c r="H7" s="39">
        <f t="shared" si="2"/>
        <v>42830</v>
      </c>
      <c r="I7" s="241">
        <f t="shared" si="2"/>
        <v>42831</v>
      </c>
      <c r="J7" s="39">
        <f t="shared" si="2"/>
        <v>42832</v>
      </c>
      <c r="K7" s="39">
        <f t="shared" si="2"/>
        <v>42833</v>
      </c>
      <c r="L7" s="39">
        <f t="shared" si="2"/>
        <v>42834</v>
      </c>
      <c r="M7" s="39">
        <f t="shared" si="2"/>
        <v>42835</v>
      </c>
      <c r="N7" s="39">
        <f t="shared" si="2"/>
        <v>42836</v>
      </c>
      <c r="O7" s="39">
        <f t="shared" si="2"/>
        <v>42837</v>
      </c>
      <c r="P7" s="39">
        <f t="shared" si="2"/>
        <v>42838</v>
      </c>
      <c r="Q7" s="39">
        <f t="shared" si="2"/>
        <v>42839</v>
      </c>
      <c r="R7" s="39">
        <f t="shared" si="2"/>
        <v>42840</v>
      </c>
      <c r="S7" s="39">
        <f t="shared" si="2"/>
        <v>42841</v>
      </c>
      <c r="T7" s="241">
        <f t="shared" si="2"/>
        <v>42842</v>
      </c>
      <c r="U7" s="39">
        <f t="shared" si="2"/>
        <v>42843</v>
      </c>
      <c r="V7" s="39">
        <f t="shared" si="2"/>
        <v>42844</v>
      </c>
      <c r="W7" s="39">
        <f t="shared" si="2"/>
        <v>42845</v>
      </c>
      <c r="X7" s="39">
        <f t="shared" si="2"/>
        <v>42846</v>
      </c>
      <c r="Y7" s="39">
        <f t="shared" si="2"/>
        <v>42847</v>
      </c>
      <c r="Z7" s="39">
        <f t="shared" si="2"/>
        <v>42848</v>
      </c>
      <c r="AA7" s="39">
        <f t="shared" si="2"/>
        <v>42849</v>
      </c>
      <c r="AB7" s="39">
        <f t="shared" si="2"/>
        <v>42850</v>
      </c>
      <c r="AC7" s="39">
        <f t="shared" si="2"/>
        <v>42851</v>
      </c>
      <c r="AD7" s="39">
        <f t="shared" si="2"/>
        <v>42852</v>
      </c>
      <c r="AE7" s="39">
        <f t="shared" si="2"/>
        <v>42853</v>
      </c>
      <c r="AF7" s="39">
        <f t="shared" si="2"/>
        <v>42854</v>
      </c>
      <c r="AG7" s="39">
        <f>+AF7+1</f>
        <v>42855</v>
      </c>
      <c r="AH7" s="456"/>
      <c r="AI7" s="382" t="s">
        <v>70</v>
      </c>
      <c r="AJ7" s="383" t="s">
        <v>71</v>
      </c>
      <c r="AK7" s="454" t="s">
        <v>23</v>
      </c>
      <c r="AL7" s="153" t="s">
        <v>28</v>
      </c>
      <c r="AM7" s="153" t="s">
        <v>44</v>
      </c>
    </row>
    <row r="8" spans="1:48" ht="13.5" hidden="1" thickBot="1" x14ac:dyDescent="0.25">
      <c r="A8" s="157"/>
      <c r="B8" s="50"/>
      <c r="C8" s="104"/>
      <c r="D8" s="186">
        <f t="shared" ref="D8:AG8" si="3">WEEKDAY(D7)</f>
        <v>7</v>
      </c>
      <c r="E8" s="186">
        <f t="shared" si="3"/>
        <v>1</v>
      </c>
      <c r="F8" s="186">
        <f t="shared" si="3"/>
        <v>2</v>
      </c>
      <c r="G8" s="186">
        <f t="shared" si="3"/>
        <v>3</v>
      </c>
      <c r="H8" s="186">
        <f t="shared" si="3"/>
        <v>4</v>
      </c>
      <c r="I8" s="242">
        <f t="shared" si="3"/>
        <v>5</v>
      </c>
      <c r="J8" s="186">
        <f t="shared" si="3"/>
        <v>6</v>
      </c>
      <c r="K8" s="186">
        <f t="shared" si="3"/>
        <v>7</v>
      </c>
      <c r="L8" s="186">
        <f t="shared" si="3"/>
        <v>1</v>
      </c>
      <c r="M8" s="186">
        <f t="shared" si="3"/>
        <v>2</v>
      </c>
      <c r="N8" s="186">
        <f t="shared" si="3"/>
        <v>3</v>
      </c>
      <c r="O8" s="186">
        <f t="shared" si="3"/>
        <v>4</v>
      </c>
      <c r="P8" s="186">
        <f t="shared" si="3"/>
        <v>5</v>
      </c>
      <c r="Q8" s="186">
        <f t="shared" si="3"/>
        <v>6</v>
      </c>
      <c r="R8" s="186">
        <f t="shared" si="3"/>
        <v>7</v>
      </c>
      <c r="S8" s="186">
        <f t="shared" si="3"/>
        <v>1</v>
      </c>
      <c r="T8" s="242">
        <f t="shared" si="3"/>
        <v>2</v>
      </c>
      <c r="U8" s="186">
        <f t="shared" si="3"/>
        <v>3</v>
      </c>
      <c r="V8" s="186">
        <f t="shared" si="3"/>
        <v>4</v>
      </c>
      <c r="W8" s="186">
        <f t="shared" si="3"/>
        <v>5</v>
      </c>
      <c r="X8" s="257">
        <f t="shared" si="3"/>
        <v>6</v>
      </c>
      <c r="Y8" s="186">
        <f t="shared" si="3"/>
        <v>7</v>
      </c>
      <c r="Z8" s="186">
        <f t="shared" si="3"/>
        <v>1</v>
      </c>
      <c r="AA8" s="186">
        <f t="shared" si="3"/>
        <v>2</v>
      </c>
      <c r="AB8" s="186">
        <f t="shared" si="3"/>
        <v>3</v>
      </c>
      <c r="AC8" s="186">
        <f t="shared" si="3"/>
        <v>4</v>
      </c>
      <c r="AD8" s="186">
        <f t="shared" si="3"/>
        <v>5</v>
      </c>
      <c r="AE8" s="186">
        <f t="shared" si="3"/>
        <v>6</v>
      </c>
      <c r="AF8" s="186">
        <f t="shared" si="3"/>
        <v>7</v>
      </c>
      <c r="AG8" s="186">
        <f t="shared" si="3"/>
        <v>1</v>
      </c>
      <c r="AH8" s="409"/>
      <c r="AI8" s="394"/>
      <c r="AJ8" s="387"/>
      <c r="AK8" s="108"/>
      <c r="AL8" s="157"/>
    </row>
    <row r="9" spans="1:48" ht="11.25" customHeight="1" x14ac:dyDescent="0.2">
      <c r="A9" s="172"/>
      <c r="B9" s="173"/>
      <c r="C9" s="173"/>
      <c r="D9" s="194"/>
      <c r="E9" s="194"/>
      <c r="F9" s="194"/>
      <c r="G9" s="194"/>
      <c r="H9" s="194"/>
      <c r="I9" s="243"/>
      <c r="J9" s="194"/>
      <c r="K9" s="194"/>
      <c r="L9" s="194"/>
      <c r="M9" s="194"/>
      <c r="N9" s="194"/>
      <c r="O9" s="194"/>
      <c r="P9" s="194"/>
      <c r="Q9" s="194"/>
      <c r="R9" s="194"/>
      <c r="S9" s="194"/>
      <c r="T9" s="243"/>
      <c r="U9" s="194"/>
      <c r="V9" s="194"/>
      <c r="W9" s="194"/>
      <c r="X9" s="258"/>
      <c r="Y9" s="194"/>
      <c r="Z9" s="194"/>
      <c r="AA9" s="194"/>
      <c r="AB9" s="194"/>
      <c r="AC9" s="194"/>
      <c r="AD9" s="194"/>
      <c r="AE9" s="194"/>
      <c r="AF9" s="194"/>
      <c r="AG9" s="194"/>
      <c r="AH9" s="177"/>
      <c r="AI9" s="395"/>
      <c r="AJ9" s="387"/>
      <c r="AK9" s="176"/>
      <c r="AL9" s="173"/>
      <c r="AM9" s="178"/>
    </row>
    <row r="10" spans="1:48" x14ac:dyDescent="0.2">
      <c r="A10" s="136" t="s">
        <v>73</v>
      </c>
      <c r="B10" s="82"/>
      <c r="C10" s="75"/>
      <c r="D10" s="27"/>
      <c r="E10" s="27"/>
      <c r="F10" s="27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99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190"/>
      <c r="AH10" s="377">
        <f t="shared" ref="AH10:AH37" si="4">SUM(D10:AG10)</f>
        <v>0</v>
      </c>
      <c r="AI10" s="88">
        <v>0</v>
      </c>
      <c r="AJ10" s="385" t="e">
        <f>+AI10/date!#REF!</f>
        <v>#REF!</v>
      </c>
      <c r="AK10" s="191">
        <f t="shared" ref="AK10:AK37" si="5">+AI10+AH10</f>
        <v>0</v>
      </c>
      <c r="AL10" s="136" t="s">
        <v>73</v>
      </c>
      <c r="AM10" s="163"/>
      <c r="AP10" s="103"/>
    </row>
    <row r="11" spans="1:48" x14ac:dyDescent="0.2">
      <c r="A11" s="67" t="s">
        <v>74</v>
      </c>
      <c r="B11" s="78"/>
      <c r="C11" s="12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40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45"/>
      <c r="AH11" s="377">
        <f t="shared" si="4"/>
        <v>0</v>
      </c>
      <c r="AI11" s="88">
        <v>0</v>
      </c>
      <c r="AJ11" s="385" t="e">
        <f>+AI11/date!#REF!</f>
        <v>#REF!</v>
      </c>
      <c r="AK11" s="191">
        <f t="shared" si="5"/>
        <v>0</v>
      </c>
      <c r="AL11" s="67" t="s">
        <v>74</v>
      </c>
      <c r="AM11" s="150"/>
      <c r="AP11" s="102"/>
    </row>
    <row r="12" spans="1:48" x14ac:dyDescent="0.2">
      <c r="A12" s="68" t="s">
        <v>75</v>
      </c>
      <c r="B12" s="78"/>
      <c r="C12" s="12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40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45"/>
      <c r="AH12" s="377">
        <f t="shared" si="4"/>
        <v>0</v>
      </c>
      <c r="AI12" s="88">
        <v>0</v>
      </c>
      <c r="AJ12" s="385" t="e">
        <f>+AI12/date!#REF!</f>
        <v>#REF!</v>
      </c>
      <c r="AK12" s="191">
        <f t="shared" si="5"/>
        <v>0</v>
      </c>
      <c r="AL12" s="68" t="s">
        <v>75</v>
      </c>
      <c r="AM12" s="29" t="s">
        <v>40</v>
      </c>
    </row>
    <row r="13" spans="1:48" x14ac:dyDescent="0.2">
      <c r="A13" s="68" t="s">
        <v>76</v>
      </c>
      <c r="B13" s="78"/>
      <c r="C13" s="206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40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45"/>
      <c r="AH13" s="377">
        <f t="shared" si="4"/>
        <v>0</v>
      </c>
      <c r="AI13" s="88">
        <v>0</v>
      </c>
      <c r="AJ13" s="385" t="e">
        <f>+AI13/date!#REF!</f>
        <v>#REF!</v>
      </c>
      <c r="AK13" s="191">
        <f t="shared" si="5"/>
        <v>0</v>
      </c>
      <c r="AL13" s="68" t="s">
        <v>76</v>
      </c>
      <c r="AM13" s="29" t="s">
        <v>40</v>
      </c>
    </row>
    <row r="14" spans="1:48" x14ac:dyDescent="0.2">
      <c r="A14" s="68" t="s">
        <v>77</v>
      </c>
      <c r="B14" s="78"/>
      <c r="C14" s="4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40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45"/>
      <c r="AH14" s="377">
        <f t="shared" si="4"/>
        <v>0</v>
      </c>
      <c r="AI14" s="88">
        <v>0</v>
      </c>
      <c r="AJ14" s="385" t="e">
        <f>+AI14/date!#REF!</f>
        <v>#REF!</v>
      </c>
      <c r="AK14" s="191">
        <f t="shared" si="5"/>
        <v>0</v>
      </c>
      <c r="AL14" s="68" t="s">
        <v>77</v>
      </c>
      <c r="AM14" s="150"/>
    </row>
    <row r="15" spans="1:48" x14ac:dyDescent="0.2">
      <c r="A15" s="68" t="s">
        <v>78</v>
      </c>
      <c r="B15" s="51"/>
      <c r="C15" s="4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40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45"/>
      <c r="AH15" s="377">
        <f t="shared" si="4"/>
        <v>0</v>
      </c>
      <c r="AI15" s="88">
        <v>0</v>
      </c>
      <c r="AJ15" s="385" t="e">
        <f>+AI15/date!#REF!</f>
        <v>#REF!</v>
      </c>
      <c r="AK15" s="191">
        <f t="shared" si="5"/>
        <v>0</v>
      </c>
      <c r="AL15" s="68" t="s">
        <v>78</v>
      </c>
      <c r="AM15" s="29" t="s">
        <v>40</v>
      </c>
    </row>
    <row r="16" spans="1:48" x14ac:dyDescent="0.2">
      <c r="A16" s="68" t="s">
        <v>50</v>
      </c>
      <c r="B16" s="51"/>
      <c r="C16" s="4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40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45"/>
      <c r="AH16" s="377">
        <f t="shared" si="4"/>
        <v>0</v>
      </c>
      <c r="AI16" s="88">
        <v>0</v>
      </c>
      <c r="AJ16" s="385" t="e">
        <f>+AI16/date!#REF!</f>
        <v>#REF!</v>
      </c>
      <c r="AK16" s="191">
        <f t="shared" si="5"/>
        <v>0</v>
      </c>
      <c r="AL16" s="68" t="s">
        <v>50</v>
      </c>
      <c r="AM16" s="29" t="s">
        <v>40</v>
      </c>
    </row>
    <row r="17" spans="1:43" x14ac:dyDescent="0.2">
      <c r="A17" s="68" t="s">
        <v>79</v>
      </c>
      <c r="B17" s="51"/>
      <c r="C17" s="4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40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45"/>
      <c r="AH17" s="377">
        <f t="shared" si="4"/>
        <v>0</v>
      </c>
      <c r="AI17" s="88">
        <v>0</v>
      </c>
      <c r="AJ17" s="385" t="e">
        <f>+AI17/date!#REF!</f>
        <v>#REF!</v>
      </c>
      <c r="AK17" s="191">
        <f t="shared" si="5"/>
        <v>0</v>
      </c>
      <c r="AL17" s="68" t="s">
        <v>79</v>
      </c>
      <c r="AM17" s="29"/>
    </row>
    <row r="18" spans="1:43" x14ac:dyDescent="0.2">
      <c r="A18" s="68" t="s">
        <v>80</v>
      </c>
      <c r="B18" s="78"/>
      <c r="C18" s="4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40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45"/>
      <c r="AH18" s="377">
        <f t="shared" si="4"/>
        <v>0</v>
      </c>
      <c r="AI18" s="88">
        <v>0</v>
      </c>
      <c r="AJ18" s="385" t="e">
        <f>+AI18/date!#REF!</f>
        <v>#REF!</v>
      </c>
      <c r="AK18" s="191">
        <f t="shared" si="5"/>
        <v>0</v>
      </c>
      <c r="AL18" s="68" t="s">
        <v>80</v>
      </c>
      <c r="AM18" s="150"/>
    </row>
    <row r="19" spans="1:43" x14ac:dyDescent="0.2">
      <c r="A19" s="68" t="s">
        <v>81</v>
      </c>
      <c r="B19" s="79"/>
      <c r="C19" s="14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40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45"/>
      <c r="AH19" s="377">
        <f t="shared" si="4"/>
        <v>0</v>
      </c>
      <c r="AI19" s="88">
        <v>0</v>
      </c>
      <c r="AJ19" s="385" t="e">
        <f>+AI19/date!#REF!</f>
        <v>#REF!</v>
      </c>
      <c r="AK19" s="392">
        <f t="shared" si="5"/>
        <v>0</v>
      </c>
      <c r="AL19" s="68" t="s">
        <v>81</v>
      </c>
      <c r="AM19" s="57" t="s">
        <v>40</v>
      </c>
      <c r="AO19" s="25"/>
      <c r="AP19" s="25"/>
      <c r="AQ19" s="25"/>
    </row>
    <row r="20" spans="1:43" x14ac:dyDescent="0.2">
      <c r="A20" s="68" t="s">
        <v>82</v>
      </c>
      <c r="B20" s="78"/>
      <c r="C20" s="4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40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45"/>
      <c r="AH20" s="377">
        <f t="shared" si="4"/>
        <v>0</v>
      </c>
      <c r="AI20" s="88">
        <v>0</v>
      </c>
      <c r="AJ20" s="385" t="e">
        <f>+AI20/date!#REF!</f>
        <v>#REF!</v>
      </c>
      <c r="AK20" s="191">
        <f t="shared" si="5"/>
        <v>0</v>
      </c>
      <c r="AL20" s="68" t="s">
        <v>82</v>
      </c>
      <c r="AM20" s="29" t="s">
        <v>40</v>
      </c>
      <c r="AQ20" s="16"/>
    </row>
    <row r="21" spans="1:43" x14ac:dyDescent="0.2">
      <c r="A21" s="68" t="s">
        <v>83</v>
      </c>
      <c r="B21" s="78"/>
      <c r="C21" s="4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40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45"/>
      <c r="AH21" s="377">
        <f t="shared" si="4"/>
        <v>0</v>
      </c>
      <c r="AI21" s="88">
        <v>0</v>
      </c>
      <c r="AJ21" s="385" t="e">
        <f>+AI21/date!#REF!</f>
        <v>#REF!</v>
      </c>
      <c r="AK21" s="191">
        <f t="shared" si="5"/>
        <v>0</v>
      </c>
      <c r="AL21" s="68" t="s">
        <v>83</v>
      </c>
      <c r="AM21" s="150"/>
    </row>
    <row r="22" spans="1:43" x14ac:dyDescent="0.2">
      <c r="A22" s="68" t="s">
        <v>84</v>
      </c>
      <c r="B22" s="78"/>
      <c r="C22" s="4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40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45"/>
      <c r="AH22" s="377">
        <f t="shared" si="4"/>
        <v>0</v>
      </c>
      <c r="AI22" s="88">
        <v>0</v>
      </c>
      <c r="AJ22" s="385" t="e">
        <f>+AI22/date!#REF!</f>
        <v>#REF!</v>
      </c>
      <c r="AK22" s="191">
        <f t="shared" si="5"/>
        <v>0</v>
      </c>
      <c r="AL22" s="68" t="s">
        <v>84</v>
      </c>
      <c r="AM22" s="150"/>
    </row>
    <row r="23" spans="1:43" x14ac:dyDescent="0.2">
      <c r="A23" s="68" t="s">
        <v>85</v>
      </c>
      <c r="B23" s="127"/>
      <c r="C23" s="14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40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45"/>
      <c r="AH23" s="377">
        <f t="shared" si="4"/>
        <v>0</v>
      </c>
      <c r="AI23" s="88">
        <v>0</v>
      </c>
      <c r="AJ23" s="385" t="e">
        <f>+AI23/date!#REF!</f>
        <v>#REF!</v>
      </c>
      <c r="AK23" s="392">
        <f t="shared" si="5"/>
        <v>0</v>
      </c>
      <c r="AL23" s="68" t="s">
        <v>85</v>
      </c>
      <c r="AM23" s="29" t="s">
        <v>40</v>
      </c>
    </row>
    <row r="24" spans="1:43" x14ac:dyDescent="0.2">
      <c r="A24" s="68" t="s">
        <v>86</v>
      </c>
      <c r="B24" s="51"/>
      <c r="C24" s="4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40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45"/>
      <c r="AH24" s="377">
        <f t="shared" si="4"/>
        <v>0</v>
      </c>
      <c r="AI24" s="88">
        <v>0</v>
      </c>
      <c r="AJ24" s="385" t="e">
        <f>+AI24/date!#REF!</f>
        <v>#REF!</v>
      </c>
      <c r="AK24" s="191">
        <f t="shared" si="5"/>
        <v>0</v>
      </c>
      <c r="AL24" s="68" t="s">
        <v>86</v>
      </c>
      <c r="AM24" s="29" t="s">
        <v>40</v>
      </c>
    </row>
    <row r="25" spans="1:43" x14ac:dyDescent="0.2">
      <c r="A25" s="68" t="s">
        <v>87</v>
      </c>
      <c r="B25" s="78"/>
      <c r="C25" s="4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336"/>
      <c r="P25" s="27"/>
      <c r="Q25" s="27"/>
      <c r="R25" s="27"/>
      <c r="S25" s="27"/>
      <c r="T25" s="240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45"/>
      <c r="AH25" s="377">
        <f t="shared" si="4"/>
        <v>0</v>
      </c>
      <c r="AI25" s="88">
        <v>0</v>
      </c>
      <c r="AJ25" s="385" t="e">
        <f>+AI25/date!#REF!</f>
        <v>#REF!</v>
      </c>
      <c r="AK25" s="191">
        <f t="shared" si="5"/>
        <v>0</v>
      </c>
      <c r="AL25" s="68" t="s">
        <v>87</v>
      </c>
      <c r="AM25" s="150"/>
    </row>
    <row r="26" spans="1:43" x14ac:dyDescent="0.2">
      <c r="A26" s="68" t="s">
        <v>88</v>
      </c>
      <c r="B26" s="78"/>
      <c r="C26" s="4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40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45"/>
      <c r="AH26" s="377">
        <f t="shared" si="4"/>
        <v>0</v>
      </c>
      <c r="AI26" s="88">
        <v>0</v>
      </c>
      <c r="AJ26" s="385" t="e">
        <f>+AI26/date!#REF!</f>
        <v>#REF!</v>
      </c>
      <c r="AK26" s="191">
        <f t="shared" si="5"/>
        <v>0</v>
      </c>
      <c r="AL26" s="68" t="s">
        <v>88</v>
      </c>
      <c r="AM26" s="29" t="s">
        <v>40</v>
      </c>
      <c r="AO26" s="25"/>
      <c r="AP26" s="25"/>
      <c r="AQ26" s="25"/>
    </row>
    <row r="27" spans="1:43" x14ac:dyDescent="0.2">
      <c r="A27" s="68" t="s">
        <v>89</v>
      </c>
      <c r="B27" s="78"/>
      <c r="C27" s="4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40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45"/>
      <c r="AH27" s="377">
        <f t="shared" si="4"/>
        <v>0</v>
      </c>
      <c r="AI27" s="88">
        <v>0</v>
      </c>
      <c r="AJ27" s="385" t="e">
        <f>+AI27/date!#REF!</f>
        <v>#REF!</v>
      </c>
      <c r="AK27" s="191">
        <f t="shared" si="5"/>
        <v>0</v>
      </c>
      <c r="AL27" s="68" t="s">
        <v>89</v>
      </c>
      <c r="AM27" s="150"/>
    </row>
    <row r="28" spans="1:43" x14ac:dyDescent="0.2">
      <c r="A28" s="68" t="s">
        <v>90</v>
      </c>
      <c r="B28" s="51"/>
      <c r="C28" s="4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40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45"/>
      <c r="AH28" s="377">
        <f t="shared" si="4"/>
        <v>0</v>
      </c>
      <c r="AI28" s="88">
        <v>0</v>
      </c>
      <c r="AJ28" s="385" t="e">
        <f>+AI28/date!#REF!</f>
        <v>#REF!</v>
      </c>
      <c r="AK28" s="191">
        <f t="shared" si="5"/>
        <v>0</v>
      </c>
      <c r="AL28" s="68" t="s">
        <v>90</v>
      </c>
      <c r="AM28" s="150"/>
    </row>
    <row r="29" spans="1:43" x14ac:dyDescent="0.2">
      <c r="A29" s="68" t="s">
        <v>91</v>
      </c>
      <c r="B29" s="78"/>
      <c r="C29" s="4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40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45"/>
      <c r="AH29" s="377">
        <f t="shared" si="4"/>
        <v>0</v>
      </c>
      <c r="AI29" s="88">
        <v>0</v>
      </c>
      <c r="AJ29" s="385" t="e">
        <f>+AI29/date!#REF!</f>
        <v>#REF!</v>
      </c>
      <c r="AK29" s="191">
        <f t="shared" si="5"/>
        <v>0</v>
      </c>
      <c r="AL29" s="68" t="s">
        <v>91</v>
      </c>
      <c r="AM29" s="29" t="s">
        <v>40</v>
      </c>
    </row>
    <row r="30" spans="1:43" x14ac:dyDescent="0.2">
      <c r="A30" s="68" t="s">
        <v>92</v>
      </c>
      <c r="B30" s="78"/>
      <c r="C30" s="4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40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45"/>
      <c r="AH30" s="377">
        <f t="shared" si="4"/>
        <v>0</v>
      </c>
      <c r="AI30" s="88">
        <v>0</v>
      </c>
      <c r="AJ30" s="385" t="e">
        <f>+AI30/date!#REF!</f>
        <v>#REF!</v>
      </c>
      <c r="AK30" s="191">
        <f t="shared" si="5"/>
        <v>0</v>
      </c>
      <c r="AL30" s="68" t="s">
        <v>92</v>
      </c>
      <c r="AM30" s="57"/>
    </row>
    <row r="31" spans="1:43" x14ac:dyDescent="0.2">
      <c r="A31" s="68" t="s">
        <v>93</v>
      </c>
      <c r="B31" s="78"/>
      <c r="C31" s="4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40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45"/>
      <c r="AH31" s="377">
        <f t="shared" si="4"/>
        <v>0</v>
      </c>
      <c r="AI31" s="88">
        <v>0</v>
      </c>
      <c r="AJ31" s="385" t="e">
        <f>+AI31/date!#REF!</f>
        <v>#REF!</v>
      </c>
      <c r="AK31" s="191">
        <f t="shared" si="5"/>
        <v>0</v>
      </c>
      <c r="AL31" s="68" t="s">
        <v>93</v>
      </c>
      <c r="AM31" s="29" t="s">
        <v>40</v>
      </c>
    </row>
    <row r="32" spans="1:43" x14ac:dyDescent="0.2">
      <c r="A32" s="68" t="s">
        <v>94</v>
      </c>
      <c r="B32" s="78"/>
      <c r="C32" s="12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40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45"/>
      <c r="AH32" s="377">
        <f t="shared" si="4"/>
        <v>0</v>
      </c>
      <c r="AI32" s="88">
        <v>0</v>
      </c>
      <c r="AJ32" s="385" t="e">
        <f>+AI32/date!#REF!</f>
        <v>#REF!</v>
      </c>
      <c r="AK32" s="191">
        <f t="shared" si="5"/>
        <v>0</v>
      </c>
      <c r="AL32" s="68" t="s">
        <v>94</v>
      </c>
      <c r="AM32" s="29" t="s">
        <v>40</v>
      </c>
      <c r="AO32" s="310"/>
    </row>
    <row r="33" spans="1:433" x14ac:dyDescent="0.2">
      <c r="A33" s="68" t="s">
        <v>95</v>
      </c>
      <c r="B33" s="78"/>
      <c r="C33" s="4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40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45"/>
      <c r="AH33" s="377">
        <f t="shared" si="4"/>
        <v>0</v>
      </c>
      <c r="AI33" s="88">
        <v>0</v>
      </c>
      <c r="AJ33" s="385" t="e">
        <f>+AI33/date!#REF!</f>
        <v>#REF!</v>
      </c>
      <c r="AK33" s="191">
        <f t="shared" si="5"/>
        <v>0</v>
      </c>
      <c r="AL33" s="68" t="s">
        <v>95</v>
      </c>
      <c r="AM33" s="29" t="s">
        <v>40</v>
      </c>
      <c r="AO33" s="309"/>
    </row>
    <row r="34" spans="1:433" x14ac:dyDescent="0.2">
      <c r="A34" s="252" t="s">
        <v>96</v>
      </c>
      <c r="B34" s="51"/>
      <c r="C34" s="4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40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45"/>
      <c r="AH34" s="377">
        <f t="shared" si="4"/>
        <v>0</v>
      </c>
      <c r="AI34" s="88">
        <v>0</v>
      </c>
      <c r="AJ34" s="385" t="e">
        <f>+AI34/date!#REF!</f>
        <v>#REF!</v>
      </c>
      <c r="AK34" s="191">
        <f t="shared" si="5"/>
        <v>0</v>
      </c>
      <c r="AL34" s="252" t="s">
        <v>96</v>
      </c>
      <c r="AM34" s="29" t="s">
        <v>40</v>
      </c>
    </row>
    <row r="35" spans="1:433" x14ac:dyDescent="0.2">
      <c r="A35" s="68" t="s">
        <v>97</v>
      </c>
      <c r="B35" s="78"/>
      <c r="C35" s="4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40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45"/>
      <c r="AH35" s="377">
        <f t="shared" si="4"/>
        <v>0</v>
      </c>
      <c r="AI35" s="88">
        <v>0</v>
      </c>
      <c r="AJ35" s="385" t="e">
        <f>+AI35/date!#REF!</f>
        <v>#REF!</v>
      </c>
      <c r="AK35" s="191">
        <f t="shared" si="5"/>
        <v>0</v>
      </c>
      <c r="AL35" s="68" t="s">
        <v>97</v>
      </c>
      <c r="AM35" s="150"/>
    </row>
    <row r="36" spans="1:433" x14ac:dyDescent="0.2">
      <c r="A36" s="156" t="s">
        <v>98</v>
      </c>
      <c r="B36" s="272"/>
      <c r="C36" s="269"/>
      <c r="D36" s="270"/>
      <c r="E36" s="270"/>
      <c r="F36" s="271"/>
      <c r="G36" s="270"/>
      <c r="H36" s="270"/>
      <c r="I36" s="270"/>
      <c r="J36" s="270"/>
      <c r="K36" s="270"/>
      <c r="L36" s="271"/>
      <c r="M36" s="271"/>
      <c r="N36" s="270"/>
      <c r="O36" s="270"/>
      <c r="P36" s="270"/>
      <c r="Q36" s="270"/>
      <c r="R36" s="270"/>
      <c r="S36" s="270"/>
      <c r="T36" s="502"/>
      <c r="U36" s="270"/>
      <c r="V36" s="270"/>
      <c r="W36" s="270"/>
      <c r="X36" s="270"/>
      <c r="Y36" s="270"/>
      <c r="Z36" s="270"/>
      <c r="AA36" s="271"/>
      <c r="AB36" s="270"/>
      <c r="AC36" s="270"/>
      <c r="AD36" s="270"/>
      <c r="AE36" s="270"/>
      <c r="AF36" s="270"/>
      <c r="AG36" s="271"/>
      <c r="AH36" s="377">
        <f t="shared" si="4"/>
        <v>0</v>
      </c>
      <c r="AI36" s="88">
        <v>0</v>
      </c>
      <c r="AJ36" s="385" t="e">
        <f>+AI36/date!#REF!</f>
        <v>#REF!</v>
      </c>
      <c r="AK36" s="191">
        <f t="shared" si="5"/>
        <v>0</v>
      </c>
      <c r="AL36" s="156" t="s">
        <v>98</v>
      </c>
      <c r="AM36" s="29" t="s">
        <v>40</v>
      </c>
    </row>
    <row r="37" spans="1:433" ht="13.5" thickBot="1" x14ac:dyDescent="0.25">
      <c r="A37" s="69" t="s">
        <v>99</v>
      </c>
      <c r="B37" s="80"/>
      <c r="C37" s="7"/>
      <c r="D37" s="328"/>
      <c r="E37" s="328"/>
      <c r="F37" s="327"/>
      <c r="G37" s="328"/>
      <c r="H37" s="328"/>
      <c r="I37" s="328"/>
      <c r="J37" s="328"/>
      <c r="K37" s="328"/>
      <c r="L37" s="327"/>
      <c r="M37" s="327"/>
      <c r="N37" s="328"/>
      <c r="O37" s="328"/>
      <c r="P37" s="328"/>
      <c r="Q37" s="328"/>
      <c r="R37" s="328"/>
      <c r="S37" s="328"/>
      <c r="T37" s="503"/>
      <c r="U37" s="328"/>
      <c r="V37" s="328"/>
      <c r="W37" s="328"/>
      <c r="X37" s="328"/>
      <c r="Y37" s="328"/>
      <c r="Z37" s="328"/>
      <c r="AA37" s="327"/>
      <c r="AB37" s="328"/>
      <c r="AC37" s="328"/>
      <c r="AD37" s="328"/>
      <c r="AE37" s="328"/>
      <c r="AF37" s="328"/>
      <c r="AG37" s="327"/>
      <c r="AH37" s="378">
        <f t="shared" si="4"/>
        <v>0</v>
      </c>
      <c r="AI37" s="134">
        <v>0</v>
      </c>
      <c r="AJ37" s="390" t="e">
        <f>+AI37/date!#REF!</f>
        <v>#REF!</v>
      </c>
      <c r="AK37" s="77">
        <f t="shared" si="5"/>
        <v>0</v>
      </c>
      <c r="AL37" s="69" t="s">
        <v>99</v>
      </c>
      <c r="AM37" s="90" t="s">
        <v>40</v>
      </c>
    </row>
    <row r="38" spans="1:433" ht="13.5" thickBot="1" x14ac:dyDescent="0.25">
      <c r="D38" s="192">
        <v>40634</v>
      </c>
      <c r="E38" s="181">
        <v>40635</v>
      </c>
      <c r="F38" s="181">
        <v>40636</v>
      </c>
      <c r="G38" s="181">
        <v>40637</v>
      </c>
      <c r="H38" s="181">
        <v>40638</v>
      </c>
      <c r="I38" s="205">
        <v>40639</v>
      </c>
      <c r="J38" s="181">
        <v>40640</v>
      </c>
      <c r="K38" s="181">
        <v>40641</v>
      </c>
      <c r="L38" s="181">
        <v>40642</v>
      </c>
      <c r="M38" s="181">
        <v>40643</v>
      </c>
      <c r="N38" s="181">
        <v>40644</v>
      </c>
      <c r="O38" s="181">
        <v>40645</v>
      </c>
      <c r="P38" s="181">
        <v>40646</v>
      </c>
      <c r="Q38" s="181">
        <v>40647</v>
      </c>
      <c r="R38" s="181">
        <v>40648</v>
      </c>
      <c r="S38" s="181">
        <v>40649</v>
      </c>
      <c r="T38" s="205">
        <v>40650</v>
      </c>
      <c r="U38" s="181">
        <v>40651</v>
      </c>
      <c r="V38" s="181">
        <v>40652</v>
      </c>
      <c r="W38" s="181">
        <v>40653</v>
      </c>
      <c r="X38" s="181">
        <v>40654</v>
      </c>
      <c r="Y38" s="181">
        <v>40655</v>
      </c>
      <c r="Z38" s="181">
        <v>40656</v>
      </c>
      <c r="AA38" s="181">
        <v>40657</v>
      </c>
      <c r="AB38" s="181">
        <v>40658</v>
      </c>
      <c r="AC38" s="181">
        <v>40659</v>
      </c>
      <c r="AD38" s="181">
        <v>40660</v>
      </c>
      <c r="AE38" s="181">
        <v>40661</v>
      </c>
      <c r="AF38" s="181">
        <v>40662</v>
      </c>
      <c r="AG38" s="184">
        <v>40663</v>
      </c>
      <c r="AH38" s="34">
        <f>SUM(AH10:AH37)</f>
        <v>0</v>
      </c>
      <c r="AI38" s="34">
        <f>SUM(AI10:AI37)</f>
        <v>0</v>
      </c>
      <c r="AJ38" s="34" t="e">
        <f>SUM(AJ13:AJ37)</f>
        <v>#REF!</v>
      </c>
      <c r="AK38" s="34">
        <f>SUM(AK10:AK37)</f>
        <v>0</v>
      </c>
    </row>
    <row r="39" spans="1:433" x14ac:dyDescent="0.2">
      <c r="AH39" s="317">
        <f>SUBTOTAL(9,AH12:AH37)</f>
        <v>0</v>
      </c>
    </row>
    <row r="43" spans="1:433" ht="26.25" customHeight="1" x14ac:dyDescent="0.25">
      <c r="R43" s="23"/>
    </row>
    <row r="46" spans="1:433" hidden="1" x14ac:dyDescent="0.2">
      <c r="P46" s="462"/>
      <c r="Q46" s="462"/>
      <c r="PQ46" t="s">
        <v>30</v>
      </c>
    </row>
    <row r="47" spans="1:433" x14ac:dyDescent="0.2">
      <c r="PQ47" t="s">
        <v>51</v>
      </c>
    </row>
    <row r="48" spans="1:433" x14ac:dyDescent="0.2">
      <c r="PQ48" t="s">
        <v>62</v>
      </c>
    </row>
  </sheetData>
  <autoFilter ref="A9:AM43"/>
  <sortState ref="A10:AM37">
    <sortCondition ref="B10:B37"/>
  </sortState>
  <mergeCells count="5">
    <mergeCell ref="AH1:AH7"/>
    <mergeCell ref="AK1:AK7"/>
    <mergeCell ref="D4:M4"/>
    <mergeCell ref="P46:Q46"/>
    <mergeCell ref="AI1:AJ6"/>
  </mergeCells>
  <conditionalFormatting sqref="D38:K38 D7:K9 M7:AG9 M38:AG38">
    <cfRule type="timePeriod" dxfId="86" priority="95" stopIfTrue="1" timePeriod="today">
      <formula>FLOOR(D7,1)=TODAY()</formula>
    </cfRule>
  </conditionalFormatting>
  <conditionalFormatting sqref="B10:C36 AH10:AK37 B37 AM10:AM37">
    <cfRule type="expression" dxfId="85" priority="63" stopIfTrue="1">
      <formula>$A10=$AV$3</formula>
    </cfRule>
  </conditionalFormatting>
  <conditionalFormatting sqref="D7:AG38">
    <cfRule type="expression" dxfId="84" priority="110">
      <formula>D$8=1</formula>
    </cfRule>
    <cfRule type="expression" dxfId="83" priority="111">
      <formula>D$8=7</formula>
    </cfRule>
  </conditionalFormatting>
  <conditionalFormatting sqref="D30">
    <cfRule type="expression" dxfId="82" priority="15">
      <formula>D$8=1</formula>
    </cfRule>
    <cfRule type="expression" dxfId="81" priority="16">
      <formula>D$8=7</formula>
    </cfRule>
  </conditionalFormatting>
  <conditionalFormatting sqref="D13:F13">
    <cfRule type="expression" dxfId="80" priority="12">
      <formula>D$8=1</formula>
    </cfRule>
    <cfRule type="expression" dxfId="79" priority="13">
      <formula>D$8=7</formula>
    </cfRule>
  </conditionalFormatting>
  <conditionalFormatting sqref="D10:F10">
    <cfRule type="expression" dxfId="78" priority="10">
      <formula>D$8=1</formula>
    </cfRule>
    <cfRule type="expression" dxfId="77" priority="11">
      <formula>D$8=7</formula>
    </cfRule>
  </conditionalFormatting>
  <conditionalFormatting sqref="L7:L9 L38">
    <cfRule type="timePeriod" dxfId="76" priority="6" stopIfTrue="1" timePeriod="today">
      <formula>FLOOR(L7,1)=TODAY()</formula>
    </cfRule>
  </conditionalFormatting>
  <conditionalFormatting sqref="B4">
    <cfRule type="expression" dxfId="75" priority="4">
      <formula>B$8=1</formula>
    </cfRule>
    <cfRule type="expression" dxfId="74" priority="5">
      <formula>B$8=7</formula>
    </cfRule>
  </conditionalFormatting>
  <conditionalFormatting sqref="AM26 AM29:AM37 AH39 AH10:AH37 AM23:AM24">
    <cfRule type="expression" dxfId="73" priority="1146" stopIfTrue="1">
      <formula>$A10=$AO$5</formula>
    </cfRule>
  </conditionalFormatting>
  <conditionalFormatting sqref="AM10:AM37">
    <cfRule type="expression" dxfId="72" priority="1153">
      <formula>$A10=$AP$5</formula>
    </cfRule>
  </conditionalFormatting>
  <conditionalFormatting sqref="AH39 B10:C36 AH10:AI37 AK10:AK37 B37 AM10:AM37">
    <cfRule type="expression" dxfId="71" priority="1159" stopIfTrue="1">
      <formula>$A10=$P$46</formula>
    </cfRule>
  </conditionalFormatting>
  <conditionalFormatting sqref="C37">
    <cfRule type="expression" dxfId="70" priority="3">
      <formula>$AL37=$AV$3</formula>
    </cfRule>
  </conditionalFormatting>
  <conditionalFormatting sqref="A10:A37">
    <cfRule type="expression" dxfId="36" priority="2" stopIfTrue="1">
      <formula>$A10=$B$6</formula>
    </cfRule>
  </conditionalFormatting>
  <conditionalFormatting sqref="AL10:AL37">
    <cfRule type="expression" dxfId="1" priority="1" stopIfTrue="1">
      <formula>$A10=$B$6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4" r:id="rId4" name="Button 2">
              <controlPr defaultSize="0" print="0" autoFill="0" autoPict="0" macro="[0]!initiales">
                <anchor moveWithCells="1" sizeWithCells="1">
                  <from>
                    <xdr:col>39</xdr:col>
                    <xdr:colOff>123825</xdr:colOff>
                    <xdr:row>1</xdr:row>
                    <xdr:rowOff>57150</xdr:rowOff>
                  </from>
                  <to>
                    <xdr:col>40</xdr:col>
                    <xdr:colOff>781050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5" name="Button 3">
              <controlPr defaultSize="0" print="0" autoFill="0" autoPict="0" macro="[0]!enlever_filtre">
                <anchor moveWithCells="1" sizeWithCells="1">
                  <from>
                    <xdr:col>40</xdr:col>
                    <xdr:colOff>971550</xdr:colOff>
                    <xdr:row>1</xdr:row>
                    <xdr:rowOff>19050</xdr:rowOff>
                  </from>
                  <to>
                    <xdr:col>43</xdr:col>
                    <xdr:colOff>161925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6" r:id="rId6" name="Button 4">
              <controlPr defaultSize="0" print="0" autoFill="0" autoPict="0" macro="[0]!filtreSAV">
                <anchor moveWithCells="1" sizeWithCells="1">
                  <from>
                    <xdr:col>40</xdr:col>
                    <xdr:colOff>1000125</xdr:colOff>
                    <xdr:row>5</xdr:row>
                    <xdr:rowOff>200025</xdr:rowOff>
                  </from>
                  <to>
                    <xdr:col>43</xdr:col>
                    <xdr:colOff>104775</xdr:colOff>
                    <xdr:row>11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rgb="FFFF0000"/>
  </sheetPr>
  <dimension ref="A1:AQ54"/>
  <sheetViews>
    <sheetView showGridLines="0" zoomScale="90" zoomScaleNormal="90" workbookViewId="0">
      <pane ySplit="9" topLeftCell="A10" activePane="bottomLeft" state="frozen"/>
      <selection activeCell="AO20" sqref="AO20"/>
      <selection pane="bottomLeft" activeCell="AE10" sqref="AE10:AE37"/>
    </sheetView>
  </sheetViews>
  <sheetFormatPr baseColWidth="10" defaultColWidth="11.42578125" defaultRowHeight="12.75" x14ac:dyDescent="0.2"/>
  <cols>
    <col min="1" max="1" width="4.5703125" customWidth="1"/>
    <col min="2" max="2" width="17" bestFit="1" customWidth="1"/>
    <col min="3" max="3" width="8.7109375" customWidth="1"/>
    <col min="4" max="4" width="6.5703125" customWidth="1"/>
    <col min="5" max="8" width="4.85546875" customWidth="1"/>
    <col min="9" max="10" width="5.85546875" bestFit="1" customWidth="1"/>
    <col min="11" max="18" width="5.85546875" customWidth="1"/>
    <col min="19" max="19" width="5.28515625" customWidth="1"/>
    <col min="20" max="22" width="5.85546875" customWidth="1"/>
    <col min="23" max="23" width="5.5703125" bestFit="1" customWidth="1"/>
    <col min="24" max="24" width="6" style="301" customWidth="1"/>
    <col min="25" max="26" width="4.85546875" customWidth="1"/>
    <col min="27" max="27" width="6.140625" style="201" customWidth="1"/>
    <col min="28" max="28" width="6.140625" style="301" customWidth="1"/>
    <col min="29" max="29" width="6" customWidth="1"/>
    <col min="30" max="30" width="5.5703125" customWidth="1"/>
    <col min="31" max="31" width="3.7109375" customWidth="1"/>
    <col min="32" max="33" width="4.85546875" bestFit="1" customWidth="1"/>
    <col min="34" max="34" width="2.42578125" customWidth="1"/>
    <col min="35" max="35" width="7.5703125" hidden="1" customWidth="1"/>
    <col min="36" max="36" width="4.42578125" hidden="1" customWidth="1"/>
    <col min="37" max="37" width="6.5703125" customWidth="1"/>
    <col min="38" max="38" width="5.7109375" customWidth="1"/>
    <col min="39" max="39" width="4.85546875" customWidth="1"/>
    <col min="40" max="40" width="5.140625" customWidth="1"/>
    <col min="41" max="41" width="5.7109375" customWidth="1"/>
    <col min="42" max="42" width="5.42578125" customWidth="1"/>
    <col min="43" max="43" width="5.28515625" bestFit="1" customWidth="1"/>
    <col min="44" max="44" width="2.140625" bestFit="1" customWidth="1"/>
  </cols>
  <sheetData>
    <row r="1" spans="1:43" ht="6.75" customHeight="1" x14ac:dyDescent="0.2">
      <c r="D1" s="2"/>
      <c r="K1" s="2"/>
      <c r="L1" s="3"/>
      <c r="M1" s="3"/>
      <c r="N1" s="3"/>
      <c r="O1" s="2"/>
      <c r="P1" s="2"/>
      <c r="Q1" s="2"/>
      <c r="R1" s="2"/>
      <c r="S1" s="2"/>
    </row>
    <row r="2" spans="1:43" ht="18" customHeight="1" x14ac:dyDescent="0.2">
      <c r="D2" s="471" t="s">
        <v>34</v>
      </c>
      <c r="E2" s="472"/>
      <c r="F2" s="472"/>
      <c r="G2" s="472"/>
      <c r="H2" s="472"/>
      <c r="I2" s="472"/>
      <c r="J2" s="473"/>
      <c r="K2" s="2"/>
      <c r="L2" s="3"/>
      <c r="M2" s="3"/>
      <c r="O2" s="122" t="str">
        <f>CONCATENATE("ABSENCES ",YEAR(juin!$D$4),"/",YEAR(jan!$D$4))</f>
        <v>ABSENCES 2016/2017</v>
      </c>
      <c r="Q2" s="2"/>
      <c r="R2" s="2"/>
      <c r="S2" s="2"/>
      <c r="U2" s="2"/>
      <c r="V2" s="2"/>
      <c r="W2" s="466" t="s">
        <v>45</v>
      </c>
      <c r="X2" s="478" t="s">
        <v>59</v>
      </c>
      <c r="Y2" s="480" t="s">
        <v>49</v>
      </c>
      <c r="Z2" s="485" t="s">
        <v>56</v>
      </c>
      <c r="AA2" s="485" t="s">
        <v>57</v>
      </c>
      <c r="AB2" s="469" t="s">
        <v>58</v>
      </c>
      <c r="AC2" s="490" t="s">
        <v>31</v>
      </c>
      <c r="AD2" s="487" t="s">
        <v>55</v>
      </c>
      <c r="AE2" s="483" t="s">
        <v>28</v>
      </c>
      <c r="AF2" s="483" t="s">
        <v>39</v>
      </c>
      <c r="AQ2" s="37"/>
    </row>
    <row r="3" spans="1:43" ht="16.5" customHeight="1" x14ac:dyDescent="0.2">
      <c r="D3" s="474"/>
      <c r="E3" s="475"/>
      <c r="F3" s="475"/>
      <c r="G3" s="475"/>
      <c r="H3" s="475"/>
      <c r="I3" s="475"/>
      <c r="J3" s="476"/>
      <c r="K3" s="2"/>
      <c r="L3" s="3"/>
      <c r="M3" s="3"/>
      <c r="N3" s="2"/>
      <c r="O3" s="2"/>
      <c r="P3" s="2"/>
      <c r="Q3" s="2"/>
      <c r="R3" s="2"/>
      <c r="S3" s="2"/>
      <c r="T3" s="2"/>
      <c r="U3" s="2"/>
      <c r="V3" s="2"/>
      <c r="W3" s="467"/>
      <c r="X3" s="479"/>
      <c r="Y3" s="481"/>
      <c r="Z3" s="485"/>
      <c r="AA3" s="485"/>
      <c r="AB3" s="469"/>
      <c r="AC3" s="491"/>
      <c r="AD3" s="488"/>
      <c r="AE3" s="484"/>
      <c r="AF3" s="484"/>
    </row>
    <row r="4" spans="1:43" ht="13.5" customHeight="1" x14ac:dyDescent="0.2">
      <c r="D4" s="466" t="str">
        <f>CONCATENATE("CP acq ",RIGHT(YEAR(date!$B$3)+1,2))</f>
        <v>CP acq 17</v>
      </c>
      <c r="E4" s="466" t="str">
        <f>CONCATENATE("CP acq ",RIGHT(YEAR(date!$B$3),2))</f>
        <v>CP acq 16</v>
      </c>
      <c r="F4" s="466" t="s">
        <v>22</v>
      </c>
      <c r="G4" s="466" t="s">
        <v>5</v>
      </c>
      <c r="H4" s="466" t="s">
        <v>54</v>
      </c>
      <c r="I4" s="466" t="s">
        <v>21</v>
      </c>
      <c r="J4" s="466" t="s">
        <v>20</v>
      </c>
      <c r="K4" s="3"/>
      <c r="L4" s="84"/>
      <c r="M4" s="84"/>
      <c r="N4" s="2"/>
      <c r="O4" s="2"/>
      <c r="P4" s="2"/>
      <c r="Q4" s="2"/>
      <c r="R4" s="2"/>
      <c r="S4" s="2"/>
      <c r="T4" s="2"/>
      <c r="U4" s="2"/>
      <c r="V4" s="2"/>
      <c r="W4" s="467"/>
      <c r="X4" s="479"/>
      <c r="Y4" s="481"/>
      <c r="Z4" s="485"/>
      <c r="AA4" s="485"/>
      <c r="AB4" s="469"/>
      <c r="AC4" s="491"/>
      <c r="AD4" s="488"/>
      <c r="AE4" s="484"/>
      <c r="AF4" s="484"/>
    </row>
    <row r="5" spans="1:43" ht="20.25" customHeight="1" thickBot="1" x14ac:dyDescent="0.25">
      <c r="B5" s="63" t="s">
        <v>32</v>
      </c>
      <c r="D5" s="467"/>
      <c r="E5" s="467"/>
      <c r="F5" s="467"/>
      <c r="G5" s="467"/>
      <c r="H5" s="467"/>
      <c r="I5" s="467"/>
      <c r="J5" s="467"/>
      <c r="K5" s="463" t="s">
        <v>60</v>
      </c>
      <c r="L5" s="464"/>
      <c r="M5" s="464"/>
      <c r="N5" s="465"/>
      <c r="O5" s="465"/>
      <c r="P5" s="465"/>
      <c r="Q5" s="465"/>
      <c r="R5" s="465"/>
      <c r="S5" s="465"/>
      <c r="T5" s="465"/>
      <c r="U5" s="465"/>
      <c r="V5" s="465"/>
      <c r="W5" s="467"/>
      <c r="X5" s="479"/>
      <c r="Y5" s="481"/>
      <c r="Z5" s="485"/>
      <c r="AA5" s="485"/>
      <c r="AB5" s="469"/>
      <c r="AC5" s="491"/>
      <c r="AD5" s="488"/>
      <c r="AE5" s="484"/>
      <c r="AF5" s="484"/>
    </row>
    <row r="6" spans="1:43" ht="22.5" customHeight="1" thickBot="1" x14ac:dyDescent="0.25">
      <c r="B6" s="267" t="s">
        <v>29</v>
      </c>
      <c r="C6" s="98"/>
      <c r="D6" s="467"/>
      <c r="E6" s="467"/>
      <c r="F6" s="467"/>
      <c r="G6" s="467"/>
      <c r="H6" s="467"/>
      <c r="I6" s="467"/>
      <c r="J6" s="467"/>
      <c r="K6" s="121" t="str">
        <f>CONCATENATE(MONTH(juin!$D$7),"/",RIGHT(juin!$N$2,2))</f>
        <v>6/16</v>
      </c>
      <c r="L6" s="121" t="str">
        <f>CONCATENATE(MONTH(juil!$D$7),"/",RIGHT(juin!$N$2,2))</f>
        <v>7/16</v>
      </c>
      <c r="M6" s="121" t="str">
        <f>CONCATENATE(MONTH(aou!$D$7),"/",RIGHT(juin!$N$2,2))</f>
        <v>8/16</v>
      </c>
      <c r="N6" s="121" t="str">
        <f>CONCATENATE(MONTH(sep!$D$7),"/",RIGHT(juin!$N$2,2))</f>
        <v>9/16</v>
      </c>
      <c r="O6" s="121" t="str">
        <f>CONCATENATE(MONTH(oct!$D$7),"/",RIGHT(juin!$N$2,2))</f>
        <v>10/16</v>
      </c>
      <c r="P6" s="121" t="str">
        <f>CONCATENATE(MONTH(nov!$D$7),"/",RIGHT(juin!$N$2,2))</f>
        <v>11/16</v>
      </c>
      <c r="Q6" s="121" t="str">
        <f>CONCATENATE(MONTH(dec!$D$7),"/",RIGHT(juin!$N$2,2))</f>
        <v>12/16</v>
      </c>
      <c r="R6" s="121" t="str">
        <f>CONCATENATE(MONTH(jan!$D$7),"/",RIGHT(mai!$N$2,2))</f>
        <v>1/17</v>
      </c>
      <c r="S6" s="121" t="str">
        <f>CONCATENATE(MONTH(fev!$D$7),"/",RIGHT(mai!$N$2,2))</f>
        <v>2/17</v>
      </c>
      <c r="T6" s="121" t="str">
        <f>CONCATENATE(MONTH(mar!$D$7),"/",RIGHT(mai!$N$2,2))</f>
        <v>3/17</v>
      </c>
      <c r="U6" s="121" t="str">
        <f>CONCATENATE(MONTH(avr!$D$7),"/",RIGHT(mai!$N$2,2))</f>
        <v>4/17</v>
      </c>
      <c r="V6" s="121" t="str">
        <f>CONCATENATE(MONTH(mai!$D$7),"/",RIGHT(mai!$N$2,2))</f>
        <v>5/17</v>
      </c>
      <c r="W6" s="467"/>
      <c r="X6" s="479"/>
      <c r="Y6" s="481"/>
      <c r="Z6" s="485"/>
      <c r="AA6" s="485"/>
      <c r="AB6" s="469"/>
      <c r="AC6" s="491"/>
      <c r="AD6" s="488"/>
      <c r="AE6" s="484"/>
      <c r="AF6" s="484"/>
    </row>
    <row r="7" spans="1:43" ht="36.75" customHeight="1" thickBot="1" x14ac:dyDescent="0.3">
      <c r="C7" s="98"/>
      <c r="D7" s="467"/>
      <c r="E7" s="467"/>
      <c r="F7" s="467"/>
      <c r="G7" s="467"/>
      <c r="H7" s="467"/>
      <c r="I7" s="467"/>
      <c r="J7" s="467"/>
      <c r="M7" s="64" t="s">
        <v>24</v>
      </c>
      <c r="N7" s="64" t="s">
        <v>24</v>
      </c>
      <c r="R7" s="64" t="s">
        <v>25</v>
      </c>
      <c r="T7" s="64" t="s">
        <v>25</v>
      </c>
      <c r="U7" s="65" t="s">
        <v>26</v>
      </c>
      <c r="W7" s="467"/>
      <c r="X7" s="479"/>
      <c r="Y7" s="481"/>
      <c r="Z7" s="485"/>
      <c r="AA7" s="485"/>
      <c r="AB7" s="469"/>
      <c r="AC7" s="491"/>
      <c r="AD7" s="488"/>
      <c r="AE7" s="484"/>
      <c r="AF7" s="484"/>
    </row>
    <row r="8" spans="1:43" ht="34.5" customHeight="1" x14ac:dyDescent="0.25">
      <c r="A8" s="61" t="s">
        <v>28</v>
      </c>
      <c r="B8" s="123" t="s">
        <v>0</v>
      </c>
      <c r="C8" s="135" t="s">
        <v>1</v>
      </c>
      <c r="D8" s="477"/>
      <c r="E8" s="477"/>
      <c r="F8" s="467"/>
      <c r="G8" s="467"/>
      <c r="H8" s="468"/>
      <c r="I8" s="467"/>
      <c r="J8" s="467"/>
      <c r="K8" s="36">
        <v>39600</v>
      </c>
      <c r="L8" s="36">
        <v>39630</v>
      </c>
      <c r="M8" s="64" t="s">
        <v>25</v>
      </c>
      <c r="N8" s="36">
        <v>39692</v>
      </c>
      <c r="O8" s="36">
        <v>39722</v>
      </c>
      <c r="P8" s="66">
        <v>39753</v>
      </c>
      <c r="Q8" s="66">
        <v>39783</v>
      </c>
      <c r="R8" s="64" t="s">
        <v>25</v>
      </c>
      <c r="S8" s="36">
        <v>39845</v>
      </c>
      <c r="T8" s="36">
        <v>39873</v>
      </c>
      <c r="U8" s="36">
        <v>39904</v>
      </c>
      <c r="V8" s="36">
        <v>39934</v>
      </c>
      <c r="W8" s="468"/>
      <c r="X8" s="479"/>
      <c r="Y8" s="482"/>
      <c r="Z8" s="486"/>
      <c r="AA8" s="486"/>
      <c r="AB8" s="470"/>
      <c r="AC8" s="491"/>
      <c r="AD8" s="489"/>
      <c r="AE8" s="484"/>
      <c r="AF8" s="484"/>
      <c r="AG8" s="22" t="s">
        <v>46</v>
      </c>
      <c r="AI8" s="250" t="s">
        <v>48</v>
      </c>
    </row>
    <row r="9" spans="1:43" ht="12.75" customHeight="1" x14ac:dyDescent="0.25">
      <c r="A9" s="140"/>
      <c r="B9" s="141"/>
      <c r="C9" s="141"/>
      <c r="D9" s="142"/>
      <c r="E9" s="142"/>
      <c r="F9" s="142"/>
      <c r="G9" s="142"/>
      <c r="H9" s="142"/>
      <c r="I9" s="142"/>
      <c r="J9" s="142"/>
      <c r="K9" s="144"/>
      <c r="L9" s="144"/>
      <c r="M9" s="145"/>
      <c r="N9" s="144"/>
      <c r="O9" s="144"/>
      <c r="P9" s="146"/>
      <c r="Q9" s="146"/>
      <c r="R9" s="145"/>
      <c r="S9" s="144"/>
      <c r="T9" s="144"/>
      <c r="U9" s="144"/>
      <c r="V9" s="144"/>
      <c r="W9" s="143"/>
      <c r="X9" s="302"/>
      <c r="Y9" s="143"/>
      <c r="Z9" s="143"/>
      <c r="AA9" s="284"/>
      <c r="AB9" s="306"/>
      <c r="AC9" s="231"/>
      <c r="AD9" s="233"/>
      <c r="AE9" s="147"/>
      <c r="AF9" s="148"/>
      <c r="AI9" s="247"/>
      <c r="AK9" s="277"/>
      <c r="AL9" s="277"/>
    </row>
    <row r="10" spans="1:43" ht="12" customHeight="1" x14ac:dyDescent="0.2">
      <c r="A10" s="136" t="s">
        <v>73</v>
      </c>
      <c r="B10" s="82"/>
      <c r="C10" s="75"/>
      <c r="D10" s="96">
        <f ca="1">+date!$I$1*2.083</f>
        <v>20.830000000000002</v>
      </c>
      <c r="E10" s="195">
        <v>25</v>
      </c>
      <c r="F10" s="259"/>
      <c r="G10" s="97">
        <v>1</v>
      </c>
      <c r="H10" s="287">
        <f>+E10+F10+G10</f>
        <v>26</v>
      </c>
      <c r="I10" s="97">
        <f ca="1">date!$I$1/2</f>
        <v>5</v>
      </c>
      <c r="J10" s="97">
        <f ca="1">date!$I$1/2</f>
        <v>5</v>
      </c>
      <c r="K10" s="289">
        <f>-juin!AK10</f>
        <v>0</v>
      </c>
      <c r="L10" s="237">
        <f>-juil!AL10</f>
        <v>0</v>
      </c>
      <c r="M10" s="237">
        <f>-aou!AL10</f>
        <v>0</v>
      </c>
      <c r="N10" s="237">
        <f>-sep!AK10</f>
        <v>0</v>
      </c>
      <c r="O10" s="237">
        <f>-oct!AL10</f>
        <v>0</v>
      </c>
      <c r="P10" s="237">
        <f>-nov!AK10</f>
        <v>0</v>
      </c>
      <c r="Q10" s="237">
        <f>-dec!AL10</f>
        <v>0</v>
      </c>
      <c r="R10" s="237">
        <f>-jan!AL10</f>
        <v>0</v>
      </c>
      <c r="S10" s="237">
        <f>-fev!AI10</f>
        <v>0</v>
      </c>
      <c r="T10" s="237">
        <f>-mar!AL10</f>
        <v>0</v>
      </c>
      <c r="U10" s="237">
        <f>-avr!AK10</f>
        <v>0</v>
      </c>
      <c r="V10" s="290">
        <f>-mai!AL10</f>
        <v>0</v>
      </c>
      <c r="W10" s="88">
        <f>SUM(K10:V10)</f>
        <v>0</v>
      </c>
      <c r="X10" s="303">
        <f>IF(H10+W10&gt;=0,H10+W10,0)</f>
        <v>26</v>
      </c>
      <c r="Y10" s="291"/>
      <c r="Z10" s="246">
        <f t="shared" ref="Z10:Z37" ca="1" si="0">J10+Y10</f>
        <v>5</v>
      </c>
      <c r="AA10" s="285">
        <f t="shared" ref="AA10:AA37" ca="1" si="1">IF(H10+W10&lt;0,H10+W10+I10,I10)</f>
        <v>5</v>
      </c>
      <c r="AB10" s="307">
        <f t="shared" ref="AB10:AB37" ca="1" si="2">+Z10+AA10</f>
        <v>10</v>
      </c>
      <c r="AC10" s="209">
        <f t="shared" ref="AC10:AC37" ca="1" si="3">+AB10+X10</f>
        <v>36</v>
      </c>
      <c r="AD10" s="234">
        <f ca="1">+AC10+date!$J$1</f>
        <v>38</v>
      </c>
      <c r="AE10" s="136" t="s">
        <v>73</v>
      </c>
      <c r="AF10" s="139" t="s">
        <v>42</v>
      </c>
      <c r="AG10" s="30">
        <f t="shared" ref="AG10:AG37" ca="1" si="4">+H10+I10+J10+W10+Y10-AC10</f>
        <v>0</v>
      </c>
      <c r="AI10" s="248">
        <f t="shared" ref="AI10:AI15" si="5">252+W10</f>
        <v>252</v>
      </c>
      <c r="AO10" s="368"/>
    </row>
    <row r="11" spans="1:43" x14ac:dyDescent="0.2">
      <c r="A11" s="67" t="s">
        <v>74</v>
      </c>
      <c r="B11" s="48"/>
      <c r="C11" s="4"/>
      <c r="D11" s="96">
        <f ca="1">+date!$I$1*2.083</f>
        <v>20.830000000000002</v>
      </c>
      <c r="E11" s="195">
        <v>24.96</v>
      </c>
      <c r="F11" s="259"/>
      <c r="G11" s="97">
        <v>1</v>
      </c>
      <c r="H11" s="287">
        <f t="shared" ref="H11:H37" si="6">+E11+F11+G11</f>
        <v>25.96</v>
      </c>
      <c r="I11" s="97">
        <f ca="1">date!$I$1/2</f>
        <v>5</v>
      </c>
      <c r="J11" s="97">
        <f ca="1">date!$I$1/2</f>
        <v>5</v>
      </c>
      <c r="K11" s="289">
        <f>-juin!AK11</f>
        <v>0</v>
      </c>
      <c r="L11" s="237">
        <f>-juil!AL11</f>
        <v>0</v>
      </c>
      <c r="M11" s="237">
        <f>-aou!AL11</f>
        <v>0</v>
      </c>
      <c r="N11" s="237">
        <f>-sep!AK11</f>
        <v>0</v>
      </c>
      <c r="O11" s="237">
        <f>-oct!AL11</f>
        <v>0</v>
      </c>
      <c r="P11" s="237">
        <f>-nov!AK11</f>
        <v>0</v>
      </c>
      <c r="Q11" s="237">
        <f>-dec!AL11</f>
        <v>0</v>
      </c>
      <c r="R11" s="237">
        <f>-jan!AL11</f>
        <v>0</v>
      </c>
      <c r="S11" s="237">
        <f>-fev!AI11</f>
        <v>0</v>
      </c>
      <c r="T11" s="237">
        <f>-mar!AL11</f>
        <v>0</v>
      </c>
      <c r="U11" s="237">
        <f>-avr!AK11</f>
        <v>0</v>
      </c>
      <c r="V11" s="290">
        <f>-mai!AL11</f>
        <v>0</v>
      </c>
      <c r="W11" s="88">
        <f>SUM(K11:V11)</f>
        <v>0</v>
      </c>
      <c r="X11" s="303">
        <f t="shared" ref="X11:X22" si="7">IF(H11+W11&gt;=0,H11+W11,0)</f>
        <v>25.96</v>
      </c>
      <c r="Y11" s="291"/>
      <c r="Z11" s="246">
        <f t="shared" ca="1" si="0"/>
        <v>5</v>
      </c>
      <c r="AA11" s="285">
        <f t="shared" ca="1" si="1"/>
        <v>5</v>
      </c>
      <c r="AB11" s="307">
        <f t="shared" ca="1" si="2"/>
        <v>10</v>
      </c>
      <c r="AC11" s="209">
        <f t="shared" ca="1" si="3"/>
        <v>35.96</v>
      </c>
      <c r="AD11" s="234">
        <f ca="1">+AC11+date!$J$1</f>
        <v>37.96</v>
      </c>
      <c r="AE11" s="67" t="s">
        <v>74</v>
      </c>
      <c r="AF11" s="130" t="s">
        <v>41</v>
      </c>
      <c r="AG11" s="30">
        <f t="shared" ca="1" si="4"/>
        <v>0</v>
      </c>
      <c r="AI11" s="248">
        <f t="shared" si="5"/>
        <v>252</v>
      </c>
      <c r="AO11" s="368"/>
    </row>
    <row r="12" spans="1:43" x14ac:dyDescent="0.2">
      <c r="A12" s="68" t="s">
        <v>75</v>
      </c>
      <c r="B12" s="48"/>
      <c r="C12" s="4"/>
      <c r="D12" s="96">
        <f ca="1">+date!$I$1*2.083</f>
        <v>20.830000000000002</v>
      </c>
      <c r="E12" s="195">
        <v>24.96</v>
      </c>
      <c r="F12" s="95">
        <v>4</v>
      </c>
      <c r="G12" s="97">
        <f>1+3.9</f>
        <v>4.9000000000000004</v>
      </c>
      <c r="H12" s="287">
        <f t="shared" si="6"/>
        <v>33.86</v>
      </c>
      <c r="I12" s="97">
        <f ca="1">date!$I$1/2</f>
        <v>5</v>
      </c>
      <c r="J12" s="97">
        <f ca="1">date!$I$1/2</f>
        <v>5</v>
      </c>
      <c r="K12" s="289">
        <f>-juin!AK12</f>
        <v>0</v>
      </c>
      <c r="L12" s="237">
        <f>-juil!AL12</f>
        <v>0</v>
      </c>
      <c r="M12" s="237">
        <f>-aou!AL12</f>
        <v>0</v>
      </c>
      <c r="N12" s="237">
        <f>-sep!AK12</f>
        <v>0</v>
      </c>
      <c r="O12" s="237">
        <f>-oct!AL12</f>
        <v>0</v>
      </c>
      <c r="P12" s="237">
        <f>-nov!AK12</f>
        <v>0</v>
      </c>
      <c r="Q12" s="237">
        <f>-dec!AL12</f>
        <v>0</v>
      </c>
      <c r="R12" s="237">
        <f>-jan!AL12</f>
        <v>0</v>
      </c>
      <c r="S12" s="237">
        <f>-fev!AI12</f>
        <v>0</v>
      </c>
      <c r="T12" s="237">
        <f>-mar!AL12</f>
        <v>0</v>
      </c>
      <c r="U12" s="237">
        <f>-avr!AK12</f>
        <v>0</v>
      </c>
      <c r="V12" s="290">
        <f>-mai!AL12</f>
        <v>0</v>
      </c>
      <c r="W12" s="88">
        <f>SUM(K12:V12)</f>
        <v>0</v>
      </c>
      <c r="X12" s="303">
        <f t="shared" si="7"/>
        <v>33.86</v>
      </c>
      <c r="Y12" s="291"/>
      <c r="Z12" s="246">
        <f t="shared" ca="1" si="0"/>
        <v>5</v>
      </c>
      <c r="AA12" s="285">
        <f t="shared" ca="1" si="1"/>
        <v>5</v>
      </c>
      <c r="AB12" s="307">
        <f t="shared" ca="1" si="2"/>
        <v>10</v>
      </c>
      <c r="AC12" s="209">
        <f t="shared" ca="1" si="3"/>
        <v>43.86</v>
      </c>
      <c r="AD12" s="234">
        <f ca="1">+AC12+date!$J$1</f>
        <v>45.86</v>
      </c>
      <c r="AE12" s="68" t="s">
        <v>75</v>
      </c>
      <c r="AF12" s="130" t="s">
        <v>40</v>
      </c>
      <c r="AG12" s="30">
        <f t="shared" ca="1" si="4"/>
        <v>0</v>
      </c>
      <c r="AI12" s="248">
        <f t="shared" si="5"/>
        <v>252</v>
      </c>
      <c r="AO12" s="368"/>
    </row>
    <row r="13" spans="1:43" x14ac:dyDescent="0.2">
      <c r="A13" s="68" t="s">
        <v>76</v>
      </c>
      <c r="B13" s="53"/>
      <c r="C13" s="4"/>
      <c r="D13" s="96">
        <f ca="1">+date!$I$1*2.083</f>
        <v>20.830000000000002</v>
      </c>
      <c r="E13" s="195">
        <v>24.96</v>
      </c>
      <c r="F13" s="95"/>
      <c r="G13" s="97">
        <f>1+6.5</f>
        <v>7.5</v>
      </c>
      <c r="H13" s="287">
        <f>+E13+F13+G13</f>
        <v>32.46</v>
      </c>
      <c r="I13" s="97">
        <f ca="1">date!$I$1/2</f>
        <v>5</v>
      </c>
      <c r="J13" s="97">
        <f ca="1">date!$I$1/2</f>
        <v>5</v>
      </c>
      <c r="K13" s="289">
        <f>-juin!AK13</f>
        <v>0</v>
      </c>
      <c r="L13" s="237">
        <f>-juil!AL13</f>
        <v>0</v>
      </c>
      <c r="M13" s="237">
        <f>-aou!AL13</f>
        <v>0</v>
      </c>
      <c r="N13" s="237">
        <f>-sep!AK13</f>
        <v>0</v>
      </c>
      <c r="O13" s="237">
        <f>-oct!AL13</f>
        <v>0</v>
      </c>
      <c r="P13" s="237">
        <f>-nov!AK13</f>
        <v>0</v>
      </c>
      <c r="Q13" s="237">
        <f>-dec!AL13</f>
        <v>0</v>
      </c>
      <c r="R13" s="237">
        <f>-jan!AL13</f>
        <v>0</v>
      </c>
      <c r="S13" s="237">
        <f>-fev!AI13</f>
        <v>0</v>
      </c>
      <c r="T13" s="237">
        <f>-mar!AL13</f>
        <v>0</v>
      </c>
      <c r="U13" s="237">
        <f>-avr!AK13</f>
        <v>0</v>
      </c>
      <c r="V13" s="290">
        <f>-mai!AL13</f>
        <v>0</v>
      </c>
      <c r="W13" s="88">
        <f t="shared" ref="W13:W32" si="8">SUM(K13:V13)</f>
        <v>0</v>
      </c>
      <c r="X13" s="303">
        <f t="shared" si="7"/>
        <v>32.46</v>
      </c>
      <c r="Y13" s="291"/>
      <c r="Z13" s="246">
        <f t="shared" ca="1" si="0"/>
        <v>5</v>
      </c>
      <c r="AA13" s="285">
        <f t="shared" ca="1" si="1"/>
        <v>5</v>
      </c>
      <c r="AB13" s="307">
        <f t="shared" ca="1" si="2"/>
        <v>10</v>
      </c>
      <c r="AC13" s="209">
        <f t="shared" ca="1" si="3"/>
        <v>42.46</v>
      </c>
      <c r="AD13" s="234">
        <f ca="1">+AC13+date!$J$1</f>
        <v>44.46</v>
      </c>
      <c r="AE13" s="68" t="s">
        <v>76</v>
      </c>
      <c r="AF13" s="130" t="s">
        <v>40</v>
      </c>
      <c r="AG13" s="30">
        <f t="shared" ca="1" si="4"/>
        <v>0</v>
      </c>
      <c r="AI13" s="248">
        <f t="shared" si="5"/>
        <v>252</v>
      </c>
      <c r="AO13" s="368"/>
    </row>
    <row r="14" spans="1:43" x14ac:dyDescent="0.2">
      <c r="A14" s="68" t="s">
        <v>77</v>
      </c>
      <c r="B14" s="48"/>
      <c r="C14" s="4"/>
      <c r="D14" s="96">
        <f ca="1">+date!$I$1*2.083</f>
        <v>20.830000000000002</v>
      </c>
      <c r="E14" s="195">
        <v>24.96</v>
      </c>
      <c r="F14" s="95"/>
      <c r="G14" s="97">
        <v>1</v>
      </c>
      <c r="H14" s="287">
        <f t="shared" si="6"/>
        <v>25.96</v>
      </c>
      <c r="I14" s="97">
        <f ca="1">date!$I$1/2</f>
        <v>5</v>
      </c>
      <c r="J14" s="97">
        <f ca="1">date!$I$1/2</f>
        <v>5</v>
      </c>
      <c r="K14" s="289">
        <f>-juin!AK14</f>
        <v>0</v>
      </c>
      <c r="L14" s="237">
        <f>-juil!AL14</f>
        <v>0</v>
      </c>
      <c r="M14" s="237">
        <f>-aou!AL14</f>
        <v>0</v>
      </c>
      <c r="N14" s="237">
        <f>-sep!AK14</f>
        <v>0</v>
      </c>
      <c r="O14" s="237">
        <f>-oct!AL14</f>
        <v>0</v>
      </c>
      <c r="P14" s="237">
        <f>-nov!AK14</f>
        <v>0</v>
      </c>
      <c r="Q14" s="237">
        <f>-dec!AL14</f>
        <v>0</v>
      </c>
      <c r="R14" s="237">
        <f>-jan!AL14</f>
        <v>0</v>
      </c>
      <c r="S14" s="237">
        <f>-fev!AI14</f>
        <v>0</v>
      </c>
      <c r="T14" s="237">
        <f>-mar!AL14</f>
        <v>0</v>
      </c>
      <c r="U14" s="237">
        <f>-avr!AK14</f>
        <v>0</v>
      </c>
      <c r="V14" s="290">
        <f>-mai!AL14</f>
        <v>0</v>
      </c>
      <c r="W14" s="88">
        <f t="shared" si="8"/>
        <v>0</v>
      </c>
      <c r="X14" s="303">
        <f t="shared" si="7"/>
        <v>25.96</v>
      </c>
      <c r="Y14" s="291"/>
      <c r="Z14" s="246">
        <f t="shared" ca="1" si="0"/>
        <v>5</v>
      </c>
      <c r="AA14" s="285">
        <f t="shared" ca="1" si="1"/>
        <v>5</v>
      </c>
      <c r="AB14" s="307">
        <f t="shared" ca="1" si="2"/>
        <v>10</v>
      </c>
      <c r="AC14" s="209">
        <f t="shared" ca="1" si="3"/>
        <v>35.96</v>
      </c>
      <c r="AD14" s="234">
        <f ca="1">+AC14+date!$J$1</f>
        <v>37.96</v>
      </c>
      <c r="AE14" s="68" t="s">
        <v>77</v>
      </c>
      <c r="AF14" s="131" t="s">
        <v>42</v>
      </c>
      <c r="AG14" s="30">
        <f t="shared" ca="1" si="4"/>
        <v>0</v>
      </c>
      <c r="AI14" s="248">
        <f t="shared" si="5"/>
        <v>252</v>
      </c>
      <c r="AO14" s="368"/>
    </row>
    <row r="15" spans="1:43" x14ac:dyDescent="0.2">
      <c r="A15" s="68" t="s">
        <v>78</v>
      </c>
      <c r="B15" s="48"/>
      <c r="C15" s="4"/>
      <c r="D15" s="96">
        <f ca="1">+date!$I$1*2.083</f>
        <v>20.830000000000002</v>
      </c>
      <c r="E15" s="195">
        <v>24.96</v>
      </c>
      <c r="F15" s="150"/>
      <c r="G15" s="97">
        <v>1</v>
      </c>
      <c r="H15" s="287">
        <f t="shared" si="6"/>
        <v>25.96</v>
      </c>
      <c r="I15" s="97">
        <f ca="1">date!$I$1/2</f>
        <v>5</v>
      </c>
      <c r="J15" s="97">
        <f ca="1">date!$I$1/2</f>
        <v>5</v>
      </c>
      <c r="K15" s="289">
        <f>-juin!AK15</f>
        <v>0</v>
      </c>
      <c r="L15" s="237">
        <f>-juil!AL15</f>
        <v>0</v>
      </c>
      <c r="M15" s="237">
        <f>-aou!AL15</f>
        <v>0</v>
      </c>
      <c r="N15" s="237">
        <f>-sep!AK15</f>
        <v>0</v>
      </c>
      <c r="O15" s="237">
        <f>-oct!AL15</f>
        <v>0</v>
      </c>
      <c r="P15" s="237">
        <f>-nov!AK15</f>
        <v>0</v>
      </c>
      <c r="Q15" s="237">
        <f>-dec!AL15</f>
        <v>0</v>
      </c>
      <c r="R15" s="237">
        <f>-jan!AL15</f>
        <v>0</v>
      </c>
      <c r="S15" s="237">
        <f>-fev!AI15</f>
        <v>0</v>
      </c>
      <c r="T15" s="237">
        <f>-mar!AL15</f>
        <v>0</v>
      </c>
      <c r="U15" s="237">
        <f>-avr!AK15</f>
        <v>0</v>
      </c>
      <c r="V15" s="290">
        <f>-mai!AL15</f>
        <v>0</v>
      </c>
      <c r="W15" s="88">
        <f t="shared" si="8"/>
        <v>0</v>
      </c>
      <c r="X15" s="303">
        <f t="shared" si="7"/>
        <v>25.96</v>
      </c>
      <c r="Y15" s="291"/>
      <c r="Z15" s="246">
        <f t="shared" ca="1" si="0"/>
        <v>5</v>
      </c>
      <c r="AA15" s="285">
        <f t="shared" ca="1" si="1"/>
        <v>5</v>
      </c>
      <c r="AB15" s="307">
        <f t="shared" ca="1" si="2"/>
        <v>10</v>
      </c>
      <c r="AC15" s="209">
        <f t="shared" ca="1" si="3"/>
        <v>35.96</v>
      </c>
      <c r="AD15" s="234">
        <f ca="1">+AC15+date!$J$1</f>
        <v>37.96</v>
      </c>
      <c r="AE15" s="68" t="s">
        <v>78</v>
      </c>
      <c r="AF15" s="131" t="s">
        <v>40</v>
      </c>
      <c r="AG15" s="30">
        <f t="shared" ca="1" si="4"/>
        <v>0</v>
      </c>
      <c r="AI15" s="248">
        <f t="shared" si="5"/>
        <v>252</v>
      </c>
      <c r="AO15" s="368"/>
    </row>
    <row r="16" spans="1:43" x14ac:dyDescent="0.2">
      <c r="A16" s="68" t="s">
        <v>50</v>
      </c>
      <c r="B16" s="48"/>
      <c r="C16" s="4"/>
      <c r="D16" s="96">
        <f ca="1">+date!$I$1*2.083</f>
        <v>20.830000000000002</v>
      </c>
      <c r="E16" s="195">
        <v>25</v>
      </c>
      <c r="F16" s="95"/>
      <c r="G16" s="97">
        <f>1+3+1</f>
        <v>5</v>
      </c>
      <c r="H16" s="287">
        <f t="shared" si="6"/>
        <v>30</v>
      </c>
      <c r="I16" s="97">
        <f ca="1">date!$I$1/2</f>
        <v>5</v>
      </c>
      <c r="J16" s="97">
        <f ca="1">date!$I$1/2</f>
        <v>5</v>
      </c>
      <c r="K16" s="289">
        <f>-juin!AK16</f>
        <v>-0.14280000000000001</v>
      </c>
      <c r="L16" s="237">
        <f>-juil!AL16</f>
        <v>0</v>
      </c>
      <c r="M16" s="237">
        <f>-aou!AL16</f>
        <v>0</v>
      </c>
      <c r="N16" s="237">
        <f>-sep!AK16</f>
        <v>0</v>
      </c>
      <c r="O16" s="237">
        <f>-oct!AL16</f>
        <v>0</v>
      </c>
      <c r="P16" s="237">
        <f>-nov!AK16</f>
        <v>0</v>
      </c>
      <c r="Q16" s="237">
        <f>-dec!AL16</f>
        <v>0</v>
      </c>
      <c r="R16" s="237">
        <f>-jan!AL16</f>
        <v>0</v>
      </c>
      <c r="S16" s="237">
        <f>-fev!AI16</f>
        <v>0</v>
      </c>
      <c r="T16" s="237">
        <f>-mar!AL16</f>
        <v>0</v>
      </c>
      <c r="U16" s="237">
        <f>-avr!AK16</f>
        <v>0</v>
      </c>
      <c r="V16" s="290">
        <f>-mai!AL16</f>
        <v>0</v>
      </c>
      <c r="W16" s="88">
        <f t="shared" ref="W16:W17" si="9">SUM(K16:V16)</f>
        <v>-0.14280000000000001</v>
      </c>
      <c r="X16" s="303">
        <f t="shared" si="7"/>
        <v>29.857199999999999</v>
      </c>
      <c r="Y16" s="291"/>
      <c r="Z16" s="246">
        <f t="shared" ca="1" si="0"/>
        <v>5</v>
      </c>
      <c r="AA16" s="285">
        <f t="shared" ca="1" si="1"/>
        <v>5</v>
      </c>
      <c r="AB16" s="307">
        <f t="shared" ca="1" si="2"/>
        <v>10</v>
      </c>
      <c r="AC16" s="209">
        <f t="shared" ca="1" si="3"/>
        <v>39.857199999999999</v>
      </c>
      <c r="AD16" s="234">
        <f ca="1">+AC16+date!$J$1</f>
        <v>41.857199999999999</v>
      </c>
      <c r="AE16" s="68" t="s">
        <v>50</v>
      </c>
      <c r="AF16" s="131" t="s">
        <v>40</v>
      </c>
      <c r="AG16" s="30">
        <f t="shared" ca="1" si="4"/>
        <v>0</v>
      </c>
      <c r="AI16" s="248"/>
      <c r="AO16" s="368"/>
    </row>
    <row r="17" spans="1:41" x14ac:dyDescent="0.2">
      <c r="A17" s="68" t="s">
        <v>79</v>
      </c>
      <c r="B17" s="48"/>
      <c r="C17" s="4"/>
      <c r="D17" s="96">
        <f ca="1">+date!$I$1*2.083</f>
        <v>20.830000000000002</v>
      </c>
      <c r="E17" s="433">
        <v>6.2</v>
      </c>
      <c r="F17" s="95"/>
      <c r="G17" s="97">
        <v>1</v>
      </c>
      <c r="H17" s="287">
        <v>0</v>
      </c>
      <c r="I17" s="97">
        <f ca="1">date!$I$1/2</f>
        <v>5</v>
      </c>
      <c r="J17" s="97">
        <f ca="1">date!$I$1/2</f>
        <v>5</v>
      </c>
      <c r="K17" s="289">
        <f>-juin!AK17</f>
        <v>0</v>
      </c>
      <c r="L17" s="237">
        <f>-juil!AL17</f>
        <v>0</v>
      </c>
      <c r="M17" s="237">
        <f>-aou!AL17</f>
        <v>0</v>
      </c>
      <c r="N17" s="237">
        <f>-sep!AK17</f>
        <v>0</v>
      </c>
      <c r="O17" s="237">
        <f>-oct!AL17</f>
        <v>0</v>
      </c>
      <c r="P17" s="237">
        <f>-nov!AK17</f>
        <v>0</v>
      </c>
      <c r="Q17" s="237">
        <f>-dec!AL17</f>
        <v>0</v>
      </c>
      <c r="R17" s="237">
        <f>-jan!AL17</f>
        <v>0</v>
      </c>
      <c r="S17" s="237">
        <f>-fev!AI17</f>
        <v>0</v>
      </c>
      <c r="T17" s="237">
        <f>-mar!AL17</f>
        <v>0</v>
      </c>
      <c r="U17" s="237">
        <f>-avr!AK17</f>
        <v>0</v>
      </c>
      <c r="V17" s="290">
        <f>-mai!AL17</f>
        <v>0</v>
      </c>
      <c r="W17" s="88">
        <f t="shared" si="9"/>
        <v>0</v>
      </c>
      <c r="X17" s="303">
        <f t="shared" si="7"/>
        <v>0</v>
      </c>
      <c r="Y17" s="291"/>
      <c r="Z17" s="246">
        <f t="shared" ca="1" si="0"/>
        <v>5</v>
      </c>
      <c r="AA17" s="285">
        <f t="shared" ca="1" si="1"/>
        <v>5</v>
      </c>
      <c r="AB17" s="307">
        <f t="shared" ca="1" si="2"/>
        <v>10</v>
      </c>
      <c r="AC17" s="209">
        <f t="shared" ca="1" si="3"/>
        <v>10</v>
      </c>
      <c r="AD17" s="234">
        <f ca="1">+AC17+date!$J$1</f>
        <v>12</v>
      </c>
      <c r="AE17" s="68" t="s">
        <v>79</v>
      </c>
      <c r="AF17" s="131" t="s">
        <v>41</v>
      </c>
      <c r="AG17" s="30">
        <f t="shared" ca="1" si="4"/>
        <v>0</v>
      </c>
      <c r="AI17" s="248"/>
      <c r="AO17" s="368"/>
    </row>
    <row r="18" spans="1:41" x14ac:dyDescent="0.2">
      <c r="A18" s="68" t="s">
        <v>80</v>
      </c>
      <c r="B18" s="48"/>
      <c r="C18" s="4"/>
      <c r="D18" s="96">
        <f ca="1">+date!$I$1*2.083</f>
        <v>20.830000000000002</v>
      </c>
      <c r="E18" s="195">
        <v>24.96</v>
      </c>
      <c r="F18" s="95"/>
      <c r="G18" s="97">
        <v>1</v>
      </c>
      <c r="H18" s="287">
        <f t="shared" si="6"/>
        <v>25.96</v>
      </c>
      <c r="I18" s="97">
        <f ca="1">date!$I$1/2</f>
        <v>5</v>
      </c>
      <c r="J18" s="97">
        <f ca="1">date!$I$1/2</f>
        <v>5</v>
      </c>
      <c r="K18" s="289">
        <f>-juin!AK18</f>
        <v>0</v>
      </c>
      <c r="L18" s="237">
        <f>-juil!AL18</f>
        <v>0</v>
      </c>
      <c r="M18" s="237">
        <f>-aou!AL18</f>
        <v>0</v>
      </c>
      <c r="N18" s="237">
        <f>-sep!AK18</f>
        <v>0</v>
      </c>
      <c r="O18" s="237">
        <f>-oct!AL18</f>
        <v>0</v>
      </c>
      <c r="P18" s="237">
        <f>-nov!AK18</f>
        <v>0</v>
      </c>
      <c r="Q18" s="237">
        <f>-dec!AL18</f>
        <v>0</v>
      </c>
      <c r="R18" s="237">
        <f>-jan!AL18</f>
        <v>0</v>
      </c>
      <c r="S18" s="237">
        <f>-fev!AI18</f>
        <v>0</v>
      </c>
      <c r="T18" s="237">
        <f>-mar!AL18</f>
        <v>0</v>
      </c>
      <c r="U18" s="237">
        <f>-avr!AK18</f>
        <v>0</v>
      </c>
      <c r="V18" s="290">
        <f>-mai!AL18</f>
        <v>0</v>
      </c>
      <c r="W18" s="88">
        <f t="shared" si="8"/>
        <v>0</v>
      </c>
      <c r="X18" s="303">
        <f t="shared" si="7"/>
        <v>25.96</v>
      </c>
      <c r="Y18" s="291"/>
      <c r="Z18" s="246">
        <f t="shared" ca="1" si="0"/>
        <v>5</v>
      </c>
      <c r="AA18" s="285">
        <f t="shared" ca="1" si="1"/>
        <v>5</v>
      </c>
      <c r="AB18" s="307">
        <f t="shared" ca="1" si="2"/>
        <v>10</v>
      </c>
      <c r="AC18" s="209">
        <f t="shared" ca="1" si="3"/>
        <v>35.96</v>
      </c>
      <c r="AD18" s="234">
        <f ca="1">+AC18+date!$J$1</f>
        <v>37.96</v>
      </c>
      <c r="AE18" s="68" t="s">
        <v>80</v>
      </c>
      <c r="AF18" s="131" t="s">
        <v>41</v>
      </c>
      <c r="AG18" s="30">
        <f t="shared" ca="1" si="4"/>
        <v>0</v>
      </c>
      <c r="AI18" s="248">
        <f>252+W18</f>
        <v>252</v>
      </c>
      <c r="AO18" s="368"/>
    </row>
    <row r="19" spans="1:41" x14ac:dyDescent="0.2">
      <c r="A19" s="68" t="s">
        <v>81</v>
      </c>
      <c r="B19" s="48"/>
      <c r="C19" s="4"/>
      <c r="D19" s="96">
        <f ca="1">+date!$I$1*2.083</f>
        <v>20.830000000000002</v>
      </c>
      <c r="E19" s="195">
        <v>24.96</v>
      </c>
      <c r="F19" s="95"/>
      <c r="G19" s="97">
        <v>1</v>
      </c>
      <c r="H19" s="287">
        <f t="shared" si="6"/>
        <v>25.96</v>
      </c>
      <c r="I19" s="97">
        <f ca="1">date!$I$1/2</f>
        <v>5</v>
      </c>
      <c r="J19" s="97">
        <f ca="1">date!$I$1/2</f>
        <v>5</v>
      </c>
      <c r="K19" s="289">
        <f>-juin!AK19</f>
        <v>0</v>
      </c>
      <c r="L19" s="237">
        <f>-juil!AL19</f>
        <v>0</v>
      </c>
      <c r="M19" s="237">
        <f>-aou!AL19</f>
        <v>0</v>
      </c>
      <c r="N19" s="237">
        <f>-sep!AK19</f>
        <v>0</v>
      </c>
      <c r="O19" s="237">
        <f>-oct!AL19</f>
        <v>0</v>
      </c>
      <c r="P19" s="237">
        <f>-nov!AK19</f>
        <v>0</v>
      </c>
      <c r="Q19" s="237">
        <f>-dec!AL19</f>
        <v>0</v>
      </c>
      <c r="R19" s="237">
        <f>-jan!AL19</f>
        <v>0</v>
      </c>
      <c r="S19" s="237">
        <f>-fev!AI19</f>
        <v>0</v>
      </c>
      <c r="T19" s="237">
        <f>-mar!AL19</f>
        <v>0</v>
      </c>
      <c r="U19" s="237">
        <f>-avr!AK19</f>
        <v>0</v>
      </c>
      <c r="V19" s="290">
        <f>-mai!AL19</f>
        <v>0</v>
      </c>
      <c r="W19" s="88">
        <f>SUM(K19:V19)</f>
        <v>0</v>
      </c>
      <c r="X19" s="303">
        <f t="shared" si="7"/>
        <v>25.96</v>
      </c>
      <c r="Y19" s="291"/>
      <c r="Z19" s="246">
        <f t="shared" ca="1" si="0"/>
        <v>5</v>
      </c>
      <c r="AA19" s="285">
        <f t="shared" ca="1" si="1"/>
        <v>5</v>
      </c>
      <c r="AB19" s="307">
        <f t="shared" ca="1" si="2"/>
        <v>10</v>
      </c>
      <c r="AC19" s="209">
        <f t="shared" ca="1" si="3"/>
        <v>35.96</v>
      </c>
      <c r="AD19" s="234">
        <f ca="1">+AC19+date!$J$1</f>
        <v>37.96</v>
      </c>
      <c r="AE19" s="68" t="s">
        <v>81</v>
      </c>
      <c r="AF19" s="131" t="s">
        <v>40</v>
      </c>
      <c r="AG19" s="30">
        <f t="shared" ca="1" si="4"/>
        <v>0</v>
      </c>
      <c r="AI19" s="248">
        <f>252+W19</f>
        <v>252</v>
      </c>
      <c r="AO19" s="368"/>
    </row>
    <row r="20" spans="1:41" x14ac:dyDescent="0.2">
      <c r="A20" s="68" t="s">
        <v>82</v>
      </c>
      <c r="B20" s="48"/>
      <c r="C20" s="4"/>
      <c r="D20" s="96">
        <f ca="1">+date!$I$1*2.083</f>
        <v>20.830000000000002</v>
      </c>
      <c r="E20" s="195">
        <v>24.96</v>
      </c>
      <c r="F20" s="95">
        <v>4</v>
      </c>
      <c r="G20" s="97"/>
      <c r="H20" s="287">
        <f t="shared" si="6"/>
        <v>28.96</v>
      </c>
      <c r="I20" s="97">
        <f ca="1">date!$I$1/2</f>
        <v>5</v>
      </c>
      <c r="J20" s="97">
        <f ca="1">date!$I$1/2</f>
        <v>5</v>
      </c>
      <c r="K20" s="289">
        <f>-juin!AK20</f>
        <v>0</v>
      </c>
      <c r="L20" s="237">
        <f>-juil!AL20</f>
        <v>0</v>
      </c>
      <c r="M20" s="237">
        <f>-aou!AL20</f>
        <v>0</v>
      </c>
      <c r="N20" s="237">
        <f>-sep!AK20</f>
        <v>0</v>
      </c>
      <c r="O20" s="237">
        <f>-oct!AL20</f>
        <v>0</v>
      </c>
      <c r="P20" s="237">
        <f>-nov!AK20</f>
        <v>0</v>
      </c>
      <c r="Q20" s="237">
        <f>-dec!AL20</f>
        <v>0</v>
      </c>
      <c r="R20" s="237">
        <f>-jan!AL20</f>
        <v>0</v>
      </c>
      <c r="S20" s="237">
        <f>-fev!AI20</f>
        <v>0</v>
      </c>
      <c r="T20" s="237">
        <f>-mar!AL20</f>
        <v>0</v>
      </c>
      <c r="U20" s="237">
        <f>-avr!AK20</f>
        <v>0</v>
      </c>
      <c r="V20" s="290">
        <f>-mai!AL20</f>
        <v>0</v>
      </c>
      <c r="W20" s="88">
        <f t="shared" si="8"/>
        <v>0</v>
      </c>
      <c r="X20" s="303">
        <f t="shared" si="7"/>
        <v>28.96</v>
      </c>
      <c r="Y20" s="291"/>
      <c r="Z20" s="246">
        <f t="shared" ca="1" si="0"/>
        <v>5</v>
      </c>
      <c r="AA20" s="285">
        <f t="shared" ca="1" si="1"/>
        <v>5</v>
      </c>
      <c r="AB20" s="307">
        <f t="shared" ca="1" si="2"/>
        <v>10</v>
      </c>
      <c r="AC20" s="209">
        <f t="shared" ca="1" si="3"/>
        <v>38.96</v>
      </c>
      <c r="AD20" s="369">
        <f ca="1">+AC20+date!$J$1</f>
        <v>40.96</v>
      </c>
      <c r="AE20" s="68" t="s">
        <v>82</v>
      </c>
      <c r="AF20" s="131" t="s">
        <v>40</v>
      </c>
      <c r="AG20" s="30">
        <f t="shared" ca="1" si="4"/>
        <v>0</v>
      </c>
      <c r="AI20" s="249"/>
      <c r="AO20" s="368"/>
    </row>
    <row r="21" spans="1:41" x14ac:dyDescent="0.2">
      <c r="A21" s="68" t="s">
        <v>83</v>
      </c>
      <c r="B21" s="48"/>
      <c r="C21" s="4"/>
      <c r="D21" s="96">
        <f ca="1">+date!$I$1*2.083</f>
        <v>20.830000000000002</v>
      </c>
      <c r="E21" s="195">
        <v>24.96</v>
      </c>
      <c r="F21" s="43"/>
      <c r="G21" s="97">
        <v>1</v>
      </c>
      <c r="H21" s="287">
        <f t="shared" si="6"/>
        <v>25.96</v>
      </c>
      <c r="I21" s="97">
        <f ca="1">date!$I$1/2</f>
        <v>5</v>
      </c>
      <c r="J21" s="97">
        <f ca="1">date!$I$1/2</f>
        <v>5</v>
      </c>
      <c r="K21" s="289">
        <f>-juin!AK21</f>
        <v>0</v>
      </c>
      <c r="L21" s="237">
        <f>-juil!AL21</f>
        <v>0</v>
      </c>
      <c r="M21" s="237">
        <f>-aou!AL21</f>
        <v>0</v>
      </c>
      <c r="N21" s="237">
        <f>-sep!AK21</f>
        <v>0</v>
      </c>
      <c r="O21" s="237">
        <f>-oct!AL21</f>
        <v>0</v>
      </c>
      <c r="P21" s="237">
        <f>-nov!AK21</f>
        <v>0</v>
      </c>
      <c r="Q21" s="237">
        <f>-dec!AL21</f>
        <v>0</v>
      </c>
      <c r="R21" s="237">
        <f>-jan!AL21</f>
        <v>0</v>
      </c>
      <c r="S21" s="237">
        <f>-fev!AI21</f>
        <v>0</v>
      </c>
      <c r="T21" s="237">
        <f>-mar!AL21</f>
        <v>0</v>
      </c>
      <c r="U21" s="237">
        <f>-avr!AK21</f>
        <v>0</v>
      </c>
      <c r="V21" s="290">
        <f>-mai!AL21</f>
        <v>0</v>
      </c>
      <c r="W21" s="88">
        <f t="shared" si="8"/>
        <v>0</v>
      </c>
      <c r="X21" s="303">
        <f t="shared" si="7"/>
        <v>25.96</v>
      </c>
      <c r="Y21" s="291"/>
      <c r="Z21" s="246">
        <f t="shared" ca="1" si="0"/>
        <v>5</v>
      </c>
      <c r="AA21" s="285">
        <f t="shared" ca="1" si="1"/>
        <v>5</v>
      </c>
      <c r="AB21" s="307">
        <f t="shared" ca="1" si="2"/>
        <v>10</v>
      </c>
      <c r="AC21" s="209">
        <f t="shared" ca="1" si="3"/>
        <v>35.96</v>
      </c>
      <c r="AD21" s="234">
        <f ca="1">+AC21+date!$J$1</f>
        <v>37.96</v>
      </c>
      <c r="AE21" s="68" t="s">
        <v>83</v>
      </c>
      <c r="AF21" s="131" t="s">
        <v>41</v>
      </c>
      <c r="AG21" s="30">
        <f t="shared" ca="1" si="4"/>
        <v>0</v>
      </c>
      <c r="AI21" s="248">
        <f>252+W21</f>
        <v>252</v>
      </c>
      <c r="AO21" s="368"/>
    </row>
    <row r="22" spans="1:41" x14ac:dyDescent="0.2">
      <c r="A22" s="68" t="s">
        <v>84</v>
      </c>
      <c r="B22" s="48"/>
      <c r="C22" s="4"/>
      <c r="D22" s="96">
        <f ca="1">+date!$I$1*2.083</f>
        <v>20.830000000000002</v>
      </c>
      <c r="E22" s="195">
        <v>24.96</v>
      </c>
      <c r="F22" s="43">
        <v>1</v>
      </c>
      <c r="G22" s="97">
        <f>1</f>
        <v>1</v>
      </c>
      <c r="H22" s="287">
        <f t="shared" si="6"/>
        <v>26.96</v>
      </c>
      <c r="I22" s="97">
        <f ca="1">date!$I$1/2</f>
        <v>5</v>
      </c>
      <c r="J22" s="97">
        <f ca="1">date!$I$1/2</f>
        <v>5</v>
      </c>
      <c r="K22" s="289">
        <f>-juin!AK22</f>
        <v>0</v>
      </c>
      <c r="L22" s="237">
        <f>-juil!AL22</f>
        <v>0</v>
      </c>
      <c r="M22" s="237">
        <f>-aou!AL22</f>
        <v>0</v>
      </c>
      <c r="N22" s="237">
        <f>-sep!AK22</f>
        <v>0</v>
      </c>
      <c r="O22" s="237">
        <f>-oct!AL22</f>
        <v>0</v>
      </c>
      <c r="P22" s="237">
        <f>-nov!AK22</f>
        <v>0</v>
      </c>
      <c r="Q22" s="237">
        <f>-dec!AL22</f>
        <v>0</v>
      </c>
      <c r="R22" s="237">
        <f>-jan!AL22</f>
        <v>0</v>
      </c>
      <c r="S22" s="237">
        <f>-fev!AI22</f>
        <v>0</v>
      </c>
      <c r="T22" s="237">
        <f>-mar!AL22</f>
        <v>0</v>
      </c>
      <c r="U22" s="237">
        <f>-avr!AK22</f>
        <v>0</v>
      </c>
      <c r="V22" s="290">
        <f>-mai!AL22</f>
        <v>0</v>
      </c>
      <c r="W22" s="88">
        <f t="shared" ref="W22:W26" si="10">SUM(K22:V22)</f>
        <v>0</v>
      </c>
      <c r="X22" s="303">
        <f t="shared" si="7"/>
        <v>26.96</v>
      </c>
      <c r="Y22" s="291"/>
      <c r="Z22" s="246">
        <f t="shared" ca="1" si="0"/>
        <v>5</v>
      </c>
      <c r="AA22" s="285">
        <f t="shared" ca="1" si="1"/>
        <v>5</v>
      </c>
      <c r="AB22" s="307">
        <f t="shared" ca="1" si="2"/>
        <v>10</v>
      </c>
      <c r="AC22" s="209">
        <f t="shared" ca="1" si="3"/>
        <v>36.96</v>
      </c>
      <c r="AD22" s="234">
        <f ca="1">+AC22+date!$J$1</f>
        <v>38.96</v>
      </c>
      <c r="AE22" s="68" t="s">
        <v>84</v>
      </c>
      <c r="AF22" s="131" t="s">
        <v>41</v>
      </c>
      <c r="AG22" s="30">
        <f t="shared" ca="1" si="4"/>
        <v>0</v>
      </c>
      <c r="AI22" s="248">
        <f>252+W22</f>
        <v>252</v>
      </c>
      <c r="AO22" s="368"/>
    </row>
    <row r="23" spans="1:41" x14ac:dyDescent="0.2">
      <c r="A23" s="68" t="s">
        <v>85</v>
      </c>
      <c r="B23" s="53"/>
      <c r="C23" s="14"/>
      <c r="D23" s="96">
        <f ca="1">+date!$I$1*2.083</f>
        <v>20.830000000000002</v>
      </c>
      <c r="E23" s="433">
        <v>3.6</v>
      </c>
      <c r="F23" s="43"/>
      <c r="G23" s="97"/>
      <c r="H23" s="287">
        <f t="shared" si="6"/>
        <v>3.6</v>
      </c>
      <c r="I23" s="97">
        <f ca="1">date!$I$1/2</f>
        <v>5</v>
      </c>
      <c r="J23" s="97">
        <f ca="1">date!$I$1/2</f>
        <v>5</v>
      </c>
      <c r="K23" s="289">
        <f>-juin!AK23</f>
        <v>0</v>
      </c>
      <c r="L23" s="237">
        <f>-juil!AL23</f>
        <v>0</v>
      </c>
      <c r="M23" s="237">
        <f>-aou!AL23</f>
        <v>0</v>
      </c>
      <c r="N23" s="237">
        <f>-sep!AK23</f>
        <v>0</v>
      </c>
      <c r="O23" s="237">
        <f>-oct!AL23</f>
        <v>0</v>
      </c>
      <c r="P23" s="237">
        <f>-nov!AK23</f>
        <v>0</v>
      </c>
      <c r="Q23" s="237">
        <f>-dec!AL23</f>
        <v>0</v>
      </c>
      <c r="R23" s="237">
        <f>-jan!AL23</f>
        <v>0</v>
      </c>
      <c r="S23" s="237">
        <f>-fev!AI23</f>
        <v>0</v>
      </c>
      <c r="T23" s="237">
        <f>-mar!AL23</f>
        <v>0</v>
      </c>
      <c r="U23" s="237">
        <f>-avr!AK23</f>
        <v>0</v>
      </c>
      <c r="V23" s="290">
        <f>-mai!AL23</f>
        <v>0</v>
      </c>
      <c r="W23" s="88">
        <f t="shared" si="10"/>
        <v>0</v>
      </c>
      <c r="X23" s="303">
        <f>IF(H23+W23&gt;=0,H23+W23,0)</f>
        <v>3.6</v>
      </c>
      <c r="Y23" s="291"/>
      <c r="Z23" s="246">
        <f t="shared" ca="1" si="0"/>
        <v>5</v>
      </c>
      <c r="AA23" s="285">
        <f t="shared" ca="1" si="1"/>
        <v>5</v>
      </c>
      <c r="AB23" s="307">
        <f t="shared" ca="1" si="2"/>
        <v>10</v>
      </c>
      <c r="AC23" s="209">
        <f t="shared" ca="1" si="3"/>
        <v>13.6</v>
      </c>
      <c r="AD23" s="234">
        <f ca="1">+AC23+date!$J$1</f>
        <v>15.6</v>
      </c>
      <c r="AE23" s="68" t="s">
        <v>85</v>
      </c>
      <c r="AF23" s="131" t="s">
        <v>41</v>
      </c>
      <c r="AG23" s="30">
        <f t="shared" ca="1" si="4"/>
        <v>0</v>
      </c>
      <c r="AI23" s="248"/>
      <c r="AO23" s="368"/>
    </row>
    <row r="24" spans="1:41" x14ac:dyDescent="0.2">
      <c r="A24" s="68" t="s">
        <v>86</v>
      </c>
      <c r="B24" s="48"/>
      <c r="C24" s="4"/>
      <c r="D24" s="96">
        <f ca="1">+date!$I$1*2.083</f>
        <v>20.830000000000002</v>
      </c>
      <c r="E24" s="195">
        <v>24.96</v>
      </c>
      <c r="F24" s="43"/>
      <c r="G24" s="97"/>
      <c r="H24" s="287">
        <f t="shared" si="6"/>
        <v>24.96</v>
      </c>
      <c r="I24" s="97">
        <f ca="1">date!$I$1/2</f>
        <v>5</v>
      </c>
      <c r="J24" s="97">
        <f ca="1">date!$I$1/2</f>
        <v>5</v>
      </c>
      <c r="K24" s="289">
        <f>-juin!AK24</f>
        <v>0</v>
      </c>
      <c r="L24" s="237">
        <f>-juil!AL24</f>
        <v>0</v>
      </c>
      <c r="M24" s="237">
        <f>-aou!AL24</f>
        <v>0</v>
      </c>
      <c r="N24" s="237">
        <f>-sep!AK24</f>
        <v>0</v>
      </c>
      <c r="O24" s="237">
        <f>-oct!AL24</f>
        <v>0</v>
      </c>
      <c r="P24" s="237">
        <f>-nov!AK24</f>
        <v>0</v>
      </c>
      <c r="Q24" s="237">
        <f>-dec!AL24</f>
        <v>0</v>
      </c>
      <c r="R24" s="237">
        <f>-jan!AL24</f>
        <v>0</v>
      </c>
      <c r="S24" s="237">
        <f>-fev!AI24</f>
        <v>0</v>
      </c>
      <c r="T24" s="237">
        <f>-mar!AL24</f>
        <v>0</v>
      </c>
      <c r="U24" s="237">
        <f>-avr!AK24</f>
        <v>0</v>
      </c>
      <c r="V24" s="290">
        <f>-mai!AL24</f>
        <v>0</v>
      </c>
      <c r="W24" s="88">
        <f t="shared" si="10"/>
        <v>0</v>
      </c>
      <c r="X24" s="303">
        <f t="shared" ref="X24:X36" si="11">IF(H24+W24&gt;=0,H24+W24,0)</f>
        <v>24.96</v>
      </c>
      <c r="Y24" s="291"/>
      <c r="Z24" s="246">
        <f t="shared" ca="1" si="0"/>
        <v>5</v>
      </c>
      <c r="AA24" s="285">
        <f t="shared" ca="1" si="1"/>
        <v>5</v>
      </c>
      <c r="AB24" s="307">
        <f t="shared" ca="1" si="2"/>
        <v>10</v>
      </c>
      <c r="AC24" s="209">
        <f t="shared" ca="1" si="3"/>
        <v>34.96</v>
      </c>
      <c r="AD24" s="234">
        <f ca="1">+AC24+date!$J$1</f>
        <v>36.96</v>
      </c>
      <c r="AE24" s="68" t="s">
        <v>86</v>
      </c>
      <c r="AF24" s="131" t="s">
        <v>40</v>
      </c>
      <c r="AG24" s="30">
        <f t="shared" ca="1" si="4"/>
        <v>0</v>
      </c>
      <c r="AI24" s="248"/>
      <c r="AO24" s="368"/>
    </row>
    <row r="25" spans="1:41" x14ac:dyDescent="0.2">
      <c r="A25" s="68" t="s">
        <v>87</v>
      </c>
      <c r="B25" s="48"/>
      <c r="C25" s="4"/>
      <c r="D25" s="96">
        <f ca="1">+date!$I$1*2.083</f>
        <v>20.830000000000002</v>
      </c>
      <c r="E25" s="195">
        <v>24.96</v>
      </c>
      <c r="F25" s="43"/>
      <c r="G25" s="97">
        <v>1</v>
      </c>
      <c r="H25" s="287">
        <f t="shared" si="6"/>
        <v>25.96</v>
      </c>
      <c r="I25" s="97">
        <f ca="1">date!$I$1/2</f>
        <v>5</v>
      </c>
      <c r="J25" s="97">
        <f ca="1">date!$I$1/2</f>
        <v>5</v>
      </c>
      <c r="K25" s="289">
        <f>-juin!AK25</f>
        <v>0</v>
      </c>
      <c r="L25" s="237">
        <f>-juil!AL25</f>
        <v>0</v>
      </c>
      <c r="M25" s="237">
        <f>-aou!AL25</f>
        <v>0</v>
      </c>
      <c r="N25" s="237">
        <f>-sep!AK25</f>
        <v>0</v>
      </c>
      <c r="O25" s="237">
        <f>-oct!AL25</f>
        <v>0</v>
      </c>
      <c r="P25" s="237">
        <f>-nov!AK25</f>
        <v>0</v>
      </c>
      <c r="Q25" s="237">
        <f>-dec!AL25</f>
        <v>0</v>
      </c>
      <c r="R25" s="237">
        <f>-jan!AL25</f>
        <v>0</v>
      </c>
      <c r="S25" s="237">
        <f>-fev!AI25</f>
        <v>0</v>
      </c>
      <c r="T25" s="237">
        <f>-mar!AL25</f>
        <v>0</v>
      </c>
      <c r="U25" s="237">
        <f>-avr!AK25</f>
        <v>0</v>
      </c>
      <c r="V25" s="290">
        <f>-mai!AL25</f>
        <v>0</v>
      </c>
      <c r="W25" s="88">
        <f t="shared" si="10"/>
        <v>0</v>
      </c>
      <c r="X25" s="303">
        <f t="shared" si="11"/>
        <v>25.96</v>
      </c>
      <c r="Y25" s="291"/>
      <c r="Z25" s="246">
        <f t="shared" ca="1" si="0"/>
        <v>5</v>
      </c>
      <c r="AA25" s="285">
        <f t="shared" ca="1" si="1"/>
        <v>5</v>
      </c>
      <c r="AB25" s="307">
        <f t="shared" ca="1" si="2"/>
        <v>10</v>
      </c>
      <c r="AC25" s="209">
        <f t="shared" ca="1" si="3"/>
        <v>35.96</v>
      </c>
      <c r="AD25" s="234">
        <f ca="1">+AC25+date!$J$1</f>
        <v>37.96</v>
      </c>
      <c r="AE25" s="68" t="s">
        <v>87</v>
      </c>
      <c r="AF25" s="131" t="s">
        <v>43</v>
      </c>
      <c r="AG25" s="30">
        <f t="shared" ca="1" si="4"/>
        <v>0</v>
      </c>
      <c r="AI25" s="248">
        <f t="shared" ref="AI25:AI35" si="12">252+W25</f>
        <v>252</v>
      </c>
      <c r="AK25" s="37"/>
      <c r="AO25" s="368"/>
    </row>
    <row r="26" spans="1:41" x14ac:dyDescent="0.2">
      <c r="A26" s="68" t="s">
        <v>88</v>
      </c>
      <c r="B26" s="48"/>
      <c r="C26" s="4"/>
      <c r="D26" s="96">
        <f ca="1">+date!$I$1*2.083</f>
        <v>20.830000000000002</v>
      </c>
      <c r="E26" s="195">
        <v>24.96</v>
      </c>
      <c r="F26" s="43"/>
      <c r="G26" s="97">
        <v>1</v>
      </c>
      <c r="H26" s="287">
        <f t="shared" si="6"/>
        <v>25.96</v>
      </c>
      <c r="I26" s="97">
        <f ca="1">date!$I$1/2</f>
        <v>5</v>
      </c>
      <c r="J26" s="97">
        <f ca="1">date!$I$1/2</f>
        <v>5</v>
      </c>
      <c r="K26" s="289">
        <f>-juin!AK26</f>
        <v>0</v>
      </c>
      <c r="L26" s="237">
        <f>-juil!AL26</f>
        <v>0</v>
      </c>
      <c r="M26" s="237">
        <f>-aou!AL26</f>
        <v>0</v>
      </c>
      <c r="N26" s="237">
        <f>-sep!AK26</f>
        <v>0</v>
      </c>
      <c r="O26" s="237">
        <f>-oct!AL26</f>
        <v>0</v>
      </c>
      <c r="P26" s="237">
        <f>-nov!AK26</f>
        <v>0</v>
      </c>
      <c r="Q26" s="237">
        <f>-dec!AL26</f>
        <v>0</v>
      </c>
      <c r="R26" s="237">
        <f>-jan!AL26</f>
        <v>0</v>
      </c>
      <c r="S26" s="237">
        <f>-fev!AI26</f>
        <v>0</v>
      </c>
      <c r="T26" s="237">
        <f>-mar!AL26</f>
        <v>0</v>
      </c>
      <c r="U26" s="237">
        <f>-avr!AK26</f>
        <v>0</v>
      </c>
      <c r="V26" s="290">
        <f>-mai!AL26</f>
        <v>0</v>
      </c>
      <c r="W26" s="88">
        <f t="shared" si="10"/>
        <v>0</v>
      </c>
      <c r="X26" s="303">
        <f t="shared" si="11"/>
        <v>25.96</v>
      </c>
      <c r="Y26" s="291"/>
      <c r="Z26" s="246">
        <f t="shared" ca="1" si="0"/>
        <v>5</v>
      </c>
      <c r="AA26" s="285">
        <f t="shared" ca="1" si="1"/>
        <v>5</v>
      </c>
      <c r="AB26" s="307">
        <f t="shared" ca="1" si="2"/>
        <v>10</v>
      </c>
      <c r="AC26" s="209">
        <f t="shared" ca="1" si="3"/>
        <v>35.96</v>
      </c>
      <c r="AD26" s="234">
        <f ca="1">+AC26+date!$J$1</f>
        <v>37.96</v>
      </c>
      <c r="AE26" s="68" t="s">
        <v>88</v>
      </c>
      <c r="AF26" s="131" t="s">
        <v>40</v>
      </c>
      <c r="AG26" s="30">
        <f t="shared" ca="1" si="4"/>
        <v>0</v>
      </c>
      <c r="AI26" s="248">
        <f t="shared" si="12"/>
        <v>252</v>
      </c>
      <c r="AO26" s="368"/>
    </row>
    <row r="27" spans="1:41" x14ac:dyDescent="0.2">
      <c r="A27" s="68" t="s">
        <v>89</v>
      </c>
      <c r="B27" s="48"/>
      <c r="C27" s="4"/>
      <c r="D27" s="96">
        <f ca="1">+date!$I$1*2.083</f>
        <v>20.830000000000002</v>
      </c>
      <c r="E27" s="195">
        <v>24.96</v>
      </c>
      <c r="F27" s="43"/>
      <c r="G27" s="97">
        <v>1</v>
      </c>
      <c r="H27" s="287">
        <f t="shared" si="6"/>
        <v>25.96</v>
      </c>
      <c r="I27" s="97">
        <f ca="1">date!$I$1/2</f>
        <v>5</v>
      </c>
      <c r="J27" s="97">
        <f ca="1">date!$I$1/2</f>
        <v>5</v>
      </c>
      <c r="K27" s="289">
        <f>-juin!AK27</f>
        <v>0</v>
      </c>
      <c r="L27" s="237">
        <f>-juil!AL27</f>
        <v>0</v>
      </c>
      <c r="M27" s="237">
        <f>-aou!AL27</f>
        <v>0</v>
      </c>
      <c r="N27" s="237">
        <f>-sep!AK27</f>
        <v>0</v>
      </c>
      <c r="O27" s="237">
        <f>-oct!AL27</f>
        <v>0</v>
      </c>
      <c r="P27" s="237">
        <f>-nov!AK27</f>
        <v>0</v>
      </c>
      <c r="Q27" s="237">
        <f>-dec!AL27</f>
        <v>0</v>
      </c>
      <c r="R27" s="237">
        <f>-jan!AL27</f>
        <v>0</v>
      </c>
      <c r="S27" s="237">
        <f>-fev!AI27</f>
        <v>0</v>
      </c>
      <c r="T27" s="237">
        <f>-mar!AL27</f>
        <v>0</v>
      </c>
      <c r="U27" s="237">
        <f>-avr!AK27</f>
        <v>0</v>
      </c>
      <c r="V27" s="290">
        <f>-mai!AL27</f>
        <v>0</v>
      </c>
      <c r="W27" s="88">
        <f t="shared" si="8"/>
        <v>0</v>
      </c>
      <c r="X27" s="303">
        <f t="shared" si="11"/>
        <v>25.96</v>
      </c>
      <c r="Y27" s="291"/>
      <c r="Z27" s="246">
        <f t="shared" ca="1" si="0"/>
        <v>5</v>
      </c>
      <c r="AA27" s="285">
        <f t="shared" ca="1" si="1"/>
        <v>5</v>
      </c>
      <c r="AB27" s="307">
        <f t="shared" ca="1" si="2"/>
        <v>10</v>
      </c>
      <c r="AC27" s="209">
        <f t="shared" ca="1" si="3"/>
        <v>35.96</v>
      </c>
      <c r="AD27" s="234">
        <f ca="1">+AC27+date!$J$1</f>
        <v>37.96</v>
      </c>
      <c r="AE27" s="68" t="s">
        <v>89</v>
      </c>
      <c r="AF27" s="131" t="s">
        <v>42</v>
      </c>
      <c r="AG27" s="30">
        <f t="shared" ca="1" si="4"/>
        <v>0</v>
      </c>
      <c r="AI27" s="248">
        <f t="shared" si="12"/>
        <v>252</v>
      </c>
      <c r="AO27" s="368"/>
    </row>
    <row r="28" spans="1:41" x14ac:dyDescent="0.2">
      <c r="A28" s="68" t="s">
        <v>90</v>
      </c>
      <c r="B28" s="48"/>
      <c r="C28" s="4"/>
      <c r="D28" s="96">
        <f ca="1">+date!$I$1*2.083</f>
        <v>20.830000000000002</v>
      </c>
      <c r="E28" s="433">
        <v>5.2</v>
      </c>
      <c r="F28" s="43"/>
      <c r="G28" s="97"/>
      <c r="H28" s="287">
        <f t="shared" si="6"/>
        <v>5.2</v>
      </c>
      <c r="I28" s="97">
        <f ca="1">date!$I$1/2</f>
        <v>5</v>
      </c>
      <c r="J28" s="97">
        <f ca="1">date!$I$1/2</f>
        <v>5</v>
      </c>
      <c r="K28" s="289">
        <f>-juin!AK28</f>
        <v>0</v>
      </c>
      <c r="L28" s="237">
        <f>-juil!AL28</f>
        <v>0</v>
      </c>
      <c r="M28" s="237">
        <f>-aou!AL28</f>
        <v>0</v>
      </c>
      <c r="N28" s="237">
        <f>-sep!AK28</f>
        <v>0</v>
      </c>
      <c r="O28" s="237">
        <f>-oct!AL28</f>
        <v>0</v>
      </c>
      <c r="P28" s="237">
        <f>-nov!AK28</f>
        <v>0</v>
      </c>
      <c r="Q28" s="237">
        <f>-dec!AL28</f>
        <v>0</v>
      </c>
      <c r="R28" s="237">
        <f>-jan!AL28</f>
        <v>0</v>
      </c>
      <c r="S28" s="237">
        <f>-fev!AI28</f>
        <v>0</v>
      </c>
      <c r="T28" s="237">
        <f>-mar!AL28</f>
        <v>0</v>
      </c>
      <c r="U28" s="237">
        <f>-avr!AK28</f>
        <v>0</v>
      </c>
      <c r="V28" s="290">
        <f>-mai!AL28</f>
        <v>0</v>
      </c>
      <c r="W28" s="88">
        <f t="shared" si="8"/>
        <v>0</v>
      </c>
      <c r="X28" s="303">
        <f t="shared" si="11"/>
        <v>5.2</v>
      </c>
      <c r="Y28" s="291"/>
      <c r="Z28" s="246">
        <f t="shared" ca="1" si="0"/>
        <v>5</v>
      </c>
      <c r="AA28" s="285">
        <f t="shared" ca="1" si="1"/>
        <v>5</v>
      </c>
      <c r="AB28" s="307">
        <f t="shared" ca="1" si="2"/>
        <v>10</v>
      </c>
      <c r="AC28" s="209">
        <f t="shared" ca="1" si="3"/>
        <v>15.2</v>
      </c>
      <c r="AD28" s="234">
        <f ca="1">+AC28+date!$J$1</f>
        <v>17.2</v>
      </c>
      <c r="AE28" s="68" t="s">
        <v>90</v>
      </c>
      <c r="AF28" s="131" t="s">
        <v>41</v>
      </c>
      <c r="AG28" s="30">
        <f t="shared" ca="1" si="4"/>
        <v>0</v>
      </c>
      <c r="AI28" s="248"/>
      <c r="AO28" s="368"/>
    </row>
    <row r="29" spans="1:41" x14ac:dyDescent="0.2">
      <c r="A29" s="68" t="s">
        <v>91</v>
      </c>
      <c r="B29" s="48"/>
      <c r="C29" s="4"/>
      <c r="D29" s="96">
        <f ca="1">+date!$I$1*2.083</f>
        <v>20.830000000000002</v>
      </c>
      <c r="E29" s="195">
        <v>24.96</v>
      </c>
      <c r="F29" s="43"/>
      <c r="G29" s="97">
        <v>1</v>
      </c>
      <c r="H29" s="287">
        <f t="shared" si="6"/>
        <v>25.96</v>
      </c>
      <c r="I29" s="97">
        <f ca="1">date!$I$1/2</f>
        <v>5</v>
      </c>
      <c r="J29" s="97">
        <f ca="1">date!$I$1/2</f>
        <v>5</v>
      </c>
      <c r="K29" s="289">
        <f>-juin!AK29</f>
        <v>0</v>
      </c>
      <c r="L29" s="237">
        <f>-juil!AL29</f>
        <v>0</v>
      </c>
      <c r="M29" s="237">
        <f>-aou!AL29</f>
        <v>0</v>
      </c>
      <c r="N29" s="237">
        <f>-sep!AK29</f>
        <v>0</v>
      </c>
      <c r="O29" s="237">
        <f>-oct!AL29</f>
        <v>0</v>
      </c>
      <c r="P29" s="237">
        <f>-nov!AK29</f>
        <v>0</v>
      </c>
      <c r="Q29" s="237">
        <f>-dec!AL29</f>
        <v>0</v>
      </c>
      <c r="R29" s="237">
        <f>-jan!AL29</f>
        <v>0</v>
      </c>
      <c r="S29" s="237">
        <f>-fev!AI29</f>
        <v>0</v>
      </c>
      <c r="T29" s="237">
        <f>-mar!AL29</f>
        <v>0</v>
      </c>
      <c r="U29" s="237">
        <f>-avr!AK29</f>
        <v>0</v>
      </c>
      <c r="V29" s="290">
        <f>-mai!AL29</f>
        <v>0</v>
      </c>
      <c r="W29" s="88">
        <f t="shared" si="8"/>
        <v>0</v>
      </c>
      <c r="X29" s="303">
        <f t="shared" si="11"/>
        <v>25.96</v>
      </c>
      <c r="Y29" s="291"/>
      <c r="Z29" s="246">
        <f t="shared" ca="1" si="0"/>
        <v>5</v>
      </c>
      <c r="AA29" s="285">
        <f t="shared" ca="1" si="1"/>
        <v>5</v>
      </c>
      <c r="AB29" s="307">
        <f t="shared" ca="1" si="2"/>
        <v>10</v>
      </c>
      <c r="AC29" s="209">
        <f t="shared" ca="1" si="3"/>
        <v>35.96</v>
      </c>
      <c r="AD29" s="234">
        <f ca="1">+AC29+date!$J$1</f>
        <v>37.96</v>
      </c>
      <c r="AE29" s="68" t="s">
        <v>91</v>
      </c>
      <c r="AF29" s="131" t="s">
        <v>40</v>
      </c>
      <c r="AG29" s="30">
        <f t="shared" ca="1" si="4"/>
        <v>0</v>
      </c>
      <c r="AI29" s="248">
        <f t="shared" si="12"/>
        <v>252</v>
      </c>
      <c r="AO29" s="368"/>
    </row>
    <row r="30" spans="1:41" x14ac:dyDescent="0.2">
      <c r="A30" s="68" t="s">
        <v>92</v>
      </c>
      <c r="B30" s="48"/>
      <c r="C30" s="4"/>
      <c r="D30" s="96">
        <f ca="1">+date!$I$1*2.083</f>
        <v>20.830000000000002</v>
      </c>
      <c r="E30" s="195">
        <v>24.96</v>
      </c>
      <c r="F30" s="43"/>
      <c r="G30" s="97">
        <v>1</v>
      </c>
      <c r="H30" s="287">
        <f t="shared" si="6"/>
        <v>25.96</v>
      </c>
      <c r="I30" s="97">
        <f ca="1">date!$I$1/2</f>
        <v>5</v>
      </c>
      <c r="J30" s="97">
        <f ca="1">date!$I$1/2</f>
        <v>5</v>
      </c>
      <c r="K30" s="289">
        <f>-juin!AK30</f>
        <v>0</v>
      </c>
      <c r="L30" s="237">
        <f>-juil!AL30</f>
        <v>0</v>
      </c>
      <c r="M30" s="237">
        <f>-aou!AL30</f>
        <v>0</v>
      </c>
      <c r="N30" s="237">
        <f>-sep!AK30</f>
        <v>0</v>
      </c>
      <c r="O30" s="237">
        <f>-oct!AL30</f>
        <v>0</v>
      </c>
      <c r="P30" s="237">
        <f>-nov!AK30</f>
        <v>0</v>
      </c>
      <c r="Q30" s="237">
        <f>-dec!AL30</f>
        <v>0</v>
      </c>
      <c r="R30" s="237">
        <f>-jan!AL30</f>
        <v>0</v>
      </c>
      <c r="S30" s="237">
        <f>-fev!AI30</f>
        <v>0</v>
      </c>
      <c r="T30" s="237">
        <f>-mar!AL30</f>
        <v>0</v>
      </c>
      <c r="U30" s="237">
        <f>-avr!AK30</f>
        <v>0</v>
      </c>
      <c r="V30" s="290">
        <f>-mai!AL30</f>
        <v>0</v>
      </c>
      <c r="W30" s="88">
        <f t="shared" si="8"/>
        <v>0</v>
      </c>
      <c r="X30" s="303">
        <f t="shared" si="11"/>
        <v>25.96</v>
      </c>
      <c r="Y30" s="291"/>
      <c r="Z30" s="246">
        <f t="shared" ca="1" si="0"/>
        <v>5</v>
      </c>
      <c r="AA30" s="285">
        <f t="shared" ca="1" si="1"/>
        <v>5</v>
      </c>
      <c r="AB30" s="307">
        <f t="shared" ca="1" si="2"/>
        <v>10</v>
      </c>
      <c r="AC30" s="209">
        <f t="shared" ca="1" si="3"/>
        <v>35.96</v>
      </c>
      <c r="AD30" s="234">
        <f ca="1">+AC30+date!$J$1</f>
        <v>37.96</v>
      </c>
      <c r="AE30" s="68" t="s">
        <v>92</v>
      </c>
      <c r="AF30" s="131" t="s">
        <v>41</v>
      </c>
      <c r="AG30" s="30">
        <f t="shared" ca="1" si="4"/>
        <v>0</v>
      </c>
      <c r="AI30" s="248">
        <f t="shared" si="12"/>
        <v>252</v>
      </c>
      <c r="AO30" s="368"/>
    </row>
    <row r="31" spans="1:41" x14ac:dyDescent="0.2">
      <c r="A31" s="68" t="s">
        <v>93</v>
      </c>
      <c r="B31" s="53"/>
      <c r="C31" s="14"/>
      <c r="D31" s="96">
        <f ca="1">+date!$I$1*2.083</f>
        <v>20.830000000000002</v>
      </c>
      <c r="E31" s="195">
        <v>24.96</v>
      </c>
      <c r="F31" s="60"/>
      <c r="G31" s="97">
        <v>1</v>
      </c>
      <c r="H31" s="287">
        <f t="shared" si="6"/>
        <v>25.96</v>
      </c>
      <c r="I31" s="97">
        <f ca="1">date!$I$1/2</f>
        <v>5</v>
      </c>
      <c r="J31" s="97">
        <f ca="1">date!$I$1/2</f>
        <v>5</v>
      </c>
      <c r="K31" s="289">
        <f>-juin!AK31</f>
        <v>0</v>
      </c>
      <c r="L31" s="237">
        <f>-juil!AL31</f>
        <v>0</v>
      </c>
      <c r="M31" s="237">
        <f>-aou!AL31</f>
        <v>0</v>
      </c>
      <c r="N31" s="237">
        <f>-sep!AK31</f>
        <v>0</v>
      </c>
      <c r="O31" s="237">
        <f>-oct!AL31</f>
        <v>0</v>
      </c>
      <c r="P31" s="237">
        <f>-nov!AK31</f>
        <v>0</v>
      </c>
      <c r="Q31" s="237">
        <f>-dec!AL31</f>
        <v>0</v>
      </c>
      <c r="R31" s="237">
        <f>-jan!AL31</f>
        <v>0</v>
      </c>
      <c r="S31" s="237">
        <f>-fev!AI31</f>
        <v>0</v>
      </c>
      <c r="T31" s="237">
        <f>-mar!AL31</f>
        <v>0</v>
      </c>
      <c r="U31" s="237">
        <f>-avr!AK31</f>
        <v>0</v>
      </c>
      <c r="V31" s="290">
        <f>-mai!AL31</f>
        <v>0</v>
      </c>
      <c r="W31" s="88">
        <f t="shared" si="8"/>
        <v>0</v>
      </c>
      <c r="X31" s="303">
        <f t="shared" si="11"/>
        <v>25.96</v>
      </c>
      <c r="Y31" s="291"/>
      <c r="Z31" s="246">
        <f t="shared" ca="1" si="0"/>
        <v>5</v>
      </c>
      <c r="AA31" s="285">
        <f t="shared" ca="1" si="1"/>
        <v>5</v>
      </c>
      <c r="AB31" s="307">
        <f t="shared" ca="1" si="2"/>
        <v>10</v>
      </c>
      <c r="AC31" s="209">
        <f t="shared" ca="1" si="3"/>
        <v>35.96</v>
      </c>
      <c r="AD31" s="369">
        <f ca="1">+AC31+date!$J$1</f>
        <v>37.96</v>
      </c>
      <c r="AE31" s="68" t="s">
        <v>93</v>
      </c>
      <c r="AF31" s="131" t="s">
        <v>40</v>
      </c>
      <c r="AG31" s="30">
        <f t="shared" ca="1" si="4"/>
        <v>0</v>
      </c>
      <c r="AI31" s="248">
        <f t="shared" si="12"/>
        <v>252</v>
      </c>
      <c r="AO31" s="368"/>
    </row>
    <row r="32" spans="1:41" x14ac:dyDescent="0.2">
      <c r="A32" s="68" t="s">
        <v>94</v>
      </c>
      <c r="B32" s="48"/>
      <c r="C32" s="13"/>
      <c r="D32" s="96">
        <f ca="1">+date!$I$1*2.083</f>
        <v>20.830000000000002</v>
      </c>
      <c r="E32" s="195">
        <v>24.96</v>
      </c>
      <c r="F32" s="43">
        <v>1</v>
      </c>
      <c r="G32" s="97">
        <v>1</v>
      </c>
      <c r="H32" s="287">
        <f t="shared" si="6"/>
        <v>26.96</v>
      </c>
      <c r="I32" s="97">
        <f ca="1">date!$I$1/2</f>
        <v>5</v>
      </c>
      <c r="J32" s="97">
        <f ca="1">date!$I$1/2</f>
        <v>5</v>
      </c>
      <c r="K32" s="289">
        <f>-juin!AK32</f>
        <v>0</v>
      </c>
      <c r="L32" s="237">
        <f>-juil!AL32</f>
        <v>0</v>
      </c>
      <c r="M32" s="237">
        <f>-aou!AL32</f>
        <v>0</v>
      </c>
      <c r="N32" s="237">
        <f>-sep!AK32</f>
        <v>0</v>
      </c>
      <c r="O32" s="237">
        <f>-oct!AL32</f>
        <v>0</v>
      </c>
      <c r="P32" s="237">
        <f>-nov!AK32</f>
        <v>0</v>
      </c>
      <c r="Q32" s="237">
        <f>-dec!AL32</f>
        <v>0</v>
      </c>
      <c r="R32" s="237">
        <f>-jan!AL32</f>
        <v>0</v>
      </c>
      <c r="S32" s="237">
        <f>-fev!AI32</f>
        <v>0</v>
      </c>
      <c r="T32" s="237">
        <f>-mar!AL32</f>
        <v>0</v>
      </c>
      <c r="U32" s="237">
        <f>-avr!AK32</f>
        <v>0</v>
      </c>
      <c r="V32" s="290">
        <f>-mai!AL32</f>
        <v>0</v>
      </c>
      <c r="W32" s="88">
        <f t="shared" si="8"/>
        <v>0</v>
      </c>
      <c r="X32" s="303">
        <f t="shared" si="11"/>
        <v>26.96</v>
      </c>
      <c r="Y32" s="291"/>
      <c r="Z32" s="246">
        <f t="shared" ca="1" si="0"/>
        <v>5</v>
      </c>
      <c r="AA32" s="285">
        <f t="shared" ca="1" si="1"/>
        <v>5</v>
      </c>
      <c r="AB32" s="307">
        <f t="shared" ca="1" si="2"/>
        <v>10</v>
      </c>
      <c r="AC32" s="209">
        <f t="shared" ca="1" si="3"/>
        <v>36.96</v>
      </c>
      <c r="AD32" s="234">
        <f ca="1">+AC32+date!$J$1</f>
        <v>38.96</v>
      </c>
      <c r="AE32" s="68" t="s">
        <v>94</v>
      </c>
      <c r="AF32" s="131" t="s">
        <v>40</v>
      </c>
      <c r="AG32" s="30">
        <f t="shared" ca="1" si="4"/>
        <v>0</v>
      </c>
      <c r="AI32" s="248">
        <f t="shared" si="12"/>
        <v>252</v>
      </c>
      <c r="AO32" s="368"/>
    </row>
    <row r="33" spans="1:41" x14ac:dyDescent="0.2">
      <c r="A33" s="68" t="s">
        <v>95</v>
      </c>
      <c r="B33" s="48"/>
      <c r="C33" s="4"/>
      <c r="D33" s="96">
        <f ca="1">+date!$I$1*2.083</f>
        <v>20.830000000000002</v>
      </c>
      <c r="E33" s="195">
        <v>24.96</v>
      </c>
      <c r="F33" s="43"/>
      <c r="G33" s="97">
        <v>1</v>
      </c>
      <c r="H33" s="287">
        <f t="shared" si="6"/>
        <v>25.96</v>
      </c>
      <c r="I33" s="97">
        <f ca="1">date!$I$1/2</f>
        <v>5</v>
      </c>
      <c r="J33" s="97">
        <f ca="1">date!$I$1/2</f>
        <v>5</v>
      </c>
      <c r="K33" s="289">
        <f>-juin!AK33</f>
        <v>0</v>
      </c>
      <c r="L33" s="237">
        <f>-juil!AL33</f>
        <v>0</v>
      </c>
      <c r="M33" s="237">
        <f>-aou!AL33</f>
        <v>0</v>
      </c>
      <c r="N33" s="237">
        <f>-sep!AK33</f>
        <v>0</v>
      </c>
      <c r="O33" s="237">
        <f>-oct!AL33</f>
        <v>0</v>
      </c>
      <c r="P33" s="237">
        <f>-nov!AK33</f>
        <v>0</v>
      </c>
      <c r="Q33" s="237">
        <f>-dec!AL33</f>
        <v>0</v>
      </c>
      <c r="R33" s="237">
        <f>-jan!AL33</f>
        <v>0</v>
      </c>
      <c r="S33" s="237">
        <f>-fev!AI33</f>
        <v>0</v>
      </c>
      <c r="T33" s="237">
        <f>-mar!AL33</f>
        <v>0</v>
      </c>
      <c r="U33" s="237">
        <f>-avr!AK33</f>
        <v>0</v>
      </c>
      <c r="V33" s="290">
        <f>-mai!AL33</f>
        <v>0</v>
      </c>
      <c r="W33" s="88">
        <f t="shared" ref="W33:W37" si="13">SUM(K33:V33)</f>
        <v>0</v>
      </c>
      <c r="X33" s="303">
        <f t="shared" si="11"/>
        <v>25.96</v>
      </c>
      <c r="Y33" s="291"/>
      <c r="Z33" s="246">
        <f t="shared" ca="1" si="0"/>
        <v>5</v>
      </c>
      <c r="AA33" s="285">
        <f t="shared" ca="1" si="1"/>
        <v>5</v>
      </c>
      <c r="AB33" s="307">
        <f t="shared" ca="1" si="2"/>
        <v>10</v>
      </c>
      <c r="AC33" s="209">
        <f t="shared" ca="1" si="3"/>
        <v>35.96</v>
      </c>
      <c r="AD33" s="234">
        <f ca="1">+AC33+date!$J$1</f>
        <v>37.96</v>
      </c>
      <c r="AE33" s="68" t="s">
        <v>95</v>
      </c>
      <c r="AF33" s="131" t="s">
        <v>40</v>
      </c>
      <c r="AG33" s="30">
        <f t="shared" ca="1" si="4"/>
        <v>0</v>
      </c>
      <c r="AI33" s="248">
        <f t="shared" si="12"/>
        <v>252</v>
      </c>
      <c r="AO33" s="368"/>
    </row>
    <row r="34" spans="1:41" x14ac:dyDescent="0.2">
      <c r="A34" s="252" t="s">
        <v>96</v>
      </c>
      <c r="B34" s="48"/>
      <c r="C34" s="4"/>
      <c r="D34" s="96">
        <f ca="1">+date!$I$1*2.083</f>
        <v>20.830000000000002</v>
      </c>
      <c r="E34" s="195">
        <v>24.96</v>
      </c>
      <c r="F34" s="43"/>
      <c r="G34" s="97">
        <v>1</v>
      </c>
      <c r="H34" s="287">
        <f t="shared" si="6"/>
        <v>25.96</v>
      </c>
      <c r="I34" s="97">
        <f ca="1">date!$I$1/2</f>
        <v>5</v>
      </c>
      <c r="J34" s="97">
        <f ca="1">date!$I$1/2</f>
        <v>5</v>
      </c>
      <c r="K34" s="289">
        <f>-juin!AK34</f>
        <v>0</v>
      </c>
      <c r="L34" s="237">
        <f>-juil!AL34</f>
        <v>0</v>
      </c>
      <c r="M34" s="237">
        <f>-aou!AL34</f>
        <v>0</v>
      </c>
      <c r="N34" s="237">
        <f>-sep!AK34</f>
        <v>0</v>
      </c>
      <c r="O34" s="237">
        <f>-oct!AL34</f>
        <v>0</v>
      </c>
      <c r="P34" s="237">
        <f>-nov!AK34</f>
        <v>0</v>
      </c>
      <c r="Q34" s="237">
        <f>-dec!AL34</f>
        <v>0</v>
      </c>
      <c r="R34" s="237">
        <f>-jan!AL34</f>
        <v>0</v>
      </c>
      <c r="S34" s="237">
        <f>-fev!AI34</f>
        <v>0</v>
      </c>
      <c r="T34" s="237">
        <f>-mar!AL34</f>
        <v>0</v>
      </c>
      <c r="U34" s="237">
        <f>-avr!AK34</f>
        <v>0</v>
      </c>
      <c r="V34" s="290">
        <f>-mai!AL34</f>
        <v>0</v>
      </c>
      <c r="W34" s="88">
        <f t="shared" si="13"/>
        <v>0</v>
      </c>
      <c r="X34" s="303">
        <f t="shared" si="11"/>
        <v>25.96</v>
      </c>
      <c r="Y34" s="291"/>
      <c r="Z34" s="246">
        <f t="shared" ca="1" si="0"/>
        <v>5</v>
      </c>
      <c r="AA34" s="285">
        <f t="shared" ca="1" si="1"/>
        <v>5</v>
      </c>
      <c r="AB34" s="307">
        <f t="shared" ca="1" si="2"/>
        <v>10</v>
      </c>
      <c r="AC34" s="209">
        <f t="shared" ca="1" si="3"/>
        <v>35.96</v>
      </c>
      <c r="AD34" s="234">
        <f ca="1">+AC34+date!$J$1</f>
        <v>37.96</v>
      </c>
      <c r="AE34" s="252" t="s">
        <v>96</v>
      </c>
      <c r="AF34" s="130" t="s">
        <v>40</v>
      </c>
      <c r="AG34" s="30">
        <f t="shared" ca="1" si="4"/>
        <v>0</v>
      </c>
      <c r="AI34" s="248">
        <f t="shared" si="12"/>
        <v>252</v>
      </c>
      <c r="AO34" s="368"/>
    </row>
    <row r="35" spans="1:41" x14ac:dyDescent="0.2">
      <c r="A35" s="68" t="s">
        <v>97</v>
      </c>
      <c r="B35" s="48"/>
      <c r="C35" s="4"/>
      <c r="D35" s="96">
        <f ca="1">+date!$I$1*2.083</f>
        <v>20.830000000000002</v>
      </c>
      <c r="E35" s="195">
        <v>24.96</v>
      </c>
      <c r="F35" s="43"/>
      <c r="G35" s="97">
        <v>1</v>
      </c>
      <c r="H35" s="287">
        <f t="shared" si="6"/>
        <v>25.96</v>
      </c>
      <c r="I35" s="97">
        <f ca="1">date!$I$1/2</f>
        <v>5</v>
      </c>
      <c r="J35" s="97">
        <f ca="1">date!$I$1/2</f>
        <v>5</v>
      </c>
      <c r="K35" s="289">
        <f>-juin!AK35</f>
        <v>0</v>
      </c>
      <c r="L35" s="237">
        <f>-juil!AL35</f>
        <v>0</v>
      </c>
      <c r="M35" s="237">
        <f>-aou!AL35</f>
        <v>0</v>
      </c>
      <c r="N35" s="237">
        <f>-sep!AK35</f>
        <v>0</v>
      </c>
      <c r="O35" s="237">
        <f>-oct!AL35</f>
        <v>0</v>
      </c>
      <c r="P35" s="237">
        <f>-nov!AK35</f>
        <v>0</v>
      </c>
      <c r="Q35" s="237">
        <f>-dec!AL35</f>
        <v>0</v>
      </c>
      <c r="R35" s="237">
        <f>-jan!AL35</f>
        <v>0</v>
      </c>
      <c r="S35" s="237">
        <f>-fev!AI35</f>
        <v>0</v>
      </c>
      <c r="T35" s="237">
        <f>-mar!AL35</f>
        <v>0</v>
      </c>
      <c r="U35" s="237">
        <f>-avr!AK35</f>
        <v>0</v>
      </c>
      <c r="V35" s="290">
        <f>-mai!AL35</f>
        <v>0</v>
      </c>
      <c r="W35" s="88">
        <f t="shared" si="13"/>
        <v>0</v>
      </c>
      <c r="X35" s="303">
        <f t="shared" si="11"/>
        <v>25.96</v>
      </c>
      <c r="Y35" s="291"/>
      <c r="Z35" s="246">
        <f t="shared" ca="1" si="0"/>
        <v>5</v>
      </c>
      <c r="AA35" s="285">
        <f t="shared" ca="1" si="1"/>
        <v>5</v>
      </c>
      <c r="AB35" s="307">
        <f t="shared" ca="1" si="2"/>
        <v>10</v>
      </c>
      <c r="AC35" s="209">
        <f t="shared" ca="1" si="3"/>
        <v>35.96</v>
      </c>
      <c r="AD35" s="234">
        <f ca="1">+AC35+date!$J$1</f>
        <v>37.96</v>
      </c>
      <c r="AE35" s="68" t="s">
        <v>97</v>
      </c>
      <c r="AF35" s="130" t="s">
        <v>42</v>
      </c>
      <c r="AG35" s="30">
        <f t="shared" ca="1" si="4"/>
        <v>0</v>
      </c>
      <c r="AI35" s="248">
        <f t="shared" si="12"/>
        <v>252</v>
      </c>
      <c r="AO35" s="368"/>
    </row>
    <row r="36" spans="1:41" x14ac:dyDescent="0.2">
      <c r="A36" s="156" t="s">
        <v>98</v>
      </c>
      <c r="B36" s="268"/>
      <c r="C36" s="269"/>
      <c r="D36" s="96">
        <f ca="1">+date!$I$1*2.083</f>
        <v>20.830000000000002</v>
      </c>
      <c r="E36" s="195">
        <v>24.96</v>
      </c>
      <c r="F36" s="274"/>
      <c r="G36" s="97">
        <v>1</v>
      </c>
      <c r="H36" s="287">
        <f>+E36+F36+G36</f>
        <v>25.96</v>
      </c>
      <c r="I36" s="97">
        <f ca="1">date!$I$1/2</f>
        <v>5</v>
      </c>
      <c r="J36" s="97">
        <f ca="1">date!$I$1/2</f>
        <v>5</v>
      </c>
      <c r="K36" s="289">
        <f>-juin!AK36</f>
        <v>-9.5200000000000007E-2</v>
      </c>
      <c r="L36" s="237">
        <f>-juil!AL36</f>
        <v>0</v>
      </c>
      <c r="M36" s="237">
        <f>-aou!AL36</f>
        <v>0</v>
      </c>
      <c r="N36" s="237">
        <f>-sep!AK36</f>
        <v>0</v>
      </c>
      <c r="O36" s="237">
        <f>-oct!AL36</f>
        <v>0</v>
      </c>
      <c r="P36" s="237">
        <f>-nov!AK36</f>
        <v>0</v>
      </c>
      <c r="Q36" s="237">
        <f>-dec!AL36</f>
        <v>0</v>
      </c>
      <c r="R36" s="237">
        <f>-jan!AL36</f>
        <v>0</v>
      </c>
      <c r="S36" s="237">
        <f>-fev!AI36</f>
        <v>0</v>
      </c>
      <c r="T36" s="237">
        <f>-mar!AL36</f>
        <v>0</v>
      </c>
      <c r="U36" s="237">
        <f>-avr!AK36</f>
        <v>0</v>
      </c>
      <c r="V36" s="290">
        <f>-mai!AL36</f>
        <v>0</v>
      </c>
      <c r="W36" s="88">
        <f t="shared" ref="W36" si="14">SUM(K36:V36)</f>
        <v>-9.5200000000000007E-2</v>
      </c>
      <c r="X36" s="303">
        <f t="shared" si="11"/>
        <v>25.864800000000002</v>
      </c>
      <c r="Y36" s="291"/>
      <c r="Z36" s="246">
        <f t="shared" ca="1" si="0"/>
        <v>5</v>
      </c>
      <c r="AA36" s="285">
        <f t="shared" ca="1" si="1"/>
        <v>5</v>
      </c>
      <c r="AB36" s="307">
        <f t="shared" ca="1" si="2"/>
        <v>10</v>
      </c>
      <c r="AC36" s="209">
        <f t="shared" ca="1" si="3"/>
        <v>35.864800000000002</v>
      </c>
      <c r="AD36" s="369">
        <f ca="1">+AC36+date!$J$1</f>
        <v>37.864800000000002</v>
      </c>
      <c r="AE36" s="156" t="s">
        <v>98</v>
      </c>
      <c r="AF36" s="275" t="s">
        <v>40</v>
      </c>
      <c r="AG36" s="30">
        <f t="shared" ca="1" si="4"/>
        <v>0</v>
      </c>
      <c r="AI36" s="276"/>
      <c r="AO36" s="368"/>
    </row>
    <row r="37" spans="1:41" ht="13.5" thickBot="1" x14ac:dyDescent="0.25">
      <c r="A37" s="69" t="s">
        <v>99</v>
      </c>
      <c r="B37" s="54"/>
      <c r="C37" s="7"/>
      <c r="D37" s="232">
        <f ca="1">+date!$I$1*2.083</f>
        <v>20.830000000000002</v>
      </c>
      <c r="E37" s="288">
        <v>24.96</v>
      </c>
      <c r="F37" s="44"/>
      <c r="G37" s="97">
        <v>2</v>
      </c>
      <c r="H37" s="287">
        <f t="shared" si="6"/>
        <v>26.96</v>
      </c>
      <c r="I37" s="97">
        <f ca="1">date!$I$1/2</f>
        <v>5</v>
      </c>
      <c r="J37" s="97">
        <f ca="1">date!$I$1/2</f>
        <v>5</v>
      </c>
      <c r="K37" s="289">
        <f>-juin!AK37</f>
        <v>0</v>
      </c>
      <c r="L37" s="237">
        <f>-juil!AL37</f>
        <v>0</v>
      </c>
      <c r="M37" s="237">
        <f>-aou!AL37</f>
        <v>0</v>
      </c>
      <c r="N37" s="237">
        <f>-sep!AK37</f>
        <v>0</v>
      </c>
      <c r="O37" s="237">
        <f>-oct!AL37</f>
        <v>0</v>
      </c>
      <c r="P37" s="237">
        <f>-nov!AK37</f>
        <v>0</v>
      </c>
      <c r="Q37" s="237">
        <f>-dec!AL37</f>
        <v>0</v>
      </c>
      <c r="R37" s="237">
        <f>-jan!AL37</f>
        <v>0</v>
      </c>
      <c r="S37" s="237">
        <f>-fev!AI37</f>
        <v>0</v>
      </c>
      <c r="T37" s="237">
        <f>-mar!AL37</f>
        <v>0</v>
      </c>
      <c r="U37" s="237">
        <f>-avr!AK37</f>
        <v>0</v>
      </c>
      <c r="V37" s="290">
        <f>-mai!AL37</f>
        <v>0</v>
      </c>
      <c r="W37" s="134">
        <f t="shared" si="13"/>
        <v>0</v>
      </c>
      <c r="X37" s="303">
        <f t="shared" ref="X37" si="15">IF(H37+W37&gt;=0,H37+W37,0)</f>
        <v>26.96</v>
      </c>
      <c r="Y37" s="291"/>
      <c r="Z37" s="246">
        <f t="shared" ca="1" si="0"/>
        <v>5</v>
      </c>
      <c r="AA37" s="285">
        <f t="shared" ca="1" si="1"/>
        <v>5</v>
      </c>
      <c r="AB37" s="307">
        <f t="shared" ca="1" si="2"/>
        <v>10</v>
      </c>
      <c r="AC37" s="209">
        <f t="shared" ca="1" si="3"/>
        <v>36.96</v>
      </c>
      <c r="AD37" s="234">
        <f ca="1">+AC37+date!$J$1</f>
        <v>38.96</v>
      </c>
      <c r="AE37" s="69" t="s">
        <v>99</v>
      </c>
      <c r="AF37" s="132" t="s">
        <v>40</v>
      </c>
      <c r="AG37" s="30">
        <f t="shared" ca="1" si="4"/>
        <v>0</v>
      </c>
      <c r="AI37" s="251">
        <f>252+W37</f>
        <v>252</v>
      </c>
      <c r="AO37" s="368"/>
    </row>
    <row r="38" spans="1:41" ht="13.5" thickBot="1" x14ac:dyDescent="0.25">
      <c r="F38" s="100">
        <f>SUM(F10:F37)</f>
        <v>10</v>
      </c>
      <c r="G38" s="100">
        <f>SUM(G10:G37)</f>
        <v>39.4</v>
      </c>
      <c r="H38" s="100"/>
      <c r="I38" s="100">
        <f ca="1">SUM(I10:I37)</f>
        <v>140</v>
      </c>
      <c r="J38" s="100">
        <f ca="1">SUM(J10:J37)</f>
        <v>140</v>
      </c>
      <c r="K38" s="100">
        <f t="shared" ref="K38:V38" si="16">SUM(K10:K37)</f>
        <v>-0.23800000000000002</v>
      </c>
      <c r="L38" s="100">
        <f t="shared" si="16"/>
        <v>0</v>
      </c>
      <c r="M38" s="100">
        <f t="shared" si="16"/>
        <v>0</v>
      </c>
      <c r="N38" s="298">
        <f t="shared" si="16"/>
        <v>0</v>
      </c>
      <c r="O38" s="100">
        <f t="shared" si="16"/>
        <v>0</v>
      </c>
      <c r="P38" s="100">
        <f t="shared" si="16"/>
        <v>0</v>
      </c>
      <c r="Q38" s="100">
        <f t="shared" si="16"/>
        <v>0</v>
      </c>
      <c r="R38" s="100">
        <f t="shared" si="16"/>
        <v>0</v>
      </c>
      <c r="S38" s="100">
        <f t="shared" si="16"/>
        <v>0</v>
      </c>
      <c r="T38" s="100">
        <f t="shared" si="16"/>
        <v>0</v>
      </c>
      <c r="U38" s="100">
        <f t="shared" si="16"/>
        <v>0</v>
      </c>
      <c r="V38" s="100">
        <f t="shared" si="16"/>
        <v>0</v>
      </c>
      <c r="W38" s="42">
        <f t="shared" ref="W38:Y38" si="17">SUM(W10:W37)</f>
        <v>-0.23800000000000002</v>
      </c>
      <c r="X38" s="304">
        <f>SUM(X10:X37)</f>
        <v>681.04200000000014</v>
      </c>
      <c r="Y38" s="42">
        <f t="shared" si="17"/>
        <v>0</v>
      </c>
      <c r="Z38" s="42">
        <f ca="1">SUM(Z10:Z37)</f>
        <v>140</v>
      </c>
      <c r="AA38" s="286">
        <f ca="1">SUM(AA10:AA37)</f>
        <v>140</v>
      </c>
      <c r="AB38" s="304">
        <f ca="1">SUM(AB10:AB37)</f>
        <v>280</v>
      </c>
      <c r="AC38" s="42">
        <f ca="1">SUM(AC10:AC37)</f>
        <v>961.04200000000037</v>
      </c>
      <c r="AD38" s="42">
        <f ca="1">SUM(AD10:AD37)</f>
        <v>1017.0420000000004</v>
      </c>
      <c r="AK38" s="25"/>
      <c r="AL38" s="25"/>
    </row>
    <row r="39" spans="1:41" ht="13.5" thickTop="1" x14ac:dyDescent="0.2">
      <c r="AI39" s="25"/>
      <c r="AJ39" s="25"/>
      <c r="AK39" s="25"/>
      <c r="AL39" s="25"/>
    </row>
    <row r="40" spans="1:41" x14ac:dyDescent="0.2">
      <c r="X40"/>
      <c r="AA40"/>
      <c r="AB40"/>
      <c r="AM40" s="25"/>
    </row>
    <row r="41" spans="1:41" x14ac:dyDescent="0.2">
      <c r="R41" s="25"/>
      <c r="S41" s="25"/>
      <c r="T41" s="25"/>
      <c r="U41" s="25"/>
      <c r="V41" s="25"/>
      <c r="W41" s="25"/>
      <c r="Y41" s="25"/>
      <c r="Z41" s="25"/>
      <c r="AC41" s="25"/>
      <c r="AD41" s="25"/>
      <c r="AE41" s="25"/>
      <c r="AF41" s="25"/>
      <c r="AG41" s="25"/>
      <c r="AH41" s="25"/>
      <c r="AI41" s="25"/>
      <c r="AJ41" s="25"/>
      <c r="AM41" s="25"/>
    </row>
    <row r="42" spans="1:41" x14ac:dyDescent="0.2">
      <c r="R42" s="25"/>
      <c r="S42" s="25"/>
      <c r="T42" s="25"/>
      <c r="U42" s="25"/>
      <c r="V42" s="25"/>
      <c r="W42" s="25"/>
      <c r="Y42" s="25"/>
      <c r="Z42" s="25"/>
      <c r="AC42" s="25"/>
      <c r="AD42" s="25"/>
      <c r="AE42" s="25"/>
      <c r="AF42" s="25"/>
      <c r="AG42" s="25"/>
      <c r="AH42" s="25"/>
      <c r="AI42" s="25"/>
      <c r="AJ42" s="25"/>
      <c r="AM42" s="25"/>
    </row>
    <row r="43" spans="1:41" x14ac:dyDescent="0.2">
      <c r="R43" s="25"/>
      <c r="S43" s="25"/>
      <c r="T43" s="25"/>
      <c r="U43" s="25"/>
      <c r="V43" s="25"/>
      <c r="W43" s="25"/>
      <c r="Y43" s="25"/>
      <c r="Z43" s="25"/>
      <c r="AC43" s="25"/>
      <c r="AD43" s="25"/>
      <c r="AE43" s="25"/>
      <c r="AF43" s="25"/>
      <c r="AG43" s="25"/>
      <c r="AH43" s="25"/>
      <c r="AI43" s="25"/>
      <c r="AJ43" s="25"/>
      <c r="AM43" s="25"/>
    </row>
    <row r="44" spans="1:41" x14ac:dyDescent="0.2">
      <c r="R44" s="25"/>
      <c r="S44" s="25"/>
      <c r="T44" s="25"/>
      <c r="U44" s="25"/>
      <c r="V44" s="25"/>
      <c r="W44" s="25"/>
      <c r="Y44" s="25"/>
      <c r="Z44" s="25"/>
      <c r="AC44" s="25"/>
      <c r="AD44" s="25"/>
      <c r="AE44" s="25"/>
      <c r="AF44" s="25"/>
      <c r="AG44" s="25"/>
      <c r="AH44" s="25"/>
      <c r="AI44" s="25"/>
      <c r="AJ44" s="25"/>
      <c r="AM44" s="25"/>
    </row>
    <row r="45" spans="1:41" x14ac:dyDescent="0.2">
      <c r="R45" s="25"/>
      <c r="S45" s="25"/>
      <c r="T45" s="25"/>
      <c r="U45" s="25"/>
      <c r="V45" s="25"/>
      <c r="W45" s="25"/>
      <c r="Y45" s="25"/>
      <c r="Z45" s="25"/>
      <c r="AC45" s="25"/>
      <c r="AD45" s="25"/>
      <c r="AE45" s="25"/>
      <c r="AF45" s="25"/>
      <c r="AG45" s="25"/>
      <c r="AH45" s="25"/>
      <c r="AI45" s="25"/>
      <c r="AJ45" s="25"/>
    </row>
    <row r="46" spans="1:41" x14ac:dyDescent="0.2">
      <c r="P46" s="25"/>
      <c r="Q46" s="25"/>
      <c r="R46" s="25"/>
      <c r="S46" s="25"/>
      <c r="T46" s="25"/>
      <c r="U46" s="25"/>
      <c r="V46" s="25"/>
      <c r="W46" s="25"/>
      <c r="Y46" s="25"/>
      <c r="Z46" s="25"/>
      <c r="AC46" s="25"/>
      <c r="AD46" s="25"/>
      <c r="AE46" s="25"/>
      <c r="AF46" s="25"/>
      <c r="AG46" s="25"/>
      <c r="AH46" s="25"/>
      <c r="AI46" s="25"/>
      <c r="AJ46" s="25"/>
    </row>
    <row r="47" spans="1:41" x14ac:dyDescent="0.2">
      <c r="P47" s="25"/>
      <c r="Q47" s="25"/>
      <c r="R47" s="25"/>
      <c r="S47" s="25"/>
      <c r="T47" s="25"/>
      <c r="U47" s="25"/>
      <c r="V47" s="25"/>
      <c r="W47" s="25"/>
      <c r="Y47" s="25"/>
      <c r="Z47" s="25"/>
      <c r="AC47" s="25"/>
      <c r="AD47" s="25"/>
      <c r="AE47" s="25"/>
      <c r="AF47" s="25"/>
      <c r="AG47" s="25"/>
      <c r="AH47" s="25"/>
      <c r="AI47" s="25"/>
      <c r="AJ47" s="25"/>
    </row>
    <row r="48" spans="1:41" x14ac:dyDescent="0.2">
      <c r="P48" s="25"/>
      <c r="Q48" s="25"/>
      <c r="R48" s="25"/>
      <c r="S48" s="25"/>
      <c r="T48" s="25"/>
      <c r="U48" s="25"/>
      <c r="V48" s="25"/>
      <c r="W48" s="25"/>
      <c r="Y48" s="25"/>
      <c r="Z48" s="25"/>
      <c r="AC48" s="25"/>
      <c r="AD48" s="25"/>
      <c r="AE48" s="25"/>
      <c r="AF48" s="25"/>
      <c r="AG48" s="25"/>
      <c r="AH48" s="25"/>
      <c r="AI48" s="25"/>
      <c r="AJ48" s="25"/>
    </row>
    <row r="49" spans="3:36" x14ac:dyDescent="0.2">
      <c r="C49" s="70"/>
      <c r="P49" s="25"/>
      <c r="Q49" s="25"/>
      <c r="R49" s="25"/>
      <c r="S49" s="25"/>
      <c r="T49" s="25"/>
      <c r="U49" s="25"/>
      <c r="V49" s="25"/>
      <c r="W49" s="25"/>
      <c r="Y49" s="25"/>
      <c r="Z49" s="25"/>
      <c r="AC49" s="25"/>
      <c r="AD49" s="25"/>
      <c r="AE49" s="25"/>
      <c r="AF49" s="25"/>
      <c r="AG49" s="25"/>
      <c r="AH49" s="25"/>
      <c r="AI49" s="25"/>
      <c r="AJ49" s="25"/>
    </row>
    <row r="50" spans="3:36" x14ac:dyDescent="0.2">
      <c r="P50" s="25"/>
      <c r="Q50" s="25"/>
      <c r="R50" s="25"/>
      <c r="S50" s="25"/>
      <c r="T50" s="25"/>
      <c r="U50" s="25"/>
      <c r="V50" s="25"/>
      <c r="W50" s="25"/>
      <c r="Y50" s="25"/>
      <c r="Z50" s="25"/>
      <c r="AC50" s="25"/>
      <c r="AD50" s="25"/>
      <c r="AE50" s="25"/>
      <c r="AF50" s="25"/>
      <c r="AG50" s="25"/>
      <c r="AH50" s="25"/>
      <c r="AI50" s="25"/>
      <c r="AJ50" s="25"/>
    </row>
    <row r="51" spans="3:36" x14ac:dyDescent="0.2">
      <c r="R51" s="25"/>
      <c r="S51" s="25"/>
      <c r="T51" s="25"/>
      <c r="U51" s="25"/>
      <c r="V51" s="25"/>
      <c r="W51" s="25"/>
      <c r="Y51" s="25"/>
      <c r="Z51" s="25"/>
      <c r="AC51" s="25"/>
      <c r="AD51" s="25"/>
      <c r="AE51" s="25"/>
      <c r="AF51" s="25"/>
      <c r="AG51" s="25"/>
      <c r="AH51" s="25"/>
    </row>
    <row r="52" spans="3:36" x14ac:dyDescent="0.2">
      <c r="X52" s="305"/>
      <c r="AA52" s="37"/>
      <c r="AB52" s="305"/>
    </row>
    <row r="54" spans="3:36" x14ac:dyDescent="0.2">
      <c r="AG54" s="25"/>
    </row>
  </sheetData>
  <autoFilter ref="A9:AF38"/>
  <mergeCells count="19">
    <mergeCell ref="AF2:AF8"/>
    <mergeCell ref="AE2:AE8"/>
    <mergeCell ref="Z2:Z8"/>
    <mergeCell ref="AA2:AA8"/>
    <mergeCell ref="AD2:AD8"/>
    <mergeCell ref="AC2:AC8"/>
    <mergeCell ref="K5:V5"/>
    <mergeCell ref="W2:W8"/>
    <mergeCell ref="AB2:AB8"/>
    <mergeCell ref="D2:J3"/>
    <mergeCell ref="F4:F8"/>
    <mergeCell ref="G4:G8"/>
    <mergeCell ref="I4:I8"/>
    <mergeCell ref="J4:J8"/>
    <mergeCell ref="D4:D8"/>
    <mergeCell ref="E4:E8"/>
    <mergeCell ref="H4:H8"/>
    <mergeCell ref="X2:X8"/>
    <mergeCell ref="Y2:Y8"/>
  </mergeCells>
  <conditionalFormatting sqref="A10:W10 A15:E15 Z10:AD37 A11:F14 A16:F37 X10:X37 G11:W37 AF10:AF37">
    <cfRule type="expression" dxfId="43" priority="65" stopIfTrue="1">
      <formula>$A10=$B$6</formula>
    </cfRule>
  </conditionalFormatting>
  <conditionalFormatting sqref="B10:C10">
    <cfRule type="expression" dxfId="42" priority="40">
      <formula>B$8=1</formula>
    </cfRule>
    <cfRule type="expression" dxfId="41" priority="41">
      <formula>B$8=7</formula>
    </cfRule>
  </conditionalFormatting>
  <conditionalFormatting sqref="AI10:AI19 AI21:AI37">
    <cfRule type="expression" dxfId="40" priority="36">
      <formula>$AI10&lt;215</formula>
    </cfRule>
  </conditionalFormatting>
  <conditionalFormatting sqref="B10:C10">
    <cfRule type="expression" dxfId="39" priority="107">
      <formula>$A10=$AO$5</formula>
    </cfRule>
  </conditionalFormatting>
  <conditionalFormatting sqref="W2:AD37">
    <cfRule type="expression" dxfId="38" priority="2">
      <formula>$AQ$2=W$2</formula>
    </cfRule>
  </conditionalFormatting>
  <conditionalFormatting sqref="AE10:AE37">
    <cfRule type="expression" dxfId="25" priority="1" stopIfTrue="1">
      <formula>$A10=$B$6</formula>
    </cfRule>
  </conditionalFormatting>
  <hyperlinks>
    <hyperlink ref="Q8" location="'dec 08'!A1" display="'dec 08'!A1"/>
    <hyperlink ref="P8" location="'nov 08'!A1" display="'nov 08'!A1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654" r:id="rId4" name="Button 4246">
              <controlPr defaultSize="0" print="0" autoFill="0" autoPict="0" macro="[0]!filtreSAV">
                <anchor moveWithCells="1" sizeWithCells="1">
                  <from>
                    <xdr:col>32</xdr:col>
                    <xdr:colOff>238125</xdr:colOff>
                    <xdr:row>5</xdr:row>
                    <xdr:rowOff>104775</xdr:rowOff>
                  </from>
                  <to>
                    <xdr:col>37</xdr:col>
                    <xdr:colOff>123825</xdr:colOff>
                    <xdr:row>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5" r:id="rId5" name="Button 4247">
              <controlPr defaultSize="0" print="0" autoFill="0" autoPict="0" macro="[0]!enlever_filtre">
                <anchor moveWithCells="1" sizeWithCells="1">
                  <from>
                    <xdr:col>32</xdr:col>
                    <xdr:colOff>238125</xdr:colOff>
                    <xdr:row>0</xdr:row>
                    <xdr:rowOff>85725</xdr:rowOff>
                  </from>
                  <to>
                    <xdr:col>37</xdr:col>
                    <xdr:colOff>152400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6" r:id="rId6" name="Button 4248">
              <controlPr defaultSize="0" print="0" autoFill="0" autoPict="0" macro="[0]!initiales">
                <anchor moveWithCells="1" sizeWithCells="1">
                  <from>
                    <xdr:col>38</xdr:col>
                    <xdr:colOff>123825</xdr:colOff>
                    <xdr:row>2</xdr:row>
                    <xdr:rowOff>190500</xdr:rowOff>
                  </from>
                  <to>
                    <xdr:col>40</xdr:col>
                    <xdr:colOff>295275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6" r:id="rId7" name="Button 4278">
              <controlPr defaultSize="0" print="0" autoFill="0" autoPict="0" macro="[0]!initiales">
                <anchor moveWithCells="1" sizeWithCells="1">
                  <from>
                    <xdr:col>1</xdr:col>
                    <xdr:colOff>152400</xdr:colOff>
                    <xdr:row>6</xdr:row>
                    <xdr:rowOff>161925</xdr:rowOff>
                  </from>
                  <to>
                    <xdr:col>1</xdr:col>
                    <xdr:colOff>952500</xdr:colOff>
                    <xdr:row>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K17"/>
  <sheetViews>
    <sheetView showGridLines="0" workbookViewId="0">
      <selection activeCell="B3" sqref="B3"/>
    </sheetView>
  </sheetViews>
  <sheetFormatPr baseColWidth="10" defaultColWidth="11.42578125" defaultRowHeight="12.75" x14ac:dyDescent="0.2"/>
  <cols>
    <col min="1" max="1" width="38.140625" bestFit="1" customWidth="1"/>
    <col min="2" max="4" width="13" bestFit="1" customWidth="1"/>
    <col min="5" max="6" width="10.140625" bestFit="1" customWidth="1"/>
    <col min="7" max="10" width="10.5703125" bestFit="1" customWidth="1"/>
    <col min="11" max="11" width="14.7109375" customWidth="1"/>
  </cols>
  <sheetData>
    <row r="1" spans="1:11" s="25" customFormat="1" ht="13.5" thickBot="1" x14ac:dyDescent="0.25">
      <c r="A1" s="210" t="str">
        <f ca="1">RIGHT(F1,LEN(F1)-5)</f>
        <v>17</v>
      </c>
      <c r="D1" s="211"/>
      <c r="E1" s="239">
        <f ca="1">TODAY()</f>
        <v>42797</v>
      </c>
      <c r="F1" s="212" t="str">
        <f ca="1">CONCATENATE(RIGHT(TEXT(E1,"mm/aaaa"),8))</f>
        <v>03/2017</v>
      </c>
      <c r="G1" s="213" t="str">
        <f ca="1">+LEFT(F1,2)</f>
        <v>03</v>
      </c>
      <c r="H1" s="213">
        <f ca="1">+G1-0</f>
        <v>3</v>
      </c>
      <c r="I1" s="214">
        <f ca="1">VLOOKUP($H$1,$D$3:$E$14,2,FALSE)</f>
        <v>10</v>
      </c>
      <c r="J1" s="215">
        <f ca="1">VLOOKUP($H$1,$I$3:$J$14,2,FALSE)</f>
        <v>2</v>
      </c>
    </row>
    <row r="2" spans="1:11" ht="13.5" thickBot="1" x14ac:dyDescent="0.25">
      <c r="B2" s="120"/>
      <c r="C2" s="120"/>
      <c r="D2" s="120"/>
      <c r="G2" s="1"/>
      <c r="H2" s="1"/>
      <c r="I2" s="1"/>
      <c r="J2" s="1"/>
      <c r="K2" s="1"/>
    </row>
    <row r="3" spans="1:11" ht="13.5" thickBot="1" x14ac:dyDescent="0.25">
      <c r="A3" s="86" t="s">
        <v>38</v>
      </c>
      <c r="B3" s="126">
        <v>42522</v>
      </c>
      <c r="C3" s="216" t="s">
        <v>12</v>
      </c>
      <c r="D3" s="217">
        <v>1</v>
      </c>
      <c r="E3" s="218">
        <v>8</v>
      </c>
      <c r="G3" s="1"/>
      <c r="H3" s="219" t="s">
        <v>12</v>
      </c>
      <c r="I3" s="220">
        <v>1</v>
      </c>
      <c r="J3" s="221">
        <v>4</v>
      </c>
      <c r="K3" s="1"/>
    </row>
    <row r="4" spans="1:11" x14ac:dyDescent="0.2">
      <c r="A4" s="1"/>
      <c r="C4" s="222" t="s">
        <v>13</v>
      </c>
      <c r="D4" s="223">
        <v>2</v>
      </c>
      <c r="E4" s="218">
        <v>9</v>
      </c>
      <c r="F4" s="210"/>
      <c r="G4" s="1"/>
      <c r="H4" s="224" t="s">
        <v>13</v>
      </c>
      <c r="I4" s="225">
        <v>2</v>
      </c>
      <c r="J4" s="221">
        <v>3</v>
      </c>
      <c r="K4" s="1"/>
    </row>
    <row r="5" spans="1:11" x14ac:dyDescent="0.2">
      <c r="A5" s="1"/>
      <c r="C5" s="222" t="s">
        <v>14</v>
      </c>
      <c r="D5" s="223">
        <v>3</v>
      </c>
      <c r="E5" s="218">
        <v>10</v>
      </c>
      <c r="F5" s="1"/>
      <c r="G5" s="1"/>
      <c r="H5" s="224" t="s">
        <v>14</v>
      </c>
      <c r="I5" s="225">
        <v>3</v>
      </c>
      <c r="J5" s="221">
        <v>2</v>
      </c>
      <c r="K5" s="1"/>
    </row>
    <row r="6" spans="1:11" x14ac:dyDescent="0.2">
      <c r="A6" s="226"/>
      <c r="C6" s="222" t="s">
        <v>15</v>
      </c>
      <c r="D6" s="223">
        <v>4</v>
      </c>
      <c r="E6" s="218">
        <v>11</v>
      </c>
      <c r="G6" s="1"/>
      <c r="H6" s="224" t="s">
        <v>15</v>
      </c>
      <c r="I6" s="225">
        <v>4</v>
      </c>
      <c r="J6" s="221">
        <v>1</v>
      </c>
      <c r="K6" s="1"/>
    </row>
    <row r="7" spans="1:11" x14ac:dyDescent="0.2">
      <c r="C7" s="222" t="s">
        <v>16</v>
      </c>
      <c r="D7" s="223">
        <v>5</v>
      </c>
      <c r="E7" s="218">
        <v>12</v>
      </c>
      <c r="F7" s="26"/>
      <c r="G7" s="1"/>
      <c r="H7" s="224" t="s">
        <v>16</v>
      </c>
      <c r="I7" s="225">
        <v>5</v>
      </c>
      <c r="J7" s="221">
        <v>0</v>
      </c>
      <c r="K7" s="1"/>
    </row>
    <row r="8" spans="1:11" x14ac:dyDescent="0.2">
      <c r="A8" s="1"/>
      <c r="C8" s="222" t="s">
        <v>6</v>
      </c>
      <c r="D8" s="223">
        <v>6</v>
      </c>
      <c r="E8" s="218">
        <v>1</v>
      </c>
      <c r="F8" s="1"/>
      <c r="G8" s="1"/>
      <c r="H8" s="224" t="s">
        <v>6</v>
      </c>
      <c r="I8" s="225">
        <v>6</v>
      </c>
      <c r="J8" s="221">
        <v>11</v>
      </c>
      <c r="K8" s="1"/>
    </row>
    <row r="9" spans="1:11" x14ac:dyDescent="0.2">
      <c r="A9" s="1"/>
      <c r="C9" s="222" t="s">
        <v>7</v>
      </c>
      <c r="D9" s="223">
        <v>7</v>
      </c>
      <c r="E9" s="218">
        <v>2</v>
      </c>
      <c r="F9" s="1"/>
      <c r="G9" s="1"/>
      <c r="H9" s="224" t="s">
        <v>7</v>
      </c>
      <c r="I9" s="225">
        <v>7</v>
      </c>
      <c r="J9" s="221">
        <v>10</v>
      </c>
      <c r="K9" s="1"/>
    </row>
    <row r="10" spans="1:11" x14ac:dyDescent="0.2">
      <c r="A10" s="1"/>
      <c r="C10" s="222" t="s">
        <v>47</v>
      </c>
      <c r="D10" s="223">
        <v>8</v>
      </c>
      <c r="E10" s="218">
        <v>3</v>
      </c>
      <c r="F10" s="1"/>
      <c r="G10" s="1"/>
      <c r="H10" s="224" t="s">
        <v>47</v>
      </c>
      <c r="I10" s="225">
        <v>8</v>
      </c>
      <c r="J10" s="221">
        <v>9</v>
      </c>
      <c r="K10" s="1"/>
    </row>
    <row r="11" spans="1:11" x14ac:dyDescent="0.2">
      <c r="A11" s="1"/>
      <c r="C11" s="222" t="s">
        <v>8</v>
      </c>
      <c r="D11" s="223">
        <v>9</v>
      </c>
      <c r="E11" s="218">
        <v>4</v>
      </c>
      <c r="F11" s="1"/>
      <c r="G11" s="1"/>
      <c r="H11" s="224" t="s">
        <v>8</v>
      </c>
      <c r="I11" s="225">
        <v>9</v>
      </c>
      <c r="J11" s="221">
        <v>8</v>
      </c>
      <c r="K11" s="1"/>
    </row>
    <row r="12" spans="1:11" x14ac:dyDescent="0.2">
      <c r="A12" s="1"/>
      <c r="C12" s="222" t="s">
        <v>9</v>
      </c>
      <c r="D12" s="223">
        <v>10</v>
      </c>
      <c r="E12" s="218">
        <v>5</v>
      </c>
      <c r="F12" s="1"/>
      <c r="G12" s="1"/>
      <c r="H12" s="224" t="s">
        <v>9</v>
      </c>
      <c r="I12" s="225">
        <v>10</v>
      </c>
      <c r="J12" s="221">
        <v>7</v>
      </c>
      <c r="K12" s="1"/>
    </row>
    <row r="13" spans="1:11" x14ac:dyDescent="0.2">
      <c r="A13" s="1"/>
      <c r="C13" s="222" t="s">
        <v>10</v>
      </c>
      <c r="D13" s="223">
        <v>11</v>
      </c>
      <c r="E13" s="218">
        <v>6</v>
      </c>
      <c r="F13" s="1"/>
      <c r="G13" s="1"/>
      <c r="H13" s="224" t="s">
        <v>10</v>
      </c>
      <c r="I13" s="225">
        <v>11</v>
      </c>
      <c r="J13" s="221">
        <v>6</v>
      </c>
      <c r="K13" s="1"/>
    </row>
    <row r="14" spans="1:11" x14ac:dyDescent="0.2">
      <c r="A14" s="1"/>
      <c r="C14" s="227" t="s">
        <v>11</v>
      </c>
      <c r="D14" s="228">
        <v>12</v>
      </c>
      <c r="E14" s="218">
        <v>7</v>
      </c>
      <c r="F14" s="1"/>
      <c r="G14" s="1"/>
      <c r="H14" s="229" t="s">
        <v>11</v>
      </c>
      <c r="I14" s="230">
        <v>12</v>
      </c>
      <c r="J14" s="221">
        <v>5</v>
      </c>
      <c r="K14" s="1"/>
    </row>
    <row r="15" spans="1:11" x14ac:dyDescent="0.2">
      <c r="A15" s="1"/>
      <c r="B15" s="1"/>
      <c r="C15" s="1"/>
      <c r="D15" s="1"/>
      <c r="E15" s="1"/>
      <c r="F15" s="1"/>
      <c r="H15" s="1"/>
      <c r="I15" s="1"/>
      <c r="J15" s="1"/>
      <c r="K15" s="1"/>
    </row>
    <row r="16" spans="1:11" x14ac:dyDescent="0.2">
      <c r="A16" s="1"/>
      <c r="B16" s="1"/>
      <c r="C16" s="1"/>
      <c r="D16" s="1"/>
      <c r="E16" s="1"/>
      <c r="F16" s="1"/>
      <c r="H16" s="1"/>
      <c r="I16" s="1"/>
    </row>
    <row r="17" spans="1:9" x14ac:dyDescent="0.2">
      <c r="A17" s="37"/>
      <c r="B17" s="1"/>
      <c r="C17" s="1"/>
      <c r="E17" s="1"/>
      <c r="F17" s="1"/>
      <c r="G17" s="1"/>
      <c r="H17" s="1"/>
      <c r="I17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3</vt:i4>
      </vt:variant>
    </vt:vector>
  </HeadingPairs>
  <TitlesOfParts>
    <vt:vector size="17" baseType="lpstr">
      <vt:lpstr>juin</vt:lpstr>
      <vt:lpstr>juil</vt:lpstr>
      <vt:lpstr>aou</vt:lpstr>
      <vt:lpstr>sep</vt:lpstr>
      <vt:lpstr>oct</vt:lpstr>
      <vt:lpstr>nov</vt:lpstr>
      <vt:lpstr>dec</vt:lpstr>
      <vt:lpstr>jan</vt:lpstr>
      <vt:lpstr>fev</vt:lpstr>
      <vt:lpstr>mar</vt:lpstr>
      <vt:lpstr>mai</vt:lpstr>
      <vt:lpstr>avr</vt:lpstr>
      <vt:lpstr>recap</vt:lpstr>
      <vt:lpstr>date</vt:lpstr>
      <vt:lpstr>recap_2009_2010__A1</vt:lpstr>
      <vt:lpstr>aou!Zone_d_impression</vt:lpstr>
      <vt:lpstr>juin!Zone_d_impression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so01</dc:creator>
  <cp:lastModifiedBy>franck pairaud</cp:lastModifiedBy>
  <cp:lastPrinted>2013-06-05T09:29:20Z</cp:lastPrinted>
  <dcterms:created xsi:type="dcterms:W3CDTF">2005-02-03T16:32:53Z</dcterms:created>
  <dcterms:modified xsi:type="dcterms:W3CDTF">2017-03-03T14:41:47Z</dcterms:modified>
</cp:coreProperties>
</file>