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TCD\"/>
    </mc:Choice>
  </mc:AlternateContent>
  <xr:revisionPtr revIDLastSave="0" documentId="13_ncr:1_{1792FE0B-18D5-427F-93A6-E6E3260DA339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chris78" sheetId="11" r:id="rId1"/>
    <sheet name="TCD" sheetId="13" r:id="rId2"/>
    <sheet name="SH FORM 38 - 6133" sheetId="2" r:id="rId3"/>
    <sheet name="Synthèse" sheetId="1" state="hidden" r:id="rId4"/>
    <sheet name="resume" sheetId="7" state="hidden" r:id="rId5"/>
  </sheets>
  <externalReferences>
    <externalReference r:id="rId6"/>
  </externalReferences>
  <definedNames>
    <definedName name="_xlnm._FilterDatabase" localSheetId="4" hidden="1">resume!$A$6:$K$44</definedName>
    <definedName name="_xlnm._FilterDatabase" localSheetId="2" hidden="1">'SH FORM 38 - 6133'!$A$6:$L$50</definedName>
    <definedName name="RESULTAT">#REF!</definedName>
    <definedName name="_xlnm.Print_Area" localSheetId="2">'SH FORM 38 - 6133'!$A$1:$L$50</definedName>
    <definedName name="_xlnm.Print_Area" localSheetId="3">Synthèse!$A$1:$G$51</definedName>
  </definedNames>
  <calcPr calcId="181029"/>
  <pivotCaches>
    <pivotCache cacheId="0" r:id="rId7"/>
    <pivotCache cacheId="7" r:id="rId8"/>
    <pivotCache cacheId="16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11" l="1"/>
  <c r="D2" i="11"/>
  <c r="C2" i="11"/>
  <c r="B1" i="11"/>
  <c r="G17" i="13"/>
  <c r="F17" i="13"/>
  <c r="F17" i="11"/>
  <c r="F9" i="13"/>
  <c r="F13" i="13"/>
  <c r="F14" i="13"/>
  <c r="F11" i="13"/>
  <c r="F12" i="13"/>
  <c r="F10" i="13"/>
  <c r="F15" i="13"/>
  <c r="F16" i="13"/>
  <c r="F8" i="13"/>
  <c r="G9" i="13"/>
  <c r="G13" i="13"/>
  <c r="G11" i="13"/>
  <c r="G15" i="13"/>
  <c r="G16" i="13"/>
  <c r="G10" i="13"/>
  <c r="G14" i="13"/>
  <c r="G12" i="13"/>
  <c r="G8" i="13"/>
  <c r="F8" i="11"/>
  <c r="F15" i="11"/>
  <c r="F13" i="11"/>
  <c r="F11" i="11"/>
  <c r="F9" i="11"/>
  <c r="G17" i="11"/>
  <c r="G15" i="11"/>
  <c r="G13" i="11"/>
  <c r="G11" i="11"/>
  <c r="G9" i="11"/>
  <c r="F16" i="11"/>
  <c r="F14" i="11"/>
  <c r="F12" i="11"/>
  <c r="F10" i="11"/>
  <c r="G16" i="11"/>
  <c r="G14" i="11"/>
  <c r="G12" i="11"/>
  <c r="G10" i="11"/>
  <c r="G8" i="11"/>
  <c r="I8" i="7" l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7" i="7"/>
  <c r="I45" i="7" l="1"/>
  <c r="H45" i="7"/>
  <c r="F45" i="7"/>
  <c r="G10" i="7" l="1"/>
  <c r="G14" i="7"/>
  <c r="G18" i="7"/>
  <c r="G22" i="7"/>
  <c r="G26" i="7"/>
  <c r="G30" i="7"/>
  <c r="G34" i="7"/>
  <c r="G38" i="7"/>
  <c r="G42" i="7"/>
  <c r="G39" i="7"/>
  <c r="G13" i="7"/>
  <c r="G21" i="7"/>
  <c r="G33" i="7"/>
  <c r="G46" i="7"/>
  <c r="G43" i="7" s="1"/>
  <c r="G11" i="7"/>
  <c r="G15" i="7"/>
  <c r="G19" i="7"/>
  <c r="G23" i="7"/>
  <c r="G27" i="7"/>
  <c r="G31" i="7"/>
  <c r="G35" i="7"/>
  <c r="G44" i="7"/>
  <c r="G25" i="7"/>
  <c r="G37" i="7"/>
  <c r="G8" i="7"/>
  <c r="G12" i="7"/>
  <c r="G16" i="7"/>
  <c r="G20" i="7"/>
  <c r="G24" i="7"/>
  <c r="G28" i="7"/>
  <c r="G32" i="7"/>
  <c r="G36" i="7"/>
  <c r="G40" i="7"/>
  <c r="G9" i="7"/>
  <c r="G17" i="7"/>
  <c r="G29" i="7"/>
  <c r="G41" i="7"/>
  <c r="G7" i="7"/>
  <c r="M7" i="2"/>
  <c r="G45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MARTEAU Severine</author>
  </authors>
  <commentList>
    <comment ref="G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  <comment ref="H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MARTEAU Severine</author>
    <author>franck</author>
  </authors>
  <commentList>
    <comment ref="F6" authorId="0" shapeId="0" xr:uid="{B85FE07D-8EE9-4503-A850-043E12F644CC}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  <comment ref="H6" authorId="0" shapeId="0" xr:uid="{0B1EA3EF-A77D-4C61-8EAB-F878AA618554}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  <comment ref="J6" authorId="1" shapeId="0" xr:uid="{E3F7A830-96EB-4582-8E4D-72C4BDBC7A18}">
      <text>
        <r>
          <rPr>
            <b/>
            <sz val="9"/>
            <color indexed="81"/>
            <rFont val="Tahoma"/>
            <family val="2"/>
          </rPr>
          <t>(préciser le site/l’automate sur lequel l’EEQ est réalisée)</t>
        </r>
      </text>
    </comment>
  </commentList>
</comments>
</file>

<file path=xl/sharedStrings.xml><?xml version="1.0" encoding="utf-8"?>
<sst xmlns="http://schemas.openxmlformats.org/spreadsheetml/2006/main" count="405" uniqueCount="64">
  <si>
    <t>Référence</t>
  </si>
  <si>
    <t>Version</t>
  </si>
  <si>
    <t>FICHE INDICATEUR</t>
  </si>
  <si>
    <t>HEMATOLOGIE CELLULAIRE</t>
  </si>
  <si>
    <t>Étiquettes de lignes</t>
  </si>
  <si>
    <t>RESULTAT CONFORME (valeur)</t>
  </si>
  <si>
    <t>RESULTAT CONFORME (en % du total des conformes)</t>
  </si>
  <si>
    <t xml:space="preserve"> RESULTAT NON CONFORME (valeur)</t>
  </si>
  <si>
    <t>RESULTAT NON CONFORME (en % du total des NC)</t>
  </si>
  <si>
    <t>Nombre de % Résultat conforme // nb total EEQ</t>
  </si>
  <si>
    <t>Somme de % de Résultat NC // nb total EEQ</t>
  </si>
  <si>
    <t>Corps de Jolly</t>
  </si>
  <si>
    <t>Hémogramme – FP
(formule leucocytaire sans anomalies qualitatives)</t>
  </si>
  <si>
    <t>Identification morphologique</t>
  </si>
  <si>
    <t>Immunophénotypage</t>
  </si>
  <si>
    <t>NFP automatique</t>
  </si>
  <si>
    <t>Rech.d'hématies foetales</t>
  </si>
  <si>
    <t>Schizocytes</t>
  </si>
  <si>
    <t>T4 / T8</t>
  </si>
  <si>
    <t>Vitesse de sédimentation</t>
  </si>
  <si>
    <t>Total général</t>
  </si>
  <si>
    <t>SECTEUR</t>
  </si>
  <si>
    <t>NATURE DE L’ECHANTILLON BIOLOGIQUE</t>
  </si>
  <si>
    <t>NATURE DE L’EXAMEN/ANALYSE</t>
  </si>
  <si>
    <t>METHODE</t>
  </si>
  <si>
    <t>SITE DU LBM ET AUTOMATE SUR LEQUEL L’EEQ EST PASSE</t>
  </si>
  <si>
    <t>DATE OU FREQUENCE</t>
  </si>
  <si>
    <t>ORGANISATEUR DE CIL/EEQ</t>
  </si>
  <si>
    <t>N° de l'évaluation</t>
  </si>
  <si>
    <t>RESULTAT CONFORME</t>
  </si>
  <si>
    <t>RESULTAT NON CONFORME</t>
  </si>
  <si>
    <t>FICHE NC EEQ n°
BMS 4362</t>
  </si>
  <si>
    <t>Fiche de Dysfonctionnement n°
BMS 4488</t>
  </si>
  <si>
    <t>COMMENTAIRES
(préciser le site/l’automate sur lequel l’EEQ est réalisée)</t>
  </si>
  <si>
    <t>Accredité</t>
  </si>
  <si>
    <t>TOTAL EEQ</t>
  </si>
  <si>
    <t>SANG</t>
  </si>
  <si>
    <t>Impédance / Cytométrie / Spectrophotométrie</t>
  </si>
  <si>
    <t>6x/an</t>
  </si>
  <si>
    <t>OUI</t>
  </si>
  <si>
    <t>NON</t>
  </si>
  <si>
    <t>Cytométrie</t>
  </si>
  <si>
    <t>Méthode automatisée de type quantitatif</t>
  </si>
  <si>
    <t>Méthode manuelle de type qualitatif
Examen par microscopie optique après coloration - Frottis</t>
  </si>
  <si>
    <t>EEQ non spécifique (cf. Identification morphologique)</t>
  </si>
  <si>
    <t>SANG ET DERIVES</t>
  </si>
  <si>
    <t>Méthode manuelle de type quantitatif
Examen par microscopie optique après coloration - Frottis
Test de Kleihauer</t>
  </si>
  <si>
    <t>2x/an</t>
  </si>
  <si>
    <t>Sang total, Moelle osseuse, LCR, LBA, Autres liquides</t>
  </si>
  <si>
    <t>Méthode automatisée de type qualitatif 
Cytométrie en flux, après marquage</t>
  </si>
  <si>
    <t>5x/an</t>
  </si>
  <si>
    <t>Méthode manuelle de type qualitatif
Identification par microscopie optique après traitement (bisulfite)</t>
  </si>
  <si>
    <t>6 lames/an</t>
  </si>
  <si>
    <t>(Formule sanguine avec recherche, identification et quantification de cellules anormales et numération plaquettaire)</t>
  </si>
  <si>
    <t>%</t>
  </si>
  <si>
    <t xml:space="preserve">COMMENTAIRES
</t>
  </si>
  <si>
    <t>SYNTHESE EEQ</t>
  </si>
  <si>
    <t>SH FORM 38 - HEMATOLOGIE CELLULAIRE - ANNEE 2019</t>
  </si>
  <si>
    <t>-RESULTAT NON CONFORME</t>
  </si>
  <si>
    <t xml:space="preserve"> RESULTAT NON CONFORME % du total</t>
  </si>
  <si>
    <t xml:space="preserve"> RESULTAT  CONFORME % du total</t>
  </si>
  <si>
    <t>% RESULTAT CONFORME</t>
  </si>
  <si>
    <t>% RESULTAT NON CONFORME</t>
  </si>
  <si>
    <t>-RESULTAT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</si>
</sst>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0"/>
      <name val="Arial"/>
      <family val="2"/>
    </font>
    <font>
      <b/>
      <sz val="18"/>
      <color theme="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4"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9" fontId="13" fillId="0" borderId="6" xfId="0" applyNumberFormat="1" applyFont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13" fillId="0" borderId="2" xfId="0" pivotButton="1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3" fillId="0" borderId="0" xfId="0" applyNumberFormat="1" applyFont="1" applyAlignment="1">
      <alignment wrapText="1"/>
    </xf>
    <xf numFmtId="0" fontId="13" fillId="0" borderId="6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3" fillId="0" borderId="2" xfId="0" pivotButton="1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wrapText="1"/>
    </xf>
    <xf numFmtId="9" fontId="3" fillId="0" borderId="6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13" fillId="0" borderId="0" xfId="0" applyNumberFormat="1" applyFont="1" applyAlignment="1">
      <alignment horizontal="center" wrapText="1"/>
    </xf>
    <xf numFmtId="9" fontId="13" fillId="0" borderId="0" xfId="0" applyNumberFormat="1" applyFont="1" applyAlignment="1">
      <alignment horizontal="center" wrapText="1"/>
    </xf>
    <xf numFmtId="164" fontId="13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10" fontId="0" fillId="0" borderId="0" xfId="1" applyNumberFormat="1" applyFont="1"/>
    <xf numFmtId="0" fontId="1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pivotButton="1" applyFont="1" applyBorder="1" applyAlignment="1">
      <alignment horizontal="center" vertical="center" wrapText="1"/>
    </xf>
    <xf numFmtId="0" fontId="3" fillId="0" borderId="5" xfId="0" pivotButton="1" applyFont="1" applyBorder="1" applyAlignment="1">
      <alignment horizontal="center" vertical="center" wrapText="1"/>
    </xf>
    <xf numFmtId="0" fontId="8" fillId="8" borderId="8" xfId="0" pivotButton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9"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sz val="9"/>
      </font>
    </dxf>
    <dxf>
      <border>
        <left style="thin">
          <color indexed="64"/>
        </left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vertical="center" readingOrder="0"/>
    </dxf>
    <dxf>
      <font>
        <sz val="8"/>
      </font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font>
        <name val="Arial"/>
        <scheme val="none"/>
      </font>
    </dxf>
    <dxf>
      <font>
        <sz val="10"/>
      </font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sz val="9"/>
      </font>
    </dxf>
    <dxf>
      <border>
        <left style="thin">
          <color indexed="64"/>
        </left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vertical="center" readingOrder="0"/>
    </dxf>
    <dxf>
      <font>
        <sz val="8"/>
      </font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font>
        <name val="Arial"/>
        <scheme val="none"/>
      </font>
    </dxf>
    <dxf>
      <alignment horizontal="center" readingOrder="0"/>
    </dxf>
    <dxf>
      <alignment vertical="center" readingOrder="0"/>
    </dxf>
    <dxf>
      <font>
        <sz val="8"/>
      </font>
    </dxf>
    <dxf>
      <font>
        <sz val="8"/>
      </font>
    </dxf>
    <dxf>
      <numFmt numFmtId="13" formatCode="0%"/>
    </dxf>
    <dxf>
      <border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numFmt numFmtId="2" formatCode="0.0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761320</xdr:colOff>
      <xdr:row>0</xdr:row>
      <xdr:rowOff>47578</xdr:rowOff>
    </xdr:from>
    <xdr:to>
      <xdr:col>0</xdr:col>
      <xdr:colOff>761320</xdr:colOff>
      <xdr:row>2</xdr:row>
      <xdr:rowOff>100332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06081ED-2E5E-4BB8-9E05-A5F294CDFEA1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4229"/>
        </a:xfrm>
        <a:prstGeom prst="rect">
          <a:avLst/>
        </a:prstGeom>
      </xdr:spPr>
    </xdr:pic>
    <xdr:clientData/>
  </xdr:twoCellAnchor>
  <xdr:twoCellAnchor editAs="oneCell">
    <xdr:from>
      <xdr:col>0</xdr:col>
      <xdr:colOff>898281</xdr:colOff>
      <xdr:row>0</xdr:row>
      <xdr:rowOff>46160</xdr:rowOff>
    </xdr:from>
    <xdr:to>
      <xdr:col>0</xdr:col>
      <xdr:colOff>1374531</xdr:colOff>
      <xdr:row>2</xdr:row>
      <xdr:rowOff>76502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79A04A-9F14-49F5-96DA-B9B68D870D2F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281" y="46160"/>
          <a:ext cx="476250" cy="3922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761320</xdr:colOff>
      <xdr:row>0</xdr:row>
      <xdr:rowOff>47578</xdr:rowOff>
    </xdr:from>
    <xdr:to>
      <xdr:col>1</xdr:col>
      <xdr:colOff>761320</xdr:colOff>
      <xdr:row>2</xdr:row>
      <xdr:rowOff>81282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0E6749B-C8D3-42DB-A400-AE422CBD7BF6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14704"/>
        </a:xfrm>
        <a:prstGeom prst="rect">
          <a:avLst/>
        </a:prstGeom>
      </xdr:spPr>
    </xdr:pic>
    <xdr:clientData/>
  </xdr:twoCellAnchor>
  <xdr:twoCellAnchor editAs="oneCell">
    <xdr:from>
      <xdr:col>1</xdr:col>
      <xdr:colOff>898281</xdr:colOff>
      <xdr:row>0</xdr:row>
      <xdr:rowOff>46160</xdr:rowOff>
    </xdr:from>
    <xdr:to>
      <xdr:col>1</xdr:col>
      <xdr:colOff>1374531</xdr:colOff>
      <xdr:row>2</xdr:row>
      <xdr:rowOff>57452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A9FD1D7-2B5C-41BA-A0B8-55E6A4DDE56B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281" y="46160"/>
          <a:ext cx="476250" cy="3922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47578</xdr:rowOff>
    </xdr:from>
    <xdr:to>
      <xdr:col>0</xdr:col>
      <xdr:colOff>0</xdr:colOff>
      <xdr:row>2</xdr:row>
      <xdr:rowOff>95203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476250</xdr:colOff>
      <xdr:row>2</xdr:row>
      <xdr:rowOff>72838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" y="47625"/>
          <a:ext cx="476250" cy="4062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761320</xdr:colOff>
      <xdr:row>0</xdr:row>
      <xdr:rowOff>47578</xdr:rowOff>
    </xdr:from>
    <xdr:to>
      <xdr:col>0</xdr:col>
      <xdr:colOff>761320</xdr:colOff>
      <xdr:row>2</xdr:row>
      <xdr:rowOff>109857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4229"/>
        </a:xfrm>
        <a:prstGeom prst="rect">
          <a:avLst/>
        </a:prstGeom>
      </xdr:spPr>
    </xdr:pic>
    <xdr:clientData/>
  </xdr:twoCellAnchor>
  <xdr:twoCellAnchor editAs="oneCell">
    <xdr:from>
      <xdr:col>0</xdr:col>
      <xdr:colOff>726831</xdr:colOff>
      <xdr:row>0</xdr:row>
      <xdr:rowOff>84260</xdr:rowOff>
    </xdr:from>
    <xdr:to>
      <xdr:col>0</xdr:col>
      <xdr:colOff>1203081</xdr:colOff>
      <xdr:row>2</xdr:row>
      <xdr:rowOff>124127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6831" y="84260"/>
          <a:ext cx="476250" cy="40181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761320</xdr:colOff>
      <xdr:row>0</xdr:row>
      <xdr:rowOff>47578</xdr:rowOff>
    </xdr:from>
    <xdr:to>
      <xdr:col>0</xdr:col>
      <xdr:colOff>761320</xdr:colOff>
      <xdr:row>2</xdr:row>
      <xdr:rowOff>95203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CE05FBC-12CE-407E-8ED5-BF82BA2B1DBF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0</xdr:row>
      <xdr:rowOff>47625</xdr:rowOff>
    </xdr:from>
    <xdr:to>
      <xdr:col>0</xdr:col>
      <xdr:colOff>704850</xdr:colOff>
      <xdr:row>2</xdr:row>
      <xdr:rowOff>72838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078CADE-D153-4EDC-BEC8-CE7675521B3A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" y="47625"/>
          <a:ext cx="476250" cy="4062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AppData/Local/Temp/INDICATEUR%20POLAIRE%20EE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cateur"/>
      <sheetName val="Synthèse"/>
      <sheetName val="SH FORM 38 - 6133"/>
      <sheetName val="SH FORM 38 - 6134"/>
      <sheetName val="SH FORM 38 - 6143"/>
      <sheetName val="SH FORM 38 - 6114"/>
      <sheetName val="SH FORM 38 - 6122"/>
      <sheetName val="SH FORM 38 - 6113"/>
      <sheetName val="SH FORM 38 - 6103"/>
    </sheetNames>
    <sheetDataSet>
      <sheetData sheetId="0" refreshError="1">
        <row r="1">
          <cell r="B1" t="str">
            <v>FICHE INDICATEUR</v>
          </cell>
        </row>
        <row r="2">
          <cell r="C2">
            <v>17894</v>
          </cell>
          <cell r="D2">
            <v>1</v>
          </cell>
        </row>
        <row r="10">
          <cell r="B10" t="str">
            <v>EEQ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ranck/AppData/Local/Temp/INDICATEUR%20POLAIRE%20EEQ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ranck/AppData/Local/Temp/INDICATEUR%20POLAIRE%20EEQ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TEAU Severine" refreshedDate="43644.449349768518" createdVersion="4" refreshedVersion="4" minRefreshableVersion="3" recordCount="79" xr:uid="{00000000-000A-0000-FFFF-FFFF0B000000}">
  <cacheSource type="worksheet">
    <worksheetSource ref="A6:O160" sheet="SH FORM 38 - 6133" r:id="rId2"/>
  </cacheSource>
  <cacheFields count="17">
    <cacheField name="SECTEUR" numFmtId="0">
      <sharedItems containsBlank="1"/>
    </cacheField>
    <cacheField name="NATURE DE L’ECHANTILLON BIOLOGIQUE" numFmtId="0">
      <sharedItems containsBlank="1"/>
    </cacheField>
    <cacheField name="NATURE DE L’EXAMEN/ANALYSE" numFmtId="0">
      <sharedItems containsBlank="1" count="10">
        <s v="NFP automatique"/>
        <s v="T4 / T8"/>
        <s v="Vitesse de sédimentation"/>
        <s v="Schizocytes"/>
        <s v="Rech.d'hématies foetales"/>
        <s v="Immunophénotypage"/>
        <s v="Identification morphologique"/>
        <s v="Hémogramme – FP_x000a_(formule leucocytaire sans anomalies qualitatives)"/>
        <s v="Corps de Jolly"/>
        <m/>
      </sharedItems>
    </cacheField>
    <cacheField name="METHODE" numFmtId="0">
      <sharedItems containsBlank="1"/>
    </cacheField>
    <cacheField name="SITE DU LBM ET AUTOMATE SUR LEQUEL L’EEQ EST PASSE" numFmtId="0">
      <sharedItems containsBlank="1"/>
    </cacheField>
    <cacheField name="DATE OU FREQUENCE" numFmtId="0">
      <sharedItems containsBlank="1"/>
    </cacheField>
    <cacheField name="ORGANISATEUR DE CIL/EEQ" numFmtId="0">
      <sharedItems containsBlank="1"/>
    </cacheField>
    <cacheField name="N° de l'évaluation" numFmtId="0">
      <sharedItems containsNonDate="0" containsString="0" containsBlank="1"/>
    </cacheField>
    <cacheField name="RESULTAT CONFORME" numFmtId="0">
      <sharedItems containsString="0" containsBlank="1" containsNumber="1" containsInteger="1" minValue="1" maxValue="2"/>
    </cacheField>
    <cacheField name="RESULTAT NON CONFORME" numFmtId="0">
      <sharedItems containsString="0" containsBlank="1" containsNumber="1" containsInteger="1" minValue="1" maxValue="2"/>
    </cacheField>
    <cacheField name="FICHE NC EEQ n°_x000a_BMS 4362" numFmtId="0">
      <sharedItems containsNonDate="0" containsString="0" containsBlank="1"/>
    </cacheField>
    <cacheField name="Fiche de Dysfonctionnement n°_x000a_BMS 4488" numFmtId="0">
      <sharedItems containsNonDate="0" containsString="0" containsBlank="1"/>
    </cacheField>
    <cacheField name="COMMENTAIRES_x000a_(préciser le site/l’automate sur lequel l’EEQ est réalisée)" numFmtId="0">
      <sharedItems containsBlank="1"/>
    </cacheField>
    <cacheField name="Accredité" numFmtId="0">
      <sharedItems containsBlank="1"/>
    </cacheField>
    <cacheField name="TOTAL EEQ" numFmtId="0">
      <sharedItems containsString="0" containsBlank="1" containsNumber="1" containsInteger="1" minValue="67" maxValue="67" count="2">
        <n v="67"/>
        <m/>
      </sharedItems>
    </cacheField>
    <cacheField name="% Résultat conforme // nb total EEQ" numFmtId="0" formula="('RESULTAT CONFORME'*100)/'TOTAL EEQ'" databaseField="0"/>
    <cacheField name="% de Résultat NC // nb total EEQ" numFmtId="0" formula="('RESULTAT NON CONFORME'*100)/'TOTAL EEQ'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TEAU Severine" refreshedDate="43644.449349768518" createdVersion="4" refreshedVersion="4" minRefreshableVersion="3" recordCount="79" xr:uid="{45ACCC71-8612-499B-A98E-8279A93156BE}">
  <cacheSource type="worksheet">
    <worksheetSource ref="A6:O160" sheet="SH FORM 38 - 6133" r:id="rId2"/>
  </cacheSource>
  <cacheFields count="17">
    <cacheField name="SECTEUR" numFmtId="0">
      <sharedItems containsBlank="1"/>
    </cacheField>
    <cacheField name="NATURE DE L’ECHANTILLON BIOLOGIQUE" numFmtId="0">
      <sharedItems containsBlank="1"/>
    </cacheField>
    <cacheField name="NATURE DE L’EXAMEN/ANALYSE" numFmtId="0">
      <sharedItems containsBlank="1" count="10">
        <s v="NFP automatique"/>
        <s v="T4 / T8"/>
        <s v="Vitesse de sédimentation"/>
        <s v="Schizocytes"/>
        <s v="Rech.d'hématies foetales"/>
        <s v="Immunophénotypage"/>
        <s v="Identification morphologique"/>
        <s v="Hémogramme – FP_x000a_(formule leucocytaire sans anomalies qualitatives)"/>
        <s v="Corps de Jolly"/>
        <m/>
      </sharedItems>
    </cacheField>
    <cacheField name="METHODE" numFmtId="0">
      <sharedItems containsBlank="1"/>
    </cacheField>
    <cacheField name="SITE DU LBM ET AUTOMATE SUR LEQUEL L’EEQ EST PASSE" numFmtId="0">
      <sharedItems containsBlank="1"/>
    </cacheField>
    <cacheField name="DATE OU FREQUENCE" numFmtId="0">
      <sharedItems containsBlank="1"/>
    </cacheField>
    <cacheField name="ORGANISATEUR DE CIL/EEQ" numFmtId="0">
      <sharedItems containsBlank="1"/>
    </cacheField>
    <cacheField name="N° de l'évaluation" numFmtId="0">
      <sharedItems containsNonDate="0" containsString="0" containsBlank="1"/>
    </cacheField>
    <cacheField name="RESULTAT CONFORME" numFmtId="0">
      <sharedItems containsString="0" containsBlank="1" containsNumber="1" containsInteger="1" minValue="1" maxValue="2"/>
    </cacheField>
    <cacheField name="RESULTAT NON CONFORME" numFmtId="0">
      <sharedItems containsString="0" containsBlank="1" containsNumber="1" containsInteger="1" minValue="1" maxValue="2"/>
    </cacheField>
    <cacheField name="FICHE NC EEQ n°_x000a_BMS 4362" numFmtId="0">
      <sharedItems containsNonDate="0" containsString="0" containsBlank="1"/>
    </cacheField>
    <cacheField name="Fiche de Dysfonctionnement n°_x000a_BMS 4488" numFmtId="0">
      <sharedItems containsNonDate="0" containsString="0" containsBlank="1"/>
    </cacheField>
    <cacheField name="COMMENTAIRES_x000a_(préciser le site/l’automate sur lequel l’EEQ est réalisée)" numFmtId="0">
      <sharedItems containsBlank="1"/>
    </cacheField>
    <cacheField name="Accredité" numFmtId="0">
      <sharedItems containsBlank="1"/>
    </cacheField>
    <cacheField name="TOTAL EEQ" numFmtId="0">
      <sharedItems containsString="0" containsBlank="1" containsNumber="1" containsInteger="1" minValue="67" maxValue="67" count="2">
        <n v="67"/>
        <m/>
      </sharedItems>
    </cacheField>
    <cacheField name="% Résultat conforme // nb total EEQ" numFmtId="0" formula="('RESULTAT CONFORME'*100)/'TOTAL EEQ'" databaseField="0"/>
    <cacheField name="% de Résultat NC // nb total EEQ" numFmtId="0" formula="('RESULTAT NON CONFORME'*100)/'TOTAL EEQ'" databaseField="0"/>
  </cacheFields>
  <extLst>
    <ext xmlns:x14="http://schemas.microsoft.com/office/spreadsheetml/2009/9/main" uri="{725AE2AE-9491-48be-B2B4-4EB974FC3084}">
      <x14:pivotCacheDefinition pivotCacheId="161828409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44.766367939817" createdVersion="6" refreshedVersion="6" minRefreshableVersion="3" recordCount="38" xr:uid="{D08CB0E0-9EA4-4F9A-A107-3E5D950C1903}">
  <cacheSource type="worksheet">
    <worksheetSource ref="A6:M44" sheet="SH FORM 38 - 6133"/>
  </cacheSource>
  <cacheFields count="13">
    <cacheField name="NATURE DE L’EXAMEN/ANALYSE" numFmtId="0">
      <sharedItems count="9">
        <s v="NFP automatique"/>
        <s v="T4 / T8"/>
        <s v="Vitesse de sédimentation"/>
        <s v="Schizocytes"/>
        <s v="Rech.d'hématies foetales"/>
        <s v="Immunophénotypage"/>
        <s v="Identification morphologique"/>
        <s v="Hémogramme – FP_x000a_(formule leucocytaire sans anomalies qualitatives)"/>
        <s v="Corps de Jolly"/>
      </sharedItems>
    </cacheField>
    <cacheField name="METHODE" numFmtId="0">
      <sharedItems/>
    </cacheField>
    <cacheField name="SITE DU LBM ET AUTOMATE SUR LEQUEL L’EEQ EST PASSE" numFmtId="0">
      <sharedItems containsNonDate="0" containsString="0" containsBlank="1"/>
    </cacheField>
    <cacheField name="DATE OU FREQUENCE" numFmtId="0">
      <sharedItems containsBlank="1"/>
    </cacheField>
    <cacheField name="ORGANISATEUR DE CIL/EEQ" numFmtId="0">
      <sharedItems containsNonDate="0" containsString="0" containsBlank="1"/>
    </cacheField>
    <cacheField name="N° de l'évaluation" numFmtId="0">
      <sharedItems containsNonDate="0" containsString="0" containsBlank="1"/>
    </cacheField>
    <cacheField name="RESULTAT CONFORME" numFmtId="0">
      <sharedItems containsString="0" containsBlank="1" containsNumber="1" containsInteger="1" minValue="1" maxValue="2"/>
    </cacheField>
    <cacheField name="RESULTAT NON CONFORME" numFmtId="0">
      <sharedItems containsString="0" containsBlank="1" containsNumber="1" containsInteger="1" minValue="1" maxValue="2"/>
    </cacheField>
    <cacheField name="FICHE NC EEQ n°_x000a_BMS 4362" numFmtId="0">
      <sharedItems containsNonDate="0" containsString="0" containsBlank="1"/>
    </cacheField>
    <cacheField name="Fiche de Dysfonctionnement n°_x000a_BMS 4488" numFmtId="0">
      <sharedItems containsNonDate="0" containsString="0" containsBlank="1"/>
    </cacheField>
    <cacheField name="COMMENTAIRES_x000a_(préciser le site/l’automate sur lequel l’EEQ est réalisée)" numFmtId="0">
      <sharedItems containsBlank="1"/>
    </cacheField>
    <cacheField name="Accredité" numFmtId="0">
      <sharedItems containsBlank="1"/>
    </cacheField>
    <cacheField name="TOTAL EEQ" numFmtId="0">
      <sharedItems containsString="0" containsBlank="1" containsNumber="1" containsInteger="1" minValue="67" maxValue="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OUI"/>
    <x v="0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NON"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1"/>
    <n v="1"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m/>
    <n v="1"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1"/>
    <n v="1"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3"/>
    <s v="Méthode manuelle de type qualitatif_x000a_Examen par microscopie optique après coloration - Frottis"/>
    <s v="PLATEFORME DE BIOLOGIE HOSPITALO-UNIVERSITAIRE_x000a_6133 - HEMATOLOGIE CELLULAIRE_x000a_Méthode manuelle"/>
    <m/>
    <s v="BIOLOGIE PROSPECTIVE"/>
    <m/>
    <n v="1"/>
    <m/>
    <m/>
    <m/>
    <s v="EEQ non spécifique (cf. Identification morphologique)"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n v="2"/>
    <m/>
    <m/>
    <m/>
    <m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m/>
    <n v="2"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8"/>
    <s v="Méthode manuelle de type qualitatif_x000a_Examen par microscopie optique après coloration - Frottis"/>
    <s v="PLATEFORME DE BIOLOGIE HOSPITALO-UNIVERSITAIRE_x000a_6133 - HEMATOLOGIE CELLULAIRE_x000a_Méthode manuelle : Microscope"/>
    <m/>
    <s v="BIOLOGIE PROSPECTIVE"/>
    <m/>
    <m/>
    <n v="1"/>
    <m/>
    <m/>
    <s v="EEQ non spécifique (cf. Identification morphologique)"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OUI"/>
    <x v="0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NON"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1"/>
    <n v="1"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m/>
    <n v="1"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1"/>
    <n v="1"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3"/>
    <s v="Méthode manuelle de type qualitatif_x000a_Examen par microscopie optique après coloration - Frottis"/>
    <s v="PLATEFORME DE BIOLOGIE HOSPITALO-UNIVERSITAIRE_x000a_6133 - HEMATOLOGIE CELLULAIRE_x000a_Méthode manuelle"/>
    <m/>
    <s v="BIOLOGIE PROSPECTIVE"/>
    <m/>
    <n v="1"/>
    <m/>
    <m/>
    <m/>
    <s v="EEQ non spécifique (cf. Identification morphologique)"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n v="2"/>
    <m/>
    <m/>
    <m/>
    <m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m/>
    <n v="2"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8"/>
    <s v="Méthode manuelle de type qualitatif_x000a_Examen par microscopie optique après coloration - Frottis"/>
    <s v="PLATEFORME DE BIOLOGIE HOSPITALO-UNIVERSITAIRE_x000a_6133 - HEMATOLOGIE CELLULAIRE_x000a_Méthode manuelle : Microscope"/>
    <m/>
    <s v="BIOLOGIE PROSPECTIVE"/>
    <m/>
    <m/>
    <n v="1"/>
    <m/>
    <m/>
    <s v="EEQ non spécifique (cf. Identification morphologique)"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">
  <r>
    <x v="0"/>
    <s v="Impédance / Cytométrie / Spectrophotométrie"/>
    <m/>
    <s v="6x/an"/>
    <m/>
    <m/>
    <n v="2"/>
    <m/>
    <m/>
    <m/>
    <m/>
    <s v="OUI"/>
    <n v="67"/>
  </r>
  <r>
    <x v="0"/>
    <s v="Impédance / Cytométrie / Spectrophotométrie"/>
    <m/>
    <s v="6x/an"/>
    <m/>
    <m/>
    <n v="2"/>
    <m/>
    <m/>
    <m/>
    <m/>
    <s v="NON"/>
    <m/>
  </r>
  <r>
    <x v="0"/>
    <s v="Impédance / Cytométrie / Spectrophotométrie"/>
    <m/>
    <s v="6x/an"/>
    <m/>
    <m/>
    <n v="2"/>
    <m/>
    <m/>
    <m/>
    <m/>
    <m/>
    <m/>
  </r>
  <r>
    <x v="0"/>
    <s v="Impédance / Cytométrie / Spectrophotométrie"/>
    <m/>
    <s v="6x/an"/>
    <m/>
    <m/>
    <n v="1"/>
    <n v="1"/>
    <m/>
    <m/>
    <m/>
    <m/>
    <m/>
  </r>
  <r>
    <x v="0"/>
    <s v="Impédance / Cytométrie / Spectrophotométrie"/>
    <m/>
    <s v="6x/an"/>
    <m/>
    <m/>
    <n v="2"/>
    <m/>
    <m/>
    <m/>
    <m/>
    <m/>
    <m/>
  </r>
  <r>
    <x v="0"/>
    <s v="Impédance / Cytométrie / Spectrophotométrie"/>
    <m/>
    <s v="6x/an"/>
    <m/>
    <m/>
    <n v="2"/>
    <m/>
    <m/>
    <m/>
    <m/>
    <m/>
    <m/>
  </r>
  <r>
    <x v="1"/>
    <s v="Cytométrie"/>
    <m/>
    <s v="6x/an"/>
    <m/>
    <m/>
    <n v="2"/>
    <m/>
    <m/>
    <m/>
    <m/>
    <m/>
    <m/>
  </r>
  <r>
    <x v="1"/>
    <s v="Cytométrie"/>
    <m/>
    <s v="6x/an"/>
    <m/>
    <m/>
    <n v="2"/>
    <m/>
    <m/>
    <m/>
    <m/>
    <m/>
    <m/>
  </r>
  <r>
    <x v="1"/>
    <s v="Cytométrie"/>
    <m/>
    <s v="6x/an"/>
    <m/>
    <m/>
    <n v="2"/>
    <m/>
    <m/>
    <m/>
    <m/>
    <m/>
    <m/>
  </r>
  <r>
    <x v="1"/>
    <s v="Cytométrie"/>
    <m/>
    <s v="6x/an"/>
    <m/>
    <m/>
    <m/>
    <n v="1"/>
    <m/>
    <m/>
    <m/>
    <m/>
    <m/>
  </r>
  <r>
    <x v="1"/>
    <s v="Cytométrie"/>
    <m/>
    <s v="6x/an"/>
    <m/>
    <m/>
    <n v="2"/>
    <m/>
    <m/>
    <m/>
    <m/>
    <m/>
    <m/>
  </r>
  <r>
    <x v="1"/>
    <s v="Cytométrie"/>
    <m/>
    <s v="6x/an"/>
    <m/>
    <m/>
    <n v="2"/>
    <m/>
    <m/>
    <m/>
    <m/>
    <m/>
    <m/>
  </r>
  <r>
    <x v="2"/>
    <s v="Méthode automatisée de type quantitatif"/>
    <m/>
    <s v="6x/an"/>
    <m/>
    <m/>
    <n v="2"/>
    <m/>
    <m/>
    <m/>
    <m/>
    <m/>
    <m/>
  </r>
  <r>
    <x v="2"/>
    <s v="Méthode automatisée de type quantitatif"/>
    <m/>
    <s v="6x/an"/>
    <m/>
    <m/>
    <n v="1"/>
    <n v="1"/>
    <m/>
    <m/>
    <m/>
    <m/>
    <m/>
  </r>
  <r>
    <x v="2"/>
    <s v="Méthode automatisée de type quantitatif"/>
    <m/>
    <s v="6x/an"/>
    <m/>
    <m/>
    <n v="2"/>
    <m/>
    <m/>
    <m/>
    <m/>
    <m/>
    <m/>
  </r>
  <r>
    <x v="2"/>
    <s v="Méthode automatisée de type quantitatif"/>
    <m/>
    <s v="6x/an"/>
    <m/>
    <m/>
    <n v="2"/>
    <m/>
    <m/>
    <m/>
    <m/>
    <m/>
    <m/>
  </r>
  <r>
    <x v="2"/>
    <s v="Méthode automatisée de type quantitatif"/>
    <m/>
    <s v="6x/an"/>
    <m/>
    <m/>
    <n v="2"/>
    <m/>
    <m/>
    <m/>
    <m/>
    <m/>
    <m/>
  </r>
  <r>
    <x v="2"/>
    <s v="Méthode automatisée de type quantitatif"/>
    <m/>
    <s v="6x/an"/>
    <m/>
    <m/>
    <n v="2"/>
    <m/>
    <m/>
    <m/>
    <m/>
    <m/>
    <m/>
  </r>
  <r>
    <x v="3"/>
    <s v="Méthode manuelle de type qualitatif_x000a_Examen par microscopie optique après coloration - Frottis"/>
    <m/>
    <m/>
    <m/>
    <m/>
    <n v="1"/>
    <m/>
    <m/>
    <m/>
    <s v="EEQ non spécifique (cf. Identification morphologique)"/>
    <m/>
    <m/>
  </r>
  <r>
    <x v="4"/>
    <s v="Méthode manuelle de type quantitatif_x000a_Examen par microscopie optique après coloration - Frottis_x000a_Test de Kleihauer"/>
    <m/>
    <s v="2x/an"/>
    <m/>
    <m/>
    <n v="2"/>
    <m/>
    <m/>
    <m/>
    <m/>
    <m/>
    <m/>
  </r>
  <r>
    <x v="4"/>
    <s v="Méthode manuelle de type quantitatif_x000a_Examen par microscopie optique après coloration - Frottis_x000a_Test de Kleihauer"/>
    <m/>
    <s v="2x/an"/>
    <m/>
    <m/>
    <m/>
    <n v="2"/>
    <m/>
    <m/>
    <m/>
    <m/>
    <m/>
  </r>
  <r>
    <x v="5"/>
    <s v="Méthode automatisée de type qualitatif _x000a_Cytométrie en flux, après marquage"/>
    <m/>
    <s v="5x/an"/>
    <m/>
    <m/>
    <n v="2"/>
    <m/>
    <m/>
    <m/>
    <m/>
    <m/>
    <m/>
  </r>
  <r>
    <x v="5"/>
    <s v="Méthode automatisée de type qualitatif _x000a_Cytométrie en flux, après marquage"/>
    <m/>
    <s v="5x/an"/>
    <m/>
    <m/>
    <n v="2"/>
    <m/>
    <m/>
    <m/>
    <m/>
    <m/>
    <m/>
  </r>
  <r>
    <x v="5"/>
    <s v="Méthode automatisée de type qualitatif _x000a_Cytométrie en flux, après marquage"/>
    <m/>
    <s v="5x/an"/>
    <m/>
    <m/>
    <n v="2"/>
    <m/>
    <m/>
    <m/>
    <m/>
    <m/>
    <m/>
  </r>
  <r>
    <x v="5"/>
    <s v="Méthode automatisée de type qualitatif _x000a_Cytométrie en flux, après marquage"/>
    <m/>
    <s v="5x/an"/>
    <m/>
    <m/>
    <n v="2"/>
    <m/>
    <m/>
    <m/>
    <m/>
    <m/>
    <m/>
  </r>
  <r>
    <x v="5"/>
    <s v="Méthode automatisée de type qualitatif _x000a_Cytométrie en flux, après marquage"/>
    <m/>
    <s v="5x/an"/>
    <m/>
    <m/>
    <n v="2"/>
    <m/>
    <m/>
    <m/>
    <m/>
    <m/>
    <m/>
  </r>
  <r>
    <x v="6"/>
    <s v="Méthode manuelle de type qualitatif_x000a_Identification par microscopie optique après traitement (bisulfite)"/>
    <m/>
    <s v="6 lames/an"/>
    <m/>
    <m/>
    <m/>
    <n v="1"/>
    <m/>
    <m/>
    <m/>
    <m/>
    <m/>
  </r>
  <r>
    <x v="6"/>
    <s v="Méthode manuelle de type qualitatif_x000a_Identification par microscopie optique après traitement (bisulfite)"/>
    <m/>
    <s v="6 lames/an"/>
    <m/>
    <m/>
    <m/>
    <n v="1"/>
    <m/>
    <m/>
    <m/>
    <m/>
    <m/>
  </r>
  <r>
    <x v="6"/>
    <s v="Méthode manuelle de type qualitatif_x000a_Identification par microscopie optique après traitement (bisulfite)"/>
    <m/>
    <s v="6 lames/an"/>
    <m/>
    <m/>
    <m/>
    <n v="1"/>
    <m/>
    <m/>
    <m/>
    <m/>
    <m/>
  </r>
  <r>
    <x v="6"/>
    <s v="Méthode manuelle de type qualitatif_x000a_Identification par microscopie optique après traitement (bisulfite)"/>
    <m/>
    <s v="6 lames/an"/>
    <m/>
    <m/>
    <n v="1"/>
    <m/>
    <m/>
    <m/>
    <m/>
    <m/>
    <m/>
  </r>
  <r>
    <x v="6"/>
    <s v="Méthode manuelle de type qualitatif_x000a_Identification par microscopie optique après traitement (bisulfite)"/>
    <m/>
    <s v="6 lames/an"/>
    <m/>
    <m/>
    <n v="1"/>
    <m/>
    <m/>
    <m/>
    <m/>
    <m/>
    <m/>
  </r>
  <r>
    <x v="6"/>
    <s v="Méthode manuelle de type qualitatif_x000a_Identification par microscopie optique après traitement (bisulfite)"/>
    <m/>
    <s v="6 lames/an"/>
    <m/>
    <m/>
    <n v="1"/>
    <m/>
    <m/>
    <m/>
    <m/>
    <m/>
    <m/>
  </r>
  <r>
    <x v="7"/>
    <s v="(Formule sanguine avec recherche, identification et quantification de cellules anormales et numération plaquettaire)"/>
    <m/>
    <s v="5x/an"/>
    <m/>
    <m/>
    <n v="2"/>
    <m/>
    <m/>
    <m/>
    <m/>
    <m/>
    <m/>
  </r>
  <r>
    <x v="7"/>
    <s v="(Formule sanguine avec recherche, identification et quantification de cellules anormales et numération plaquettaire)"/>
    <m/>
    <s v="5x/an"/>
    <m/>
    <m/>
    <n v="2"/>
    <m/>
    <m/>
    <m/>
    <m/>
    <m/>
    <m/>
  </r>
  <r>
    <x v="7"/>
    <s v="(Formule sanguine avec recherche, identification et quantification de cellules anormales et numération plaquettaire)"/>
    <m/>
    <s v="5x/an"/>
    <m/>
    <m/>
    <n v="2"/>
    <m/>
    <m/>
    <m/>
    <m/>
    <m/>
    <m/>
  </r>
  <r>
    <x v="7"/>
    <s v="(Formule sanguine avec recherche, identification et quantification de cellules anormales et numération plaquettaire)"/>
    <m/>
    <s v="5x/an"/>
    <m/>
    <m/>
    <n v="2"/>
    <m/>
    <m/>
    <m/>
    <m/>
    <m/>
    <m/>
  </r>
  <r>
    <x v="7"/>
    <s v="(Formule sanguine avec recherche, identification et quantification de cellules anormales et numération plaquettaire)"/>
    <m/>
    <s v="5x/an"/>
    <m/>
    <m/>
    <n v="2"/>
    <m/>
    <m/>
    <m/>
    <m/>
    <m/>
    <m/>
  </r>
  <r>
    <x v="8"/>
    <s v="Méthode manuelle de type qualitatif_x000a_Examen par microscopie optique après coloration - Frottis"/>
    <m/>
    <m/>
    <m/>
    <m/>
    <m/>
    <n v="1"/>
    <m/>
    <m/>
    <s v="EEQ non spécifique (cf. Identification morphologique)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A9CDD1-5763-4188-87D4-DFAABA26CF7D}" name="Tableau croisé dynamique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7:E17" firstHeaderRow="0" firstDataRow="1" firstDataCol="1"/>
  <pivotFields count="17">
    <pivotField showAll="0"/>
    <pivotField showAll="0"/>
    <pivotField axis="axisRow" showAll="0">
      <items count="11">
        <item x="8"/>
        <item x="7"/>
        <item x="6"/>
        <item x="5"/>
        <item x="0"/>
        <item x="4"/>
        <item x="3"/>
        <item x="1"/>
        <item x="2"/>
        <item h="1" x="9"/>
        <item t="default"/>
      </items>
    </pivotField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showAll="0"/>
    <pivotField showAll="0"/>
    <pivotField showAll="0"/>
    <pivotField showAll="0"/>
    <pivotField showAll="0">
      <items count="3">
        <item x="0"/>
        <item x="1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RESULTAT CONFORME (valeur)" fld="8" baseField="2" baseItem="0"/>
    <dataField name="RESULTAT CONFORME (en % du total des conformes)" fld="8" showDataAs="percentOfCol" baseField="2" baseItem="0" numFmtId="9"/>
    <dataField name=" RESULTAT NON CONFORME (valeur)" fld="9" baseField="2" baseItem="7"/>
    <dataField name="RESULTAT NON CONFORME (en % du total des NC)" fld="9" showDataAs="percentOfCol" baseField="2" baseItem="0" numFmtId="9"/>
  </dataFields>
  <formats count="38">
    <format dxfId="0">
      <pivotArea type="all" dataOnly="0" outline="0" fieldPosition="0"/>
    </format>
    <format dxfId="1">
      <pivotArea collapsedLevelsAreSubtotals="1" fieldPosition="0">
        <references count="1">
          <reference field="2" count="0"/>
        </references>
      </pivotArea>
    </format>
    <format dxfId="2">
      <pivotArea dataOnly="0" labelOnly="1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2" count="0"/>
        </references>
      </pivotArea>
    </format>
    <format dxfId="4">
      <pivotArea dataOnly="0" labelOnly="1" fieldPosition="0">
        <references count="1">
          <reference field="2" count="0"/>
        </references>
      </pivotArea>
    </format>
    <format dxfId="5">
      <pivotArea collapsedLevelsAreSubtotals="1" fieldPosition="0">
        <references count="1">
          <reference field="2" count="0"/>
        </references>
      </pivotArea>
    </format>
    <format dxfId="6">
      <pivotArea dataOnly="0" labelOnly="1" fieldPosition="0">
        <references count="1">
          <reference field="2" count="0"/>
        </references>
      </pivotArea>
    </format>
    <format dxfId="7">
      <pivotArea grandRow="1" outline="0" collapsedLevelsAreSubtotals="1" fieldPosition="0"/>
    </format>
    <format dxfId="8">
      <pivotArea grandRow="1" outline="0" collapsedLevelsAreSubtotals="1" fieldPosition="0"/>
    </format>
    <format dxfId="9">
      <pivotArea field="2" type="button" dataOnly="0" labelOnly="1" outline="0" axis="axisRow" fieldPosition="0"/>
    </format>
    <format dxfId="10">
      <pivotArea field="2" type="button" dataOnly="0" labelOnly="1" outline="0" axis="axisRow" fieldPosition="0"/>
    </format>
    <format dxfId="11">
      <pivotArea field="2" type="button" dataOnly="0" labelOnly="1" outline="0" axis="axisRow" fieldPosition="0"/>
    </format>
    <format dxfId="12">
      <pivotArea field="2" type="button" dataOnly="0" labelOnly="1" outline="0" axis="axisRow" fieldPosition="0"/>
    </format>
    <format dxfId="13">
      <pivotArea dataOnly="0" labelOnly="1" grandRow="1" outline="0" fieldPosition="0"/>
    </format>
    <format dxfId="14">
      <pivotArea grandRow="1" outline="0" collapsedLevelsAreSubtotals="1" fieldPosition="0"/>
    </format>
    <format dxfId="15">
      <pivotArea dataOnly="0" labelOnly="1" grandRow="1" outline="0" fieldPosition="0"/>
    </format>
    <format dxfId="1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">
      <pivotArea outline="0" fieldPosition="0">
        <references count="1">
          <reference field="4294967294" count="1">
            <x v="1"/>
          </reference>
        </references>
      </pivotArea>
    </format>
    <format dxfId="2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2">
      <pivotArea outline="0" fieldPosition="0">
        <references count="1">
          <reference field="4294967294" count="1">
            <x v="3"/>
          </reference>
        </references>
      </pivotArea>
    </format>
    <format dxfId="23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4">
      <pivotArea field="2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6">
      <pivotArea type="all" dataOnly="0" outline="0" fieldPosition="0"/>
    </format>
    <format dxfId="27">
      <pivotArea type="all" dataOnly="0" outline="0" fieldPosition="0"/>
    </format>
    <format dxfId="28">
      <pivotArea field="2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0">
      <pivotArea field="2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2">
      <pivotArea field="2" type="button" dataOnly="0" labelOnly="1" outline="0" axis="axisRow" fieldPosition="0"/>
    </format>
    <format dxfId="3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4">
      <pivotArea field="2" type="button" dataOnly="0" labelOnly="1" outline="0" axis="axisRow" fieldPosition="0"/>
    </format>
    <format dxfId="3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6">
      <pivotArea field="2" type="button" dataOnly="0" labelOnly="1" outline="0" axis="axisRow" fieldPosition="0"/>
    </format>
    <format dxfId="3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0F1EE9-F21F-492C-AE43-F23F4929F727}" name="Tableau croisé dynamique5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:E17" firstHeaderRow="0" firstDataRow="1" firstDataCol="1"/>
  <pivotFields count="13">
    <pivotField axis="axisRow" showAll="0">
      <items count="10">
        <item x="8"/>
        <item x="7"/>
        <item x="6"/>
        <item x="5"/>
        <item x="0"/>
        <item x="4"/>
        <item x="3"/>
        <item x="1"/>
        <item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-RESULTAT CONFORME" fld="6" baseField="0" baseItem="0"/>
    <dataField name="% RESULTAT CONFORME" fld="6" showDataAs="percentOfCol" baseField="0" baseItem="0" numFmtId="10"/>
    <dataField name="-RESULTAT NON CONFORME" fld="7" baseField="0" baseItem="0"/>
    <dataField name="% RESULTAT NON CONFORME" fld="7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7:G17" firstHeaderRow="0" firstDataRow="1" firstDataCol="1"/>
  <pivotFields count="17">
    <pivotField showAll="0"/>
    <pivotField showAll="0"/>
    <pivotField axis="axisRow" showAll="0">
      <items count="11">
        <item x="8"/>
        <item x="7"/>
        <item x="6"/>
        <item x="5"/>
        <item x="0"/>
        <item x="4"/>
        <item x="3"/>
        <item x="1"/>
        <item x="2"/>
        <item h="1" x="9"/>
        <item t="default"/>
      </items>
    </pivotField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showAll="0"/>
    <pivotField showAll="0"/>
    <pivotField showAll="0"/>
    <pivotField showAll="0"/>
    <pivotField showAll="0">
      <items count="3">
        <item x="0"/>
        <item x="1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RESULTAT CONFORME (valeur)" fld="8" baseField="2" baseItem="0"/>
    <dataField name="RESULTAT CONFORME (en % du total des conformes)" fld="8" showDataAs="percentOfCol" baseField="2" baseItem="0" numFmtId="9"/>
    <dataField name=" RESULTAT NON CONFORME (valeur)" fld="9" baseField="2" baseItem="7"/>
    <dataField name="RESULTAT NON CONFORME (en % du total des NC)" fld="9" showDataAs="percentOfCol" baseField="2" baseItem="0" numFmtId="9"/>
    <dataField name="Nombre de % Résultat conforme // nb total EEQ" fld="15" subtotal="count" baseField="2" baseItem="0"/>
    <dataField name="Somme de % de Résultat NC // nb total EEQ" fld="16" baseField="0" baseItem="0"/>
  </dataFields>
  <formats count="41">
    <format dxfId="38">
      <pivotArea type="all" dataOnly="0" outline="0" fieldPosition="0"/>
    </format>
    <format dxfId="39">
      <pivotArea grandRow="1" outline="0" collapsedLevelsAreSubtotals="1" fieldPosition="0"/>
    </format>
    <format dxfId="40">
      <pivotArea grandRow="1" outline="0" collapsedLevelsAreSubtotals="1" fieldPosition="0"/>
    </format>
    <format dxfId="41">
      <pivotArea field="2" type="button" dataOnly="0" labelOnly="1" outline="0" axis="axisRow" fieldPosition="0"/>
    </format>
    <format dxfId="42">
      <pivotArea field="2" type="button" dataOnly="0" labelOnly="1" outline="0" axis="axisRow" fieldPosition="0"/>
    </format>
    <format dxfId="43">
      <pivotArea field="2" type="button" dataOnly="0" labelOnly="1" outline="0" axis="axisRow" fieldPosition="0"/>
    </format>
    <format dxfId="44">
      <pivotArea field="2" type="button" dataOnly="0" labelOnly="1" outline="0" axis="axisRow" fieldPosition="0"/>
    </format>
    <format dxfId="45">
      <pivotArea dataOnly="0" labelOnly="1" grandRow="1" outline="0" fieldPosition="0"/>
    </format>
    <format dxfId="46">
      <pivotArea grandRow="1" outline="0" collapsedLevelsAreSubtotals="1" fieldPosition="0"/>
    </format>
    <format dxfId="47">
      <pivotArea dataOnly="0" labelOnly="1" grandRow="1" outline="0" fieldPosition="0"/>
    </format>
    <format dxfId="4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1">
      <pivotArea outline="0" fieldPosition="0">
        <references count="1">
          <reference field="4294967294" count="1">
            <x v="1"/>
          </reference>
        </references>
      </pivotArea>
    </format>
    <format dxfId="5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4">
      <pivotArea outline="0" fieldPosition="0">
        <references count="1">
          <reference field="4294967294" count="1">
            <x v="3"/>
          </reference>
        </references>
      </pivotArea>
    </format>
    <format dxfId="55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56">
      <pivotArea field="2" type="button" dataOnly="0" labelOnly="1" outline="0" axis="axisRow" fieldPosition="0"/>
    </format>
    <format dxfId="5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8">
      <pivotArea type="all" dataOnly="0" outline="0" fieldPosition="0"/>
    </format>
    <format dxfId="5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6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61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62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63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64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65">
      <pivotArea type="all" dataOnly="0" outline="0" fieldPosition="0"/>
    </format>
    <format dxfId="66">
      <pivotArea field="2" type="button" dataOnly="0" labelOnly="1" outline="0" axis="axisRow" fieldPosition="0"/>
    </format>
    <format dxfId="6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68">
      <pivotArea field="2" type="button" dataOnly="0" labelOnly="1" outline="0" axis="axisRow" fieldPosition="0"/>
    </format>
    <format dxfId="6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70">
      <pivotArea field="2" type="button" dataOnly="0" labelOnly="1" outline="0" axis="axisRow" fieldPosition="0"/>
    </format>
    <format dxfId="7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72">
      <pivotArea field="2" type="button" dataOnly="0" labelOnly="1" outline="0" axis="axisRow" fieldPosition="0"/>
    </format>
    <format dxfId="7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74">
      <pivotArea field="2" type="button" dataOnly="0" labelOnly="1" outline="0" axis="axisRow" fieldPosition="0"/>
    </format>
    <format dxfId="75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76">
      <pivotArea field="2" grandRow="1" outline="0" collapsedLevelsAreSubtotals="1" axis="axisRow" fieldPosition="0">
        <references count="1">
          <reference field="4294967294" count="1" selected="0">
            <x v="5"/>
          </reference>
        </references>
      </pivotArea>
    </format>
    <format dxfId="77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78">
      <pivotArea dataOnly="0" labelOnly="1" outline="0" fieldPosition="0">
        <references count="1">
          <reference field="4294967294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0B11-69EA-4057-BA96-68A401777299}">
  <dimension ref="A1:G31"/>
  <sheetViews>
    <sheetView showGridLines="0" topLeftCell="A4" workbookViewId="0">
      <selection activeCell="F17" sqref="F17:G17"/>
    </sheetView>
  </sheetViews>
  <sheetFormatPr baseColWidth="10" defaultRowHeight="14.25" x14ac:dyDescent="0.2"/>
  <cols>
    <col min="1" max="1" width="32.28515625" style="4" customWidth="1"/>
    <col min="2" max="2" width="11.5703125" style="2" customWidth="1"/>
    <col min="3" max="3" width="13.28515625" style="2" customWidth="1"/>
    <col min="4" max="4" width="15.85546875" style="2" customWidth="1"/>
    <col min="5" max="5" width="15.28515625" style="2" customWidth="1"/>
    <col min="6" max="6" width="12.85546875" style="2" customWidth="1"/>
    <col min="7" max="7" width="11" style="2" customWidth="1"/>
    <col min="8" max="8" width="6.28515625" style="2" customWidth="1"/>
    <col min="9" max="9" width="7.85546875" style="2" customWidth="1"/>
    <col min="10" max="10" width="8.140625" style="2" customWidth="1"/>
    <col min="11" max="11" width="11.42578125" style="2"/>
    <col min="12" max="12" width="8.28515625" style="2" customWidth="1"/>
    <col min="13" max="16384" width="11.42578125" style="2"/>
  </cols>
  <sheetData>
    <row r="1" spans="1:7" x14ac:dyDescent="0.2">
      <c r="A1" s="57"/>
      <c r="B1" s="37" t="str">
        <f>'[1]Fiche indicateur'!B1:B3</f>
        <v>FICHE INDICATEUR</v>
      </c>
      <c r="C1" s="14" t="s">
        <v>0</v>
      </c>
      <c r="D1" s="14" t="s">
        <v>1</v>
      </c>
    </row>
    <row r="2" spans="1:7" x14ac:dyDescent="0.2">
      <c r="A2" s="57"/>
      <c r="B2" s="38"/>
      <c r="C2" s="39">
        <f>'[1]Fiche indicateur'!C2:C3</f>
        <v>17894</v>
      </c>
      <c r="D2" s="39">
        <f>'[1]Fiche indicateur'!D2:D3</f>
        <v>1</v>
      </c>
    </row>
    <row r="3" spans="1:7" x14ac:dyDescent="0.2">
      <c r="A3" s="58"/>
      <c r="B3" s="38"/>
      <c r="C3" s="40"/>
      <c r="D3" s="40"/>
    </row>
    <row r="4" spans="1:7" ht="15.75" x14ac:dyDescent="0.2">
      <c r="A4" s="41" t="s">
        <v>2</v>
      </c>
      <c r="B4" s="41"/>
      <c r="C4" s="41"/>
      <c r="D4" s="41"/>
      <c r="E4" s="41"/>
    </row>
    <row r="5" spans="1:7" ht="15.75" x14ac:dyDescent="0.2">
      <c r="A5" s="41" t="str">
        <f>"SYNTHESE "&amp;'[1]Fiche indicateur'!B10</f>
        <v>SYNTHESE EEQ</v>
      </c>
      <c r="B5" s="41"/>
      <c r="C5" s="41"/>
      <c r="D5" s="41"/>
      <c r="E5" s="41"/>
    </row>
    <row r="6" spans="1:7" ht="20.25" x14ac:dyDescent="0.2">
      <c r="A6" s="34" t="s">
        <v>3</v>
      </c>
      <c r="B6" s="34"/>
      <c r="C6" s="34"/>
      <c r="D6" s="34"/>
      <c r="E6" s="34"/>
    </row>
    <row r="7" spans="1:7" ht="76.5" x14ac:dyDescent="0.2">
      <c r="A7" s="47" t="s">
        <v>4</v>
      </c>
      <c r="B7" s="61" t="s">
        <v>5</v>
      </c>
      <c r="C7" s="61" t="s">
        <v>6</v>
      </c>
      <c r="D7" s="61" t="s">
        <v>7</v>
      </c>
      <c r="E7" s="62" t="s">
        <v>8</v>
      </c>
      <c r="F7" s="63" t="s">
        <v>60</v>
      </c>
      <c r="G7" s="63" t="s">
        <v>59</v>
      </c>
    </row>
    <row r="8" spans="1:7" ht="15" x14ac:dyDescent="0.25">
      <c r="A8" s="3" t="s">
        <v>11</v>
      </c>
      <c r="B8" s="3"/>
      <c r="C8" s="59">
        <v>0</v>
      </c>
      <c r="D8" s="3">
        <v>1</v>
      </c>
      <c r="E8" s="59">
        <v>0.1111111111111111</v>
      </c>
      <c r="F8" s="55">
        <f>GETPIVOTDATA("RESULTAT CONFORME (valeur)",$A$7,"NATURE DE L’EXAMEN/ANALYSE",$A8)/(GETPIVOTDATA("RESULTAT CONFORME (valeur)",$A$7)+GETPIVOTDATA(" RESULTAT NON CONFORME (valeur)",$A$7))</f>
        <v>0</v>
      </c>
      <c r="G8" s="55">
        <f>GETPIVOTDATA(" RESULTAT NON CONFORME (valeur)",$A$7,"NATURE DE L’EXAMEN/ANALYSE",$A8)/(GETPIVOTDATA("RESULTAT CONFORME (valeur)",$A$7)+GETPIVOTDATA(" RESULTAT NON CONFORME (valeur)",$A$7))</f>
        <v>1.4925373134328358E-2</v>
      </c>
    </row>
    <row r="9" spans="1:7" ht="38.25" x14ac:dyDescent="0.25">
      <c r="A9" s="3" t="s">
        <v>12</v>
      </c>
      <c r="B9" s="3">
        <v>10</v>
      </c>
      <c r="C9" s="59">
        <v>0.17241379310344829</v>
      </c>
      <c r="D9" s="3"/>
      <c r="E9" s="59">
        <v>0</v>
      </c>
      <c r="F9" s="55">
        <f t="shared" ref="F9:F16" si="0">GETPIVOTDATA("RESULTAT CONFORME (valeur)",$A$7,"NATURE DE L’EXAMEN/ANALYSE",$A9)/(GETPIVOTDATA("RESULTAT CONFORME (valeur)",$A$7)+GETPIVOTDATA(" RESULTAT NON CONFORME (valeur)",$A$7))</f>
        <v>0.14925373134328357</v>
      </c>
      <c r="G9" s="55">
        <f>GETPIVOTDATA(" RESULTAT NON CONFORME (valeur)",$A$7,"NATURE DE L’EXAMEN/ANALYSE",$A9)/(GETPIVOTDATA("RESULTAT CONFORME (valeur)",$A$7)+GETPIVOTDATA(" RESULTAT NON CONFORME (valeur)",$A$7))</f>
        <v>0</v>
      </c>
    </row>
    <row r="10" spans="1:7" ht="15" x14ac:dyDescent="0.25">
      <c r="A10" s="3" t="s">
        <v>13</v>
      </c>
      <c r="B10" s="3">
        <v>3</v>
      </c>
      <c r="C10" s="59">
        <v>5.1724137931034482E-2</v>
      </c>
      <c r="D10" s="3">
        <v>3</v>
      </c>
      <c r="E10" s="59">
        <v>0.33333333333333331</v>
      </c>
      <c r="F10" s="55">
        <f t="shared" si="0"/>
        <v>4.4776119402985072E-2</v>
      </c>
      <c r="G10" s="55">
        <f t="shared" ref="G10:G16" si="1">GETPIVOTDATA(" RESULTAT NON CONFORME (valeur)",$A$7,"NATURE DE L’EXAMEN/ANALYSE",$A10)/(GETPIVOTDATA("RESULTAT CONFORME (valeur)",$A$7)+GETPIVOTDATA(" RESULTAT NON CONFORME (valeur)",$A$7))</f>
        <v>4.4776119402985072E-2</v>
      </c>
    </row>
    <row r="11" spans="1:7" ht="15" x14ac:dyDescent="0.25">
      <c r="A11" s="3" t="s">
        <v>14</v>
      </c>
      <c r="B11" s="3">
        <v>10</v>
      </c>
      <c r="C11" s="59">
        <v>0.17241379310344829</v>
      </c>
      <c r="D11" s="3"/>
      <c r="E11" s="59">
        <v>0</v>
      </c>
      <c r="F11" s="55">
        <f t="shared" si="0"/>
        <v>0.14925373134328357</v>
      </c>
      <c r="G11" s="55">
        <f t="shared" si="1"/>
        <v>0</v>
      </c>
    </row>
    <row r="12" spans="1:7" ht="15" x14ac:dyDescent="0.25">
      <c r="A12" s="3" t="s">
        <v>15</v>
      </c>
      <c r="B12" s="3">
        <v>11</v>
      </c>
      <c r="C12" s="59">
        <v>0.18965517241379309</v>
      </c>
      <c r="D12" s="3">
        <v>1</v>
      </c>
      <c r="E12" s="59">
        <v>0.1111111111111111</v>
      </c>
      <c r="F12" s="55">
        <f t="shared" si="0"/>
        <v>0.16417910447761194</v>
      </c>
      <c r="G12" s="55">
        <f t="shared" si="1"/>
        <v>1.4925373134328358E-2</v>
      </c>
    </row>
    <row r="13" spans="1:7" ht="15" x14ac:dyDescent="0.25">
      <c r="A13" s="3" t="s">
        <v>16</v>
      </c>
      <c r="B13" s="3">
        <v>2</v>
      </c>
      <c r="C13" s="59">
        <v>3.4482758620689655E-2</v>
      </c>
      <c r="D13" s="3">
        <v>2</v>
      </c>
      <c r="E13" s="59">
        <v>0.22222222222222221</v>
      </c>
      <c r="F13" s="55">
        <f t="shared" si="0"/>
        <v>2.9850746268656716E-2</v>
      </c>
      <c r="G13" s="55">
        <f t="shared" si="1"/>
        <v>2.9850746268656716E-2</v>
      </c>
    </row>
    <row r="14" spans="1:7" ht="15" x14ac:dyDescent="0.25">
      <c r="A14" s="3" t="s">
        <v>17</v>
      </c>
      <c r="B14" s="3">
        <v>1</v>
      </c>
      <c r="C14" s="59">
        <v>1.7241379310344827E-2</v>
      </c>
      <c r="D14" s="3"/>
      <c r="E14" s="59">
        <v>0</v>
      </c>
      <c r="F14" s="55">
        <f t="shared" si="0"/>
        <v>1.4925373134328358E-2</v>
      </c>
      <c r="G14" s="55">
        <f t="shared" si="1"/>
        <v>0</v>
      </c>
    </row>
    <row r="15" spans="1:7" ht="15" x14ac:dyDescent="0.25">
      <c r="A15" s="3" t="s">
        <v>18</v>
      </c>
      <c r="B15" s="3">
        <v>10</v>
      </c>
      <c r="C15" s="59">
        <v>0.17241379310344829</v>
      </c>
      <c r="D15" s="3">
        <v>1</v>
      </c>
      <c r="E15" s="59">
        <v>0.1111111111111111</v>
      </c>
      <c r="F15" s="55">
        <f t="shared" si="0"/>
        <v>0.14925373134328357</v>
      </c>
      <c r="G15" s="55">
        <f t="shared" si="1"/>
        <v>1.4925373134328358E-2</v>
      </c>
    </row>
    <row r="16" spans="1:7" ht="15" x14ac:dyDescent="0.25">
      <c r="A16" s="3" t="s">
        <v>19</v>
      </c>
      <c r="B16" s="3">
        <v>11</v>
      </c>
      <c r="C16" s="59">
        <v>0.18965517241379309</v>
      </c>
      <c r="D16" s="3">
        <v>1</v>
      </c>
      <c r="E16" s="59">
        <v>0.1111111111111111</v>
      </c>
      <c r="F16" s="55">
        <f t="shared" si="0"/>
        <v>0.16417910447761194</v>
      </c>
      <c r="G16" s="55">
        <f t="shared" si="1"/>
        <v>1.4925373134328358E-2</v>
      </c>
    </row>
    <row r="17" spans="1:7" ht="15" x14ac:dyDescent="0.25">
      <c r="A17" s="48" t="s">
        <v>20</v>
      </c>
      <c r="B17" s="60">
        <v>58</v>
      </c>
      <c r="C17" s="49">
        <v>1</v>
      </c>
      <c r="D17" s="60">
        <v>9</v>
      </c>
      <c r="E17" s="49">
        <v>1</v>
      </c>
      <c r="F17" s="55">
        <f>GETPIVOTDATA("RESULTAT CONFORME (valeur)",$A$7)/(GETPIVOTDATA("RESULTAT CONFORME (valeur)",$A$7)+GETPIVOTDATA(" RESULTAT NON CONFORME (valeur)",$A$7))</f>
        <v>0.86567164179104472</v>
      </c>
      <c r="G17" s="55">
        <f>GETPIVOTDATA(" RESULTAT NON CONFORME (valeur)",$A$7)/(GETPIVOTDATA("RESULTAT CONFORME (valeur)",$A$7)+GETPIVOTDATA(" RESULTAT NON CONFORME (valeur)",$A$7))</f>
        <v>0.13432835820895522</v>
      </c>
    </row>
    <row r="18" spans="1:7" x14ac:dyDescent="0.2">
      <c r="A18" s="2"/>
    </row>
    <row r="19" spans="1:7" x14ac:dyDescent="0.2">
      <c r="A19" s="2"/>
    </row>
    <row r="20" spans="1:7" x14ac:dyDescent="0.2">
      <c r="A20" s="2"/>
    </row>
    <row r="21" spans="1:7" x14ac:dyDescent="0.2">
      <c r="A21" s="2"/>
    </row>
    <row r="22" spans="1:7" x14ac:dyDescent="0.2">
      <c r="A22" s="2"/>
    </row>
    <row r="23" spans="1:7" x14ac:dyDescent="0.2">
      <c r="A23" s="2"/>
    </row>
    <row r="24" spans="1:7" x14ac:dyDescent="0.2">
      <c r="A24" s="2"/>
    </row>
    <row r="25" spans="1:7" x14ac:dyDescent="0.2">
      <c r="A25" s="2"/>
    </row>
    <row r="26" spans="1:7" x14ac:dyDescent="0.2">
      <c r="A26" s="2"/>
    </row>
    <row r="27" spans="1:7" x14ac:dyDescent="0.2">
      <c r="A27" s="2"/>
    </row>
    <row r="28" spans="1:7" x14ac:dyDescent="0.2">
      <c r="A28" s="2"/>
    </row>
    <row r="29" spans="1:7" x14ac:dyDescent="0.2">
      <c r="A29" s="2"/>
    </row>
    <row r="30" spans="1:7" x14ac:dyDescent="0.2">
      <c r="A30" s="2"/>
    </row>
    <row r="31" spans="1:7" x14ac:dyDescent="0.2">
      <c r="A31" s="2"/>
    </row>
  </sheetData>
  <mergeCells count="7">
    <mergeCell ref="A6:E6"/>
    <mergeCell ref="A1:A3"/>
    <mergeCell ref="B1:B3"/>
    <mergeCell ref="C2:C3"/>
    <mergeCell ref="D2:D3"/>
    <mergeCell ref="A4:E4"/>
    <mergeCell ref="A5:E5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1DC7-E92F-468C-9C0E-07D505D47C6B}">
  <dimension ref="A1:G17"/>
  <sheetViews>
    <sheetView showGridLines="0" tabSelected="1" workbookViewId="0">
      <selection activeCell="G17" sqref="G17"/>
    </sheetView>
  </sheetViews>
  <sheetFormatPr baseColWidth="10" defaultRowHeight="15" x14ac:dyDescent="0.25"/>
  <cols>
    <col min="1" max="1" width="18.5703125" customWidth="1"/>
    <col min="2" max="2" width="21.5703125" bestFit="1" customWidth="1"/>
    <col min="3" max="3" width="22.85546875" bestFit="1" customWidth="1"/>
    <col min="4" max="5" width="26.42578125" bestFit="1" customWidth="1"/>
  </cols>
  <sheetData>
    <row r="1" spans="1:7" x14ac:dyDescent="0.25">
      <c r="B1" s="57"/>
      <c r="C1" s="37" t="s">
        <v>2</v>
      </c>
      <c r="D1" s="14" t="s">
        <v>0</v>
      </c>
      <c r="E1" s="14" t="s">
        <v>1</v>
      </c>
      <c r="F1" s="2"/>
    </row>
    <row r="2" spans="1:7" x14ac:dyDescent="0.25">
      <c r="B2" s="57"/>
      <c r="C2" s="38"/>
      <c r="D2" s="39">
        <v>17894</v>
      </c>
      <c r="E2" s="39">
        <v>1</v>
      </c>
      <c r="F2" s="2"/>
    </row>
    <row r="3" spans="1:7" x14ac:dyDescent="0.25">
      <c r="B3" s="58"/>
      <c r="C3" s="38"/>
      <c r="D3" s="40"/>
      <c r="E3" s="40"/>
      <c r="F3" s="2"/>
    </row>
    <row r="4" spans="1:7" ht="15.75" x14ac:dyDescent="0.25">
      <c r="B4" s="41" t="s">
        <v>2</v>
      </c>
      <c r="C4" s="41"/>
      <c r="D4" s="41"/>
      <c r="E4" s="41"/>
      <c r="F4" s="41"/>
    </row>
    <row r="5" spans="1:7" ht="15.75" x14ac:dyDescent="0.25">
      <c r="B5" s="41" t="s">
        <v>56</v>
      </c>
      <c r="C5" s="41"/>
      <c r="D5" s="41"/>
      <c r="E5" s="41"/>
      <c r="F5" s="41"/>
    </row>
    <row r="6" spans="1:7" ht="20.25" x14ac:dyDescent="0.25">
      <c r="B6" s="34" t="s">
        <v>3</v>
      </c>
      <c r="C6" s="34"/>
      <c r="D6" s="34"/>
      <c r="E6" s="34"/>
      <c r="F6" s="34"/>
    </row>
    <row r="7" spans="1:7" x14ac:dyDescent="0.25">
      <c r="A7" s="27" t="s">
        <v>4</v>
      </c>
      <c r="B7" t="s">
        <v>63</v>
      </c>
      <c r="C7" t="s">
        <v>61</v>
      </c>
      <c r="D7" t="s">
        <v>58</v>
      </c>
      <c r="E7" t="s">
        <v>62</v>
      </c>
    </row>
    <row r="8" spans="1:7" x14ac:dyDescent="0.25">
      <c r="A8" s="28" t="s">
        <v>11</v>
      </c>
      <c r="B8" s="20"/>
      <c r="C8" s="50">
        <v>0</v>
      </c>
      <c r="D8" s="20">
        <v>1</v>
      </c>
      <c r="E8" s="50">
        <v>0.1111111111111111</v>
      </c>
      <c r="F8" s="55">
        <f>GETPIVOTDATA("-RESULTAT CONFORME",$A$7,"NATURE DE L’EXAMEN/ANALYSE",$A8)/(GETPIVOTDATA("-RESULTAT CONFORME",$A$7)+GETPIVOTDATA("-RESULTAT NON CONFORME",$A$7))</f>
        <v>0</v>
      </c>
      <c r="G8" s="55">
        <f>GETPIVOTDATA("-RESULTAT NON CONFORME",$A$7,"NATURE DE L’EXAMEN/ANALYSE",$A8)/(GETPIVOTDATA("-RESULTAT CONFORME",$A$7)+GETPIVOTDATA("-RESULTAT NON CONFORME",$A$7))</f>
        <v>1.4925373134328358E-2</v>
      </c>
    </row>
    <row r="9" spans="1:7" x14ac:dyDescent="0.25">
      <c r="A9" s="28" t="s">
        <v>12</v>
      </c>
      <c r="B9" s="20">
        <v>10</v>
      </c>
      <c r="C9" s="50">
        <v>0.17241379310344829</v>
      </c>
      <c r="D9" s="20"/>
      <c r="E9" s="50">
        <v>0</v>
      </c>
      <c r="F9" s="55">
        <f t="shared" ref="F9:F17" si="0">GETPIVOTDATA("-RESULTAT CONFORME",$A$7,"NATURE DE L’EXAMEN/ANALYSE",$A9)/(GETPIVOTDATA("-RESULTAT CONFORME",$A$7)+GETPIVOTDATA("-RESULTAT NON CONFORME",$A$7))</f>
        <v>0.14925373134328357</v>
      </c>
      <c r="G9" s="55">
        <f t="shared" ref="G9:G17" si="1">GETPIVOTDATA("-RESULTAT NON CONFORME",$A$7,"NATURE DE L’EXAMEN/ANALYSE",$A9)/(GETPIVOTDATA("-RESULTAT CONFORME",$A$7)+GETPIVOTDATA("-RESULTAT NON CONFORME",$A$7))</f>
        <v>0</v>
      </c>
    </row>
    <row r="10" spans="1:7" x14ac:dyDescent="0.25">
      <c r="A10" s="28" t="s">
        <v>13</v>
      </c>
      <c r="B10" s="20">
        <v>3</v>
      </c>
      <c r="C10" s="50">
        <v>5.1724137931034482E-2</v>
      </c>
      <c r="D10" s="20">
        <v>3</v>
      </c>
      <c r="E10" s="50">
        <v>0.33333333333333331</v>
      </c>
      <c r="F10" s="55">
        <f t="shared" si="0"/>
        <v>4.4776119402985072E-2</v>
      </c>
      <c r="G10" s="55">
        <f t="shared" si="1"/>
        <v>4.4776119402985072E-2</v>
      </c>
    </row>
    <row r="11" spans="1:7" x14ac:dyDescent="0.25">
      <c r="A11" s="28" t="s">
        <v>14</v>
      </c>
      <c r="B11" s="20">
        <v>10</v>
      </c>
      <c r="C11" s="50">
        <v>0.17241379310344829</v>
      </c>
      <c r="D11" s="20"/>
      <c r="E11" s="50">
        <v>0</v>
      </c>
      <c r="F11" s="55">
        <f t="shared" si="0"/>
        <v>0.14925373134328357</v>
      </c>
      <c r="G11" s="55">
        <f t="shared" si="1"/>
        <v>0</v>
      </c>
    </row>
    <row r="12" spans="1:7" x14ac:dyDescent="0.25">
      <c r="A12" s="28" t="s">
        <v>15</v>
      </c>
      <c r="B12" s="20">
        <v>11</v>
      </c>
      <c r="C12" s="50">
        <v>0.18965517241379309</v>
      </c>
      <c r="D12" s="20">
        <v>1</v>
      </c>
      <c r="E12" s="50">
        <v>0.1111111111111111</v>
      </c>
      <c r="F12" s="55">
        <f t="shared" si="0"/>
        <v>0.16417910447761194</v>
      </c>
      <c r="G12" s="55">
        <f t="shared" si="1"/>
        <v>1.4925373134328358E-2</v>
      </c>
    </row>
    <row r="13" spans="1:7" x14ac:dyDescent="0.25">
      <c r="A13" s="28" t="s">
        <v>16</v>
      </c>
      <c r="B13" s="20">
        <v>2</v>
      </c>
      <c r="C13" s="50">
        <v>3.4482758620689655E-2</v>
      </c>
      <c r="D13" s="20">
        <v>2</v>
      </c>
      <c r="E13" s="50">
        <v>0.22222222222222221</v>
      </c>
      <c r="F13" s="55">
        <f t="shared" si="0"/>
        <v>2.9850746268656716E-2</v>
      </c>
      <c r="G13" s="55">
        <f t="shared" si="1"/>
        <v>2.9850746268656716E-2</v>
      </c>
    </row>
    <row r="14" spans="1:7" x14ac:dyDescent="0.25">
      <c r="A14" s="28" t="s">
        <v>17</v>
      </c>
      <c r="B14" s="20">
        <v>1</v>
      </c>
      <c r="C14" s="50">
        <v>1.7241379310344827E-2</v>
      </c>
      <c r="D14" s="20"/>
      <c r="E14" s="50">
        <v>0</v>
      </c>
      <c r="F14" s="55">
        <f t="shared" si="0"/>
        <v>1.4925373134328358E-2</v>
      </c>
      <c r="G14" s="55">
        <f t="shared" si="1"/>
        <v>0</v>
      </c>
    </row>
    <row r="15" spans="1:7" x14ac:dyDescent="0.25">
      <c r="A15" s="28" t="s">
        <v>18</v>
      </c>
      <c r="B15" s="20">
        <v>10</v>
      </c>
      <c r="C15" s="50">
        <v>0.17241379310344829</v>
      </c>
      <c r="D15" s="20">
        <v>1</v>
      </c>
      <c r="E15" s="50">
        <v>0.1111111111111111</v>
      </c>
      <c r="F15" s="55">
        <f t="shared" si="0"/>
        <v>0.14925373134328357</v>
      </c>
      <c r="G15" s="55">
        <f t="shared" si="1"/>
        <v>1.4925373134328358E-2</v>
      </c>
    </row>
    <row r="16" spans="1:7" x14ac:dyDescent="0.25">
      <c r="A16" s="28" t="s">
        <v>19</v>
      </c>
      <c r="B16" s="20">
        <v>11</v>
      </c>
      <c r="C16" s="50">
        <v>0.18965517241379309</v>
      </c>
      <c r="D16" s="20">
        <v>1</v>
      </c>
      <c r="E16" s="50">
        <v>0.1111111111111111</v>
      </c>
      <c r="F16" s="55">
        <f t="shared" si="0"/>
        <v>0.16417910447761194</v>
      </c>
      <c r="G16" s="55">
        <f t="shared" si="1"/>
        <v>1.4925373134328358E-2</v>
      </c>
    </row>
    <row r="17" spans="1:7" x14ac:dyDescent="0.25">
      <c r="A17" s="28" t="s">
        <v>20</v>
      </c>
      <c r="B17" s="20">
        <v>58</v>
      </c>
      <c r="C17" s="50">
        <v>1</v>
      </c>
      <c r="D17" s="20">
        <v>9</v>
      </c>
      <c r="E17" s="50">
        <v>1</v>
      </c>
      <c r="F17" s="55">
        <f>GETPIVOTDATA("-RESULTAT CONFORME",$A$7)/(GETPIVOTDATA("-RESULTAT CONFORME",$A$7)+GETPIVOTDATA("-RESULTAT NON CONFORME",$A$7))</f>
        <v>0.86567164179104472</v>
      </c>
      <c r="G17" s="55">
        <f>GETPIVOTDATA("-RESULTAT NON CONFORME",$A$7)/(GETPIVOTDATA("-RESULTAT CONFORME",$A$7)+GETPIVOTDATA("-RESULTAT NON CONFORME",$A$7))</f>
        <v>0.13432835820895522</v>
      </c>
    </row>
  </sheetData>
  <mergeCells count="7">
    <mergeCell ref="B6:F6"/>
    <mergeCell ref="B1:B3"/>
    <mergeCell ref="C1:C3"/>
    <mergeCell ref="D2:D3"/>
    <mergeCell ref="E2:E3"/>
    <mergeCell ref="B4:F4"/>
    <mergeCell ref="B5:F5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M84"/>
  <sheetViews>
    <sheetView showGridLines="0" view="pageBreakPreview" topLeftCell="D1" zoomScaleNormal="100" zoomScaleSheetLayoutView="100" workbookViewId="0">
      <pane ySplit="6" topLeftCell="A43" activePane="bottomLeft" state="frozen"/>
      <selection activeCell="J14" sqref="J14"/>
      <selection pane="bottomLeft" activeCell="C32" sqref="C32"/>
    </sheetView>
  </sheetViews>
  <sheetFormatPr baseColWidth="10" defaultRowHeight="14.25" x14ac:dyDescent="0.25"/>
  <cols>
    <col min="1" max="1" width="20.7109375" style="5" customWidth="1"/>
    <col min="2" max="2" width="18.140625" style="5" customWidth="1"/>
    <col min="3" max="3" width="30.85546875" style="5" customWidth="1"/>
    <col min="4" max="4" width="16.42578125" style="5" customWidth="1"/>
    <col min="5" max="5" width="19.140625" style="5" customWidth="1"/>
    <col min="6" max="6" width="14.140625" style="5" customWidth="1"/>
    <col min="7" max="7" width="23" style="5" customWidth="1"/>
    <col min="8" max="8" width="24.140625" style="5" customWidth="1"/>
    <col min="9" max="9" width="11.28515625" style="5" customWidth="1"/>
    <col min="10" max="10" width="13.28515625" style="5" customWidth="1"/>
    <col min="11" max="11" width="32" style="5" customWidth="1"/>
    <col min="12" max="12" width="10" style="5" customWidth="1"/>
    <col min="13" max="13" width="13.7109375" style="5" customWidth="1"/>
    <col min="14" max="14" width="21.7109375" style="5" customWidth="1"/>
    <col min="15" max="16384" width="11.42578125" style="5"/>
  </cols>
  <sheetData>
    <row r="1" spans="1:13" ht="15" x14ac:dyDescent="0.25">
      <c r="A1" s="1" t="s">
        <v>0</v>
      </c>
      <c r="B1" s="1" t="s">
        <v>1</v>
      </c>
      <c r="C1"/>
      <c r="D1"/>
      <c r="E1"/>
      <c r="F1"/>
      <c r="G1"/>
    </row>
    <row r="2" spans="1:13" ht="15" x14ac:dyDescent="0.25">
      <c r="A2" s="39">
        <v>17894</v>
      </c>
      <c r="B2" s="39">
        <v>1</v>
      </c>
      <c r="C2"/>
      <c r="D2"/>
      <c r="E2"/>
      <c r="F2"/>
      <c r="G2"/>
    </row>
    <row r="3" spans="1:13" ht="15" x14ac:dyDescent="0.25">
      <c r="A3" s="40"/>
      <c r="B3" s="40"/>
      <c r="C3"/>
      <c r="D3"/>
      <c r="E3"/>
      <c r="F3"/>
      <c r="G3"/>
    </row>
    <row r="4" spans="1:13" ht="15.75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33.75" customHeight="1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3" ht="48" x14ac:dyDescent="0.25">
      <c r="A6" s="56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6" t="s">
        <v>28</v>
      </c>
      <c r="G6" s="8" t="s">
        <v>29</v>
      </c>
      <c r="H6" s="9" t="s">
        <v>30</v>
      </c>
      <c r="I6" s="10" t="s">
        <v>31</v>
      </c>
      <c r="J6" s="10" t="s">
        <v>32</v>
      </c>
      <c r="K6" s="11" t="s">
        <v>33</v>
      </c>
      <c r="L6" s="12" t="s">
        <v>34</v>
      </c>
      <c r="M6" s="13" t="s">
        <v>35</v>
      </c>
    </row>
    <row r="7" spans="1:13" ht="72" customHeight="1" x14ac:dyDescent="0.25">
      <c r="A7" s="14" t="s">
        <v>15</v>
      </c>
      <c r="B7" s="3" t="s">
        <v>37</v>
      </c>
      <c r="C7" s="3"/>
      <c r="D7" s="14" t="s">
        <v>38</v>
      </c>
      <c r="E7" s="3"/>
      <c r="F7" s="3"/>
      <c r="G7" s="14">
        <v>2</v>
      </c>
      <c r="H7" s="14"/>
      <c r="I7" s="14"/>
      <c r="J7" s="14"/>
      <c r="K7" s="14"/>
      <c r="L7" s="15" t="s">
        <v>39</v>
      </c>
      <c r="M7" s="16">
        <f>SUM(G7:H200)</f>
        <v>67</v>
      </c>
    </row>
    <row r="8" spans="1:13" ht="38.25" x14ac:dyDescent="0.25">
      <c r="A8" s="14" t="s">
        <v>15</v>
      </c>
      <c r="B8" s="3" t="s">
        <v>37</v>
      </c>
      <c r="C8" s="3"/>
      <c r="D8" s="14" t="s">
        <v>38</v>
      </c>
      <c r="E8" s="3"/>
      <c r="F8" s="3"/>
      <c r="G8" s="14">
        <v>2</v>
      </c>
      <c r="H8" s="14"/>
      <c r="I8" s="14"/>
      <c r="J8" s="14"/>
      <c r="K8" s="14"/>
      <c r="L8" s="15" t="s">
        <v>40</v>
      </c>
    </row>
    <row r="9" spans="1:13" ht="38.25" x14ac:dyDescent="0.25">
      <c r="A9" s="14" t="s">
        <v>15</v>
      </c>
      <c r="B9" s="3" t="s">
        <v>37</v>
      </c>
      <c r="C9" s="3"/>
      <c r="D9" s="14" t="s">
        <v>38</v>
      </c>
      <c r="E9" s="3"/>
      <c r="F9" s="14"/>
      <c r="G9" s="14">
        <v>2</v>
      </c>
      <c r="H9" s="14"/>
      <c r="I9" s="14"/>
      <c r="J9" s="14"/>
      <c r="K9" s="14"/>
      <c r="L9" s="14"/>
    </row>
    <row r="10" spans="1:13" ht="38.25" x14ac:dyDescent="0.25">
      <c r="A10" s="14" t="s">
        <v>15</v>
      </c>
      <c r="B10" s="3" t="s">
        <v>37</v>
      </c>
      <c r="C10" s="3"/>
      <c r="D10" s="14" t="s">
        <v>38</v>
      </c>
      <c r="E10" s="3"/>
      <c r="F10" s="3"/>
      <c r="G10" s="14">
        <v>1</v>
      </c>
      <c r="H10" s="14">
        <v>1</v>
      </c>
      <c r="I10" s="14"/>
      <c r="J10" s="14"/>
      <c r="K10" s="14"/>
      <c r="L10" s="14"/>
    </row>
    <row r="11" spans="1:13" ht="38.25" x14ac:dyDescent="0.25">
      <c r="A11" s="14" t="s">
        <v>15</v>
      </c>
      <c r="B11" s="3" t="s">
        <v>37</v>
      </c>
      <c r="C11" s="3"/>
      <c r="D11" s="14" t="s">
        <v>38</v>
      </c>
      <c r="E11" s="3"/>
      <c r="F11" s="3"/>
      <c r="G11" s="14">
        <v>2</v>
      </c>
      <c r="H11" s="14"/>
      <c r="I11" s="14"/>
      <c r="J11" s="14"/>
      <c r="K11" s="14"/>
      <c r="L11" s="14"/>
    </row>
    <row r="12" spans="1:13" ht="38.25" x14ac:dyDescent="0.25">
      <c r="A12" s="14" t="s">
        <v>15</v>
      </c>
      <c r="B12" s="3" t="s">
        <v>37</v>
      </c>
      <c r="C12" s="3"/>
      <c r="D12" s="14" t="s">
        <v>38</v>
      </c>
      <c r="E12" s="3"/>
      <c r="F12" s="14"/>
      <c r="G12" s="14">
        <v>2</v>
      </c>
      <c r="H12" s="14"/>
      <c r="I12" s="14"/>
      <c r="J12" s="14"/>
      <c r="K12" s="14"/>
      <c r="L12" s="14"/>
    </row>
    <row r="13" spans="1:13" x14ac:dyDescent="0.25">
      <c r="A13" s="14" t="s">
        <v>18</v>
      </c>
      <c r="B13" s="14" t="s">
        <v>41</v>
      </c>
      <c r="C13" s="3"/>
      <c r="D13" s="14" t="s">
        <v>38</v>
      </c>
      <c r="E13" s="3"/>
      <c r="F13" s="15"/>
      <c r="G13" s="15">
        <v>2</v>
      </c>
      <c r="H13" s="15"/>
      <c r="I13" s="15"/>
      <c r="J13" s="15"/>
      <c r="K13" s="15"/>
      <c r="L13" s="15"/>
    </row>
    <row r="14" spans="1:13" x14ac:dyDescent="0.25">
      <c r="A14" s="14" t="s">
        <v>18</v>
      </c>
      <c r="B14" s="14" t="s">
        <v>41</v>
      </c>
      <c r="C14" s="3"/>
      <c r="D14" s="14" t="s">
        <v>38</v>
      </c>
      <c r="E14" s="3"/>
      <c r="F14" s="15"/>
      <c r="G14" s="15">
        <v>2</v>
      </c>
      <c r="H14" s="15"/>
      <c r="I14" s="15"/>
      <c r="J14" s="15"/>
      <c r="K14" s="15"/>
      <c r="L14" s="15"/>
    </row>
    <row r="15" spans="1:13" x14ac:dyDescent="0.25">
      <c r="A15" s="14" t="s">
        <v>18</v>
      </c>
      <c r="B15" s="14" t="s">
        <v>41</v>
      </c>
      <c r="C15" s="3"/>
      <c r="D15" s="14" t="s">
        <v>38</v>
      </c>
      <c r="E15" s="3"/>
      <c r="F15" s="15"/>
      <c r="G15" s="15">
        <v>2</v>
      </c>
      <c r="H15" s="15"/>
      <c r="I15" s="15"/>
      <c r="J15" s="15"/>
      <c r="K15" s="15"/>
      <c r="L15" s="15"/>
    </row>
    <row r="16" spans="1:13" x14ac:dyDescent="0.25">
      <c r="A16" s="14" t="s">
        <v>18</v>
      </c>
      <c r="B16" s="14" t="s">
        <v>41</v>
      </c>
      <c r="C16" s="3"/>
      <c r="D16" s="14" t="s">
        <v>38</v>
      </c>
      <c r="E16" s="3"/>
      <c r="F16" s="15"/>
      <c r="G16" s="15"/>
      <c r="H16" s="15">
        <v>1</v>
      </c>
      <c r="I16" s="15"/>
      <c r="J16" s="15"/>
      <c r="K16" s="15"/>
      <c r="L16" s="15"/>
    </row>
    <row r="17" spans="1:12" x14ac:dyDescent="0.25">
      <c r="A17" s="14" t="s">
        <v>18</v>
      </c>
      <c r="B17" s="14" t="s">
        <v>41</v>
      </c>
      <c r="C17" s="3"/>
      <c r="D17" s="14" t="s">
        <v>38</v>
      </c>
      <c r="E17" s="3"/>
      <c r="F17" s="15"/>
      <c r="G17" s="15">
        <v>2</v>
      </c>
      <c r="H17" s="15"/>
      <c r="I17" s="15"/>
      <c r="J17" s="15"/>
      <c r="K17" s="15"/>
      <c r="L17" s="15"/>
    </row>
    <row r="18" spans="1:12" x14ac:dyDescent="0.25">
      <c r="A18" s="14" t="s">
        <v>18</v>
      </c>
      <c r="B18" s="14" t="s">
        <v>41</v>
      </c>
      <c r="C18" s="3"/>
      <c r="D18" s="14" t="s">
        <v>38</v>
      </c>
      <c r="E18" s="3"/>
      <c r="F18" s="15"/>
      <c r="G18" s="15">
        <v>2</v>
      </c>
      <c r="H18" s="15"/>
      <c r="I18" s="15"/>
      <c r="J18" s="15"/>
      <c r="K18" s="15"/>
      <c r="L18" s="15"/>
    </row>
    <row r="19" spans="1:12" ht="38.25" x14ac:dyDescent="0.25">
      <c r="A19" s="3" t="s">
        <v>19</v>
      </c>
      <c r="B19" s="3" t="s">
        <v>42</v>
      </c>
      <c r="C19" s="3"/>
      <c r="D19" s="14" t="s">
        <v>38</v>
      </c>
      <c r="E19" s="3"/>
      <c r="F19" s="15"/>
      <c r="G19" s="15">
        <v>2</v>
      </c>
      <c r="H19" s="15"/>
      <c r="I19" s="15"/>
      <c r="J19" s="15"/>
      <c r="K19" s="15"/>
      <c r="L19" s="15"/>
    </row>
    <row r="20" spans="1:12" ht="38.25" x14ac:dyDescent="0.25">
      <c r="A20" s="3" t="s">
        <v>19</v>
      </c>
      <c r="B20" s="3" t="s">
        <v>42</v>
      </c>
      <c r="C20" s="3"/>
      <c r="D20" s="14" t="s">
        <v>38</v>
      </c>
      <c r="E20" s="3"/>
      <c r="F20" s="15"/>
      <c r="G20" s="15">
        <v>1</v>
      </c>
      <c r="H20" s="15">
        <v>1</v>
      </c>
      <c r="I20" s="15"/>
      <c r="J20" s="15"/>
      <c r="K20" s="15"/>
      <c r="L20" s="15"/>
    </row>
    <row r="21" spans="1:12" ht="38.25" x14ac:dyDescent="0.25">
      <c r="A21" s="3" t="s">
        <v>19</v>
      </c>
      <c r="B21" s="3" t="s">
        <v>42</v>
      </c>
      <c r="C21" s="3"/>
      <c r="D21" s="14" t="s">
        <v>38</v>
      </c>
      <c r="E21" s="3"/>
      <c r="F21" s="15"/>
      <c r="G21" s="15">
        <v>2</v>
      </c>
      <c r="H21" s="15"/>
      <c r="I21" s="15"/>
      <c r="J21" s="15"/>
      <c r="K21" s="15"/>
      <c r="L21" s="15"/>
    </row>
    <row r="22" spans="1:12" ht="38.25" x14ac:dyDescent="0.25">
      <c r="A22" s="3" t="s">
        <v>19</v>
      </c>
      <c r="B22" s="3" t="s">
        <v>42</v>
      </c>
      <c r="C22" s="3"/>
      <c r="D22" s="14" t="s">
        <v>38</v>
      </c>
      <c r="E22" s="3"/>
      <c r="F22" s="15"/>
      <c r="G22" s="15">
        <v>2</v>
      </c>
      <c r="H22" s="15"/>
      <c r="I22" s="15"/>
      <c r="J22" s="15"/>
      <c r="K22" s="15"/>
      <c r="L22" s="15"/>
    </row>
    <row r="23" spans="1:12" ht="38.25" x14ac:dyDescent="0.25">
      <c r="A23" s="3" t="s">
        <v>19</v>
      </c>
      <c r="B23" s="3" t="s">
        <v>42</v>
      </c>
      <c r="C23" s="3"/>
      <c r="D23" s="14" t="s">
        <v>38</v>
      </c>
      <c r="E23" s="3"/>
      <c r="F23" s="15"/>
      <c r="G23" s="15">
        <v>2</v>
      </c>
      <c r="H23" s="15"/>
      <c r="I23" s="15"/>
      <c r="J23" s="15"/>
      <c r="K23" s="15"/>
      <c r="L23" s="15"/>
    </row>
    <row r="24" spans="1:12" ht="38.25" x14ac:dyDescent="0.25">
      <c r="A24" s="3" t="s">
        <v>19</v>
      </c>
      <c r="B24" s="3" t="s">
        <v>42</v>
      </c>
      <c r="C24" s="3"/>
      <c r="D24" s="14" t="s">
        <v>38</v>
      </c>
      <c r="E24" s="3"/>
      <c r="F24" s="15"/>
      <c r="G24" s="15">
        <v>2</v>
      </c>
      <c r="H24" s="15"/>
      <c r="I24" s="15"/>
      <c r="J24" s="15"/>
      <c r="K24" s="15"/>
      <c r="L24" s="15"/>
    </row>
    <row r="25" spans="1:12" ht="76.5" x14ac:dyDescent="0.25">
      <c r="A25" s="14" t="s">
        <v>17</v>
      </c>
      <c r="B25" s="3" t="s">
        <v>43</v>
      </c>
      <c r="C25" s="3"/>
      <c r="D25" s="15"/>
      <c r="E25" s="3"/>
      <c r="F25" s="15"/>
      <c r="G25" s="15">
        <v>1</v>
      </c>
      <c r="H25" s="15"/>
      <c r="I25" s="15"/>
      <c r="J25" s="15"/>
      <c r="K25" s="3" t="s">
        <v>44</v>
      </c>
      <c r="L25" s="15"/>
    </row>
    <row r="26" spans="1:12" ht="89.25" x14ac:dyDescent="0.25">
      <c r="A26" s="3" t="s">
        <v>16</v>
      </c>
      <c r="B26" s="17" t="s">
        <v>46</v>
      </c>
      <c r="C26" s="3"/>
      <c r="D26" s="3" t="s">
        <v>47</v>
      </c>
      <c r="E26" s="3"/>
      <c r="F26" s="15"/>
      <c r="G26" s="15">
        <v>2</v>
      </c>
      <c r="H26" s="15"/>
      <c r="I26" s="15"/>
      <c r="J26" s="15"/>
      <c r="K26" s="15"/>
      <c r="L26" s="15"/>
    </row>
    <row r="27" spans="1:12" ht="89.25" x14ac:dyDescent="0.25">
      <c r="A27" s="3" t="s">
        <v>16</v>
      </c>
      <c r="B27" s="17" t="s">
        <v>46</v>
      </c>
      <c r="C27" s="3"/>
      <c r="D27" s="3" t="s">
        <v>47</v>
      </c>
      <c r="E27" s="3"/>
      <c r="F27" s="15"/>
      <c r="G27" s="15"/>
      <c r="H27" s="15">
        <v>2</v>
      </c>
      <c r="I27" s="15"/>
      <c r="J27" s="15"/>
      <c r="K27" s="15"/>
      <c r="L27" s="15"/>
    </row>
    <row r="28" spans="1:12" ht="63.75" x14ac:dyDescent="0.25">
      <c r="A28" s="3" t="s">
        <v>14</v>
      </c>
      <c r="B28" s="19" t="s">
        <v>49</v>
      </c>
      <c r="C28" s="3"/>
      <c r="D28" s="3" t="s">
        <v>50</v>
      </c>
      <c r="E28" s="3"/>
      <c r="F28" s="15"/>
      <c r="G28" s="15">
        <v>2</v>
      </c>
      <c r="H28" s="15"/>
      <c r="I28" s="15"/>
      <c r="J28" s="15"/>
      <c r="K28" s="15"/>
      <c r="L28" s="15"/>
    </row>
    <row r="29" spans="1:12" ht="63.75" x14ac:dyDescent="0.25">
      <c r="A29" s="3" t="s">
        <v>14</v>
      </c>
      <c r="B29" s="19" t="s">
        <v>49</v>
      </c>
      <c r="C29" s="3"/>
      <c r="D29" s="3" t="s">
        <v>50</v>
      </c>
      <c r="E29" s="3"/>
      <c r="F29" s="15"/>
      <c r="G29" s="15">
        <v>2</v>
      </c>
      <c r="H29" s="15"/>
      <c r="I29" s="15"/>
      <c r="J29" s="15"/>
      <c r="K29" s="15"/>
      <c r="L29" s="15"/>
    </row>
    <row r="30" spans="1:12" ht="63.75" x14ac:dyDescent="0.25">
      <c r="A30" s="3" t="s">
        <v>14</v>
      </c>
      <c r="B30" s="19" t="s">
        <v>49</v>
      </c>
      <c r="C30" s="3"/>
      <c r="D30" s="3" t="s">
        <v>50</v>
      </c>
      <c r="E30" s="3"/>
      <c r="F30" s="15"/>
      <c r="G30" s="15">
        <v>2</v>
      </c>
      <c r="H30" s="15"/>
      <c r="I30" s="15"/>
      <c r="J30" s="15"/>
      <c r="K30" s="15"/>
      <c r="L30" s="15"/>
    </row>
    <row r="31" spans="1:12" ht="63.75" x14ac:dyDescent="0.25">
      <c r="A31" s="3" t="s">
        <v>14</v>
      </c>
      <c r="B31" s="19" t="s">
        <v>49</v>
      </c>
      <c r="C31" s="3"/>
      <c r="D31" s="3" t="s">
        <v>50</v>
      </c>
      <c r="E31" s="3"/>
      <c r="F31" s="15"/>
      <c r="G31" s="15">
        <v>2</v>
      </c>
      <c r="H31" s="15"/>
      <c r="I31" s="15"/>
      <c r="J31" s="15"/>
      <c r="K31" s="15"/>
      <c r="L31" s="15"/>
    </row>
    <row r="32" spans="1:12" ht="63.75" x14ac:dyDescent="0.25">
      <c r="A32" s="3" t="s">
        <v>14</v>
      </c>
      <c r="B32" s="19" t="s">
        <v>49</v>
      </c>
      <c r="C32" s="3"/>
      <c r="D32" s="3" t="s">
        <v>50</v>
      </c>
      <c r="E32" s="3"/>
      <c r="F32" s="15"/>
      <c r="G32" s="15">
        <v>2</v>
      </c>
      <c r="H32" s="15"/>
      <c r="I32" s="15"/>
      <c r="J32" s="15"/>
      <c r="K32" s="15"/>
      <c r="L32" s="15"/>
    </row>
    <row r="33" spans="1:12" ht="76.5" x14ac:dyDescent="0.25">
      <c r="A33" s="3" t="s">
        <v>13</v>
      </c>
      <c r="B33" s="17" t="s">
        <v>51</v>
      </c>
      <c r="C33" s="3"/>
      <c r="D33" s="3" t="s">
        <v>52</v>
      </c>
      <c r="E33" s="3"/>
      <c r="F33" s="15"/>
      <c r="G33" s="15"/>
      <c r="H33" s="15">
        <v>1</v>
      </c>
      <c r="I33" s="15"/>
      <c r="J33" s="15"/>
      <c r="K33" s="15"/>
      <c r="L33" s="15"/>
    </row>
    <row r="34" spans="1:12" ht="76.5" x14ac:dyDescent="0.25">
      <c r="A34" s="3" t="s">
        <v>13</v>
      </c>
      <c r="B34" s="17" t="s">
        <v>51</v>
      </c>
      <c r="C34" s="3"/>
      <c r="D34" s="3" t="s">
        <v>52</v>
      </c>
      <c r="E34" s="3"/>
      <c r="F34" s="15"/>
      <c r="G34" s="15"/>
      <c r="H34" s="15">
        <v>1</v>
      </c>
      <c r="I34" s="15"/>
      <c r="J34" s="15"/>
      <c r="K34" s="15"/>
      <c r="L34" s="15"/>
    </row>
    <row r="35" spans="1:12" ht="76.5" x14ac:dyDescent="0.25">
      <c r="A35" s="3" t="s">
        <v>13</v>
      </c>
      <c r="B35" s="17" t="s">
        <v>51</v>
      </c>
      <c r="C35" s="3"/>
      <c r="D35" s="3" t="s">
        <v>52</v>
      </c>
      <c r="E35" s="3"/>
      <c r="F35" s="15"/>
      <c r="G35" s="15"/>
      <c r="H35" s="15">
        <v>1</v>
      </c>
      <c r="I35" s="15"/>
      <c r="J35" s="15"/>
      <c r="K35" s="15"/>
      <c r="L35" s="15"/>
    </row>
    <row r="36" spans="1:12" ht="76.5" x14ac:dyDescent="0.25">
      <c r="A36" s="3" t="s">
        <v>13</v>
      </c>
      <c r="B36" s="17" t="s">
        <v>51</v>
      </c>
      <c r="C36" s="3"/>
      <c r="D36" s="3" t="s">
        <v>52</v>
      </c>
      <c r="E36" s="3"/>
      <c r="F36" s="15"/>
      <c r="G36" s="15">
        <v>1</v>
      </c>
      <c r="H36" s="15"/>
      <c r="I36" s="15"/>
      <c r="J36" s="15"/>
      <c r="K36" s="15"/>
      <c r="L36" s="15"/>
    </row>
    <row r="37" spans="1:12" ht="76.5" x14ac:dyDescent="0.25">
      <c r="A37" s="3" t="s">
        <v>13</v>
      </c>
      <c r="B37" s="17" t="s">
        <v>51</v>
      </c>
      <c r="C37" s="3"/>
      <c r="D37" s="3" t="s">
        <v>52</v>
      </c>
      <c r="E37" s="3"/>
      <c r="F37" s="15"/>
      <c r="G37" s="15">
        <v>1</v>
      </c>
      <c r="H37" s="15"/>
      <c r="I37" s="15"/>
      <c r="J37" s="15"/>
      <c r="K37" s="15"/>
      <c r="L37" s="15"/>
    </row>
    <row r="38" spans="1:12" ht="76.5" x14ac:dyDescent="0.25">
      <c r="A38" s="3" t="s">
        <v>13</v>
      </c>
      <c r="B38" s="17" t="s">
        <v>51</v>
      </c>
      <c r="C38" s="3"/>
      <c r="D38" s="3" t="s">
        <v>52</v>
      </c>
      <c r="E38" s="3"/>
      <c r="F38" s="15"/>
      <c r="G38" s="15">
        <v>1</v>
      </c>
      <c r="H38" s="15"/>
      <c r="I38" s="15"/>
      <c r="J38" s="15"/>
      <c r="K38" s="15"/>
      <c r="L38" s="15"/>
    </row>
    <row r="39" spans="1:12" ht="89.25" x14ac:dyDescent="0.25">
      <c r="A39" s="18" t="s">
        <v>12</v>
      </c>
      <c r="B39" s="17" t="s">
        <v>53</v>
      </c>
      <c r="C39" s="3"/>
      <c r="D39" s="15" t="s">
        <v>50</v>
      </c>
      <c r="E39" s="3"/>
      <c r="F39" s="15"/>
      <c r="G39" s="15">
        <v>2</v>
      </c>
      <c r="H39" s="15"/>
      <c r="I39" s="15"/>
      <c r="J39" s="15"/>
      <c r="K39" s="15"/>
      <c r="L39" s="15"/>
    </row>
    <row r="40" spans="1:12" ht="89.25" x14ac:dyDescent="0.25">
      <c r="A40" s="18" t="s">
        <v>12</v>
      </c>
      <c r="B40" s="17" t="s">
        <v>53</v>
      </c>
      <c r="C40" s="3"/>
      <c r="D40" s="15" t="s">
        <v>50</v>
      </c>
      <c r="E40" s="3"/>
      <c r="F40" s="15"/>
      <c r="G40" s="15">
        <v>2</v>
      </c>
      <c r="H40" s="15"/>
      <c r="I40" s="15"/>
      <c r="J40" s="15"/>
      <c r="K40" s="15"/>
      <c r="L40" s="15"/>
    </row>
    <row r="41" spans="1:12" ht="89.25" x14ac:dyDescent="0.25">
      <c r="A41" s="18" t="s">
        <v>12</v>
      </c>
      <c r="B41" s="17" t="s">
        <v>53</v>
      </c>
      <c r="C41" s="3"/>
      <c r="D41" s="15" t="s">
        <v>50</v>
      </c>
      <c r="E41" s="3"/>
      <c r="F41" s="15"/>
      <c r="G41" s="15">
        <v>2</v>
      </c>
      <c r="H41" s="15"/>
      <c r="I41" s="15"/>
      <c r="J41" s="15"/>
      <c r="K41" s="15"/>
      <c r="L41" s="15"/>
    </row>
    <row r="42" spans="1:12" ht="89.25" x14ac:dyDescent="0.25">
      <c r="A42" s="18" t="s">
        <v>12</v>
      </c>
      <c r="B42" s="17" t="s">
        <v>53</v>
      </c>
      <c r="C42" s="3"/>
      <c r="D42" s="15" t="s">
        <v>50</v>
      </c>
      <c r="E42" s="3"/>
      <c r="F42" s="15"/>
      <c r="G42" s="15">
        <v>2</v>
      </c>
      <c r="H42" s="15"/>
      <c r="I42" s="15"/>
      <c r="J42" s="15"/>
      <c r="K42" s="15"/>
      <c r="L42" s="15"/>
    </row>
    <row r="43" spans="1:12" ht="89.25" x14ac:dyDescent="0.25">
      <c r="A43" s="18" t="s">
        <v>12</v>
      </c>
      <c r="B43" s="17" t="s">
        <v>53</v>
      </c>
      <c r="C43" s="3"/>
      <c r="D43" s="15" t="s">
        <v>50</v>
      </c>
      <c r="E43" s="3"/>
      <c r="F43" s="15"/>
      <c r="G43" s="15">
        <v>2</v>
      </c>
      <c r="H43" s="15"/>
      <c r="I43" s="15"/>
      <c r="J43" s="15"/>
      <c r="K43" s="15"/>
      <c r="L43" s="15"/>
    </row>
    <row r="44" spans="1:12" ht="76.5" x14ac:dyDescent="0.25">
      <c r="A44" s="18" t="s">
        <v>11</v>
      </c>
      <c r="B44" s="17" t="s">
        <v>43</v>
      </c>
      <c r="C44" s="3"/>
      <c r="D44" s="15"/>
      <c r="E44" s="3"/>
      <c r="F44" s="15"/>
      <c r="G44" s="15"/>
      <c r="H44" s="15">
        <v>1</v>
      </c>
      <c r="I44" s="15"/>
      <c r="J44" s="15"/>
      <c r="K44" s="3" t="s">
        <v>44</v>
      </c>
      <c r="L44" s="15"/>
    </row>
    <row r="45" spans="1:12" hidden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hidden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hidden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hidden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hidden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hidden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</sheetData>
  <autoFilter ref="A6:L50" xr:uid="{775616EF-1896-4730-8C6A-6A4DBF297C8A}">
    <filterColumn colId="0">
      <customFilters>
        <customFilter operator="notEqual" val=" "/>
      </customFilters>
    </filterColumn>
  </autoFilter>
  <mergeCells count="4">
    <mergeCell ref="A5:L5"/>
    <mergeCell ref="A2:A3"/>
    <mergeCell ref="B2:B3"/>
    <mergeCell ref="A4:L4"/>
  </mergeCells>
  <pageMargins left="0.7" right="0.7" top="0.75" bottom="0.75" header="0.3" footer="0.3"/>
  <pageSetup paperSize="9" scale="27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view="pageBreakPreview" topLeftCell="A4" zoomScale="115" zoomScaleNormal="100" zoomScaleSheetLayoutView="115" workbookViewId="0">
      <selection activeCell="C8" sqref="C8"/>
    </sheetView>
  </sheetViews>
  <sheetFormatPr baseColWidth="10" defaultRowHeight="14.25" x14ac:dyDescent="0.2"/>
  <cols>
    <col min="1" max="1" width="24.140625" style="4" bestFit="1" customWidth="1"/>
    <col min="2" max="2" width="12" style="2" bestFit="1" customWidth="1"/>
    <col min="3" max="3" width="14.5703125" style="2" bestFit="1" customWidth="1"/>
    <col min="4" max="4" width="12" style="2" bestFit="1" customWidth="1"/>
    <col min="5" max="5" width="15.5703125" style="2" bestFit="1" customWidth="1"/>
    <col min="6" max="6" width="12.140625" style="2" customWidth="1"/>
    <col min="7" max="7" width="12.85546875" style="2" customWidth="1"/>
    <col min="8" max="8" width="13" style="2" customWidth="1"/>
    <col min="9" max="9" width="6.28515625" style="2" customWidth="1"/>
    <col min="10" max="10" width="7.85546875" style="2" customWidth="1"/>
    <col min="11" max="11" width="8.140625" style="2" customWidth="1"/>
    <col min="12" max="12" width="11.42578125" style="2" customWidth="1"/>
    <col min="13" max="13" width="8.28515625" style="2" customWidth="1"/>
    <col min="14" max="16384" width="11.42578125" style="2"/>
  </cols>
  <sheetData>
    <row r="1" spans="1:8" x14ac:dyDescent="0.2">
      <c r="A1" s="35"/>
      <c r="B1" s="37" t="s">
        <v>2</v>
      </c>
      <c r="C1" s="1" t="s">
        <v>0</v>
      </c>
      <c r="D1" s="1" t="s">
        <v>1</v>
      </c>
    </row>
    <row r="2" spans="1:8" x14ac:dyDescent="0.2">
      <c r="A2" s="35"/>
      <c r="B2" s="38"/>
      <c r="C2" s="39">
        <v>17894</v>
      </c>
      <c r="D2" s="39">
        <v>1</v>
      </c>
    </row>
    <row r="3" spans="1:8" x14ac:dyDescent="0.2">
      <c r="A3" s="36"/>
      <c r="B3" s="38"/>
      <c r="C3" s="40"/>
      <c r="D3" s="40"/>
    </row>
    <row r="4" spans="1:8" ht="24" customHeight="1" x14ac:dyDescent="0.2">
      <c r="A4" s="41" t="s">
        <v>2</v>
      </c>
      <c r="B4" s="41"/>
      <c r="C4" s="41"/>
      <c r="D4" s="41"/>
      <c r="E4" s="41"/>
    </row>
    <row r="5" spans="1:8" ht="27.75" customHeight="1" x14ac:dyDescent="0.2">
      <c r="A5" s="41" t="s">
        <v>56</v>
      </c>
      <c r="B5" s="41"/>
      <c r="C5" s="41"/>
      <c r="D5" s="41"/>
      <c r="E5" s="41"/>
    </row>
    <row r="6" spans="1:8" ht="24.95" customHeight="1" x14ac:dyDescent="0.2">
      <c r="A6" s="34" t="s">
        <v>3</v>
      </c>
      <c r="B6" s="34"/>
      <c r="C6" s="34"/>
      <c r="D6" s="34"/>
      <c r="E6" s="34"/>
    </row>
    <row r="7" spans="1:8" ht="63.75" x14ac:dyDescent="0.25">
      <c r="A7" s="29" t="s">
        <v>4</v>
      </c>
      <c r="B7" s="21" t="s">
        <v>5</v>
      </c>
      <c r="C7" s="21" t="s">
        <v>6</v>
      </c>
      <c r="D7" s="21" t="s">
        <v>7</v>
      </c>
      <c r="E7" s="22" t="s">
        <v>8</v>
      </c>
      <c r="F7" s="26" t="s">
        <v>9</v>
      </c>
      <c r="G7" s="22" t="s">
        <v>10</v>
      </c>
      <c r="H7"/>
    </row>
    <row r="8" spans="1:8" ht="15" x14ac:dyDescent="0.25">
      <c r="A8" s="30" t="s">
        <v>11</v>
      </c>
      <c r="B8" s="51"/>
      <c r="C8" s="53">
        <v>0</v>
      </c>
      <c r="D8" s="51">
        <v>1</v>
      </c>
      <c r="E8" s="52">
        <v>0.1111111111111111</v>
      </c>
      <c r="F8" s="31" t="e">
        <v>#DIV/0!</v>
      </c>
      <c r="G8" s="31" t="e">
        <v>#DIV/0!</v>
      </c>
      <c r="H8"/>
    </row>
    <row r="9" spans="1:8" ht="39" x14ac:dyDescent="0.25">
      <c r="A9" s="30" t="s">
        <v>12</v>
      </c>
      <c r="B9" s="51">
        <v>10</v>
      </c>
      <c r="C9" s="53">
        <v>0.17241379310344829</v>
      </c>
      <c r="D9" s="51"/>
      <c r="E9" s="52">
        <v>0</v>
      </c>
      <c r="F9" s="31" t="e">
        <v>#DIV/0!</v>
      </c>
      <c r="G9" s="31" t="e">
        <v>#DIV/0!</v>
      </c>
      <c r="H9"/>
    </row>
    <row r="10" spans="1:8" ht="15" x14ac:dyDescent="0.25">
      <c r="A10" s="30" t="s">
        <v>13</v>
      </c>
      <c r="B10" s="51">
        <v>3</v>
      </c>
      <c r="C10" s="53">
        <v>5.1724137931034482E-2</v>
      </c>
      <c r="D10" s="51">
        <v>3</v>
      </c>
      <c r="E10" s="52">
        <v>0.33333333333333331</v>
      </c>
      <c r="F10" s="31" t="e">
        <v>#DIV/0!</v>
      </c>
      <c r="G10" s="31" t="e">
        <v>#DIV/0!</v>
      </c>
      <c r="H10"/>
    </row>
    <row r="11" spans="1:8" ht="15" x14ac:dyDescent="0.25">
      <c r="A11" s="30" t="s">
        <v>14</v>
      </c>
      <c r="B11" s="51">
        <v>10</v>
      </c>
      <c r="C11" s="53">
        <v>0.17241379310344829</v>
      </c>
      <c r="D11" s="51"/>
      <c r="E11" s="52">
        <v>0</v>
      </c>
      <c r="F11" s="31" t="e">
        <v>#DIV/0!</v>
      </c>
      <c r="G11" s="31" t="e">
        <v>#DIV/0!</v>
      </c>
      <c r="H11"/>
    </row>
    <row r="12" spans="1:8" ht="15" x14ac:dyDescent="0.25">
      <c r="A12" s="30" t="s">
        <v>15</v>
      </c>
      <c r="B12" s="51">
        <v>11</v>
      </c>
      <c r="C12" s="53">
        <v>0.18965517241379309</v>
      </c>
      <c r="D12" s="51">
        <v>1</v>
      </c>
      <c r="E12" s="52">
        <v>0.1111111111111111</v>
      </c>
      <c r="F12" s="31">
        <v>16.417910447761194</v>
      </c>
      <c r="G12" s="31">
        <v>1.4925373134328359</v>
      </c>
      <c r="H12"/>
    </row>
    <row r="13" spans="1:8" ht="15" x14ac:dyDescent="0.25">
      <c r="A13" s="30" t="s">
        <v>16</v>
      </c>
      <c r="B13" s="51">
        <v>2</v>
      </c>
      <c r="C13" s="53">
        <v>3.4482758620689655E-2</v>
      </c>
      <c r="D13" s="51">
        <v>2</v>
      </c>
      <c r="E13" s="52">
        <v>0.22222222222222221</v>
      </c>
      <c r="F13" s="31" t="e">
        <v>#DIV/0!</v>
      </c>
      <c r="G13" s="31" t="e">
        <v>#DIV/0!</v>
      </c>
      <c r="H13"/>
    </row>
    <row r="14" spans="1:8" ht="15" x14ac:dyDescent="0.25">
      <c r="A14" s="30" t="s">
        <v>17</v>
      </c>
      <c r="B14" s="51">
        <v>1</v>
      </c>
      <c r="C14" s="53">
        <v>1.7241379310344827E-2</v>
      </c>
      <c r="D14" s="51"/>
      <c r="E14" s="52">
        <v>0</v>
      </c>
      <c r="F14" s="31" t="e">
        <v>#DIV/0!</v>
      </c>
      <c r="G14" s="31" t="e">
        <v>#DIV/0!</v>
      </c>
      <c r="H14"/>
    </row>
    <row r="15" spans="1:8" ht="15" x14ac:dyDescent="0.25">
      <c r="A15" s="30" t="s">
        <v>18</v>
      </c>
      <c r="B15" s="51">
        <v>10</v>
      </c>
      <c r="C15" s="53">
        <v>0.17241379310344829</v>
      </c>
      <c r="D15" s="51">
        <v>1</v>
      </c>
      <c r="E15" s="52">
        <v>0.1111111111111111</v>
      </c>
      <c r="F15" s="31" t="e">
        <v>#DIV/0!</v>
      </c>
      <c r="G15" s="31" t="e">
        <v>#DIV/0!</v>
      </c>
      <c r="H15"/>
    </row>
    <row r="16" spans="1:8" ht="15" x14ac:dyDescent="0.25">
      <c r="A16" s="30" t="s">
        <v>19</v>
      </c>
      <c r="B16" s="51">
        <v>11</v>
      </c>
      <c r="C16" s="53">
        <v>0.18965517241379309</v>
      </c>
      <c r="D16" s="51">
        <v>1</v>
      </c>
      <c r="E16" s="52">
        <v>0.1111111111111111</v>
      </c>
      <c r="F16" s="31" t="e">
        <v>#DIV/0!</v>
      </c>
      <c r="G16" s="31" t="e">
        <v>#DIV/0!</v>
      </c>
      <c r="H16"/>
    </row>
    <row r="17" spans="1:8" ht="15" x14ac:dyDescent="0.25">
      <c r="A17" s="32" t="s">
        <v>20</v>
      </c>
      <c r="B17" s="24">
        <v>58</v>
      </c>
      <c r="C17" s="23">
        <v>1</v>
      </c>
      <c r="D17" s="24">
        <v>9</v>
      </c>
      <c r="E17" s="23">
        <v>1</v>
      </c>
      <c r="F17" s="25">
        <v>86.567164179104481</v>
      </c>
      <c r="G17" s="25">
        <v>13.432835820895523</v>
      </c>
      <c r="H17"/>
    </row>
    <row r="18" spans="1:8" x14ac:dyDescent="0.2">
      <c r="A18" s="2"/>
      <c r="F18" s="54">
        <v>67</v>
      </c>
    </row>
    <row r="19" spans="1:8" x14ac:dyDescent="0.2">
      <c r="A19" s="2"/>
    </row>
    <row r="20" spans="1:8" x14ac:dyDescent="0.2">
      <c r="A20" s="2"/>
    </row>
    <row r="21" spans="1:8" x14ac:dyDescent="0.2">
      <c r="A21" s="2"/>
    </row>
    <row r="22" spans="1:8" x14ac:dyDescent="0.2">
      <c r="A22" s="2"/>
    </row>
    <row r="23" spans="1:8" x14ac:dyDescent="0.2">
      <c r="A23" s="2"/>
    </row>
    <row r="24" spans="1:8" x14ac:dyDescent="0.2">
      <c r="A24" s="2"/>
    </row>
    <row r="25" spans="1:8" x14ac:dyDescent="0.2">
      <c r="A25" s="2"/>
    </row>
    <row r="26" spans="1:8" x14ac:dyDescent="0.2">
      <c r="A26" s="2"/>
    </row>
    <row r="27" spans="1:8" x14ac:dyDescent="0.2">
      <c r="A27" s="2"/>
    </row>
    <row r="28" spans="1:8" x14ac:dyDescent="0.2">
      <c r="A28" s="2"/>
    </row>
    <row r="29" spans="1:8" x14ac:dyDescent="0.2">
      <c r="A29" s="2"/>
    </row>
    <row r="30" spans="1:8" x14ac:dyDescent="0.2">
      <c r="A30" s="2"/>
    </row>
    <row r="31" spans="1:8" x14ac:dyDescent="0.2">
      <c r="A31" s="2"/>
    </row>
  </sheetData>
  <mergeCells count="7">
    <mergeCell ref="A6:E6"/>
    <mergeCell ref="A1:A3"/>
    <mergeCell ref="B1:B3"/>
    <mergeCell ref="C2:C3"/>
    <mergeCell ref="D2:D3"/>
    <mergeCell ref="A4:E4"/>
    <mergeCell ref="A5:E5"/>
  </mergeCells>
  <pageMargins left="0.70866141732283472" right="0.70866141732283472" top="0.74803149606299213" bottom="0.74803149606299213" header="0.31496062992125984" footer="0.31496062992125984"/>
  <pageSetup paperSize="9" scale="56" orientation="portrait" verticalDpi="0" r:id="rId2"/>
  <headerFooter>
    <oddFooter>&amp;LSeule la version électronique fait foi&amp;CPage &amp;P de &amp;N&amp;A&amp;R© Document interne, propriété du C.H.U. de Dijon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E6090-CF67-4D49-95E3-15063239B562}">
  <dimension ref="A1:K46"/>
  <sheetViews>
    <sheetView showGridLines="0" workbookViewId="0">
      <pane ySplit="6" topLeftCell="A41" activePane="bottomLeft" state="frozen"/>
      <selection pane="bottomLeft" activeCell="B31" sqref="B31"/>
    </sheetView>
  </sheetViews>
  <sheetFormatPr baseColWidth="10" defaultRowHeight="15" x14ac:dyDescent="0.25"/>
  <cols>
    <col min="8" max="8" width="11" customWidth="1"/>
  </cols>
  <sheetData>
    <row r="1" spans="1:11" x14ac:dyDescent="0.25">
      <c r="A1" s="43"/>
      <c r="B1" s="37" t="s">
        <v>2</v>
      </c>
      <c r="C1" s="1" t="s">
        <v>0</v>
      </c>
      <c r="D1" s="1" t="s">
        <v>1</v>
      </c>
      <c r="G1" s="5"/>
      <c r="H1" s="5"/>
      <c r="I1" s="5"/>
    </row>
    <row r="2" spans="1:11" x14ac:dyDescent="0.25">
      <c r="A2" s="43"/>
      <c r="B2" s="38"/>
      <c r="C2" s="39">
        <v>17894</v>
      </c>
      <c r="D2" s="39">
        <v>1</v>
      </c>
      <c r="G2" s="5"/>
      <c r="H2" s="5"/>
      <c r="I2" s="5"/>
    </row>
    <row r="3" spans="1:11" x14ac:dyDescent="0.25">
      <c r="A3" s="44"/>
      <c r="B3" s="38"/>
      <c r="C3" s="40"/>
      <c r="D3" s="40"/>
      <c r="G3" s="5"/>
      <c r="H3" s="5"/>
      <c r="I3" s="5"/>
    </row>
    <row r="4" spans="1:11" ht="15.75" x14ac:dyDescent="0.25">
      <c r="A4" s="41" t="s">
        <v>2</v>
      </c>
      <c r="B4" s="41"/>
      <c r="C4" s="41"/>
      <c r="D4" s="41"/>
      <c r="E4" s="41"/>
      <c r="F4" s="41"/>
      <c r="G4" s="41"/>
      <c r="H4" s="41"/>
      <c r="I4" s="41"/>
    </row>
    <row r="5" spans="1:11" ht="28.5" x14ac:dyDescent="0.25">
      <c r="A5" s="42" t="s">
        <v>57</v>
      </c>
      <c r="B5" s="42"/>
      <c r="C5" s="42"/>
      <c r="D5" s="42"/>
      <c r="E5" s="42"/>
      <c r="F5" s="42"/>
      <c r="G5" s="42"/>
      <c r="H5" s="42"/>
      <c r="I5" s="42"/>
      <c r="J5" s="13" t="s">
        <v>35</v>
      </c>
    </row>
    <row r="6" spans="1:11" ht="47.25" customHeight="1" x14ac:dyDescent="0.25">
      <c r="A6" s="6" t="s">
        <v>21</v>
      </c>
      <c r="B6" s="7" t="s">
        <v>22</v>
      </c>
      <c r="C6" s="7" t="s">
        <v>23</v>
      </c>
      <c r="D6" s="7" t="s">
        <v>24</v>
      </c>
      <c r="E6" s="7" t="s">
        <v>26</v>
      </c>
      <c r="F6" s="8" t="s">
        <v>29</v>
      </c>
      <c r="G6" s="8" t="s">
        <v>54</v>
      </c>
      <c r="H6" s="9" t="s">
        <v>30</v>
      </c>
      <c r="I6" s="9" t="s">
        <v>54</v>
      </c>
      <c r="J6" s="11" t="s">
        <v>55</v>
      </c>
      <c r="K6" s="12" t="s">
        <v>34</v>
      </c>
    </row>
    <row r="7" spans="1:11" ht="35.25" customHeight="1" x14ac:dyDescent="0.25">
      <c r="A7" s="3" t="s">
        <v>3</v>
      </c>
      <c r="B7" s="14" t="s">
        <v>36</v>
      </c>
      <c r="C7" s="14" t="s">
        <v>15</v>
      </c>
      <c r="D7" s="3" t="s">
        <v>37</v>
      </c>
      <c r="E7" s="14" t="s">
        <v>38</v>
      </c>
      <c r="F7" s="14">
        <v>2</v>
      </c>
      <c r="G7" s="45">
        <f>F7/$F$45</f>
        <v>3.4482758620689655E-2</v>
      </c>
      <c r="H7" s="14"/>
      <c r="I7" s="45">
        <f>H7/$F$45</f>
        <v>0</v>
      </c>
      <c r="J7" s="14"/>
      <c r="K7" s="15" t="s">
        <v>39</v>
      </c>
    </row>
    <row r="8" spans="1:11" ht="35.25" customHeight="1" x14ac:dyDescent="0.25">
      <c r="A8" s="3" t="s">
        <v>3</v>
      </c>
      <c r="B8" s="14" t="s">
        <v>36</v>
      </c>
      <c r="C8" s="14" t="s">
        <v>15</v>
      </c>
      <c r="D8" s="3" t="s">
        <v>37</v>
      </c>
      <c r="E8" s="14" t="s">
        <v>38</v>
      </c>
      <c r="F8" s="14">
        <v>2</v>
      </c>
      <c r="G8" s="45">
        <f t="shared" ref="G8:G44" si="0">F8/$F$45</f>
        <v>3.4482758620689655E-2</v>
      </c>
      <c r="H8" s="14"/>
      <c r="I8" s="45">
        <f t="shared" ref="I8:I44" si="1">H8/$F$45</f>
        <v>0</v>
      </c>
      <c r="J8" s="14"/>
      <c r="K8" s="15" t="s">
        <v>40</v>
      </c>
    </row>
    <row r="9" spans="1:11" ht="35.25" customHeight="1" x14ac:dyDescent="0.25">
      <c r="A9" s="3" t="s">
        <v>3</v>
      </c>
      <c r="B9" s="14" t="s">
        <v>36</v>
      </c>
      <c r="C9" s="14" t="s">
        <v>15</v>
      </c>
      <c r="D9" s="3" t="s">
        <v>37</v>
      </c>
      <c r="E9" s="14" t="s">
        <v>38</v>
      </c>
      <c r="F9" s="14">
        <v>2</v>
      </c>
      <c r="G9" s="45">
        <f t="shared" si="0"/>
        <v>3.4482758620689655E-2</v>
      </c>
      <c r="H9" s="14"/>
      <c r="I9" s="45">
        <f t="shared" si="1"/>
        <v>0</v>
      </c>
      <c r="J9" s="14"/>
      <c r="K9" s="14"/>
    </row>
    <row r="10" spans="1:11" ht="35.25" customHeight="1" x14ac:dyDescent="0.25">
      <c r="A10" s="3" t="s">
        <v>3</v>
      </c>
      <c r="B10" s="14" t="s">
        <v>36</v>
      </c>
      <c r="C10" s="14" t="s">
        <v>15</v>
      </c>
      <c r="D10" s="3" t="s">
        <v>37</v>
      </c>
      <c r="E10" s="14" t="s">
        <v>38</v>
      </c>
      <c r="F10" s="14">
        <v>1</v>
      </c>
      <c r="G10" s="45">
        <f t="shared" si="0"/>
        <v>1.7241379310344827E-2</v>
      </c>
      <c r="H10" s="14">
        <v>1</v>
      </c>
      <c r="I10" s="45">
        <f t="shared" si="1"/>
        <v>1.7241379310344827E-2</v>
      </c>
      <c r="J10" s="14"/>
      <c r="K10" s="14"/>
    </row>
    <row r="11" spans="1:11" ht="35.25" customHeight="1" x14ac:dyDescent="0.25">
      <c r="A11" s="3" t="s">
        <v>3</v>
      </c>
      <c r="B11" s="14" t="s">
        <v>36</v>
      </c>
      <c r="C11" s="14" t="s">
        <v>15</v>
      </c>
      <c r="D11" s="3" t="s">
        <v>37</v>
      </c>
      <c r="E11" s="14" t="s">
        <v>38</v>
      </c>
      <c r="F11" s="14">
        <v>2</v>
      </c>
      <c r="G11" s="45">
        <f t="shared" si="0"/>
        <v>3.4482758620689655E-2</v>
      </c>
      <c r="H11" s="14"/>
      <c r="I11" s="45">
        <f t="shared" si="1"/>
        <v>0</v>
      </c>
      <c r="J11" s="14"/>
      <c r="K11" s="14"/>
    </row>
    <row r="12" spans="1:11" ht="35.25" customHeight="1" x14ac:dyDescent="0.25">
      <c r="A12" s="3" t="s">
        <v>3</v>
      </c>
      <c r="B12" s="14" t="s">
        <v>36</v>
      </c>
      <c r="C12" s="14" t="s">
        <v>15</v>
      </c>
      <c r="D12" s="3" t="s">
        <v>37</v>
      </c>
      <c r="E12" s="14" t="s">
        <v>38</v>
      </c>
      <c r="F12" s="14">
        <v>2</v>
      </c>
      <c r="G12" s="45">
        <f t="shared" si="0"/>
        <v>3.4482758620689655E-2</v>
      </c>
      <c r="H12" s="14"/>
      <c r="I12" s="45">
        <f t="shared" si="1"/>
        <v>0</v>
      </c>
      <c r="J12" s="14"/>
      <c r="K12" s="14"/>
    </row>
    <row r="13" spans="1:11" ht="35.25" customHeight="1" x14ac:dyDescent="0.25">
      <c r="A13" s="3" t="s">
        <v>3</v>
      </c>
      <c r="B13" s="14" t="s">
        <v>36</v>
      </c>
      <c r="C13" s="14" t="s">
        <v>18</v>
      </c>
      <c r="D13" s="14" t="s">
        <v>41</v>
      </c>
      <c r="E13" s="14" t="s">
        <v>38</v>
      </c>
      <c r="F13" s="15">
        <v>2</v>
      </c>
      <c r="G13" s="45">
        <f t="shared" si="0"/>
        <v>3.4482758620689655E-2</v>
      </c>
      <c r="H13" s="15"/>
      <c r="I13" s="45">
        <f t="shared" si="1"/>
        <v>0</v>
      </c>
      <c r="J13" s="15"/>
      <c r="K13" s="15"/>
    </row>
    <row r="14" spans="1:11" ht="35.25" customHeight="1" x14ac:dyDescent="0.25">
      <c r="A14" s="3" t="s">
        <v>3</v>
      </c>
      <c r="B14" s="14" t="s">
        <v>36</v>
      </c>
      <c r="C14" s="14" t="s">
        <v>18</v>
      </c>
      <c r="D14" s="14" t="s">
        <v>41</v>
      </c>
      <c r="E14" s="14" t="s">
        <v>38</v>
      </c>
      <c r="F14" s="15">
        <v>2</v>
      </c>
      <c r="G14" s="45">
        <f t="shared" si="0"/>
        <v>3.4482758620689655E-2</v>
      </c>
      <c r="H14" s="15"/>
      <c r="I14" s="45">
        <f t="shared" si="1"/>
        <v>0</v>
      </c>
      <c r="J14" s="15"/>
      <c r="K14" s="15"/>
    </row>
    <row r="15" spans="1:11" ht="35.25" customHeight="1" x14ac:dyDescent="0.25">
      <c r="A15" s="3" t="s">
        <v>3</v>
      </c>
      <c r="B15" s="14" t="s">
        <v>36</v>
      </c>
      <c r="C15" s="14" t="s">
        <v>18</v>
      </c>
      <c r="D15" s="14" t="s">
        <v>41</v>
      </c>
      <c r="E15" s="14" t="s">
        <v>38</v>
      </c>
      <c r="F15" s="15">
        <v>2</v>
      </c>
      <c r="G15" s="45">
        <f t="shared" si="0"/>
        <v>3.4482758620689655E-2</v>
      </c>
      <c r="H15" s="15"/>
      <c r="I15" s="45">
        <f t="shared" si="1"/>
        <v>0</v>
      </c>
      <c r="J15" s="15"/>
      <c r="K15" s="15"/>
    </row>
    <row r="16" spans="1:11" ht="35.25" customHeight="1" x14ac:dyDescent="0.25">
      <c r="A16" s="3" t="s">
        <v>3</v>
      </c>
      <c r="B16" s="14" t="s">
        <v>36</v>
      </c>
      <c r="C16" s="14" t="s">
        <v>18</v>
      </c>
      <c r="D16" s="14" t="s">
        <v>41</v>
      </c>
      <c r="E16" s="14" t="s">
        <v>38</v>
      </c>
      <c r="F16" s="15"/>
      <c r="G16" s="45">
        <f t="shared" si="0"/>
        <v>0</v>
      </c>
      <c r="H16" s="15">
        <v>1</v>
      </c>
      <c r="I16" s="45">
        <f t="shared" si="1"/>
        <v>1.7241379310344827E-2</v>
      </c>
      <c r="J16" s="15"/>
      <c r="K16" s="15"/>
    </row>
    <row r="17" spans="1:11" ht="35.25" customHeight="1" x14ac:dyDescent="0.25">
      <c r="A17" s="3" t="s">
        <v>3</v>
      </c>
      <c r="B17" s="14" t="s">
        <v>36</v>
      </c>
      <c r="C17" s="14" t="s">
        <v>18</v>
      </c>
      <c r="D17" s="14" t="s">
        <v>41</v>
      </c>
      <c r="E17" s="14" t="s">
        <v>38</v>
      </c>
      <c r="F17" s="15">
        <v>2</v>
      </c>
      <c r="G17" s="45">
        <f t="shared" si="0"/>
        <v>3.4482758620689655E-2</v>
      </c>
      <c r="H17" s="15"/>
      <c r="I17" s="45">
        <f t="shared" si="1"/>
        <v>0</v>
      </c>
      <c r="J17" s="15"/>
      <c r="K17" s="15"/>
    </row>
    <row r="18" spans="1:11" ht="35.25" customHeight="1" x14ac:dyDescent="0.25">
      <c r="A18" s="3" t="s">
        <v>3</v>
      </c>
      <c r="B18" s="14" t="s">
        <v>36</v>
      </c>
      <c r="C18" s="14" t="s">
        <v>18</v>
      </c>
      <c r="D18" s="14" t="s">
        <v>41</v>
      </c>
      <c r="E18" s="14" t="s">
        <v>38</v>
      </c>
      <c r="F18" s="15">
        <v>2</v>
      </c>
      <c r="G18" s="45">
        <f t="shared" si="0"/>
        <v>3.4482758620689655E-2</v>
      </c>
      <c r="H18" s="15"/>
      <c r="I18" s="45">
        <f t="shared" si="1"/>
        <v>0</v>
      </c>
      <c r="J18" s="15"/>
      <c r="K18" s="15"/>
    </row>
    <row r="19" spans="1:11" ht="35.25" customHeight="1" x14ac:dyDescent="0.25">
      <c r="A19" s="3" t="s">
        <v>3</v>
      </c>
      <c r="B19" s="14" t="s">
        <v>36</v>
      </c>
      <c r="C19" s="3" t="s">
        <v>19</v>
      </c>
      <c r="D19" s="3" t="s">
        <v>42</v>
      </c>
      <c r="E19" s="14" t="s">
        <v>38</v>
      </c>
      <c r="F19" s="15">
        <v>2</v>
      </c>
      <c r="G19" s="45">
        <f t="shared" si="0"/>
        <v>3.4482758620689655E-2</v>
      </c>
      <c r="H19" s="15"/>
      <c r="I19" s="45">
        <f t="shared" si="1"/>
        <v>0</v>
      </c>
      <c r="J19" s="15"/>
      <c r="K19" s="15"/>
    </row>
    <row r="20" spans="1:11" ht="35.25" customHeight="1" x14ac:dyDescent="0.25">
      <c r="A20" s="3" t="s">
        <v>3</v>
      </c>
      <c r="B20" s="14" t="s">
        <v>36</v>
      </c>
      <c r="C20" s="3" t="s">
        <v>19</v>
      </c>
      <c r="D20" s="3" t="s">
        <v>42</v>
      </c>
      <c r="E20" s="14" t="s">
        <v>38</v>
      </c>
      <c r="F20" s="15">
        <v>1</v>
      </c>
      <c r="G20" s="45">
        <f t="shared" si="0"/>
        <v>1.7241379310344827E-2</v>
      </c>
      <c r="H20" s="15">
        <v>1</v>
      </c>
      <c r="I20" s="45">
        <f t="shared" si="1"/>
        <v>1.7241379310344827E-2</v>
      </c>
      <c r="J20" s="15"/>
      <c r="K20" s="15"/>
    </row>
    <row r="21" spans="1:11" ht="35.25" customHeight="1" x14ac:dyDescent="0.25">
      <c r="A21" s="3" t="s">
        <v>3</v>
      </c>
      <c r="B21" s="14" t="s">
        <v>36</v>
      </c>
      <c r="C21" s="3" t="s">
        <v>19</v>
      </c>
      <c r="D21" s="3" t="s">
        <v>42</v>
      </c>
      <c r="E21" s="14" t="s">
        <v>38</v>
      </c>
      <c r="F21" s="15">
        <v>2</v>
      </c>
      <c r="G21" s="45">
        <f t="shared" si="0"/>
        <v>3.4482758620689655E-2</v>
      </c>
      <c r="H21" s="15"/>
      <c r="I21" s="45">
        <f t="shared" si="1"/>
        <v>0</v>
      </c>
      <c r="J21" s="15"/>
      <c r="K21" s="15"/>
    </row>
    <row r="22" spans="1:11" ht="35.25" customHeight="1" x14ac:dyDescent="0.25">
      <c r="A22" s="3" t="s">
        <v>3</v>
      </c>
      <c r="B22" s="14" t="s">
        <v>36</v>
      </c>
      <c r="C22" s="3" t="s">
        <v>19</v>
      </c>
      <c r="D22" s="3" t="s">
        <v>42</v>
      </c>
      <c r="E22" s="14" t="s">
        <v>38</v>
      </c>
      <c r="F22" s="15">
        <v>2</v>
      </c>
      <c r="G22" s="45">
        <f t="shared" si="0"/>
        <v>3.4482758620689655E-2</v>
      </c>
      <c r="H22" s="15"/>
      <c r="I22" s="45">
        <f t="shared" si="1"/>
        <v>0</v>
      </c>
      <c r="J22" s="15"/>
      <c r="K22" s="15"/>
    </row>
    <row r="23" spans="1:11" ht="35.25" customHeight="1" x14ac:dyDescent="0.25">
      <c r="A23" s="3" t="s">
        <v>3</v>
      </c>
      <c r="B23" s="14" t="s">
        <v>36</v>
      </c>
      <c r="C23" s="3" t="s">
        <v>19</v>
      </c>
      <c r="D23" s="3" t="s">
        <v>42</v>
      </c>
      <c r="E23" s="14" t="s">
        <v>38</v>
      </c>
      <c r="F23" s="15">
        <v>2</v>
      </c>
      <c r="G23" s="45">
        <f t="shared" si="0"/>
        <v>3.4482758620689655E-2</v>
      </c>
      <c r="H23" s="15"/>
      <c r="I23" s="45">
        <f t="shared" si="1"/>
        <v>0</v>
      </c>
      <c r="J23" s="15"/>
      <c r="K23" s="15"/>
    </row>
    <row r="24" spans="1:11" ht="35.25" customHeight="1" x14ac:dyDescent="0.25">
      <c r="A24" s="3" t="s">
        <v>3</v>
      </c>
      <c r="B24" s="14" t="s">
        <v>36</v>
      </c>
      <c r="C24" s="3" t="s">
        <v>19</v>
      </c>
      <c r="D24" s="3" t="s">
        <v>42</v>
      </c>
      <c r="E24" s="14" t="s">
        <v>38</v>
      </c>
      <c r="F24" s="15">
        <v>2</v>
      </c>
      <c r="G24" s="45">
        <f t="shared" si="0"/>
        <v>3.4482758620689655E-2</v>
      </c>
      <c r="H24" s="15"/>
      <c r="I24" s="45">
        <f t="shared" si="1"/>
        <v>0</v>
      </c>
      <c r="J24" s="15"/>
      <c r="K24" s="15"/>
    </row>
    <row r="25" spans="1:11" ht="35.25" customHeight="1" x14ac:dyDescent="0.25">
      <c r="A25" s="3" t="s">
        <v>3</v>
      </c>
      <c r="B25" s="3" t="s">
        <v>36</v>
      </c>
      <c r="C25" s="14" t="s">
        <v>17</v>
      </c>
      <c r="D25" s="3" t="s">
        <v>43</v>
      </c>
      <c r="E25" s="15"/>
      <c r="F25" s="15">
        <v>1</v>
      </c>
      <c r="G25" s="45">
        <f t="shared" si="0"/>
        <v>1.7241379310344827E-2</v>
      </c>
      <c r="H25" s="15"/>
      <c r="I25" s="45">
        <f t="shared" si="1"/>
        <v>0</v>
      </c>
      <c r="J25" s="3" t="s">
        <v>44</v>
      </c>
      <c r="K25" s="15"/>
    </row>
    <row r="26" spans="1:11" ht="35.25" customHeight="1" x14ac:dyDescent="0.25">
      <c r="A26" s="3" t="s">
        <v>3</v>
      </c>
      <c r="B26" s="3" t="s">
        <v>45</v>
      </c>
      <c r="C26" s="3" t="s">
        <v>16</v>
      </c>
      <c r="D26" s="17" t="s">
        <v>46</v>
      </c>
      <c r="E26" s="3" t="s">
        <v>47</v>
      </c>
      <c r="F26" s="15">
        <v>2</v>
      </c>
      <c r="G26" s="45">
        <f t="shared" si="0"/>
        <v>3.4482758620689655E-2</v>
      </c>
      <c r="H26" s="15"/>
      <c r="I26" s="45">
        <f t="shared" si="1"/>
        <v>0</v>
      </c>
      <c r="J26" s="15"/>
      <c r="K26" s="15"/>
    </row>
    <row r="27" spans="1:11" ht="35.25" customHeight="1" x14ac:dyDescent="0.25">
      <c r="A27" s="3" t="s">
        <v>3</v>
      </c>
      <c r="B27" s="3" t="s">
        <v>45</v>
      </c>
      <c r="C27" s="3" t="s">
        <v>16</v>
      </c>
      <c r="D27" s="17" t="s">
        <v>46</v>
      </c>
      <c r="E27" s="3" t="s">
        <v>47</v>
      </c>
      <c r="F27" s="15"/>
      <c r="G27" s="45">
        <f t="shared" si="0"/>
        <v>0</v>
      </c>
      <c r="H27" s="15">
        <v>2</v>
      </c>
      <c r="I27" s="45">
        <f t="shared" si="1"/>
        <v>3.4482758620689655E-2</v>
      </c>
      <c r="J27" s="15"/>
      <c r="K27" s="15"/>
    </row>
    <row r="28" spans="1:11" ht="35.25" customHeight="1" x14ac:dyDescent="0.25">
      <c r="A28" s="3" t="s">
        <v>3</v>
      </c>
      <c r="B28" s="18" t="s">
        <v>48</v>
      </c>
      <c r="C28" s="3" t="s">
        <v>14</v>
      </c>
      <c r="D28" s="19" t="s">
        <v>49</v>
      </c>
      <c r="E28" s="3" t="s">
        <v>50</v>
      </c>
      <c r="F28" s="15">
        <v>2</v>
      </c>
      <c r="G28" s="45">
        <f t="shared" si="0"/>
        <v>3.4482758620689655E-2</v>
      </c>
      <c r="H28" s="15"/>
      <c r="I28" s="45">
        <f t="shared" si="1"/>
        <v>0</v>
      </c>
      <c r="J28" s="15"/>
      <c r="K28" s="15"/>
    </row>
    <row r="29" spans="1:11" ht="35.25" customHeight="1" x14ac:dyDescent="0.25">
      <c r="A29" s="3" t="s">
        <v>3</v>
      </c>
      <c r="B29" s="18" t="s">
        <v>48</v>
      </c>
      <c r="C29" s="3" t="s">
        <v>14</v>
      </c>
      <c r="D29" s="19" t="s">
        <v>49</v>
      </c>
      <c r="E29" s="3" t="s">
        <v>50</v>
      </c>
      <c r="F29" s="15">
        <v>2</v>
      </c>
      <c r="G29" s="45">
        <f t="shared" si="0"/>
        <v>3.4482758620689655E-2</v>
      </c>
      <c r="H29" s="15"/>
      <c r="I29" s="45">
        <f t="shared" si="1"/>
        <v>0</v>
      </c>
      <c r="J29" s="15"/>
      <c r="K29" s="15"/>
    </row>
    <row r="30" spans="1:11" ht="35.25" customHeight="1" x14ac:dyDescent="0.25">
      <c r="A30" s="3" t="s">
        <v>3</v>
      </c>
      <c r="B30" s="18" t="s">
        <v>48</v>
      </c>
      <c r="C30" s="3" t="s">
        <v>14</v>
      </c>
      <c r="D30" s="19" t="s">
        <v>49</v>
      </c>
      <c r="E30" s="3" t="s">
        <v>50</v>
      </c>
      <c r="F30" s="15">
        <v>2</v>
      </c>
      <c r="G30" s="45">
        <f t="shared" si="0"/>
        <v>3.4482758620689655E-2</v>
      </c>
      <c r="H30" s="15"/>
      <c r="I30" s="45">
        <f t="shared" si="1"/>
        <v>0</v>
      </c>
      <c r="J30" s="15"/>
      <c r="K30" s="15"/>
    </row>
    <row r="31" spans="1:11" ht="35.25" customHeight="1" x14ac:dyDescent="0.25">
      <c r="A31" s="3" t="s">
        <v>3</v>
      </c>
      <c r="B31" s="18" t="s">
        <v>48</v>
      </c>
      <c r="C31" s="3" t="s">
        <v>14</v>
      </c>
      <c r="D31" s="19" t="s">
        <v>49</v>
      </c>
      <c r="E31" s="3" t="s">
        <v>50</v>
      </c>
      <c r="F31" s="15">
        <v>2</v>
      </c>
      <c r="G31" s="45">
        <f t="shared" si="0"/>
        <v>3.4482758620689655E-2</v>
      </c>
      <c r="H31" s="15"/>
      <c r="I31" s="45">
        <f t="shared" si="1"/>
        <v>0</v>
      </c>
      <c r="J31" s="15"/>
      <c r="K31" s="15"/>
    </row>
    <row r="32" spans="1:11" ht="35.25" customHeight="1" x14ac:dyDescent="0.25">
      <c r="A32" s="3" t="s">
        <v>3</v>
      </c>
      <c r="B32" s="18" t="s">
        <v>48</v>
      </c>
      <c r="C32" s="3" t="s">
        <v>14</v>
      </c>
      <c r="D32" s="19" t="s">
        <v>49</v>
      </c>
      <c r="E32" s="3" t="s">
        <v>50</v>
      </c>
      <c r="F32" s="15">
        <v>2</v>
      </c>
      <c r="G32" s="45">
        <f t="shared" si="0"/>
        <v>3.4482758620689655E-2</v>
      </c>
      <c r="H32" s="15"/>
      <c r="I32" s="45">
        <f t="shared" si="1"/>
        <v>0</v>
      </c>
      <c r="J32" s="15"/>
      <c r="K32" s="15"/>
    </row>
    <row r="33" spans="1:11" ht="35.25" customHeight="1" x14ac:dyDescent="0.25">
      <c r="A33" s="3" t="s">
        <v>3</v>
      </c>
      <c r="B33" s="3" t="s">
        <v>45</v>
      </c>
      <c r="C33" s="3" t="s">
        <v>13</v>
      </c>
      <c r="D33" s="17" t="s">
        <v>51</v>
      </c>
      <c r="E33" s="3" t="s">
        <v>52</v>
      </c>
      <c r="F33" s="15"/>
      <c r="G33" s="45">
        <f t="shared" si="0"/>
        <v>0</v>
      </c>
      <c r="H33" s="15">
        <v>1</v>
      </c>
      <c r="I33" s="45">
        <f t="shared" si="1"/>
        <v>1.7241379310344827E-2</v>
      </c>
      <c r="J33" s="15"/>
      <c r="K33" s="15"/>
    </row>
    <row r="34" spans="1:11" ht="35.25" customHeight="1" x14ac:dyDescent="0.25">
      <c r="A34" s="3" t="s">
        <v>3</v>
      </c>
      <c r="B34" s="3" t="s">
        <v>45</v>
      </c>
      <c r="C34" s="3" t="s">
        <v>13</v>
      </c>
      <c r="D34" s="17" t="s">
        <v>51</v>
      </c>
      <c r="E34" s="3" t="s">
        <v>52</v>
      </c>
      <c r="F34" s="15"/>
      <c r="G34" s="45">
        <f t="shared" si="0"/>
        <v>0</v>
      </c>
      <c r="H34" s="15">
        <v>1</v>
      </c>
      <c r="I34" s="45">
        <f t="shared" si="1"/>
        <v>1.7241379310344827E-2</v>
      </c>
      <c r="J34" s="15"/>
      <c r="K34" s="15"/>
    </row>
    <row r="35" spans="1:11" ht="35.25" customHeight="1" x14ac:dyDescent="0.25">
      <c r="A35" s="3" t="s">
        <v>3</v>
      </c>
      <c r="B35" s="3" t="s">
        <v>45</v>
      </c>
      <c r="C35" s="3" t="s">
        <v>13</v>
      </c>
      <c r="D35" s="17" t="s">
        <v>51</v>
      </c>
      <c r="E35" s="3" t="s">
        <v>52</v>
      </c>
      <c r="F35" s="15"/>
      <c r="G35" s="45">
        <f t="shared" si="0"/>
        <v>0</v>
      </c>
      <c r="H35" s="15">
        <v>1</v>
      </c>
      <c r="I35" s="45">
        <f t="shared" si="1"/>
        <v>1.7241379310344827E-2</v>
      </c>
      <c r="J35" s="15"/>
      <c r="K35" s="15"/>
    </row>
    <row r="36" spans="1:11" ht="35.25" customHeight="1" x14ac:dyDescent="0.25">
      <c r="A36" s="3" t="s">
        <v>3</v>
      </c>
      <c r="B36" s="3" t="s">
        <v>45</v>
      </c>
      <c r="C36" s="3" t="s">
        <v>13</v>
      </c>
      <c r="D36" s="17" t="s">
        <v>51</v>
      </c>
      <c r="E36" s="3" t="s">
        <v>52</v>
      </c>
      <c r="F36" s="15">
        <v>1</v>
      </c>
      <c r="G36" s="45">
        <f t="shared" si="0"/>
        <v>1.7241379310344827E-2</v>
      </c>
      <c r="H36" s="15"/>
      <c r="I36" s="45">
        <f t="shared" si="1"/>
        <v>0</v>
      </c>
      <c r="J36" s="15"/>
      <c r="K36" s="15"/>
    </row>
    <row r="37" spans="1:11" ht="35.25" customHeight="1" x14ac:dyDescent="0.25">
      <c r="A37" s="3" t="s">
        <v>3</v>
      </c>
      <c r="B37" s="3" t="s">
        <v>45</v>
      </c>
      <c r="C37" s="3" t="s">
        <v>13</v>
      </c>
      <c r="D37" s="17" t="s">
        <v>51</v>
      </c>
      <c r="E37" s="3" t="s">
        <v>52</v>
      </c>
      <c r="F37" s="15">
        <v>1</v>
      </c>
      <c r="G37" s="45">
        <f t="shared" si="0"/>
        <v>1.7241379310344827E-2</v>
      </c>
      <c r="H37" s="15"/>
      <c r="I37" s="45">
        <f t="shared" si="1"/>
        <v>0</v>
      </c>
      <c r="J37" s="15"/>
      <c r="K37" s="15"/>
    </row>
    <row r="38" spans="1:11" ht="35.25" customHeight="1" x14ac:dyDescent="0.25">
      <c r="A38" s="3" t="s">
        <v>3</v>
      </c>
      <c r="B38" s="3" t="s">
        <v>45</v>
      </c>
      <c r="C38" s="3" t="s">
        <v>13</v>
      </c>
      <c r="D38" s="17" t="s">
        <v>51</v>
      </c>
      <c r="E38" s="3" t="s">
        <v>52</v>
      </c>
      <c r="F38" s="15">
        <v>1</v>
      </c>
      <c r="G38" s="45">
        <f t="shared" si="0"/>
        <v>1.7241379310344827E-2</v>
      </c>
      <c r="H38" s="15"/>
      <c r="I38" s="45">
        <f t="shared" si="1"/>
        <v>0</v>
      </c>
      <c r="J38" s="15"/>
      <c r="K38" s="15"/>
    </row>
    <row r="39" spans="1:11" ht="35.25" customHeight="1" x14ac:dyDescent="0.25">
      <c r="A39" s="3" t="s">
        <v>3</v>
      </c>
      <c r="B39" s="15" t="s">
        <v>36</v>
      </c>
      <c r="C39" s="18" t="s">
        <v>12</v>
      </c>
      <c r="D39" s="17" t="s">
        <v>53</v>
      </c>
      <c r="E39" s="15" t="s">
        <v>50</v>
      </c>
      <c r="F39" s="15">
        <v>2</v>
      </c>
      <c r="G39" s="45">
        <f t="shared" si="0"/>
        <v>3.4482758620689655E-2</v>
      </c>
      <c r="H39" s="15"/>
      <c r="I39" s="45">
        <f t="shared" si="1"/>
        <v>0</v>
      </c>
      <c r="J39" s="15"/>
      <c r="K39" s="15"/>
    </row>
    <row r="40" spans="1:11" ht="35.25" customHeight="1" x14ac:dyDescent="0.25">
      <c r="A40" s="3" t="s">
        <v>3</v>
      </c>
      <c r="B40" s="15" t="s">
        <v>36</v>
      </c>
      <c r="C40" s="18" t="s">
        <v>12</v>
      </c>
      <c r="D40" s="17" t="s">
        <v>53</v>
      </c>
      <c r="E40" s="15" t="s">
        <v>50</v>
      </c>
      <c r="F40" s="15">
        <v>2</v>
      </c>
      <c r="G40" s="45">
        <f t="shared" si="0"/>
        <v>3.4482758620689655E-2</v>
      </c>
      <c r="H40" s="15"/>
      <c r="I40" s="45">
        <f t="shared" si="1"/>
        <v>0</v>
      </c>
      <c r="J40" s="15"/>
      <c r="K40" s="15"/>
    </row>
    <row r="41" spans="1:11" ht="35.25" customHeight="1" x14ac:dyDescent="0.25">
      <c r="A41" s="3" t="s">
        <v>3</v>
      </c>
      <c r="B41" s="15" t="s">
        <v>36</v>
      </c>
      <c r="C41" s="18" t="s">
        <v>12</v>
      </c>
      <c r="D41" s="17" t="s">
        <v>53</v>
      </c>
      <c r="E41" s="15" t="s">
        <v>50</v>
      </c>
      <c r="F41" s="15">
        <v>2</v>
      </c>
      <c r="G41" s="45">
        <f t="shared" si="0"/>
        <v>3.4482758620689655E-2</v>
      </c>
      <c r="H41" s="15"/>
      <c r="I41" s="45">
        <f t="shared" si="1"/>
        <v>0</v>
      </c>
      <c r="J41" s="15"/>
      <c r="K41" s="15"/>
    </row>
    <row r="42" spans="1:11" ht="35.25" customHeight="1" x14ac:dyDescent="0.25">
      <c r="A42" s="3" t="s">
        <v>3</v>
      </c>
      <c r="B42" s="15" t="s">
        <v>36</v>
      </c>
      <c r="C42" s="18" t="s">
        <v>12</v>
      </c>
      <c r="D42" s="17" t="s">
        <v>53</v>
      </c>
      <c r="E42" s="15" t="s">
        <v>50</v>
      </c>
      <c r="F42" s="15">
        <v>2</v>
      </c>
      <c r="G42" s="45">
        <f t="shared" si="0"/>
        <v>3.4482758620689655E-2</v>
      </c>
      <c r="H42" s="15"/>
      <c r="I42" s="45">
        <f t="shared" si="1"/>
        <v>0</v>
      </c>
      <c r="J42" s="15"/>
      <c r="K42" s="15"/>
    </row>
    <row r="43" spans="1:11" ht="35.25" customHeight="1" x14ac:dyDescent="0.25">
      <c r="A43" s="3" t="s">
        <v>3</v>
      </c>
      <c r="B43" s="15" t="s">
        <v>36</v>
      </c>
      <c r="C43" s="18" t="s">
        <v>12</v>
      </c>
      <c r="D43" s="17" t="s">
        <v>53</v>
      </c>
      <c r="E43" s="15" t="s">
        <v>50</v>
      </c>
      <c r="F43" s="15">
        <v>2</v>
      </c>
      <c r="G43" s="45">
        <f>F43/$G$46</f>
        <v>2.9850746268656716E-2</v>
      </c>
      <c r="H43" s="15"/>
      <c r="I43" s="45">
        <f t="shared" si="1"/>
        <v>0</v>
      </c>
      <c r="J43" s="15"/>
      <c r="K43" s="15"/>
    </row>
    <row r="44" spans="1:11" ht="35.25" customHeight="1" x14ac:dyDescent="0.25">
      <c r="A44" s="3" t="s">
        <v>3</v>
      </c>
      <c r="B44" s="15" t="s">
        <v>36</v>
      </c>
      <c r="C44" s="18" t="s">
        <v>11</v>
      </c>
      <c r="D44" s="17" t="s">
        <v>43</v>
      </c>
      <c r="E44" s="15"/>
      <c r="F44" s="15"/>
      <c r="G44" s="45">
        <f t="shared" si="0"/>
        <v>0</v>
      </c>
      <c r="H44" s="15">
        <v>1</v>
      </c>
      <c r="I44" s="45">
        <f t="shared" si="1"/>
        <v>1.7241379310344827E-2</v>
      </c>
      <c r="J44" s="3" t="s">
        <v>44</v>
      </c>
      <c r="K44" s="15"/>
    </row>
    <row r="45" spans="1:11" x14ac:dyDescent="0.25">
      <c r="F45" s="33">
        <f>SUM(F7:F44)</f>
        <v>58</v>
      </c>
      <c r="G45" s="45">
        <f>SUM(G7:G44)</f>
        <v>0.99536798764796675</v>
      </c>
      <c r="H45" s="33">
        <f>SUM(H7:H44)</f>
        <v>9</v>
      </c>
      <c r="I45" s="45">
        <f>SUM(I7:I44)</f>
        <v>0.15517241379310348</v>
      </c>
    </row>
    <row r="46" spans="1:11" x14ac:dyDescent="0.25">
      <c r="G46" s="46">
        <f>+F45+H45</f>
        <v>67</v>
      </c>
    </row>
  </sheetData>
  <autoFilter ref="A6:K44" xr:uid="{5BBDAAF5-7BFD-4FF3-B815-A5F2E136F942}"/>
  <mergeCells count="6">
    <mergeCell ref="A5:I5"/>
    <mergeCell ref="A1:A3"/>
    <mergeCell ref="B1:B3"/>
    <mergeCell ref="C2:C3"/>
    <mergeCell ref="D2:D3"/>
    <mergeCell ref="A4:I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chris78</vt:lpstr>
      <vt:lpstr>TCD</vt:lpstr>
      <vt:lpstr>SH FORM 38 - 6133</vt:lpstr>
      <vt:lpstr>Synthèse</vt:lpstr>
      <vt:lpstr>resume</vt:lpstr>
      <vt:lpstr>'SH FORM 38 - 6133'!Zone_d_impression</vt:lpstr>
      <vt:lpstr>Synthèse!Zone_d_impression</vt:lpstr>
    </vt:vector>
  </TitlesOfParts>
  <Company>CHU-DIJON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MARTEAU Severine</dc:creator>
  <cp:lastModifiedBy>franck</cp:lastModifiedBy>
  <dcterms:created xsi:type="dcterms:W3CDTF">2019-06-28T09:06:35Z</dcterms:created>
  <dcterms:modified xsi:type="dcterms:W3CDTF">2019-06-28T16:43:35Z</dcterms:modified>
</cp:coreProperties>
</file>