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drawings/drawing5.xml" ContentType="application/vnd.openxmlformats-officedocument.drawing+xml"/>
  <Override PartName="/xl/ctrlProps/ctrlProp8.xml" ContentType="application/vnd.ms-excel.controlproperties+xml"/>
  <Override PartName="/xl/drawings/drawing6.xml" ContentType="application/vnd.openxmlformats-officedocument.drawing+xml"/>
  <Override PartName="/xl/ctrlProps/ctrlProp9.xml" ContentType="application/vnd.ms-excel.controlproperties+xml"/>
  <Override PartName="/xl/drawings/drawing7.xml" ContentType="application/vnd.openxmlformats-officedocument.drawing+xml"/>
  <Override PartName="/xl/ctrlProps/ctrlProp10.xml" ContentType="application/vnd.ms-excel.controlproperties+xml"/>
  <Override PartName="/xl/drawings/drawing8.xml" ContentType="application/vnd.openxmlformats-officedocument.drawing+xml"/>
  <Override PartName="/xl/ctrlProps/ctrlProp11.xml" ContentType="application/vnd.ms-excel.controlproperties+xml"/>
  <Override PartName="/xl/comments2.xml" ContentType="application/vnd.openxmlformats-officedocument.spreadsheetml.comments+xml"/>
  <Override PartName="/xl/drawings/drawing9.xml" ContentType="application/vnd.openxmlformats-officedocument.drawing+xml"/>
  <Override PartName="/xl/ctrlProps/ctrlProp12.xml" ContentType="application/vnd.ms-excel.controlproperties+xml"/>
  <Override PartName="/xl/drawings/drawing10.xml" ContentType="application/vnd.openxmlformats-officedocument.drawing+xml"/>
  <Override PartName="/xl/ctrlProps/ctrlProp13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_franck\excel\macros vba\conges\"/>
    </mc:Choice>
  </mc:AlternateContent>
  <bookViews>
    <workbookView xWindow="0" yWindow="0" windowWidth="24000" windowHeight="9135" tabRatio="898" activeTab="7"/>
  </bookViews>
  <sheets>
    <sheet name="pl06" sheetId="72" r:id="rId1"/>
    <sheet name="juin" sheetId="41" r:id="rId2"/>
    <sheet name="pl07" sheetId="58" r:id="rId3"/>
    <sheet name="juil" sheetId="42" r:id="rId4"/>
    <sheet name="pl08" sheetId="59" r:id="rId5"/>
    <sheet name="aou" sheetId="43" r:id="rId6"/>
    <sheet name="pl09" sheetId="60" r:id="rId7"/>
    <sheet name="sep" sheetId="45" r:id="rId8"/>
    <sheet name="pl10" sheetId="62" r:id="rId9"/>
    <sheet name="oct" sheetId="44" r:id="rId10"/>
    <sheet name="date" sheetId="49" r:id="rId11"/>
  </sheets>
  <definedNames>
    <definedName name="_xlnm._FilterDatabase" localSheetId="5" hidden="1">aou!$A$9:$AM$40</definedName>
    <definedName name="_xlnm._FilterDatabase" localSheetId="3" hidden="1">juil!$A$9:$AM$40</definedName>
    <definedName name="_xlnm._FilterDatabase" localSheetId="1" hidden="1">juin!$A$9:$AL$37</definedName>
    <definedName name="_xlnm._FilterDatabase" localSheetId="9" hidden="1">oct!$A$9:$AM$40</definedName>
    <definedName name="_xlnm._FilterDatabase" localSheetId="7" hidden="1">sep!$A$9:$AL$36</definedName>
    <definedName name="recap_2009_2010__A1">juin!$R$39</definedName>
    <definedName name="_xlnm.Print_Area" localSheetId="5">aou!$B$1:$B$3</definedName>
    <definedName name="_xlnm.Print_Area" localSheetId="1">juin!$B$10:$C$35</definedName>
  </definedNames>
  <calcPr calcId="152511"/>
</workbook>
</file>

<file path=xl/calcChain.xml><?xml version="1.0" encoding="utf-8"?>
<calcChain xmlns="http://schemas.openxmlformats.org/spreadsheetml/2006/main">
  <c r="AJ36" i="44" l="1"/>
  <c r="AH21" i="59" l="1"/>
  <c r="AI18" i="59"/>
  <c r="AK4" i="59"/>
  <c r="AK18" i="59" s="1"/>
  <c r="AK5" i="59"/>
  <c r="AK6" i="59"/>
  <c r="AK7" i="59"/>
  <c r="AK8" i="59"/>
  <c r="AK9" i="59"/>
  <c r="AK10" i="59"/>
  <c r="AK11" i="59"/>
  <c r="AK12" i="59"/>
  <c r="AK13" i="59"/>
  <c r="AK14" i="59"/>
  <c r="AK15" i="59"/>
  <c r="AK16" i="59"/>
  <c r="AK17" i="59"/>
  <c r="AK3" i="59"/>
  <c r="AH17" i="59"/>
  <c r="AH16" i="59"/>
  <c r="AH15" i="59"/>
  <c r="AH14" i="59"/>
  <c r="AH13" i="59"/>
  <c r="AH12" i="59"/>
  <c r="AH11" i="59"/>
  <c r="AH10" i="59"/>
  <c r="AH9" i="59"/>
  <c r="AH8" i="59"/>
  <c r="AH7" i="59"/>
  <c r="AH6" i="59"/>
  <c r="AH5" i="59"/>
  <c r="AH4" i="59"/>
  <c r="AH3" i="59"/>
  <c r="AH18" i="59" s="1"/>
  <c r="AG21" i="60" l="1"/>
  <c r="AJ4" i="60"/>
  <c r="AJ5" i="60"/>
  <c r="AJ6" i="60"/>
  <c r="AJ7" i="60"/>
  <c r="AJ8" i="60"/>
  <c r="AJ9" i="60"/>
  <c r="AJ3" i="60"/>
  <c r="AG17" i="60"/>
  <c r="AG16" i="60"/>
  <c r="AG15" i="60"/>
  <c r="AG14" i="60"/>
  <c r="AG13" i="60"/>
  <c r="AG12" i="60"/>
  <c r="AG11" i="60"/>
  <c r="AG10" i="60"/>
  <c r="AG9" i="60"/>
  <c r="AG8" i="60"/>
  <c r="AG7" i="60"/>
  <c r="AG6" i="60"/>
  <c r="AG5" i="60"/>
  <c r="AG4" i="60"/>
  <c r="AG3" i="60"/>
  <c r="AG18" i="60" l="1"/>
  <c r="AJ18" i="60" s="1"/>
  <c r="A1" i="60" l="1"/>
  <c r="AL11" i="42" l="1"/>
  <c r="AL12" i="42"/>
  <c r="AL13" i="42"/>
  <c r="AL14" i="42"/>
  <c r="AL15" i="42"/>
  <c r="AL16" i="42"/>
  <c r="AL17" i="42"/>
  <c r="AL18" i="42"/>
  <c r="AL19" i="42"/>
  <c r="AL20" i="42"/>
  <c r="AL21" i="42"/>
  <c r="AL22" i="42"/>
  <c r="AL23" i="42"/>
  <c r="AL24" i="42"/>
  <c r="AL25" i="42"/>
  <c r="AL26" i="42"/>
  <c r="AL27" i="42"/>
  <c r="AL28" i="42"/>
  <c r="AL29" i="42"/>
  <c r="AL30" i="42"/>
  <c r="AL31" i="42"/>
  <c r="AL32" i="42"/>
  <c r="AL33" i="42"/>
  <c r="AL34" i="42"/>
  <c r="AL35" i="42"/>
  <c r="AL10" i="42"/>
  <c r="AH9" i="43" l="1"/>
  <c r="AH18" i="41"/>
  <c r="AJ18" i="41" s="1"/>
  <c r="O1" i="49" l="1"/>
  <c r="D34" i="49" l="1"/>
  <c r="D36" i="49" s="1"/>
  <c r="D37" i="49" s="1"/>
  <c r="D38" i="49" s="1"/>
  <c r="AM18" i="41" s="1"/>
  <c r="AN34" i="44" l="1"/>
  <c r="AN30" i="44"/>
  <c r="AN26" i="44"/>
  <c r="AN22" i="44"/>
  <c r="AN18" i="44"/>
  <c r="AN14" i="44"/>
  <c r="AN10" i="44"/>
  <c r="AM32" i="45"/>
  <c r="AM28" i="45"/>
  <c r="AM24" i="45"/>
  <c r="AM20" i="45"/>
  <c r="AM16" i="45"/>
  <c r="AM12" i="45"/>
  <c r="AN34" i="43"/>
  <c r="AN30" i="43"/>
  <c r="AN26" i="43"/>
  <c r="AN22" i="43"/>
  <c r="AN18" i="43"/>
  <c r="AN14" i="43"/>
  <c r="AN10" i="43"/>
  <c r="AN14" i="42"/>
  <c r="AN18" i="42"/>
  <c r="AN22" i="42"/>
  <c r="AN26" i="42"/>
  <c r="AN30" i="42"/>
  <c r="AN34" i="42"/>
  <c r="AM34" i="41"/>
  <c r="AM29" i="41"/>
  <c r="AM22" i="41"/>
  <c r="AM15" i="41"/>
  <c r="AN33" i="44"/>
  <c r="AN29" i="44"/>
  <c r="AN25" i="44"/>
  <c r="AN21" i="44"/>
  <c r="AN17" i="44"/>
  <c r="AN13" i="44"/>
  <c r="AM35" i="45"/>
  <c r="AM31" i="45"/>
  <c r="AM27" i="45"/>
  <c r="AM23" i="45"/>
  <c r="AM19" i="45"/>
  <c r="AM15" i="45"/>
  <c r="AM11" i="45"/>
  <c r="AN33" i="43"/>
  <c r="AN29" i="43"/>
  <c r="AN25" i="43"/>
  <c r="AN21" i="43"/>
  <c r="AN17" i="43"/>
  <c r="AN13" i="43"/>
  <c r="AN11" i="42"/>
  <c r="AN15" i="42"/>
  <c r="AN19" i="42"/>
  <c r="AN23" i="42"/>
  <c r="AN27" i="42"/>
  <c r="AN31" i="42"/>
  <c r="AN35" i="42"/>
  <c r="AM32" i="41"/>
  <c r="AM27" i="41"/>
  <c r="AM19" i="41"/>
  <c r="AM13" i="41"/>
  <c r="AN32" i="44"/>
  <c r="AN28" i="44"/>
  <c r="AN24" i="44"/>
  <c r="AN20" i="44"/>
  <c r="AN16" i="44"/>
  <c r="AN12" i="44"/>
  <c r="AM34" i="45"/>
  <c r="AM30" i="45"/>
  <c r="AM26" i="45"/>
  <c r="AM22" i="45"/>
  <c r="AM18" i="45"/>
  <c r="AM14" i="45"/>
  <c r="AM10" i="45"/>
  <c r="AN32" i="43"/>
  <c r="AN28" i="43"/>
  <c r="AN24" i="43"/>
  <c r="AN20" i="43"/>
  <c r="AN16" i="43"/>
  <c r="AN12" i="43"/>
  <c r="AN12" i="42"/>
  <c r="AN16" i="42"/>
  <c r="AN20" i="42"/>
  <c r="AN24" i="42"/>
  <c r="AN28" i="42"/>
  <c r="AN32" i="42"/>
  <c r="AN10" i="42"/>
  <c r="AM31" i="41"/>
  <c r="AM25" i="41"/>
  <c r="AM12" i="41"/>
  <c r="AN35" i="44"/>
  <c r="AN31" i="44"/>
  <c r="AN27" i="44"/>
  <c r="AN23" i="44"/>
  <c r="AN19" i="44"/>
  <c r="AN15" i="44"/>
  <c r="AN11" i="44"/>
  <c r="AM33" i="45"/>
  <c r="AM29" i="45"/>
  <c r="AM25" i="45"/>
  <c r="AM21" i="45"/>
  <c r="AM17" i="45"/>
  <c r="AM13" i="45"/>
  <c r="AN35" i="43"/>
  <c r="AN31" i="43"/>
  <c r="AN27" i="43"/>
  <c r="AN23" i="43"/>
  <c r="AN19" i="43"/>
  <c r="AN15" i="43"/>
  <c r="AN11" i="43"/>
  <c r="AN13" i="42"/>
  <c r="AN17" i="42"/>
  <c r="AN21" i="42"/>
  <c r="AN25" i="42"/>
  <c r="AN29" i="42"/>
  <c r="AN33" i="42"/>
  <c r="AM35" i="41"/>
  <c r="AM30" i="41"/>
  <c r="AM23" i="41"/>
  <c r="AM16" i="41"/>
  <c r="AM37" i="41" l="1"/>
  <c r="AM36" i="45"/>
  <c r="AN36" i="44"/>
  <c r="AN36" i="42"/>
  <c r="AN36" i="43"/>
  <c r="E1" i="49" l="1"/>
  <c r="F1" i="49" s="1"/>
  <c r="AO5" i="42"/>
  <c r="AI23" i="44"/>
  <c r="AK23" i="44" s="1"/>
  <c r="AI24" i="43"/>
  <c r="AK24" i="43" s="1"/>
  <c r="AI24" i="42"/>
  <c r="AK24" i="42" s="1"/>
  <c r="AI24" i="44"/>
  <c r="AK24" i="44" s="1"/>
  <c r="AH22" i="45"/>
  <c r="AJ22" i="45" s="1"/>
  <c r="AH22" i="41"/>
  <c r="AJ22" i="41" s="1"/>
  <c r="AI22" i="43"/>
  <c r="AK22" i="43" s="1"/>
  <c r="AI22" i="44"/>
  <c r="AK22" i="44" s="1"/>
  <c r="AI22" i="42"/>
  <c r="AI34" i="43"/>
  <c r="AK34" i="43" s="1"/>
  <c r="AI34" i="44"/>
  <c r="AK34" i="44" s="1"/>
  <c r="AI34" i="42"/>
  <c r="AK34" i="42" s="1"/>
  <c r="AH23" i="45"/>
  <c r="AJ23" i="45" s="1"/>
  <c r="AH23" i="41"/>
  <c r="AJ23" i="41" s="1"/>
  <c r="AH34" i="45"/>
  <c r="AJ34" i="45" s="1"/>
  <c r="AI36" i="41"/>
  <c r="AH34" i="41"/>
  <c r="AJ34" i="41" s="1"/>
  <c r="AH16" i="41"/>
  <c r="AJ16" i="41" s="1"/>
  <c r="AH16" i="45"/>
  <c r="AJ16" i="45" s="1"/>
  <c r="AI16" i="43"/>
  <c r="AK16" i="43" s="1"/>
  <c r="AI16" i="44"/>
  <c r="AK16" i="44" s="1"/>
  <c r="AI16" i="42"/>
  <c r="AK16" i="42" s="1"/>
  <c r="D26" i="49"/>
  <c r="D28" i="49" s="1"/>
  <c r="D29" i="49" s="1"/>
  <c r="D30" i="49" s="1"/>
  <c r="AI15" i="44"/>
  <c r="AK15" i="44" s="1"/>
  <c r="AH15" i="45"/>
  <c r="AJ15" i="45" s="1"/>
  <c r="AI15" i="43"/>
  <c r="AK15" i="43" s="1"/>
  <c r="AI15" i="42"/>
  <c r="AK15" i="42" s="1"/>
  <c r="AH15" i="41"/>
  <c r="AJ15" i="41" s="1"/>
  <c r="D18" i="49"/>
  <c r="D20" i="49" s="1"/>
  <c r="D21" i="49" s="1"/>
  <c r="D22" i="49" s="1"/>
  <c r="AI25" i="43"/>
  <c r="AK25" i="43" s="1"/>
  <c r="AI25" i="44"/>
  <c r="AK25" i="44" s="1"/>
  <c r="AI25" i="42"/>
  <c r="AK25" i="42" s="1"/>
  <c r="AH25" i="45"/>
  <c r="AJ25" i="45" s="1"/>
  <c r="AH25" i="41"/>
  <c r="AJ25" i="41" s="1"/>
  <c r="AI18" i="43"/>
  <c r="AK18" i="43" s="1"/>
  <c r="AI18" i="44"/>
  <c r="AK18" i="44" s="1"/>
  <c r="AI18" i="42"/>
  <c r="AK18" i="42" s="1"/>
  <c r="AH18" i="45"/>
  <c r="AJ18" i="45" s="1"/>
  <c r="AI11" i="42"/>
  <c r="AK11" i="42" s="1"/>
  <c r="AI12" i="42"/>
  <c r="AI13" i="42"/>
  <c r="AK13" i="42" s="1"/>
  <c r="AI14" i="42"/>
  <c r="AK14" i="42" s="1"/>
  <c r="AI17" i="42"/>
  <c r="AK17" i="42" s="1"/>
  <c r="AI10" i="42"/>
  <c r="AK10" i="42" s="1"/>
  <c r="AI11" i="44"/>
  <c r="AK11" i="44" s="1"/>
  <c r="AI12" i="44"/>
  <c r="AI13" i="44"/>
  <c r="AK13" i="44" s="1"/>
  <c r="AI14" i="44"/>
  <c r="AK14" i="44" s="1"/>
  <c r="AI17" i="44"/>
  <c r="AK17" i="44" s="1"/>
  <c r="AI19" i="44"/>
  <c r="AK19" i="44" s="1"/>
  <c r="AI20" i="44"/>
  <c r="AK20" i="44" s="1"/>
  <c r="AI21" i="44"/>
  <c r="AK21" i="44" s="1"/>
  <c r="AI26" i="44"/>
  <c r="AK26" i="44" s="1"/>
  <c r="AI27" i="44"/>
  <c r="AK27" i="44" s="1"/>
  <c r="AI28" i="44"/>
  <c r="AK28" i="44" s="1"/>
  <c r="AI29" i="44"/>
  <c r="AK29" i="44" s="1"/>
  <c r="AI30" i="44"/>
  <c r="AK30" i="44" s="1"/>
  <c r="AI31" i="44"/>
  <c r="AK31" i="44" s="1"/>
  <c r="AI32" i="44"/>
  <c r="AK32" i="44" s="1"/>
  <c r="AI33" i="44"/>
  <c r="AK33" i="44" s="1"/>
  <c r="AI35" i="44"/>
  <c r="AK35" i="44" s="1"/>
  <c r="AI11" i="43"/>
  <c r="AK11" i="43" s="1"/>
  <c r="AI12" i="43"/>
  <c r="AI13" i="43"/>
  <c r="AK13" i="43" s="1"/>
  <c r="AI14" i="43"/>
  <c r="AK14" i="43" s="1"/>
  <c r="AI17" i="43"/>
  <c r="AK17" i="43" s="1"/>
  <c r="AI19" i="43"/>
  <c r="AK19" i="43" s="1"/>
  <c r="AI20" i="43"/>
  <c r="AK20" i="43" s="1"/>
  <c r="AI21" i="43"/>
  <c r="AK21" i="43" s="1"/>
  <c r="AI23" i="43"/>
  <c r="AK23" i="43" s="1"/>
  <c r="AI26" i="43"/>
  <c r="AK26" i="43" s="1"/>
  <c r="AI27" i="43"/>
  <c r="AK27" i="43" s="1"/>
  <c r="AI28" i="43"/>
  <c r="AK28" i="43" s="1"/>
  <c r="AI29" i="43"/>
  <c r="AK29" i="43" s="1"/>
  <c r="AI30" i="43"/>
  <c r="AK30" i="43" s="1"/>
  <c r="AI31" i="43"/>
  <c r="AK31" i="43" s="1"/>
  <c r="AI32" i="43"/>
  <c r="AK32" i="43" s="1"/>
  <c r="AI33" i="43"/>
  <c r="AK33" i="43" s="1"/>
  <c r="AI35" i="43"/>
  <c r="AK35" i="43" s="1"/>
  <c r="AI19" i="42"/>
  <c r="AK19" i="42" s="1"/>
  <c r="AI20" i="42"/>
  <c r="AK20" i="42" s="1"/>
  <c r="AI21" i="42"/>
  <c r="AK21" i="42" s="1"/>
  <c r="AI23" i="42"/>
  <c r="AK23" i="42" s="1"/>
  <c r="AI26" i="42"/>
  <c r="AK26" i="42" s="1"/>
  <c r="AI27" i="42"/>
  <c r="AK27" i="42" s="1"/>
  <c r="AI28" i="42"/>
  <c r="AK28" i="42" s="1"/>
  <c r="AI29" i="42"/>
  <c r="AK29" i="42" s="1"/>
  <c r="AI30" i="42"/>
  <c r="AK30" i="42" s="1"/>
  <c r="AI31" i="42"/>
  <c r="AK31" i="42" s="1"/>
  <c r="AI32" i="42"/>
  <c r="AK32" i="42" s="1"/>
  <c r="AI33" i="42"/>
  <c r="AK33" i="42" s="1"/>
  <c r="AI35" i="42"/>
  <c r="AK35" i="42" s="1"/>
  <c r="AH11" i="45"/>
  <c r="AJ11" i="45" s="1"/>
  <c r="AH12" i="45"/>
  <c r="AH13" i="45"/>
  <c r="AJ13" i="45" s="1"/>
  <c r="AH14" i="45"/>
  <c r="AJ14" i="45" s="1"/>
  <c r="AH17" i="45"/>
  <c r="AJ17" i="45" s="1"/>
  <c r="AH19" i="45"/>
  <c r="AJ19" i="45" s="1"/>
  <c r="AH20" i="45"/>
  <c r="AJ20" i="45" s="1"/>
  <c r="AH21" i="45"/>
  <c r="AJ21" i="45" s="1"/>
  <c r="AH24" i="45"/>
  <c r="AJ24" i="45" s="1"/>
  <c r="AH26" i="45"/>
  <c r="AJ26" i="45" s="1"/>
  <c r="AH27" i="45"/>
  <c r="AJ27" i="45" s="1"/>
  <c r="AH28" i="45"/>
  <c r="AJ28" i="45" s="1"/>
  <c r="AH29" i="45"/>
  <c r="AJ29" i="45" s="1"/>
  <c r="AH30" i="45"/>
  <c r="AJ30" i="45" s="1"/>
  <c r="AH31" i="45"/>
  <c r="AJ31" i="45" s="1"/>
  <c r="AH32" i="45"/>
  <c r="AJ32" i="45" s="1"/>
  <c r="AH33" i="45"/>
  <c r="AJ33" i="45" s="1"/>
  <c r="AH35" i="45"/>
  <c r="AJ35" i="45" s="1"/>
  <c r="AH11" i="41"/>
  <c r="AJ11" i="41" s="1"/>
  <c r="AH12" i="41"/>
  <c r="AH13" i="41"/>
  <c r="AJ13" i="41" s="1"/>
  <c r="AH14" i="41"/>
  <c r="AJ14" i="41" s="1"/>
  <c r="AH17" i="41"/>
  <c r="AJ17" i="41" s="1"/>
  <c r="AH19" i="41"/>
  <c r="AJ19" i="41" s="1"/>
  <c r="AH20" i="41"/>
  <c r="AJ20" i="41" s="1"/>
  <c r="AH21" i="41"/>
  <c r="AJ21" i="41" s="1"/>
  <c r="AH24" i="41"/>
  <c r="AJ24" i="41" s="1"/>
  <c r="AH26" i="41"/>
  <c r="AJ26" i="41" s="1"/>
  <c r="AH27" i="41"/>
  <c r="AJ27" i="41" s="1"/>
  <c r="AH28" i="41"/>
  <c r="AJ28" i="41" s="1"/>
  <c r="AH29" i="41"/>
  <c r="AJ29" i="41" s="1"/>
  <c r="AH30" i="41"/>
  <c r="AH31" i="41"/>
  <c r="AJ31" i="41" s="1"/>
  <c r="AH32" i="41"/>
  <c r="AJ32" i="41" s="1"/>
  <c r="AH33" i="41"/>
  <c r="AJ33" i="41" s="1"/>
  <c r="AH35" i="41"/>
  <c r="AJ35" i="41" s="1"/>
  <c r="AH10" i="45"/>
  <c r="AJ10" i="45" s="1"/>
  <c r="AH10" i="41"/>
  <c r="AJ10" i="41" s="1"/>
  <c r="D7" i="41"/>
  <c r="D8" i="41" s="1"/>
  <c r="AI36" i="44"/>
  <c r="AI10" i="43"/>
  <c r="AK10" i="43" s="1"/>
  <c r="AJ36" i="42"/>
  <c r="AI10" i="44"/>
  <c r="AK10" i="44" s="1"/>
  <c r="AJ36" i="43"/>
  <c r="AI36" i="45"/>
  <c r="AI37" i="43" l="1"/>
  <c r="AK12" i="44"/>
  <c r="AI37" i="44"/>
  <c r="AJ12" i="45"/>
  <c r="AH37" i="45"/>
  <c r="AJ12" i="41"/>
  <c r="AH38" i="41"/>
  <c r="AK22" i="42"/>
  <c r="AI37" i="42"/>
  <c r="AK12" i="42"/>
  <c r="AH36" i="45"/>
  <c r="AK12" i="43"/>
  <c r="AI36" i="42"/>
  <c r="AH36" i="41"/>
  <c r="N2" i="41"/>
  <c r="D4" i="41"/>
  <c r="E7" i="41"/>
  <c r="D5" i="41"/>
  <c r="AJ30" i="41"/>
  <c r="AI36" i="43"/>
  <c r="A1" i="49"/>
  <c r="G1" i="49"/>
  <c r="H1" i="49" s="1"/>
  <c r="AJ36" i="45" l="1"/>
  <c r="AK36" i="44"/>
  <c r="AJ36" i="41"/>
  <c r="AK36" i="42"/>
  <c r="AK36" i="43"/>
  <c r="E5" i="41"/>
  <c r="F7" i="41"/>
  <c r="E8" i="41"/>
  <c r="J1" i="49"/>
  <c r="I1" i="49"/>
  <c r="F8" i="41" l="1"/>
  <c r="G7" i="41"/>
  <c r="G8" i="41" l="1"/>
  <c r="G5" i="41"/>
  <c r="H7" i="41"/>
  <c r="I7" i="41" l="1"/>
  <c r="H5" i="41"/>
  <c r="H8" i="41"/>
  <c r="F5" i="41"/>
  <c r="I8" i="41" l="1"/>
  <c r="I5" i="41"/>
  <c r="J7" i="41"/>
  <c r="K7" i="41" l="1"/>
  <c r="L7" i="41" s="1"/>
  <c r="J5" i="41"/>
  <c r="J8" i="41"/>
  <c r="L5" i="41" l="1"/>
  <c r="L8" i="41"/>
  <c r="K5" i="41"/>
  <c r="K8" i="41"/>
  <c r="M7" i="41" l="1"/>
  <c r="N7" i="41" l="1"/>
  <c r="M8" i="41"/>
  <c r="N8" i="41" l="1"/>
  <c r="O7" i="41"/>
  <c r="N5" i="41"/>
  <c r="P7" i="41" l="1"/>
  <c r="O5" i="41"/>
  <c r="O8" i="41"/>
  <c r="M5" i="41"/>
  <c r="Q7" i="41" l="1"/>
  <c r="P5" i="41"/>
  <c r="P8" i="41"/>
  <c r="Q5" i="41" l="1"/>
  <c r="R7" i="41"/>
  <c r="Q8" i="41"/>
  <c r="S7" i="41" l="1"/>
  <c r="R5" i="41"/>
  <c r="R8" i="41"/>
  <c r="T7" i="41" l="1"/>
  <c r="S8" i="41"/>
  <c r="S5" i="41"/>
  <c r="T8" i="41" l="1"/>
  <c r="U7" i="41"/>
  <c r="V7" i="41" l="1"/>
  <c r="U5" i="41"/>
  <c r="U8" i="41"/>
  <c r="W7" i="41" l="1"/>
  <c r="V5" i="41"/>
  <c r="V8" i="41"/>
  <c r="T5" i="41"/>
  <c r="W8" i="41" l="1"/>
  <c r="X7" i="41"/>
  <c r="W5" i="41"/>
  <c r="X8" i="41" l="1"/>
  <c r="Y7" i="41"/>
  <c r="X5" i="41"/>
  <c r="Y8" i="41" l="1"/>
  <c r="Z7" i="41"/>
  <c r="Y5" i="41"/>
  <c r="Z5" i="41" l="1"/>
  <c r="AA7" i="41"/>
  <c r="Z8" i="41"/>
  <c r="AB7" i="41" l="1"/>
  <c r="AA8" i="41"/>
  <c r="AB8" i="41" l="1"/>
  <c r="AC7" i="41"/>
  <c r="AB5" i="41"/>
  <c r="AC5" i="41" l="1"/>
  <c r="AD7" i="41"/>
  <c r="AC8" i="41"/>
  <c r="AA5" i="41"/>
  <c r="AE7" i="41" l="1"/>
  <c r="AD5" i="41"/>
  <c r="AD8" i="41"/>
  <c r="AE5" i="41" l="1"/>
  <c r="AE8" i="41"/>
  <c r="AF7" i="41"/>
  <c r="AF8" i="41" l="1"/>
  <c r="AF5" i="41"/>
  <c r="AG7" i="41"/>
  <c r="AG5" i="41" l="1"/>
  <c r="AG8" i="41"/>
  <c r="D7" i="42"/>
  <c r="D4" i="42" l="1"/>
  <c r="D8" i="42"/>
  <c r="N2" i="42"/>
  <c r="E7" i="42"/>
  <c r="E8" i="42" l="1"/>
  <c r="F7" i="42"/>
  <c r="E5" i="42"/>
  <c r="G7" i="42" l="1"/>
  <c r="F5" i="42"/>
  <c r="F8" i="42"/>
  <c r="D5" i="42"/>
  <c r="G8" i="42" l="1"/>
  <c r="H7" i="42"/>
  <c r="G5" i="42"/>
  <c r="H8" i="42" l="1"/>
  <c r="I7" i="42"/>
  <c r="H5" i="42"/>
  <c r="J7" i="42" l="1"/>
  <c r="I5" i="42"/>
  <c r="I8" i="42"/>
  <c r="K7" i="42" l="1"/>
  <c r="J5" i="42"/>
  <c r="J8" i="42"/>
  <c r="L7" i="42" l="1"/>
  <c r="K8" i="42"/>
  <c r="L8" i="42" l="1"/>
  <c r="M7" i="42"/>
  <c r="L5" i="42"/>
  <c r="M8" i="42" l="1"/>
  <c r="N7" i="42"/>
  <c r="M5" i="42"/>
  <c r="K5" i="42"/>
  <c r="O7" i="42" l="1"/>
  <c r="N5" i="42"/>
  <c r="N8" i="42"/>
  <c r="O5" i="42" l="1"/>
  <c r="O8" i="42"/>
  <c r="P7" i="42"/>
  <c r="Q7" i="42" l="1"/>
  <c r="P8" i="42"/>
  <c r="P5" i="42"/>
  <c r="Q8" i="42" l="1"/>
  <c r="R7" i="42"/>
  <c r="Q5" i="42"/>
  <c r="S7" i="42" l="1"/>
  <c r="R8" i="42"/>
  <c r="S8" i="42" l="1"/>
  <c r="S5" i="42"/>
  <c r="T7" i="42"/>
  <c r="T5" i="42" l="1"/>
  <c r="T8" i="42"/>
  <c r="U7" i="42"/>
  <c r="R5" i="42"/>
  <c r="U8" i="42" l="1"/>
  <c r="V7" i="42"/>
  <c r="U5" i="42"/>
  <c r="V8" i="42" l="1"/>
  <c r="V5" i="42"/>
  <c r="W7" i="42"/>
  <c r="W5" i="42" l="1"/>
  <c r="X7" i="42"/>
  <c r="W8" i="42"/>
  <c r="X5" i="42" l="1"/>
  <c r="X8" i="42"/>
  <c r="Y7" i="42"/>
  <c r="Y8" i="42" l="1"/>
  <c r="Z7" i="42"/>
  <c r="Z5" i="42" l="1"/>
  <c r="AA7" i="42"/>
  <c r="Z8" i="42"/>
  <c r="AB7" i="42" l="1"/>
  <c r="AA5" i="42"/>
  <c r="AA8" i="42"/>
  <c r="Y5" i="42"/>
  <c r="AB5" i="42" l="1"/>
  <c r="AB8" i="42"/>
  <c r="AC7" i="42"/>
  <c r="AD7" i="42" l="1"/>
  <c r="AC5" i="42"/>
  <c r="AC8" i="42"/>
  <c r="AE7" i="42" l="1"/>
  <c r="AD5" i="42"/>
  <c r="AD8" i="42"/>
  <c r="AF7" i="42" l="1"/>
  <c r="AE5" i="42"/>
  <c r="AE8" i="42"/>
  <c r="AF8" i="42" l="1"/>
  <c r="AG5" i="42"/>
  <c r="AG7" i="42"/>
  <c r="AF5" i="42" s="1"/>
  <c r="AG8" i="42" l="1"/>
  <c r="AH7" i="42"/>
  <c r="AH8" i="42" l="1"/>
  <c r="D7" i="43"/>
  <c r="N2" i="43" l="1"/>
  <c r="D4" i="43"/>
  <c r="D8" i="43"/>
  <c r="E7" i="43"/>
  <c r="D5" i="43"/>
  <c r="F7" i="43" l="1"/>
  <c r="E5" i="43"/>
  <c r="E8" i="43"/>
  <c r="F5" i="43" l="1"/>
  <c r="F8" i="43"/>
  <c r="G7" i="43"/>
  <c r="H7" i="43" l="1"/>
  <c r="G8" i="43"/>
  <c r="G5" i="43"/>
  <c r="I7" i="43" l="1"/>
  <c r="H8" i="43"/>
  <c r="I8" i="43" l="1"/>
  <c r="I5" i="43"/>
  <c r="J7" i="43"/>
  <c r="J5" i="43" l="1"/>
  <c r="J8" i="43"/>
  <c r="K7" i="43"/>
  <c r="H5" i="43"/>
  <c r="K8" i="43" l="1"/>
  <c r="K5" i="43"/>
  <c r="L7" i="43"/>
  <c r="L5" i="43" l="1"/>
  <c r="M7" i="43"/>
  <c r="L8" i="43"/>
  <c r="M5" i="43" l="1"/>
  <c r="M8" i="43"/>
  <c r="N7" i="43"/>
  <c r="O7" i="43" l="1"/>
  <c r="N5" i="43"/>
  <c r="N8" i="43"/>
  <c r="O8" i="43" l="1"/>
  <c r="P7" i="43"/>
  <c r="Q7" i="43" l="1"/>
  <c r="P8" i="43"/>
  <c r="P5" i="43"/>
  <c r="Q5" i="43" l="1"/>
  <c r="R7" i="43"/>
  <c r="Q8" i="43"/>
  <c r="O5" i="43"/>
  <c r="R8" i="43" l="1"/>
  <c r="R5" i="43"/>
  <c r="S7" i="43"/>
  <c r="S5" i="43" l="1"/>
  <c r="T7" i="43"/>
  <c r="S8" i="43"/>
  <c r="T5" i="43" l="1"/>
  <c r="T8" i="43"/>
  <c r="U7" i="43"/>
  <c r="U8" i="43" l="1"/>
  <c r="V7" i="43"/>
  <c r="U5" i="43"/>
  <c r="V8" i="43" l="1"/>
  <c r="W7" i="43"/>
  <c r="W8" i="43" l="1"/>
  <c r="W5" i="43"/>
  <c r="X7" i="43"/>
  <c r="Y7" i="43" l="1"/>
  <c r="X5" i="43"/>
  <c r="X8" i="43"/>
  <c r="V5" i="43"/>
  <c r="Y8" i="43" l="1"/>
  <c r="Z7" i="43"/>
  <c r="Y5" i="43"/>
  <c r="Z8" i="43" l="1"/>
  <c r="Z5" i="43"/>
  <c r="AA7" i="43"/>
  <c r="AA5" i="43" l="1"/>
  <c r="AA8" i="43"/>
  <c r="AB7" i="43"/>
  <c r="AB5" i="43" l="1"/>
  <c r="AC7" i="43"/>
  <c r="AB8" i="43"/>
  <c r="AC8" i="43" l="1"/>
  <c r="AD7" i="43"/>
  <c r="AD5" i="43" l="1"/>
  <c r="AD8" i="43"/>
  <c r="AE7" i="43"/>
  <c r="AE5" i="43" l="1"/>
  <c r="AF7" i="43"/>
  <c r="AE8" i="43"/>
  <c r="AC5" i="43"/>
  <c r="AF5" i="43" l="1"/>
  <c r="AG7" i="43"/>
  <c r="AH7" i="43" s="1"/>
  <c r="AF8" i="43"/>
  <c r="AG8" i="43" l="1"/>
  <c r="AG5" i="43"/>
  <c r="AH8" i="43" l="1"/>
  <c r="D7" i="45"/>
  <c r="D4" i="45" l="1"/>
  <c r="D8" i="45"/>
  <c r="E7" i="45"/>
  <c r="D5" i="45"/>
  <c r="N2" i="45"/>
  <c r="F7" i="45" l="1"/>
  <c r="E8" i="45"/>
  <c r="G7" i="45" l="1"/>
  <c r="F5" i="45"/>
  <c r="F8" i="45"/>
  <c r="H7" i="45" l="1"/>
  <c r="G8" i="45"/>
  <c r="E5" i="45"/>
  <c r="H8" i="45" l="1"/>
  <c r="I7" i="45"/>
  <c r="G5" i="45" s="1"/>
  <c r="H5" i="45"/>
  <c r="J7" i="45" l="1"/>
  <c r="I5" i="45"/>
  <c r="I8" i="45"/>
  <c r="J8" i="45" l="1"/>
  <c r="K7" i="45"/>
  <c r="J5" i="45"/>
  <c r="K8" i="45" l="1"/>
  <c r="L7" i="45"/>
  <c r="K5" i="45"/>
  <c r="L8" i="45" l="1"/>
  <c r="M7" i="45"/>
  <c r="N7" i="45" l="1"/>
  <c r="M8" i="45"/>
  <c r="M5" i="45"/>
  <c r="N8" i="45" l="1"/>
  <c r="O7" i="45"/>
  <c r="L5" i="45"/>
  <c r="P7" i="45" l="1"/>
  <c r="N5" i="45" s="1"/>
  <c r="O5" i="45"/>
  <c r="O8" i="45"/>
  <c r="P5" i="45" l="1"/>
  <c r="P8" i="45"/>
  <c r="Q7" i="45"/>
  <c r="Q8" i="45" l="1"/>
  <c r="R7" i="45"/>
  <c r="Q5" i="45"/>
  <c r="R8" i="45" l="1"/>
  <c r="S7" i="45"/>
  <c r="R5" i="45"/>
  <c r="T7" i="45" l="1"/>
  <c r="S8" i="45"/>
  <c r="T5" i="45" l="1"/>
  <c r="U7" i="45"/>
  <c r="T8" i="45"/>
  <c r="V7" i="45" l="1"/>
  <c r="U8" i="45"/>
  <c r="S5" i="45"/>
  <c r="W7" i="45" l="1"/>
  <c r="U5" i="45" s="1"/>
  <c r="V5" i="45"/>
  <c r="V8" i="45"/>
  <c r="W5" i="45" l="1"/>
  <c r="W8" i="45"/>
  <c r="X7" i="45"/>
  <c r="X5" i="45" l="1"/>
  <c r="Y7" i="45"/>
  <c r="X8" i="45"/>
  <c r="Y5" i="45" l="1"/>
  <c r="Y8" i="45"/>
  <c r="Z7" i="45"/>
  <c r="Z8" i="45" l="1"/>
  <c r="AA7" i="45"/>
  <c r="AA8" i="45" l="1"/>
  <c r="AB7" i="45"/>
  <c r="AA5" i="45"/>
  <c r="AB8" i="45" l="1"/>
  <c r="AC7" i="45"/>
  <c r="Z5" i="45"/>
  <c r="AC5" i="45" l="1"/>
  <c r="AD7" i="45"/>
  <c r="AB5" i="45" s="1"/>
  <c r="AC8" i="45"/>
  <c r="AD5" i="45" l="1"/>
  <c r="AD8" i="45"/>
  <c r="AE7" i="45"/>
  <c r="AE8" i="45" l="1"/>
  <c r="AE5" i="45"/>
  <c r="AF7" i="45"/>
  <c r="AG7" i="45" l="1"/>
  <c r="AF8" i="45"/>
  <c r="AF5" i="45"/>
  <c r="AG8" i="45" l="1"/>
  <c r="D7" i="44"/>
  <c r="AG5" i="45"/>
  <c r="E7" i="44" l="1"/>
  <c r="D4" i="44"/>
  <c r="D8" i="44"/>
  <c r="N2" i="44"/>
  <c r="D5" i="44"/>
  <c r="F7" i="44" l="1"/>
  <c r="E8" i="44"/>
  <c r="F5" i="44" l="1"/>
  <c r="G7" i="44"/>
  <c r="E5" i="44" s="1"/>
  <c r="F8" i="44"/>
  <c r="G5" i="44" l="1"/>
  <c r="G8" i="44"/>
  <c r="H7" i="44"/>
  <c r="H5" i="44" l="1"/>
  <c r="I7" i="44"/>
  <c r="H8" i="44"/>
  <c r="I5" i="44" l="1"/>
  <c r="J7" i="44"/>
  <c r="I8" i="44"/>
  <c r="J8" i="44" l="1"/>
  <c r="K7" i="44"/>
  <c r="K8" i="44" l="1"/>
  <c r="K5" i="44"/>
  <c r="L7" i="44"/>
  <c r="L8" i="44" l="1"/>
  <c r="M7" i="44"/>
  <c r="J5" i="44"/>
  <c r="N7" i="44" l="1"/>
  <c r="L5" i="44" s="1"/>
  <c r="M5" i="44"/>
  <c r="M8" i="44"/>
  <c r="N8" i="44" l="1"/>
  <c r="O7" i="44"/>
  <c r="N5" i="44"/>
  <c r="O5" i="44" l="1"/>
  <c r="O8" i="44"/>
  <c r="P7" i="44"/>
  <c r="P5" i="44" l="1"/>
  <c r="P8" i="44"/>
  <c r="Q7" i="44"/>
  <c r="Q8" i="44" l="1"/>
  <c r="R7" i="44"/>
  <c r="R8" i="44" l="1"/>
  <c r="S7" i="44"/>
  <c r="R5" i="44"/>
  <c r="S8" i="44" l="1"/>
  <c r="T7" i="44"/>
  <c r="Q5" i="44"/>
  <c r="T8" i="44" l="1"/>
  <c r="U7" i="44"/>
  <c r="S5" i="44" s="1"/>
  <c r="T5" i="44"/>
  <c r="U8" i="44" l="1"/>
  <c r="U5" i="44"/>
  <c r="V7" i="44"/>
  <c r="V8" i="44" l="1"/>
  <c r="W7" i="44"/>
  <c r="V5" i="44"/>
  <c r="W8" i="44" l="1"/>
  <c r="X7" i="44"/>
  <c r="W5" i="44"/>
  <c r="X8" i="44" l="1"/>
  <c r="Y7" i="44"/>
  <c r="Y8" i="44" l="1"/>
  <c r="Z7" i="44"/>
  <c r="Y5" i="44"/>
  <c r="Z8" i="44" l="1"/>
  <c r="AA7" i="44"/>
  <c r="X5" i="44"/>
  <c r="AA5" i="44" l="1"/>
  <c r="AB7" i="44"/>
  <c r="Z5" i="44" s="1"/>
  <c r="AA8" i="44"/>
  <c r="AB8" i="44" l="1"/>
  <c r="AC7" i="44"/>
  <c r="AB5" i="44"/>
  <c r="AD7" i="44" l="1"/>
  <c r="AC5" i="44"/>
  <c r="AC8" i="44"/>
  <c r="AE7" i="44" l="1"/>
  <c r="AD8" i="44"/>
  <c r="AD5" i="44"/>
  <c r="AE8" i="44" l="1"/>
  <c r="AF7" i="44"/>
  <c r="AG7" i="44" l="1"/>
  <c r="AF8" i="44"/>
  <c r="AF5" i="44"/>
  <c r="AH7" i="44" l="1"/>
  <c r="AG5" i="44"/>
  <c r="AG8" i="44"/>
  <c r="AE5" i="44"/>
  <c r="AH8" i="44" l="1"/>
</calcChain>
</file>

<file path=xl/comments1.xml><?xml version="1.0" encoding="utf-8"?>
<comments xmlns="http://schemas.openxmlformats.org/spreadsheetml/2006/main">
  <authors>
    <author>Franck Pairaud</author>
  </authors>
  <commentList>
    <comment ref="R30" authorId="0" shapeId="0">
      <text>
        <r>
          <rPr>
            <b/>
            <sz val="9"/>
            <color indexed="81"/>
            <rFont val="Tahoma"/>
            <family val="2"/>
          </rPr>
          <t>report 05/15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0" authorId="0" shapeId="0">
      <text>
        <r>
          <rPr>
            <b/>
            <sz val="9"/>
            <color indexed="81"/>
            <rFont val="Tahoma"/>
            <family val="2"/>
          </rPr>
          <t>report 05/15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" authorId="0" shapeId="0">
      <text>
        <r>
          <rPr>
            <b/>
            <sz val="9"/>
            <color indexed="81"/>
            <rFont val="Tahoma"/>
            <family val="2"/>
          </rPr>
          <t>report de fin 05/15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Franck Pairaud</author>
  </authors>
  <commentList>
    <comment ref="N34" authorId="0" shapeId="0">
      <text>
        <r>
          <rPr>
            <b/>
            <sz val="9"/>
            <color indexed="81"/>
            <rFont val="Tahoma"/>
            <family val="2"/>
          </rPr>
          <t>&lt; 1an de presence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Franck Pairaud</author>
  </authors>
  <commentList>
    <comment ref="D22" authorId="0" shapeId="0">
      <text>
        <r>
          <rPr>
            <b/>
            <sz val="9"/>
            <color indexed="81"/>
            <rFont val="Tahoma"/>
            <family val="2"/>
          </rPr>
          <t>no subro</t>
        </r>
      </text>
    </comment>
    <comment ref="W22" authorId="0" shapeId="0">
      <text>
        <r>
          <rPr>
            <b/>
            <sz val="9"/>
            <color indexed="81"/>
            <rFont val="Tahoma"/>
            <family val="2"/>
          </rPr>
          <t>no subro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<sst xmlns="http://schemas.openxmlformats.org/spreadsheetml/2006/main" count="3784" uniqueCount="228">
  <si>
    <t xml:space="preserve">NOM </t>
  </si>
  <si>
    <t>PRENOM</t>
  </si>
  <si>
    <t>Patrick</t>
  </si>
  <si>
    <t>Isabelle</t>
  </si>
  <si>
    <t>CABOCHE</t>
  </si>
  <si>
    <t>Luc</t>
  </si>
  <si>
    <t>OGER</t>
  </si>
  <si>
    <t>Pascal</t>
  </si>
  <si>
    <t>Gilbert</t>
  </si>
  <si>
    <t>RENAUDAT</t>
  </si>
  <si>
    <t>Emmanuel</t>
  </si>
  <si>
    <t>MORTENSEN</t>
  </si>
  <si>
    <t>Peter</t>
  </si>
  <si>
    <t>Maladie</t>
  </si>
  <si>
    <t>ZENNER</t>
  </si>
  <si>
    <t>Jean C</t>
  </si>
  <si>
    <t>WOIGT</t>
  </si>
  <si>
    <t>Stéphane</t>
  </si>
  <si>
    <t>Absence RTT ou congés</t>
  </si>
  <si>
    <t>JOURDAN</t>
  </si>
  <si>
    <t>Daniel</t>
  </si>
  <si>
    <t>MALHEUDE</t>
  </si>
  <si>
    <t>férié</t>
  </si>
  <si>
    <t>PAIRAUD</t>
  </si>
  <si>
    <t>Franck</t>
  </si>
  <si>
    <t>BAUDRY</t>
  </si>
  <si>
    <t>Bertrand</t>
  </si>
  <si>
    <t>RIVIERE</t>
  </si>
  <si>
    <t>Michael</t>
  </si>
  <si>
    <t>REGNIEZ</t>
  </si>
  <si>
    <t>Séverine</t>
  </si>
  <si>
    <t>FERRAPIE</t>
  </si>
  <si>
    <t>Bastien</t>
  </si>
  <si>
    <t>juin</t>
  </si>
  <si>
    <t>juillet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</si>
  <si>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</si>
  <si>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</si>
  <si>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</si>
  <si>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</si>
  <si>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</si>
  <si>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</si>
  <si>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</si>
  <si>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</si>
  <si>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</si>
  <si>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RECAP 2008</t>
  </si>
  <si>
    <t>abs RTT</t>
  </si>
  <si>
    <t>jours ouvrés</t>
  </si>
  <si>
    <t>tot abs</t>
  </si>
  <si>
    <t>IN</t>
  </si>
  <si>
    <t>BB</t>
  </si>
  <si>
    <t>LC</t>
  </si>
  <si>
    <t>BF</t>
  </si>
  <si>
    <t>DJ</t>
  </si>
  <si>
    <t>IM</t>
  </si>
  <si>
    <t>PFM</t>
  </si>
  <si>
    <t>PO</t>
  </si>
  <si>
    <t>FP</t>
  </si>
  <si>
    <t>SR</t>
  </si>
  <si>
    <t>ER</t>
  </si>
  <si>
    <t>MR</t>
  </si>
  <si>
    <t>SW</t>
  </si>
  <si>
    <t>JCZ</t>
  </si>
  <si>
    <t>GR</t>
  </si>
  <si>
    <t>RURANGE</t>
  </si>
  <si>
    <t xml:space="preserve"> </t>
  </si>
  <si>
    <t>1 a 7</t>
  </si>
  <si>
    <t>date début période</t>
  </si>
  <si>
    <t>PP</t>
  </si>
  <si>
    <t>PATAULT</t>
  </si>
  <si>
    <t>SAV</t>
  </si>
  <si>
    <t>PR</t>
  </si>
  <si>
    <t>sce</t>
  </si>
  <si>
    <t>TR</t>
  </si>
  <si>
    <t>REDOLFI DE ZAN</t>
  </si>
  <si>
    <t>Tony</t>
  </si>
  <si>
    <t>DOCO</t>
  </si>
  <si>
    <t>PARRY</t>
  </si>
  <si>
    <t>Eric</t>
  </si>
  <si>
    <t>ED</t>
  </si>
  <si>
    <t>OP</t>
  </si>
  <si>
    <t>Olivier</t>
  </si>
  <si>
    <t>SK</t>
  </si>
  <si>
    <t>KANTCHEFF</t>
  </si>
  <si>
    <t>Sébastien</t>
  </si>
  <si>
    <t>SP</t>
  </si>
  <si>
    <t>PAPADOPOULOS</t>
  </si>
  <si>
    <t>Stergios</t>
  </si>
  <si>
    <t>jours fériés</t>
  </si>
  <si>
    <t>jours travaillés en 2010</t>
  </si>
  <si>
    <t>moyenne jours travaillés par mois</t>
  </si>
  <si>
    <t>moyenne jours travaillés par jour</t>
  </si>
  <si>
    <t>août</t>
  </si>
  <si>
    <t>JA</t>
  </si>
  <si>
    <t>PF</t>
  </si>
  <si>
    <t>AGNERAY</t>
  </si>
  <si>
    <t>Johnny</t>
  </si>
  <si>
    <t>FONTAINE</t>
  </si>
  <si>
    <t>Philippe</t>
  </si>
  <si>
    <t>bank holidays out of week ends</t>
  </si>
  <si>
    <t>working days in 2014</t>
  </si>
  <si>
    <t>average working days per month</t>
  </si>
  <si>
    <t>average working days per day</t>
  </si>
  <si>
    <t>MG</t>
  </si>
  <si>
    <t>GEORGES</t>
  </si>
  <si>
    <t>Marc</t>
  </si>
  <si>
    <t>année bisextile</t>
  </si>
  <si>
    <t>vert = 1</t>
  </si>
  <si>
    <t>MW</t>
  </si>
  <si>
    <t>WOLF</t>
  </si>
  <si>
    <t>RO</t>
  </si>
  <si>
    <t>Rosemonde</t>
  </si>
  <si>
    <t>Mickael</t>
  </si>
  <si>
    <t>OWARE</t>
  </si>
  <si>
    <t>KO</t>
  </si>
  <si>
    <t>OUARET</t>
  </si>
  <si>
    <t>Karima</t>
  </si>
  <si>
    <t>abs cgés</t>
  </si>
  <si>
    <t>0,5 em</t>
  </si>
  <si>
    <t>EM</t>
  </si>
  <si>
    <t>1em</t>
  </si>
  <si>
    <t>0,5em</t>
  </si>
  <si>
    <t>formation</t>
  </si>
  <si>
    <t>working days out of week ends</t>
  </si>
  <si>
    <t xml:space="preserve">
</t>
  </si>
  <si>
    <t>HOLIDAY</t>
  </si>
  <si>
    <t>Recuperation</t>
  </si>
  <si>
    <t>DOCTORS/SICKNESS</t>
  </si>
  <si>
    <t>HELPDESK COVER</t>
  </si>
  <si>
    <t>LES CRUD
Chateaun</t>
  </si>
  <si>
    <t>Ishida E
Birmingh</t>
  </si>
  <si>
    <t>SOCIETE 
Breuches</t>
  </si>
  <si>
    <t>HARIBO R
Uzes</t>
  </si>
  <si>
    <t>Mondelez
Vichy</t>
  </si>
  <si>
    <t>MARIE SU
Airvault</t>
  </si>
  <si>
    <t>Sebastien</t>
  </si>
  <si>
    <t>Jean-Christophe</t>
  </si>
  <si>
    <t>jm</t>
  </si>
  <si>
    <t>CEREAL P
Itancour</t>
  </si>
  <si>
    <t>PRIMEL G
Plougasn</t>
  </si>
  <si>
    <t>SARL BAB
Saint-Be</t>
  </si>
  <si>
    <t>KERMENE
Saint-Ja</t>
  </si>
  <si>
    <t>ISHIDA F
Tremblay</t>
  </si>
  <si>
    <t>HERTA S 
Saint-Po</t>
  </si>
  <si>
    <t>LA NORMA
Vire</t>
  </si>
  <si>
    <t>PROCTER 
Amiens</t>
  </si>
  <si>
    <t>LUNOR DI
Luneray</t>
  </si>
  <si>
    <t>CHOCMOD 
Roncq</t>
  </si>
  <si>
    <t>SAS BARI
Guilhera</t>
  </si>
  <si>
    <t>LUSTUCRU
Saint-Ge</t>
  </si>
  <si>
    <t>Saint Je
Saint-Ju</t>
  </si>
  <si>
    <t>BONDUELL
Renescur</t>
  </si>
  <si>
    <t>Mondelez
Chateau-</t>
  </si>
  <si>
    <t>ROUTHIAU
Saint-Fu</t>
  </si>
  <si>
    <t>ARRIVE S
Sainte-H</t>
  </si>
  <si>
    <t>COOPERL 
Lamballe</t>
  </si>
  <si>
    <t>KERMENE
Trelivan</t>
  </si>
  <si>
    <t>LA TRINI
Saint-Ph</t>
  </si>
  <si>
    <t>SOLEAL S
Borderes</t>
  </si>
  <si>
    <t>MAITRE P
Casseneu</t>
  </si>
  <si>
    <t>FROMAGER
Libercou</t>
  </si>
  <si>
    <t>PATISSER
Vron</t>
  </si>
  <si>
    <t>Week 32</t>
  </si>
  <si>
    <t>Week 33</t>
  </si>
  <si>
    <t>Week 34</t>
  </si>
  <si>
    <t>Week 35</t>
  </si>
  <si>
    <t>Week 36</t>
  </si>
  <si>
    <t>CONSERVE
Guingamp</t>
  </si>
  <si>
    <t>COVI SAS
Saint-Se</t>
  </si>
  <si>
    <t>DANONE
Le Morle</t>
  </si>
  <si>
    <t>LE MOULI
Chateaul</t>
  </si>
  <si>
    <t>REVILLON
Le Cotea</t>
  </si>
  <si>
    <t>CORNIC S
Therould</t>
  </si>
  <si>
    <t>SARL PIC
Brie</t>
  </si>
  <si>
    <t>UNITED P
Wimille</t>
  </si>
  <si>
    <t>CFVA
Beauzac</t>
  </si>
  <si>
    <t>SPI
Blyes</t>
  </si>
  <si>
    <t>CUISINE 
Le Pouzi</t>
  </si>
  <si>
    <t>DELIFRAN
Labeuvri</t>
  </si>
  <si>
    <t>LES AFFI
Avoudrey</t>
  </si>
  <si>
    <t>CHOCOLAT
Tain-l'H</t>
  </si>
  <si>
    <t>SALAISON
Pouilly-</t>
  </si>
  <si>
    <t>C MARION
Nancy</t>
  </si>
  <si>
    <t>CARBO FR
Montiers</t>
  </si>
  <si>
    <t>HERBAPAC
Illkirch</t>
  </si>
  <si>
    <t>PATES TH
Colmar</t>
  </si>
  <si>
    <t>COLIN PA
Mittelha</t>
  </si>
  <si>
    <t>TESSIER 
Cornille</t>
  </si>
  <si>
    <t>AGIS
Tarare</t>
  </si>
  <si>
    <t>MEDITHAU
Marseill</t>
  </si>
  <si>
    <t>L D C DP
Sable-su</t>
  </si>
  <si>
    <t>SOCOPA V
La Ferte</t>
  </si>
  <si>
    <t>FLORETTE
Torreill</t>
  </si>
  <si>
    <t>PATISSER
Les Cerq</t>
  </si>
  <si>
    <t>GRAND OU
Reparsac</t>
  </si>
  <si>
    <t>MCCORMIC
Avignon</t>
  </si>
  <si>
    <t>Week 37</t>
  </si>
  <si>
    <t>Week 38</t>
  </si>
  <si>
    <t>Week 39</t>
  </si>
  <si>
    <t>Week 40</t>
  </si>
  <si>
    <t>AUBRET
Saint-Ma</t>
  </si>
  <si>
    <t>TIPIAK P
Saint-Ev</t>
  </si>
  <si>
    <t>HERBIGNA
Herbigna</t>
  </si>
  <si>
    <t>NWL WATE
Saint-He</t>
  </si>
  <si>
    <t>FICHAUX 
La Madel</t>
  </si>
  <si>
    <t>DAVIGEL 
Neuville</t>
  </si>
  <si>
    <t>DOLIS S 
Saint-Fl</t>
  </si>
  <si>
    <t>Affinity
Fosse</t>
  </si>
  <si>
    <t>ALPINA S
Chambery</t>
  </si>
  <si>
    <t>LUSTUCRU
Communay</t>
  </si>
  <si>
    <t>SENAGRAL
JOUY</t>
  </si>
  <si>
    <t>VALFLEUR
Wittenhe</t>
  </si>
  <si>
    <t>PECHERIE
Frontign</t>
  </si>
  <si>
    <t>DAREGAL
Milly-la</t>
  </si>
  <si>
    <t>DELMOND 
Saint-La</t>
  </si>
  <si>
    <t>LAMY LUT
Bondues</t>
  </si>
  <si>
    <t>PONTHIER
Objat</t>
  </si>
  <si>
    <t>MONDELEZ
Saint-Ge</t>
  </si>
  <si>
    <t>SAINT MI
Contres</t>
  </si>
  <si>
    <t>BONDUELL
Peronne</t>
  </si>
  <si>
    <t>CELVIA
Saint-Je</t>
  </si>
  <si>
    <t>KERMENE 
Trelivan</t>
  </si>
  <si>
    <t>SALAISON
Villefra</t>
  </si>
  <si>
    <t>holidays</t>
  </si>
  <si>
    <t>Severine</t>
  </si>
  <si>
    <t>derniére mise à jour</t>
  </si>
  <si>
    <t>diff</t>
  </si>
  <si>
    <t>August 2015</t>
  </si>
  <si>
    <t>derniére mise à jour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</si>
</sst>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0.0"/>
    <numFmt numFmtId="165" formatCode="0.000"/>
    <numFmt numFmtId="166" formatCode="0.0000"/>
    <numFmt numFmtId="167" formatCode="0.0000000000"/>
    <numFmt numFmtId="168" formatCode="dd"/>
    <numFmt numFmtId="170" formatCode="d/m/yy;@"/>
    <numFmt numFmtId="171" formatCode="[$-F800]dddd\,\ mmmm\ dd\,\ yyyy"/>
    <numFmt numFmtId="172" formatCode="[$-10809]ddd\ dd\ mmm"/>
    <numFmt numFmtId="173" formatCode="d/m/yy\ h:mm;@"/>
    <numFmt numFmtId="174" formatCode="[$-40C]mmm\-yy;@"/>
    <numFmt numFmtId="175" formatCode="[$-409]d/m/yy\ h:mm\ AM/PM;@"/>
  </numFmts>
  <fonts count="26" x14ac:knownFonts="1">
    <font>
      <sz val="10"/>
      <name val="Arial"/>
    </font>
    <font>
      <b/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hadow/>
      <sz val="11"/>
      <color rgb="FFFFFFFF"/>
      <name val="Calibri"/>
      <family val="2"/>
    </font>
    <font>
      <b/>
      <sz val="10"/>
      <color rgb="FFFF0000"/>
      <name val="Arial"/>
      <family val="2"/>
    </font>
    <font>
      <sz val="10"/>
      <color rgb="FF000000"/>
      <name val="Verdana"/>
      <family val="2"/>
    </font>
    <font>
      <b/>
      <u/>
      <sz val="12"/>
      <color rgb="FF000000"/>
      <name val="Verdana"/>
      <family val="2"/>
    </font>
    <font>
      <sz val="10"/>
      <color rgb="FF333333"/>
      <name val="Verdana"/>
      <family val="2"/>
    </font>
    <font>
      <b/>
      <u/>
      <sz val="10"/>
      <name val="Arial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sz val="14"/>
      <name val="Arial"/>
      <family val="2"/>
    </font>
    <font>
      <sz val="8"/>
      <color rgb="FF0070C0"/>
      <name val="Arial"/>
      <family val="2"/>
    </font>
    <font>
      <sz val="10"/>
      <color rgb="FFFF0000"/>
      <name val="Arial"/>
      <family val="2"/>
    </font>
    <font>
      <sz val="10"/>
      <color rgb="FF000000"/>
      <name val="Calibri"/>
      <family val="2"/>
    </font>
    <font>
      <sz val="11"/>
      <name val="Calibri"/>
      <family val="2"/>
    </font>
    <font>
      <sz val="8"/>
      <color rgb="FF000000"/>
      <name val="Calibri"/>
      <family val="2"/>
    </font>
    <font>
      <sz val="8"/>
      <color rgb="FFFF0000"/>
      <name val="Calibri"/>
      <family val="2"/>
    </font>
    <font>
      <sz val="10"/>
      <name val="Calibri"/>
      <family val="2"/>
    </font>
    <font>
      <sz val="11"/>
      <color rgb="FFFF0000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ADD8E6"/>
        <bgColor rgb="FFADD8E6"/>
      </patternFill>
    </fill>
    <fill>
      <patternFill patternType="solid">
        <fgColor rgb="FF228B22"/>
        <bgColor rgb="FF228B22"/>
      </patternFill>
    </fill>
    <fill>
      <patternFill patternType="solid">
        <fgColor rgb="FFFFA500"/>
        <bgColor rgb="FFFFA500"/>
      </patternFill>
    </fill>
    <fill>
      <patternFill patternType="solid">
        <fgColor rgb="FFFF0000"/>
        <bgColor rgb="FFFF0000"/>
      </patternFill>
    </fill>
    <fill>
      <patternFill patternType="solid">
        <fgColor rgb="FFDCDCDC"/>
        <bgColor rgb="FFDCDCDC"/>
      </patternFill>
    </fill>
    <fill>
      <patternFill patternType="solid">
        <fgColor rgb="FFC0C0C0"/>
        <bgColor rgb="FFC0C0C0"/>
      </patternFill>
    </fill>
    <fill>
      <patternFill patternType="solid">
        <fgColor rgb="FFF08080"/>
        <bgColor rgb="FFF08080"/>
      </patternFill>
    </fill>
    <fill>
      <patternFill patternType="solid">
        <fgColor rgb="FFFF0000"/>
        <bgColor rgb="FF228B22"/>
      </patternFill>
    </fill>
    <fill>
      <patternFill patternType="solid">
        <fgColor rgb="FFFFFFFF"/>
        <bgColor indexed="64"/>
      </patternFill>
    </fill>
    <fill>
      <patternFill patternType="solid">
        <fgColor rgb="FF90EE90"/>
        <bgColor rgb="FF90EE90"/>
      </patternFill>
    </fill>
    <fill>
      <patternFill patternType="solid">
        <fgColor theme="8" tint="0.39994506668294322"/>
        <bgColor indexed="64"/>
      </patternFill>
    </fill>
  </fills>
  <borders count="7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ck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2">
    <xf numFmtId="0" fontId="0" fillId="0" borderId="0"/>
    <xf numFmtId="0" fontId="5" fillId="0" borderId="0"/>
  </cellStyleXfs>
  <cellXfs count="477">
    <xf numFmtId="0" fontId="0" fillId="0" borderId="0" xfId="0"/>
    <xf numFmtId="0" fontId="0" fillId="0" borderId="0" xfId="0" applyBorder="1"/>
    <xf numFmtId="0" fontId="2" fillId="0" borderId="0" xfId="0" applyFont="1" applyBorder="1"/>
    <xf numFmtId="0" fontId="2" fillId="0" borderId="0" xfId="0" applyFont="1" applyFill="1" applyBorder="1"/>
    <xf numFmtId="0" fontId="2" fillId="0" borderId="1" xfId="0" applyFont="1" applyBorder="1"/>
    <xf numFmtId="0" fontId="2" fillId="0" borderId="0" xfId="0" applyFont="1"/>
    <xf numFmtId="0" fontId="2" fillId="0" borderId="0" xfId="0" applyFont="1" applyBorder="1" applyAlignment="1"/>
    <xf numFmtId="0" fontId="2" fillId="0" borderId="4" xfId="0" applyFont="1" applyBorder="1"/>
    <xf numFmtId="0" fontId="2" fillId="0" borderId="0" xfId="0" quotePrefix="1" applyFont="1" applyBorder="1" applyAlignment="1">
      <alignment horizontal="left"/>
    </xf>
    <xf numFmtId="0" fontId="2" fillId="0" borderId="5" xfId="0" applyFont="1" applyFill="1" applyBorder="1"/>
    <xf numFmtId="0" fontId="1" fillId="0" borderId="6" xfId="0" applyFont="1" applyFill="1" applyBorder="1" applyAlignment="1">
      <alignment horizontal="center"/>
    </xf>
    <xf numFmtId="0" fontId="2" fillId="2" borderId="6" xfId="0" applyFont="1" applyFill="1" applyBorder="1"/>
    <xf numFmtId="0" fontId="4" fillId="0" borderId="7" xfId="0" applyFont="1" applyBorder="1"/>
    <xf numFmtId="0" fontId="2" fillId="0" borderId="8" xfId="0" applyFont="1" applyBorder="1"/>
    <xf numFmtId="0" fontId="2" fillId="0" borderId="1" xfId="0" applyFont="1" applyFill="1" applyBorder="1"/>
    <xf numFmtId="167" fontId="0" fillId="0" borderId="0" xfId="0" applyNumberFormat="1"/>
    <xf numFmtId="0" fontId="6" fillId="0" borderId="0" xfId="0" applyFont="1"/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166" fontId="0" fillId="0" borderId="0" xfId="0" applyNumberFormat="1" applyBorder="1"/>
    <xf numFmtId="0" fontId="2" fillId="0" borderId="6" xfId="0" applyFont="1" applyFill="1" applyBorder="1" applyAlignment="1">
      <alignment horizontal="center"/>
    </xf>
    <xf numFmtId="0" fontId="2" fillId="0" borderId="6" xfId="0" applyFont="1" applyBorder="1"/>
    <xf numFmtId="164" fontId="0" fillId="0" borderId="0" xfId="0" applyNumberFormat="1"/>
    <xf numFmtId="0" fontId="2" fillId="4" borderId="6" xfId="0" applyFont="1" applyFill="1" applyBorder="1"/>
    <xf numFmtId="0" fontId="0" fillId="0" borderId="12" xfId="0" applyBorder="1"/>
    <xf numFmtId="0" fontId="0" fillId="0" borderId="14" xfId="0" applyBorder="1"/>
    <xf numFmtId="0" fontId="5" fillId="0" borderId="0" xfId="0" applyFont="1"/>
    <xf numFmtId="0" fontId="2" fillId="0" borderId="15" xfId="0" applyFont="1" applyBorder="1"/>
    <xf numFmtId="164" fontId="0" fillId="0" borderId="2" xfId="0" applyNumberFormat="1" applyBorder="1"/>
    <xf numFmtId="164" fontId="0" fillId="0" borderId="3" xfId="0" applyNumberFormat="1" applyBorder="1"/>
    <xf numFmtId="0" fontId="2" fillId="5" borderId="6" xfId="0" applyFont="1" applyFill="1" applyBorder="1"/>
    <xf numFmtId="0" fontId="5" fillId="0" borderId="12" xfId="0" applyFont="1" applyBorder="1"/>
    <xf numFmtId="164" fontId="0" fillId="0" borderId="19" xfId="0" applyNumberFormat="1" applyBorder="1"/>
    <xf numFmtId="0" fontId="2" fillId="0" borderId="1" xfId="0" applyFont="1" applyFill="1" applyBorder="1" applyAlignment="1">
      <alignment horizontal="center"/>
    </xf>
    <xf numFmtId="0" fontId="2" fillId="0" borderId="20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0" fillId="0" borderId="22" xfId="0" applyBorder="1"/>
    <xf numFmtId="2" fontId="0" fillId="0" borderId="3" xfId="0" applyNumberFormat="1" applyBorder="1"/>
    <xf numFmtId="0" fontId="1" fillId="0" borderId="11" xfId="0" applyFont="1" applyBorder="1"/>
    <xf numFmtId="0" fontId="0" fillId="0" borderId="23" xfId="0" applyBorder="1"/>
    <xf numFmtId="0" fontId="2" fillId="6" borderId="9" xfId="0" applyFont="1" applyFill="1" applyBorder="1" applyAlignment="1">
      <alignment horizontal="center"/>
    </xf>
    <xf numFmtId="0" fontId="2" fillId="0" borderId="24" xfId="0" applyFont="1" applyFill="1" applyBorder="1"/>
    <xf numFmtId="0" fontId="1" fillId="0" borderId="7" xfId="0" applyFont="1" applyBorder="1"/>
    <xf numFmtId="0" fontId="2" fillId="0" borderId="7" xfId="0" applyFont="1" applyBorder="1"/>
    <xf numFmtId="0" fontId="1" fillId="0" borderId="11" xfId="0" applyFont="1" applyFill="1" applyBorder="1"/>
    <xf numFmtId="0" fontId="1" fillId="0" borderId="21" xfId="0" applyFont="1" applyBorder="1"/>
    <xf numFmtId="0" fontId="1" fillId="0" borderId="13" xfId="0" applyFont="1" applyBorder="1"/>
    <xf numFmtId="168" fontId="2" fillId="0" borderId="26" xfId="0" applyNumberFormat="1" applyFont="1" applyFill="1" applyBorder="1" applyAlignment="1">
      <alignment horizontal="center"/>
    </xf>
    <xf numFmtId="0" fontId="2" fillId="0" borderId="6" xfId="0" applyFont="1" applyFill="1" applyBorder="1"/>
    <xf numFmtId="0" fontId="7" fillId="0" borderId="27" xfId="0" applyFont="1" applyBorder="1" applyAlignment="1">
      <alignment horizontal="center" textRotation="255"/>
    </xf>
    <xf numFmtId="0" fontId="7" fillId="0" borderId="28" xfId="0" applyFont="1" applyBorder="1" applyAlignment="1">
      <alignment horizontal="center" textRotation="255"/>
    </xf>
    <xf numFmtId="0" fontId="2" fillId="0" borderId="22" xfId="0" applyFont="1" applyBorder="1"/>
    <xf numFmtId="0" fontId="2" fillId="0" borderId="11" xfId="0" applyFont="1" applyBorder="1"/>
    <xf numFmtId="0" fontId="2" fillId="0" borderId="11" xfId="0" applyFont="1" applyFill="1" applyBorder="1"/>
    <xf numFmtId="0" fontId="1" fillId="0" borderId="23" xfId="0" applyFont="1" applyBorder="1"/>
    <xf numFmtId="0" fontId="1" fillId="0" borderId="22" xfId="0" applyFont="1" applyBorder="1"/>
    <xf numFmtId="0" fontId="2" fillId="0" borderId="30" xfId="0" applyFont="1" applyFill="1" applyBorder="1"/>
    <xf numFmtId="0" fontId="2" fillId="0" borderId="31" xfId="0" applyFont="1" applyFill="1" applyBorder="1"/>
    <xf numFmtId="0" fontId="2" fillId="0" borderId="26" xfId="0" applyFont="1" applyBorder="1"/>
    <xf numFmtId="0" fontId="4" fillId="0" borderId="22" xfId="0" applyFont="1" applyBorder="1"/>
    <xf numFmtId="164" fontId="0" fillId="0" borderId="32" xfId="0" applyNumberFormat="1" applyBorder="1"/>
    <xf numFmtId="0" fontId="3" fillId="0" borderId="7" xfId="0" applyFont="1" applyBorder="1"/>
    <xf numFmtId="0" fontId="3" fillId="0" borderId="7" xfId="0" applyFont="1" applyFill="1" applyBorder="1"/>
    <xf numFmtId="0" fontId="3" fillId="0" borderId="13" xfId="0" applyFont="1" applyBorder="1"/>
    <xf numFmtId="0" fontId="3" fillId="0" borderId="35" xfId="0" applyFont="1" applyBorder="1"/>
    <xf numFmtId="0" fontId="3" fillId="0" borderId="22" xfId="0" applyFont="1" applyBorder="1"/>
    <xf numFmtId="0" fontId="2" fillId="0" borderId="2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9" fillId="7" borderId="25" xfId="0" applyFont="1" applyFill="1" applyBorder="1"/>
    <xf numFmtId="168" fontId="2" fillId="0" borderId="18" xfId="0" applyNumberFormat="1" applyFont="1" applyFill="1" applyBorder="1" applyAlignment="1">
      <alignment horizontal="center"/>
    </xf>
    <xf numFmtId="0" fontId="4" fillId="0" borderId="6" xfId="0" applyFont="1" applyBorder="1"/>
    <xf numFmtId="0" fontId="2" fillId="0" borderId="18" xfId="0" applyFont="1" applyBorder="1"/>
    <xf numFmtId="0" fontId="0" fillId="0" borderId="45" xfId="0" applyBorder="1"/>
    <xf numFmtId="168" fontId="2" fillId="0" borderId="30" xfId="0" applyNumberFormat="1" applyFont="1" applyFill="1" applyBorder="1" applyAlignment="1">
      <alignment horizontal="center"/>
    </xf>
    <xf numFmtId="168" fontId="2" fillId="0" borderId="44" xfId="0" applyNumberFormat="1" applyFont="1" applyFill="1" applyBorder="1" applyAlignment="1">
      <alignment horizontal="center"/>
    </xf>
    <xf numFmtId="0" fontId="2" fillId="0" borderId="39" xfId="0" applyFont="1" applyFill="1" applyBorder="1"/>
    <xf numFmtId="0" fontId="2" fillId="0" borderId="0" xfId="0" applyFont="1" applyBorder="1" applyAlignment="1">
      <alignment horizontal="center"/>
    </xf>
    <xf numFmtId="0" fontId="7" fillId="0" borderId="28" xfId="0" applyFont="1" applyBorder="1" applyAlignment="1">
      <alignment horizontal="center" textRotation="255"/>
    </xf>
    <xf numFmtId="170" fontId="2" fillId="0" borderId="0" xfId="0" applyNumberFormat="1" applyFont="1" applyBorder="1" applyAlignment="1"/>
    <xf numFmtId="14" fontId="0" fillId="0" borderId="0" xfId="0" applyNumberFormat="1"/>
    <xf numFmtId="0" fontId="5" fillId="0" borderId="0" xfId="0" applyFont="1" applyBorder="1" applyAlignment="1">
      <alignment horizontal="center" textRotation="255"/>
    </xf>
    <xf numFmtId="1" fontId="2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0" xfId="0" applyFont="1" applyBorder="1" applyAlignment="1">
      <alignment horizontal="center" textRotation="255"/>
    </xf>
    <xf numFmtId="171" fontId="2" fillId="0" borderId="0" xfId="0" applyNumberFormat="1" applyFont="1" applyBorder="1"/>
    <xf numFmtId="0" fontId="10" fillId="0" borderId="0" xfId="0" applyFont="1" applyBorder="1" applyAlignment="1">
      <alignment horizontal="center"/>
    </xf>
    <xf numFmtId="0" fontId="11" fillId="0" borderId="0" xfId="0" applyFont="1" applyBorder="1" applyAlignment="1">
      <alignment horizontal="left"/>
    </xf>
    <xf numFmtId="168" fontId="0" fillId="0" borderId="30" xfId="0" applyNumberFormat="1" applyBorder="1" applyAlignment="1">
      <alignment horizontal="center"/>
    </xf>
    <xf numFmtId="168" fontId="0" fillId="0" borderId="44" xfId="0" applyNumberFormat="1" applyBorder="1" applyAlignment="1">
      <alignment horizontal="center"/>
    </xf>
    <xf numFmtId="0" fontId="2" fillId="0" borderId="46" xfId="0" applyFont="1" applyFill="1" applyBorder="1"/>
    <xf numFmtId="0" fontId="2" fillId="0" borderId="28" xfId="0" applyFont="1" applyFill="1" applyBorder="1"/>
    <xf numFmtId="0" fontId="5" fillId="0" borderId="42" xfId="0" applyFont="1" applyBorder="1" applyAlignment="1">
      <alignment horizontal="center" textRotation="255"/>
    </xf>
    <xf numFmtId="0" fontId="2" fillId="6" borderId="9" xfId="0" applyFont="1" applyFill="1" applyBorder="1" applyAlignment="1">
      <alignment horizontal="center" vertical="center"/>
    </xf>
    <xf numFmtId="0" fontId="5" fillId="0" borderId="0" xfId="0" quotePrefix="1" applyFont="1"/>
    <xf numFmtId="168" fontId="2" fillId="0" borderId="30" xfId="0" applyNumberFormat="1" applyFont="1" applyBorder="1" applyAlignment="1">
      <alignment horizontal="center"/>
    </xf>
    <xf numFmtId="168" fontId="2" fillId="0" borderId="44" xfId="0" applyNumberFormat="1" applyFont="1" applyBorder="1" applyAlignment="1">
      <alignment horizontal="center"/>
    </xf>
    <xf numFmtId="14" fontId="0" fillId="0" borderId="41" xfId="0" applyNumberFormat="1" applyBorder="1" applyAlignment="1">
      <alignment horizontal="center"/>
    </xf>
    <xf numFmtId="0" fontId="1" fillId="0" borderId="7" xfId="0" applyFont="1" applyFill="1" applyBorder="1"/>
    <xf numFmtId="0" fontId="0" fillId="0" borderId="23" xfId="0" applyFill="1" applyBorder="1"/>
    <xf numFmtId="168" fontId="2" fillId="10" borderId="26" xfId="0" applyNumberFormat="1" applyFont="1" applyFill="1" applyBorder="1" applyAlignment="1">
      <alignment horizontal="center"/>
    </xf>
    <xf numFmtId="0" fontId="2" fillId="0" borderId="34" xfId="0" applyFont="1" applyBorder="1"/>
    <xf numFmtId="0" fontId="2" fillId="0" borderId="39" xfId="0" applyFont="1" applyBorder="1" applyAlignment="1">
      <alignment horizontal="center"/>
    </xf>
    <xf numFmtId="0" fontId="2" fillId="0" borderId="23" xfId="0" applyFont="1" applyBorder="1"/>
    <xf numFmtId="0" fontId="2" fillId="0" borderId="32" xfId="0" applyFont="1" applyFill="1" applyBorder="1" applyAlignment="1">
      <alignment horizontal="center"/>
    </xf>
    <xf numFmtId="0" fontId="2" fillId="0" borderId="47" xfId="0" applyFont="1" applyBorder="1"/>
    <xf numFmtId="0" fontId="2" fillId="9" borderId="8" xfId="0" applyFont="1" applyFill="1" applyBorder="1" applyAlignment="1">
      <alignment horizontal="center"/>
    </xf>
    <xf numFmtId="0" fontId="5" fillId="9" borderId="8" xfId="0" applyFont="1" applyFill="1" applyBorder="1" applyAlignment="1">
      <alignment horizontal="center" textRotation="255"/>
    </xf>
    <xf numFmtId="0" fontId="7" fillId="0" borderId="37" xfId="0" applyFont="1" applyBorder="1" applyAlignment="1">
      <alignment horizontal="center" textRotation="255"/>
    </xf>
    <xf numFmtId="0" fontId="7" fillId="0" borderId="28" xfId="0" applyFont="1" applyBorder="1" applyAlignment="1">
      <alignment horizontal="center" textRotation="255"/>
    </xf>
    <xf numFmtId="164" fontId="0" fillId="0" borderId="4" xfId="0" applyNumberFormat="1" applyBorder="1"/>
    <xf numFmtId="0" fontId="0" fillId="0" borderId="6" xfId="0" applyBorder="1"/>
    <xf numFmtId="0" fontId="2" fillId="0" borderId="10" xfId="0" applyFont="1" applyBorder="1"/>
    <xf numFmtId="0" fontId="2" fillId="0" borderId="48" xfId="0" applyFont="1" applyFill="1" applyBorder="1"/>
    <xf numFmtId="0" fontId="5" fillId="0" borderId="10" xfId="0" applyFont="1" applyBorder="1"/>
    <xf numFmtId="0" fontId="2" fillId="0" borderId="16" xfId="0" applyFont="1" applyFill="1" applyBorder="1"/>
    <xf numFmtId="0" fontId="2" fillId="0" borderId="16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0" borderId="50" xfId="0" applyBorder="1" applyAlignment="1">
      <alignment horizontal="center"/>
    </xf>
    <xf numFmtId="2" fontId="0" fillId="0" borderId="32" xfId="0" applyNumberFormat="1" applyBorder="1"/>
    <xf numFmtId="164" fontId="0" fillId="0" borderId="29" xfId="0" applyNumberFormat="1" applyBorder="1"/>
    <xf numFmtId="0" fontId="2" fillId="0" borderId="20" xfId="0" applyFont="1" applyBorder="1"/>
    <xf numFmtId="0" fontId="0" fillId="9" borderId="8" xfId="0" applyFill="1" applyBorder="1" applyAlignment="1">
      <alignment horizontal="center"/>
    </xf>
    <xf numFmtId="1" fontId="2" fillId="9" borderId="8" xfId="0" applyNumberFormat="1" applyFont="1" applyFill="1" applyBorder="1" applyAlignment="1">
      <alignment horizontal="center"/>
    </xf>
    <xf numFmtId="0" fontId="2" fillId="9" borderId="8" xfId="0" applyFont="1" applyFill="1" applyBorder="1"/>
    <xf numFmtId="0" fontId="0" fillId="9" borderId="7" xfId="0" applyFill="1" applyBorder="1"/>
    <xf numFmtId="0" fontId="2" fillId="9" borderId="1" xfId="0" applyFont="1" applyFill="1" applyBorder="1"/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7" fillId="9" borderId="8" xfId="0" applyFont="1" applyFill="1" applyBorder="1" applyAlignment="1">
      <alignment horizontal="center" textRotation="255"/>
    </xf>
    <xf numFmtId="0" fontId="2" fillId="9" borderId="54" xfId="0" applyFont="1" applyFill="1" applyBorder="1"/>
    <xf numFmtId="0" fontId="2" fillId="9" borderId="55" xfId="0" applyFont="1" applyFill="1" applyBorder="1"/>
    <xf numFmtId="0" fontId="2" fillId="9" borderId="55" xfId="0" applyFont="1" applyFill="1" applyBorder="1" applyAlignment="1">
      <alignment horizontal="center"/>
    </xf>
    <xf numFmtId="0" fontId="0" fillId="9" borderId="55" xfId="0" applyFill="1" applyBorder="1" applyAlignment="1">
      <alignment horizontal="center"/>
    </xf>
    <xf numFmtId="0" fontId="7" fillId="9" borderId="55" xfId="0" applyFont="1" applyFill="1" applyBorder="1" applyAlignment="1">
      <alignment horizontal="center" textRotation="255"/>
    </xf>
    <xf numFmtId="0" fontId="5" fillId="9" borderId="55" xfId="0" applyFont="1" applyFill="1" applyBorder="1" applyAlignment="1">
      <alignment horizontal="center" textRotation="255"/>
    </xf>
    <xf numFmtId="0" fontId="0" fillId="9" borderId="33" xfId="0" applyFill="1" applyBorder="1"/>
    <xf numFmtId="0" fontId="2" fillId="0" borderId="3" xfId="0" applyFont="1" applyBorder="1"/>
    <xf numFmtId="168" fontId="2" fillId="0" borderId="17" xfId="0" applyNumberFormat="1" applyFont="1" applyFill="1" applyBorder="1" applyAlignment="1">
      <alignment horizontal="center"/>
    </xf>
    <xf numFmtId="0" fontId="2" fillId="0" borderId="21" xfId="0" applyFont="1" applyBorder="1"/>
    <xf numFmtId="0" fontId="4" fillId="0" borderId="20" xfId="0" applyFont="1" applyBorder="1"/>
    <xf numFmtId="168" fontId="2" fillId="0" borderId="43" xfId="0" applyNumberFormat="1" applyFont="1" applyFill="1" applyBorder="1" applyAlignment="1">
      <alignment horizontal="center"/>
    </xf>
    <xf numFmtId="168" fontId="2" fillId="0" borderId="19" xfId="0" applyNumberFormat="1" applyFont="1" applyFill="1" applyBorder="1" applyAlignment="1">
      <alignment horizontal="center"/>
    </xf>
    <xf numFmtId="0" fontId="2" fillId="0" borderId="37" xfId="0" applyFont="1" applyFill="1" applyBorder="1"/>
    <xf numFmtId="0" fontId="6" fillId="0" borderId="6" xfId="0" applyFont="1" applyBorder="1"/>
    <xf numFmtId="165" fontId="0" fillId="0" borderId="0" xfId="0" applyNumberFormat="1"/>
    <xf numFmtId="0" fontId="0" fillId="0" borderId="6" xfId="0" applyFill="1" applyBorder="1"/>
    <xf numFmtId="0" fontId="0" fillId="10" borderId="55" xfId="0" applyFill="1" applyBorder="1" applyAlignment="1">
      <alignment horizontal="center"/>
    </xf>
    <xf numFmtId="168" fontId="2" fillId="10" borderId="17" xfId="0" applyNumberFormat="1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4" fillId="0" borderId="8" xfId="0" applyFont="1" applyBorder="1"/>
    <xf numFmtId="0" fontId="0" fillId="0" borderId="43" xfId="0" applyFill="1" applyBorder="1"/>
    <xf numFmtId="164" fontId="2" fillId="0" borderId="20" xfId="0" applyNumberFormat="1" applyFont="1" applyBorder="1"/>
    <xf numFmtId="164" fontId="0" fillId="0" borderId="32" xfId="0" applyNumberFormat="1" applyFill="1" applyBorder="1"/>
    <xf numFmtId="2" fontId="0" fillId="0" borderId="32" xfId="0" applyNumberFormat="1" applyFill="1" applyBorder="1"/>
    <xf numFmtId="14" fontId="12" fillId="0" borderId="0" xfId="0" applyNumberFormat="1" applyFont="1"/>
    <xf numFmtId="0" fontId="5" fillId="0" borderId="9" xfId="0" applyFont="1" applyFill="1" applyBorder="1" applyAlignment="1">
      <alignment horizontal="center" vertical="center"/>
    </xf>
    <xf numFmtId="14" fontId="5" fillId="0" borderId="9" xfId="0" applyNumberFormat="1" applyFont="1" applyFill="1" applyBorder="1" applyAlignment="1">
      <alignment horizontal="center" vertical="center"/>
    </xf>
    <xf numFmtId="1" fontId="0" fillId="0" borderId="9" xfId="0" applyNumberFormat="1" applyBorder="1" applyAlignment="1">
      <alignment horizontal="center"/>
    </xf>
    <xf numFmtId="0" fontId="6" fillId="11" borderId="40" xfId="0" applyFont="1" applyFill="1" applyBorder="1" applyAlignment="1">
      <alignment horizontal="center"/>
    </xf>
    <xf numFmtId="0" fontId="9" fillId="8" borderId="9" xfId="0" applyFont="1" applyFill="1" applyBorder="1" applyAlignment="1">
      <alignment horizontal="center"/>
    </xf>
    <xf numFmtId="0" fontId="0" fillId="11" borderId="36" xfId="0" applyFill="1" applyBorder="1" applyAlignment="1">
      <alignment horizontal="center"/>
    </xf>
    <xf numFmtId="0" fontId="0" fillId="11" borderId="27" xfId="0" applyFill="1" applyBorder="1"/>
    <xf numFmtId="0" fontId="0" fillId="11" borderId="0" xfId="0" applyFill="1" applyBorder="1"/>
    <xf numFmtId="0" fontId="0" fillId="8" borderId="36" xfId="0" applyFill="1" applyBorder="1" applyAlignment="1">
      <alignment horizontal="center"/>
    </xf>
    <xf numFmtId="0" fontId="0" fillId="8" borderId="27" xfId="0" applyFill="1" applyBorder="1"/>
    <xf numFmtId="0" fontId="0" fillId="8" borderId="0" xfId="0" applyFill="1" applyBorder="1"/>
    <xf numFmtId="0" fontId="0" fillId="11" borderId="42" xfId="0" applyFill="1" applyBorder="1" applyAlignment="1">
      <alignment horizontal="center"/>
    </xf>
    <xf numFmtId="0" fontId="0" fillId="11" borderId="28" xfId="0" applyFill="1" applyBorder="1"/>
    <xf numFmtId="0" fontId="0" fillId="8" borderId="42" xfId="0" applyFill="1" applyBorder="1" applyAlignment="1">
      <alignment horizontal="center"/>
    </xf>
    <xf numFmtId="0" fontId="0" fillId="8" borderId="28" xfId="0" applyFill="1" applyBorder="1"/>
    <xf numFmtId="0" fontId="13" fillId="0" borderId="0" xfId="0" applyFont="1" applyBorder="1"/>
    <xf numFmtId="0" fontId="0" fillId="11" borderId="29" xfId="0" applyFill="1" applyBorder="1" applyAlignment="1">
      <alignment horizontal="center"/>
    </xf>
    <xf numFmtId="0" fontId="0" fillId="11" borderId="22" xfId="0" applyFill="1" applyBorder="1"/>
    <xf numFmtId="0" fontId="0" fillId="8" borderId="29" xfId="0" applyFill="1" applyBorder="1" applyAlignment="1">
      <alignment horizontal="center"/>
    </xf>
    <xf numFmtId="0" fontId="0" fillId="8" borderId="22" xfId="0" applyFill="1" applyBorder="1"/>
    <xf numFmtId="164" fontId="0" fillId="0" borderId="29" xfId="0" applyNumberFormat="1" applyFill="1" applyBorder="1"/>
    <xf numFmtId="0" fontId="2" fillId="0" borderId="20" xfId="0" applyFont="1" applyFill="1" applyBorder="1" applyAlignment="1">
      <alignment horizontal="center" vertical="center"/>
    </xf>
    <xf numFmtId="0" fontId="0" fillId="0" borderId="21" xfId="0" applyBorder="1"/>
    <xf numFmtId="0" fontId="0" fillId="0" borderId="22" xfId="0" applyFill="1" applyBorder="1"/>
    <xf numFmtId="164" fontId="2" fillId="0" borderId="20" xfId="0" applyNumberFormat="1" applyFont="1" applyFill="1" applyBorder="1"/>
    <xf numFmtId="0" fontId="2" fillId="4" borderId="20" xfId="0" applyFont="1" applyFill="1" applyBorder="1" applyAlignment="1">
      <alignment horizontal="center"/>
    </xf>
    <xf numFmtId="14" fontId="5" fillId="0" borderId="9" xfId="0" applyNumberFormat="1" applyFont="1" applyBorder="1" applyAlignment="1">
      <alignment horizontal="left"/>
    </xf>
    <xf numFmtId="0" fontId="2" fillId="10" borderId="20" xfId="0" applyFont="1" applyFill="1" applyBorder="1" applyAlignment="1">
      <alignment horizontal="center"/>
    </xf>
    <xf numFmtId="0" fontId="2" fillId="10" borderId="6" xfId="0" applyFont="1" applyFill="1" applyBorder="1" applyAlignment="1">
      <alignment horizontal="center"/>
    </xf>
    <xf numFmtId="2" fontId="0" fillId="0" borderId="12" xfId="0" applyNumberFormat="1" applyBorder="1"/>
    <xf numFmtId="168" fontId="2" fillId="10" borderId="44" xfId="0" applyNumberFormat="1" applyFont="1" applyFill="1" applyBorder="1" applyAlignment="1">
      <alignment horizontal="center"/>
    </xf>
    <xf numFmtId="0" fontId="2" fillId="10" borderId="37" xfId="0" applyFont="1" applyFill="1" applyBorder="1" applyAlignment="1">
      <alignment horizontal="center"/>
    </xf>
    <xf numFmtId="0" fontId="2" fillId="10" borderId="55" xfId="0" applyFont="1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168" fontId="2" fillId="0" borderId="31" xfId="0" applyNumberFormat="1" applyFont="1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2" fillId="0" borderId="56" xfId="0" applyFont="1" applyBorder="1"/>
    <xf numFmtId="0" fontId="2" fillId="9" borderId="33" xfId="0" applyFont="1" applyFill="1" applyBorder="1" applyAlignment="1">
      <alignment horizontal="center"/>
    </xf>
    <xf numFmtId="0" fontId="2" fillId="0" borderId="2" xfId="0" applyFont="1" applyBorder="1"/>
    <xf numFmtId="0" fontId="2" fillId="0" borderId="2" xfId="0" applyFont="1" applyFill="1" applyBorder="1"/>
    <xf numFmtId="0" fontId="0" fillId="0" borderId="0" xfId="0" applyFont="1" applyFill="1" applyBorder="1"/>
    <xf numFmtId="0" fontId="2" fillId="0" borderId="2" xfId="0" applyFont="1" applyFill="1" applyBorder="1" applyAlignment="1">
      <alignment horizontal="center" vertical="center"/>
    </xf>
    <xf numFmtId="164" fontId="2" fillId="0" borderId="11" xfId="0" applyNumberFormat="1" applyFont="1" applyBorder="1"/>
    <xf numFmtId="0" fontId="1" fillId="0" borderId="49" xfId="0" applyFont="1" applyBorder="1"/>
    <xf numFmtId="0" fontId="2" fillId="0" borderId="36" xfId="0" applyFont="1" applyBorder="1"/>
    <xf numFmtId="0" fontId="2" fillId="10" borderId="16" xfId="0" applyFont="1" applyFill="1" applyBorder="1" applyAlignment="1">
      <alignment horizontal="center"/>
    </xf>
    <xf numFmtId="0" fontId="1" fillId="0" borderId="27" xfId="0" applyFont="1" applyBorder="1"/>
    <xf numFmtId="0" fontId="2" fillId="0" borderId="37" xfId="0" applyFont="1" applyFill="1" applyBorder="1" applyAlignment="1">
      <alignment horizontal="center"/>
    </xf>
    <xf numFmtId="0" fontId="2" fillId="5" borderId="16" xfId="0" applyFont="1" applyFill="1" applyBorder="1" applyAlignment="1">
      <alignment horizontal="center"/>
    </xf>
    <xf numFmtId="0" fontId="2" fillId="0" borderId="49" xfId="0" applyFont="1" applyBorder="1"/>
    <xf numFmtId="0" fontId="2" fillId="0" borderId="50" xfId="0" applyFont="1" applyBorder="1"/>
    <xf numFmtId="0" fontId="3" fillId="0" borderId="27" xfId="0" applyFont="1" applyBorder="1"/>
    <xf numFmtId="0" fontId="1" fillId="0" borderId="46" xfId="0" applyFont="1" applyFill="1" applyBorder="1"/>
    <xf numFmtId="0" fontId="2" fillId="0" borderId="53" xfId="0" applyFont="1" applyFill="1" applyBorder="1"/>
    <xf numFmtId="0" fontId="2" fillId="0" borderId="42" xfId="0" applyFont="1" applyFill="1" applyBorder="1"/>
    <xf numFmtId="0" fontId="5" fillId="0" borderId="6" xfId="0" applyFont="1" applyBorder="1"/>
    <xf numFmtId="0" fontId="2" fillId="4" borderId="7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 vertical="center"/>
    </xf>
    <xf numFmtId="0" fontId="17" fillId="6" borderId="9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 vertical="center"/>
    </xf>
    <xf numFmtId="0" fontId="2" fillId="5" borderId="27" xfId="0" applyFont="1" applyFill="1" applyBorder="1" applyAlignment="1">
      <alignment horizontal="center"/>
    </xf>
    <xf numFmtId="0" fontId="1" fillId="0" borderId="6" xfId="0" applyFont="1" applyBorder="1"/>
    <xf numFmtId="0" fontId="2" fillId="13" borderId="6" xfId="0" applyFont="1" applyFill="1" applyBorder="1" applyAlignment="1">
      <alignment horizontal="center"/>
    </xf>
    <xf numFmtId="0" fontId="1" fillId="13" borderId="6" xfId="0" applyFont="1" applyFill="1" applyBorder="1" applyAlignment="1">
      <alignment horizontal="center"/>
    </xf>
    <xf numFmtId="0" fontId="2" fillId="13" borderId="6" xfId="0" applyFont="1" applyFill="1" applyBorder="1" applyAlignment="1">
      <alignment horizontal="center" vertical="center"/>
    </xf>
    <xf numFmtId="0" fontId="2" fillId="12" borderId="6" xfId="0" applyFont="1" applyFill="1" applyBorder="1" applyAlignment="1">
      <alignment horizontal="center"/>
    </xf>
    <xf numFmtId="0" fontId="18" fillId="13" borderId="6" xfId="0" applyFont="1" applyFill="1" applyBorder="1" applyAlignment="1">
      <alignment horizontal="center"/>
    </xf>
    <xf numFmtId="0" fontId="18" fillId="13" borderId="7" xfId="0" applyFont="1" applyFill="1" applyBorder="1" applyAlignment="1">
      <alignment horizontal="center"/>
    </xf>
    <xf numFmtId="164" fontId="0" fillId="0" borderId="12" xfId="0" applyNumberFormat="1" applyBorder="1"/>
    <xf numFmtId="168" fontId="0" fillId="0" borderId="0" xfId="0" applyNumberFormat="1"/>
    <xf numFmtId="166" fontId="0" fillId="0" borderId="0" xfId="0" applyNumberFormat="1"/>
    <xf numFmtId="0" fontId="21" fillId="0" borderId="0" xfId="0" applyFont="1" applyFill="1" applyBorder="1"/>
    <xf numFmtId="0" fontId="23" fillId="0" borderId="61" xfId="0" applyNumberFormat="1" applyFont="1" applyFill="1" applyBorder="1" applyAlignment="1">
      <alignment horizontal="center" vertical="top" wrapText="1" readingOrder="1"/>
    </xf>
    <xf numFmtId="0" fontId="22" fillId="16" borderId="62" xfId="0" applyNumberFormat="1" applyFont="1" applyFill="1" applyBorder="1" applyAlignment="1">
      <alignment horizontal="center" vertical="top" wrapText="1" readingOrder="1"/>
    </xf>
    <xf numFmtId="0" fontId="22" fillId="0" borderId="62" xfId="0" applyNumberFormat="1" applyFont="1" applyFill="1" applyBorder="1" applyAlignment="1">
      <alignment horizontal="center" vertical="top" wrapText="1" readingOrder="1"/>
    </xf>
    <xf numFmtId="0" fontId="22" fillId="17" borderId="62" xfId="0" applyNumberFormat="1" applyFont="1" applyFill="1" applyBorder="1" applyAlignment="1">
      <alignment horizontal="center" vertical="top" wrapText="1" readingOrder="1"/>
    </xf>
    <xf numFmtId="0" fontId="22" fillId="18" borderId="62" xfId="0" applyNumberFormat="1" applyFont="1" applyFill="1" applyBorder="1" applyAlignment="1">
      <alignment horizontal="center" vertical="top" wrapText="1" readingOrder="1"/>
    </xf>
    <xf numFmtId="0" fontId="22" fillId="20" borderId="62" xfId="0" applyNumberFormat="1" applyFont="1" applyFill="1" applyBorder="1" applyAlignment="1">
      <alignment horizontal="center" vertical="top" wrapText="1" readingOrder="1"/>
    </xf>
    <xf numFmtId="0" fontId="22" fillId="21" borderId="62" xfId="0" applyNumberFormat="1" applyFont="1" applyFill="1" applyBorder="1" applyAlignment="1">
      <alignment horizontal="center" vertical="top" wrapText="1" readingOrder="1"/>
    </xf>
    <xf numFmtId="0" fontId="2" fillId="23" borderId="6" xfId="0" applyFont="1" applyFill="1" applyBorder="1" applyAlignment="1">
      <alignment horizontal="center"/>
    </xf>
    <xf numFmtId="0" fontId="2" fillId="23" borderId="7" xfId="0" applyFont="1" applyFill="1" applyBorder="1" applyAlignment="1">
      <alignment horizontal="center"/>
    </xf>
    <xf numFmtId="0" fontId="2" fillId="23" borderId="6" xfId="0" applyFont="1" applyFill="1" applyBorder="1" applyAlignment="1">
      <alignment horizontal="center" vertical="center"/>
    </xf>
    <xf numFmtId="0" fontId="2" fillId="23" borderId="16" xfId="0" applyFont="1" applyFill="1" applyBorder="1" applyAlignment="1">
      <alignment horizontal="center"/>
    </xf>
    <xf numFmtId="0" fontId="1" fillId="23" borderId="16" xfId="0" applyFont="1" applyFill="1" applyBorder="1" applyAlignment="1">
      <alignment horizontal="center"/>
    </xf>
    <xf numFmtId="0" fontId="2" fillId="23" borderId="36" xfId="0" applyFont="1" applyFill="1" applyBorder="1" applyAlignment="1">
      <alignment horizontal="center"/>
    </xf>
    <xf numFmtId="0" fontId="2" fillId="23" borderId="38" xfId="0" applyFont="1" applyFill="1" applyBorder="1" applyAlignment="1">
      <alignment horizontal="center"/>
    </xf>
    <xf numFmtId="0" fontId="1" fillId="23" borderId="6" xfId="0" applyFont="1" applyFill="1" applyBorder="1" applyAlignment="1">
      <alignment horizontal="center"/>
    </xf>
    <xf numFmtId="0" fontId="2" fillId="23" borderId="10" xfId="0" applyFont="1" applyFill="1" applyBorder="1" applyAlignment="1">
      <alignment horizontal="center"/>
    </xf>
    <xf numFmtId="0" fontId="2" fillId="23" borderId="4" xfId="0" applyFont="1" applyFill="1" applyBorder="1" applyAlignment="1">
      <alignment horizontal="center"/>
    </xf>
    <xf numFmtId="173" fontId="0" fillId="0" borderId="0" xfId="0" applyNumberFormat="1"/>
    <xf numFmtId="22" fontId="0" fillId="0" borderId="0" xfId="0" applyNumberFormat="1"/>
    <xf numFmtId="1" fontId="0" fillId="0" borderId="6" xfId="0" applyNumberFormat="1" applyBorder="1"/>
    <xf numFmtId="1" fontId="19" fillId="0" borderId="6" xfId="0" applyNumberFormat="1" applyFont="1" applyBorder="1"/>
    <xf numFmtId="0" fontId="22" fillId="24" borderId="62" xfId="0" applyNumberFormat="1" applyFont="1" applyFill="1" applyBorder="1" applyAlignment="1">
      <alignment horizontal="center" vertical="top" wrapText="1" readingOrder="1"/>
    </xf>
    <xf numFmtId="0" fontId="22" fillId="0" borderId="61" xfId="0" applyNumberFormat="1" applyFont="1" applyFill="1" applyBorder="1" applyAlignment="1">
      <alignment horizontal="center" vertical="top" wrapText="1" readingOrder="1"/>
    </xf>
    <xf numFmtId="0" fontId="23" fillId="0" borderId="62" xfId="0" applyNumberFormat="1" applyFont="1" applyFill="1" applyBorder="1" applyAlignment="1">
      <alignment horizontal="center" vertical="top" wrapText="1" readingOrder="1"/>
    </xf>
    <xf numFmtId="0" fontId="0" fillId="23" borderId="6" xfId="0" applyFill="1" applyBorder="1"/>
    <xf numFmtId="0" fontId="1" fillId="23" borderId="6" xfId="0" applyFont="1" applyFill="1" applyBorder="1" applyAlignment="1">
      <alignment horizontal="center" vertical="center"/>
    </xf>
    <xf numFmtId="0" fontId="1" fillId="23" borderId="20" xfId="0" applyFont="1" applyFill="1" applyBorder="1" applyAlignment="1">
      <alignment horizontal="center"/>
    </xf>
    <xf numFmtId="0" fontId="2" fillId="23" borderId="20" xfId="0" applyFont="1" applyFill="1" applyBorder="1" applyAlignment="1">
      <alignment horizontal="center"/>
    </xf>
    <xf numFmtId="0" fontId="2" fillId="23" borderId="27" xfId="0" applyFont="1" applyFill="1" applyBorder="1" applyAlignment="1">
      <alignment horizontal="center"/>
    </xf>
    <xf numFmtId="0" fontId="2" fillId="23" borderId="32" xfId="0" applyFont="1" applyFill="1" applyBorder="1" applyAlignment="1">
      <alignment horizontal="center"/>
    </xf>
    <xf numFmtId="0" fontId="2" fillId="23" borderId="2" xfId="0" applyFont="1" applyFill="1" applyBorder="1" applyAlignment="1">
      <alignment horizontal="center" vertical="center"/>
    </xf>
    <xf numFmtId="0" fontId="2" fillId="23" borderId="16" xfId="0" applyFont="1" applyFill="1" applyBorder="1" applyAlignment="1">
      <alignment horizontal="center" vertical="center"/>
    </xf>
    <xf numFmtId="0" fontId="0" fillId="0" borderId="28" xfId="0" applyFill="1" applyBorder="1"/>
    <xf numFmtId="0" fontId="1" fillId="0" borderId="0" xfId="0" applyFont="1" applyFill="1" applyBorder="1"/>
    <xf numFmtId="0" fontId="22" fillId="20" borderId="61" xfId="0" applyNumberFormat="1" applyFont="1" applyFill="1" applyBorder="1" applyAlignment="1">
      <alignment horizontal="center" vertical="top" wrapText="1" readingOrder="1"/>
    </xf>
    <xf numFmtId="0" fontId="22" fillId="21" borderId="61" xfId="0" applyNumberFormat="1" applyFont="1" applyFill="1" applyBorder="1" applyAlignment="1">
      <alignment horizontal="center" vertical="top" wrapText="1" readingOrder="1"/>
    </xf>
    <xf numFmtId="0" fontId="22" fillId="14" borderId="61" xfId="0" applyNumberFormat="1" applyFont="1" applyFill="1" applyBorder="1" applyAlignment="1">
      <alignment vertical="center" wrapText="1" readingOrder="1"/>
    </xf>
    <xf numFmtId="0" fontId="22" fillId="19" borderId="61" xfId="0" applyNumberFormat="1" applyFont="1" applyFill="1" applyBorder="1" applyAlignment="1">
      <alignment vertical="center" wrapText="1" readingOrder="1"/>
    </xf>
    <xf numFmtId="0" fontId="22" fillId="20" borderId="61" xfId="0" applyNumberFormat="1" applyFont="1" applyFill="1" applyBorder="1" applyAlignment="1">
      <alignment vertical="center" wrapText="1" readingOrder="1"/>
    </xf>
    <xf numFmtId="0" fontId="22" fillId="17" borderId="61" xfId="0" applyNumberFormat="1" applyFont="1" applyFill="1" applyBorder="1" applyAlignment="1">
      <alignment horizontal="center" vertical="top" wrapText="1" readingOrder="1"/>
    </xf>
    <xf numFmtId="0" fontId="22" fillId="16" borderId="61" xfId="0" applyNumberFormat="1" applyFont="1" applyFill="1" applyBorder="1" applyAlignment="1">
      <alignment horizontal="center" vertical="top" wrapText="1" readingOrder="1"/>
    </xf>
    <xf numFmtId="0" fontId="2" fillId="7" borderId="6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 vertical="center"/>
    </xf>
    <xf numFmtId="0" fontId="2" fillId="8" borderId="16" xfId="0" applyFont="1" applyFill="1" applyBorder="1" applyAlignment="1">
      <alignment horizontal="center"/>
    </xf>
    <xf numFmtId="0" fontId="2" fillId="8" borderId="0" xfId="0" applyFont="1" applyFill="1" applyBorder="1"/>
    <xf numFmtId="0" fontId="1" fillId="23" borderId="10" xfId="0" applyFont="1" applyFill="1" applyBorder="1" applyAlignment="1">
      <alignment horizontal="center"/>
    </xf>
    <xf numFmtId="0" fontId="2" fillId="23" borderId="10" xfId="0" applyFont="1" applyFill="1" applyBorder="1" applyAlignment="1">
      <alignment horizontal="center" vertical="center"/>
    </xf>
    <xf numFmtId="0" fontId="2" fillId="8" borderId="20" xfId="0" applyFont="1" applyFill="1" applyBorder="1" applyAlignment="1">
      <alignment horizontal="center"/>
    </xf>
    <xf numFmtId="0" fontId="1" fillId="0" borderId="1" xfId="0" applyFont="1" applyFill="1" applyBorder="1"/>
    <xf numFmtId="0" fontId="6" fillId="0" borderId="22" xfId="0" applyFont="1" applyBorder="1"/>
    <xf numFmtId="164" fontId="6" fillId="0" borderId="32" xfId="0" applyNumberFormat="1" applyFont="1" applyBorder="1"/>
    <xf numFmtId="0" fontId="22" fillId="24" borderId="61" xfId="0" applyNumberFormat="1" applyFont="1" applyFill="1" applyBorder="1" applyAlignment="1">
      <alignment horizontal="center" vertical="top" wrapText="1" readingOrder="1"/>
    </xf>
    <xf numFmtId="0" fontId="22" fillId="18" borderId="61" xfId="0" applyNumberFormat="1" applyFont="1" applyFill="1" applyBorder="1" applyAlignment="1">
      <alignment horizontal="center" vertical="top" wrapText="1" readingOrder="1"/>
    </xf>
    <xf numFmtId="0" fontId="6" fillId="0" borderId="22" xfId="0" applyFont="1" applyFill="1" applyBorder="1"/>
    <xf numFmtId="0" fontId="19" fillId="0" borderId="22" xfId="0" applyFont="1" applyBorder="1"/>
    <xf numFmtId="0" fontId="22" fillId="14" borderId="64" xfId="0" applyNumberFormat="1" applyFont="1" applyFill="1" applyBorder="1" applyAlignment="1">
      <alignment vertical="center" wrapText="1" readingOrder="1"/>
    </xf>
    <xf numFmtId="0" fontId="22" fillId="19" borderId="64" xfId="0" applyNumberFormat="1" applyFont="1" applyFill="1" applyBorder="1" applyAlignment="1">
      <alignment vertical="center" wrapText="1" readingOrder="1"/>
    </xf>
    <xf numFmtId="0" fontId="0" fillId="23" borderId="0" xfId="0" applyFill="1"/>
    <xf numFmtId="0" fontId="2" fillId="23" borderId="8" xfId="0" applyFont="1" applyFill="1" applyBorder="1" applyAlignment="1"/>
    <xf numFmtId="0" fontId="2" fillId="23" borderId="7" xfId="0" applyFont="1" applyFill="1" applyBorder="1" applyAlignment="1"/>
    <xf numFmtId="168" fontId="22" fillId="15" borderId="57" xfId="0" applyNumberFormat="1" applyFont="1" applyFill="1" applyBorder="1" applyAlignment="1">
      <alignment horizontal="center" vertical="center" wrapText="1" readingOrder="1"/>
    </xf>
    <xf numFmtId="0" fontId="21" fillId="8" borderId="0" xfId="0" applyFont="1" applyFill="1" applyBorder="1"/>
    <xf numFmtId="0" fontId="2" fillId="8" borderId="7" xfId="0" applyFont="1" applyFill="1" applyBorder="1" applyAlignment="1">
      <alignment horizontal="center"/>
    </xf>
    <xf numFmtId="0" fontId="2" fillId="8" borderId="10" xfId="0" applyFont="1" applyFill="1" applyBorder="1" applyAlignment="1">
      <alignment horizontal="center"/>
    </xf>
    <xf numFmtId="0" fontId="2" fillId="23" borderId="3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2" fillId="20" borderId="64" xfId="0" applyNumberFormat="1" applyFont="1" applyFill="1" applyBorder="1" applyAlignment="1">
      <alignment vertical="center" wrapText="1" readingOrder="1"/>
    </xf>
    <xf numFmtId="0" fontId="2" fillId="8" borderId="3" xfId="0" applyFont="1" applyFill="1" applyBorder="1" applyAlignment="1">
      <alignment horizontal="center"/>
    </xf>
    <xf numFmtId="0" fontId="2" fillId="23" borderId="7" xfId="0" applyFont="1" applyFill="1" applyBorder="1" applyAlignment="1">
      <alignment horizontal="center" vertical="center"/>
    </xf>
    <xf numFmtId="2" fontId="0" fillId="0" borderId="0" xfId="0" applyNumberFormat="1" applyFill="1" applyBorder="1"/>
    <xf numFmtId="0" fontId="0" fillId="0" borderId="46" xfId="0" applyFill="1" applyBorder="1"/>
    <xf numFmtId="0" fontId="23" fillId="0" borderId="64" xfId="0" applyNumberFormat="1" applyFont="1" applyFill="1" applyBorder="1" applyAlignment="1">
      <alignment horizontal="center" vertical="top" wrapText="1" readingOrder="1"/>
    </xf>
    <xf numFmtId="14" fontId="2" fillId="0" borderId="0" xfId="0" applyNumberFormat="1" applyFont="1" applyFill="1" applyBorder="1"/>
    <xf numFmtId="0" fontId="2" fillId="23" borderId="13" xfId="0" applyFont="1" applyFill="1" applyBorder="1" applyAlignment="1">
      <alignment horizontal="center" vertical="center"/>
    </xf>
    <xf numFmtId="0" fontId="2" fillId="23" borderId="13" xfId="0" applyFont="1" applyFill="1" applyBorder="1" applyAlignment="1">
      <alignment horizontal="center"/>
    </xf>
    <xf numFmtId="0" fontId="18" fillId="23" borderId="6" xfId="0" applyFont="1" applyFill="1" applyBorder="1" applyAlignment="1">
      <alignment horizontal="center"/>
    </xf>
    <xf numFmtId="0" fontId="2" fillId="23" borderId="22" xfId="0" applyFont="1" applyFill="1" applyBorder="1" applyAlignment="1">
      <alignment horizontal="center"/>
    </xf>
    <xf numFmtId="164" fontId="0" fillId="0" borderId="53" xfId="0" applyNumberFormat="1" applyFill="1" applyBorder="1"/>
    <xf numFmtId="0" fontId="22" fillId="0" borderId="64" xfId="0" applyNumberFormat="1" applyFont="1" applyFill="1" applyBorder="1" applyAlignment="1">
      <alignment horizontal="center" vertical="top" wrapText="1" readingOrder="1"/>
    </xf>
    <xf numFmtId="0" fontId="2" fillId="23" borderId="1" xfId="0" applyFont="1" applyFill="1" applyBorder="1" applyAlignment="1">
      <alignment horizontal="center"/>
    </xf>
    <xf numFmtId="0" fontId="21" fillId="0" borderId="6" xfId="0" applyFont="1" applyFill="1" applyBorder="1"/>
    <xf numFmtId="0" fontId="15" fillId="14" borderId="58" xfId="0" applyNumberFormat="1" applyFont="1" applyFill="1" applyBorder="1" applyAlignment="1">
      <alignment vertical="top" wrapText="1" readingOrder="1"/>
    </xf>
    <xf numFmtId="0" fontId="1" fillId="0" borderId="6" xfId="0" applyFont="1" applyFill="1" applyBorder="1"/>
    <xf numFmtId="0" fontId="21" fillId="8" borderId="59" xfId="0" applyNumberFormat="1" applyFont="1" applyFill="1" applyBorder="1" applyAlignment="1">
      <alignment vertical="top" wrapText="1"/>
    </xf>
    <xf numFmtId="172" fontId="22" fillId="0" borderId="66" xfId="0" applyNumberFormat="1" applyFont="1" applyFill="1" applyBorder="1" applyAlignment="1">
      <alignment horizontal="center" vertical="center" wrapText="1" readingOrder="1"/>
    </xf>
    <xf numFmtId="168" fontId="24" fillId="25" borderId="58" xfId="0" applyNumberFormat="1" applyFont="1" applyFill="1" applyBorder="1" applyAlignment="1">
      <alignment horizontal="center" vertical="top" wrapText="1"/>
    </xf>
    <xf numFmtId="168" fontId="24" fillId="25" borderId="65" xfId="0" applyNumberFormat="1" applyFont="1" applyFill="1" applyBorder="1" applyAlignment="1">
      <alignment horizontal="center" vertical="top" wrapText="1"/>
    </xf>
    <xf numFmtId="168" fontId="24" fillId="25" borderId="59" xfId="0" applyNumberFormat="1" applyFont="1" applyFill="1" applyBorder="1" applyAlignment="1">
      <alignment horizontal="center" vertical="top" wrapText="1"/>
    </xf>
    <xf numFmtId="168" fontId="21" fillId="8" borderId="0" xfId="0" applyNumberFormat="1" applyFont="1" applyFill="1" applyBorder="1"/>
    <xf numFmtId="168" fontId="21" fillId="0" borderId="0" xfId="0" applyNumberFormat="1" applyFont="1" applyFill="1" applyBorder="1"/>
    <xf numFmtId="168" fontId="22" fillId="0" borderId="61" xfId="0" applyNumberFormat="1" applyFont="1" applyFill="1" applyBorder="1" applyAlignment="1">
      <alignment horizontal="center" vertical="top" wrapText="1" readingOrder="1"/>
    </xf>
    <xf numFmtId="168" fontId="22" fillId="20" borderId="61" xfId="0" applyNumberFormat="1" applyFont="1" applyFill="1" applyBorder="1" applyAlignment="1">
      <alignment horizontal="center" vertical="top" wrapText="1" readingOrder="1"/>
    </xf>
    <xf numFmtId="168" fontId="23" fillId="0" borderId="61" xfId="0" applyNumberFormat="1" applyFont="1" applyFill="1" applyBorder="1" applyAlignment="1">
      <alignment horizontal="center" vertical="top" wrapText="1" readingOrder="1"/>
    </xf>
    <xf numFmtId="168" fontId="22" fillId="16" borderId="61" xfId="0" applyNumberFormat="1" applyFont="1" applyFill="1" applyBorder="1" applyAlignment="1">
      <alignment horizontal="center" vertical="top" wrapText="1" readingOrder="1"/>
    </xf>
    <xf numFmtId="168" fontId="22" fillId="16" borderId="62" xfId="0" applyNumberFormat="1" applyFont="1" applyFill="1" applyBorder="1" applyAlignment="1">
      <alignment horizontal="center" vertical="top" wrapText="1" readingOrder="1"/>
    </xf>
    <xf numFmtId="168" fontId="22" fillId="0" borderId="62" xfId="0" applyNumberFormat="1" applyFont="1" applyFill="1" applyBorder="1" applyAlignment="1">
      <alignment horizontal="center" vertical="top" wrapText="1" readingOrder="1"/>
    </xf>
    <xf numFmtId="168" fontId="22" fillId="17" borderId="62" xfId="0" applyNumberFormat="1" applyFont="1" applyFill="1" applyBorder="1" applyAlignment="1">
      <alignment horizontal="center" vertical="top" wrapText="1" readingOrder="1"/>
    </xf>
    <xf numFmtId="168" fontId="22" fillId="20" borderId="62" xfId="0" applyNumberFormat="1" applyFont="1" applyFill="1" applyBorder="1" applyAlignment="1">
      <alignment horizontal="center" vertical="top" wrapText="1" readingOrder="1"/>
    </xf>
    <xf numFmtId="168" fontId="22" fillId="18" borderId="62" xfId="0" applyNumberFormat="1" applyFont="1" applyFill="1" applyBorder="1" applyAlignment="1">
      <alignment horizontal="center" vertical="top" wrapText="1" readingOrder="1"/>
    </xf>
    <xf numFmtId="168" fontId="22" fillId="18" borderId="61" xfId="0" applyNumberFormat="1" applyFont="1" applyFill="1" applyBorder="1" applyAlignment="1">
      <alignment horizontal="center" vertical="top" wrapText="1" readingOrder="1"/>
    </xf>
    <xf numFmtId="168" fontId="22" fillId="17" borderId="61" xfId="0" applyNumberFormat="1" applyFont="1" applyFill="1" applyBorder="1" applyAlignment="1">
      <alignment horizontal="center" vertical="top" wrapText="1" readingOrder="1"/>
    </xf>
    <xf numFmtId="168" fontId="22" fillId="21" borderId="62" xfId="0" applyNumberFormat="1" applyFont="1" applyFill="1" applyBorder="1" applyAlignment="1">
      <alignment horizontal="center" vertical="top" wrapText="1" readingOrder="1"/>
    </xf>
    <xf numFmtId="168" fontId="23" fillId="0" borderId="62" xfId="0" applyNumberFormat="1" applyFont="1" applyFill="1" applyBorder="1" applyAlignment="1">
      <alignment horizontal="center" vertical="top" wrapText="1" readingOrder="1"/>
    </xf>
    <xf numFmtId="168" fontId="22" fillId="0" borderId="64" xfId="0" applyNumberFormat="1" applyFont="1" applyFill="1" applyBorder="1" applyAlignment="1">
      <alignment horizontal="center" vertical="top" wrapText="1" readingOrder="1"/>
    </xf>
    <xf numFmtId="168" fontId="22" fillId="16" borderId="64" xfId="0" applyNumberFormat="1" applyFont="1" applyFill="1" applyBorder="1" applyAlignment="1">
      <alignment horizontal="center" vertical="top" wrapText="1" readingOrder="1"/>
    </xf>
    <xf numFmtId="168" fontId="23" fillId="0" borderId="64" xfId="0" applyNumberFormat="1" applyFont="1" applyFill="1" applyBorder="1" applyAlignment="1">
      <alignment horizontal="center" vertical="top" wrapText="1" readingOrder="1"/>
    </xf>
    <xf numFmtId="168" fontId="5" fillId="0" borderId="0" xfId="0" applyNumberFormat="1" applyFont="1" applyAlignment="1">
      <alignment horizontal="center" vertical="center"/>
    </xf>
    <xf numFmtId="168" fontId="0" fillId="0" borderId="0" xfId="0" applyNumberFormat="1" applyAlignment="1">
      <alignment horizontal="left"/>
    </xf>
    <xf numFmtId="1" fontId="21" fillId="0" borderId="6" xfId="0" applyNumberFormat="1" applyFont="1" applyFill="1" applyBorder="1" applyAlignment="1">
      <alignment horizontal="center" vertical="center"/>
    </xf>
    <xf numFmtId="168" fontId="22" fillId="21" borderId="61" xfId="0" applyNumberFormat="1" applyFont="1" applyFill="1" applyBorder="1" applyAlignment="1">
      <alignment horizontal="center" vertical="top" wrapText="1" readingOrder="1"/>
    </xf>
    <xf numFmtId="168" fontId="22" fillId="24" borderId="62" xfId="0" applyNumberFormat="1" applyFont="1" applyFill="1" applyBorder="1" applyAlignment="1">
      <alignment horizontal="center" vertical="top" wrapText="1" readingOrder="1"/>
    </xf>
    <xf numFmtId="1" fontId="1" fillId="0" borderId="6" xfId="0" applyNumberFormat="1" applyFont="1" applyBorder="1"/>
    <xf numFmtId="1" fontId="21" fillId="0" borderId="6" xfId="0" applyNumberFormat="1" applyFont="1" applyFill="1" applyBorder="1"/>
    <xf numFmtId="0" fontId="21" fillId="14" borderId="60" xfId="0" applyNumberFormat="1" applyFont="1" applyFill="1" applyBorder="1" applyAlignment="1">
      <alignment vertical="top" wrapText="1"/>
    </xf>
    <xf numFmtId="168" fontId="20" fillId="15" borderId="57" xfId="0" applyNumberFormat="1" applyFont="1" applyFill="1" applyBorder="1" applyAlignment="1">
      <alignment horizontal="center" vertical="center" wrapText="1" readingOrder="1"/>
    </xf>
    <xf numFmtId="0" fontId="24" fillId="25" borderId="58" xfId="0" applyNumberFormat="1" applyFont="1" applyFill="1" applyBorder="1" applyAlignment="1">
      <alignment horizontal="center" vertical="top" wrapText="1"/>
    </xf>
    <xf numFmtId="0" fontId="22" fillId="16" borderId="64" xfId="0" applyNumberFormat="1" applyFont="1" applyFill="1" applyBorder="1" applyAlignment="1">
      <alignment horizontal="center" vertical="top" wrapText="1" readingOrder="1"/>
    </xf>
    <xf numFmtId="0" fontId="24" fillId="25" borderId="0" xfId="0" applyFont="1" applyFill="1" applyBorder="1" applyAlignment="1">
      <alignment horizontal="center" vertical="top" wrapText="1"/>
    </xf>
    <xf numFmtId="0" fontId="0" fillId="0" borderId="0" xfId="0" applyBorder="1" applyAlignment="1">
      <alignment horizontal="left"/>
    </xf>
    <xf numFmtId="1" fontId="2" fillId="0" borderId="6" xfId="0" applyNumberFormat="1" applyFont="1" applyFill="1" applyBorder="1"/>
    <xf numFmtId="1" fontId="2" fillId="0" borderId="6" xfId="0" applyNumberFormat="1" applyFont="1" applyBorder="1"/>
    <xf numFmtId="0" fontId="1" fillId="23" borderId="4" xfId="0" applyFont="1" applyFill="1" applyBorder="1" applyAlignment="1">
      <alignment horizontal="center"/>
    </xf>
    <xf numFmtId="168" fontId="22" fillId="17" borderId="64" xfId="0" applyNumberFormat="1" applyFont="1" applyFill="1" applyBorder="1" applyAlignment="1">
      <alignment horizontal="center" vertical="top" wrapText="1" readingOrder="1"/>
    </xf>
    <xf numFmtId="168" fontId="22" fillId="24" borderId="61" xfId="0" applyNumberFormat="1" applyFont="1" applyFill="1" applyBorder="1" applyAlignment="1">
      <alignment horizontal="center" vertical="top" wrapText="1" readingOrder="1"/>
    </xf>
    <xf numFmtId="168" fontId="22" fillId="20" borderId="64" xfId="0" applyNumberFormat="1" applyFont="1" applyFill="1" applyBorder="1" applyAlignment="1">
      <alignment horizontal="center" vertical="top" wrapText="1" readingOrder="1"/>
    </xf>
    <xf numFmtId="0" fontId="21" fillId="14" borderId="60" xfId="0" applyNumberFormat="1" applyFont="1" applyFill="1" applyBorder="1" applyAlignment="1">
      <alignment vertical="top" wrapText="1"/>
    </xf>
    <xf numFmtId="0" fontId="21" fillId="0" borderId="59" xfId="0" applyNumberFormat="1" applyFont="1" applyFill="1" applyBorder="1" applyAlignment="1">
      <alignment vertical="top" wrapText="1"/>
    </xf>
    <xf numFmtId="0" fontId="24" fillId="25" borderId="58" xfId="0" applyNumberFormat="1" applyFont="1" applyFill="1" applyBorder="1" applyAlignment="1">
      <alignment horizontal="center" vertical="top" wrapText="1"/>
    </xf>
    <xf numFmtId="0" fontId="24" fillId="25" borderId="65" xfId="0" applyNumberFormat="1" applyFont="1" applyFill="1" applyBorder="1" applyAlignment="1">
      <alignment horizontal="center" vertical="top" wrapText="1"/>
    </xf>
    <xf numFmtId="0" fontId="22" fillId="20" borderId="64" xfId="0" applyNumberFormat="1" applyFont="1" applyFill="1" applyBorder="1" applyAlignment="1">
      <alignment horizontal="center" vertical="top" wrapText="1" readingOrder="1"/>
    </xf>
    <xf numFmtId="0" fontId="21" fillId="0" borderId="0" xfId="0" applyFont="1" applyFill="1" applyBorder="1" applyAlignment="1">
      <alignment horizontal="left"/>
    </xf>
    <xf numFmtId="0" fontId="23" fillId="0" borderId="6" xfId="0" applyNumberFormat="1" applyFont="1" applyFill="1" applyBorder="1" applyAlignment="1">
      <alignment horizontal="center" vertical="top" wrapText="1" readingOrder="1"/>
    </xf>
    <xf numFmtId="164" fontId="21" fillId="0" borderId="6" xfId="0" applyNumberFormat="1" applyFont="1" applyFill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6" xfId="0" applyNumberFormat="1" applyFont="1" applyFill="1" applyBorder="1" applyAlignment="1">
      <alignment horizontal="center" vertical="center"/>
    </xf>
    <xf numFmtId="168" fontId="21" fillId="0" borderId="0" xfId="0" applyNumberFormat="1" applyFont="1" applyFill="1" applyBorder="1" applyAlignment="1">
      <alignment horizontal="left"/>
    </xf>
    <xf numFmtId="164" fontId="21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2" fillId="23" borderId="6" xfId="0" applyFont="1" applyFill="1" applyBorder="1" applyAlignment="1"/>
    <xf numFmtId="0" fontId="2" fillId="23" borderId="1" xfId="0" applyFont="1" applyFill="1" applyBorder="1"/>
    <xf numFmtId="0" fontId="5" fillId="0" borderId="0" xfId="1"/>
    <xf numFmtId="0" fontId="21" fillId="0" borderId="0" xfId="1" applyFont="1" applyFill="1" applyBorder="1"/>
    <xf numFmtId="0" fontId="23" fillId="0" borderId="61" xfId="1" applyNumberFormat="1" applyFont="1" applyFill="1" applyBorder="1" applyAlignment="1">
      <alignment horizontal="center" vertical="top" wrapText="1" readingOrder="1"/>
    </xf>
    <xf numFmtId="0" fontId="22" fillId="16" borderId="62" xfId="1" applyNumberFormat="1" applyFont="1" applyFill="1" applyBorder="1" applyAlignment="1">
      <alignment horizontal="center" vertical="top" wrapText="1" readingOrder="1"/>
    </xf>
    <xf numFmtId="0" fontId="22" fillId="0" borderId="62" xfId="1" applyNumberFormat="1" applyFont="1" applyFill="1" applyBorder="1" applyAlignment="1">
      <alignment horizontal="center" vertical="top" wrapText="1" readingOrder="1"/>
    </xf>
    <xf numFmtId="0" fontId="22" fillId="17" borderId="62" xfId="1" applyNumberFormat="1" applyFont="1" applyFill="1" applyBorder="1" applyAlignment="1">
      <alignment horizontal="center" vertical="top" wrapText="1" readingOrder="1"/>
    </xf>
    <xf numFmtId="0" fontId="22" fillId="20" borderId="62" xfId="1" applyNumberFormat="1" applyFont="1" applyFill="1" applyBorder="1" applyAlignment="1">
      <alignment horizontal="center" vertical="top" wrapText="1" readingOrder="1"/>
    </xf>
    <xf numFmtId="0" fontId="22" fillId="21" borderId="62" xfId="1" applyNumberFormat="1" applyFont="1" applyFill="1" applyBorder="1" applyAlignment="1">
      <alignment horizontal="center" vertical="top" wrapText="1" readingOrder="1"/>
    </xf>
    <xf numFmtId="0" fontId="22" fillId="22" borderId="62" xfId="1" applyNumberFormat="1" applyFont="1" applyFill="1" applyBorder="1" applyAlignment="1">
      <alignment horizontal="center" vertical="top" wrapText="1" readingOrder="1"/>
    </xf>
    <xf numFmtId="0" fontId="22" fillId="3" borderId="62" xfId="1" applyNumberFormat="1" applyFont="1" applyFill="1" applyBorder="1" applyAlignment="1">
      <alignment horizontal="center" vertical="top" wrapText="1" readingOrder="1"/>
    </xf>
    <xf numFmtId="0" fontId="22" fillId="14" borderId="64" xfId="1" applyNumberFormat="1" applyFont="1" applyFill="1" applyBorder="1" applyAlignment="1">
      <alignment vertical="center" wrapText="1" readingOrder="1"/>
    </xf>
    <xf numFmtId="0" fontId="22" fillId="19" borderId="64" xfId="1" applyNumberFormat="1" applyFont="1" applyFill="1" applyBorder="1" applyAlignment="1">
      <alignment vertical="center" wrapText="1" readingOrder="1"/>
    </xf>
    <xf numFmtId="0" fontId="24" fillId="25" borderId="65" xfId="1" applyNumberFormat="1" applyFont="1" applyFill="1" applyBorder="1" applyAlignment="1">
      <alignment horizontal="center" vertical="top" wrapText="1"/>
    </xf>
    <xf numFmtId="0" fontId="24" fillId="25" borderId="58" xfId="1" applyNumberFormat="1" applyFont="1" applyFill="1" applyBorder="1" applyAlignment="1">
      <alignment horizontal="center" vertical="top" wrapText="1"/>
    </xf>
    <xf numFmtId="0" fontId="24" fillId="25" borderId="59" xfId="1" applyNumberFormat="1" applyFont="1" applyFill="1" applyBorder="1" applyAlignment="1">
      <alignment horizontal="center" vertical="top" wrapText="1"/>
    </xf>
    <xf numFmtId="0" fontId="21" fillId="14" borderId="60" xfId="1" applyNumberFormat="1" applyFont="1" applyFill="1" applyBorder="1" applyAlignment="1">
      <alignment vertical="top" wrapText="1"/>
    </xf>
    <xf numFmtId="0" fontId="15" fillId="14" borderId="65" xfId="1" applyNumberFormat="1" applyFont="1" applyFill="1" applyBorder="1" applyAlignment="1">
      <alignment vertical="top" wrapText="1" readingOrder="1"/>
    </xf>
    <xf numFmtId="0" fontId="22" fillId="19" borderId="61" xfId="1" applyNumberFormat="1" applyFont="1" applyFill="1" applyBorder="1" applyAlignment="1">
      <alignment vertical="center" wrapText="1" readingOrder="1"/>
    </xf>
    <xf numFmtId="0" fontId="22" fillId="20" borderId="64" xfId="1" applyNumberFormat="1" applyFont="1" applyFill="1" applyBorder="1" applyAlignment="1">
      <alignment vertical="center" wrapText="1" readingOrder="1"/>
    </xf>
    <xf numFmtId="0" fontId="22" fillId="0" borderId="61" xfId="1" applyNumberFormat="1" applyFont="1" applyFill="1" applyBorder="1" applyAlignment="1">
      <alignment horizontal="center" vertical="top" wrapText="1" readingOrder="1"/>
    </xf>
    <xf numFmtId="0" fontId="23" fillId="0" borderId="62" xfId="1" applyNumberFormat="1" applyFont="1" applyFill="1" applyBorder="1" applyAlignment="1">
      <alignment horizontal="center" vertical="top" wrapText="1" readingOrder="1"/>
    </xf>
    <xf numFmtId="0" fontId="22" fillId="17" borderId="61" xfId="1" applyNumberFormat="1" applyFont="1" applyFill="1" applyBorder="1" applyAlignment="1">
      <alignment horizontal="center" vertical="top" wrapText="1" readingOrder="1"/>
    </xf>
    <xf numFmtId="0" fontId="22" fillId="20" borderId="61" xfId="1" applyNumberFormat="1" applyFont="1" applyFill="1" applyBorder="1" applyAlignment="1">
      <alignment horizontal="center" vertical="top" wrapText="1" readingOrder="1"/>
    </xf>
    <xf numFmtId="0" fontId="22" fillId="16" borderId="61" xfId="1" applyNumberFormat="1" applyFont="1" applyFill="1" applyBorder="1" applyAlignment="1">
      <alignment horizontal="center" vertical="top" wrapText="1" readingOrder="1"/>
    </xf>
    <xf numFmtId="0" fontId="22" fillId="21" borderId="61" xfId="1" applyNumberFormat="1" applyFont="1" applyFill="1" applyBorder="1" applyAlignment="1">
      <alignment horizontal="center" vertical="top" wrapText="1" readingOrder="1"/>
    </xf>
    <xf numFmtId="0" fontId="22" fillId="18" borderId="61" xfId="1" applyNumberFormat="1" applyFont="1" applyFill="1" applyBorder="1" applyAlignment="1">
      <alignment horizontal="center" vertical="top" wrapText="1" readingOrder="1"/>
    </xf>
    <xf numFmtId="168" fontId="22" fillId="15" borderId="57" xfId="1" applyNumberFormat="1" applyFont="1" applyFill="1" applyBorder="1" applyAlignment="1">
      <alignment horizontal="center" vertical="center" wrapText="1" readingOrder="1"/>
    </xf>
    <xf numFmtId="0" fontId="22" fillId="0" borderId="64" xfId="1" applyNumberFormat="1" applyFont="1" applyFill="1" applyBorder="1" applyAlignment="1">
      <alignment horizontal="center" vertical="top" wrapText="1" readingOrder="1"/>
    </xf>
    <xf numFmtId="0" fontId="22" fillId="16" borderId="64" xfId="1" applyNumberFormat="1" applyFont="1" applyFill="1" applyBorder="1" applyAlignment="1">
      <alignment horizontal="center" vertical="top" wrapText="1" readingOrder="1"/>
    </xf>
    <xf numFmtId="0" fontId="22" fillId="20" borderId="64" xfId="1" applyNumberFormat="1" applyFont="1" applyFill="1" applyBorder="1" applyAlignment="1">
      <alignment horizontal="center" vertical="top" wrapText="1" readingOrder="1"/>
    </xf>
    <xf numFmtId="0" fontId="22" fillId="21" borderId="64" xfId="1" applyNumberFormat="1" applyFont="1" applyFill="1" applyBorder="1" applyAlignment="1">
      <alignment horizontal="center" vertical="top" wrapText="1" readingOrder="1"/>
    </xf>
    <xf numFmtId="0" fontId="23" fillId="0" borderId="64" xfId="1" applyNumberFormat="1" applyFont="1" applyFill="1" applyBorder="1" applyAlignment="1">
      <alignment horizontal="center" vertical="top" wrapText="1" readingOrder="1"/>
    </xf>
    <xf numFmtId="0" fontId="22" fillId="17" borderId="64" xfId="1" applyNumberFormat="1" applyFont="1" applyFill="1" applyBorder="1" applyAlignment="1">
      <alignment horizontal="center" vertical="top" wrapText="1" readingOrder="1"/>
    </xf>
    <xf numFmtId="0" fontId="0" fillId="6" borderId="6" xfId="0" applyFill="1" applyBorder="1" applyAlignment="1">
      <alignment horizontal="center"/>
    </xf>
    <xf numFmtId="164" fontId="5" fillId="0" borderId="6" xfId="0" applyNumberFormat="1" applyFont="1" applyBorder="1" applyAlignment="1">
      <alignment horizontal="center" vertical="center"/>
    </xf>
    <xf numFmtId="0" fontId="21" fillId="6" borderId="6" xfId="0" applyFont="1" applyFill="1" applyBorder="1" applyAlignment="1">
      <alignment horizontal="center"/>
    </xf>
    <xf numFmtId="0" fontId="2" fillId="10" borderId="10" xfId="0" applyFont="1" applyFill="1" applyBorder="1" applyAlignment="1">
      <alignment horizontal="center"/>
    </xf>
    <xf numFmtId="0" fontId="2" fillId="10" borderId="6" xfId="0" applyFont="1" applyFill="1" applyBorder="1" applyAlignment="1">
      <alignment horizontal="center" vertical="center"/>
    </xf>
    <xf numFmtId="0" fontId="21" fillId="0" borderId="37" xfId="0" applyFont="1" applyFill="1" applyBorder="1"/>
    <xf numFmtId="168" fontId="21" fillId="0" borderId="58" xfId="0" applyNumberFormat="1" applyFont="1" applyFill="1" applyBorder="1" applyAlignment="1">
      <alignment vertical="top" wrapText="1"/>
    </xf>
    <xf numFmtId="168" fontId="21" fillId="0" borderId="59" xfId="0" applyNumberFormat="1" applyFont="1" applyFill="1" applyBorder="1" applyAlignment="1">
      <alignment vertical="top" wrapText="1"/>
    </xf>
    <xf numFmtId="168" fontId="22" fillId="15" borderId="65" xfId="0" applyNumberFormat="1" applyFont="1" applyFill="1" applyBorder="1" applyAlignment="1">
      <alignment horizontal="center" vertical="center" wrapText="1" readingOrder="1"/>
    </xf>
    <xf numFmtId="175" fontId="21" fillId="0" borderId="0" xfId="0" applyNumberFormat="1" applyFont="1" applyFill="1" applyBorder="1" applyAlignment="1"/>
    <xf numFmtId="168" fontId="20" fillId="15" borderId="65" xfId="0" applyNumberFormat="1" applyFont="1" applyFill="1" applyBorder="1" applyAlignment="1">
      <alignment horizontal="center" vertical="center" wrapText="1" readingOrder="1"/>
    </xf>
    <xf numFmtId="0" fontId="25" fillId="0" borderId="0" xfId="0" applyFont="1" applyFill="1" applyBorder="1"/>
    <xf numFmtId="0" fontId="25" fillId="0" borderId="0" xfId="0" applyFont="1" applyFill="1" applyBorder="1" applyAlignment="1"/>
    <xf numFmtId="168" fontId="21" fillId="0" borderId="58" xfId="0" applyNumberFormat="1" applyFont="1" applyFill="1" applyBorder="1" applyAlignment="1">
      <alignment vertical="top" wrapText="1"/>
    </xf>
    <xf numFmtId="168" fontId="21" fillId="0" borderId="59" xfId="0" applyNumberFormat="1" applyFont="1" applyFill="1" applyBorder="1" applyAlignment="1">
      <alignment vertical="top" wrapText="1"/>
    </xf>
    <xf numFmtId="168" fontId="24" fillId="25" borderId="58" xfId="0" applyNumberFormat="1" applyFont="1" applyFill="1" applyBorder="1" applyAlignment="1">
      <alignment horizontal="center" vertical="top" wrapText="1"/>
    </xf>
    <xf numFmtId="0" fontId="25" fillId="0" borderId="46" xfId="0" applyFont="1" applyFill="1" applyBorder="1"/>
    <xf numFmtId="0" fontId="25" fillId="0" borderId="49" xfId="0" applyFont="1" applyFill="1" applyBorder="1"/>
    <xf numFmtId="22" fontId="21" fillId="0" borderId="63" xfId="1" applyNumberFormat="1" applyFont="1" applyFill="1" applyBorder="1" applyAlignment="1">
      <alignment horizontal="center"/>
    </xf>
    <xf numFmtId="175" fontId="21" fillId="0" borderId="0" xfId="0" applyNumberFormat="1" applyFont="1" applyFill="1" applyBorder="1" applyAlignment="1">
      <alignment horizontal="left"/>
    </xf>
    <xf numFmtId="174" fontId="15" fillId="14" borderId="66" xfId="1" applyNumberFormat="1" applyFont="1" applyFill="1" applyBorder="1" applyAlignment="1">
      <alignment horizontal="center" vertical="center" wrapText="1" readingOrder="1"/>
    </xf>
    <xf numFmtId="174" fontId="15" fillId="14" borderId="60" xfId="1" applyNumberFormat="1" applyFont="1" applyFill="1" applyBorder="1" applyAlignment="1">
      <alignment horizontal="center" vertical="center" wrapText="1" readingOrder="1"/>
    </xf>
    <xf numFmtId="0" fontId="20" fillId="15" borderId="57" xfId="1" applyNumberFormat="1" applyFont="1" applyFill="1" applyBorder="1" applyAlignment="1">
      <alignment horizontal="center" vertical="center" wrapText="1" readingOrder="1"/>
    </xf>
    <xf numFmtId="0" fontId="21" fillId="0" borderId="58" xfId="1" applyNumberFormat="1" applyFont="1" applyFill="1" applyBorder="1" applyAlignment="1">
      <alignment vertical="top" wrapText="1"/>
    </xf>
    <xf numFmtId="0" fontId="21" fillId="0" borderId="59" xfId="1" applyNumberFormat="1" applyFont="1" applyFill="1" applyBorder="1" applyAlignment="1">
      <alignment vertical="top" wrapText="1"/>
    </xf>
    <xf numFmtId="0" fontId="5" fillId="0" borderId="16" xfId="0" applyFont="1" applyBorder="1" applyAlignment="1">
      <alignment horizontal="center" textRotation="255"/>
    </xf>
    <xf numFmtId="0" fontId="5" fillId="0" borderId="37" xfId="0" applyFont="1" applyBorder="1" applyAlignment="1">
      <alignment horizontal="center" textRotation="255"/>
    </xf>
    <xf numFmtId="0" fontId="5" fillId="0" borderId="28" xfId="0" applyFont="1" applyBorder="1" applyAlignment="1">
      <alignment horizontal="center" textRotation="255"/>
    </xf>
    <xf numFmtId="0" fontId="5" fillId="0" borderId="27" xfId="0" applyFont="1" applyBorder="1" applyAlignment="1">
      <alignment horizontal="center" textRotation="255"/>
    </xf>
    <xf numFmtId="171" fontId="0" fillId="0" borderId="0" xfId="0" applyNumberFormat="1" applyAlignment="1">
      <alignment horizontal="left"/>
    </xf>
    <xf numFmtId="0" fontId="2" fillId="6" borderId="6" xfId="0" applyFont="1" applyFill="1" applyBorder="1" applyAlignment="1">
      <alignment horizontal="center" vertical="center"/>
    </xf>
    <xf numFmtId="168" fontId="21" fillId="0" borderId="16" xfId="0" applyNumberFormat="1" applyFont="1" applyFill="1" applyBorder="1" applyAlignment="1">
      <alignment horizontal="left"/>
    </xf>
    <xf numFmtId="168" fontId="21" fillId="0" borderId="20" xfId="0" applyNumberFormat="1" applyFont="1" applyFill="1" applyBorder="1" applyAlignment="1">
      <alignment horizontal="left"/>
    </xf>
    <xf numFmtId="168" fontId="24" fillId="25" borderId="69" xfId="0" applyNumberFormat="1" applyFont="1" applyFill="1" applyBorder="1" applyAlignment="1">
      <alignment horizontal="center" vertical="top" wrapText="1"/>
    </xf>
    <xf numFmtId="168" fontId="24" fillId="25" borderId="64" xfId="0" applyNumberFormat="1" applyFont="1" applyFill="1" applyBorder="1" applyAlignment="1">
      <alignment horizontal="center" vertical="top" wrapText="1"/>
    </xf>
    <xf numFmtId="168" fontId="21" fillId="0" borderId="0" xfId="0" applyNumberFormat="1" applyFont="1" applyFill="1" applyBorder="1" applyAlignment="1">
      <alignment horizontal="center"/>
    </xf>
    <xf numFmtId="168" fontId="21" fillId="6" borderId="1" xfId="0" applyNumberFormat="1" applyFont="1" applyFill="1" applyBorder="1" applyAlignment="1">
      <alignment horizontal="center"/>
    </xf>
    <xf numFmtId="168" fontId="21" fillId="6" borderId="7" xfId="0" applyNumberFormat="1" applyFont="1" applyFill="1" applyBorder="1" applyAlignment="1">
      <alignment horizontal="center"/>
    </xf>
    <xf numFmtId="168" fontId="22" fillId="0" borderId="16" xfId="0" applyNumberFormat="1" applyFont="1" applyFill="1" applyBorder="1" applyAlignment="1">
      <alignment horizontal="left" vertical="center" wrapText="1"/>
    </xf>
    <xf numFmtId="168" fontId="22" fillId="0" borderId="20" xfId="0" applyNumberFormat="1" applyFont="1" applyFill="1" applyBorder="1" applyAlignment="1">
      <alignment horizontal="left" vertical="center" wrapText="1"/>
    </xf>
    <xf numFmtId="168" fontId="21" fillId="0" borderId="16" xfId="0" applyNumberFormat="1" applyFont="1" applyFill="1" applyBorder="1" applyAlignment="1">
      <alignment horizontal="left" vertical="center"/>
    </xf>
    <xf numFmtId="168" fontId="21" fillId="0" borderId="20" xfId="0" applyNumberFormat="1" applyFont="1" applyFill="1" applyBorder="1" applyAlignment="1">
      <alignment horizontal="left" vertical="center"/>
    </xf>
    <xf numFmtId="0" fontId="15" fillId="14" borderId="57" xfId="0" applyNumberFormat="1" applyFont="1" applyFill="1" applyBorder="1" applyAlignment="1">
      <alignment vertical="top" wrapText="1" readingOrder="1"/>
    </xf>
    <xf numFmtId="0" fontId="21" fillId="14" borderId="60" xfId="0" applyNumberFormat="1" applyFont="1" applyFill="1" applyBorder="1" applyAlignment="1">
      <alignment vertical="top" wrapText="1"/>
    </xf>
    <xf numFmtId="168" fontId="20" fillId="15" borderId="57" xfId="0" applyNumberFormat="1" applyFont="1" applyFill="1" applyBorder="1" applyAlignment="1">
      <alignment horizontal="center" vertical="center" wrapText="1" readingOrder="1"/>
    </xf>
    <xf numFmtId="168" fontId="21" fillId="0" borderId="58" xfId="0" applyNumberFormat="1" applyFont="1" applyFill="1" applyBorder="1" applyAlignment="1">
      <alignment vertical="top" wrapText="1"/>
    </xf>
    <xf numFmtId="168" fontId="21" fillId="0" borderId="59" xfId="0" applyNumberFormat="1" applyFont="1" applyFill="1" applyBorder="1" applyAlignment="1">
      <alignment vertical="top" wrapText="1"/>
    </xf>
    <xf numFmtId="168" fontId="21" fillId="0" borderId="63" xfId="0" applyNumberFormat="1" applyFont="1" applyFill="1" applyBorder="1" applyAlignment="1">
      <alignment horizontal="center"/>
    </xf>
    <xf numFmtId="0" fontId="7" fillId="0" borderId="37" xfId="0" applyFont="1" applyBorder="1" applyAlignment="1">
      <alignment horizontal="center" textRotation="255"/>
    </xf>
    <xf numFmtId="0" fontId="7" fillId="0" borderId="28" xfId="0" applyFont="1" applyBorder="1" applyAlignment="1">
      <alignment horizontal="center" textRotation="255"/>
    </xf>
    <xf numFmtId="0" fontId="7" fillId="0" borderId="27" xfId="0" applyFont="1" applyBorder="1" applyAlignment="1">
      <alignment horizontal="center" textRotation="255"/>
    </xf>
    <xf numFmtId="171" fontId="0" fillId="0" borderId="0" xfId="0" applyNumberFormat="1" applyFill="1" applyAlignment="1">
      <alignment horizontal="left"/>
    </xf>
    <xf numFmtId="175" fontId="0" fillId="0" borderId="0" xfId="0" applyNumberFormat="1" applyAlignment="1">
      <alignment horizontal="left"/>
    </xf>
    <xf numFmtId="168" fontId="5" fillId="6" borderId="1" xfId="0" applyNumberFormat="1" applyFont="1" applyFill="1" applyBorder="1" applyAlignment="1">
      <alignment horizontal="center"/>
    </xf>
    <xf numFmtId="168" fontId="0" fillId="6" borderId="7" xfId="0" applyNumberFormat="1" applyFill="1" applyBorder="1" applyAlignment="1">
      <alignment horizontal="center"/>
    </xf>
    <xf numFmtId="168" fontId="21" fillId="8" borderId="16" xfId="0" applyNumberFormat="1" applyFont="1" applyFill="1" applyBorder="1" applyAlignment="1">
      <alignment horizontal="left"/>
    </xf>
    <xf numFmtId="168" fontId="21" fillId="8" borderId="20" xfId="0" applyNumberFormat="1" applyFont="1" applyFill="1" applyBorder="1" applyAlignment="1">
      <alignment horizontal="left"/>
    </xf>
    <xf numFmtId="0" fontId="7" fillId="0" borderId="16" xfId="0" applyFont="1" applyBorder="1" applyAlignment="1">
      <alignment horizontal="center" textRotation="255"/>
    </xf>
    <xf numFmtId="0" fontId="7" fillId="0" borderId="20" xfId="0" applyFont="1" applyBorder="1" applyAlignment="1">
      <alignment horizontal="center" textRotation="255"/>
    </xf>
    <xf numFmtId="0" fontId="20" fillId="15" borderId="57" xfId="0" applyNumberFormat="1" applyFont="1" applyFill="1" applyBorder="1" applyAlignment="1">
      <alignment horizontal="center" vertical="center" wrapText="1" readingOrder="1"/>
    </xf>
    <xf numFmtId="0" fontId="21" fillId="0" borderId="58" xfId="0" applyNumberFormat="1" applyFont="1" applyFill="1" applyBorder="1" applyAlignment="1">
      <alignment vertical="top" wrapText="1"/>
    </xf>
    <xf numFmtId="0" fontId="21" fillId="0" borderId="59" xfId="0" applyNumberFormat="1" applyFont="1" applyFill="1" applyBorder="1" applyAlignment="1">
      <alignment vertical="top" wrapText="1"/>
    </xf>
    <xf numFmtId="22" fontId="0" fillId="0" borderId="0" xfId="0" applyNumberFormat="1" applyBorder="1" applyAlignment="1">
      <alignment horizontal="left"/>
    </xf>
    <xf numFmtId="174" fontId="15" fillId="14" borderId="63" xfId="0" applyNumberFormat="1" applyFont="1" applyFill="1" applyBorder="1" applyAlignment="1">
      <alignment horizontal="center" vertical="center" wrapText="1" readingOrder="1"/>
    </xf>
    <xf numFmtId="174" fontId="15" fillId="14" borderId="64" xfId="0" applyNumberFormat="1" applyFont="1" applyFill="1" applyBorder="1" applyAlignment="1">
      <alignment horizontal="center" vertical="center" wrapText="1" readingOrder="1"/>
    </xf>
    <xf numFmtId="0" fontId="19" fillId="6" borderId="67" xfId="0" applyFont="1" applyFill="1" applyBorder="1" applyAlignment="1">
      <alignment horizontal="center"/>
    </xf>
    <xf numFmtId="0" fontId="19" fillId="6" borderId="68" xfId="0" applyFont="1" applyFill="1" applyBorder="1" applyAlignment="1">
      <alignment horizontal="center"/>
    </xf>
    <xf numFmtId="0" fontId="7" fillId="0" borderId="6" xfId="0" applyFont="1" applyBorder="1" applyAlignment="1">
      <alignment horizontal="center" textRotation="255"/>
    </xf>
    <xf numFmtId="0" fontId="5" fillId="0" borderId="6" xfId="0" applyFont="1" applyBorder="1" applyAlignment="1">
      <alignment horizontal="center" textRotation="255"/>
    </xf>
    <xf numFmtId="0" fontId="7" fillId="0" borderId="7" xfId="0" applyFont="1" applyBorder="1" applyAlignment="1">
      <alignment horizontal="center" textRotation="255"/>
    </xf>
  </cellXfs>
  <cellStyles count="2">
    <cellStyle name="Normal" xfId="0" builtinId="0"/>
    <cellStyle name="Normal 2" xfId="1"/>
  </cellStyles>
  <dxfs count="90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FFFCC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fgColor indexed="64"/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fgColor indexed="64"/>
          <bgColor rgb="FFFFFF66"/>
        </patternFill>
      </fill>
    </dxf>
    <dxf>
      <fill>
        <patternFill patternType="solid">
          <fgColor indexed="64"/>
          <bgColor rgb="FFFFFF66"/>
        </patternFill>
      </fill>
    </dxf>
    <dxf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rgb="FFFFFF66"/>
        </patternFill>
      </fill>
    </dxf>
    <dxf>
      <fill>
        <patternFill patternType="solid">
          <fgColor indexed="64"/>
          <bgColor rgb="FFFFFF66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fgColor indexed="64"/>
          <bgColor rgb="FFFFFF66"/>
        </patternFill>
      </fill>
    </dxf>
    <dxf>
      <fill>
        <patternFill patternType="solid">
          <fgColor indexed="64"/>
          <bgColor rgb="FFFFFF99"/>
        </patternFill>
      </fill>
    </dxf>
  </dxfs>
  <tableStyles count="0" defaultTableStyle="TableStyleMedium9" defaultPivotStyle="PivotStyleLight16"/>
  <colors>
    <mruColors>
      <color rgb="FFFFFF66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0</xdr:colOff>
          <xdr:row>2</xdr:row>
          <xdr:rowOff>133350</xdr:rowOff>
        </xdr:from>
        <xdr:to>
          <xdr:col>38</xdr:col>
          <xdr:colOff>104775</xdr:colOff>
          <xdr:row>3</xdr:row>
          <xdr:rowOff>304800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xdr:twoCellAnchor>
    <xdr:from>
      <xdr:col>37</xdr:col>
      <xdr:colOff>28575</xdr:colOff>
      <xdr:row>4</xdr:row>
      <xdr:rowOff>247650</xdr:rowOff>
    </xdr:from>
    <xdr:to>
      <xdr:col>38</xdr:col>
      <xdr:colOff>66675</xdr:colOff>
      <xdr:row>6</xdr:row>
      <xdr:rowOff>85725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13820775" y="1219200"/>
          <a:ext cx="800100" cy="4667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314325</xdr:colOff>
          <xdr:row>1</xdr:row>
          <xdr:rowOff>85725</xdr:rowOff>
        </xdr:from>
        <xdr:to>
          <xdr:col>41</xdr:col>
          <xdr:colOff>276225</xdr:colOff>
          <xdr:row>4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xdr:twoCellAnchor>
    <xdr:from>
      <xdr:col>43</xdr:col>
      <xdr:colOff>0</xdr:colOff>
      <xdr:row>3</xdr:row>
      <xdr:rowOff>0</xdr:rowOff>
    </xdr:from>
    <xdr:to>
      <xdr:col>46</xdr:col>
      <xdr:colOff>57150</xdr:colOff>
      <xdr:row>5</xdr:row>
      <xdr:rowOff>95250</xdr:rowOff>
    </xdr:to>
    <xdr:sp macro="" textlink="">
      <xdr:nvSpPr>
        <xdr:cNvPr id="4" name="Ellipse 3">
          <a:hlinkClick xmlns:r="http://schemas.openxmlformats.org/officeDocument/2006/relationships" r:id="rId1"/>
        </xdr:cNvPr>
        <xdr:cNvSpPr/>
      </xdr:nvSpPr>
      <xdr:spPr>
        <a:xfrm>
          <a:off x="12677775" y="485775"/>
          <a:ext cx="800100" cy="4667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57150</xdr:colOff>
          <xdr:row>1</xdr:row>
          <xdr:rowOff>85725</xdr:rowOff>
        </xdr:from>
        <xdr:to>
          <xdr:col>32</xdr:col>
          <xdr:colOff>123825</xdr:colOff>
          <xdr:row>4</xdr:row>
          <xdr:rowOff>38100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133350</xdr:colOff>
          <xdr:row>1</xdr:row>
          <xdr:rowOff>85725</xdr:rowOff>
        </xdr:from>
        <xdr:to>
          <xdr:col>40</xdr:col>
          <xdr:colOff>47625</xdr:colOff>
          <xdr:row>4</xdr:row>
          <xdr:rowOff>76200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sur SAV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285750</xdr:colOff>
          <xdr:row>2</xdr:row>
          <xdr:rowOff>95250</xdr:rowOff>
        </xdr:from>
        <xdr:to>
          <xdr:col>39</xdr:col>
          <xdr:colOff>9525</xdr:colOff>
          <xdr:row>5</xdr:row>
          <xdr:rowOff>133350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342900</xdr:colOff>
          <xdr:row>6</xdr:row>
          <xdr:rowOff>85725</xdr:rowOff>
        </xdr:from>
        <xdr:to>
          <xdr:col>38</xdr:col>
          <xdr:colOff>685800</xdr:colOff>
          <xdr:row>8</xdr:row>
          <xdr:rowOff>190500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RECAP</a:t>
              </a:r>
            </a:p>
          </xdr:txBody>
        </xdr:sp>
        <xdr:clientData fPrintsWithSheet="0"/>
      </xdr:twoCellAnchor>
    </mc:Choice>
    <mc:Fallback/>
  </mc:AlternateContent>
  <xdr:twoCellAnchor>
    <xdr:from>
      <xdr:col>38</xdr:col>
      <xdr:colOff>0</xdr:colOff>
      <xdr:row>9</xdr:row>
      <xdr:rowOff>0</xdr:rowOff>
    </xdr:from>
    <xdr:to>
      <xdr:col>39</xdr:col>
      <xdr:colOff>38100</xdr:colOff>
      <xdr:row>10</xdr:row>
      <xdr:rowOff>161925</xdr:rowOff>
    </xdr:to>
    <xdr:sp macro="" textlink="">
      <xdr:nvSpPr>
        <xdr:cNvPr id="4" name="Ellipse 3">
          <a:hlinkClick xmlns:r="http://schemas.openxmlformats.org/officeDocument/2006/relationships" r:id="rId1"/>
        </xdr:cNvPr>
        <xdr:cNvSpPr/>
      </xdr:nvSpPr>
      <xdr:spPr>
        <a:xfrm>
          <a:off x="13468350" y="2362200"/>
          <a:ext cx="800100" cy="4667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133350</xdr:colOff>
          <xdr:row>4</xdr:row>
          <xdr:rowOff>19050</xdr:rowOff>
        </xdr:from>
        <xdr:to>
          <xdr:col>45</xdr:col>
          <xdr:colOff>228600</xdr:colOff>
          <xdr:row>11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xdr:twoCellAnchor>
    <xdr:from>
      <xdr:col>43</xdr:col>
      <xdr:colOff>0</xdr:colOff>
      <xdr:row>13</xdr:row>
      <xdr:rowOff>0</xdr:rowOff>
    </xdr:from>
    <xdr:to>
      <xdr:col>46</xdr:col>
      <xdr:colOff>57150</xdr:colOff>
      <xdr:row>17</xdr:row>
      <xdr:rowOff>142875</xdr:rowOff>
    </xdr:to>
    <xdr:sp macro="" textlink="">
      <xdr:nvSpPr>
        <xdr:cNvPr id="3" name="Ellipse 2">
          <a:hlinkClick xmlns:r="http://schemas.openxmlformats.org/officeDocument/2006/relationships" r:id="rId1"/>
        </xdr:cNvPr>
        <xdr:cNvSpPr/>
      </xdr:nvSpPr>
      <xdr:spPr>
        <a:xfrm>
          <a:off x="11744325" y="1695450"/>
          <a:ext cx="800100" cy="4667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47625</xdr:colOff>
          <xdr:row>2</xdr:row>
          <xdr:rowOff>123825</xdr:rowOff>
        </xdr:from>
        <xdr:to>
          <xdr:col>39</xdr:col>
          <xdr:colOff>123825</xdr:colOff>
          <xdr:row>4</xdr:row>
          <xdr:rowOff>295275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xdr:twoCellAnchor>
    <xdr:from>
      <xdr:col>38</xdr:col>
      <xdr:colOff>0</xdr:colOff>
      <xdr:row>6</xdr:row>
      <xdr:rowOff>0</xdr:rowOff>
    </xdr:from>
    <xdr:to>
      <xdr:col>39</xdr:col>
      <xdr:colOff>38100</xdr:colOff>
      <xdr:row>7</xdr:row>
      <xdr:rowOff>161925</xdr:rowOff>
    </xdr:to>
    <xdr:sp macro="" textlink="">
      <xdr:nvSpPr>
        <xdr:cNvPr id="4" name="Ellipse 3">
          <a:hlinkClick xmlns:r="http://schemas.openxmlformats.org/officeDocument/2006/relationships" r:id="rId1"/>
        </xdr:cNvPr>
        <xdr:cNvSpPr/>
      </xdr:nvSpPr>
      <xdr:spPr>
        <a:xfrm>
          <a:off x="13468350" y="1466850"/>
          <a:ext cx="800100" cy="4667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95250</xdr:colOff>
          <xdr:row>1</xdr:row>
          <xdr:rowOff>142875</xdr:rowOff>
        </xdr:from>
        <xdr:to>
          <xdr:col>42</xdr:col>
          <xdr:colOff>228600</xdr:colOff>
          <xdr:row>6</xdr:row>
          <xdr:rowOff>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xdr:twoCellAnchor>
    <xdr:from>
      <xdr:col>41</xdr:col>
      <xdr:colOff>0</xdr:colOff>
      <xdr:row>9</xdr:row>
      <xdr:rowOff>0</xdr:rowOff>
    </xdr:from>
    <xdr:to>
      <xdr:col>42</xdr:col>
      <xdr:colOff>95250</xdr:colOff>
      <xdr:row>14</xdr:row>
      <xdr:rowOff>142875</xdr:rowOff>
    </xdr:to>
    <xdr:sp macro="" textlink="">
      <xdr:nvSpPr>
        <xdr:cNvPr id="3" name="Ellipse 2">
          <a:hlinkClick xmlns:r="http://schemas.openxmlformats.org/officeDocument/2006/relationships" r:id="rId1"/>
        </xdr:cNvPr>
        <xdr:cNvSpPr/>
      </xdr:nvSpPr>
      <xdr:spPr>
        <a:xfrm>
          <a:off x="11591925" y="1381125"/>
          <a:ext cx="800100" cy="4667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276225</xdr:colOff>
          <xdr:row>2</xdr:row>
          <xdr:rowOff>66675</xdr:rowOff>
        </xdr:from>
        <xdr:to>
          <xdr:col>37</xdr:col>
          <xdr:colOff>752475</xdr:colOff>
          <xdr:row>4</xdr:row>
          <xdr:rowOff>219075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xdr:twoCellAnchor>
    <xdr:from>
      <xdr:col>37</xdr:col>
      <xdr:colOff>0</xdr:colOff>
      <xdr:row>5</xdr:row>
      <xdr:rowOff>0</xdr:rowOff>
    </xdr:from>
    <xdr:to>
      <xdr:col>38</xdr:col>
      <xdr:colOff>38100</xdr:colOff>
      <xdr:row>6</xdr:row>
      <xdr:rowOff>152400</xdr:rowOff>
    </xdr:to>
    <xdr:sp macro="" textlink="">
      <xdr:nvSpPr>
        <xdr:cNvPr id="3" name="Ellipse 2">
          <a:hlinkClick xmlns:r="http://schemas.openxmlformats.org/officeDocument/2006/relationships" r:id="rId1"/>
        </xdr:cNvPr>
        <xdr:cNvSpPr/>
      </xdr:nvSpPr>
      <xdr:spPr>
        <a:xfrm>
          <a:off x="14011275" y="1285875"/>
          <a:ext cx="800100" cy="4667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47625</xdr:colOff>
          <xdr:row>1</xdr:row>
          <xdr:rowOff>66675</xdr:rowOff>
        </xdr:from>
        <xdr:to>
          <xdr:col>45</xdr:col>
          <xdr:colOff>142875</xdr:colOff>
          <xdr:row>5</xdr:row>
          <xdr:rowOff>142875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xdr:twoCellAnchor>
    <xdr:from>
      <xdr:col>43</xdr:col>
      <xdr:colOff>0</xdr:colOff>
      <xdr:row>9</xdr:row>
      <xdr:rowOff>0</xdr:rowOff>
    </xdr:from>
    <xdr:to>
      <xdr:col>46</xdr:col>
      <xdr:colOff>57150</xdr:colOff>
      <xdr:row>14</xdr:row>
      <xdr:rowOff>142875</xdr:rowOff>
    </xdr:to>
    <xdr:sp macro="" textlink="">
      <xdr:nvSpPr>
        <xdr:cNvPr id="3" name="Ellipse 2">
          <a:hlinkClick xmlns:r="http://schemas.openxmlformats.org/officeDocument/2006/relationships" r:id="rId1"/>
        </xdr:cNvPr>
        <xdr:cNvSpPr/>
      </xdr:nvSpPr>
      <xdr:spPr>
        <a:xfrm>
          <a:off x="11744325" y="1371600"/>
          <a:ext cx="800100" cy="4667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123825</xdr:colOff>
          <xdr:row>2</xdr:row>
          <xdr:rowOff>28575</xdr:rowOff>
        </xdr:from>
        <xdr:to>
          <xdr:col>38</xdr:col>
          <xdr:colOff>200025</xdr:colOff>
          <xdr:row>5</xdr:row>
          <xdr:rowOff>66675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xdr:twoCellAnchor>
    <xdr:from>
      <xdr:col>37</xdr:col>
      <xdr:colOff>0</xdr:colOff>
      <xdr:row>6</xdr:row>
      <xdr:rowOff>0</xdr:rowOff>
    </xdr:from>
    <xdr:to>
      <xdr:col>38</xdr:col>
      <xdr:colOff>38100</xdr:colOff>
      <xdr:row>7</xdr:row>
      <xdr:rowOff>219075</xdr:rowOff>
    </xdr:to>
    <xdr:sp macro="" textlink="">
      <xdr:nvSpPr>
        <xdr:cNvPr id="3" name="Ellipse 2">
          <a:hlinkClick xmlns:r="http://schemas.openxmlformats.org/officeDocument/2006/relationships" r:id="rId1"/>
        </xdr:cNvPr>
        <xdr:cNvSpPr/>
      </xdr:nvSpPr>
      <xdr:spPr>
        <a:xfrm>
          <a:off x="13716000" y="1285875"/>
          <a:ext cx="800100" cy="4667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47625</xdr:colOff>
          <xdr:row>1</xdr:row>
          <xdr:rowOff>28575</xdr:rowOff>
        </xdr:from>
        <xdr:to>
          <xdr:col>46</xdr:col>
          <xdr:colOff>142875</xdr:colOff>
          <xdr:row>5</xdr:row>
          <xdr:rowOff>104775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xdr:twoCellAnchor>
    <xdr:from>
      <xdr:col>44</xdr:col>
      <xdr:colOff>0</xdr:colOff>
      <xdr:row>9</xdr:row>
      <xdr:rowOff>0</xdr:rowOff>
    </xdr:from>
    <xdr:to>
      <xdr:col>46</xdr:col>
      <xdr:colOff>304800</xdr:colOff>
      <xdr:row>14</xdr:row>
      <xdr:rowOff>142875</xdr:rowOff>
    </xdr:to>
    <xdr:sp macro="" textlink="">
      <xdr:nvSpPr>
        <xdr:cNvPr id="3" name="Ellipse 2">
          <a:hlinkClick xmlns:r="http://schemas.openxmlformats.org/officeDocument/2006/relationships" r:id="rId1"/>
        </xdr:cNvPr>
        <xdr:cNvSpPr/>
      </xdr:nvSpPr>
      <xdr:spPr>
        <a:xfrm>
          <a:off x="11725275" y="1390650"/>
          <a:ext cx="800100" cy="4667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rtlCol="0" anchor="ctr"/>
      <a:lstStyle>
        <a:defPPr algn="ctr">
          <a:defRPr sz="1100">
            <a:effectLst>
              <a:outerShdw blurRad="50800" dist="50800" dir="5400000" algn="ctr" rotWithShape="0">
                <a:schemeClr val="tx1"/>
              </a:outerShdw>
            </a:effectLst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5.bin"/><Relationship Id="rId5" Type="http://schemas.openxmlformats.org/officeDocument/2006/relationships/comments" Target="../comments2.xml"/><Relationship Id="rId4" Type="http://schemas.openxmlformats.org/officeDocument/2006/relationships/ctrlProp" Target="../ctrlProps/ctrlProp1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6.bin"/><Relationship Id="rId5" Type="http://schemas.openxmlformats.org/officeDocument/2006/relationships/comments" Target="../comments3.xml"/><Relationship Id="rId4" Type="http://schemas.openxmlformats.org/officeDocument/2006/relationships/ctrlProp" Target="../ctrlProps/ctrlProp13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>
    <tabColor rgb="FFFFC000"/>
  </sheetPr>
  <dimension ref="A1:AV21"/>
  <sheetViews>
    <sheetView showGridLines="0" workbookViewId="0">
      <pane xSplit="1" ySplit="2" topLeftCell="B3" activePane="bottomRight" state="frozen"/>
      <selection pane="topRight" activeCell="C1" sqref="C1"/>
      <selection pane="bottomLeft" activeCell="A3" sqref="A3"/>
      <selection pane="bottomRight" activeCell="AK13" sqref="AK13"/>
    </sheetView>
  </sheetViews>
  <sheetFormatPr baseColWidth="10" defaultRowHeight="15" x14ac:dyDescent="0.25"/>
  <cols>
    <col min="1" max="1" width="8.42578125" style="231" customWidth="1"/>
    <col min="2" max="2" width="8.42578125" style="231" bestFit="1" customWidth="1"/>
    <col min="3" max="37" width="5.42578125" style="231" customWidth="1"/>
    <col min="38" max="47" width="11.42578125" style="231"/>
    <col min="48" max="48" width="0" style="423" hidden="1" customWidth="1"/>
    <col min="49" max="16384" width="11.42578125" style="231"/>
  </cols>
  <sheetData>
    <row r="1" spans="1:48" ht="13.5" customHeight="1" x14ac:dyDescent="0.25">
      <c r="A1" s="427"/>
      <c r="B1" s="390"/>
      <c r="C1" s="386"/>
      <c r="D1" s="387"/>
      <c r="E1" s="387"/>
      <c r="F1" s="387"/>
      <c r="G1" s="387"/>
      <c r="H1" s="387"/>
      <c r="I1" s="388"/>
      <c r="J1" s="429"/>
      <c r="K1" s="430"/>
      <c r="L1" s="430"/>
      <c r="M1" s="430"/>
      <c r="N1" s="430"/>
      <c r="O1" s="430"/>
      <c r="P1" s="431"/>
      <c r="Q1" s="429"/>
      <c r="R1" s="430"/>
      <c r="S1" s="430"/>
      <c r="T1" s="430"/>
      <c r="U1" s="430"/>
      <c r="V1" s="430"/>
      <c r="W1" s="431"/>
      <c r="X1" s="429"/>
      <c r="Y1" s="430"/>
      <c r="Z1" s="430"/>
      <c r="AA1" s="430"/>
      <c r="AB1" s="430"/>
      <c r="AC1" s="430"/>
      <c r="AD1" s="431"/>
      <c r="AE1" s="386"/>
      <c r="AF1" s="388"/>
      <c r="AG1" s="294"/>
      <c r="AV1" s="424"/>
    </row>
    <row r="2" spans="1:48" ht="13.5" customHeight="1" x14ac:dyDescent="0.25">
      <c r="A2" s="428"/>
      <c r="B2" s="389"/>
      <c r="C2" s="400"/>
      <c r="D2" s="400"/>
      <c r="E2" s="400"/>
      <c r="F2" s="400"/>
      <c r="G2" s="400"/>
      <c r="H2" s="400"/>
      <c r="I2" s="400"/>
      <c r="J2" s="400"/>
      <c r="K2" s="400"/>
      <c r="L2" s="400"/>
      <c r="M2" s="400"/>
      <c r="N2" s="400"/>
      <c r="O2" s="400"/>
      <c r="P2" s="400"/>
      <c r="Q2" s="400"/>
      <c r="R2" s="400"/>
      <c r="S2" s="400"/>
      <c r="T2" s="400"/>
      <c r="U2" s="400"/>
      <c r="V2" s="400"/>
      <c r="W2" s="400"/>
      <c r="X2" s="400"/>
      <c r="Y2" s="400"/>
      <c r="Z2" s="400"/>
      <c r="AA2" s="400"/>
      <c r="AB2" s="400"/>
      <c r="AC2" s="400"/>
      <c r="AD2" s="400"/>
      <c r="AE2" s="400"/>
      <c r="AF2" s="400"/>
    </row>
    <row r="3" spans="1:48" ht="24.95" customHeight="1" x14ac:dyDescent="0.25">
      <c r="A3" s="391"/>
      <c r="B3" s="391"/>
      <c r="C3" s="393"/>
      <c r="D3" s="393"/>
      <c r="E3" s="393"/>
      <c r="F3" s="396"/>
      <c r="G3" s="393"/>
      <c r="H3" s="376"/>
      <c r="I3" s="376"/>
      <c r="J3" s="395"/>
      <c r="K3" s="395"/>
      <c r="L3" s="395"/>
      <c r="M3" s="395"/>
      <c r="N3" s="395"/>
      <c r="O3" s="376"/>
      <c r="P3" s="376"/>
      <c r="Q3" s="398"/>
      <c r="R3" s="398"/>
      <c r="S3" s="398"/>
      <c r="T3" s="398"/>
      <c r="U3" s="398"/>
      <c r="V3" s="376"/>
      <c r="W3" s="376"/>
      <c r="X3" s="397"/>
      <c r="Y3" s="398"/>
      <c r="Z3" s="398"/>
      <c r="AA3" s="398"/>
      <c r="AB3" s="398"/>
      <c r="AC3" s="376"/>
      <c r="AD3" s="376"/>
      <c r="AE3" s="393"/>
      <c r="AF3" s="401"/>
      <c r="AG3" s="314"/>
      <c r="AH3" s="148"/>
      <c r="AI3" s="221"/>
      <c r="AJ3" s="314"/>
    </row>
    <row r="4" spans="1:48" ht="24.95" customHeight="1" x14ac:dyDescent="0.25">
      <c r="A4" s="385"/>
      <c r="B4" s="385"/>
      <c r="C4" s="378"/>
      <c r="D4" s="378"/>
      <c r="E4" s="378"/>
      <c r="F4" s="378"/>
      <c r="G4" s="378"/>
      <c r="H4" s="376"/>
      <c r="I4" s="378"/>
      <c r="J4" s="378"/>
      <c r="K4" s="378"/>
      <c r="L4" s="378"/>
      <c r="M4" s="378"/>
      <c r="N4" s="378"/>
      <c r="O4" s="376"/>
      <c r="P4" s="376"/>
      <c r="Q4" s="377"/>
      <c r="R4" s="378"/>
      <c r="S4" s="394"/>
      <c r="T4" s="377"/>
      <c r="U4" s="378"/>
      <c r="V4" s="376"/>
      <c r="W4" s="376"/>
      <c r="X4" s="378"/>
      <c r="Y4" s="378"/>
      <c r="Z4" s="378"/>
      <c r="AA4" s="378"/>
      <c r="AB4" s="378"/>
      <c r="AC4" s="376"/>
      <c r="AD4" s="376"/>
      <c r="AE4" s="377"/>
      <c r="AF4" s="402"/>
      <c r="AG4" s="314"/>
      <c r="AH4" s="148"/>
      <c r="AI4" s="221"/>
      <c r="AJ4" s="314"/>
    </row>
    <row r="5" spans="1:48" ht="24.95" customHeight="1" x14ac:dyDescent="0.25">
      <c r="A5" s="391"/>
      <c r="B5" s="391"/>
      <c r="C5" s="396"/>
      <c r="D5" s="396"/>
      <c r="E5" s="396"/>
      <c r="F5" s="397"/>
      <c r="G5" s="397"/>
      <c r="H5" s="376"/>
      <c r="I5" s="376"/>
      <c r="J5" s="393"/>
      <c r="K5" s="393"/>
      <c r="L5" s="393"/>
      <c r="M5" s="393"/>
      <c r="N5" s="393"/>
      <c r="O5" s="376"/>
      <c r="P5" s="376"/>
      <c r="Q5" s="399"/>
      <c r="R5" s="396"/>
      <c r="S5" s="396"/>
      <c r="T5" s="396"/>
      <c r="U5" s="397"/>
      <c r="V5" s="376"/>
      <c r="W5" s="376"/>
      <c r="X5" s="396"/>
      <c r="Y5" s="396"/>
      <c r="Z5" s="396"/>
      <c r="AA5" s="396"/>
      <c r="AB5" s="396"/>
      <c r="AC5" s="376"/>
      <c r="AD5" s="376"/>
      <c r="AE5" s="396"/>
      <c r="AF5" s="403"/>
      <c r="AG5" s="314"/>
      <c r="AH5" s="148"/>
      <c r="AI5" s="316"/>
      <c r="AJ5" s="314"/>
    </row>
    <row r="6" spans="1:48" ht="24.95" customHeight="1" x14ac:dyDescent="0.25">
      <c r="A6" s="391"/>
      <c r="B6" s="391"/>
      <c r="C6" s="393"/>
      <c r="D6" s="393"/>
      <c r="E6" s="393"/>
      <c r="F6" s="393"/>
      <c r="G6" s="393"/>
      <c r="H6" s="376"/>
      <c r="I6" s="376"/>
      <c r="J6" s="398"/>
      <c r="K6" s="398"/>
      <c r="L6" s="398"/>
      <c r="M6" s="398"/>
      <c r="N6" s="398"/>
      <c r="O6" s="376"/>
      <c r="P6" s="376"/>
      <c r="Q6" s="398"/>
      <c r="R6" s="398"/>
      <c r="S6" s="396"/>
      <c r="T6" s="397"/>
      <c r="U6" s="398"/>
      <c r="V6" s="376"/>
      <c r="W6" s="376"/>
      <c r="X6" s="396"/>
      <c r="Y6" s="396"/>
      <c r="Z6" s="396"/>
      <c r="AA6" s="397"/>
      <c r="AB6" s="397"/>
      <c r="AC6" s="376"/>
      <c r="AD6" s="376"/>
      <c r="AE6" s="397"/>
      <c r="AF6" s="404"/>
      <c r="AG6" s="314"/>
      <c r="AH6" s="148"/>
      <c r="AI6" s="316"/>
      <c r="AJ6" s="314"/>
    </row>
    <row r="7" spans="1:48" ht="24.95" customHeight="1" x14ac:dyDescent="0.25">
      <c r="A7" s="385"/>
      <c r="B7" s="385"/>
      <c r="C7" s="379"/>
      <c r="D7" s="379"/>
      <c r="E7" s="377"/>
      <c r="F7" s="381"/>
      <c r="G7" s="377"/>
      <c r="H7" s="376"/>
      <c r="I7" s="376"/>
      <c r="J7" s="377"/>
      <c r="K7" s="378"/>
      <c r="L7" s="378"/>
      <c r="M7" s="378"/>
      <c r="N7" s="378"/>
      <c r="O7" s="376"/>
      <c r="P7" s="376"/>
      <c r="Q7" s="381"/>
      <c r="R7" s="380"/>
      <c r="S7" s="380"/>
      <c r="T7" s="378"/>
      <c r="U7" s="378"/>
      <c r="V7" s="376"/>
      <c r="W7" s="376"/>
      <c r="X7" s="394"/>
      <c r="Y7" s="383"/>
      <c r="Z7" s="383"/>
      <c r="AA7" s="378"/>
      <c r="AB7" s="378"/>
      <c r="AC7" s="376"/>
      <c r="AD7" s="376"/>
      <c r="AE7" s="380"/>
      <c r="AF7" s="404"/>
      <c r="AG7" s="314"/>
      <c r="AH7" s="148"/>
      <c r="AI7" s="316"/>
      <c r="AJ7" s="314"/>
    </row>
    <row r="8" spans="1:48" ht="24.95" customHeight="1" x14ac:dyDescent="0.25">
      <c r="A8" s="384"/>
      <c r="B8" s="384"/>
      <c r="C8" s="394"/>
      <c r="D8" s="394"/>
      <c r="E8" s="394"/>
      <c r="F8" s="394"/>
      <c r="G8" s="394"/>
      <c r="H8" s="376"/>
      <c r="I8" s="394"/>
      <c r="J8" s="394"/>
      <c r="K8" s="394"/>
      <c r="L8" s="394"/>
      <c r="M8" s="394"/>
      <c r="N8" s="394"/>
      <c r="O8" s="376"/>
      <c r="P8" s="376"/>
      <c r="Q8" s="394"/>
      <c r="R8" s="394"/>
      <c r="S8" s="376"/>
      <c r="T8" s="394"/>
      <c r="U8" s="394"/>
      <c r="V8" s="376"/>
      <c r="W8" s="376"/>
      <c r="X8" s="394"/>
      <c r="Y8" s="394"/>
      <c r="Z8" s="394"/>
      <c r="AA8" s="394"/>
      <c r="AB8" s="394"/>
      <c r="AC8" s="376"/>
      <c r="AD8" s="376"/>
      <c r="AE8" s="394"/>
      <c r="AF8" s="405"/>
      <c r="AG8" s="314"/>
      <c r="AH8" s="148"/>
      <c r="AI8" s="221"/>
      <c r="AJ8" s="314"/>
    </row>
    <row r="9" spans="1:48" ht="24.95" customHeight="1" x14ac:dyDescent="0.25">
      <c r="A9" s="384"/>
      <c r="B9" s="384"/>
      <c r="C9" s="394"/>
      <c r="D9" s="394"/>
      <c r="E9" s="394"/>
      <c r="F9" s="394"/>
      <c r="G9" s="394"/>
      <c r="H9" s="376"/>
      <c r="I9" s="394"/>
      <c r="J9" s="394"/>
      <c r="K9" s="394"/>
      <c r="L9" s="394"/>
      <c r="M9" s="394"/>
      <c r="N9" s="394"/>
      <c r="O9" s="376"/>
      <c r="P9" s="376"/>
      <c r="Q9" s="394"/>
      <c r="R9" s="394"/>
      <c r="S9" s="394"/>
      <c r="T9" s="394"/>
      <c r="U9" s="394"/>
      <c r="V9" s="376"/>
      <c r="W9" s="376"/>
      <c r="X9" s="394"/>
      <c r="Y9" s="394"/>
      <c r="Z9" s="394"/>
      <c r="AA9" s="394"/>
      <c r="AB9" s="394"/>
      <c r="AC9" s="376"/>
      <c r="AD9" s="376"/>
      <c r="AE9" s="394"/>
      <c r="AF9" s="405"/>
      <c r="AG9" s="314"/>
      <c r="AH9" s="148"/>
      <c r="AI9" s="221"/>
      <c r="AJ9" s="314"/>
    </row>
    <row r="10" spans="1:48" ht="24.95" customHeight="1" x14ac:dyDescent="0.25">
      <c r="A10" s="385"/>
      <c r="B10" s="385"/>
      <c r="C10" s="378"/>
      <c r="D10" s="378"/>
      <c r="E10" s="380"/>
      <c r="F10" s="377"/>
      <c r="G10" s="377"/>
      <c r="H10" s="376"/>
      <c r="I10" s="393"/>
      <c r="J10" s="378"/>
      <c r="K10" s="378"/>
      <c r="L10" s="378"/>
      <c r="M10" s="378"/>
      <c r="N10" s="378"/>
      <c r="O10" s="376"/>
      <c r="P10" s="376"/>
      <c r="Q10" s="378"/>
      <c r="R10" s="378"/>
      <c r="S10" s="377"/>
      <c r="T10" s="377"/>
      <c r="U10" s="378"/>
      <c r="V10" s="376"/>
      <c r="W10" s="376"/>
      <c r="X10" s="378"/>
      <c r="Y10" s="378"/>
      <c r="Z10" s="378"/>
      <c r="AA10" s="378"/>
      <c r="AB10" s="377"/>
      <c r="AC10" s="376"/>
      <c r="AD10" s="376"/>
      <c r="AE10" s="379"/>
      <c r="AF10" s="401"/>
      <c r="AG10" s="314"/>
      <c r="AH10" s="148"/>
      <c r="AI10" s="316"/>
      <c r="AJ10" s="314"/>
    </row>
    <row r="11" spans="1:48" ht="24.95" customHeight="1" x14ac:dyDescent="0.25">
      <c r="A11" s="385"/>
      <c r="B11" s="385"/>
      <c r="C11" s="381"/>
      <c r="D11" s="380"/>
      <c r="E11" s="378"/>
      <c r="F11" s="378"/>
      <c r="G11" s="380"/>
      <c r="H11" s="376"/>
      <c r="I11" s="393"/>
      <c r="J11" s="378"/>
      <c r="K11" s="378"/>
      <c r="L11" s="378"/>
      <c r="M11" s="378"/>
      <c r="N11" s="378"/>
      <c r="O11" s="376"/>
      <c r="P11" s="376"/>
      <c r="Q11" s="378"/>
      <c r="R11" s="380"/>
      <c r="S11" s="378"/>
      <c r="T11" s="378"/>
      <c r="U11" s="378"/>
      <c r="V11" s="376"/>
      <c r="W11" s="376"/>
      <c r="X11" s="394"/>
      <c r="Y11" s="380"/>
      <c r="Z11" s="377"/>
      <c r="AA11" s="381"/>
      <c r="AB11" s="377"/>
      <c r="AC11" s="376"/>
      <c r="AD11" s="376"/>
      <c r="AE11" s="380"/>
      <c r="AF11" s="403"/>
      <c r="AG11" s="314"/>
      <c r="AH11" s="148"/>
      <c r="AI11" s="221"/>
      <c r="AJ11" s="314"/>
    </row>
    <row r="12" spans="1:48" ht="24.95" customHeight="1" x14ac:dyDescent="0.25">
      <c r="A12" s="392"/>
      <c r="B12" s="392"/>
      <c r="C12" s="394"/>
      <c r="D12" s="394"/>
      <c r="E12" s="394"/>
      <c r="F12" s="394"/>
      <c r="G12" s="378"/>
      <c r="H12" s="376"/>
      <c r="I12" s="376"/>
      <c r="J12" s="394"/>
      <c r="K12" s="394"/>
      <c r="L12" s="394"/>
      <c r="M12" s="394"/>
      <c r="N12" s="394"/>
      <c r="O12" s="376"/>
      <c r="P12" s="376"/>
      <c r="Q12" s="394"/>
      <c r="R12" s="394"/>
      <c r="S12" s="394"/>
      <c r="T12" s="394"/>
      <c r="U12" s="394"/>
      <c r="V12" s="376"/>
      <c r="W12" s="376"/>
      <c r="X12" s="394"/>
      <c r="Y12" s="381"/>
      <c r="Z12" s="394"/>
      <c r="AA12" s="394"/>
      <c r="AB12" s="394"/>
      <c r="AC12" s="376"/>
      <c r="AD12" s="376"/>
      <c r="AE12" s="394"/>
      <c r="AF12" s="405"/>
      <c r="AG12" s="314"/>
      <c r="AH12" s="148"/>
      <c r="AI12" s="221"/>
      <c r="AJ12" s="314"/>
    </row>
    <row r="13" spans="1:48" ht="24.95" customHeight="1" x14ac:dyDescent="0.25">
      <c r="A13" s="385"/>
      <c r="B13" s="385"/>
      <c r="C13" s="378"/>
      <c r="D13" s="380"/>
      <c r="E13" s="380"/>
      <c r="F13" s="380"/>
      <c r="G13" s="380"/>
      <c r="H13" s="376"/>
      <c r="I13" s="394"/>
      <c r="J13" s="380"/>
      <c r="K13" s="377"/>
      <c r="L13" s="381"/>
      <c r="M13" s="378"/>
      <c r="N13" s="378"/>
      <c r="O13" s="376"/>
      <c r="P13" s="376"/>
      <c r="Q13" s="379"/>
      <c r="R13" s="379"/>
      <c r="S13" s="379"/>
      <c r="T13" s="379"/>
      <c r="U13" s="379"/>
      <c r="V13" s="376"/>
      <c r="W13" s="376"/>
      <c r="X13" s="393"/>
      <c r="Y13" s="380"/>
      <c r="Z13" s="377"/>
      <c r="AA13" s="380"/>
      <c r="AB13" s="379"/>
      <c r="AC13" s="376"/>
      <c r="AD13" s="376"/>
      <c r="AE13" s="378"/>
      <c r="AF13" s="401"/>
      <c r="AG13" s="314"/>
      <c r="AH13" s="148"/>
      <c r="AI13" s="221"/>
      <c r="AJ13" s="314"/>
    </row>
    <row r="14" spans="1:48" ht="24.95" customHeight="1" x14ac:dyDescent="0.25">
      <c r="A14" s="384"/>
      <c r="B14" s="384"/>
      <c r="C14" s="377"/>
      <c r="D14" s="377"/>
      <c r="E14" s="378"/>
      <c r="F14" s="378"/>
      <c r="G14" s="379"/>
      <c r="H14" s="376"/>
      <c r="I14" s="393"/>
      <c r="J14" s="378"/>
      <c r="K14" s="378"/>
      <c r="L14" s="378"/>
      <c r="M14" s="378"/>
      <c r="N14" s="378"/>
      <c r="O14" s="376"/>
      <c r="P14" s="376"/>
      <c r="Q14" s="378"/>
      <c r="R14" s="378"/>
      <c r="S14" s="378"/>
      <c r="T14" s="377"/>
      <c r="U14" s="382"/>
      <c r="V14" s="376"/>
      <c r="W14" s="376"/>
      <c r="X14" s="378"/>
      <c r="Y14" s="378"/>
      <c r="Z14" s="378"/>
      <c r="AA14" s="378"/>
      <c r="AB14" s="378"/>
      <c r="AC14" s="376"/>
      <c r="AD14" s="376"/>
      <c r="AE14" s="378"/>
      <c r="AF14" s="401"/>
      <c r="AG14" s="314"/>
      <c r="AH14" s="148"/>
      <c r="AI14" s="221"/>
      <c r="AJ14" s="314"/>
    </row>
    <row r="15" spans="1:48" ht="24.95" customHeight="1" x14ac:dyDescent="0.25">
      <c r="A15" s="385"/>
      <c r="B15" s="385"/>
      <c r="C15" s="380"/>
      <c r="D15" s="380"/>
      <c r="E15" s="378"/>
      <c r="F15" s="378"/>
      <c r="G15" s="378"/>
      <c r="H15" s="376"/>
      <c r="I15" s="393"/>
      <c r="J15" s="378"/>
      <c r="K15" s="378"/>
      <c r="L15" s="378"/>
      <c r="M15" s="378"/>
      <c r="N15" s="378"/>
      <c r="O15" s="376"/>
      <c r="P15" s="376"/>
      <c r="Q15" s="378"/>
      <c r="R15" s="378"/>
      <c r="S15" s="381"/>
      <c r="T15" s="381"/>
      <c r="U15" s="381"/>
      <c r="V15" s="376"/>
      <c r="W15" s="376"/>
      <c r="X15" s="393"/>
      <c r="Y15" s="378"/>
      <c r="Z15" s="378"/>
      <c r="AA15" s="377"/>
      <c r="AB15" s="377"/>
      <c r="AC15" s="376"/>
      <c r="AD15" s="376"/>
      <c r="AE15" s="378"/>
      <c r="AF15" s="402"/>
      <c r="AG15" s="314"/>
      <c r="AH15" s="148"/>
      <c r="AI15" s="221"/>
      <c r="AJ15" s="314"/>
    </row>
    <row r="16" spans="1:48" ht="24.95" customHeight="1" x14ac:dyDescent="0.25">
      <c r="A16" s="384"/>
      <c r="B16" s="384"/>
      <c r="C16" s="394"/>
      <c r="D16" s="394"/>
      <c r="E16" s="394"/>
      <c r="F16" s="394"/>
      <c r="G16" s="394"/>
      <c r="H16" s="376"/>
      <c r="I16" s="394"/>
      <c r="J16" s="394"/>
      <c r="K16" s="394"/>
      <c r="L16" s="394"/>
      <c r="M16" s="394"/>
      <c r="N16" s="394"/>
      <c r="O16" s="376"/>
      <c r="P16" s="376"/>
      <c r="Q16" s="394"/>
      <c r="R16" s="394"/>
      <c r="S16" s="394"/>
      <c r="T16" s="394"/>
      <c r="U16" s="394"/>
      <c r="V16" s="376"/>
      <c r="W16" s="376"/>
      <c r="X16" s="394"/>
      <c r="Y16" s="394"/>
      <c r="Z16" s="394"/>
      <c r="AA16" s="394"/>
      <c r="AB16" s="394"/>
      <c r="AC16" s="376"/>
      <c r="AD16" s="376"/>
      <c r="AE16" s="394"/>
      <c r="AF16" s="405"/>
      <c r="AG16" s="314"/>
      <c r="AH16" s="148"/>
      <c r="AI16" s="221"/>
      <c r="AJ16" s="314"/>
    </row>
    <row r="17" spans="1:48" ht="24.95" customHeight="1" x14ac:dyDescent="0.25">
      <c r="A17" s="391"/>
      <c r="B17" s="391"/>
      <c r="C17" s="395"/>
      <c r="D17" s="397"/>
      <c r="E17" s="393"/>
      <c r="F17" s="393"/>
      <c r="G17" s="378"/>
      <c r="H17" s="376"/>
      <c r="I17" s="376"/>
      <c r="J17" s="393"/>
      <c r="K17" s="393"/>
      <c r="L17" s="393"/>
      <c r="M17" s="393"/>
      <c r="N17" s="393"/>
      <c r="O17" s="376"/>
      <c r="P17" s="376"/>
      <c r="Q17" s="393"/>
      <c r="R17" s="393"/>
      <c r="S17" s="393"/>
      <c r="T17" s="393"/>
      <c r="U17" s="393"/>
      <c r="V17" s="376"/>
      <c r="W17" s="376"/>
      <c r="X17" s="396"/>
      <c r="Y17" s="380"/>
      <c r="Z17" s="397"/>
      <c r="AA17" s="393"/>
      <c r="AB17" s="393"/>
      <c r="AC17" s="376"/>
      <c r="AD17" s="376"/>
      <c r="AE17" s="395"/>
      <c r="AF17" s="406"/>
      <c r="AG17" s="314"/>
      <c r="AH17" s="148"/>
      <c r="AI17" s="221"/>
      <c r="AJ17" s="314"/>
    </row>
    <row r="18" spans="1:48" ht="15.75" customHeight="1" x14ac:dyDescent="0.25">
      <c r="A18" s="374"/>
      <c r="B18" s="374"/>
      <c r="C18" s="374"/>
      <c r="D18" s="374"/>
      <c r="E18" s="374"/>
      <c r="F18" s="374"/>
      <c r="G18" s="374"/>
      <c r="H18" s="374"/>
      <c r="I18" s="374"/>
      <c r="J18" s="374"/>
      <c r="K18" s="375"/>
      <c r="L18" s="374"/>
      <c r="M18" s="425"/>
      <c r="N18" s="425"/>
      <c r="O18" s="374"/>
      <c r="P18" s="374"/>
      <c r="Q18" s="374"/>
      <c r="R18" s="374"/>
      <c r="S18" s="374"/>
      <c r="T18" s="374"/>
      <c r="U18" s="374"/>
      <c r="V18" s="374"/>
      <c r="W18" s="374"/>
      <c r="X18" s="374"/>
      <c r="Y18" s="374"/>
      <c r="Z18" s="374"/>
      <c r="AA18" s="374"/>
      <c r="AB18" s="374"/>
      <c r="AC18" s="374"/>
      <c r="AD18" s="374"/>
      <c r="AE18" s="374"/>
      <c r="AF18" s="374"/>
      <c r="AH18" s="304"/>
      <c r="AI18"/>
      <c r="AJ18" s="412"/>
    </row>
    <row r="19" spans="1:48" s="418" customFormat="1" x14ac:dyDescent="0.25">
      <c r="R19" s="419"/>
      <c r="S19" s="419"/>
      <c r="AV19" s="423"/>
    </row>
    <row r="20" spans="1:48" x14ac:dyDescent="0.25">
      <c r="AG20" s="364"/>
    </row>
    <row r="21" spans="1:48" x14ac:dyDescent="0.25">
      <c r="AG21" s="426"/>
      <c r="AH21" s="426"/>
      <c r="AI21" s="426"/>
      <c r="AJ21" s="426"/>
      <c r="AK21" s="426"/>
    </row>
  </sheetData>
  <sortState ref="A3:AH17">
    <sortCondition ref="B3:B17"/>
  </sortState>
  <mergeCells count="6">
    <mergeCell ref="M18:N18"/>
    <mergeCell ref="AG21:AK21"/>
    <mergeCell ref="A1:A2"/>
    <mergeCell ref="J1:P1"/>
    <mergeCell ref="Q1:W1"/>
    <mergeCell ref="X1:AD1"/>
  </mergeCells>
  <conditionalFormatting sqref="AG3">
    <cfRule type="expression" dxfId="89" priority="2">
      <formula>$AI3=$R$19</formula>
    </cfRule>
  </conditionalFormatting>
  <conditionalFormatting sqref="A3:B17 AG3:AJ17">
    <cfRule type="expression" dxfId="88" priority="1">
      <formula>$AI3=$AV$3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initiales">
                <anchor moveWithCells="1" sizeWithCells="1">
                  <from>
                    <xdr:col>37</xdr:col>
                    <xdr:colOff>0</xdr:colOff>
                    <xdr:row>2</xdr:row>
                    <xdr:rowOff>133350</xdr:rowOff>
                  </from>
                  <to>
                    <xdr:col>38</xdr:col>
                    <xdr:colOff>104775</xdr:colOff>
                    <xdr:row>3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CE41"/>
  <sheetViews>
    <sheetView showGridLines="0" workbookViewId="0"/>
  </sheetViews>
  <sheetFormatPr baseColWidth="10" defaultColWidth="11.42578125" defaultRowHeight="12.75" x14ac:dyDescent="0.2"/>
  <cols>
    <col min="1" max="1" width="2.85546875" customWidth="1"/>
    <col min="2" max="2" width="14.42578125" bestFit="1" customWidth="1"/>
    <col min="3" max="3" width="8.7109375" customWidth="1"/>
    <col min="4" max="7" width="3.7109375" customWidth="1"/>
    <col min="8" max="8" width="3.28515625" customWidth="1"/>
    <col min="9" max="13" width="3.7109375" customWidth="1"/>
    <col min="14" max="14" width="3.85546875" customWidth="1"/>
    <col min="15" max="29" width="3.7109375" customWidth="1"/>
    <col min="30" max="30" width="3.42578125" customWidth="1"/>
    <col min="31" max="34" width="3.7109375" customWidth="1"/>
    <col min="35" max="36" width="5" customWidth="1"/>
    <col min="37" max="40" width="3.7109375" customWidth="1"/>
    <col min="41" max="41" width="15.28515625" bestFit="1" customWidth="1"/>
    <col min="42" max="42" width="5.7109375" customWidth="1"/>
    <col min="43" max="49" width="3.7109375" customWidth="1"/>
  </cols>
  <sheetData>
    <row r="1" spans="1:83" ht="12" customHeight="1" x14ac:dyDescent="0.2">
      <c r="B1" s="241" t="s">
        <v>64</v>
      </c>
      <c r="C1" s="2" t="s">
        <v>18</v>
      </c>
      <c r="D1" s="2"/>
      <c r="E1" s="2"/>
      <c r="F1" s="3"/>
      <c r="G1" s="3"/>
      <c r="H1" s="3"/>
      <c r="I1" s="2"/>
      <c r="J1" s="2"/>
      <c r="K1" s="2"/>
      <c r="L1" s="2"/>
      <c r="M1" s="2"/>
      <c r="W1" s="2"/>
      <c r="X1" s="2"/>
      <c r="Y1" s="2"/>
      <c r="Z1" s="2"/>
      <c r="AA1" s="2"/>
      <c r="AB1" s="2"/>
      <c r="AC1" s="2"/>
      <c r="AD1" s="1"/>
      <c r="AH1" s="432" t="s">
        <v>116</v>
      </c>
      <c r="AI1" s="435" t="s">
        <v>45</v>
      </c>
      <c r="AJ1" s="435" t="s">
        <v>47</v>
      </c>
    </row>
    <row r="2" spans="1:83" ht="14.25" customHeight="1" x14ac:dyDescent="0.2">
      <c r="B2" s="32"/>
      <c r="C2" s="2" t="s">
        <v>13</v>
      </c>
      <c r="D2" s="2"/>
      <c r="E2" s="2"/>
      <c r="F2" s="3"/>
      <c r="G2" s="3"/>
      <c r="H2" s="3"/>
      <c r="I2" s="2"/>
      <c r="J2" s="2"/>
      <c r="K2" s="2"/>
      <c r="L2" s="2"/>
      <c r="M2" s="2"/>
      <c r="N2" s="88" t="str">
        <f>+CONCATENATE("ABSENCES ",MONTH($D$7),"/",YEAR($D$7))</f>
        <v>ABSENCES 6/2015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1"/>
      <c r="AH2" s="433"/>
      <c r="AI2" s="434"/>
      <c r="AJ2" s="434"/>
    </row>
    <row r="3" spans="1:83" ht="12" customHeight="1" x14ac:dyDescent="0.2">
      <c r="B3" s="11"/>
      <c r="C3" s="3" t="s">
        <v>22</v>
      </c>
      <c r="D3" s="3"/>
      <c r="E3" s="2"/>
      <c r="F3" s="3"/>
      <c r="G3" s="3"/>
      <c r="H3" s="3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1"/>
      <c r="AH3" s="433"/>
      <c r="AI3" s="434"/>
      <c r="AJ3" s="434"/>
      <c r="AO3" s="81"/>
    </row>
    <row r="4" spans="1:83" ht="12" customHeight="1" x14ac:dyDescent="0.2">
      <c r="A4" s="3"/>
      <c r="B4" s="225"/>
      <c r="C4" s="3" t="s">
        <v>121</v>
      </c>
      <c r="D4" s="436">
        <f>+D7</f>
        <v>42156</v>
      </c>
      <c r="E4" s="436"/>
      <c r="F4" s="436"/>
      <c r="G4" s="436"/>
      <c r="H4" s="436"/>
      <c r="I4" s="436"/>
      <c r="J4" s="436"/>
      <c r="K4" s="436"/>
      <c r="L4" s="436"/>
      <c r="M4" s="436"/>
      <c r="N4" s="2"/>
      <c r="O4" s="2"/>
      <c r="P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1"/>
      <c r="AH4" s="433"/>
      <c r="AI4" s="434"/>
      <c r="AJ4" s="434"/>
      <c r="AO4" s="87"/>
    </row>
    <row r="5" spans="1:83" ht="17.25" customHeight="1" x14ac:dyDescent="0.2">
      <c r="A5" s="3"/>
      <c r="C5" s="3"/>
      <c r="D5" t="str">
        <f t="shared" ref="D5:AG5" si="0">IF(TEXT(D7,"jjjj")="mercredi",WEEKNUM(F7),IF(TEXT(D7,"jjjj")="mardi","semaine",""))</f>
        <v/>
      </c>
      <c r="E5" t="str">
        <f t="shared" si="0"/>
        <v>semaine</v>
      </c>
      <c r="F5">
        <f t="shared" si="0"/>
        <v>23</v>
      </c>
      <c r="G5" t="str">
        <f t="shared" si="0"/>
        <v/>
      </c>
      <c r="H5" t="str">
        <f t="shared" si="0"/>
        <v/>
      </c>
      <c r="I5" t="str">
        <f t="shared" si="0"/>
        <v/>
      </c>
      <c r="J5" t="str">
        <f>IF(TEXT(J7,"jjjj")="mercredi",WEEKNUM(L7),IF(TEXT(J7,"jjjj")="mardi","semaine",""))</f>
        <v/>
      </c>
      <c r="K5" t="str">
        <f>IF(TEXT(K7,"jjjj")="mercredi",WEEKNUM(M7),IF(TEXT(K7,"jjjj")="mardi","semaine",""))</f>
        <v/>
      </c>
      <c r="L5" t="str">
        <f t="shared" si="0"/>
        <v>semaine</v>
      </c>
      <c r="M5">
        <f t="shared" si="0"/>
        <v>24</v>
      </c>
      <c r="N5" t="str">
        <f t="shared" si="0"/>
        <v/>
      </c>
      <c r="O5" t="str">
        <f t="shared" si="0"/>
        <v/>
      </c>
      <c r="P5" t="str">
        <f t="shared" si="0"/>
        <v/>
      </c>
      <c r="Q5" t="str">
        <f t="shared" si="0"/>
        <v/>
      </c>
      <c r="R5" t="str">
        <f t="shared" si="0"/>
        <v/>
      </c>
      <c r="S5" t="str">
        <f t="shared" si="0"/>
        <v>semaine</v>
      </c>
      <c r="T5">
        <f t="shared" si="0"/>
        <v>25</v>
      </c>
      <c r="U5" t="str">
        <f t="shared" si="0"/>
        <v/>
      </c>
      <c r="V5" t="str">
        <f t="shared" si="0"/>
        <v/>
      </c>
      <c r="W5" t="str">
        <f t="shared" si="0"/>
        <v/>
      </c>
      <c r="X5" t="str">
        <f t="shared" si="0"/>
        <v/>
      </c>
      <c r="Y5" t="str">
        <f t="shared" si="0"/>
        <v/>
      </c>
      <c r="Z5" t="str">
        <f t="shared" si="0"/>
        <v>semaine</v>
      </c>
      <c r="AA5">
        <f t="shared" si="0"/>
        <v>26</v>
      </c>
      <c r="AB5" t="str">
        <f t="shared" si="0"/>
        <v/>
      </c>
      <c r="AC5" t="str">
        <f t="shared" si="0"/>
        <v/>
      </c>
      <c r="AD5" t="str">
        <f t="shared" si="0"/>
        <v/>
      </c>
      <c r="AE5" t="str">
        <f t="shared" si="0"/>
        <v/>
      </c>
      <c r="AF5" t="str">
        <f t="shared" si="0"/>
        <v/>
      </c>
      <c r="AG5" t="str">
        <f t="shared" si="0"/>
        <v>semaine</v>
      </c>
      <c r="AH5" s="433"/>
      <c r="AI5" s="434"/>
      <c r="AJ5" s="434"/>
      <c r="AP5" s="81"/>
    </row>
    <row r="6" spans="1:83" ht="17.25" customHeight="1" thickBot="1" x14ac:dyDescent="0.25">
      <c r="B6" s="3"/>
      <c r="C6" s="2"/>
      <c r="AH6" s="433"/>
      <c r="AI6" s="434"/>
      <c r="AJ6" s="434"/>
    </row>
    <row r="7" spans="1:83" ht="15" customHeight="1" thickBot="1" x14ac:dyDescent="0.25">
      <c r="A7" s="58" t="s">
        <v>48</v>
      </c>
      <c r="B7" s="59" t="s">
        <v>0</v>
      </c>
      <c r="C7" s="59" t="s">
        <v>1</v>
      </c>
      <c r="D7" s="96">
        <f>date!$B$3</f>
        <v>42156</v>
      </c>
      <c r="E7" s="76">
        <f>+D7+1</f>
        <v>42157</v>
      </c>
      <c r="F7" s="97">
        <f>+E7+1</f>
        <v>42158</v>
      </c>
      <c r="G7" s="97">
        <f t="shared" ref="G7:AF7" si="1">+F7+1</f>
        <v>42159</v>
      </c>
      <c r="H7" s="97">
        <f t="shared" si="1"/>
        <v>42160</v>
      </c>
      <c r="I7" s="97">
        <f t="shared" si="1"/>
        <v>42161</v>
      </c>
      <c r="J7" s="97">
        <f t="shared" si="1"/>
        <v>42162</v>
      </c>
      <c r="K7" s="97">
        <f t="shared" si="1"/>
        <v>42163</v>
      </c>
      <c r="L7" s="188">
        <f t="shared" si="1"/>
        <v>42164</v>
      </c>
      <c r="M7" s="97">
        <f>+L7+1</f>
        <v>42165</v>
      </c>
      <c r="N7" s="97">
        <f t="shared" si="1"/>
        <v>42166</v>
      </c>
      <c r="O7" s="97">
        <f t="shared" si="1"/>
        <v>42167</v>
      </c>
      <c r="P7" s="76">
        <f t="shared" si="1"/>
        <v>42168</v>
      </c>
      <c r="Q7" s="97">
        <f t="shared" si="1"/>
        <v>42169</v>
      </c>
      <c r="R7" s="97">
        <f t="shared" si="1"/>
        <v>42170</v>
      </c>
      <c r="S7" s="97">
        <f t="shared" si="1"/>
        <v>42171</v>
      </c>
      <c r="T7" s="97">
        <f t="shared" si="1"/>
        <v>42172</v>
      </c>
      <c r="U7" s="97">
        <f t="shared" si="1"/>
        <v>42173</v>
      </c>
      <c r="V7" s="97">
        <f t="shared" si="1"/>
        <v>42174</v>
      </c>
      <c r="W7" s="97">
        <f t="shared" si="1"/>
        <v>42175</v>
      </c>
      <c r="X7" s="97">
        <f t="shared" si="1"/>
        <v>42176</v>
      </c>
      <c r="Y7" s="97">
        <f t="shared" si="1"/>
        <v>42177</v>
      </c>
      <c r="Z7" s="97">
        <f t="shared" si="1"/>
        <v>42178</v>
      </c>
      <c r="AA7" s="97">
        <f t="shared" si="1"/>
        <v>42179</v>
      </c>
      <c r="AB7" s="97">
        <f t="shared" si="1"/>
        <v>42180</v>
      </c>
      <c r="AC7" s="97">
        <f t="shared" si="1"/>
        <v>42181</v>
      </c>
      <c r="AD7" s="97">
        <f t="shared" si="1"/>
        <v>42182</v>
      </c>
      <c r="AE7" s="97">
        <f t="shared" si="1"/>
        <v>42183</v>
      </c>
      <c r="AF7" s="97">
        <f t="shared" si="1"/>
        <v>42184</v>
      </c>
      <c r="AG7" s="97">
        <f>+AF7+1</f>
        <v>42185</v>
      </c>
      <c r="AH7" s="434"/>
      <c r="AI7" s="434"/>
      <c r="AJ7" s="434"/>
      <c r="AK7" s="115" t="s">
        <v>48</v>
      </c>
      <c r="AL7" s="115" t="s">
        <v>71</v>
      </c>
      <c r="AM7" s="214" t="s">
        <v>136</v>
      </c>
    </row>
    <row r="8" spans="1:83" ht="12.75" hidden="1" customHeight="1" x14ac:dyDescent="0.2">
      <c r="A8" s="145"/>
      <c r="B8" s="116"/>
      <c r="C8" s="117">
        <v>1</v>
      </c>
      <c r="D8" s="118">
        <f>WEEKDAY(D7)</f>
        <v>2</v>
      </c>
      <c r="E8" s="119">
        <f t="shared" ref="E8:AG8" si="2">WEEKDAY(E7)</f>
        <v>3</v>
      </c>
      <c r="F8" s="118">
        <f t="shared" si="2"/>
        <v>4</v>
      </c>
      <c r="G8" s="118">
        <f t="shared" si="2"/>
        <v>5</v>
      </c>
      <c r="H8" s="118">
        <f t="shared" si="2"/>
        <v>6</v>
      </c>
      <c r="I8" s="118">
        <f t="shared" si="2"/>
        <v>7</v>
      </c>
      <c r="J8" s="118">
        <f t="shared" si="2"/>
        <v>1</v>
      </c>
      <c r="K8" s="118">
        <f t="shared" si="2"/>
        <v>2</v>
      </c>
      <c r="L8" s="119">
        <f t="shared" si="2"/>
        <v>3</v>
      </c>
      <c r="M8" s="118">
        <f t="shared" si="2"/>
        <v>4</v>
      </c>
      <c r="N8" s="118">
        <f t="shared" si="2"/>
        <v>5</v>
      </c>
      <c r="O8" s="118">
        <f t="shared" si="2"/>
        <v>6</v>
      </c>
      <c r="P8" s="119">
        <f t="shared" si="2"/>
        <v>7</v>
      </c>
      <c r="Q8" s="118">
        <f t="shared" si="2"/>
        <v>1</v>
      </c>
      <c r="R8" s="118">
        <f t="shared" si="2"/>
        <v>2</v>
      </c>
      <c r="S8" s="118">
        <f t="shared" si="2"/>
        <v>3</v>
      </c>
      <c r="T8" s="118">
        <f t="shared" si="2"/>
        <v>4</v>
      </c>
      <c r="U8" s="118">
        <f t="shared" si="2"/>
        <v>5</v>
      </c>
      <c r="V8" s="118">
        <f t="shared" si="2"/>
        <v>6</v>
      </c>
      <c r="W8" s="118">
        <f t="shared" si="2"/>
        <v>7</v>
      </c>
      <c r="X8" s="118">
        <f t="shared" si="2"/>
        <v>1</v>
      </c>
      <c r="Y8" s="118">
        <f t="shared" si="2"/>
        <v>2</v>
      </c>
      <c r="Z8" s="118">
        <f t="shared" si="2"/>
        <v>3</v>
      </c>
      <c r="AA8" s="118">
        <f t="shared" si="2"/>
        <v>4</v>
      </c>
      <c r="AB8" s="118">
        <f t="shared" si="2"/>
        <v>5</v>
      </c>
      <c r="AC8" s="118">
        <f t="shared" si="2"/>
        <v>6</v>
      </c>
      <c r="AD8" s="118">
        <f t="shared" si="2"/>
        <v>7</v>
      </c>
      <c r="AE8" s="118">
        <f t="shared" si="2"/>
        <v>1</v>
      </c>
      <c r="AF8" s="118">
        <f t="shared" si="2"/>
        <v>2</v>
      </c>
      <c r="AG8" s="120">
        <f t="shared" si="2"/>
        <v>3</v>
      </c>
      <c r="AH8" s="83"/>
      <c r="AI8" s="82"/>
      <c r="AJ8" s="82"/>
      <c r="AK8" s="114"/>
    </row>
    <row r="9" spans="1:83" ht="9" customHeight="1" x14ac:dyDescent="0.2">
      <c r="A9" s="128"/>
      <c r="B9" s="126"/>
      <c r="C9" s="107"/>
      <c r="D9" s="124"/>
      <c r="E9" s="124"/>
      <c r="F9" s="124"/>
      <c r="G9" s="124"/>
      <c r="H9" s="124"/>
      <c r="I9" s="124"/>
      <c r="J9" s="124"/>
      <c r="K9" s="124"/>
      <c r="L9" s="191"/>
      <c r="M9" s="124"/>
      <c r="N9" s="124"/>
      <c r="O9" s="124"/>
      <c r="P9" s="124"/>
      <c r="Q9" s="124"/>
      <c r="R9" s="124"/>
      <c r="S9" s="124"/>
      <c r="T9" s="124"/>
      <c r="U9" s="124"/>
      <c r="V9" s="124"/>
      <c r="W9" s="124"/>
      <c r="X9" s="124"/>
      <c r="Y9" s="124"/>
      <c r="Z9" s="124"/>
      <c r="AA9" s="124"/>
      <c r="AB9" s="124"/>
      <c r="AC9" s="124"/>
      <c r="AD9" s="124"/>
      <c r="AE9" s="124"/>
      <c r="AF9" s="124"/>
      <c r="AG9" s="124"/>
      <c r="AH9" s="125"/>
      <c r="AI9" s="108"/>
      <c r="AJ9" s="108"/>
      <c r="AK9" s="126"/>
      <c r="AL9" s="127"/>
      <c r="AM9" s="127"/>
      <c r="CE9" t="s">
        <v>62</v>
      </c>
    </row>
    <row r="10" spans="1:83" ht="12.75" customHeight="1" x14ac:dyDescent="0.2">
      <c r="A10" s="123" t="s">
        <v>92</v>
      </c>
      <c r="B10" s="57" t="s">
        <v>94</v>
      </c>
      <c r="C10" s="53" t="s">
        <v>95</v>
      </c>
      <c r="D10" s="36"/>
      <c r="E10" s="36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36"/>
      <c r="AG10" s="68"/>
      <c r="AH10" s="100">
        <f t="shared" ref="AH10:AH35" si="3">SUM(D10:AG10)</f>
        <v>0</v>
      </c>
      <c r="AI10" s="121">
        <v>0</v>
      </c>
      <c r="AJ10" s="122">
        <f>+AI10+AH10</f>
        <v>0</v>
      </c>
      <c r="AK10" s="56" t="s">
        <v>92</v>
      </c>
      <c r="AL10" s="123" t="s">
        <v>70</v>
      </c>
      <c r="AP10" s="81"/>
    </row>
    <row r="11" spans="1:83" ht="12.75" customHeight="1" x14ac:dyDescent="0.2">
      <c r="A11" s="23" t="s">
        <v>49</v>
      </c>
      <c r="B11" s="44" t="s">
        <v>25</v>
      </c>
      <c r="C11" s="45" t="s">
        <v>26</v>
      </c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69"/>
      <c r="AH11" s="100">
        <f t="shared" si="3"/>
        <v>0</v>
      </c>
      <c r="AI11" s="121">
        <v>0</v>
      </c>
      <c r="AJ11" s="122">
        <f t="shared" ref="AJ11:AJ33" si="4">+AI11+AH11</f>
        <v>0</v>
      </c>
      <c r="AK11" s="40" t="s">
        <v>49</v>
      </c>
      <c r="AL11" s="112"/>
      <c r="AP11" s="80"/>
    </row>
    <row r="12" spans="1:83" x14ac:dyDescent="0.2">
      <c r="A12" s="50" t="s">
        <v>50</v>
      </c>
      <c r="B12" s="44" t="s">
        <v>4</v>
      </c>
      <c r="C12" s="45" t="s">
        <v>5</v>
      </c>
      <c r="D12" s="239" t="s">
        <v>64</v>
      </c>
      <c r="E12" s="239" t="s">
        <v>64</v>
      </c>
      <c r="F12" s="239" t="s">
        <v>64</v>
      </c>
      <c r="G12" s="239" t="s">
        <v>64</v>
      </c>
      <c r="H12" s="239" t="s">
        <v>64</v>
      </c>
      <c r="I12" s="239" t="s">
        <v>64</v>
      </c>
      <c r="J12" s="239" t="s">
        <v>64</v>
      </c>
      <c r="K12" s="274">
        <v>1</v>
      </c>
      <c r="L12" s="274">
        <v>1</v>
      </c>
      <c r="M12" s="274">
        <v>1</v>
      </c>
      <c r="N12" s="274">
        <v>1</v>
      </c>
      <c r="O12" s="274">
        <v>1</v>
      </c>
      <c r="P12" s="239" t="s">
        <v>64</v>
      </c>
      <c r="Q12" s="239" t="s">
        <v>64</v>
      </c>
      <c r="R12" s="239" t="s">
        <v>64</v>
      </c>
      <c r="S12" s="239" t="s">
        <v>64</v>
      </c>
      <c r="T12" s="239" t="s">
        <v>64</v>
      </c>
      <c r="U12" s="239" t="s">
        <v>64</v>
      </c>
      <c r="V12" s="239" t="s">
        <v>64</v>
      </c>
      <c r="W12" s="239" t="s">
        <v>64</v>
      </c>
      <c r="X12" s="239" t="s">
        <v>64</v>
      </c>
      <c r="Y12" s="256" t="s">
        <v>64</v>
      </c>
      <c r="Z12" s="256" t="s">
        <v>64</v>
      </c>
      <c r="AA12" s="256" t="s">
        <v>64</v>
      </c>
      <c r="AB12" s="239" t="s">
        <v>64</v>
      </c>
      <c r="AC12" s="239" t="s">
        <v>64</v>
      </c>
      <c r="AD12" s="239" t="s">
        <v>64</v>
      </c>
      <c r="AE12" s="239" t="s">
        <v>64</v>
      </c>
      <c r="AF12" s="239" t="s">
        <v>64</v>
      </c>
      <c r="AG12" s="240" t="s">
        <v>64</v>
      </c>
      <c r="AH12" s="100">
        <f t="shared" si="3"/>
        <v>5</v>
      </c>
      <c r="AI12" s="121">
        <v>0</v>
      </c>
      <c r="AJ12" s="122">
        <f t="shared" si="4"/>
        <v>5</v>
      </c>
      <c r="AK12" s="40" t="s">
        <v>50</v>
      </c>
      <c r="AL12" s="23" t="s">
        <v>69</v>
      </c>
      <c r="AM12" s="112">
        <f>+AI12/date!$D$38</f>
        <v>0</v>
      </c>
    </row>
    <row r="13" spans="1:83" x14ac:dyDescent="0.2">
      <c r="A13" s="50" t="s">
        <v>78</v>
      </c>
      <c r="B13" s="44" t="s">
        <v>75</v>
      </c>
      <c r="C13" s="13" t="s">
        <v>77</v>
      </c>
      <c r="D13" s="239" t="s">
        <v>64</v>
      </c>
      <c r="E13" s="239" t="s">
        <v>64</v>
      </c>
      <c r="F13" s="239" t="s">
        <v>64</v>
      </c>
      <c r="G13" s="239" t="s">
        <v>64</v>
      </c>
      <c r="H13" s="239" t="s">
        <v>64</v>
      </c>
      <c r="I13" s="239" t="s">
        <v>64</v>
      </c>
      <c r="J13" s="239" t="s">
        <v>64</v>
      </c>
      <c r="K13" s="239" t="s">
        <v>64</v>
      </c>
      <c r="L13" s="239" t="s">
        <v>64</v>
      </c>
      <c r="M13" s="239" t="s">
        <v>64</v>
      </c>
      <c r="N13" s="239" t="s">
        <v>64</v>
      </c>
      <c r="O13" s="239" t="s">
        <v>64</v>
      </c>
      <c r="P13" s="239" t="s">
        <v>64</v>
      </c>
      <c r="Q13" s="239" t="s">
        <v>64</v>
      </c>
      <c r="R13" s="239" t="s">
        <v>64</v>
      </c>
      <c r="S13" s="239" t="s">
        <v>64</v>
      </c>
      <c r="T13" s="239" t="s">
        <v>64</v>
      </c>
      <c r="U13" s="239" t="s">
        <v>64</v>
      </c>
      <c r="V13" s="239" t="s">
        <v>64</v>
      </c>
      <c r="W13" s="239" t="s">
        <v>64</v>
      </c>
      <c r="X13" s="239" t="s">
        <v>64</v>
      </c>
      <c r="Y13" s="239" t="s">
        <v>64</v>
      </c>
      <c r="Z13" s="239" t="s">
        <v>64</v>
      </c>
      <c r="AA13" s="239" t="s">
        <v>64</v>
      </c>
      <c r="AB13" s="239" t="s">
        <v>64</v>
      </c>
      <c r="AC13" s="239" t="s">
        <v>64</v>
      </c>
      <c r="AD13" s="239" t="s">
        <v>64</v>
      </c>
      <c r="AE13" s="239" t="s">
        <v>64</v>
      </c>
      <c r="AF13" s="239" t="s">
        <v>64</v>
      </c>
      <c r="AG13" s="240" t="s">
        <v>64</v>
      </c>
      <c r="AH13" s="100">
        <f t="shared" si="3"/>
        <v>0</v>
      </c>
      <c r="AI13" s="121">
        <v>0</v>
      </c>
      <c r="AJ13" s="122">
        <f t="shared" si="4"/>
        <v>0</v>
      </c>
      <c r="AK13" s="40" t="s">
        <v>78</v>
      </c>
      <c r="AL13" s="23" t="s">
        <v>69</v>
      </c>
      <c r="AM13" s="112">
        <f>+AI13/date!$D$38</f>
        <v>0</v>
      </c>
    </row>
    <row r="14" spans="1:83" ht="12.75" customHeight="1" x14ac:dyDescent="0.2">
      <c r="A14" s="50" t="s">
        <v>51</v>
      </c>
      <c r="B14" s="44" t="s">
        <v>31</v>
      </c>
      <c r="C14" s="4" t="s">
        <v>32</v>
      </c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69"/>
      <c r="AH14" s="100">
        <f t="shared" si="3"/>
        <v>0</v>
      </c>
      <c r="AI14" s="121">
        <v>0</v>
      </c>
      <c r="AJ14" s="122">
        <f t="shared" si="4"/>
        <v>0</v>
      </c>
      <c r="AK14" s="46" t="s">
        <v>51</v>
      </c>
      <c r="AL14" s="112"/>
    </row>
    <row r="15" spans="1:83" x14ac:dyDescent="0.2">
      <c r="A15" s="50" t="s">
        <v>93</v>
      </c>
      <c r="B15" s="44" t="s">
        <v>96</v>
      </c>
      <c r="C15" s="4" t="s">
        <v>97</v>
      </c>
      <c r="D15" s="239" t="s">
        <v>64</v>
      </c>
      <c r="E15" s="239" t="s">
        <v>64</v>
      </c>
      <c r="F15" s="239" t="s">
        <v>64</v>
      </c>
      <c r="G15" s="239" t="s">
        <v>64</v>
      </c>
      <c r="H15" s="239" t="s">
        <v>64</v>
      </c>
      <c r="I15" s="239" t="s">
        <v>64</v>
      </c>
      <c r="J15" s="239" t="s">
        <v>64</v>
      </c>
      <c r="K15" s="239" t="s">
        <v>64</v>
      </c>
      <c r="L15" s="239" t="s">
        <v>64</v>
      </c>
      <c r="M15" s="239" t="s">
        <v>64</v>
      </c>
      <c r="N15" s="239" t="s">
        <v>64</v>
      </c>
      <c r="O15" s="239" t="s">
        <v>64</v>
      </c>
      <c r="P15" s="239" t="s">
        <v>64</v>
      </c>
      <c r="Q15" s="239" t="s">
        <v>64</v>
      </c>
      <c r="R15" s="239" t="s">
        <v>64</v>
      </c>
      <c r="S15" s="239" t="s">
        <v>64</v>
      </c>
      <c r="T15" s="239" t="s">
        <v>64</v>
      </c>
      <c r="U15" s="239" t="s">
        <v>64</v>
      </c>
      <c r="V15" s="239" t="s">
        <v>64</v>
      </c>
      <c r="W15" s="239" t="s">
        <v>64</v>
      </c>
      <c r="X15" s="239" t="s">
        <v>64</v>
      </c>
      <c r="Y15" s="239" t="s">
        <v>64</v>
      </c>
      <c r="Z15" s="239" t="s">
        <v>64</v>
      </c>
      <c r="AA15" s="239" t="s">
        <v>64</v>
      </c>
      <c r="AB15" s="239" t="s">
        <v>64</v>
      </c>
      <c r="AC15" s="239" t="s">
        <v>64</v>
      </c>
      <c r="AD15" s="239" t="s">
        <v>64</v>
      </c>
      <c r="AE15" s="239" t="s">
        <v>64</v>
      </c>
      <c r="AF15" s="239" t="s">
        <v>64</v>
      </c>
      <c r="AG15" s="240" t="s">
        <v>64</v>
      </c>
      <c r="AH15" s="100">
        <f t="shared" si="3"/>
        <v>0</v>
      </c>
      <c r="AI15" s="121">
        <v>0</v>
      </c>
      <c r="AJ15" s="122">
        <f t="shared" si="4"/>
        <v>0</v>
      </c>
      <c r="AK15" s="46" t="s">
        <v>93</v>
      </c>
      <c r="AL15" s="50" t="s">
        <v>69</v>
      </c>
      <c r="AM15" s="112">
        <f>+AI15/date!$D$38</f>
        <v>0</v>
      </c>
    </row>
    <row r="16" spans="1:83" x14ac:dyDescent="0.2">
      <c r="A16" s="50" t="s">
        <v>102</v>
      </c>
      <c r="B16" s="44" t="s">
        <v>103</v>
      </c>
      <c r="C16" s="4" t="s">
        <v>104</v>
      </c>
      <c r="D16" s="239" t="s">
        <v>64</v>
      </c>
      <c r="E16" s="239" t="s">
        <v>64</v>
      </c>
      <c r="F16" s="239" t="s">
        <v>64</v>
      </c>
      <c r="G16" s="239" t="s">
        <v>64</v>
      </c>
      <c r="H16" s="239" t="s">
        <v>64</v>
      </c>
      <c r="I16" s="239" t="s">
        <v>64</v>
      </c>
      <c r="J16" s="239" t="s">
        <v>64</v>
      </c>
      <c r="K16" s="239" t="s">
        <v>64</v>
      </c>
      <c r="L16" s="239" t="s">
        <v>64</v>
      </c>
      <c r="M16" s="239" t="s">
        <v>64</v>
      </c>
      <c r="N16" s="239" t="s">
        <v>64</v>
      </c>
      <c r="O16" s="239" t="s">
        <v>64</v>
      </c>
      <c r="P16" s="239" t="s">
        <v>64</v>
      </c>
      <c r="Q16" s="239" t="s">
        <v>64</v>
      </c>
      <c r="R16" s="239" t="s">
        <v>64</v>
      </c>
      <c r="S16" s="239" t="s">
        <v>64</v>
      </c>
      <c r="T16" s="239" t="s">
        <v>64</v>
      </c>
      <c r="U16" s="239" t="s">
        <v>64</v>
      </c>
      <c r="V16" s="239" t="s">
        <v>64</v>
      </c>
      <c r="W16" s="239" t="s">
        <v>64</v>
      </c>
      <c r="X16" s="239" t="s">
        <v>64</v>
      </c>
      <c r="Y16" s="239" t="s">
        <v>64</v>
      </c>
      <c r="Z16" s="239" t="s">
        <v>64</v>
      </c>
      <c r="AA16" s="239" t="s">
        <v>64</v>
      </c>
      <c r="AB16" s="239" t="s">
        <v>64</v>
      </c>
      <c r="AC16" s="239" t="s">
        <v>64</v>
      </c>
      <c r="AD16" s="239" t="s">
        <v>64</v>
      </c>
      <c r="AE16" s="239" t="s">
        <v>64</v>
      </c>
      <c r="AF16" s="239" t="s">
        <v>64</v>
      </c>
      <c r="AG16" s="240" t="s">
        <v>64</v>
      </c>
      <c r="AH16" s="100">
        <f t="shared" si="3"/>
        <v>0</v>
      </c>
      <c r="AI16" s="121">
        <v>0</v>
      </c>
      <c r="AJ16" s="122">
        <f t="shared" ref="AJ16" si="5">+AI16+AH16</f>
        <v>0</v>
      </c>
      <c r="AK16" s="46" t="s">
        <v>102</v>
      </c>
      <c r="AL16" s="50" t="s">
        <v>69</v>
      </c>
      <c r="AM16" s="112">
        <f>+AI16/date!$D$38</f>
        <v>0</v>
      </c>
    </row>
    <row r="17" spans="1:41" ht="12.75" customHeight="1" x14ac:dyDescent="0.2">
      <c r="A17" s="50" t="s">
        <v>52</v>
      </c>
      <c r="B17" s="44" t="s">
        <v>19</v>
      </c>
      <c r="C17" s="4" t="s">
        <v>20</v>
      </c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39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69"/>
      <c r="AH17" s="100">
        <f t="shared" si="3"/>
        <v>0</v>
      </c>
      <c r="AI17" s="121">
        <v>0</v>
      </c>
      <c r="AJ17" s="122">
        <f t="shared" si="4"/>
        <v>0</v>
      </c>
      <c r="AK17" s="46" t="s">
        <v>52</v>
      </c>
      <c r="AL17" s="112"/>
      <c r="AM17" s="28" t="s">
        <v>64</v>
      </c>
    </row>
    <row r="18" spans="1:41" s="19" customFormat="1" x14ac:dyDescent="0.2">
      <c r="A18" s="50" t="s">
        <v>81</v>
      </c>
      <c r="B18" s="99" t="s">
        <v>82</v>
      </c>
      <c r="C18" s="14" t="s">
        <v>134</v>
      </c>
      <c r="D18" s="274">
        <v>1</v>
      </c>
      <c r="E18" s="274">
        <v>1</v>
      </c>
      <c r="F18" s="239" t="s">
        <v>64</v>
      </c>
      <c r="G18" s="239" t="s">
        <v>64</v>
      </c>
      <c r="H18" s="239" t="s">
        <v>64</v>
      </c>
      <c r="I18" s="239" t="s">
        <v>64</v>
      </c>
      <c r="J18" s="239" t="s">
        <v>64</v>
      </c>
      <c r="K18" s="239" t="s">
        <v>64</v>
      </c>
      <c r="L18" s="372" t="s">
        <v>64</v>
      </c>
      <c r="M18" s="291" t="s">
        <v>64</v>
      </c>
      <c r="N18" s="239" t="s">
        <v>64</v>
      </c>
      <c r="O18" s="292" t="s">
        <v>64</v>
      </c>
      <c r="P18" s="239" t="s">
        <v>64</v>
      </c>
      <c r="Q18" s="239" t="s">
        <v>64</v>
      </c>
      <c r="R18" s="239" t="s">
        <v>64</v>
      </c>
      <c r="S18" s="239" t="s">
        <v>64</v>
      </c>
      <c r="T18" s="239" t="s">
        <v>64</v>
      </c>
      <c r="U18" s="239" t="s">
        <v>64</v>
      </c>
      <c r="V18" s="239" t="s">
        <v>64</v>
      </c>
      <c r="W18" s="239" t="s">
        <v>64</v>
      </c>
      <c r="X18" s="239" t="s">
        <v>64</v>
      </c>
      <c r="Y18" s="239" t="s">
        <v>64</v>
      </c>
      <c r="Z18" s="239" t="s">
        <v>64</v>
      </c>
      <c r="AA18" s="239" t="s">
        <v>64</v>
      </c>
      <c r="AB18" s="239" t="s">
        <v>64</v>
      </c>
      <c r="AC18" s="239" t="s">
        <v>64</v>
      </c>
      <c r="AD18" s="239" t="s">
        <v>64</v>
      </c>
      <c r="AE18" s="239" t="s">
        <v>64</v>
      </c>
      <c r="AF18" s="239" t="s">
        <v>64</v>
      </c>
      <c r="AG18" s="240" t="s">
        <v>64</v>
      </c>
      <c r="AH18" s="100">
        <f t="shared" si="3"/>
        <v>2</v>
      </c>
      <c r="AI18" s="121">
        <v>0</v>
      </c>
      <c r="AJ18" s="178">
        <f t="shared" si="4"/>
        <v>2</v>
      </c>
      <c r="AK18" s="46" t="s">
        <v>81</v>
      </c>
      <c r="AL18" s="50" t="s">
        <v>69</v>
      </c>
      <c r="AM18" s="112">
        <f>+AI18/date!$D$38</f>
        <v>0</v>
      </c>
    </row>
    <row r="19" spans="1:41" x14ac:dyDescent="0.2">
      <c r="A19" s="23" t="s">
        <v>53</v>
      </c>
      <c r="B19" s="44" t="s">
        <v>21</v>
      </c>
      <c r="C19" s="373" t="s">
        <v>64</v>
      </c>
      <c r="D19" s="290" t="s">
        <v>64</v>
      </c>
      <c r="E19" s="241" t="s">
        <v>64</v>
      </c>
      <c r="F19" s="239" t="s">
        <v>64</v>
      </c>
      <c r="G19" s="239" t="s">
        <v>64</v>
      </c>
      <c r="H19" s="239" t="s">
        <v>64</v>
      </c>
      <c r="I19" s="239" t="s">
        <v>64</v>
      </c>
      <c r="J19" s="239" t="s">
        <v>64</v>
      </c>
      <c r="K19" s="239" t="s">
        <v>64</v>
      </c>
      <c r="L19" s="239" t="s">
        <v>64</v>
      </c>
      <c r="M19" s="239" t="s">
        <v>64</v>
      </c>
      <c r="N19" s="239" t="s">
        <v>64</v>
      </c>
      <c r="O19" s="239" t="s">
        <v>64</v>
      </c>
      <c r="P19" s="239" t="s">
        <v>64</v>
      </c>
      <c r="Q19" s="239" t="s">
        <v>64</v>
      </c>
      <c r="R19" s="239" t="s">
        <v>64</v>
      </c>
      <c r="S19" s="239" t="s">
        <v>64</v>
      </c>
      <c r="T19" s="239" t="s">
        <v>64</v>
      </c>
      <c r="U19" s="239" t="s">
        <v>64</v>
      </c>
      <c r="V19" s="239" t="s">
        <v>64</v>
      </c>
      <c r="W19" s="239" t="s">
        <v>64</v>
      </c>
      <c r="X19" s="239" t="s">
        <v>64</v>
      </c>
      <c r="Y19" s="239" t="s">
        <v>64</v>
      </c>
      <c r="Z19" s="239" t="s">
        <v>64</v>
      </c>
      <c r="AA19" s="239" t="s">
        <v>64</v>
      </c>
      <c r="AB19" s="239" t="s">
        <v>64</v>
      </c>
      <c r="AC19" s="239" t="s">
        <v>64</v>
      </c>
      <c r="AD19" s="239" t="s">
        <v>64</v>
      </c>
      <c r="AE19" s="239" t="s">
        <v>64</v>
      </c>
      <c r="AF19" s="239" t="s">
        <v>64</v>
      </c>
      <c r="AG19" s="240" t="s">
        <v>64</v>
      </c>
      <c r="AH19" s="100">
        <f t="shared" si="3"/>
        <v>0</v>
      </c>
      <c r="AI19" s="121">
        <v>0</v>
      </c>
      <c r="AJ19" s="122">
        <f t="shared" si="4"/>
        <v>0</v>
      </c>
      <c r="AK19" s="40" t="s">
        <v>53</v>
      </c>
      <c r="AL19" s="23" t="s">
        <v>69</v>
      </c>
      <c r="AM19" s="112">
        <f>+AI19/date!$D$38</f>
        <v>0</v>
      </c>
    </row>
    <row r="20" spans="1:41" x14ac:dyDescent="0.2">
      <c r="A20" s="23" t="s">
        <v>54</v>
      </c>
      <c r="B20" s="44" t="s">
        <v>11</v>
      </c>
      <c r="C20" s="4" t="s">
        <v>12</v>
      </c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69"/>
      <c r="AH20" s="100">
        <f t="shared" si="3"/>
        <v>0</v>
      </c>
      <c r="AI20" s="121">
        <v>0</v>
      </c>
      <c r="AJ20" s="122">
        <f t="shared" si="4"/>
        <v>0</v>
      </c>
      <c r="AK20" s="40" t="s">
        <v>54</v>
      </c>
      <c r="AL20" s="112"/>
    </row>
    <row r="21" spans="1:41" x14ac:dyDescent="0.2">
      <c r="A21" s="23" t="s">
        <v>55</v>
      </c>
      <c r="B21" s="44" t="s">
        <v>6</v>
      </c>
      <c r="C21" s="4" t="s">
        <v>7</v>
      </c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69"/>
      <c r="AH21" s="100">
        <f t="shared" si="3"/>
        <v>0</v>
      </c>
      <c r="AI21" s="121">
        <v>0</v>
      </c>
      <c r="AJ21" s="122">
        <f t="shared" si="4"/>
        <v>0</v>
      </c>
      <c r="AK21" s="40" t="s">
        <v>55</v>
      </c>
      <c r="AL21" s="112"/>
    </row>
    <row r="22" spans="1:41" x14ac:dyDescent="0.2">
      <c r="A22" s="23" t="s">
        <v>113</v>
      </c>
      <c r="B22" s="44" t="s">
        <v>114</v>
      </c>
      <c r="C22" s="4" t="s">
        <v>115</v>
      </c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69"/>
      <c r="AH22" s="100">
        <f t="shared" si="3"/>
        <v>0</v>
      </c>
      <c r="AI22" s="121">
        <v>0</v>
      </c>
      <c r="AJ22" s="122">
        <f>+AI22+AH22</f>
        <v>0</v>
      </c>
      <c r="AK22" s="40" t="s">
        <v>113</v>
      </c>
      <c r="AL22" s="50"/>
      <c r="AM22" s="112">
        <f>+AI22/date!$D$38</f>
        <v>0</v>
      </c>
    </row>
    <row r="23" spans="1:41" x14ac:dyDescent="0.2">
      <c r="A23" s="145" t="s">
        <v>109</v>
      </c>
      <c r="B23" s="44" t="s">
        <v>112</v>
      </c>
      <c r="C23" s="4" t="s">
        <v>110</v>
      </c>
      <c r="D23" s="239" t="s">
        <v>64</v>
      </c>
      <c r="E23" s="239" t="s">
        <v>64</v>
      </c>
      <c r="F23" s="239" t="s">
        <v>64</v>
      </c>
      <c r="G23" s="239" t="s">
        <v>64</v>
      </c>
      <c r="H23" s="239" t="s">
        <v>64</v>
      </c>
      <c r="I23" s="239" t="s">
        <v>64</v>
      </c>
      <c r="J23" s="239" t="s">
        <v>64</v>
      </c>
      <c r="K23" s="239" t="s">
        <v>64</v>
      </c>
      <c r="L23" s="239" t="s">
        <v>64</v>
      </c>
      <c r="M23" s="239" t="s">
        <v>64</v>
      </c>
      <c r="N23" s="239" t="s">
        <v>64</v>
      </c>
      <c r="O23" s="239" t="s">
        <v>64</v>
      </c>
      <c r="P23" s="239" t="s">
        <v>64</v>
      </c>
      <c r="Q23" s="239" t="s">
        <v>64</v>
      </c>
      <c r="R23" s="239" t="s">
        <v>64</v>
      </c>
      <c r="S23" s="239" t="s">
        <v>64</v>
      </c>
      <c r="T23" s="239" t="s">
        <v>64</v>
      </c>
      <c r="U23" s="239" t="s">
        <v>64</v>
      </c>
      <c r="V23" s="239" t="s">
        <v>64</v>
      </c>
      <c r="W23" s="239" t="s">
        <v>64</v>
      </c>
      <c r="X23" s="239" t="s">
        <v>64</v>
      </c>
      <c r="Y23" s="239" t="s">
        <v>64</v>
      </c>
      <c r="Z23" s="239" t="s">
        <v>64</v>
      </c>
      <c r="AA23" s="239" t="s">
        <v>64</v>
      </c>
      <c r="AB23" s="239" t="s">
        <v>64</v>
      </c>
      <c r="AC23" s="239" t="s">
        <v>64</v>
      </c>
      <c r="AD23" s="239" t="s">
        <v>64</v>
      </c>
      <c r="AE23" s="239" t="s">
        <v>64</v>
      </c>
      <c r="AF23" s="239" t="s">
        <v>64</v>
      </c>
      <c r="AG23" s="240" t="s">
        <v>64</v>
      </c>
      <c r="AH23" s="100">
        <f t="shared" si="3"/>
        <v>0</v>
      </c>
      <c r="AI23" s="121">
        <v>0</v>
      </c>
      <c r="AJ23" s="122">
        <f t="shared" ref="AJ23" si="6">+AI23+AH23</f>
        <v>0</v>
      </c>
      <c r="AK23" s="40" t="s">
        <v>109</v>
      </c>
      <c r="AL23" s="50" t="s">
        <v>69</v>
      </c>
      <c r="AM23" s="112">
        <f>+AI23/date!$D$38</f>
        <v>0</v>
      </c>
    </row>
    <row r="24" spans="1:41" x14ac:dyDescent="0.2">
      <c r="A24" s="23" t="s">
        <v>56</v>
      </c>
      <c r="B24" s="44" t="s">
        <v>23</v>
      </c>
      <c r="C24" s="4" t="s">
        <v>24</v>
      </c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69"/>
      <c r="AH24" s="100">
        <f t="shared" si="3"/>
        <v>0</v>
      </c>
      <c r="AI24" s="121">
        <v>0</v>
      </c>
      <c r="AJ24" s="122">
        <f t="shared" si="4"/>
        <v>0</v>
      </c>
      <c r="AK24" s="40" t="s">
        <v>56</v>
      </c>
      <c r="AL24" s="112"/>
    </row>
    <row r="25" spans="1:41" s="19" customFormat="1" x14ac:dyDescent="0.2">
      <c r="A25" s="50" t="s">
        <v>84</v>
      </c>
      <c r="B25" s="99" t="s">
        <v>85</v>
      </c>
      <c r="C25" s="14" t="s">
        <v>86</v>
      </c>
      <c r="D25" s="239" t="s">
        <v>64</v>
      </c>
      <c r="E25" s="239" t="s">
        <v>64</v>
      </c>
      <c r="F25" s="239" t="s">
        <v>64</v>
      </c>
      <c r="G25" s="239" t="s">
        <v>64</v>
      </c>
      <c r="H25" s="242" t="s">
        <v>64</v>
      </c>
      <c r="I25" s="239" t="s">
        <v>64</v>
      </c>
      <c r="J25" s="239" t="s">
        <v>64</v>
      </c>
      <c r="K25" s="239" t="s">
        <v>64</v>
      </c>
      <c r="L25" s="239" t="s">
        <v>64</v>
      </c>
      <c r="M25" s="239" t="s">
        <v>64</v>
      </c>
      <c r="N25" s="239" t="s">
        <v>64</v>
      </c>
      <c r="O25" s="239" t="s">
        <v>64</v>
      </c>
      <c r="P25" s="239" t="s">
        <v>64</v>
      </c>
      <c r="Q25" s="239" t="s">
        <v>64</v>
      </c>
      <c r="R25" s="239" t="s">
        <v>64</v>
      </c>
      <c r="S25" s="239" t="s">
        <v>64</v>
      </c>
      <c r="T25" s="239" t="s">
        <v>64</v>
      </c>
      <c r="U25" s="239" t="s">
        <v>64</v>
      </c>
      <c r="V25" s="239" t="s">
        <v>64</v>
      </c>
      <c r="W25" s="239" t="s">
        <v>64</v>
      </c>
      <c r="X25" s="239" t="s">
        <v>64</v>
      </c>
      <c r="Y25" s="239" t="s">
        <v>64</v>
      </c>
      <c r="Z25" s="239" t="s">
        <v>64</v>
      </c>
      <c r="AA25" s="239" t="s">
        <v>64</v>
      </c>
      <c r="AB25" s="239" t="s">
        <v>64</v>
      </c>
      <c r="AC25" s="239" t="s">
        <v>64</v>
      </c>
      <c r="AD25" s="239" t="s">
        <v>64</v>
      </c>
      <c r="AE25" s="239" t="s">
        <v>64</v>
      </c>
      <c r="AF25" s="274">
        <v>1</v>
      </c>
      <c r="AG25" s="240" t="s">
        <v>64</v>
      </c>
      <c r="AH25" s="100">
        <f t="shared" si="3"/>
        <v>1</v>
      </c>
      <c r="AI25" s="121">
        <v>0</v>
      </c>
      <c r="AJ25" s="178">
        <f t="shared" si="4"/>
        <v>1</v>
      </c>
      <c r="AK25" s="46" t="s">
        <v>84</v>
      </c>
      <c r="AL25" s="50" t="s">
        <v>69</v>
      </c>
      <c r="AM25" s="112">
        <f>+AI25/date!$D$38</f>
        <v>0</v>
      </c>
    </row>
    <row r="26" spans="1:41" x14ac:dyDescent="0.2">
      <c r="A26" s="23" t="s">
        <v>79</v>
      </c>
      <c r="B26" s="44" t="s">
        <v>76</v>
      </c>
      <c r="C26" s="4" t="s">
        <v>80</v>
      </c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69"/>
      <c r="AH26" s="100">
        <f t="shared" si="3"/>
        <v>0</v>
      </c>
      <c r="AI26" s="121">
        <v>0</v>
      </c>
      <c r="AJ26" s="122">
        <f t="shared" si="4"/>
        <v>0</v>
      </c>
      <c r="AK26" s="40" t="s">
        <v>79</v>
      </c>
      <c r="AL26" s="112"/>
    </row>
    <row r="27" spans="1:41" x14ac:dyDescent="0.2">
      <c r="A27" s="23" t="s">
        <v>67</v>
      </c>
      <c r="B27" s="44" t="s">
        <v>68</v>
      </c>
      <c r="C27" s="4" t="s">
        <v>2</v>
      </c>
      <c r="D27" s="239" t="s">
        <v>64</v>
      </c>
      <c r="E27" s="239" t="s">
        <v>64</v>
      </c>
      <c r="F27" s="239" t="s">
        <v>64</v>
      </c>
      <c r="G27" s="239" t="s">
        <v>64</v>
      </c>
      <c r="H27" s="239" t="s">
        <v>64</v>
      </c>
      <c r="I27" s="239" t="s">
        <v>64</v>
      </c>
      <c r="J27" s="239" t="s">
        <v>64</v>
      </c>
      <c r="K27" s="239" t="s">
        <v>64</v>
      </c>
      <c r="L27" s="239" t="s">
        <v>64</v>
      </c>
      <c r="M27" s="239" t="s">
        <v>64</v>
      </c>
      <c r="N27" s="239" t="s">
        <v>64</v>
      </c>
      <c r="O27" s="239" t="s">
        <v>64</v>
      </c>
      <c r="P27" s="239" t="s">
        <v>64</v>
      </c>
      <c r="Q27" s="239" t="s">
        <v>64</v>
      </c>
      <c r="R27" s="239" t="s">
        <v>64</v>
      </c>
      <c r="S27" s="239" t="s">
        <v>64</v>
      </c>
      <c r="T27" s="239" t="s">
        <v>64</v>
      </c>
      <c r="U27" s="239" t="s">
        <v>64</v>
      </c>
      <c r="V27" s="239" t="s">
        <v>64</v>
      </c>
      <c r="W27" s="239" t="s">
        <v>64</v>
      </c>
      <c r="X27" s="239" t="s">
        <v>64</v>
      </c>
      <c r="Y27" s="239" t="s">
        <v>64</v>
      </c>
      <c r="Z27" s="239" t="s">
        <v>64</v>
      </c>
      <c r="AA27" s="239" t="s">
        <v>64</v>
      </c>
      <c r="AB27" s="239" t="s">
        <v>64</v>
      </c>
      <c r="AC27" s="239" t="s">
        <v>64</v>
      </c>
      <c r="AD27" s="239" t="s">
        <v>64</v>
      </c>
      <c r="AE27" s="239" t="s">
        <v>64</v>
      </c>
      <c r="AF27" s="239" t="s">
        <v>64</v>
      </c>
      <c r="AG27" s="240" t="s">
        <v>64</v>
      </c>
      <c r="AH27" s="100">
        <f t="shared" si="3"/>
        <v>0</v>
      </c>
      <c r="AI27" s="121">
        <v>0</v>
      </c>
      <c r="AJ27" s="122">
        <f t="shared" si="4"/>
        <v>0</v>
      </c>
      <c r="AK27" s="40" t="s">
        <v>67</v>
      </c>
      <c r="AL27" s="23" t="s">
        <v>69</v>
      </c>
      <c r="AM27" s="112">
        <f>+AI27/date!$D$38</f>
        <v>0</v>
      </c>
    </row>
    <row r="28" spans="1:41" x14ac:dyDescent="0.2">
      <c r="A28" s="23" t="s">
        <v>72</v>
      </c>
      <c r="B28" s="44" t="s">
        <v>73</v>
      </c>
      <c r="C28" s="4" t="s">
        <v>74</v>
      </c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69"/>
      <c r="AH28" s="100">
        <f t="shared" si="3"/>
        <v>0</v>
      </c>
      <c r="AI28" s="121">
        <v>0</v>
      </c>
      <c r="AJ28" s="122">
        <f t="shared" si="4"/>
        <v>0</v>
      </c>
      <c r="AK28" s="40" t="s">
        <v>72</v>
      </c>
      <c r="AL28" s="50"/>
    </row>
    <row r="29" spans="1:41" x14ac:dyDescent="0.2">
      <c r="A29" s="23" t="s">
        <v>57</v>
      </c>
      <c r="B29" s="44" t="s">
        <v>29</v>
      </c>
      <c r="C29" s="4" t="s">
        <v>30</v>
      </c>
      <c r="D29" s="241" t="s">
        <v>64</v>
      </c>
      <c r="E29" s="241" t="s">
        <v>64</v>
      </c>
      <c r="F29" s="241" t="s">
        <v>64</v>
      </c>
      <c r="G29" s="239" t="s">
        <v>64</v>
      </c>
      <c r="H29" s="239" t="s">
        <v>64</v>
      </c>
      <c r="I29" s="239" t="s">
        <v>64</v>
      </c>
      <c r="J29" s="239" t="s">
        <v>64</v>
      </c>
      <c r="K29" s="241" t="s">
        <v>64</v>
      </c>
      <c r="L29" s="241" t="s">
        <v>64</v>
      </c>
      <c r="M29" s="241" t="s">
        <v>64</v>
      </c>
      <c r="N29" s="241" t="s">
        <v>64</v>
      </c>
      <c r="O29" s="239" t="s">
        <v>64</v>
      </c>
      <c r="P29" s="239" t="s">
        <v>64</v>
      </c>
      <c r="Q29" s="239" t="s">
        <v>64</v>
      </c>
      <c r="R29" s="239" t="s">
        <v>64</v>
      </c>
      <c r="S29" s="239" t="s">
        <v>64</v>
      </c>
      <c r="T29" s="239" t="s">
        <v>64</v>
      </c>
      <c r="U29" s="239" t="s">
        <v>64</v>
      </c>
      <c r="V29" s="239" t="s">
        <v>64</v>
      </c>
      <c r="W29" s="239" t="s">
        <v>64</v>
      </c>
      <c r="X29" s="239" t="s">
        <v>64</v>
      </c>
      <c r="Y29" s="239" t="s">
        <v>64</v>
      </c>
      <c r="Z29" s="239" t="s">
        <v>64</v>
      </c>
      <c r="AA29" s="239" t="s">
        <v>64</v>
      </c>
      <c r="AB29" s="241" t="s">
        <v>64</v>
      </c>
      <c r="AC29" s="239" t="s">
        <v>64</v>
      </c>
      <c r="AD29" s="239" t="s">
        <v>64</v>
      </c>
      <c r="AE29" s="241" t="s">
        <v>64</v>
      </c>
      <c r="AF29" s="241" t="s">
        <v>64</v>
      </c>
      <c r="AG29" s="302" t="s">
        <v>64</v>
      </c>
      <c r="AH29" s="100">
        <f t="shared" si="3"/>
        <v>0</v>
      </c>
      <c r="AI29" s="121">
        <v>0</v>
      </c>
      <c r="AJ29" s="122">
        <f t="shared" si="4"/>
        <v>0</v>
      </c>
      <c r="AK29" s="40" t="s">
        <v>57</v>
      </c>
      <c r="AL29" s="23" t="s">
        <v>69</v>
      </c>
      <c r="AM29" s="112">
        <f>+AI29/date!$D$38</f>
        <v>0</v>
      </c>
    </row>
    <row r="30" spans="1:41" x14ac:dyDescent="0.2">
      <c r="A30" s="23" t="s">
        <v>58</v>
      </c>
      <c r="B30" s="44" t="s">
        <v>9</v>
      </c>
      <c r="C30" s="4" t="s">
        <v>10</v>
      </c>
      <c r="D30" s="239" t="s">
        <v>64</v>
      </c>
      <c r="E30" s="239" t="s">
        <v>64</v>
      </c>
      <c r="F30" s="239" t="s">
        <v>64</v>
      </c>
      <c r="G30" s="246" t="s">
        <v>64</v>
      </c>
      <c r="H30" s="239" t="s">
        <v>64</v>
      </c>
      <c r="I30" s="239" t="s">
        <v>64</v>
      </c>
      <c r="J30" s="239" t="s">
        <v>64</v>
      </c>
      <c r="K30" s="239" t="s">
        <v>64</v>
      </c>
      <c r="L30" s="239" t="s">
        <v>64</v>
      </c>
      <c r="M30" s="239" t="s">
        <v>64</v>
      </c>
      <c r="N30" s="246" t="s">
        <v>64</v>
      </c>
      <c r="O30" s="239" t="s">
        <v>64</v>
      </c>
      <c r="P30" s="239" t="s">
        <v>64</v>
      </c>
      <c r="Q30" s="239" t="s">
        <v>64</v>
      </c>
      <c r="R30" s="274">
        <v>1</v>
      </c>
      <c r="S30" s="274">
        <v>1</v>
      </c>
      <c r="T30" s="274">
        <v>1</v>
      </c>
      <c r="U30" s="274">
        <v>1</v>
      </c>
      <c r="V30" s="274">
        <v>1</v>
      </c>
      <c r="W30" s="239" t="s">
        <v>64</v>
      </c>
      <c r="X30" s="239" t="s">
        <v>64</v>
      </c>
      <c r="Y30" s="239" t="s">
        <v>64</v>
      </c>
      <c r="Z30" s="239" t="s">
        <v>64</v>
      </c>
      <c r="AA30" s="239" t="s">
        <v>64</v>
      </c>
      <c r="AB30" s="246" t="s">
        <v>64</v>
      </c>
      <c r="AC30" s="274">
        <v>1</v>
      </c>
      <c r="AD30" s="239" t="s">
        <v>64</v>
      </c>
      <c r="AE30" s="239" t="s">
        <v>64</v>
      </c>
      <c r="AF30" s="239" t="s">
        <v>64</v>
      </c>
      <c r="AG30" s="240" t="s">
        <v>64</v>
      </c>
      <c r="AH30" s="100">
        <f t="shared" si="3"/>
        <v>6</v>
      </c>
      <c r="AI30" s="121">
        <v>0</v>
      </c>
      <c r="AJ30" s="122">
        <f t="shared" si="4"/>
        <v>6</v>
      </c>
      <c r="AK30" s="40" t="s">
        <v>58</v>
      </c>
      <c r="AL30" s="23" t="s">
        <v>69</v>
      </c>
      <c r="AM30" s="112">
        <f>+AI30/date!$D$38</f>
        <v>0</v>
      </c>
      <c r="AO30" s="250"/>
    </row>
    <row r="31" spans="1:41" x14ac:dyDescent="0.2">
      <c r="A31" s="23" t="s">
        <v>59</v>
      </c>
      <c r="B31" s="44" t="s">
        <v>27</v>
      </c>
      <c r="C31" s="4" t="s">
        <v>28</v>
      </c>
      <c r="D31" s="239" t="s">
        <v>64</v>
      </c>
      <c r="E31" s="239" t="s">
        <v>64</v>
      </c>
      <c r="F31" s="239" t="s">
        <v>64</v>
      </c>
      <c r="G31" s="239" t="s">
        <v>64</v>
      </c>
      <c r="H31" s="276">
        <v>1</v>
      </c>
      <c r="I31" s="239" t="s">
        <v>64</v>
      </c>
      <c r="J31" s="239" t="s">
        <v>64</v>
      </c>
      <c r="K31" s="239" t="s">
        <v>64</v>
      </c>
      <c r="L31" s="239" t="s">
        <v>64</v>
      </c>
      <c r="M31" s="239" t="s">
        <v>64</v>
      </c>
      <c r="N31" s="239" t="s">
        <v>64</v>
      </c>
      <c r="O31" s="239" t="s">
        <v>64</v>
      </c>
      <c r="P31" s="239" t="s">
        <v>64</v>
      </c>
      <c r="Q31" s="239" t="s">
        <v>64</v>
      </c>
      <c r="R31" s="239" t="s">
        <v>64</v>
      </c>
      <c r="S31" s="239" t="s">
        <v>64</v>
      </c>
      <c r="T31" s="239" t="s">
        <v>64</v>
      </c>
      <c r="U31" s="239" t="s">
        <v>64</v>
      </c>
      <c r="V31" s="239" t="s">
        <v>64</v>
      </c>
      <c r="W31" s="239" t="s">
        <v>64</v>
      </c>
      <c r="X31" s="239" t="s">
        <v>64</v>
      </c>
      <c r="Y31" s="239" t="s">
        <v>64</v>
      </c>
      <c r="Z31" s="239" t="s">
        <v>64</v>
      </c>
      <c r="AA31" s="239" t="s">
        <v>64</v>
      </c>
      <c r="AB31" s="239" t="s">
        <v>64</v>
      </c>
      <c r="AC31" s="239" t="s">
        <v>64</v>
      </c>
      <c r="AD31" s="239" t="s">
        <v>64</v>
      </c>
      <c r="AE31" s="239" t="s">
        <v>64</v>
      </c>
      <c r="AF31" s="239" t="s">
        <v>64</v>
      </c>
      <c r="AG31" s="240" t="s">
        <v>64</v>
      </c>
      <c r="AH31" s="100">
        <f t="shared" si="3"/>
        <v>1</v>
      </c>
      <c r="AI31" s="121">
        <v>0</v>
      </c>
      <c r="AJ31" s="122">
        <f t="shared" si="4"/>
        <v>1</v>
      </c>
      <c r="AK31" s="40" t="s">
        <v>59</v>
      </c>
      <c r="AL31" s="23" t="s">
        <v>69</v>
      </c>
      <c r="AM31" s="112">
        <f>+AI31/date!$D$38</f>
        <v>0</v>
      </c>
      <c r="AO31" s="249"/>
    </row>
    <row r="32" spans="1:41" x14ac:dyDescent="0.2">
      <c r="A32" s="40" t="s">
        <v>62</v>
      </c>
      <c r="B32" s="44" t="s">
        <v>63</v>
      </c>
      <c r="C32" s="4" t="s">
        <v>8</v>
      </c>
      <c r="D32" s="239" t="s">
        <v>64</v>
      </c>
      <c r="E32" s="239" t="s">
        <v>64</v>
      </c>
      <c r="F32" s="239" t="s">
        <v>64</v>
      </c>
      <c r="G32" s="239" t="s">
        <v>64</v>
      </c>
      <c r="H32" s="239" t="s">
        <v>64</v>
      </c>
      <c r="I32" s="239" t="s">
        <v>64</v>
      </c>
      <c r="J32" s="239" t="s">
        <v>64</v>
      </c>
      <c r="K32" s="239" t="s">
        <v>64</v>
      </c>
      <c r="L32" s="239" t="s">
        <v>64</v>
      </c>
      <c r="M32" s="239" t="s">
        <v>64</v>
      </c>
      <c r="N32" s="239" t="s">
        <v>64</v>
      </c>
      <c r="O32" s="239" t="s">
        <v>64</v>
      </c>
      <c r="P32" s="239" t="s">
        <v>64</v>
      </c>
      <c r="Q32" s="239" t="s">
        <v>64</v>
      </c>
      <c r="R32" s="239" t="s">
        <v>64</v>
      </c>
      <c r="S32" s="239" t="s">
        <v>64</v>
      </c>
      <c r="T32" s="239" t="s">
        <v>64</v>
      </c>
      <c r="U32" s="239" t="s">
        <v>64</v>
      </c>
      <c r="V32" s="239" t="s">
        <v>64</v>
      </c>
      <c r="W32" s="239" t="s">
        <v>64</v>
      </c>
      <c r="X32" s="239" t="s">
        <v>64</v>
      </c>
      <c r="Y32" s="239" t="s">
        <v>64</v>
      </c>
      <c r="Z32" s="239" t="s">
        <v>64</v>
      </c>
      <c r="AA32" s="239" t="s">
        <v>64</v>
      </c>
      <c r="AB32" s="239" t="s">
        <v>64</v>
      </c>
      <c r="AC32" s="239" t="s">
        <v>64</v>
      </c>
      <c r="AD32" s="239" t="s">
        <v>64</v>
      </c>
      <c r="AE32" s="239" t="s">
        <v>64</v>
      </c>
      <c r="AF32" s="239" t="s">
        <v>64</v>
      </c>
      <c r="AG32" s="240" t="s">
        <v>64</v>
      </c>
      <c r="AH32" s="100">
        <f t="shared" si="3"/>
        <v>0</v>
      </c>
      <c r="AI32" s="121">
        <v>0</v>
      </c>
      <c r="AJ32" s="122">
        <f t="shared" si="4"/>
        <v>0</v>
      </c>
      <c r="AK32" s="40" t="s">
        <v>62</v>
      </c>
      <c r="AL32" s="23" t="s">
        <v>69</v>
      </c>
      <c r="AM32" s="112">
        <f>+AI32/date!$D$38</f>
        <v>0</v>
      </c>
    </row>
    <row r="33" spans="1:39" x14ac:dyDescent="0.2">
      <c r="A33" s="23" t="s">
        <v>60</v>
      </c>
      <c r="B33" s="44" t="s">
        <v>16</v>
      </c>
      <c r="C33" s="4" t="s">
        <v>17</v>
      </c>
      <c r="D33" s="22"/>
      <c r="E33" s="22"/>
      <c r="F33" s="22"/>
      <c r="G33" s="10"/>
      <c r="H33" s="22"/>
      <c r="I33" s="22"/>
      <c r="J33" s="22"/>
      <c r="K33" s="22"/>
      <c r="L33" s="22"/>
      <c r="M33" s="22"/>
      <c r="N33" s="10"/>
      <c r="O33" s="22"/>
      <c r="P33" s="22"/>
      <c r="Q33" s="22"/>
      <c r="R33" s="22"/>
      <c r="S33" s="22"/>
      <c r="T33" s="22"/>
      <c r="U33" s="10"/>
      <c r="V33" s="22"/>
      <c r="W33" s="22"/>
      <c r="X33" s="22"/>
      <c r="Y33" s="22"/>
      <c r="Z33" s="22"/>
      <c r="AA33" s="22"/>
      <c r="AB33" s="10"/>
      <c r="AC33" s="22"/>
      <c r="AD33" s="22"/>
      <c r="AE33" s="22"/>
      <c r="AF33" s="22"/>
      <c r="AG33" s="69"/>
      <c r="AH33" s="100">
        <f t="shared" si="3"/>
        <v>0</v>
      </c>
      <c r="AI33" s="121">
        <v>0</v>
      </c>
      <c r="AJ33" s="122">
        <f t="shared" si="4"/>
        <v>0</v>
      </c>
      <c r="AK33" s="40" t="s">
        <v>60</v>
      </c>
      <c r="AL33" s="23"/>
    </row>
    <row r="34" spans="1:39" x14ac:dyDescent="0.2">
      <c r="A34" s="23" t="s">
        <v>107</v>
      </c>
      <c r="B34" s="205" t="s">
        <v>108</v>
      </c>
      <c r="C34" s="203" t="s">
        <v>111</v>
      </c>
      <c r="D34" s="242" t="s">
        <v>64</v>
      </c>
      <c r="E34" s="242" t="s">
        <v>64</v>
      </c>
      <c r="F34" s="242" t="s">
        <v>64</v>
      </c>
      <c r="G34" s="243" t="s">
        <v>64</v>
      </c>
      <c r="H34" s="242" t="s">
        <v>64</v>
      </c>
      <c r="I34" s="244" t="s">
        <v>64</v>
      </c>
      <c r="J34" s="244" t="s">
        <v>64</v>
      </c>
      <c r="K34" s="242" t="s">
        <v>64</v>
      </c>
      <c r="L34" s="242" t="s">
        <v>64</v>
      </c>
      <c r="M34" s="242" t="s">
        <v>64</v>
      </c>
      <c r="N34" s="243" t="s">
        <v>64</v>
      </c>
      <c r="O34" s="242" t="s">
        <v>64</v>
      </c>
      <c r="P34" s="244" t="s">
        <v>64</v>
      </c>
      <c r="Q34" s="244" t="s">
        <v>64</v>
      </c>
      <c r="R34" s="242" t="s">
        <v>64</v>
      </c>
      <c r="S34" s="242" t="s">
        <v>64</v>
      </c>
      <c r="T34" s="242" t="s">
        <v>64</v>
      </c>
      <c r="U34" s="243" t="s">
        <v>64</v>
      </c>
      <c r="V34" s="242" t="s">
        <v>64</v>
      </c>
      <c r="W34" s="244" t="s">
        <v>64</v>
      </c>
      <c r="X34" s="244" t="s">
        <v>64</v>
      </c>
      <c r="Y34" s="242" t="s">
        <v>64</v>
      </c>
      <c r="Z34" s="242" t="s">
        <v>64</v>
      </c>
      <c r="AA34" s="242" t="s">
        <v>64</v>
      </c>
      <c r="AB34" s="243" t="s">
        <v>64</v>
      </c>
      <c r="AC34" s="242" t="s">
        <v>64</v>
      </c>
      <c r="AD34" s="244" t="s">
        <v>64</v>
      </c>
      <c r="AE34" s="242" t="s">
        <v>64</v>
      </c>
      <c r="AF34" s="242" t="s">
        <v>64</v>
      </c>
      <c r="AG34" s="245" t="s">
        <v>64</v>
      </c>
      <c r="AH34" s="100">
        <f t="shared" si="3"/>
        <v>0</v>
      </c>
      <c r="AI34" s="121">
        <v>0</v>
      </c>
      <c r="AJ34" s="122">
        <f t="shared" ref="AJ34" si="7">+AI34+AH34</f>
        <v>0</v>
      </c>
      <c r="AK34" s="202" t="s">
        <v>107</v>
      </c>
      <c r="AL34" s="23" t="s">
        <v>69</v>
      </c>
      <c r="AM34" s="112">
        <f>+AI34/date!$D$38</f>
        <v>0</v>
      </c>
    </row>
    <row r="35" spans="1:39" ht="13.5" thickBot="1" x14ac:dyDescent="0.25">
      <c r="A35" s="23" t="s">
        <v>61</v>
      </c>
      <c r="B35" s="48" t="s">
        <v>14</v>
      </c>
      <c r="C35" s="7" t="s">
        <v>135</v>
      </c>
      <c r="D35" s="296">
        <v>1</v>
      </c>
      <c r="E35" s="247" t="s">
        <v>64</v>
      </c>
      <c r="F35" s="247" t="s">
        <v>64</v>
      </c>
      <c r="G35" s="247" t="s">
        <v>64</v>
      </c>
      <c r="H35" s="247" t="s">
        <v>64</v>
      </c>
      <c r="I35" s="248" t="s">
        <v>64</v>
      </c>
      <c r="J35" s="248" t="s">
        <v>64</v>
      </c>
      <c r="K35" s="247" t="s">
        <v>64</v>
      </c>
      <c r="L35" s="247" t="s">
        <v>64</v>
      </c>
      <c r="M35" s="247" t="s">
        <v>64</v>
      </c>
      <c r="N35" s="247" t="s">
        <v>64</v>
      </c>
      <c r="O35" s="247" t="s">
        <v>64</v>
      </c>
      <c r="P35" s="248" t="s">
        <v>64</v>
      </c>
      <c r="Q35" s="248" t="s">
        <v>64</v>
      </c>
      <c r="R35" s="247" t="s">
        <v>64</v>
      </c>
      <c r="S35" s="247" t="s">
        <v>64</v>
      </c>
      <c r="T35" s="247" t="s">
        <v>64</v>
      </c>
      <c r="U35" s="247" t="s">
        <v>64</v>
      </c>
      <c r="V35" s="247" t="s">
        <v>64</v>
      </c>
      <c r="W35" s="248" t="s">
        <v>64</v>
      </c>
      <c r="X35" s="248" t="s">
        <v>64</v>
      </c>
      <c r="Y35" s="247" t="s">
        <v>64</v>
      </c>
      <c r="Z35" s="247" t="s">
        <v>64</v>
      </c>
      <c r="AA35" s="247" t="s">
        <v>64</v>
      </c>
      <c r="AB35" s="247" t="s">
        <v>64</v>
      </c>
      <c r="AC35" s="247" t="s">
        <v>64</v>
      </c>
      <c r="AD35" s="248" t="s">
        <v>64</v>
      </c>
      <c r="AE35" s="247" t="s">
        <v>64</v>
      </c>
      <c r="AF35" s="296">
        <v>1</v>
      </c>
      <c r="AG35" s="301">
        <v>1</v>
      </c>
      <c r="AH35" s="100">
        <f t="shared" si="3"/>
        <v>3</v>
      </c>
      <c r="AI35" s="121">
        <v>0</v>
      </c>
      <c r="AJ35" s="111">
        <f>+AI35+AH35</f>
        <v>3</v>
      </c>
      <c r="AK35" s="47" t="s">
        <v>61</v>
      </c>
      <c r="AL35" s="23" t="s">
        <v>69</v>
      </c>
      <c r="AM35" s="112">
        <f>+AI35/date!$D$38</f>
        <v>0</v>
      </c>
    </row>
    <row r="36" spans="1:39" ht="13.5" thickBot="1" x14ac:dyDescent="0.25">
      <c r="D36" s="49">
        <v>40330</v>
      </c>
      <c r="E36" s="101">
        <v>40331</v>
      </c>
      <c r="F36" s="49">
        <v>40332</v>
      </c>
      <c r="G36" s="49">
        <v>40333</v>
      </c>
      <c r="H36" s="49">
        <v>40334</v>
      </c>
      <c r="I36" s="49">
        <v>40335</v>
      </c>
      <c r="J36" s="49">
        <v>40336</v>
      </c>
      <c r="K36" s="49">
        <v>40337</v>
      </c>
      <c r="L36" s="101">
        <v>40338</v>
      </c>
      <c r="M36" s="49">
        <v>40339</v>
      </c>
      <c r="N36" s="49">
        <v>40340</v>
      </c>
      <c r="O36" s="49">
        <v>40341</v>
      </c>
      <c r="P36" s="49">
        <v>40342</v>
      </c>
      <c r="Q36" s="49">
        <v>40343</v>
      </c>
      <c r="R36" s="49">
        <v>40344</v>
      </c>
      <c r="S36" s="49">
        <v>40345</v>
      </c>
      <c r="T36" s="49">
        <v>40346</v>
      </c>
      <c r="U36" s="49">
        <v>40347</v>
      </c>
      <c r="V36" s="49">
        <v>40348</v>
      </c>
      <c r="W36" s="49">
        <v>40349</v>
      </c>
      <c r="X36" s="49">
        <v>40350</v>
      </c>
      <c r="Y36" s="49">
        <v>40351</v>
      </c>
      <c r="Z36" s="49">
        <v>40352</v>
      </c>
      <c r="AA36" s="49">
        <v>40353</v>
      </c>
      <c r="AB36" s="49">
        <v>40354</v>
      </c>
      <c r="AC36" s="49">
        <v>40355</v>
      </c>
      <c r="AD36" s="49">
        <v>40356</v>
      </c>
      <c r="AE36" s="49">
        <v>40357</v>
      </c>
      <c r="AF36" s="49">
        <v>40358</v>
      </c>
      <c r="AG36" s="71">
        <v>40359</v>
      </c>
      <c r="AH36" s="26">
        <f>SUM(AH10:AH35)</f>
        <v>18</v>
      </c>
      <c r="AI36" s="187">
        <f>SUM(AI10:AI35)</f>
        <v>0</v>
      </c>
      <c r="AJ36" s="26">
        <f>SUM(AJ10:AJ35)</f>
        <v>18</v>
      </c>
    </row>
    <row r="37" spans="1:39" ht="13.5" thickBot="1" x14ac:dyDescent="0.25">
      <c r="AM37" s="26">
        <f>SUM(AM12:AM36)</f>
        <v>0</v>
      </c>
    </row>
    <row r="38" spans="1:39" ht="13.5" thickTop="1" x14ac:dyDescent="0.2">
      <c r="AH38" s="304">
        <f>SUBTOTAL(9,AH12:AH35)</f>
        <v>18</v>
      </c>
    </row>
    <row r="41" spans="1:39" ht="12.75" hidden="1" customHeight="1" x14ac:dyDescent="0.2">
      <c r="Q41" s="437"/>
      <c r="R41" s="437"/>
    </row>
  </sheetData>
  <autoFilter ref="A9:AL37"/>
  <mergeCells count="5">
    <mergeCell ref="AH1:AH7"/>
    <mergeCell ref="AI1:AI7"/>
    <mergeCell ref="AJ1:AJ7"/>
    <mergeCell ref="D4:M4"/>
    <mergeCell ref="Q41:R41"/>
  </mergeCells>
  <phoneticPr fontId="2" type="noConversion"/>
  <conditionalFormatting sqref="D36:AG36 AH8:AH9 D7:AG7">
    <cfRule type="timePeriod" dxfId="87" priority="86" stopIfTrue="1" timePeriod="today">
      <formula>FLOOR(D7,1)=TODAY()</formula>
    </cfRule>
  </conditionalFormatting>
  <conditionalFormatting sqref="D7:AG11 D12:X12 AC12:AG12 D13:AG16 D20:AG36 E19:AG19 D18:J18 P18:AG18 D17:M17 O17:AG17">
    <cfRule type="expression" dxfId="86" priority="102">
      <formula>D$8=1</formula>
    </cfRule>
    <cfRule type="expression" dxfId="85" priority="103">
      <formula>D$8=7</formula>
    </cfRule>
  </conditionalFormatting>
  <conditionalFormatting sqref="F36">
    <cfRule type="expression" dxfId="84" priority="47">
      <formula>F$8=1</formula>
    </cfRule>
    <cfRule type="expression" dxfId="83" priority="48">
      <formula>F$8=7</formula>
    </cfRule>
  </conditionalFormatting>
  <conditionalFormatting sqref="B4">
    <cfRule type="expression" dxfId="82" priority="20">
      <formula>B$8=1</formula>
    </cfRule>
    <cfRule type="expression" dxfId="81" priority="21">
      <formula>B$8=7</formula>
    </cfRule>
  </conditionalFormatting>
  <conditionalFormatting sqref="AB12">
    <cfRule type="expression" dxfId="80" priority="16">
      <formula>AB$8=1</formula>
    </cfRule>
    <cfRule type="expression" dxfId="79" priority="17">
      <formula>AB$8=7</formula>
    </cfRule>
  </conditionalFormatting>
  <conditionalFormatting sqref="B1">
    <cfRule type="expression" dxfId="78" priority="655">
      <formula>D$8=1</formula>
    </cfRule>
    <cfRule type="expression" dxfId="77" priority="656">
      <formula>D$8=7</formula>
    </cfRule>
  </conditionalFormatting>
  <conditionalFormatting sqref="K18:L18">
    <cfRule type="expression" dxfId="76" priority="6">
      <formula>K$8=1</formula>
    </cfRule>
    <cfRule type="expression" dxfId="75" priority="7">
      <formula>K$8=7</formula>
    </cfRule>
  </conditionalFormatting>
  <conditionalFormatting sqref="N18">
    <cfRule type="expression" dxfId="74" priority="2">
      <formula>N$8=1</formula>
    </cfRule>
    <cfRule type="expression" dxfId="73" priority="3">
      <formula>N$8=7</formula>
    </cfRule>
  </conditionalFormatting>
  <conditionalFormatting sqref="N17">
    <cfRule type="expression" dxfId="72" priority="4">
      <formula>N$8=1</formula>
    </cfRule>
    <cfRule type="expression" dxfId="71" priority="5">
      <formula>N$8=7</formula>
    </cfRule>
  </conditionalFormatting>
  <conditionalFormatting sqref="A12:C35 AH12:AM35">
    <cfRule type="expression" dxfId="70" priority="1">
      <formula>$A12=$Q$41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initiales">
                <anchor moveWithCells="1" sizeWithCells="1">
                  <from>
                    <xdr:col>40</xdr:col>
                    <xdr:colOff>314325</xdr:colOff>
                    <xdr:row>1</xdr:row>
                    <xdr:rowOff>85725</xdr:rowOff>
                  </from>
                  <to>
                    <xdr:col>41</xdr:col>
                    <xdr:colOff>276225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enlever_filtre">
                <anchor moveWithCells="1" sizeWithCells="1">
                  <from>
                    <xdr:col>28</xdr:col>
                    <xdr:colOff>57150</xdr:colOff>
                    <xdr:row>1</xdr:row>
                    <xdr:rowOff>85725</xdr:rowOff>
                  </from>
                  <to>
                    <xdr:col>32</xdr:col>
                    <xdr:colOff>123825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filtreSAV">
                <anchor moveWithCells="1" sizeWithCells="1">
                  <from>
                    <xdr:col>36</xdr:col>
                    <xdr:colOff>133350</xdr:colOff>
                    <xdr:row>1</xdr:row>
                    <xdr:rowOff>85725</xdr:rowOff>
                  </from>
                  <to>
                    <xdr:col>40</xdr:col>
                    <xdr:colOff>47625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FFFF66"/>
  </sheetPr>
  <dimension ref="A1:AN22"/>
  <sheetViews>
    <sheetView showGridLines="0" workbookViewId="0">
      <pane xSplit="1" ySplit="2" topLeftCell="B3" activePane="bottomRight" state="frozen"/>
      <selection activeCell="U6" sqref="U6"/>
      <selection pane="topRight" activeCell="U6" sqref="U6"/>
      <selection pane="bottomLeft" activeCell="U6" sqref="U6"/>
      <selection pane="bottomRight" sqref="A1:A2"/>
    </sheetView>
  </sheetViews>
  <sheetFormatPr baseColWidth="10" defaultColWidth="11.42578125" defaultRowHeight="15" x14ac:dyDescent="0.25"/>
  <cols>
    <col min="1" max="1" width="7.85546875" style="231" customWidth="1"/>
    <col min="2" max="2" width="8.7109375" style="231" customWidth="1"/>
    <col min="3" max="33" width="5.28515625" style="323" customWidth="1"/>
    <col min="34" max="35" width="4.5703125" style="323" customWidth="1"/>
    <col min="36" max="38" width="4.140625" style="323" customWidth="1"/>
    <col min="39" max="39" width="11.42578125" style="231"/>
    <col min="40" max="40" width="0" style="231" hidden="1" customWidth="1"/>
    <col min="41" max="47" width="11.42578125" style="231"/>
    <col min="48" max="48" width="0" style="231" hidden="1" customWidth="1"/>
    <col min="49" max="16384" width="11.42578125" style="231"/>
  </cols>
  <sheetData>
    <row r="1" spans="1:40" ht="12" customHeight="1" x14ac:dyDescent="0.25">
      <c r="A1" s="449"/>
      <c r="B1" s="315"/>
      <c r="C1" s="422"/>
      <c r="D1" s="420"/>
      <c r="E1" s="420"/>
      <c r="F1" s="420"/>
      <c r="G1" s="421"/>
      <c r="H1" s="451"/>
      <c r="I1" s="452"/>
      <c r="J1" s="452"/>
      <c r="K1" s="452"/>
      <c r="L1" s="452"/>
      <c r="M1" s="452"/>
      <c r="N1" s="453"/>
      <c r="O1" s="451"/>
      <c r="P1" s="452"/>
      <c r="Q1" s="452"/>
      <c r="R1" s="452"/>
      <c r="S1" s="452"/>
      <c r="T1" s="452"/>
      <c r="U1" s="453"/>
      <c r="V1" s="451"/>
      <c r="W1" s="452"/>
      <c r="X1" s="452"/>
      <c r="Y1" s="452"/>
      <c r="Z1" s="452"/>
      <c r="AA1" s="452"/>
      <c r="AB1" s="453"/>
      <c r="AC1" s="440"/>
      <c r="AD1" s="441"/>
      <c r="AE1" s="441"/>
      <c r="AF1" s="441"/>
      <c r="AG1" s="441"/>
      <c r="AH1" s="445"/>
      <c r="AI1" s="447"/>
      <c r="AJ1" s="438"/>
      <c r="AK1" s="438"/>
    </row>
    <row r="2" spans="1:40" ht="12" customHeight="1" x14ac:dyDescent="0.25">
      <c r="A2" s="450"/>
      <c r="B2" s="347"/>
      <c r="C2" s="293"/>
      <c r="D2" s="293"/>
      <c r="E2" s="293"/>
      <c r="F2" s="293"/>
      <c r="G2" s="293"/>
      <c r="H2" s="293"/>
      <c r="I2" s="293"/>
      <c r="J2" s="293"/>
      <c r="K2" s="293"/>
      <c r="L2" s="293"/>
      <c r="M2" s="293"/>
      <c r="N2" s="293"/>
      <c r="O2" s="293"/>
      <c r="P2" s="293"/>
      <c r="Q2" s="293"/>
      <c r="R2" s="293"/>
      <c r="S2" s="293"/>
      <c r="T2" s="293"/>
      <c r="U2" s="293"/>
      <c r="V2" s="293"/>
      <c r="W2" s="293"/>
      <c r="X2" s="293"/>
      <c r="Y2" s="293"/>
      <c r="Z2" s="293"/>
      <c r="AA2" s="293"/>
      <c r="AB2" s="293"/>
      <c r="AC2" s="293"/>
      <c r="AD2" s="293"/>
      <c r="AE2" s="293"/>
      <c r="AF2" s="293"/>
      <c r="AG2" s="415"/>
      <c r="AH2" s="446"/>
      <c r="AI2" s="448"/>
      <c r="AJ2" s="439"/>
      <c r="AK2" s="439"/>
    </row>
    <row r="3" spans="1:40" ht="24" customHeight="1" x14ac:dyDescent="0.25">
      <c r="A3" s="269"/>
      <c r="B3" s="269"/>
      <c r="C3" s="324"/>
      <c r="D3" s="324"/>
      <c r="E3" s="334"/>
      <c r="F3" s="326"/>
      <c r="G3" s="326"/>
      <c r="H3" s="334"/>
      <c r="I3" s="334"/>
      <c r="J3" s="327"/>
      <c r="K3" s="327"/>
      <c r="L3" s="327"/>
      <c r="M3" s="326"/>
      <c r="N3" s="326"/>
      <c r="O3" s="334"/>
      <c r="P3" s="324"/>
      <c r="Q3" s="324"/>
      <c r="R3" s="324"/>
      <c r="S3" s="327"/>
      <c r="T3" s="326"/>
      <c r="U3" s="326"/>
      <c r="V3" s="325"/>
      <c r="W3" s="327"/>
      <c r="X3" s="324"/>
      <c r="Y3" s="327"/>
      <c r="Z3" s="327"/>
      <c r="AA3" s="326"/>
      <c r="AB3" s="326"/>
      <c r="AC3" s="324"/>
      <c r="AD3" s="324"/>
      <c r="AE3" s="324"/>
      <c r="AF3" s="324"/>
      <c r="AG3" s="358"/>
      <c r="AH3" s="408"/>
      <c r="AI3" s="408"/>
      <c r="AJ3" s="367"/>
      <c r="AK3" s="408"/>
      <c r="AN3" s="409"/>
    </row>
    <row r="4" spans="1:40" ht="24" customHeight="1" x14ac:dyDescent="0.25">
      <c r="A4" s="289"/>
      <c r="B4" s="289"/>
      <c r="C4" s="331"/>
      <c r="D4" s="331"/>
      <c r="E4" s="331"/>
      <c r="F4" s="326"/>
      <c r="G4" s="326"/>
      <c r="H4" s="331"/>
      <c r="I4" s="328"/>
      <c r="J4" s="329"/>
      <c r="K4" s="331"/>
      <c r="L4" s="331"/>
      <c r="M4" s="326"/>
      <c r="N4" s="326"/>
      <c r="O4" s="330"/>
      <c r="P4" s="329"/>
      <c r="Q4" s="331"/>
      <c r="R4" s="331"/>
      <c r="S4" s="331"/>
      <c r="T4" s="326"/>
      <c r="U4" s="326"/>
      <c r="V4" s="332"/>
      <c r="W4" s="332"/>
      <c r="X4" s="332"/>
      <c r="Y4" s="332"/>
      <c r="Z4" s="332"/>
      <c r="AA4" s="326"/>
      <c r="AB4" s="326"/>
      <c r="AC4" s="329"/>
      <c r="AD4" s="329"/>
      <c r="AE4" s="329"/>
      <c r="AF4" s="329"/>
      <c r="AG4" s="337"/>
      <c r="AH4" s="408"/>
      <c r="AI4" s="408"/>
      <c r="AJ4" s="367"/>
      <c r="AK4" s="408"/>
    </row>
    <row r="5" spans="1:40" ht="24" customHeight="1" x14ac:dyDescent="0.25">
      <c r="A5" s="269"/>
      <c r="B5" s="269"/>
      <c r="C5" s="325"/>
      <c r="D5" s="325"/>
      <c r="E5" s="325"/>
      <c r="F5" s="326"/>
      <c r="G5" s="326"/>
      <c r="H5" s="327"/>
      <c r="I5" s="333"/>
      <c r="J5" s="333"/>
      <c r="K5" s="327"/>
      <c r="L5" s="327"/>
      <c r="M5" s="326"/>
      <c r="N5" s="326"/>
      <c r="O5" s="334"/>
      <c r="P5" s="324"/>
      <c r="Q5" s="324"/>
      <c r="R5" s="324"/>
      <c r="S5" s="324"/>
      <c r="T5" s="326"/>
      <c r="U5" s="326"/>
      <c r="V5" s="324"/>
      <c r="W5" s="324"/>
      <c r="X5" s="325"/>
      <c r="Y5" s="325"/>
      <c r="Z5" s="325"/>
      <c r="AA5" s="326"/>
      <c r="AB5" s="326"/>
      <c r="AC5" s="325"/>
      <c r="AD5" s="325"/>
      <c r="AE5" s="333"/>
      <c r="AF5" s="325"/>
      <c r="AG5" s="338"/>
      <c r="AH5" s="408"/>
      <c r="AI5" s="408"/>
      <c r="AJ5" s="367"/>
      <c r="AK5" s="408"/>
    </row>
    <row r="6" spans="1:40" ht="24" customHeight="1" x14ac:dyDescent="0.25">
      <c r="A6" s="269"/>
      <c r="B6" s="269"/>
      <c r="C6" s="343"/>
      <c r="D6" s="324"/>
      <c r="E6" s="324"/>
      <c r="F6" s="326"/>
      <c r="G6" s="326"/>
      <c r="H6" s="327"/>
      <c r="I6" s="325"/>
      <c r="J6" s="327"/>
      <c r="K6" s="325"/>
      <c r="L6" s="334"/>
      <c r="M6" s="326"/>
      <c r="N6" s="326"/>
      <c r="O6" s="327"/>
      <c r="P6" s="327"/>
      <c r="Q6" s="343"/>
      <c r="R6" s="333"/>
      <c r="S6" s="327"/>
      <c r="T6" s="326"/>
      <c r="U6" s="326"/>
      <c r="V6" s="334"/>
      <c r="W6" s="334"/>
      <c r="X6" s="334"/>
      <c r="Y6" s="334"/>
      <c r="Z6" s="334"/>
      <c r="AA6" s="326"/>
      <c r="AB6" s="326"/>
      <c r="AC6" s="334"/>
      <c r="AD6" s="334"/>
      <c r="AE6" s="334"/>
      <c r="AF6" s="334"/>
      <c r="AG6" s="356"/>
      <c r="AH6" s="408"/>
      <c r="AI6" s="408"/>
      <c r="AJ6" s="367"/>
      <c r="AK6" s="408"/>
    </row>
    <row r="7" spans="1:40" ht="24" customHeight="1" x14ac:dyDescent="0.25">
      <c r="A7" s="289"/>
      <c r="B7" s="289"/>
      <c r="C7" s="335"/>
      <c r="D7" s="329"/>
      <c r="E7" s="329"/>
      <c r="F7" s="326"/>
      <c r="G7" s="326"/>
      <c r="H7" s="331"/>
      <c r="I7" s="331"/>
      <c r="J7" s="329"/>
      <c r="K7" s="329"/>
      <c r="L7" s="335"/>
      <c r="M7" s="326"/>
      <c r="N7" s="326"/>
      <c r="O7" s="330"/>
      <c r="P7" s="329"/>
      <c r="Q7" s="329"/>
      <c r="R7" s="331"/>
      <c r="S7" s="328"/>
      <c r="T7" s="326"/>
      <c r="U7" s="326"/>
      <c r="V7" s="329"/>
      <c r="W7" s="335"/>
      <c r="X7" s="332"/>
      <c r="Y7" s="328"/>
      <c r="Z7" s="328"/>
      <c r="AA7" s="326"/>
      <c r="AB7" s="326"/>
      <c r="AC7" s="331"/>
      <c r="AD7" s="331"/>
      <c r="AE7" s="331"/>
      <c r="AF7" s="329"/>
      <c r="AG7" s="358"/>
      <c r="AH7" s="408"/>
      <c r="AI7" s="408"/>
      <c r="AJ7" s="367"/>
      <c r="AK7" s="408"/>
    </row>
    <row r="8" spans="1:40" ht="24" customHeight="1" x14ac:dyDescent="0.25">
      <c r="A8" s="288"/>
      <c r="B8" s="288"/>
      <c r="C8" s="336"/>
      <c r="D8" s="336"/>
      <c r="E8" s="336"/>
      <c r="F8" s="326"/>
      <c r="G8" s="326"/>
      <c r="H8" s="336"/>
      <c r="I8" s="336"/>
      <c r="J8" s="336"/>
      <c r="K8" s="336"/>
      <c r="L8" s="336"/>
      <c r="M8" s="326"/>
      <c r="N8" s="326"/>
      <c r="O8" s="336"/>
      <c r="P8" s="336"/>
      <c r="Q8" s="336"/>
      <c r="R8" s="336"/>
      <c r="S8" s="336"/>
      <c r="T8" s="326"/>
      <c r="U8" s="326"/>
      <c r="V8" s="336"/>
      <c r="W8" s="336"/>
      <c r="X8" s="336"/>
      <c r="Y8" s="336"/>
      <c r="Z8" s="336"/>
      <c r="AA8" s="326"/>
      <c r="AB8" s="326"/>
      <c r="AC8" s="336"/>
      <c r="AD8" s="336"/>
      <c r="AE8" s="336"/>
      <c r="AF8" s="336"/>
      <c r="AG8" s="339"/>
      <c r="AH8" s="408"/>
      <c r="AI8" s="408"/>
      <c r="AJ8" s="367"/>
      <c r="AK8" s="408"/>
    </row>
    <row r="9" spans="1:40" ht="24" customHeight="1" x14ac:dyDescent="0.25">
      <c r="A9" s="288"/>
      <c r="B9" s="288"/>
      <c r="C9" s="336"/>
      <c r="D9" s="336"/>
      <c r="E9" s="336"/>
      <c r="F9" s="336"/>
      <c r="G9" s="326"/>
      <c r="H9" s="336"/>
      <c r="I9" s="336"/>
      <c r="J9" s="336"/>
      <c r="K9" s="336"/>
      <c r="L9" s="336"/>
      <c r="M9" s="326"/>
      <c r="N9" s="326"/>
      <c r="O9" s="336"/>
      <c r="P9" s="336"/>
      <c r="Q9" s="336"/>
      <c r="R9" s="336"/>
      <c r="S9" s="336"/>
      <c r="T9" s="326"/>
      <c r="U9" s="326"/>
      <c r="V9" s="336"/>
      <c r="W9" s="336"/>
      <c r="X9" s="336"/>
      <c r="Y9" s="336"/>
      <c r="Z9" s="336"/>
      <c r="AA9" s="326"/>
      <c r="AB9" s="326"/>
      <c r="AC9" s="336"/>
      <c r="AD9" s="336"/>
      <c r="AE9" s="336"/>
      <c r="AF9" s="336"/>
      <c r="AG9" s="339"/>
      <c r="AH9" s="408"/>
      <c r="AI9" s="408"/>
      <c r="AJ9" s="367"/>
      <c r="AK9" s="408"/>
    </row>
    <row r="10" spans="1:40" ht="24" customHeight="1" x14ac:dyDescent="0.25">
      <c r="A10" s="289"/>
      <c r="B10" s="289"/>
      <c r="C10" s="329"/>
      <c r="D10" s="329"/>
      <c r="E10" s="329"/>
      <c r="F10" s="326"/>
      <c r="G10" s="326"/>
      <c r="H10" s="335"/>
      <c r="I10" s="335"/>
      <c r="J10" s="331"/>
      <c r="K10" s="328"/>
      <c r="L10" s="335"/>
      <c r="M10" s="326"/>
      <c r="N10" s="326"/>
      <c r="O10" s="330"/>
      <c r="P10" s="329"/>
      <c r="Q10" s="328"/>
      <c r="R10" s="335"/>
      <c r="S10" s="335"/>
      <c r="T10" s="326"/>
      <c r="U10" s="326"/>
      <c r="V10" s="328"/>
      <c r="W10" s="328"/>
      <c r="X10" s="328"/>
      <c r="Y10" s="329"/>
      <c r="Z10" s="329"/>
      <c r="AA10" s="326"/>
      <c r="AB10" s="326"/>
      <c r="AC10" s="329"/>
      <c r="AD10" s="329"/>
      <c r="AE10" s="329"/>
      <c r="AF10" s="329"/>
      <c r="AG10" s="337"/>
      <c r="AH10" s="408"/>
      <c r="AI10" s="408"/>
      <c r="AJ10" s="367"/>
      <c r="AK10" s="408"/>
    </row>
    <row r="11" spans="1:40" ht="24" customHeight="1" x14ac:dyDescent="0.25">
      <c r="A11" s="289"/>
      <c r="B11" s="289"/>
      <c r="C11" s="331"/>
      <c r="D11" s="335"/>
      <c r="E11" s="328"/>
      <c r="F11" s="326"/>
      <c r="G11" s="326"/>
      <c r="H11" s="329"/>
      <c r="I11" s="329"/>
      <c r="J11" s="329"/>
      <c r="K11" s="329"/>
      <c r="L11" s="328"/>
      <c r="M11" s="357"/>
      <c r="N11" s="326"/>
      <c r="O11" s="344"/>
      <c r="P11" s="329"/>
      <c r="Q11" s="329"/>
      <c r="R11" s="329"/>
      <c r="S11" s="329"/>
      <c r="T11" s="326"/>
      <c r="U11" s="326"/>
      <c r="V11" s="329"/>
      <c r="W11" s="329"/>
      <c r="X11" s="329"/>
      <c r="Y11" s="329"/>
      <c r="Z11" s="329"/>
      <c r="AA11" s="326"/>
      <c r="AB11" s="326"/>
      <c r="AC11" s="330"/>
      <c r="AD11" s="330"/>
      <c r="AE11" s="330"/>
      <c r="AF11" s="330"/>
      <c r="AG11" s="356"/>
      <c r="AH11" s="408"/>
      <c r="AI11" s="408"/>
      <c r="AJ11" s="367"/>
      <c r="AK11" s="408"/>
    </row>
    <row r="12" spans="1:40" ht="24" customHeight="1" x14ac:dyDescent="0.25">
      <c r="A12" s="300"/>
      <c r="B12" s="300"/>
      <c r="C12" s="336"/>
      <c r="D12" s="336"/>
      <c r="E12" s="336"/>
      <c r="F12" s="326"/>
      <c r="G12" s="326"/>
      <c r="H12" s="336"/>
      <c r="I12" s="336"/>
      <c r="J12" s="336"/>
      <c r="K12" s="336"/>
      <c r="L12" s="336"/>
      <c r="M12" s="326"/>
      <c r="N12" s="326"/>
      <c r="O12" s="336"/>
      <c r="P12" s="336"/>
      <c r="Q12" s="336"/>
      <c r="R12" s="336"/>
      <c r="S12" s="336"/>
      <c r="T12" s="326"/>
      <c r="U12" s="326"/>
      <c r="V12" s="336"/>
      <c r="W12" s="336"/>
      <c r="X12" s="336"/>
      <c r="Y12" s="336"/>
      <c r="Z12" s="336"/>
      <c r="AA12" s="326"/>
      <c r="AB12" s="326"/>
      <c r="AC12" s="336"/>
      <c r="AD12" s="336"/>
      <c r="AE12" s="336"/>
      <c r="AF12" s="336"/>
      <c r="AG12" s="339"/>
      <c r="AH12" s="408"/>
      <c r="AI12" s="408"/>
      <c r="AJ12" s="367"/>
      <c r="AK12" s="408"/>
    </row>
    <row r="13" spans="1:40" ht="24" customHeight="1" x14ac:dyDescent="0.25">
      <c r="A13" s="289"/>
      <c r="B13" s="289"/>
      <c r="C13" s="329"/>
      <c r="D13" s="329"/>
      <c r="E13" s="329"/>
      <c r="F13" s="326"/>
      <c r="G13" s="326"/>
      <c r="H13" s="330"/>
      <c r="I13" s="330"/>
      <c r="J13" s="330"/>
      <c r="K13" s="330"/>
      <c r="L13" s="330"/>
      <c r="M13" s="336"/>
      <c r="N13" s="326"/>
      <c r="O13" s="330"/>
      <c r="P13" s="329"/>
      <c r="Q13" s="330"/>
      <c r="R13" s="330"/>
      <c r="S13" s="330"/>
      <c r="T13" s="326"/>
      <c r="U13" s="326"/>
      <c r="V13" s="331"/>
      <c r="W13" s="331"/>
      <c r="X13" s="331"/>
      <c r="Y13" s="331"/>
      <c r="Z13" s="331"/>
      <c r="AA13" s="326"/>
      <c r="AB13" s="326"/>
      <c r="AC13" s="335"/>
      <c r="AD13" s="329"/>
      <c r="AE13" s="329"/>
      <c r="AF13" s="332"/>
      <c r="AG13" s="337"/>
      <c r="AH13" s="408"/>
      <c r="AI13" s="408"/>
      <c r="AJ13" s="367"/>
      <c r="AK13" s="408"/>
    </row>
    <row r="14" spans="1:40" ht="24" customHeight="1" x14ac:dyDescent="0.25">
      <c r="A14" s="288"/>
      <c r="B14" s="288"/>
      <c r="C14" s="329"/>
      <c r="D14" s="329"/>
      <c r="E14" s="329"/>
      <c r="F14" s="326"/>
      <c r="G14" s="326"/>
      <c r="H14" s="329"/>
      <c r="I14" s="329"/>
      <c r="J14" s="329"/>
      <c r="K14" s="329"/>
      <c r="L14" s="329"/>
      <c r="M14" s="326"/>
      <c r="N14" s="326"/>
      <c r="O14" s="330"/>
      <c r="P14" s="329"/>
      <c r="Q14" s="331"/>
      <c r="R14" s="329"/>
      <c r="S14" s="329"/>
      <c r="T14" s="326"/>
      <c r="U14" s="326"/>
      <c r="V14" s="329"/>
      <c r="W14" s="329"/>
      <c r="X14" s="329"/>
      <c r="Y14" s="329"/>
      <c r="Z14" s="329"/>
      <c r="AA14" s="326"/>
      <c r="AB14" s="326"/>
      <c r="AC14" s="330"/>
      <c r="AD14" s="330"/>
      <c r="AE14" s="330"/>
      <c r="AF14" s="330"/>
      <c r="AG14" s="356"/>
      <c r="AH14" s="408"/>
      <c r="AI14" s="408"/>
      <c r="AJ14" s="367"/>
      <c r="AK14" s="408"/>
    </row>
    <row r="15" spans="1:40" ht="24" customHeight="1" x14ac:dyDescent="0.25">
      <c r="A15" s="289"/>
      <c r="B15" s="289"/>
      <c r="C15" s="329"/>
      <c r="D15" s="329"/>
      <c r="E15" s="331"/>
      <c r="F15" s="325"/>
      <c r="G15" s="326"/>
      <c r="H15" s="328"/>
      <c r="I15" s="329"/>
      <c r="J15" s="329"/>
      <c r="K15" s="329"/>
      <c r="L15" s="329"/>
      <c r="M15" s="326"/>
      <c r="N15" s="326"/>
      <c r="O15" s="330"/>
      <c r="P15" s="329"/>
      <c r="Q15" s="329"/>
      <c r="R15" s="329"/>
      <c r="S15" s="332"/>
      <c r="T15" s="326"/>
      <c r="U15" s="326"/>
      <c r="V15" s="328"/>
      <c r="W15" s="331"/>
      <c r="X15" s="335"/>
      <c r="Y15" s="335"/>
      <c r="Z15" s="328"/>
      <c r="AA15" s="326"/>
      <c r="AB15" s="326"/>
      <c r="AC15" s="329"/>
      <c r="AD15" s="329"/>
      <c r="AE15" s="329"/>
      <c r="AF15" s="335"/>
      <c r="AG15" s="337"/>
      <c r="AH15" s="408"/>
      <c r="AI15" s="408"/>
      <c r="AJ15" s="367"/>
      <c r="AK15" s="408"/>
    </row>
    <row r="16" spans="1:40" ht="24" customHeight="1" x14ac:dyDescent="0.25">
      <c r="A16" s="288"/>
      <c r="B16" s="288"/>
      <c r="C16" s="336"/>
      <c r="D16" s="336"/>
      <c r="E16" s="336"/>
      <c r="F16" s="326"/>
      <c r="G16" s="326"/>
      <c r="H16" s="336"/>
      <c r="I16" s="336"/>
      <c r="J16" s="336"/>
      <c r="K16" s="336"/>
      <c r="L16" s="336"/>
      <c r="M16" s="326"/>
      <c r="N16" s="326"/>
      <c r="O16" s="336"/>
      <c r="P16" s="336"/>
      <c r="Q16" s="336"/>
      <c r="R16" s="336"/>
      <c r="S16" s="336"/>
      <c r="T16" s="326"/>
      <c r="U16" s="326"/>
      <c r="V16" s="336"/>
      <c r="W16" s="336"/>
      <c r="X16" s="336"/>
      <c r="Y16" s="336"/>
      <c r="Z16" s="336"/>
      <c r="AA16" s="326"/>
      <c r="AB16" s="326"/>
      <c r="AC16" s="336"/>
      <c r="AD16" s="336"/>
      <c r="AE16" s="336"/>
      <c r="AF16" s="336"/>
      <c r="AG16" s="339"/>
      <c r="AH16" s="408"/>
      <c r="AI16" s="408"/>
      <c r="AJ16" s="367"/>
      <c r="AK16" s="408"/>
    </row>
    <row r="17" spans="1:38" ht="24" customHeight="1" x14ac:dyDescent="0.25">
      <c r="A17" s="269"/>
      <c r="B17" s="269"/>
      <c r="C17" s="334"/>
      <c r="D17" s="334"/>
      <c r="E17" s="334"/>
      <c r="F17" s="326"/>
      <c r="G17" s="326"/>
      <c r="H17" s="334"/>
      <c r="I17" s="334"/>
      <c r="J17" s="334"/>
      <c r="K17" s="334"/>
      <c r="L17" s="334"/>
      <c r="M17" s="326"/>
      <c r="N17" s="326"/>
      <c r="O17" s="324"/>
      <c r="P17" s="327"/>
      <c r="Q17" s="324"/>
      <c r="R17" s="327"/>
      <c r="S17" s="325"/>
      <c r="T17" s="326"/>
      <c r="U17" s="326"/>
      <c r="V17" s="325"/>
      <c r="W17" s="325"/>
      <c r="X17" s="325"/>
      <c r="Y17" s="325"/>
      <c r="Z17" s="343"/>
      <c r="AA17" s="326"/>
      <c r="AB17" s="326"/>
      <c r="AC17" s="324"/>
      <c r="AD17" s="324"/>
      <c r="AE17" s="324"/>
      <c r="AF17" s="325"/>
      <c r="AG17" s="338"/>
      <c r="AH17" s="408"/>
      <c r="AI17" s="408"/>
      <c r="AJ17" s="367"/>
      <c r="AK17" s="408"/>
    </row>
    <row r="18" spans="1:38" ht="15" customHeight="1" x14ac:dyDescent="0.25">
      <c r="K18" s="454"/>
      <c r="L18" s="454"/>
      <c r="AH18" s="370"/>
      <c r="AI18" s="370"/>
      <c r="AJ18" s="370"/>
      <c r="AK18" s="370"/>
    </row>
    <row r="19" spans="1:38" ht="15" hidden="1" customHeight="1" x14ac:dyDescent="0.25">
      <c r="R19" s="443"/>
      <c r="S19" s="444"/>
    </row>
    <row r="20" spans="1:38" x14ac:dyDescent="0.25">
      <c r="K20" s="442"/>
      <c r="L20" s="442"/>
      <c r="AH20" s="369"/>
    </row>
    <row r="21" spans="1:38" x14ac:dyDescent="0.25">
      <c r="AH21" s="426"/>
      <c r="AI21" s="426"/>
      <c r="AJ21" s="426"/>
      <c r="AK21" s="426"/>
      <c r="AL21" s="416"/>
    </row>
    <row r="22" spans="1:38" x14ac:dyDescent="0.25">
      <c r="AH22" s="369"/>
    </row>
  </sheetData>
  <sortState ref="A3:AG35">
    <sortCondition ref="B3:B35"/>
  </sortState>
  <mergeCells count="13">
    <mergeCell ref="A1:A2"/>
    <mergeCell ref="H1:N1"/>
    <mergeCell ref="O1:U1"/>
    <mergeCell ref="V1:AB1"/>
    <mergeCell ref="K18:L18"/>
    <mergeCell ref="AK1:AK2"/>
    <mergeCell ref="AC1:AG1"/>
    <mergeCell ref="AH21:AK21"/>
    <mergeCell ref="K20:L20"/>
    <mergeCell ref="R19:S19"/>
    <mergeCell ref="AH1:AH2"/>
    <mergeCell ref="AI1:AI2"/>
    <mergeCell ref="AJ1:AJ2"/>
  </mergeCells>
  <conditionalFormatting sqref="AH3">
    <cfRule type="expression" dxfId="69" priority="3">
      <formula>$AN$3=$AJ1048568</formula>
    </cfRule>
    <cfRule type="expression" dxfId="68" priority="4">
      <formula>$AJ1048569=$AN$3</formula>
    </cfRule>
    <cfRule type="expression" dxfId="67" priority="5">
      <formula>$AI3=$R$17</formula>
    </cfRule>
  </conditionalFormatting>
  <conditionalFormatting sqref="A3:B17 AH3:AH17 AK3:AK17">
    <cfRule type="expression" dxfId="66" priority="2">
      <formula>$AV$3=$AJ3</formula>
    </cfRule>
  </conditionalFormatting>
  <conditionalFormatting sqref="A3:B17 AH3:AK17">
    <cfRule type="expression" dxfId="65" priority="1">
      <formula>$AV$3=$AJ3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3" name="Button 1">
              <controlPr defaultSize="0" print="0" autoFill="0" autoPict="0" macro="[0]!initiales">
                <anchor moveWithCells="1" sizeWithCells="1">
                  <from>
                    <xdr:col>37</xdr:col>
                    <xdr:colOff>285750</xdr:colOff>
                    <xdr:row>2</xdr:row>
                    <xdr:rowOff>95250</xdr:rowOff>
                  </from>
                  <to>
                    <xdr:col>39</xdr:col>
                    <xdr:colOff>9525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7" r:id="rId4" name="Button 3">
              <controlPr defaultSize="0" print="0" autoFill="0" autoPict="0" macro="[0]!initiales">
                <anchor moveWithCells="1" sizeWithCells="1">
                  <from>
                    <xdr:col>37</xdr:col>
                    <xdr:colOff>342900</xdr:colOff>
                    <xdr:row>6</xdr:row>
                    <xdr:rowOff>85725</xdr:rowOff>
                  </from>
                  <to>
                    <xdr:col>38</xdr:col>
                    <xdr:colOff>685800</xdr:colOff>
                    <xdr:row>8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66"/>
  </sheetPr>
  <dimension ref="A1:AW44"/>
  <sheetViews>
    <sheetView showGridLines="0" zoomScaleNormal="100" workbookViewId="0"/>
  </sheetViews>
  <sheetFormatPr baseColWidth="10" defaultColWidth="11.42578125" defaultRowHeight="12.75" x14ac:dyDescent="0.2"/>
  <cols>
    <col min="1" max="1" width="4" customWidth="1"/>
    <col min="2" max="2" width="13.7109375" bestFit="1" customWidth="1"/>
    <col min="3" max="3" width="8.42578125" customWidth="1"/>
    <col min="4" max="15" width="3.7109375" customWidth="1"/>
    <col min="16" max="16" width="3.7109375" style="17" customWidth="1"/>
    <col min="17" max="29" width="3.7109375" customWidth="1"/>
    <col min="30" max="30" width="3.42578125" customWidth="1"/>
    <col min="31" max="34" width="3.7109375" customWidth="1"/>
    <col min="35" max="35" width="5.42578125" customWidth="1"/>
    <col min="36" max="36" width="5.5703125" bestFit="1" customWidth="1"/>
    <col min="37" max="37" width="5.5703125" customWidth="1"/>
    <col min="38" max="40" width="3.7109375" customWidth="1"/>
    <col min="41" max="41" width="7.7109375" hidden="1" customWidth="1"/>
    <col min="42" max="49" width="3.7109375" customWidth="1"/>
  </cols>
  <sheetData>
    <row r="1" spans="1:41" ht="12" customHeight="1" x14ac:dyDescent="0.2">
      <c r="B1" s="25"/>
      <c r="C1" s="2" t="s">
        <v>18</v>
      </c>
      <c r="D1" s="2"/>
      <c r="E1" s="2"/>
      <c r="F1" s="3"/>
      <c r="G1" s="3"/>
      <c r="H1" s="3"/>
      <c r="I1" s="2"/>
      <c r="J1" s="2"/>
      <c r="K1" s="2"/>
      <c r="L1" s="2"/>
      <c r="M1" s="2"/>
      <c r="W1" s="2"/>
      <c r="X1" s="2"/>
      <c r="Y1" s="2"/>
      <c r="Z1" s="2"/>
      <c r="AA1" s="2"/>
      <c r="AB1" s="2"/>
      <c r="AC1" s="2"/>
      <c r="AD1" s="1"/>
      <c r="AG1" s="1"/>
      <c r="AI1" s="432" t="s">
        <v>116</v>
      </c>
      <c r="AJ1" s="457" t="s">
        <v>45</v>
      </c>
      <c r="AK1" s="432" t="s">
        <v>47</v>
      </c>
    </row>
    <row r="2" spans="1:41" ht="14.25" customHeight="1" x14ac:dyDescent="0.2">
      <c r="B2" s="32"/>
      <c r="C2" s="2" t="s">
        <v>13</v>
      </c>
      <c r="D2" s="2"/>
      <c r="E2" s="2"/>
      <c r="F2" s="3"/>
      <c r="G2" s="3"/>
      <c r="H2" s="3"/>
      <c r="I2" s="2"/>
      <c r="J2" s="2"/>
      <c r="K2" s="2"/>
      <c r="L2" s="2"/>
      <c r="M2" s="2"/>
      <c r="N2" s="88" t="str">
        <f>+CONCATENATE("ABSENCES ",MONTH($D$7),"/",YEAR($D$7))</f>
        <v>ABSENCES 7/2015</v>
      </c>
      <c r="O2" s="2"/>
      <c r="P2" s="78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1"/>
      <c r="AG2" s="1"/>
      <c r="AI2" s="455"/>
      <c r="AJ2" s="456"/>
      <c r="AK2" s="433"/>
    </row>
    <row r="3" spans="1:41" ht="12" customHeight="1" x14ac:dyDescent="0.2">
      <c r="B3" s="11"/>
      <c r="C3" s="3" t="s">
        <v>22</v>
      </c>
      <c r="D3" s="3"/>
      <c r="E3" s="2"/>
      <c r="F3" s="3"/>
      <c r="G3" s="3"/>
      <c r="H3" s="3"/>
      <c r="I3" s="2"/>
      <c r="J3" s="2"/>
      <c r="K3" s="2"/>
      <c r="L3" s="2"/>
      <c r="M3" s="2"/>
      <c r="N3" s="2"/>
      <c r="O3" s="2"/>
      <c r="P3" s="78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1"/>
      <c r="AG3" s="1"/>
      <c r="AI3" s="455"/>
      <c r="AJ3" s="456"/>
      <c r="AK3" s="433"/>
    </row>
    <row r="4" spans="1:41" ht="12" customHeight="1" thickBot="1" x14ac:dyDescent="0.25">
      <c r="A4" s="3"/>
      <c r="B4" s="225"/>
      <c r="C4" s="3" t="s">
        <v>121</v>
      </c>
      <c r="D4" s="458">
        <f>+D7</f>
        <v>42186</v>
      </c>
      <c r="E4" s="458"/>
      <c r="F4" s="458"/>
      <c r="G4" s="458"/>
      <c r="H4" s="458"/>
      <c r="I4" s="458"/>
      <c r="J4" s="458"/>
      <c r="K4" s="458"/>
      <c r="L4" s="458"/>
      <c r="M4" s="458"/>
      <c r="N4" s="2"/>
      <c r="O4" s="2"/>
      <c r="P4" s="78"/>
      <c r="Q4" s="2"/>
      <c r="S4" s="2"/>
      <c r="T4" s="2"/>
      <c r="U4" s="2" t="s">
        <v>64</v>
      </c>
      <c r="V4" s="2"/>
      <c r="W4" s="2"/>
      <c r="X4" s="2"/>
      <c r="Y4" s="2"/>
      <c r="Z4" s="2"/>
      <c r="AA4" s="2"/>
      <c r="AB4" s="2"/>
      <c r="AC4" s="2"/>
      <c r="AD4" s="1"/>
      <c r="AG4" s="1"/>
      <c r="AI4" s="455"/>
      <c r="AJ4" s="456"/>
      <c r="AK4" s="433"/>
    </row>
    <row r="5" spans="1:41" ht="15" customHeight="1" thickBot="1" x14ac:dyDescent="0.3">
      <c r="A5" s="3"/>
      <c r="D5">
        <f t="shared" ref="D5:I5" si="0">IF(TEXT(D7,"jjjj")="mercredi",WEEKNUM(F7),IF(TEXT(D7,"jjjj")="mardi","semaine",""))</f>
        <v>27</v>
      </c>
      <c r="E5" t="str">
        <f t="shared" si="0"/>
        <v/>
      </c>
      <c r="F5" t="str">
        <f t="shared" si="0"/>
        <v/>
      </c>
      <c r="G5" t="str">
        <f t="shared" si="0"/>
        <v/>
      </c>
      <c r="H5" t="str">
        <f t="shared" si="0"/>
        <v/>
      </c>
      <c r="I5" t="str">
        <f t="shared" si="0"/>
        <v/>
      </c>
      <c r="J5" t="str">
        <f t="shared" ref="J5:AE5" si="1">IF(TEXT(J7,"jjjj")="mercredi",WEEKNUM(L7),IF(TEXT(J7,"jjjj")="mardi","semaine",""))</f>
        <v>semaine</v>
      </c>
      <c r="K5">
        <f t="shared" si="1"/>
        <v>28</v>
      </c>
      <c r="L5" t="str">
        <f t="shared" si="1"/>
        <v/>
      </c>
      <c r="M5" t="str">
        <f t="shared" si="1"/>
        <v/>
      </c>
      <c r="N5" t="str">
        <f t="shared" si="1"/>
        <v/>
      </c>
      <c r="O5" t="str">
        <f t="shared" si="1"/>
        <v/>
      </c>
      <c r="P5" t="str">
        <f t="shared" si="1"/>
        <v/>
      </c>
      <c r="Q5" t="str">
        <f t="shared" si="1"/>
        <v>semaine</v>
      </c>
      <c r="R5">
        <f t="shared" si="1"/>
        <v>29</v>
      </c>
      <c r="S5" t="str">
        <f t="shared" si="1"/>
        <v/>
      </c>
      <c r="T5" t="str">
        <f t="shared" si="1"/>
        <v/>
      </c>
      <c r="U5" t="str">
        <f t="shared" si="1"/>
        <v/>
      </c>
      <c r="V5" t="str">
        <f t="shared" si="1"/>
        <v/>
      </c>
      <c r="W5" t="str">
        <f t="shared" si="1"/>
        <v/>
      </c>
      <c r="X5" t="str">
        <f t="shared" si="1"/>
        <v>semaine</v>
      </c>
      <c r="Y5">
        <f t="shared" si="1"/>
        <v>30</v>
      </c>
      <c r="Z5" t="str">
        <f t="shared" si="1"/>
        <v/>
      </c>
      <c r="AA5" t="str">
        <f t="shared" si="1"/>
        <v/>
      </c>
      <c r="AB5" t="str">
        <f t="shared" si="1"/>
        <v/>
      </c>
      <c r="AC5" t="str">
        <f t="shared" si="1"/>
        <v/>
      </c>
      <c r="AD5" t="str">
        <f t="shared" si="1"/>
        <v/>
      </c>
      <c r="AE5" t="str">
        <f t="shared" si="1"/>
        <v>semaine</v>
      </c>
      <c r="AF5">
        <f>IF(TEXT(AF7,"jjjj")="mercredi",WEEKNUM(AG7),IF(TEXT(AF7,"jjjj")="mardi","semaine",""))</f>
        <v>31</v>
      </c>
      <c r="AG5">
        <f>IF(TEXT(AF7,"jjjj")="mercredi",WEEKNUM(AI7),IF(TEXT(AG7,"jjjj")="mardi","semaine",""))</f>
        <v>0</v>
      </c>
      <c r="AI5" s="455"/>
      <c r="AJ5" s="456"/>
      <c r="AK5" s="433"/>
      <c r="AO5" s="217" t="e">
        <f>+#REF!</f>
        <v>#REF!</v>
      </c>
    </row>
    <row r="6" spans="1:41" ht="17.25" customHeight="1" thickBot="1" x14ac:dyDescent="0.25">
      <c r="A6" s="9"/>
      <c r="B6" s="3"/>
      <c r="C6" s="6"/>
      <c r="AI6" s="455"/>
      <c r="AJ6" s="456"/>
      <c r="AK6" s="433"/>
    </row>
    <row r="7" spans="1:41" ht="15" customHeight="1" thickBot="1" x14ac:dyDescent="0.25">
      <c r="A7" s="58" t="s">
        <v>48</v>
      </c>
      <c r="B7" s="59" t="s">
        <v>0</v>
      </c>
      <c r="C7" s="195" t="s">
        <v>1</v>
      </c>
      <c r="D7" s="193">
        <f>+juin!AG7+1</f>
        <v>42186</v>
      </c>
      <c r="E7" s="76">
        <f>+D7+1</f>
        <v>42187</v>
      </c>
      <c r="F7" s="76">
        <f t="shared" ref="F7:AH7" si="2">+E7+1</f>
        <v>42188</v>
      </c>
      <c r="G7" s="76">
        <f t="shared" si="2"/>
        <v>42189</v>
      </c>
      <c r="H7" s="76">
        <f t="shared" si="2"/>
        <v>42190</v>
      </c>
      <c r="I7" s="76">
        <f t="shared" si="2"/>
        <v>42191</v>
      </c>
      <c r="J7" s="76">
        <f t="shared" si="2"/>
        <v>42192</v>
      </c>
      <c r="K7" s="76">
        <f t="shared" si="2"/>
        <v>42193</v>
      </c>
      <c r="L7" s="76">
        <f t="shared" si="2"/>
        <v>42194</v>
      </c>
      <c r="M7" s="76">
        <f t="shared" si="2"/>
        <v>42195</v>
      </c>
      <c r="N7" s="76">
        <f t="shared" si="2"/>
        <v>42196</v>
      </c>
      <c r="O7" s="76">
        <f t="shared" si="2"/>
        <v>42197</v>
      </c>
      <c r="P7" s="76">
        <f t="shared" si="2"/>
        <v>42198</v>
      </c>
      <c r="Q7" s="188">
        <f t="shared" si="2"/>
        <v>42199</v>
      </c>
      <c r="R7" s="76">
        <f t="shared" si="2"/>
        <v>42200</v>
      </c>
      <c r="S7" s="76">
        <f t="shared" si="2"/>
        <v>42201</v>
      </c>
      <c r="T7" s="76">
        <f t="shared" si="2"/>
        <v>42202</v>
      </c>
      <c r="U7" s="76">
        <f t="shared" si="2"/>
        <v>42203</v>
      </c>
      <c r="V7" s="76">
        <f t="shared" si="2"/>
        <v>42204</v>
      </c>
      <c r="W7" s="76">
        <f t="shared" si="2"/>
        <v>42205</v>
      </c>
      <c r="X7" s="76">
        <f t="shared" si="2"/>
        <v>42206</v>
      </c>
      <c r="Y7" s="76">
        <f t="shared" si="2"/>
        <v>42207</v>
      </c>
      <c r="Z7" s="76">
        <f t="shared" si="2"/>
        <v>42208</v>
      </c>
      <c r="AA7" s="76">
        <f t="shared" si="2"/>
        <v>42209</v>
      </c>
      <c r="AB7" s="76">
        <f t="shared" si="2"/>
        <v>42210</v>
      </c>
      <c r="AC7" s="76">
        <f t="shared" si="2"/>
        <v>42211</v>
      </c>
      <c r="AD7" s="76">
        <f t="shared" si="2"/>
        <v>42212</v>
      </c>
      <c r="AE7" s="76">
        <f t="shared" si="2"/>
        <v>42213</v>
      </c>
      <c r="AF7" s="76">
        <f t="shared" si="2"/>
        <v>42214</v>
      </c>
      <c r="AG7" s="76">
        <f>+AF7+1</f>
        <v>42215</v>
      </c>
      <c r="AH7" s="76">
        <f t="shared" si="2"/>
        <v>42216</v>
      </c>
      <c r="AI7" s="456"/>
      <c r="AJ7" s="456"/>
      <c r="AK7" s="433"/>
      <c r="AL7" s="115" t="s">
        <v>48</v>
      </c>
      <c r="AM7" s="115" t="s">
        <v>71</v>
      </c>
      <c r="AN7" s="214" t="s">
        <v>136</v>
      </c>
    </row>
    <row r="8" spans="1:41" ht="13.5" hidden="1" thickBot="1" x14ac:dyDescent="0.25">
      <c r="A8" s="91"/>
      <c r="B8" s="3"/>
      <c r="C8" s="103" t="s">
        <v>65</v>
      </c>
      <c r="D8" s="194">
        <f t="shared" ref="D8:AH8" si="3">WEEKDAY(D7)</f>
        <v>4</v>
      </c>
      <c r="E8" s="129">
        <f t="shared" si="3"/>
        <v>5</v>
      </c>
      <c r="F8" s="129">
        <f t="shared" si="3"/>
        <v>6</v>
      </c>
      <c r="G8" s="129">
        <f t="shared" si="3"/>
        <v>7</v>
      </c>
      <c r="H8" s="129">
        <f t="shared" si="3"/>
        <v>1</v>
      </c>
      <c r="I8" s="129">
        <f t="shared" si="3"/>
        <v>2</v>
      </c>
      <c r="J8" s="129">
        <f t="shared" si="3"/>
        <v>3</v>
      </c>
      <c r="K8" s="129">
        <f t="shared" si="3"/>
        <v>4</v>
      </c>
      <c r="L8" s="129">
        <f t="shared" si="3"/>
        <v>5</v>
      </c>
      <c r="M8" s="129">
        <f t="shared" si="3"/>
        <v>6</v>
      </c>
      <c r="N8" s="129">
        <f t="shared" si="3"/>
        <v>7</v>
      </c>
      <c r="O8" s="129">
        <f t="shared" si="3"/>
        <v>1</v>
      </c>
      <c r="P8" s="129">
        <f t="shared" si="3"/>
        <v>2</v>
      </c>
      <c r="Q8" s="189">
        <f t="shared" si="3"/>
        <v>3</v>
      </c>
      <c r="R8" s="129">
        <f t="shared" si="3"/>
        <v>4</v>
      </c>
      <c r="S8" s="129">
        <f t="shared" si="3"/>
        <v>5</v>
      </c>
      <c r="T8" s="129">
        <f t="shared" si="3"/>
        <v>6</v>
      </c>
      <c r="U8" s="129">
        <f t="shared" si="3"/>
        <v>7</v>
      </c>
      <c r="V8" s="129">
        <f t="shared" si="3"/>
        <v>1</v>
      </c>
      <c r="W8" s="129">
        <f t="shared" si="3"/>
        <v>2</v>
      </c>
      <c r="X8" s="129">
        <f t="shared" si="3"/>
        <v>3</v>
      </c>
      <c r="Y8" s="129">
        <f t="shared" si="3"/>
        <v>4</v>
      </c>
      <c r="Z8" s="129">
        <f t="shared" si="3"/>
        <v>5</v>
      </c>
      <c r="AA8" s="129">
        <f t="shared" si="3"/>
        <v>6</v>
      </c>
      <c r="AB8" s="129">
        <f t="shared" si="3"/>
        <v>7</v>
      </c>
      <c r="AC8" s="129">
        <f t="shared" si="3"/>
        <v>1</v>
      </c>
      <c r="AD8" s="129">
        <f t="shared" si="3"/>
        <v>2</v>
      </c>
      <c r="AE8" s="129">
        <f t="shared" si="3"/>
        <v>3</v>
      </c>
      <c r="AF8" s="129">
        <f t="shared" si="3"/>
        <v>4</v>
      </c>
      <c r="AG8" s="129">
        <f t="shared" si="3"/>
        <v>5</v>
      </c>
      <c r="AH8" s="130">
        <f t="shared" si="3"/>
        <v>6</v>
      </c>
      <c r="AI8" s="79"/>
      <c r="AJ8" s="85"/>
      <c r="AK8" s="93"/>
      <c r="AL8" s="114"/>
      <c r="AN8" s="127"/>
    </row>
    <row r="9" spans="1:41" ht="10.5" customHeight="1" x14ac:dyDescent="0.2">
      <c r="A9" s="132"/>
      <c r="B9" s="133"/>
      <c r="C9" s="196"/>
      <c r="D9" s="135"/>
      <c r="E9" s="135"/>
      <c r="F9" s="135"/>
      <c r="G9" s="135"/>
      <c r="H9" s="135"/>
      <c r="I9" s="135"/>
      <c r="J9" s="135"/>
      <c r="K9" s="135"/>
      <c r="L9" s="135"/>
      <c r="M9" s="135"/>
      <c r="N9" s="135"/>
      <c r="O9" s="135"/>
      <c r="P9" s="135"/>
      <c r="Q9" s="190"/>
      <c r="R9" s="135"/>
      <c r="S9" s="135"/>
      <c r="T9" s="135"/>
      <c r="U9" s="135"/>
      <c r="V9" s="135"/>
      <c r="W9" s="135"/>
      <c r="X9" s="135"/>
      <c r="Y9" s="135"/>
      <c r="Z9" s="135"/>
      <c r="AA9" s="135"/>
      <c r="AB9" s="135"/>
      <c r="AC9" s="135"/>
      <c r="AD9" s="135"/>
      <c r="AE9" s="135"/>
      <c r="AF9" s="135"/>
      <c r="AG9" s="135"/>
      <c r="AH9" s="135"/>
      <c r="AI9" s="136"/>
      <c r="AJ9" s="136"/>
      <c r="AK9" s="137"/>
      <c r="AL9" s="133"/>
      <c r="AM9" s="138"/>
      <c r="AN9" s="138"/>
    </row>
    <row r="10" spans="1:41" ht="13.5" customHeight="1" x14ac:dyDescent="0.2">
      <c r="A10" s="56" t="s">
        <v>92</v>
      </c>
      <c r="B10" s="57" t="s">
        <v>94</v>
      </c>
      <c r="C10" s="106" t="s">
        <v>95</v>
      </c>
      <c r="D10" s="68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183">
        <v>1</v>
      </c>
      <c r="Q10" s="185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41">
        <f>SUM(D10:AH10)</f>
        <v>1</v>
      </c>
      <c r="AJ10" s="121">
        <v>0</v>
      </c>
      <c r="AK10" s="62">
        <f>+AJ10+AI10</f>
        <v>1</v>
      </c>
      <c r="AL10" s="56" t="str">
        <f>+A10</f>
        <v>JA</v>
      </c>
      <c r="AM10" s="123" t="s">
        <v>70</v>
      </c>
      <c r="AN10" s="112">
        <f>+AJ10/date!$D$38</f>
        <v>0</v>
      </c>
    </row>
    <row r="11" spans="1:41" ht="12.75" customHeight="1" x14ac:dyDescent="0.2">
      <c r="A11" s="40" t="s">
        <v>49</v>
      </c>
      <c r="B11" s="44" t="s">
        <v>25</v>
      </c>
      <c r="C11" s="102" t="s">
        <v>26</v>
      </c>
      <c r="D11" s="69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151">
        <v>1</v>
      </c>
      <c r="Q11" s="186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36"/>
      <c r="AI11" s="41">
        <f t="shared" ref="AI11:AI17" si="4">SUM(D11:AH11)</f>
        <v>1</v>
      </c>
      <c r="AJ11" s="121">
        <v>0</v>
      </c>
      <c r="AK11" s="62">
        <f t="shared" ref="AK11:AK31" si="5">+AJ11+AI11</f>
        <v>1</v>
      </c>
      <c r="AL11" s="56" t="str">
        <f t="shared" ref="AL11:AL35" si="6">+A11</f>
        <v>BB</v>
      </c>
      <c r="AM11" s="112"/>
      <c r="AN11" s="112">
        <f>+AJ11/date!$D$38</f>
        <v>0</v>
      </c>
    </row>
    <row r="12" spans="1:41" x14ac:dyDescent="0.2">
      <c r="A12" s="46" t="s">
        <v>50</v>
      </c>
      <c r="B12" s="44" t="s">
        <v>4</v>
      </c>
      <c r="C12" s="197" t="s">
        <v>5</v>
      </c>
      <c r="D12" s="240" t="s">
        <v>64</v>
      </c>
      <c r="E12" s="239" t="s">
        <v>64</v>
      </c>
      <c r="F12" s="274">
        <v>1</v>
      </c>
      <c r="G12" s="239" t="s">
        <v>64</v>
      </c>
      <c r="H12" s="239" t="s">
        <v>64</v>
      </c>
      <c r="I12" s="274">
        <v>1</v>
      </c>
      <c r="J12" s="274">
        <v>1</v>
      </c>
      <c r="K12" s="239" t="s">
        <v>64</v>
      </c>
      <c r="L12" s="239" t="s">
        <v>64</v>
      </c>
      <c r="M12" s="239" t="s">
        <v>64</v>
      </c>
      <c r="N12" s="239" t="s">
        <v>64</v>
      </c>
      <c r="O12" s="239" t="s">
        <v>64</v>
      </c>
      <c r="P12" s="274">
        <v>1</v>
      </c>
      <c r="Q12" s="186" t="s">
        <v>64</v>
      </c>
      <c r="R12" s="239" t="s">
        <v>64</v>
      </c>
      <c r="S12" s="239" t="s">
        <v>64</v>
      </c>
      <c r="T12" s="239" t="s">
        <v>64</v>
      </c>
      <c r="U12" s="239" t="s">
        <v>64</v>
      </c>
      <c r="V12" s="239" t="s">
        <v>64</v>
      </c>
      <c r="W12" s="239" t="s">
        <v>64</v>
      </c>
      <c r="X12" s="239" t="s">
        <v>64</v>
      </c>
      <c r="Y12" s="239" t="s">
        <v>64</v>
      </c>
      <c r="Z12" s="239" t="s">
        <v>64</v>
      </c>
      <c r="AA12" s="239" t="s">
        <v>64</v>
      </c>
      <c r="AB12" s="239" t="s">
        <v>64</v>
      </c>
      <c r="AC12" s="239" t="s">
        <v>64</v>
      </c>
      <c r="AD12" s="239" t="s">
        <v>64</v>
      </c>
      <c r="AE12" s="246" t="s">
        <v>64</v>
      </c>
      <c r="AF12" s="246" t="s">
        <v>64</v>
      </c>
      <c r="AG12" s="246" t="s">
        <v>64</v>
      </c>
      <c r="AH12" s="246" t="s">
        <v>64</v>
      </c>
      <c r="AI12" s="41">
        <f t="shared" si="4"/>
        <v>4</v>
      </c>
      <c r="AJ12" s="121">
        <v>0</v>
      </c>
      <c r="AK12" s="62">
        <f t="shared" si="5"/>
        <v>4</v>
      </c>
      <c r="AL12" s="56" t="str">
        <f t="shared" si="6"/>
        <v>LC</v>
      </c>
      <c r="AM12" s="23" t="s">
        <v>69</v>
      </c>
      <c r="AN12" s="112">
        <f>+AJ12/date!$D$38</f>
        <v>0</v>
      </c>
    </row>
    <row r="13" spans="1:41" x14ac:dyDescent="0.2">
      <c r="A13" s="46" t="s">
        <v>78</v>
      </c>
      <c r="B13" s="44" t="s">
        <v>75</v>
      </c>
      <c r="C13" s="197" t="s">
        <v>77</v>
      </c>
      <c r="D13" s="240" t="s">
        <v>64</v>
      </c>
      <c r="E13" s="239" t="s">
        <v>64</v>
      </c>
      <c r="F13" s="239" t="s">
        <v>64</v>
      </c>
      <c r="G13" s="239" t="s">
        <v>64</v>
      </c>
      <c r="H13" s="239" t="s">
        <v>64</v>
      </c>
      <c r="I13" s="239" t="s">
        <v>64</v>
      </c>
      <c r="J13" s="239" t="s">
        <v>64</v>
      </c>
      <c r="K13" s="239" t="s">
        <v>64</v>
      </c>
      <c r="L13" s="239" t="s">
        <v>64</v>
      </c>
      <c r="M13" s="239" t="s">
        <v>64</v>
      </c>
      <c r="N13" s="239" t="s">
        <v>64</v>
      </c>
      <c r="O13" s="239" t="s">
        <v>64</v>
      </c>
      <c r="P13" s="274">
        <v>1</v>
      </c>
      <c r="Q13" s="186" t="s">
        <v>64</v>
      </c>
      <c r="R13" s="239" t="s">
        <v>64</v>
      </c>
      <c r="S13" s="239" t="s">
        <v>64</v>
      </c>
      <c r="T13" s="239" t="s">
        <v>64</v>
      </c>
      <c r="U13" s="239" t="s">
        <v>64</v>
      </c>
      <c r="V13" s="239" t="s">
        <v>64</v>
      </c>
      <c r="W13" s="239" t="s">
        <v>64</v>
      </c>
      <c r="X13" s="239" t="s">
        <v>64</v>
      </c>
      <c r="Y13" s="239" t="s">
        <v>64</v>
      </c>
      <c r="Z13" s="239" t="s">
        <v>64</v>
      </c>
      <c r="AA13" s="239" t="s">
        <v>64</v>
      </c>
      <c r="AB13" s="239" t="s">
        <v>64</v>
      </c>
      <c r="AC13" s="239" t="s">
        <v>64</v>
      </c>
      <c r="AD13" s="239" t="s">
        <v>64</v>
      </c>
      <c r="AE13" s="239" t="s">
        <v>64</v>
      </c>
      <c r="AF13" s="239" t="s">
        <v>64</v>
      </c>
      <c r="AG13" s="239" t="s">
        <v>64</v>
      </c>
      <c r="AH13" s="259" t="s">
        <v>64</v>
      </c>
      <c r="AI13" s="41">
        <f t="shared" si="4"/>
        <v>1</v>
      </c>
      <c r="AJ13" s="121">
        <v>0</v>
      </c>
      <c r="AK13" s="62">
        <f t="shared" si="5"/>
        <v>1</v>
      </c>
      <c r="AL13" s="56" t="str">
        <f t="shared" si="6"/>
        <v>ED</v>
      </c>
      <c r="AM13" s="23" t="s">
        <v>69</v>
      </c>
      <c r="AN13" s="112">
        <f>+AJ13/date!$D$38</f>
        <v>0</v>
      </c>
    </row>
    <row r="14" spans="1:41" ht="12.75" customHeight="1" x14ac:dyDescent="0.2">
      <c r="A14" s="46" t="s">
        <v>51</v>
      </c>
      <c r="B14" s="44" t="s">
        <v>31</v>
      </c>
      <c r="C14" s="197" t="s">
        <v>32</v>
      </c>
      <c r="D14" s="69"/>
      <c r="E14" s="22"/>
      <c r="F14" s="22"/>
      <c r="G14" s="22"/>
      <c r="H14" s="22"/>
      <c r="I14" s="22"/>
      <c r="J14" s="22"/>
      <c r="K14" s="22"/>
      <c r="L14" s="22"/>
      <c r="M14" s="151">
        <v>1</v>
      </c>
      <c r="N14" s="22"/>
      <c r="O14" s="22"/>
      <c r="P14" s="151">
        <v>1</v>
      </c>
      <c r="Q14" s="186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36"/>
      <c r="AI14" s="41">
        <f t="shared" si="4"/>
        <v>2</v>
      </c>
      <c r="AJ14" s="121">
        <v>0</v>
      </c>
      <c r="AK14" s="62">
        <f t="shared" si="5"/>
        <v>2</v>
      </c>
      <c r="AL14" s="56" t="str">
        <f t="shared" si="6"/>
        <v>BF</v>
      </c>
      <c r="AM14" s="112"/>
      <c r="AN14" s="112">
        <f>+AJ14/date!$D$38</f>
        <v>0</v>
      </c>
    </row>
    <row r="15" spans="1:41" x14ac:dyDescent="0.2">
      <c r="A15" s="46" t="s">
        <v>93</v>
      </c>
      <c r="B15" s="44" t="s">
        <v>96</v>
      </c>
      <c r="C15" s="197" t="s">
        <v>97</v>
      </c>
      <c r="D15" s="240" t="s">
        <v>64</v>
      </c>
      <c r="E15" s="239" t="s">
        <v>64</v>
      </c>
      <c r="F15" s="239" t="s">
        <v>64</v>
      </c>
      <c r="G15" s="239" t="s">
        <v>64</v>
      </c>
      <c r="H15" s="239" t="s">
        <v>64</v>
      </c>
      <c r="I15" s="239" t="s">
        <v>64</v>
      </c>
      <c r="J15" s="239" t="s">
        <v>64</v>
      </c>
      <c r="K15" s="239" t="s">
        <v>64</v>
      </c>
      <c r="L15" s="239" t="s">
        <v>64</v>
      </c>
      <c r="M15" s="239" t="s">
        <v>64</v>
      </c>
      <c r="N15" s="239" t="s">
        <v>64</v>
      </c>
      <c r="O15" s="239" t="s">
        <v>64</v>
      </c>
      <c r="P15" s="274">
        <v>1</v>
      </c>
      <c r="Q15" s="186" t="s">
        <v>64</v>
      </c>
      <c r="R15" s="239" t="s">
        <v>64</v>
      </c>
      <c r="S15" s="239" t="s">
        <v>64</v>
      </c>
      <c r="T15" s="239" t="s">
        <v>64</v>
      </c>
      <c r="U15" s="239" t="s">
        <v>64</v>
      </c>
      <c r="V15" s="239" t="s">
        <v>64</v>
      </c>
      <c r="W15" s="239" t="s">
        <v>64</v>
      </c>
      <c r="X15" s="239" t="s">
        <v>64</v>
      </c>
      <c r="Y15" s="239" t="s">
        <v>64</v>
      </c>
      <c r="Z15" s="239" t="s">
        <v>64</v>
      </c>
      <c r="AA15" s="239" t="s">
        <v>64</v>
      </c>
      <c r="AB15" s="239" t="s">
        <v>64</v>
      </c>
      <c r="AC15" s="239" t="s">
        <v>64</v>
      </c>
      <c r="AD15" s="239" t="s">
        <v>64</v>
      </c>
      <c r="AE15" s="239" t="s">
        <v>64</v>
      </c>
      <c r="AF15" s="239" t="s">
        <v>64</v>
      </c>
      <c r="AG15" s="239" t="s">
        <v>64</v>
      </c>
      <c r="AH15" s="259" t="s">
        <v>64</v>
      </c>
      <c r="AI15" s="41">
        <f t="shared" si="4"/>
        <v>1</v>
      </c>
      <c r="AJ15" s="156">
        <v>0</v>
      </c>
      <c r="AK15" s="62">
        <f t="shared" si="5"/>
        <v>1</v>
      </c>
      <c r="AL15" s="56" t="str">
        <f t="shared" si="6"/>
        <v>PF</v>
      </c>
      <c r="AM15" s="23" t="s">
        <v>69</v>
      </c>
      <c r="AN15" s="112">
        <f>+AJ15/date!$D$38</f>
        <v>0</v>
      </c>
    </row>
    <row r="16" spans="1:41" x14ac:dyDescent="0.2">
      <c r="A16" s="46" t="s">
        <v>102</v>
      </c>
      <c r="B16" s="44" t="s">
        <v>103</v>
      </c>
      <c r="C16" s="197" t="s">
        <v>104</v>
      </c>
      <c r="D16" s="240" t="s">
        <v>64</v>
      </c>
      <c r="E16" s="239" t="s">
        <v>64</v>
      </c>
      <c r="F16" s="239" t="s">
        <v>64</v>
      </c>
      <c r="G16" s="239" t="s">
        <v>64</v>
      </c>
      <c r="H16" s="239" t="s">
        <v>64</v>
      </c>
      <c r="I16" s="239" t="s">
        <v>64</v>
      </c>
      <c r="J16" s="239" t="s">
        <v>64</v>
      </c>
      <c r="K16" s="239" t="s">
        <v>64</v>
      </c>
      <c r="L16" s="239" t="s">
        <v>64</v>
      </c>
      <c r="M16" s="274">
        <v>1</v>
      </c>
      <c r="N16" s="239" t="s">
        <v>64</v>
      </c>
      <c r="O16" s="239" t="s">
        <v>64</v>
      </c>
      <c r="P16" s="239" t="s">
        <v>64</v>
      </c>
      <c r="Q16" s="186" t="s">
        <v>64</v>
      </c>
      <c r="R16" s="239" t="s">
        <v>64</v>
      </c>
      <c r="S16" s="239" t="s">
        <v>64</v>
      </c>
      <c r="T16" s="239" t="s">
        <v>64</v>
      </c>
      <c r="U16" s="239" t="s">
        <v>64</v>
      </c>
      <c r="V16" s="239" t="s">
        <v>64</v>
      </c>
      <c r="W16" s="274">
        <v>1</v>
      </c>
      <c r="X16" s="274">
        <v>1</v>
      </c>
      <c r="Y16" s="274">
        <v>1</v>
      </c>
      <c r="Z16" s="274">
        <v>1</v>
      </c>
      <c r="AA16" s="274">
        <v>1</v>
      </c>
      <c r="AB16" s="239" t="s">
        <v>64</v>
      </c>
      <c r="AC16" s="239" t="s">
        <v>64</v>
      </c>
      <c r="AD16" s="274">
        <v>1</v>
      </c>
      <c r="AE16" s="274">
        <v>1</v>
      </c>
      <c r="AF16" s="274">
        <v>1</v>
      </c>
      <c r="AG16" s="274">
        <v>1</v>
      </c>
      <c r="AH16" s="280">
        <v>1</v>
      </c>
      <c r="AI16" s="41">
        <f t="shared" ref="AI16" si="7">SUM(D16:AH16)</f>
        <v>11</v>
      </c>
      <c r="AJ16" s="121">
        <v>0</v>
      </c>
      <c r="AK16" s="62">
        <f t="shared" ref="AK16" si="8">+AJ16+AI16</f>
        <v>11</v>
      </c>
      <c r="AL16" s="56" t="str">
        <f t="shared" si="6"/>
        <v>MG</v>
      </c>
      <c r="AM16" s="23" t="s">
        <v>69</v>
      </c>
      <c r="AN16" s="112">
        <f>+AJ16/date!$D$38</f>
        <v>0</v>
      </c>
    </row>
    <row r="17" spans="1:49" ht="12.75" customHeight="1" x14ac:dyDescent="0.2">
      <c r="A17" s="46" t="s">
        <v>52</v>
      </c>
      <c r="B17" s="44" t="s">
        <v>19</v>
      </c>
      <c r="C17" s="197" t="s">
        <v>20</v>
      </c>
      <c r="D17" s="69"/>
      <c r="E17" s="22"/>
      <c r="F17" s="22"/>
      <c r="G17" s="22"/>
      <c r="H17" s="22"/>
      <c r="I17" s="22"/>
      <c r="J17" s="239"/>
      <c r="K17" s="273"/>
      <c r="L17" s="239"/>
      <c r="M17" s="239"/>
      <c r="N17" s="239"/>
      <c r="O17" s="239"/>
      <c r="P17" s="151">
        <v>1</v>
      </c>
      <c r="Q17" s="186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36"/>
      <c r="AI17" s="41">
        <f t="shared" si="4"/>
        <v>1</v>
      </c>
      <c r="AJ17" s="121">
        <v>0</v>
      </c>
      <c r="AK17" s="62">
        <f t="shared" si="5"/>
        <v>1</v>
      </c>
      <c r="AL17" s="56" t="str">
        <f t="shared" si="6"/>
        <v>DJ</v>
      </c>
      <c r="AM17" s="112"/>
      <c r="AN17" s="112">
        <f>+AJ17/date!$D$38</f>
        <v>0</v>
      </c>
    </row>
    <row r="18" spans="1:49" s="19" customFormat="1" x14ac:dyDescent="0.2">
      <c r="A18" s="46" t="s">
        <v>81</v>
      </c>
      <c r="B18" s="99" t="s">
        <v>82</v>
      </c>
      <c r="C18" s="198" t="s">
        <v>83</v>
      </c>
      <c r="D18" s="240" t="s">
        <v>64</v>
      </c>
      <c r="E18" s="239" t="s">
        <v>64</v>
      </c>
      <c r="F18" s="239" t="s">
        <v>64</v>
      </c>
      <c r="G18" s="239" t="s">
        <v>64</v>
      </c>
      <c r="H18" s="239" t="s">
        <v>64</v>
      </c>
      <c r="I18" s="239" t="s">
        <v>64</v>
      </c>
      <c r="J18" s="239" t="s">
        <v>64</v>
      </c>
      <c r="K18" s="239" t="s">
        <v>64</v>
      </c>
      <c r="L18" s="239" t="s">
        <v>64</v>
      </c>
      <c r="M18" s="239" t="s">
        <v>64</v>
      </c>
      <c r="N18" s="239" t="s">
        <v>64</v>
      </c>
      <c r="O18" s="239" t="s">
        <v>64</v>
      </c>
      <c r="P18" s="274">
        <v>1</v>
      </c>
      <c r="Q18" s="186" t="s">
        <v>64</v>
      </c>
      <c r="R18" s="239" t="s">
        <v>64</v>
      </c>
      <c r="S18" s="239" t="s">
        <v>64</v>
      </c>
      <c r="T18" s="239" t="s">
        <v>64</v>
      </c>
      <c r="U18" s="239" t="s">
        <v>64</v>
      </c>
      <c r="V18" s="239" t="s">
        <v>64</v>
      </c>
      <c r="W18" s="239" t="s">
        <v>64</v>
      </c>
      <c r="X18" s="239" t="s">
        <v>64</v>
      </c>
      <c r="Y18" s="239" t="s">
        <v>64</v>
      </c>
      <c r="Z18" s="239" t="s">
        <v>64</v>
      </c>
      <c r="AA18" s="239" t="s">
        <v>64</v>
      </c>
      <c r="AB18" s="239" t="s">
        <v>64</v>
      </c>
      <c r="AC18" s="239" t="s">
        <v>64</v>
      </c>
      <c r="AD18" s="239" t="s">
        <v>64</v>
      </c>
      <c r="AE18" s="239" t="s">
        <v>64</v>
      </c>
      <c r="AF18" s="239" t="s">
        <v>64</v>
      </c>
      <c r="AG18" s="239" t="s">
        <v>64</v>
      </c>
      <c r="AH18" s="259" t="s">
        <v>64</v>
      </c>
      <c r="AI18" s="100">
        <f>SUM(D18:AH18)</f>
        <v>1</v>
      </c>
      <c r="AJ18" s="121">
        <v>0</v>
      </c>
      <c r="AK18" s="155">
        <f>+AJ18+AI18</f>
        <v>1</v>
      </c>
      <c r="AL18" s="56" t="str">
        <f t="shared" si="6"/>
        <v>SK</v>
      </c>
      <c r="AM18" s="50" t="s">
        <v>69</v>
      </c>
      <c r="AN18" s="112">
        <f>+AJ18/date!$D$38</f>
        <v>0</v>
      </c>
    </row>
    <row r="19" spans="1:49" x14ac:dyDescent="0.2">
      <c r="A19" s="40" t="s">
        <v>53</v>
      </c>
      <c r="B19" s="44" t="s">
        <v>21</v>
      </c>
      <c r="C19" s="197" t="s">
        <v>3</v>
      </c>
      <c r="D19" s="240" t="s">
        <v>64</v>
      </c>
      <c r="E19" s="239" t="s">
        <v>64</v>
      </c>
      <c r="F19" s="239" t="s">
        <v>64</v>
      </c>
      <c r="G19" s="239" t="s">
        <v>64</v>
      </c>
      <c r="H19" s="239" t="s">
        <v>64</v>
      </c>
      <c r="I19" s="239" t="s">
        <v>64</v>
      </c>
      <c r="J19" s="239" t="s">
        <v>64</v>
      </c>
      <c r="K19" s="239" t="s">
        <v>64</v>
      </c>
      <c r="L19" s="239" t="s">
        <v>64</v>
      </c>
      <c r="M19" s="239" t="s">
        <v>64</v>
      </c>
      <c r="N19" s="239" t="s">
        <v>64</v>
      </c>
      <c r="O19" s="239" t="s">
        <v>64</v>
      </c>
      <c r="P19" s="239" t="s">
        <v>64</v>
      </c>
      <c r="Q19" s="186" t="s">
        <v>64</v>
      </c>
      <c r="R19" s="246" t="s">
        <v>64</v>
      </c>
      <c r="S19" s="246" t="s">
        <v>64</v>
      </c>
      <c r="T19" s="246" t="s">
        <v>64</v>
      </c>
      <c r="U19" s="246" t="s">
        <v>64</v>
      </c>
      <c r="V19" s="246" t="s">
        <v>64</v>
      </c>
      <c r="W19" s="246" t="s">
        <v>64</v>
      </c>
      <c r="X19" s="246" t="s">
        <v>64</v>
      </c>
      <c r="Y19" s="246" t="s">
        <v>64</v>
      </c>
      <c r="Z19" s="257" t="s">
        <v>64</v>
      </c>
      <c r="AA19" s="239" t="s">
        <v>64</v>
      </c>
      <c r="AB19" s="246" t="s">
        <v>64</v>
      </c>
      <c r="AC19" s="239" t="s">
        <v>64</v>
      </c>
      <c r="AD19" s="239" t="s">
        <v>64</v>
      </c>
      <c r="AE19" s="246" t="s">
        <v>64</v>
      </c>
      <c r="AF19" s="151">
        <v>0.5</v>
      </c>
      <c r="AG19" s="246" t="s">
        <v>64</v>
      </c>
      <c r="AH19" s="258" t="s">
        <v>64</v>
      </c>
      <c r="AI19" s="41">
        <f t="shared" ref="AI19:AI35" si="9">SUM(D19:AH19)</f>
        <v>0.5</v>
      </c>
      <c r="AJ19" s="121">
        <v>0</v>
      </c>
      <c r="AK19" s="62">
        <f t="shared" si="5"/>
        <v>0.5</v>
      </c>
      <c r="AL19" s="56" t="str">
        <f t="shared" si="6"/>
        <v>IM</v>
      </c>
      <c r="AM19" s="23" t="s">
        <v>69</v>
      </c>
      <c r="AN19" s="112">
        <f>+AJ19/date!$D$38</f>
        <v>0</v>
      </c>
    </row>
    <row r="20" spans="1:49" ht="12.75" customHeight="1" x14ac:dyDescent="0.2">
      <c r="A20" s="40" t="s">
        <v>54</v>
      </c>
      <c r="B20" s="44" t="s">
        <v>11</v>
      </c>
      <c r="C20" s="197" t="s">
        <v>12</v>
      </c>
      <c r="D20" s="69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186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36"/>
      <c r="AI20" s="41">
        <f t="shared" si="9"/>
        <v>0</v>
      </c>
      <c r="AJ20" s="121">
        <v>0</v>
      </c>
      <c r="AK20" s="62">
        <f t="shared" si="5"/>
        <v>0</v>
      </c>
      <c r="AL20" s="56" t="str">
        <f t="shared" si="6"/>
        <v>PFM</v>
      </c>
      <c r="AM20" s="112"/>
      <c r="AN20" s="112">
        <f>+AJ20/date!$D$38</f>
        <v>0</v>
      </c>
    </row>
    <row r="21" spans="1:49" ht="12.75" customHeight="1" x14ac:dyDescent="0.2">
      <c r="A21" s="40" t="s">
        <v>55</v>
      </c>
      <c r="B21" s="44" t="s">
        <v>6</v>
      </c>
      <c r="C21" s="197" t="s">
        <v>7</v>
      </c>
      <c r="D21" s="69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151">
        <v>1</v>
      </c>
      <c r="Q21" s="186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36"/>
      <c r="AI21" s="41">
        <f t="shared" si="9"/>
        <v>1</v>
      </c>
      <c r="AJ21" s="121">
        <v>0</v>
      </c>
      <c r="AK21" s="62">
        <f t="shared" si="5"/>
        <v>1</v>
      </c>
      <c r="AL21" s="56" t="str">
        <f t="shared" si="6"/>
        <v>PO</v>
      </c>
      <c r="AM21" s="112"/>
      <c r="AN21" s="112">
        <f>+AJ21/date!$D$38</f>
        <v>0</v>
      </c>
    </row>
    <row r="22" spans="1:49" x14ac:dyDescent="0.2">
      <c r="A22" s="40" t="s">
        <v>113</v>
      </c>
      <c r="B22" s="44" t="s">
        <v>114</v>
      </c>
      <c r="C22" s="197" t="s">
        <v>115</v>
      </c>
      <c r="D22" s="215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151"/>
      <c r="Q22" s="186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36"/>
      <c r="AI22" s="41">
        <f t="shared" ref="AI22" si="10">SUM(D22:AH22)</f>
        <v>0</v>
      </c>
      <c r="AJ22" s="121">
        <v>0</v>
      </c>
      <c r="AK22" s="62">
        <f t="shared" ref="AK22" si="11">+AJ22+AI22</f>
        <v>0</v>
      </c>
      <c r="AL22" s="56" t="str">
        <f t="shared" si="6"/>
        <v>KO</v>
      </c>
      <c r="AM22" s="50"/>
      <c r="AN22" s="112">
        <f>+AJ22/date!$D$38</f>
        <v>0</v>
      </c>
    </row>
    <row r="23" spans="1:49" ht="12.75" customHeight="1" x14ac:dyDescent="0.2">
      <c r="A23" s="211" t="s">
        <v>113</v>
      </c>
      <c r="B23" s="44" t="s">
        <v>112</v>
      </c>
      <c r="C23" s="212" t="s">
        <v>110</v>
      </c>
      <c r="D23" s="240" t="s">
        <v>64</v>
      </c>
      <c r="E23" s="239" t="s">
        <v>64</v>
      </c>
      <c r="F23" s="239" t="s">
        <v>64</v>
      </c>
      <c r="G23" s="239" t="s">
        <v>64</v>
      </c>
      <c r="H23" s="239" t="s">
        <v>64</v>
      </c>
      <c r="I23" s="239" t="s">
        <v>64</v>
      </c>
      <c r="J23" s="239" t="s">
        <v>64</v>
      </c>
      <c r="K23" s="239" t="s">
        <v>64</v>
      </c>
      <c r="L23" s="239" t="s">
        <v>64</v>
      </c>
      <c r="M23" s="239" t="s">
        <v>64</v>
      </c>
      <c r="N23" s="239" t="s">
        <v>64</v>
      </c>
      <c r="O23" s="239" t="s">
        <v>64</v>
      </c>
      <c r="P23" s="239" t="s">
        <v>64</v>
      </c>
      <c r="Q23" s="186" t="s">
        <v>64</v>
      </c>
      <c r="R23" s="239" t="s">
        <v>64</v>
      </c>
      <c r="S23" s="239" t="s">
        <v>64</v>
      </c>
      <c r="T23" s="239" t="s">
        <v>64</v>
      </c>
      <c r="U23" s="239" t="s">
        <v>64</v>
      </c>
      <c r="V23" s="239" t="s">
        <v>64</v>
      </c>
      <c r="W23" s="239" t="s">
        <v>64</v>
      </c>
      <c r="X23" s="239" t="s">
        <v>64</v>
      </c>
      <c r="Y23" s="239" t="s">
        <v>64</v>
      </c>
      <c r="Z23" s="239" t="s">
        <v>64</v>
      </c>
      <c r="AA23" s="239" t="s">
        <v>64</v>
      </c>
      <c r="AB23" s="239" t="s">
        <v>64</v>
      </c>
      <c r="AC23" s="239" t="s">
        <v>64</v>
      </c>
      <c r="AD23" s="239" t="s">
        <v>64</v>
      </c>
      <c r="AE23" s="239" t="s">
        <v>64</v>
      </c>
      <c r="AF23" s="239" t="s">
        <v>64</v>
      </c>
      <c r="AG23" s="239" t="s">
        <v>64</v>
      </c>
      <c r="AH23" s="259" t="s">
        <v>64</v>
      </c>
      <c r="AI23" s="41">
        <f t="shared" si="9"/>
        <v>0</v>
      </c>
      <c r="AJ23" s="121">
        <v>0</v>
      </c>
      <c r="AK23" s="62">
        <f t="shared" si="5"/>
        <v>0</v>
      </c>
      <c r="AL23" s="56" t="str">
        <f t="shared" si="6"/>
        <v>KO</v>
      </c>
      <c r="AM23" s="50" t="s">
        <v>69</v>
      </c>
      <c r="AN23" s="112">
        <f>+AJ23/date!$D$38</f>
        <v>0</v>
      </c>
    </row>
    <row r="24" spans="1:49" x14ac:dyDescent="0.2">
      <c r="A24" s="40" t="s">
        <v>56</v>
      </c>
      <c r="B24" s="44" t="s">
        <v>23</v>
      </c>
      <c r="C24" s="197" t="s">
        <v>24</v>
      </c>
      <c r="D24" s="69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151">
        <v>1</v>
      </c>
      <c r="Q24" s="186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36"/>
      <c r="AI24" s="41">
        <f t="shared" si="9"/>
        <v>1</v>
      </c>
      <c r="AJ24" s="121">
        <v>0</v>
      </c>
      <c r="AK24" s="62">
        <f t="shared" si="5"/>
        <v>1</v>
      </c>
      <c r="AL24" s="56" t="str">
        <f t="shared" si="6"/>
        <v>FP</v>
      </c>
      <c r="AM24" s="50"/>
      <c r="AN24" s="112">
        <f>+AJ24/date!$D$38</f>
        <v>0</v>
      </c>
    </row>
    <row r="25" spans="1:49" s="19" customFormat="1" x14ac:dyDescent="0.2">
      <c r="A25" s="46" t="s">
        <v>84</v>
      </c>
      <c r="B25" s="99" t="s">
        <v>85</v>
      </c>
      <c r="C25" s="198" t="s">
        <v>86</v>
      </c>
      <c r="D25" s="240" t="s">
        <v>64</v>
      </c>
      <c r="E25" s="239" t="s">
        <v>64</v>
      </c>
      <c r="F25" s="239" t="s">
        <v>64</v>
      </c>
      <c r="G25" s="239" t="s">
        <v>64</v>
      </c>
      <c r="H25" s="239" t="s">
        <v>64</v>
      </c>
      <c r="I25" s="239" t="s">
        <v>64</v>
      </c>
      <c r="J25" s="239" t="s">
        <v>64</v>
      </c>
      <c r="K25" s="239" t="s">
        <v>64</v>
      </c>
      <c r="L25" s="239" t="s">
        <v>64</v>
      </c>
      <c r="M25" s="239" t="s">
        <v>64</v>
      </c>
      <c r="N25" s="239" t="s">
        <v>64</v>
      </c>
      <c r="O25" s="239" t="s">
        <v>64</v>
      </c>
      <c r="P25" s="274">
        <v>1</v>
      </c>
      <c r="Q25" s="186" t="s">
        <v>64</v>
      </c>
      <c r="R25" s="239" t="s">
        <v>64</v>
      </c>
      <c r="S25" s="239" t="s">
        <v>64</v>
      </c>
      <c r="T25" s="239" t="s">
        <v>64</v>
      </c>
      <c r="U25" s="239" t="s">
        <v>64</v>
      </c>
      <c r="V25" s="239" t="s">
        <v>64</v>
      </c>
      <c r="W25" s="239" t="s">
        <v>64</v>
      </c>
      <c r="X25" s="239" t="s">
        <v>64</v>
      </c>
      <c r="Y25" s="239" t="s">
        <v>64</v>
      </c>
      <c r="Z25" s="239" t="s">
        <v>64</v>
      </c>
      <c r="AA25" s="239" t="s">
        <v>64</v>
      </c>
      <c r="AB25" s="239" t="s">
        <v>64</v>
      </c>
      <c r="AC25" s="239" t="s">
        <v>64</v>
      </c>
      <c r="AD25" s="239" t="s">
        <v>64</v>
      </c>
      <c r="AE25" s="239" t="s">
        <v>64</v>
      </c>
      <c r="AF25" s="239" t="s">
        <v>64</v>
      </c>
      <c r="AG25" s="239" t="s">
        <v>64</v>
      </c>
      <c r="AH25" s="259" t="s">
        <v>64</v>
      </c>
      <c r="AI25" s="100">
        <f>SUM(D25:AH25)</f>
        <v>1</v>
      </c>
      <c r="AJ25" s="121">
        <v>0</v>
      </c>
      <c r="AK25" s="155">
        <f>+AJ25+AI25</f>
        <v>1</v>
      </c>
      <c r="AL25" s="56" t="str">
        <f t="shared" si="6"/>
        <v>SP</v>
      </c>
      <c r="AM25" s="50" t="s">
        <v>69</v>
      </c>
      <c r="AN25" s="112">
        <f>+AJ25/date!$D$38</f>
        <v>0</v>
      </c>
      <c r="AW25"/>
    </row>
    <row r="26" spans="1:49" ht="12.75" customHeight="1" x14ac:dyDescent="0.2">
      <c r="A26" s="40" t="s">
        <v>79</v>
      </c>
      <c r="B26" s="44" t="s">
        <v>76</v>
      </c>
      <c r="C26" s="197" t="s">
        <v>80</v>
      </c>
      <c r="D26" s="69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186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36"/>
      <c r="AI26" s="41">
        <f t="shared" si="9"/>
        <v>0</v>
      </c>
      <c r="AJ26" s="121">
        <v>0</v>
      </c>
      <c r="AK26" s="62">
        <f t="shared" si="5"/>
        <v>0</v>
      </c>
      <c r="AL26" s="56" t="str">
        <f t="shared" si="6"/>
        <v>OP</v>
      </c>
      <c r="AM26" s="112"/>
      <c r="AN26" s="112">
        <f>+AJ26/date!$D$38</f>
        <v>0</v>
      </c>
    </row>
    <row r="27" spans="1:49" x14ac:dyDescent="0.2">
      <c r="A27" s="40" t="s">
        <v>67</v>
      </c>
      <c r="B27" s="44" t="s">
        <v>68</v>
      </c>
      <c r="C27" s="197" t="s">
        <v>2</v>
      </c>
      <c r="D27" s="240" t="s">
        <v>64</v>
      </c>
      <c r="E27" s="239" t="s">
        <v>64</v>
      </c>
      <c r="F27" s="239" t="s">
        <v>64</v>
      </c>
      <c r="G27" s="239" t="s">
        <v>64</v>
      </c>
      <c r="H27" s="239" t="s">
        <v>64</v>
      </c>
      <c r="I27" s="239" t="s">
        <v>64</v>
      </c>
      <c r="J27" s="239" t="s">
        <v>64</v>
      </c>
      <c r="K27" s="239" t="s">
        <v>64</v>
      </c>
      <c r="L27" s="239" t="s">
        <v>64</v>
      </c>
      <c r="M27" s="239" t="s">
        <v>64</v>
      </c>
      <c r="N27" s="239" t="s">
        <v>64</v>
      </c>
      <c r="O27" s="239" t="s">
        <v>64</v>
      </c>
      <c r="P27" s="239" t="s">
        <v>64</v>
      </c>
      <c r="Q27" s="186" t="s">
        <v>64</v>
      </c>
      <c r="R27" s="246" t="s">
        <v>64</v>
      </c>
      <c r="S27" s="246" t="s">
        <v>64</v>
      </c>
      <c r="T27" s="246" t="s">
        <v>64</v>
      </c>
      <c r="U27" s="246" t="s">
        <v>64</v>
      </c>
      <c r="V27" s="246" t="s">
        <v>64</v>
      </c>
      <c r="W27" s="246" t="s">
        <v>64</v>
      </c>
      <c r="X27" s="246" t="s">
        <v>64</v>
      </c>
      <c r="Y27" s="246" t="s">
        <v>64</v>
      </c>
      <c r="Z27" s="246" t="s">
        <v>64</v>
      </c>
      <c r="AA27" s="239" t="s">
        <v>64</v>
      </c>
      <c r="AB27" s="246" t="s">
        <v>64</v>
      </c>
      <c r="AC27" s="239" t="s">
        <v>64</v>
      </c>
      <c r="AD27" s="274">
        <v>1</v>
      </c>
      <c r="AE27" s="274">
        <v>1</v>
      </c>
      <c r="AF27" s="274">
        <v>1</v>
      </c>
      <c r="AG27" s="274">
        <v>1</v>
      </c>
      <c r="AH27" s="274">
        <v>1</v>
      </c>
      <c r="AI27" s="41">
        <f t="shared" si="9"/>
        <v>5</v>
      </c>
      <c r="AJ27" s="121">
        <v>0</v>
      </c>
      <c r="AK27" s="62">
        <f t="shared" si="5"/>
        <v>5</v>
      </c>
      <c r="AL27" s="56" t="str">
        <f t="shared" si="6"/>
        <v>PP</v>
      </c>
      <c r="AM27" s="23" t="s">
        <v>69</v>
      </c>
      <c r="AN27" s="112">
        <f>+AJ27/date!$D$38</f>
        <v>0</v>
      </c>
    </row>
    <row r="28" spans="1:49" ht="12.75" customHeight="1" x14ac:dyDescent="0.2">
      <c r="A28" s="40" t="s">
        <v>72</v>
      </c>
      <c r="B28" s="44" t="s">
        <v>73</v>
      </c>
      <c r="C28" s="197" t="s">
        <v>74</v>
      </c>
      <c r="D28" s="69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151">
        <v>1</v>
      </c>
      <c r="Q28" s="186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36"/>
      <c r="AI28" s="41">
        <f t="shared" si="9"/>
        <v>1</v>
      </c>
      <c r="AJ28" s="121">
        <v>0</v>
      </c>
      <c r="AK28" s="62">
        <f t="shared" si="5"/>
        <v>1</v>
      </c>
      <c r="AL28" s="56" t="str">
        <f t="shared" si="6"/>
        <v>TR</v>
      </c>
      <c r="AM28" s="50"/>
      <c r="AN28" s="112">
        <f>+AJ28/date!$D$38</f>
        <v>0</v>
      </c>
    </row>
    <row r="29" spans="1:49" x14ac:dyDescent="0.2">
      <c r="A29" s="40" t="s">
        <v>57</v>
      </c>
      <c r="B29" s="44" t="s">
        <v>29</v>
      </c>
      <c r="C29" s="197" t="s">
        <v>30</v>
      </c>
      <c r="D29" s="240" t="s">
        <v>64</v>
      </c>
      <c r="E29" s="239" t="s">
        <v>64</v>
      </c>
      <c r="F29" s="239" t="s">
        <v>64</v>
      </c>
      <c r="G29" s="239" t="s">
        <v>64</v>
      </c>
      <c r="H29" s="241" t="s">
        <v>64</v>
      </c>
      <c r="I29" s="241" t="s">
        <v>64</v>
      </c>
      <c r="J29" s="241" t="s">
        <v>64</v>
      </c>
      <c r="K29" s="241" t="s">
        <v>64</v>
      </c>
      <c r="L29" s="241" t="s">
        <v>64</v>
      </c>
      <c r="M29" s="239" t="s">
        <v>64</v>
      </c>
      <c r="N29" s="239" t="s">
        <v>64</v>
      </c>
      <c r="O29" s="241" t="s">
        <v>64</v>
      </c>
      <c r="P29" s="241" t="s">
        <v>64</v>
      </c>
      <c r="Q29" s="411" t="s">
        <v>64</v>
      </c>
      <c r="R29" s="241" t="s">
        <v>64</v>
      </c>
      <c r="S29" s="241" t="s">
        <v>64</v>
      </c>
      <c r="T29" s="239" t="s">
        <v>64</v>
      </c>
      <c r="U29" s="239" t="s">
        <v>64</v>
      </c>
      <c r="V29" s="241" t="s">
        <v>64</v>
      </c>
      <c r="W29" s="241" t="s">
        <v>64</v>
      </c>
      <c r="X29" s="241" t="s">
        <v>64</v>
      </c>
      <c r="Y29" s="241" t="s">
        <v>64</v>
      </c>
      <c r="Z29" s="241" t="s">
        <v>64</v>
      </c>
      <c r="AA29" s="239" t="s">
        <v>64</v>
      </c>
      <c r="AB29" s="239" t="s">
        <v>64</v>
      </c>
      <c r="AC29" s="241" t="s">
        <v>64</v>
      </c>
      <c r="AD29" s="241" t="s">
        <v>64</v>
      </c>
      <c r="AE29" s="241" t="s">
        <v>64</v>
      </c>
      <c r="AF29" s="241" t="s">
        <v>64</v>
      </c>
      <c r="AG29" s="239" t="s">
        <v>64</v>
      </c>
      <c r="AH29" s="259" t="s">
        <v>64</v>
      </c>
      <c r="AI29" s="41">
        <f t="shared" si="9"/>
        <v>0</v>
      </c>
      <c r="AJ29" s="121">
        <v>0</v>
      </c>
      <c r="AK29" s="62">
        <f t="shared" si="5"/>
        <v>0</v>
      </c>
      <c r="AL29" s="56" t="str">
        <f t="shared" si="6"/>
        <v>SR</v>
      </c>
      <c r="AM29" s="23" t="s">
        <v>69</v>
      </c>
      <c r="AN29" s="112">
        <f>+AJ29/date!$D$38</f>
        <v>0</v>
      </c>
    </row>
    <row r="30" spans="1:49" x14ac:dyDescent="0.2">
      <c r="A30" s="40" t="s">
        <v>58</v>
      </c>
      <c r="B30" s="44" t="s">
        <v>9</v>
      </c>
      <c r="C30" s="197" t="s">
        <v>10</v>
      </c>
      <c r="D30" s="240" t="s">
        <v>64</v>
      </c>
      <c r="E30" s="239" t="s">
        <v>64</v>
      </c>
      <c r="F30" s="239" t="s">
        <v>64</v>
      </c>
      <c r="G30" s="239" t="s">
        <v>64</v>
      </c>
      <c r="H30" s="239" t="s">
        <v>64</v>
      </c>
      <c r="I30" s="274">
        <v>1</v>
      </c>
      <c r="J30" s="274">
        <v>1</v>
      </c>
      <c r="K30" s="274">
        <v>1</v>
      </c>
      <c r="L30" s="274">
        <v>1</v>
      </c>
      <c r="M30" s="274">
        <v>1</v>
      </c>
      <c r="N30" s="239" t="s">
        <v>64</v>
      </c>
      <c r="O30" s="239" t="s">
        <v>64</v>
      </c>
      <c r="P30" s="274">
        <v>1</v>
      </c>
      <c r="Q30" s="186" t="s">
        <v>64</v>
      </c>
      <c r="R30" s="274">
        <v>1</v>
      </c>
      <c r="S30" s="274">
        <v>1</v>
      </c>
      <c r="T30" s="274">
        <v>1</v>
      </c>
      <c r="U30" s="239" t="s">
        <v>64</v>
      </c>
      <c r="V30" s="239" t="s">
        <v>64</v>
      </c>
      <c r="W30" s="239" t="s">
        <v>64</v>
      </c>
      <c r="X30" s="239" t="s">
        <v>64</v>
      </c>
      <c r="Y30" s="239" t="s">
        <v>64</v>
      </c>
      <c r="Z30" s="239" t="s">
        <v>64</v>
      </c>
      <c r="AA30" s="239" t="s">
        <v>64</v>
      </c>
      <c r="AB30" s="239" t="s">
        <v>64</v>
      </c>
      <c r="AC30" s="239" t="s">
        <v>64</v>
      </c>
      <c r="AD30" s="239" t="s">
        <v>64</v>
      </c>
      <c r="AE30" s="246" t="s">
        <v>64</v>
      </c>
      <c r="AF30" s="246" t="s">
        <v>64</v>
      </c>
      <c r="AG30" s="246" t="s">
        <v>64</v>
      </c>
      <c r="AH30" s="258" t="s">
        <v>64</v>
      </c>
      <c r="AI30" s="41">
        <f t="shared" si="9"/>
        <v>9</v>
      </c>
      <c r="AJ30" s="121">
        <v>0</v>
      </c>
      <c r="AK30" s="62">
        <f t="shared" si="5"/>
        <v>9</v>
      </c>
      <c r="AL30" s="56" t="str">
        <f t="shared" si="6"/>
        <v>ER</v>
      </c>
      <c r="AM30" s="23" t="s">
        <v>69</v>
      </c>
      <c r="AN30" s="112">
        <f>+AJ30/date!$D$38</f>
        <v>0</v>
      </c>
    </row>
    <row r="31" spans="1:49" x14ac:dyDescent="0.2">
      <c r="A31" s="40" t="s">
        <v>59</v>
      </c>
      <c r="B31" s="44" t="s">
        <v>27</v>
      </c>
      <c r="C31" s="197" t="s">
        <v>28</v>
      </c>
      <c r="D31" s="240" t="s">
        <v>64</v>
      </c>
      <c r="E31" s="239" t="s">
        <v>64</v>
      </c>
      <c r="F31" s="239" t="s">
        <v>64</v>
      </c>
      <c r="G31" s="239" t="s">
        <v>64</v>
      </c>
      <c r="H31" s="239" t="s">
        <v>64</v>
      </c>
      <c r="I31" s="239" t="s">
        <v>64</v>
      </c>
      <c r="J31" s="239" t="s">
        <v>64</v>
      </c>
      <c r="K31" s="239" t="s">
        <v>64</v>
      </c>
      <c r="L31" s="239" t="s">
        <v>64</v>
      </c>
      <c r="M31" s="239" t="s">
        <v>64</v>
      </c>
      <c r="N31" s="239" t="s">
        <v>64</v>
      </c>
      <c r="O31" s="239" t="s">
        <v>64</v>
      </c>
      <c r="P31" s="274">
        <v>1</v>
      </c>
      <c r="Q31" s="186" t="s">
        <v>64</v>
      </c>
      <c r="R31" s="239" t="s">
        <v>64</v>
      </c>
      <c r="S31" s="239" t="s">
        <v>64</v>
      </c>
      <c r="T31" s="239" t="s">
        <v>64</v>
      </c>
      <c r="U31" s="239" t="s">
        <v>64</v>
      </c>
      <c r="V31" s="239" t="s">
        <v>64</v>
      </c>
      <c r="W31" s="239" t="s">
        <v>64</v>
      </c>
      <c r="X31" s="239" t="s">
        <v>64</v>
      </c>
      <c r="Y31" s="239" t="s">
        <v>64</v>
      </c>
      <c r="Z31" s="239" t="s">
        <v>64</v>
      </c>
      <c r="AA31" s="239" t="s">
        <v>64</v>
      </c>
      <c r="AB31" s="239" t="s">
        <v>64</v>
      </c>
      <c r="AC31" s="239" t="s">
        <v>64</v>
      </c>
      <c r="AD31" s="274">
        <v>1</v>
      </c>
      <c r="AE31" s="274">
        <v>1</v>
      </c>
      <c r="AF31" s="274">
        <v>1</v>
      </c>
      <c r="AG31" s="274">
        <v>1</v>
      </c>
      <c r="AH31" s="280">
        <v>1</v>
      </c>
      <c r="AI31" s="41">
        <f t="shared" si="9"/>
        <v>6</v>
      </c>
      <c r="AJ31" s="121">
        <v>0</v>
      </c>
      <c r="AK31" s="62">
        <f t="shared" si="5"/>
        <v>6</v>
      </c>
      <c r="AL31" s="56" t="str">
        <f t="shared" si="6"/>
        <v>MR</v>
      </c>
      <c r="AM31" s="23" t="s">
        <v>69</v>
      </c>
      <c r="AN31" s="112">
        <f>+AJ31/date!$D$38</f>
        <v>0</v>
      </c>
    </row>
    <row r="32" spans="1:49" x14ac:dyDescent="0.2">
      <c r="A32" s="40" t="s">
        <v>62</v>
      </c>
      <c r="B32" s="44" t="s">
        <v>63</v>
      </c>
      <c r="C32" s="197" t="s">
        <v>8</v>
      </c>
      <c r="D32" s="240" t="s">
        <v>64</v>
      </c>
      <c r="E32" s="239" t="s">
        <v>64</v>
      </c>
      <c r="F32" s="239" t="s">
        <v>64</v>
      </c>
      <c r="G32" s="239" t="s">
        <v>64</v>
      </c>
      <c r="H32" s="239" t="s">
        <v>64</v>
      </c>
      <c r="I32" s="239" t="s">
        <v>64</v>
      </c>
      <c r="J32" s="239" t="s">
        <v>64</v>
      </c>
      <c r="K32" s="239" t="s">
        <v>64</v>
      </c>
      <c r="L32" s="239" t="s">
        <v>64</v>
      </c>
      <c r="M32" s="239" t="s">
        <v>64</v>
      </c>
      <c r="N32" s="239" t="s">
        <v>64</v>
      </c>
      <c r="O32" s="239" t="s">
        <v>64</v>
      </c>
      <c r="P32" s="274">
        <v>1</v>
      </c>
      <c r="Q32" s="186" t="s">
        <v>64</v>
      </c>
      <c r="R32" s="239" t="s">
        <v>64</v>
      </c>
      <c r="S32" s="239" t="s">
        <v>64</v>
      </c>
      <c r="T32" s="239" t="s">
        <v>64</v>
      </c>
      <c r="U32" s="239" t="s">
        <v>64</v>
      </c>
      <c r="V32" s="239" t="s">
        <v>64</v>
      </c>
      <c r="W32" s="239" t="s">
        <v>64</v>
      </c>
      <c r="X32" s="239" t="s">
        <v>64</v>
      </c>
      <c r="Y32" s="239" t="s">
        <v>64</v>
      </c>
      <c r="Z32" s="239" t="s">
        <v>64</v>
      </c>
      <c r="AA32" s="239" t="s">
        <v>64</v>
      </c>
      <c r="AB32" s="239" t="s">
        <v>64</v>
      </c>
      <c r="AC32" s="239" t="s">
        <v>64</v>
      </c>
      <c r="AD32" s="239" t="s">
        <v>64</v>
      </c>
      <c r="AE32" s="239" t="s">
        <v>64</v>
      </c>
      <c r="AF32" s="239" t="s">
        <v>64</v>
      </c>
      <c r="AG32" s="239" t="s">
        <v>64</v>
      </c>
      <c r="AH32" s="259" t="s">
        <v>64</v>
      </c>
      <c r="AI32" s="41">
        <f t="shared" si="9"/>
        <v>1</v>
      </c>
      <c r="AJ32" s="121">
        <v>0</v>
      </c>
      <c r="AK32" s="30">
        <f t="shared" ref="AK32:AK35" si="12">+AJ32+AI32</f>
        <v>1</v>
      </c>
      <c r="AL32" s="56" t="str">
        <f t="shared" si="6"/>
        <v>GR</v>
      </c>
      <c r="AM32" s="23" t="s">
        <v>69</v>
      </c>
      <c r="AN32" s="112">
        <f>+AJ32/date!$D$38</f>
        <v>0</v>
      </c>
    </row>
    <row r="33" spans="1:40" ht="12.75" customHeight="1" x14ac:dyDescent="0.2">
      <c r="A33" s="40" t="s">
        <v>60</v>
      </c>
      <c r="B33" s="44" t="s">
        <v>16</v>
      </c>
      <c r="C33" s="197" t="s">
        <v>17</v>
      </c>
      <c r="D33" s="69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151">
        <v>1</v>
      </c>
      <c r="Q33" s="186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151">
        <v>1</v>
      </c>
      <c r="AE33" s="151">
        <v>1</v>
      </c>
      <c r="AF33" s="151">
        <v>1</v>
      </c>
      <c r="AG33" s="151">
        <v>1</v>
      </c>
      <c r="AH33" s="183">
        <v>1</v>
      </c>
      <c r="AI33" s="41">
        <f t="shared" si="9"/>
        <v>6</v>
      </c>
      <c r="AJ33" s="121">
        <v>0</v>
      </c>
      <c r="AK33" s="30">
        <f t="shared" si="12"/>
        <v>6</v>
      </c>
      <c r="AL33" s="56" t="str">
        <f t="shared" si="6"/>
        <v>SW</v>
      </c>
      <c r="AM33" s="112"/>
      <c r="AN33" s="112">
        <f>+AJ33/date!$D$38</f>
        <v>0</v>
      </c>
    </row>
    <row r="34" spans="1:40" x14ac:dyDescent="0.2">
      <c r="A34" s="202" t="s">
        <v>107</v>
      </c>
      <c r="B34" s="205" t="s">
        <v>108</v>
      </c>
      <c r="C34" s="209" t="s">
        <v>111</v>
      </c>
      <c r="D34" s="260" t="s">
        <v>64</v>
      </c>
      <c r="E34" s="242" t="s">
        <v>64</v>
      </c>
      <c r="F34" s="244" t="s">
        <v>64</v>
      </c>
      <c r="G34" s="244" t="s">
        <v>64</v>
      </c>
      <c r="H34" s="242" t="s">
        <v>64</v>
      </c>
      <c r="I34" s="242" t="s">
        <v>64</v>
      </c>
      <c r="J34" s="242" t="s">
        <v>64</v>
      </c>
      <c r="K34" s="242" t="s">
        <v>64</v>
      </c>
      <c r="L34" s="242" t="s">
        <v>64</v>
      </c>
      <c r="M34" s="242" t="s">
        <v>64</v>
      </c>
      <c r="N34" s="244" t="s">
        <v>64</v>
      </c>
      <c r="O34" s="239" t="s">
        <v>64</v>
      </c>
      <c r="P34" s="242" t="s">
        <v>64</v>
      </c>
      <c r="Q34" s="204" t="s">
        <v>64</v>
      </c>
      <c r="R34" s="242" t="s">
        <v>64</v>
      </c>
      <c r="S34" s="242" t="s">
        <v>64</v>
      </c>
      <c r="T34" s="242" t="s">
        <v>64</v>
      </c>
      <c r="U34" s="239" t="s">
        <v>64</v>
      </c>
      <c r="V34" s="242" t="s">
        <v>64</v>
      </c>
      <c r="W34" s="242" t="s">
        <v>64</v>
      </c>
      <c r="X34" s="242" t="s">
        <v>64</v>
      </c>
      <c r="Y34" s="242" t="s">
        <v>64</v>
      </c>
      <c r="Z34" s="242" t="s">
        <v>64</v>
      </c>
      <c r="AA34" s="242" t="s">
        <v>64</v>
      </c>
      <c r="AB34" s="244" t="s">
        <v>64</v>
      </c>
      <c r="AC34" s="242" t="s">
        <v>64</v>
      </c>
      <c r="AD34" s="242" t="s">
        <v>64</v>
      </c>
      <c r="AE34" s="242" t="s">
        <v>64</v>
      </c>
      <c r="AF34" s="239" t="s">
        <v>64</v>
      </c>
      <c r="AG34" s="244" t="s">
        <v>64</v>
      </c>
      <c r="AH34" s="259" t="s">
        <v>64</v>
      </c>
      <c r="AI34" s="41">
        <f t="shared" ref="AI34" si="13">SUM(D34:AH34)</f>
        <v>0</v>
      </c>
      <c r="AJ34" s="121">
        <v>0</v>
      </c>
      <c r="AK34" s="30">
        <f t="shared" ref="AK34" si="14">+AJ34+AI34</f>
        <v>0</v>
      </c>
      <c r="AL34" s="56" t="str">
        <f t="shared" si="6"/>
        <v>MW</v>
      </c>
      <c r="AM34" s="23" t="s">
        <v>69</v>
      </c>
      <c r="AN34" s="112">
        <f>+AJ34/date!$D$38</f>
        <v>0</v>
      </c>
    </row>
    <row r="35" spans="1:40" ht="13.5" thickBot="1" x14ac:dyDescent="0.25">
      <c r="A35" s="47" t="s">
        <v>61</v>
      </c>
      <c r="B35" s="48" t="s">
        <v>14</v>
      </c>
      <c r="C35" s="139" t="s">
        <v>15</v>
      </c>
      <c r="D35" s="298">
        <v>1</v>
      </c>
      <c r="E35" s="296">
        <v>1</v>
      </c>
      <c r="F35" s="299">
        <v>1</v>
      </c>
      <c r="G35" s="248" t="s">
        <v>64</v>
      </c>
      <c r="H35" s="247" t="s">
        <v>64</v>
      </c>
      <c r="I35" s="296">
        <v>1</v>
      </c>
      <c r="J35" s="296">
        <v>1</v>
      </c>
      <c r="K35" s="296">
        <v>1</v>
      </c>
      <c r="L35" s="296">
        <v>1</v>
      </c>
      <c r="M35" s="296">
        <v>1</v>
      </c>
      <c r="N35" s="248" t="s">
        <v>64</v>
      </c>
      <c r="O35" s="239" t="s">
        <v>64</v>
      </c>
      <c r="P35" s="247" t="s">
        <v>64</v>
      </c>
      <c r="Q35" s="410" t="s">
        <v>64</v>
      </c>
      <c r="R35" s="247" t="s">
        <v>64</v>
      </c>
      <c r="S35" s="247" t="s">
        <v>64</v>
      </c>
      <c r="T35" s="247" t="s">
        <v>64</v>
      </c>
      <c r="U35" s="239" t="s">
        <v>64</v>
      </c>
      <c r="V35" s="247" t="s">
        <v>64</v>
      </c>
      <c r="W35" s="247" t="s">
        <v>64</v>
      </c>
      <c r="X35" s="247" t="s">
        <v>64</v>
      </c>
      <c r="Y35" s="247" t="s">
        <v>64</v>
      </c>
      <c r="Z35" s="247" t="s">
        <v>64</v>
      </c>
      <c r="AA35" s="247" t="s">
        <v>64</v>
      </c>
      <c r="AB35" s="248" t="s">
        <v>64</v>
      </c>
      <c r="AC35" s="247" t="s">
        <v>64</v>
      </c>
      <c r="AD35" s="247" t="s">
        <v>64</v>
      </c>
      <c r="AE35" s="247" t="s">
        <v>64</v>
      </c>
      <c r="AF35" s="239" t="s">
        <v>64</v>
      </c>
      <c r="AG35" s="248" t="s">
        <v>64</v>
      </c>
      <c r="AH35" s="259" t="s">
        <v>64</v>
      </c>
      <c r="AI35" s="180">
        <f t="shared" si="9"/>
        <v>8</v>
      </c>
      <c r="AJ35" s="39">
        <v>0</v>
      </c>
      <c r="AK35" s="31">
        <f t="shared" si="12"/>
        <v>8</v>
      </c>
      <c r="AL35" s="56" t="str">
        <f t="shared" si="6"/>
        <v>JCZ</v>
      </c>
      <c r="AM35" s="113" t="s">
        <v>69</v>
      </c>
      <c r="AN35" s="112">
        <f>+AJ35/date!$D$38</f>
        <v>0</v>
      </c>
    </row>
    <row r="36" spans="1:40" ht="13.5" customHeight="1" thickBot="1" x14ac:dyDescent="0.25">
      <c r="D36" s="49">
        <v>40360</v>
      </c>
      <c r="E36" s="49">
        <v>40361</v>
      </c>
      <c r="F36" s="49">
        <v>40362</v>
      </c>
      <c r="G36" s="49">
        <v>40363</v>
      </c>
      <c r="H36" s="49">
        <v>40364</v>
      </c>
      <c r="I36" s="49">
        <v>40365</v>
      </c>
      <c r="J36" s="49">
        <v>40366</v>
      </c>
      <c r="K36" s="49">
        <v>40367</v>
      </c>
      <c r="L36" s="49">
        <v>40368</v>
      </c>
      <c r="M36" s="49">
        <v>40369</v>
      </c>
      <c r="N36" s="49">
        <v>40370</v>
      </c>
      <c r="O36" s="49">
        <v>40371</v>
      </c>
      <c r="P36" s="49">
        <v>40372</v>
      </c>
      <c r="Q36" s="101">
        <v>40373</v>
      </c>
      <c r="R36" s="49">
        <v>40374</v>
      </c>
      <c r="S36" s="49">
        <v>40375</v>
      </c>
      <c r="T36" s="49">
        <v>40376</v>
      </c>
      <c r="U36" s="49">
        <v>40377</v>
      </c>
      <c r="V36" s="49">
        <v>40378</v>
      </c>
      <c r="W36" s="49">
        <v>40379</v>
      </c>
      <c r="X36" s="49">
        <v>40380</v>
      </c>
      <c r="Y36" s="49">
        <v>40381</v>
      </c>
      <c r="Z36" s="49">
        <v>40382</v>
      </c>
      <c r="AA36" s="49">
        <v>40383</v>
      </c>
      <c r="AB36" s="49">
        <v>40384</v>
      </c>
      <c r="AC36" s="49">
        <v>40385</v>
      </c>
      <c r="AD36" s="49">
        <v>40386</v>
      </c>
      <c r="AE36" s="49">
        <v>40387</v>
      </c>
      <c r="AF36" s="49">
        <v>40388</v>
      </c>
      <c r="AG36" s="49">
        <v>40389</v>
      </c>
      <c r="AH36" s="49">
        <v>40390</v>
      </c>
      <c r="AI36" s="26">
        <f>SUM(AI10:AI35)</f>
        <v>62.5</v>
      </c>
      <c r="AJ36" s="26">
        <f>SUM(AJ10:AJ35)</f>
        <v>0</v>
      </c>
      <c r="AK36" s="26">
        <f>SUM(AK10:AK35)</f>
        <v>62.5</v>
      </c>
      <c r="AN36" s="26">
        <f>SUM(AN10:AN35)</f>
        <v>0</v>
      </c>
    </row>
    <row r="37" spans="1:40" ht="13.5" thickTop="1" x14ac:dyDescent="0.2">
      <c r="AI37" s="303">
        <f>SUBTOTAL(9,AI12:AI35)</f>
        <v>60.5</v>
      </c>
      <c r="AJ37" s="74"/>
      <c r="AK37" s="74"/>
    </row>
    <row r="41" spans="1:40" x14ac:dyDescent="0.2">
      <c r="AD41" s="15"/>
    </row>
    <row r="42" spans="1:40" ht="15" x14ac:dyDescent="0.25">
      <c r="M42" s="18" t="s">
        <v>44</v>
      </c>
    </row>
    <row r="44" spans="1:40" hidden="1" x14ac:dyDescent="0.2">
      <c r="P44" s="407"/>
    </row>
  </sheetData>
  <autoFilter ref="A9:AM40"/>
  <mergeCells count="4">
    <mergeCell ref="AI1:AI7"/>
    <mergeCell ref="AJ1:AJ7"/>
    <mergeCell ref="AK1:AK7"/>
    <mergeCell ref="D4:M4"/>
  </mergeCells>
  <phoneticPr fontId="2" type="noConversion"/>
  <conditionalFormatting sqref="D36:AH36 D7:AI9">
    <cfRule type="timePeriod" dxfId="64" priority="69" stopIfTrue="1" timePeriod="today">
      <formula>FLOOR(D7,1)=TODAY()</formula>
    </cfRule>
  </conditionalFormatting>
  <conditionalFormatting sqref="V33:V36 AC33:AC36 Z32:AB36 AD32:AD36 W7:Y36 V7:V31 AE7:AH36 Z7:AD30 D7:U36">
    <cfRule type="expression" dxfId="63" priority="114">
      <formula>D$8=1</formula>
    </cfRule>
    <cfRule type="expression" dxfId="62" priority="115">
      <formula>D$8=7</formula>
    </cfRule>
  </conditionalFormatting>
  <conditionalFormatting sqref="AD31">
    <cfRule type="expression" dxfId="61" priority="19">
      <formula>AD$8=1</formula>
    </cfRule>
    <cfRule type="expression" dxfId="60" priority="20">
      <formula>AD$8=7</formula>
    </cfRule>
  </conditionalFormatting>
  <conditionalFormatting sqref="V32">
    <cfRule type="expression" dxfId="59" priority="134">
      <formula>AC$8=1</formula>
    </cfRule>
    <cfRule type="expression" dxfId="58" priority="135">
      <formula>AC$8=7</formula>
    </cfRule>
  </conditionalFormatting>
  <conditionalFormatting sqref="AC31:AC32">
    <cfRule type="expression" dxfId="57" priority="17">
      <formula>AC$8=1</formula>
    </cfRule>
    <cfRule type="expression" dxfId="56" priority="18">
      <formula>AC$8=7</formula>
    </cfRule>
  </conditionalFormatting>
  <conditionalFormatting sqref="F32">
    <cfRule type="expression" dxfId="55" priority="13">
      <formula>F$8=1</formula>
    </cfRule>
    <cfRule type="expression" dxfId="54" priority="14">
      <formula>F$8=7</formula>
    </cfRule>
  </conditionalFormatting>
  <conditionalFormatting sqref="G32">
    <cfRule type="expression" dxfId="53" priority="11">
      <formula>G$8=1</formula>
    </cfRule>
    <cfRule type="expression" dxfId="52" priority="12">
      <formula>G$8=7</formula>
    </cfRule>
  </conditionalFormatting>
  <conditionalFormatting sqref="A12:C35 AI12:AN35">
    <cfRule type="expression" dxfId="51" priority="10">
      <formula>$P$44=$A12</formula>
    </cfRule>
  </conditionalFormatting>
  <conditionalFormatting sqref="AB31">
    <cfRule type="expression" dxfId="50" priority="8">
      <formula>AB$8=1</formula>
    </cfRule>
    <cfRule type="expression" dxfId="49" priority="9">
      <formula>AB$8=7</formula>
    </cfRule>
  </conditionalFormatting>
  <conditionalFormatting sqref="B4">
    <cfRule type="expression" dxfId="48" priority="1">
      <formula>B$8=1</formula>
    </cfRule>
    <cfRule type="expression" dxfId="47" priority="2">
      <formula>B$8=7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nitiales">
                <anchor moveWithCells="1" sizeWithCells="1">
                  <from>
                    <xdr:col>42</xdr:col>
                    <xdr:colOff>133350</xdr:colOff>
                    <xdr:row>4</xdr:row>
                    <xdr:rowOff>19050</xdr:rowOff>
                  </from>
                  <to>
                    <xdr:col>45</xdr:col>
                    <xdr:colOff>228600</xdr:colOff>
                    <xdr:row>11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rgb="FFFFFF00"/>
  </sheetPr>
  <dimension ref="A1:CE22"/>
  <sheetViews>
    <sheetView showGridLines="0" workbookViewId="0">
      <pane xSplit="1" ySplit="2" topLeftCell="B3" activePane="bottomRight" state="frozen"/>
      <selection activeCell="H23" sqref="H23"/>
      <selection pane="topRight" activeCell="H23" sqref="H23"/>
      <selection pane="bottomLeft" activeCell="H23" sqref="H23"/>
      <selection pane="bottomRight" sqref="A1:A2"/>
    </sheetView>
  </sheetViews>
  <sheetFormatPr baseColWidth="10" defaultRowHeight="12.75" x14ac:dyDescent="0.2"/>
  <cols>
    <col min="1" max="1" width="7.85546875" customWidth="1"/>
    <col min="2" max="2" width="8.7109375" customWidth="1"/>
    <col min="3" max="33" width="5.28515625" style="229" customWidth="1"/>
    <col min="34" max="35" width="4.5703125" style="229" customWidth="1"/>
    <col min="36" max="38" width="4.140625" style="229" customWidth="1"/>
    <col min="48" max="48" width="0" hidden="1" customWidth="1"/>
  </cols>
  <sheetData>
    <row r="1" spans="1:83" s="231" customFormat="1" ht="12" customHeight="1" x14ac:dyDescent="0.25">
      <c r="A1" s="449" t="s">
        <v>226</v>
      </c>
      <c r="B1" s="349"/>
      <c r="C1" s="413"/>
      <c r="D1" s="414"/>
      <c r="E1" s="451" t="s">
        <v>161</v>
      </c>
      <c r="F1" s="452"/>
      <c r="G1" s="452"/>
      <c r="H1" s="452"/>
      <c r="I1" s="452"/>
      <c r="J1" s="452"/>
      <c r="K1" s="453"/>
      <c r="L1" s="451" t="s">
        <v>162</v>
      </c>
      <c r="M1" s="452"/>
      <c r="N1" s="452"/>
      <c r="O1" s="452"/>
      <c r="P1" s="452"/>
      <c r="Q1" s="452"/>
      <c r="R1" s="453"/>
      <c r="S1" s="451" t="s">
        <v>163</v>
      </c>
      <c r="T1" s="452"/>
      <c r="U1" s="452"/>
      <c r="V1" s="452"/>
      <c r="W1" s="452"/>
      <c r="X1" s="452"/>
      <c r="Y1" s="453"/>
      <c r="Z1" s="451" t="s">
        <v>164</v>
      </c>
      <c r="AA1" s="452"/>
      <c r="AB1" s="452"/>
      <c r="AC1" s="452"/>
      <c r="AD1" s="452"/>
      <c r="AE1" s="452"/>
      <c r="AF1" s="453"/>
      <c r="AG1" s="417" t="s">
        <v>165</v>
      </c>
      <c r="AH1" s="462" t="s">
        <v>222</v>
      </c>
      <c r="AI1" s="438" t="s">
        <v>24</v>
      </c>
      <c r="AJ1" s="438"/>
      <c r="AK1" s="438" t="s">
        <v>225</v>
      </c>
      <c r="AL1" s="323"/>
      <c r="AN1" s="351" t="s">
        <v>165</v>
      </c>
    </row>
    <row r="2" spans="1:83" s="231" customFormat="1" ht="12" customHeight="1" x14ac:dyDescent="0.25">
      <c r="A2" s="450"/>
      <c r="B2" s="347"/>
      <c r="C2" s="293">
        <v>42217</v>
      </c>
      <c r="D2" s="293">
        <v>42218</v>
      </c>
      <c r="E2" s="293">
        <v>42219</v>
      </c>
      <c r="F2" s="293">
        <v>42220</v>
      </c>
      <c r="G2" s="293">
        <v>42221</v>
      </c>
      <c r="H2" s="293">
        <v>42222</v>
      </c>
      <c r="I2" s="293">
        <v>42223</v>
      </c>
      <c r="J2" s="293">
        <v>42224</v>
      </c>
      <c r="K2" s="293">
        <v>42225</v>
      </c>
      <c r="L2" s="293">
        <v>42226</v>
      </c>
      <c r="M2" s="293">
        <v>42227</v>
      </c>
      <c r="N2" s="293">
        <v>42228</v>
      </c>
      <c r="O2" s="293">
        <v>42229</v>
      </c>
      <c r="P2" s="293">
        <v>42230</v>
      </c>
      <c r="Q2" s="293">
        <v>42231</v>
      </c>
      <c r="R2" s="293">
        <v>42232</v>
      </c>
      <c r="S2" s="293">
        <v>42233</v>
      </c>
      <c r="T2" s="293">
        <v>42234</v>
      </c>
      <c r="U2" s="293">
        <v>42235</v>
      </c>
      <c r="V2" s="293">
        <v>42236</v>
      </c>
      <c r="W2" s="293">
        <v>42237</v>
      </c>
      <c r="X2" s="293">
        <v>42238</v>
      </c>
      <c r="Y2" s="293">
        <v>42239</v>
      </c>
      <c r="Z2" s="293">
        <v>42240</v>
      </c>
      <c r="AA2" s="293">
        <v>42241</v>
      </c>
      <c r="AB2" s="293">
        <v>42242</v>
      </c>
      <c r="AC2" s="293">
        <v>42243</v>
      </c>
      <c r="AD2" s="293">
        <v>42244</v>
      </c>
      <c r="AE2" s="293">
        <v>42245</v>
      </c>
      <c r="AF2" s="293">
        <v>42246</v>
      </c>
      <c r="AG2" s="415">
        <v>42247</v>
      </c>
      <c r="AH2" s="463"/>
      <c r="AI2" s="439"/>
      <c r="AJ2" s="439"/>
      <c r="AK2" s="439"/>
      <c r="AL2" s="323"/>
    </row>
    <row r="3" spans="1:83" s="231" customFormat="1" ht="24" customHeight="1" x14ac:dyDescent="0.25">
      <c r="A3" s="269" t="s">
        <v>5</v>
      </c>
      <c r="B3" s="269" t="s">
        <v>4</v>
      </c>
      <c r="C3" s="326" t="s">
        <v>123</v>
      </c>
      <c r="D3" s="326" t="s">
        <v>123</v>
      </c>
      <c r="E3" s="324" t="s">
        <v>145</v>
      </c>
      <c r="F3" s="331" t="s">
        <v>186</v>
      </c>
      <c r="G3" s="331" t="s">
        <v>186</v>
      </c>
      <c r="H3" s="325" t="s">
        <v>186</v>
      </c>
      <c r="I3" s="327" t="s">
        <v>141</v>
      </c>
      <c r="J3" s="326" t="s">
        <v>123</v>
      </c>
      <c r="K3" s="326" t="s">
        <v>123</v>
      </c>
      <c r="L3" s="334" t="s">
        <v>124</v>
      </c>
      <c r="M3" s="334" t="s">
        <v>124</v>
      </c>
      <c r="N3" s="334" t="s">
        <v>124</v>
      </c>
      <c r="O3" s="334" t="s">
        <v>124</v>
      </c>
      <c r="P3" s="334" t="s">
        <v>124</v>
      </c>
      <c r="Q3" s="326" t="s">
        <v>123</v>
      </c>
      <c r="R3" s="326" t="s">
        <v>123</v>
      </c>
      <c r="S3" s="334" t="s">
        <v>124</v>
      </c>
      <c r="T3" s="334" t="s">
        <v>124</v>
      </c>
      <c r="U3" s="334" t="s">
        <v>124</v>
      </c>
      <c r="V3" s="334" t="s">
        <v>124</v>
      </c>
      <c r="W3" s="334" t="s">
        <v>124</v>
      </c>
      <c r="X3" s="326" t="s">
        <v>123</v>
      </c>
      <c r="Y3" s="326" t="s">
        <v>123</v>
      </c>
      <c r="Z3" s="334" t="s">
        <v>124</v>
      </c>
      <c r="AA3" s="334" t="s">
        <v>124</v>
      </c>
      <c r="AB3" s="334" t="s">
        <v>124</v>
      </c>
      <c r="AC3" s="334" t="s">
        <v>124</v>
      </c>
      <c r="AD3" s="334" t="s">
        <v>124</v>
      </c>
      <c r="AE3" s="326" t="s">
        <v>123</v>
      </c>
      <c r="AF3" s="326" t="s">
        <v>123</v>
      </c>
      <c r="AG3" s="337" t="s">
        <v>157</v>
      </c>
      <c r="AH3" s="366">
        <f>COUNTIF(C3:AG3,"HOLIDAY")</f>
        <v>15</v>
      </c>
      <c r="AI3" s="366">
        <v>15</v>
      </c>
      <c r="AJ3" s="367" t="s">
        <v>50</v>
      </c>
      <c r="AK3" s="366">
        <f>+AH3-AI3</f>
        <v>0</v>
      </c>
      <c r="AL3" s="323"/>
    </row>
    <row r="4" spans="1:83" s="231" customFormat="1" ht="24" customHeight="1" x14ac:dyDescent="0.25">
      <c r="A4" s="269" t="s">
        <v>77</v>
      </c>
      <c r="B4" s="269" t="s">
        <v>75</v>
      </c>
      <c r="C4" s="326" t="s">
        <v>123</v>
      </c>
      <c r="D4" s="326" t="s">
        <v>123</v>
      </c>
      <c r="E4" s="344" t="s">
        <v>171</v>
      </c>
      <c r="F4" s="344" t="s">
        <v>171</v>
      </c>
      <c r="G4" s="344" t="s">
        <v>171</v>
      </c>
      <c r="H4" s="332" t="s">
        <v>150</v>
      </c>
      <c r="I4" s="332" t="s">
        <v>150</v>
      </c>
      <c r="J4" s="326" t="s">
        <v>123</v>
      </c>
      <c r="K4" s="326" t="s">
        <v>123</v>
      </c>
      <c r="L4" s="329" t="s">
        <v>127</v>
      </c>
      <c r="M4" s="329" t="s">
        <v>127</v>
      </c>
      <c r="N4" s="329" t="s">
        <v>146</v>
      </c>
      <c r="O4" s="329" t="s">
        <v>146</v>
      </c>
      <c r="P4" s="331" t="s">
        <v>172</v>
      </c>
      <c r="Q4" s="326" t="s">
        <v>123</v>
      </c>
      <c r="R4" s="326" t="s">
        <v>123</v>
      </c>
      <c r="S4" s="331" t="s">
        <v>172</v>
      </c>
      <c r="T4" s="331" t="s">
        <v>137</v>
      </c>
      <c r="U4" s="331" t="s">
        <v>137</v>
      </c>
      <c r="V4" s="335" t="s">
        <v>173</v>
      </c>
      <c r="W4" s="335" t="s">
        <v>173</v>
      </c>
      <c r="X4" s="326" t="s">
        <v>123</v>
      </c>
      <c r="Y4" s="326" t="s">
        <v>123</v>
      </c>
      <c r="Z4" s="329" t="s">
        <v>145</v>
      </c>
      <c r="AA4" s="329" t="s">
        <v>145</v>
      </c>
      <c r="AB4" s="329" t="s">
        <v>127</v>
      </c>
      <c r="AC4" s="331" t="s">
        <v>137</v>
      </c>
      <c r="AD4" s="331" t="s">
        <v>137</v>
      </c>
      <c r="AE4" s="326" t="s">
        <v>123</v>
      </c>
      <c r="AF4" s="326" t="s">
        <v>123</v>
      </c>
      <c r="AG4" s="356" t="s">
        <v>124</v>
      </c>
      <c r="AH4" s="366">
        <f t="shared" ref="AH4:AH17" si="0">COUNTIF(C4:AG4,"HOLIDAY")</f>
        <v>1</v>
      </c>
      <c r="AI4" s="366">
        <v>1</v>
      </c>
      <c r="AJ4" s="367" t="s">
        <v>78</v>
      </c>
      <c r="AK4" s="366">
        <f t="shared" ref="AK4:AK17" si="1">+AH4-AI4</f>
        <v>0</v>
      </c>
      <c r="AL4" s="323"/>
    </row>
    <row r="5" spans="1:83" s="231" customFormat="1" ht="24" customHeight="1" x14ac:dyDescent="0.25">
      <c r="A5" s="269" t="s">
        <v>97</v>
      </c>
      <c r="B5" s="269" t="s">
        <v>96</v>
      </c>
      <c r="C5" s="326" t="s">
        <v>123</v>
      </c>
      <c r="D5" s="326" t="s">
        <v>123</v>
      </c>
      <c r="E5" s="324" t="s">
        <v>127</v>
      </c>
      <c r="F5" s="325" t="s">
        <v>189</v>
      </c>
      <c r="G5" s="343" t="s">
        <v>153</v>
      </c>
      <c r="H5" s="325" t="s">
        <v>190</v>
      </c>
      <c r="I5" s="327" t="s">
        <v>141</v>
      </c>
      <c r="J5" s="326" t="s">
        <v>123</v>
      </c>
      <c r="K5" s="326" t="s">
        <v>123</v>
      </c>
      <c r="L5" s="324" t="s">
        <v>188</v>
      </c>
      <c r="M5" s="324" t="s">
        <v>188</v>
      </c>
      <c r="N5" s="324" t="s">
        <v>188</v>
      </c>
      <c r="O5" s="324" t="s">
        <v>188</v>
      </c>
      <c r="P5" s="324" t="s">
        <v>188</v>
      </c>
      <c r="Q5" s="326" t="s">
        <v>123</v>
      </c>
      <c r="R5" s="326" t="s">
        <v>123</v>
      </c>
      <c r="S5" s="334" t="s">
        <v>124</v>
      </c>
      <c r="T5" s="334" t="s">
        <v>124</v>
      </c>
      <c r="U5" s="334" t="s">
        <v>124</v>
      </c>
      <c r="V5" s="334" t="s">
        <v>124</v>
      </c>
      <c r="W5" s="334" t="s">
        <v>124</v>
      </c>
      <c r="X5" s="326" t="s">
        <v>123</v>
      </c>
      <c r="Y5" s="326" t="s">
        <v>123</v>
      </c>
      <c r="Z5" s="334" t="s">
        <v>124</v>
      </c>
      <c r="AA5" s="334" t="s">
        <v>124</v>
      </c>
      <c r="AB5" s="334" t="s">
        <v>124</v>
      </c>
      <c r="AC5" s="334" t="s">
        <v>124</v>
      </c>
      <c r="AD5" s="334" t="s">
        <v>124</v>
      </c>
      <c r="AE5" s="326" t="s">
        <v>123</v>
      </c>
      <c r="AF5" s="326" t="s">
        <v>123</v>
      </c>
      <c r="AG5" s="356" t="s">
        <v>124</v>
      </c>
      <c r="AH5" s="366">
        <f t="shared" si="0"/>
        <v>11</v>
      </c>
      <c r="AI5" s="366">
        <v>11</v>
      </c>
      <c r="AJ5" s="368" t="s">
        <v>93</v>
      </c>
      <c r="AK5" s="366">
        <f t="shared" si="1"/>
        <v>0</v>
      </c>
      <c r="AL5" s="323"/>
    </row>
    <row r="6" spans="1:83" s="231" customFormat="1" ht="24" customHeight="1" x14ac:dyDescent="0.25">
      <c r="A6" s="269" t="s">
        <v>104</v>
      </c>
      <c r="B6" s="269" t="s">
        <v>103</v>
      </c>
      <c r="C6" s="326" t="s">
        <v>123</v>
      </c>
      <c r="D6" s="326" t="s">
        <v>123</v>
      </c>
      <c r="E6" s="334" t="s">
        <v>124</v>
      </c>
      <c r="F6" s="334" t="s">
        <v>124</v>
      </c>
      <c r="G6" s="334" t="s">
        <v>124</v>
      </c>
      <c r="H6" s="334" t="s">
        <v>124</v>
      </c>
      <c r="I6" s="334" t="s">
        <v>124</v>
      </c>
      <c r="J6" s="326" t="s">
        <v>123</v>
      </c>
      <c r="K6" s="326" t="s">
        <v>123</v>
      </c>
      <c r="L6" s="343" t="s">
        <v>131</v>
      </c>
      <c r="M6" s="325" t="s">
        <v>132</v>
      </c>
      <c r="N6" s="325" t="s">
        <v>132</v>
      </c>
      <c r="O6" s="325" t="s">
        <v>132</v>
      </c>
      <c r="P6" s="325" t="s">
        <v>132</v>
      </c>
      <c r="Q6" s="326" t="s">
        <v>123</v>
      </c>
      <c r="R6" s="326" t="s">
        <v>123</v>
      </c>
      <c r="S6" s="324" t="s">
        <v>176</v>
      </c>
      <c r="T6" s="324" t="s">
        <v>176</v>
      </c>
      <c r="U6" s="324" t="s">
        <v>176</v>
      </c>
      <c r="V6" s="324" t="s">
        <v>176</v>
      </c>
      <c r="W6" s="324" t="s">
        <v>176</v>
      </c>
      <c r="X6" s="326" t="s">
        <v>123</v>
      </c>
      <c r="Y6" s="326" t="s">
        <v>123</v>
      </c>
      <c r="Z6" s="324" t="s">
        <v>187</v>
      </c>
      <c r="AA6" s="324" t="s">
        <v>187</v>
      </c>
      <c r="AB6" s="324" t="s">
        <v>187</v>
      </c>
      <c r="AC6" s="324" t="s">
        <v>149</v>
      </c>
      <c r="AD6" s="324" t="s">
        <v>149</v>
      </c>
      <c r="AE6" s="324" t="s">
        <v>176</v>
      </c>
      <c r="AF6" s="326" t="s">
        <v>123</v>
      </c>
      <c r="AG6" s="337" t="s">
        <v>176</v>
      </c>
      <c r="AH6" s="366">
        <f t="shared" si="0"/>
        <v>5</v>
      </c>
      <c r="AI6" s="366">
        <v>5</v>
      </c>
      <c r="AJ6" s="368" t="s">
        <v>102</v>
      </c>
      <c r="AK6" s="366">
        <f t="shared" si="1"/>
        <v>0</v>
      </c>
      <c r="AL6" s="323"/>
    </row>
    <row r="7" spans="1:83" s="231" customFormat="1" ht="24" customHeight="1" x14ac:dyDescent="0.25">
      <c r="A7" s="269" t="s">
        <v>83</v>
      </c>
      <c r="B7" s="269" t="s">
        <v>82</v>
      </c>
      <c r="C7" s="326" t="s">
        <v>123</v>
      </c>
      <c r="D7" s="326" t="s">
        <v>123</v>
      </c>
      <c r="E7" s="331" t="s">
        <v>158</v>
      </c>
      <c r="F7" s="331" t="s">
        <v>158</v>
      </c>
      <c r="G7" s="331" t="s">
        <v>158</v>
      </c>
      <c r="H7" s="331" t="s">
        <v>158</v>
      </c>
      <c r="I7" s="328" t="s">
        <v>141</v>
      </c>
      <c r="J7" s="326" t="s">
        <v>123</v>
      </c>
      <c r="K7" s="326" t="s">
        <v>123</v>
      </c>
      <c r="L7" s="330" t="s">
        <v>124</v>
      </c>
      <c r="M7" s="330" t="s">
        <v>124</v>
      </c>
      <c r="N7" s="330" t="s">
        <v>124</v>
      </c>
      <c r="O7" s="330" t="s">
        <v>124</v>
      </c>
      <c r="P7" s="330" t="s">
        <v>124</v>
      </c>
      <c r="Q7" s="326" t="s">
        <v>123</v>
      </c>
      <c r="R7" s="326" t="s">
        <v>123</v>
      </c>
      <c r="S7" s="330" t="s">
        <v>124</v>
      </c>
      <c r="T7" s="330" t="s">
        <v>124</v>
      </c>
      <c r="U7" s="330" t="s">
        <v>124</v>
      </c>
      <c r="V7" s="330" t="s">
        <v>124</v>
      </c>
      <c r="W7" s="330" t="s">
        <v>124</v>
      </c>
      <c r="X7" s="326" t="s">
        <v>123</v>
      </c>
      <c r="Y7" s="326" t="s">
        <v>123</v>
      </c>
      <c r="Z7" s="330" t="s">
        <v>124</v>
      </c>
      <c r="AA7" s="330" t="s">
        <v>124</v>
      </c>
      <c r="AB7" s="330" t="s">
        <v>124</v>
      </c>
      <c r="AC7" s="330" t="s">
        <v>124</v>
      </c>
      <c r="AD7" s="330" t="s">
        <v>124</v>
      </c>
      <c r="AE7" s="326" t="s">
        <v>123</v>
      </c>
      <c r="AF7" s="326" t="s">
        <v>123</v>
      </c>
      <c r="AG7" s="337" t="s">
        <v>140</v>
      </c>
      <c r="AH7" s="366">
        <f t="shared" si="0"/>
        <v>15</v>
      </c>
      <c r="AI7" s="366">
        <v>15</v>
      </c>
      <c r="AJ7" s="368" t="s">
        <v>81</v>
      </c>
      <c r="AK7" s="366">
        <f t="shared" si="1"/>
        <v>0</v>
      </c>
      <c r="AL7" s="323"/>
    </row>
    <row r="8" spans="1:83" s="231" customFormat="1" ht="24" customHeight="1" x14ac:dyDescent="0.25">
      <c r="A8" s="268" t="s">
        <v>3</v>
      </c>
      <c r="B8" s="268" t="s">
        <v>21</v>
      </c>
      <c r="C8" s="326" t="s">
        <v>123</v>
      </c>
      <c r="D8" s="326" t="s">
        <v>123</v>
      </c>
      <c r="E8" s="336" t="s">
        <v>123</v>
      </c>
      <c r="F8" s="332" t="s">
        <v>143</v>
      </c>
      <c r="G8" s="331" t="s">
        <v>143</v>
      </c>
      <c r="H8" s="336" t="s">
        <v>123</v>
      </c>
      <c r="I8" s="336" t="s">
        <v>123</v>
      </c>
      <c r="J8" s="326" t="s">
        <v>123</v>
      </c>
      <c r="K8" s="326" t="s">
        <v>123</v>
      </c>
      <c r="L8" s="336" t="s">
        <v>123</v>
      </c>
      <c r="M8" s="336" t="s">
        <v>123</v>
      </c>
      <c r="N8" s="336" t="s">
        <v>123</v>
      </c>
      <c r="O8" s="336" t="s">
        <v>123</v>
      </c>
      <c r="P8" s="336" t="s">
        <v>123</v>
      </c>
      <c r="Q8" s="326" t="s">
        <v>123</v>
      </c>
      <c r="R8" s="326" t="s">
        <v>123</v>
      </c>
      <c r="S8" s="336" t="s">
        <v>123</v>
      </c>
      <c r="T8" s="336" t="s">
        <v>123</v>
      </c>
      <c r="U8" s="336" t="s">
        <v>123</v>
      </c>
      <c r="V8" s="336" t="s">
        <v>123</v>
      </c>
      <c r="W8" s="336" t="s">
        <v>123</v>
      </c>
      <c r="X8" s="326" t="s">
        <v>123</v>
      </c>
      <c r="Y8" s="326" t="s">
        <v>123</v>
      </c>
      <c r="Z8" s="336" t="s">
        <v>123</v>
      </c>
      <c r="AA8" s="336" t="s">
        <v>123</v>
      </c>
      <c r="AB8" s="336" t="s">
        <v>123</v>
      </c>
      <c r="AC8" s="336" t="s">
        <v>123</v>
      </c>
      <c r="AD8" s="336" t="s">
        <v>123</v>
      </c>
      <c r="AE8" s="326" t="s">
        <v>123</v>
      </c>
      <c r="AF8" s="326" t="s">
        <v>123</v>
      </c>
      <c r="AG8" s="339" t="s">
        <v>123</v>
      </c>
      <c r="AH8" s="366">
        <f t="shared" si="0"/>
        <v>0</v>
      </c>
      <c r="AI8" s="366">
        <v>0</v>
      </c>
      <c r="AJ8" s="367" t="s">
        <v>53</v>
      </c>
      <c r="AK8" s="366">
        <f t="shared" si="1"/>
        <v>0</v>
      </c>
      <c r="AL8" s="323"/>
    </row>
    <row r="9" spans="1:83" s="231" customFormat="1" ht="24" customHeight="1" x14ac:dyDescent="0.25">
      <c r="A9" s="268" t="s">
        <v>110</v>
      </c>
      <c r="B9" s="268" t="s">
        <v>112</v>
      </c>
      <c r="C9" s="326" t="s">
        <v>123</v>
      </c>
      <c r="D9" s="326" t="s">
        <v>123</v>
      </c>
      <c r="E9" s="336" t="s">
        <v>123</v>
      </c>
      <c r="F9" s="336" t="s">
        <v>123</v>
      </c>
      <c r="G9" s="336" t="s">
        <v>123</v>
      </c>
      <c r="H9" s="336" t="s">
        <v>123</v>
      </c>
      <c r="I9" s="336" t="s">
        <v>123</v>
      </c>
      <c r="J9" s="326" t="s">
        <v>123</v>
      </c>
      <c r="K9" s="326" t="s">
        <v>123</v>
      </c>
      <c r="L9" s="336" t="s">
        <v>123</v>
      </c>
      <c r="M9" s="336" t="s">
        <v>123</v>
      </c>
      <c r="N9" s="336" t="s">
        <v>123</v>
      </c>
      <c r="O9" s="336" t="s">
        <v>123</v>
      </c>
      <c r="P9" s="336" t="s">
        <v>123</v>
      </c>
      <c r="Q9" s="326" t="s">
        <v>123</v>
      </c>
      <c r="R9" s="326" t="s">
        <v>123</v>
      </c>
      <c r="S9" s="336" t="s">
        <v>123</v>
      </c>
      <c r="T9" s="336" t="s">
        <v>123</v>
      </c>
      <c r="U9" s="336" t="s">
        <v>123</v>
      </c>
      <c r="V9" s="336" t="s">
        <v>123</v>
      </c>
      <c r="W9" s="336" t="s">
        <v>123</v>
      </c>
      <c r="X9" s="326" t="s">
        <v>123</v>
      </c>
      <c r="Y9" s="326" t="s">
        <v>123</v>
      </c>
      <c r="Z9" s="336" t="s">
        <v>123</v>
      </c>
      <c r="AA9" s="336" t="s">
        <v>123</v>
      </c>
      <c r="AB9" s="336" t="s">
        <v>123</v>
      </c>
      <c r="AC9" s="336" t="s">
        <v>123</v>
      </c>
      <c r="AD9" s="336" t="s">
        <v>123</v>
      </c>
      <c r="AE9" s="326" t="s">
        <v>123</v>
      </c>
      <c r="AF9" s="326" t="s">
        <v>123</v>
      </c>
      <c r="AG9" s="339" t="s">
        <v>123</v>
      </c>
      <c r="AH9" s="366">
        <f t="shared" si="0"/>
        <v>0</v>
      </c>
      <c r="AI9" s="366">
        <v>0</v>
      </c>
      <c r="AJ9" s="367" t="s">
        <v>56</v>
      </c>
      <c r="AK9" s="366">
        <f t="shared" si="1"/>
        <v>0</v>
      </c>
      <c r="AL9" s="323"/>
      <c r="CE9" s="231" t="s">
        <v>67</v>
      </c>
    </row>
    <row r="10" spans="1:83" s="231" customFormat="1" ht="24" customHeight="1" x14ac:dyDescent="0.25">
      <c r="A10" s="269" t="s">
        <v>86</v>
      </c>
      <c r="B10" s="269" t="s">
        <v>85</v>
      </c>
      <c r="C10" s="326" t="s">
        <v>123</v>
      </c>
      <c r="D10" s="326" t="s">
        <v>123</v>
      </c>
      <c r="E10" s="329" t="s">
        <v>191</v>
      </c>
      <c r="F10" s="329" t="s">
        <v>191</v>
      </c>
      <c r="G10" s="329" t="s">
        <v>191</v>
      </c>
      <c r="H10" s="329" t="s">
        <v>191</v>
      </c>
      <c r="I10" s="329" t="s">
        <v>191</v>
      </c>
      <c r="J10" s="326" t="s">
        <v>123</v>
      </c>
      <c r="K10" s="326" t="s">
        <v>123</v>
      </c>
      <c r="L10" s="335" t="s">
        <v>192</v>
      </c>
      <c r="M10" s="329" t="s">
        <v>193</v>
      </c>
      <c r="N10" s="329" t="s">
        <v>193</v>
      </c>
      <c r="O10" s="329" t="s">
        <v>193</v>
      </c>
      <c r="P10" s="329" t="s">
        <v>193</v>
      </c>
      <c r="Q10" s="326" t="s">
        <v>123</v>
      </c>
      <c r="R10" s="326" t="s">
        <v>123</v>
      </c>
      <c r="S10" s="332" t="s">
        <v>155</v>
      </c>
      <c r="T10" s="332" t="s">
        <v>155</v>
      </c>
      <c r="U10" s="335" t="s">
        <v>155</v>
      </c>
      <c r="V10" s="335" t="s">
        <v>155</v>
      </c>
      <c r="W10" s="335" t="s">
        <v>140</v>
      </c>
      <c r="X10" s="326" t="s">
        <v>123</v>
      </c>
      <c r="Y10" s="336" t="s">
        <v>123</v>
      </c>
      <c r="Z10" s="332" t="s">
        <v>190</v>
      </c>
      <c r="AA10" s="329" t="s">
        <v>190</v>
      </c>
      <c r="AB10" s="329" t="s">
        <v>190</v>
      </c>
      <c r="AC10" s="329" t="s">
        <v>190</v>
      </c>
      <c r="AD10" s="332" t="s">
        <v>190</v>
      </c>
      <c r="AE10" s="326" t="s">
        <v>123</v>
      </c>
      <c r="AF10" s="326" t="s">
        <v>123</v>
      </c>
      <c r="AG10" s="337" t="s">
        <v>190</v>
      </c>
      <c r="AH10" s="366">
        <f t="shared" si="0"/>
        <v>0</v>
      </c>
      <c r="AI10" s="366">
        <v>0</v>
      </c>
      <c r="AJ10" s="368">
        <v>0</v>
      </c>
      <c r="AK10" s="366">
        <f t="shared" si="1"/>
        <v>0</v>
      </c>
      <c r="AL10" s="323"/>
    </row>
    <row r="11" spans="1:83" s="231" customFormat="1" ht="24" customHeight="1" x14ac:dyDescent="0.25">
      <c r="A11" s="269" t="s">
        <v>2</v>
      </c>
      <c r="B11" s="269" t="s">
        <v>68</v>
      </c>
      <c r="C11" s="326" t="s">
        <v>123</v>
      </c>
      <c r="D11" s="326" t="s">
        <v>123</v>
      </c>
      <c r="E11" s="330" t="s">
        <v>124</v>
      </c>
      <c r="F11" s="330" t="s">
        <v>124</v>
      </c>
      <c r="G11" s="330" t="s">
        <v>124</v>
      </c>
      <c r="H11" s="330" t="s">
        <v>124</v>
      </c>
      <c r="I11" s="330" t="s">
        <v>124</v>
      </c>
      <c r="J11" s="326" t="s">
        <v>123</v>
      </c>
      <c r="K11" s="326" t="s">
        <v>123</v>
      </c>
      <c r="L11" s="330" t="s">
        <v>124</v>
      </c>
      <c r="M11" s="330" t="s">
        <v>124</v>
      </c>
      <c r="N11" s="330" t="s">
        <v>124</v>
      </c>
      <c r="O11" s="330" t="s">
        <v>124</v>
      </c>
      <c r="P11" s="330" t="s">
        <v>124</v>
      </c>
      <c r="Q11" s="326" t="s">
        <v>123</v>
      </c>
      <c r="R11" s="326" t="s">
        <v>123</v>
      </c>
      <c r="S11" s="329" t="s">
        <v>127</v>
      </c>
      <c r="T11" s="329" t="s">
        <v>127</v>
      </c>
      <c r="U11" s="329" t="s">
        <v>167</v>
      </c>
      <c r="V11" s="329" t="s">
        <v>167</v>
      </c>
      <c r="W11" s="329" t="s">
        <v>167</v>
      </c>
      <c r="X11" s="326" t="s">
        <v>123</v>
      </c>
      <c r="Y11" s="326" t="s">
        <v>123</v>
      </c>
      <c r="Z11" s="331" t="s">
        <v>152</v>
      </c>
      <c r="AA11" s="331" t="s">
        <v>152</v>
      </c>
      <c r="AB11" s="331" t="s">
        <v>152</v>
      </c>
      <c r="AC11" s="331" t="s">
        <v>152</v>
      </c>
      <c r="AD11" s="331" t="s">
        <v>152</v>
      </c>
      <c r="AE11" s="326" t="s">
        <v>123</v>
      </c>
      <c r="AF11" s="326" t="s">
        <v>123</v>
      </c>
      <c r="AG11" s="337" t="s">
        <v>167</v>
      </c>
      <c r="AH11" s="366">
        <f t="shared" si="0"/>
        <v>10</v>
      </c>
      <c r="AI11" s="366">
        <v>10</v>
      </c>
      <c r="AJ11" s="367">
        <v>0</v>
      </c>
      <c r="AK11" s="366">
        <f t="shared" si="1"/>
        <v>0</v>
      </c>
      <c r="AL11" s="323"/>
    </row>
    <row r="12" spans="1:83" s="231" customFormat="1" ht="24" customHeight="1" x14ac:dyDescent="0.25">
      <c r="A12" s="270" t="s">
        <v>223</v>
      </c>
      <c r="B12" s="270" t="s">
        <v>29</v>
      </c>
      <c r="C12" s="326" t="s">
        <v>123</v>
      </c>
      <c r="D12" s="326" t="s">
        <v>123</v>
      </c>
      <c r="E12" s="336" t="s">
        <v>123</v>
      </c>
      <c r="F12" s="336" t="s">
        <v>123</v>
      </c>
      <c r="G12" s="336" t="s">
        <v>123</v>
      </c>
      <c r="H12" s="335" t="s">
        <v>194</v>
      </c>
      <c r="I12" s="336" t="s">
        <v>123</v>
      </c>
      <c r="J12" s="326" t="s">
        <v>123</v>
      </c>
      <c r="K12" s="326" t="s">
        <v>123</v>
      </c>
      <c r="L12" s="336" t="s">
        <v>123</v>
      </c>
      <c r="M12" s="336" t="s">
        <v>123</v>
      </c>
      <c r="N12" s="336" t="s">
        <v>123</v>
      </c>
      <c r="O12" s="336" t="s">
        <v>123</v>
      </c>
      <c r="P12" s="336" t="s">
        <v>123</v>
      </c>
      <c r="Q12" s="326" t="s">
        <v>123</v>
      </c>
      <c r="R12" s="326" t="s">
        <v>123</v>
      </c>
      <c r="S12" s="336" t="s">
        <v>123</v>
      </c>
      <c r="T12" s="336" t="s">
        <v>123</v>
      </c>
      <c r="U12" s="336" t="s">
        <v>123</v>
      </c>
      <c r="V12" s="336" t="s">
        <v>123</v>
      </c>
      <c r="W12" s="336" t="s">
        <v>123</v>
      </c>
      <c r="X12" s="326" t="s">
        <v>123</v>
      </c>
      <c r="Y12" s="326" t="s">
        <v>123</v>
      </c>
      <c r="Z12" s="336" t="s">
        <v>123</v>
      </c>
      <c r="AA12" s="336" t="s">
        <v>123</v>
      </c>
      <c r="AB12" s="336" t="s">
        <v>123</v>
      </c>
      <c r="AC12" s="336" t="s">
        <v>123</v>
      </c>
      <c r="AD12" s="336" t="s">
        <v>123</v>
      </c>
      <c r="AE12" s="336" t="s">
        <v>123</v>
      </c>
      <c r="AF12" s="326" t="s">
        <v>123</v>
      </c>
      <c r="AG12" s="339" t="s">
        <v>123</v>
      </c>
      <c r="AH12" s="366">
        <f t="shared" si="0"/>
        <v>0</v>
      </c>
      <c r="AI12" s="366">
        <v>0</v>
      </c>
      <c r="AJ12" s="367">
        <v>0</v>
      </c>
      <c r="AK12" s="366">
        <f t="shared" si="1"/>
        <v>0</v>
      </c>
      <c r="AL12" s="323"/>
    </row>
    <row r="13" spans="1:83" s="231" customFormat="1" ht="24" customHeight="1" x14ac:dyDescent="0.25">
      <c r="A13" s="269" t="s">
        <v>10</v>
      </c>
      <c r="B13" s="269" t="s">
        <v>9</v>
      </c>
      <c r="C13" s="326" t="s">
        <v>123</v>
      </c>
      <c r="D13" s="326" t="s">
        <v>123</v>
      </c>
      <c r="E13" s="331" t="s">
        <v>166</v>
      </c>
      <c r="F13" s="331" t="s">
        <v>166</v>
      </c>
      <c r="G13" s="331" t="s">
        <v>166</v>
      </c>
      <c r="H13" s="331" t="s">
        <v>154</v>
      </c>
      <c r="I13" s="331" t="s">
        <v>154</v>
      </c>
      <c r="J13" s="326" t="s">
        <v>123</v>
      </c>
      <c r="K13" s="326" t="s">
        <v>123</v>
      </c>
      <c r="L13" s="329" t="s">
        <v>167</v>
      </c>
      <c r="M13" s="329" t="s">
        <v>167</v>
      </c>
      <c r="N13" s="329" t="s">
        <v>167</v>
      </c>
      <c r="O13" s="329" t="s">
        <v>167</v>
      </c>
      <c r="P13" s="329" t="s">
        <v>167</v>
      </c>
      <c r="Q13" s="326" t="s">
        <v>123</v>
      </c>
      <c r="R13" s="326" t="s">
        <v>123</v>
      </c>
      <c r="S13" s="331" t="s">
        <v>168</v>
      </c>
      <c r="T13" s="331" t="s">
        <v>168</v>
      </c>
      <c r="U13" s="331" t="s">
        <v>169</v>
      </c>
      <c r="V13" s="331" t="s">
        <v>168</v>
      </c>
      <c r="W13" s="331" t="s">
        <v>168</v>
      </c>
      <c r="X13" s="326" t="s">
        <v>123</v>
      </c>
      <c r="Y13" s="326" t="s">
        <v>123</v>
      </c>
      <c r="Z13" s="330" t="s">
        <v>124</v>
      </c>
      <c r="AA13" s="330" t="s">
        <v>124</v>
      </c>
      <c r="AB13" s="330" t="s">
        <v>124</v>
      </c>
      <c r="AC13" s="330" t="s">
        <v>124</v>
      </c>
      <c r="AD13" s="330" t="s">
        <v>124</v>
      </c>
      <c r="AE13" s="326" t="s">
        <v>123</v>
      </c>
      <c r="AF13" s="326" t="s">
        <v>123</v>
      </c>
      <c r="AG13" s="338" t="s">
        <v>141</v>
      </c>
      <c r="AH13" s="366">
        <f t="shared" si="0"/>
        <v>5</v>
      </c>
      <c r="AI13" s="366">
        <v>5</v>
      </c>
      <c r="AJ13" s="367">
        <v>0</v>
      </c>
      <c r="AK13" s="366">
        <f t="shared" si="1"/>
        <v>0</v>
      </c>
      <c r="AL13" s="323"/>
    </row>
    <row r="14" spans="1:83" s="231" customFormat="1" ht="24" customHeight="1" x14ac:dyDescent="0.25">
      <c r="A14" s="268" t="s">
        <v>28</v>
      </c>
      <c r="B14" s="268" t="s">
        <v>27</v>
      </c>
      <c r="C14" s="326" t="s">
        <v>123</v>
      </c>
      <c r="D14" s="326" t="s">
        <v>123</v>
      </c>
      <c r="E14" s="329" t="s">
        <v>126</v>
      </c>
      <c r="F14" s="329" t="s">
        <v>126</v>
      </c>
      <c r="G14" s="329" t="s">
        <v>126</v>
      </c>
      <c r="H14" s="329" t="s">
        <v>126</v>
      </c>
      <c r="I14" s="329" t="s">
        <v>126</v>
      </c>
      <c r="J14" s="326" t="s">
        <v>123</v>
      </c>
      <c r="K14" s="326" t="s">
        <v>123</v>
      </c>
      <c r="L14" s="329" t="s">
        <v>126</v>
      </c>
      <c r="M14" s="329" t="s">
        <v>126</v>
      </c>
      <c r="N14" s="329" t="s">
        <v>126</v>
      </c>
      <c r="O14" s="329" t="s">
        <v>126</v>
      </c>
      <c r="P14" s="329" t="s">
        <v>126</v>
      </c>
      <c r="Q14" s="326" t="s">
        <v>123</v>
      </c>
      <c r="R14" s="326" t="s">
        <v>123</v>
      </c>
      <c r="S14" s="329" t="s">
        <v>126</v>
      </c>
      <c r="T14" s="329" t="s">
        <v>126</v>
      </c>
      <c r="U14" s="329" t="s">
        <v>126</v>
      </c>
      <c r="V14" s="329" t="s">
        <v>126</v>
      </c>
      <c r="W14" s="329" t="s">
        <v>126</v>
      </c>
      <c r="X14" s="326" t="s">
        <v>123</v>
      </c>
      <c r="Y14" s="326" t="s">
        <v>123</v>
      </c>
      <c r="Z14" s="329" t="s">
        <v>126</v>
      </c>
      <c r="AA14" s="329" t="s">
        <v>126</v>
      </c>
      <c r="AB14" s="329" t="s">
        <v>126</v>
      </c>
      <c r="AC14" s="329" t="s">
        <v>126</v>
      </c>
      <c r="AD14" s="329" t="s">
        <v>126</v>
      </c>
      <c r="AE14" s="326" t="s">
        <v>123</v>
      </c>
      <c r="AF14" s="326" t="s">
        <v>123</v>
      </c>
      <c r="AG14" s="337" t="s">
        <v>127</v>
      </c>
      <c r="AH14" s="366">
        <f t="shared" si="0"/>
        <v>0</v>
      </c>
      <c r="AI14" s="366">
        <v>0</v>
      </c>
      <c r="AJ14" s="367">
        <v>0</v>
      </c>
      <c r="AK14" s="366">
        <f t="shared" si="1"/>
        <v>0</v>
      </c>
      <c r="AL14" s="323"/>
    </row>
    <row r="15" spans="1:83" s="231" customFormat="1" ht="24" customHeight="1" x14ac:dyDescent="0.25">
      <c r="A15" s="269" t="s">
        <v>8</v>
      </c>
      <c r="B15" s="269" t="s">
        <v>63</v>
      </c>
      <c r="C15" s="326" t="s">
        <v>123</v>
      </c>
      <c r="D15" s="326" t="s">
        <v>123</v>
      </c>
      <c r="E15" s="330" t="s">
        <v>124</v>
      </c>
      <c r="F15" s="330" t="s">
        <v>124</v>
      </c>
      <c r="G15" s="330" t="s">
        <v>124</v>
      </c>
      <c r="H15" s="330" t="s">
        <v>124</v>
      </c>
      <c r="I15" s="330" t="s">
        <v>124</v>
      </c>
      <c r="J15" s="326" t="s">
        <v>123</v>
      </c>
      <c r="K15" s="326" t="s">
        <v>123</v>
      </c>
      <c r="L15" s="330" t="s">
        <v>124</v>
      </c>
      <c r="M15" s="330" t="s">
        <v>124</v>
      </c>
      <c r="N15" s="330" t="s">
        <v>124</v>
      </c>
      <c r="O15" s="330" t="s">
        <v>124</v>
      </c>
      <c r="P15" s="330" t="s">
        <v>124</v>
      </c>
      <c r="Q15" s="326" t="s">
        <v>123</v>
      </c>
      <c r="R15" s="326" t="s">
        <v>123</v>
      </c>
      <c r="S15" s="330" t="s">
        <v>124</v>
      </c>
      <c r="T15" s="330" t="s">
        <v>124</v>
      </c>
      <c r="U15" s="330" t="s">
        <v>124</v>
      </c>
      <c r="V15" s="330" t="s">
        <v>124</v>
      </c>
      <c r="W15" s="330" t="s">
        <v>124</v>
      </c>
      <c r="X15" s="326" t="s">
        <v>123</v>
      </c>
      <c r="Y15" s="326" t="s">
        <v>123</v>
      </c>
      <c r="Z15" s="332" t="s">
        <v>174</v>
      </c>
      <c r="AA15" s="331" t="s">
        <v>175</v>
      </c>
      <c r="AB15" s="329" t="s">
        <v>176</v>
      </c>
      <c r="AC15" s="332" t="s">
        <v>177</v>
      </c>
      <c r="AD15" s="329" t="s">
        <v>176</v>
      </c>
      <c r="AE15" s="326" t="s">
        <v>123</v>
      </c>
      <c r="AF15" s="326" t="s">
        <v>123</v>
      </c>
      <c r="AG15" s="337" t="s">
        <v>176</v>
      </c>
      <c r="AH15" s="366">
        <f t="shared" si="0"/>
        <v>15</v>
      </c>
      <c r="AI15" s="366">
        <v>15</v>
      </c>
      <c r="AJ15" s="367">
        <v>0</v>
      </c>
      <c r="AK15" s="366">
        <f t="shared" si="1"/>
        <v>0</v>
      </c>
      <c r="AL15" s="323"/>
    </row>
    <row r="16" spans="1:83" s="231" customFormat="1" ht="24" customHeight="1" x14ac:dyDescent="0.25">
      <c r="A16" s="268" t="s">
        <v>111</v>
      </c>
      <c r="B16" s="268" t="s">
        <v>108</v>
      </c>
      <c r="C16" s="326" t="s">
        <v>123</v>
      </c>
      <c r="D16" s="326" t="s">
        <v>123</v>
      </c>
      <c r="E16" s="336" t="s">
        <v>123</v>
      </c>
      <c r="F16" s="336" t="s">
        <v>123</v>
      </c>
      <c r="G16" s="336" t="s">
        <v>123</v>
      </c>
      <c r="H16" s="336" t="s">
        <v>123</v>
      </c>
      <c r="I16" s="336" t="s">
        <v>123</v>
      </c>
      <c r="J16" s="326" t="s">
        <v>123</v>
      </c>
      <c r="K16" s="326" t="s">
        <v>123</v>
      </c>
      <c r="L16" s="336" t="s">
        <v>123</v>
      </c>
      <c r="M16" s="336" t="s">
        <v>123</v>
      </c>
      <c r="N16" s="336" t="s">
        <v>123</v>
      </c>
      <c r="O16" s="336" t="s">
        <v>123</v>
      </c>
      <c r="P16" s="336" t="s">
        <v>123</v>
      </c>
      <c r="Q16" s="326" t="s">
        <v>123</v>
      </c>
      <c r="R16" s="326" t="s">
        <v>123</v>
      </c>
      <c r="S16" s="336" t="s">
        <v>123</v>
      </c>
      <c r="T16" s="336" t="s">
        <v>123</v>
      </c>
      <c r="U16" s="336" t="s">
        <v>123</v>
      </c>
      <c r="V16" s="336" t="s">
        <v>123</v>
      </c>
      <c r="W16" s="336" t="s">
        <v>123</v>
      </c>
      <c r="X16" s="326" t="s">
        <v>123</v>
      </c>
      <c r="Y16" s="326" t="s">
        <v>123</v>
      </c>
      <c r="Z16" s="336" t="s">
        <v>123</v>
      </c>
      <c r="AA16" s="336" t="s">
        <v>123</v>
      </c>
      <c r="AB16" s="336" t="s">
        <v>123</v>
      </c>
      <c r="AC16" s="336" t="s">
        <v>123</v>
      </c>
      <c r="AD16" s="336" t="s">
        <v>123</v>
      </c>
      <c r="AE16" s="326" t="s">
        <v>123</v>
      </c>
      <c r="AF16" s="326" t="s">
        <v>123</v>
      </c>
      <c r="AG16" s="339" t="s">
        <v>123</v>
      </c>
      <c r="AH16" s="366">
        <f t="shared" si="0"/>
        <v>0</v>
      </c>
      <c r="AI16" s="366">
        <v>0</v>
      </c>
      <c r="AJ16" s="367">
        <v>0</v>
      </c>
      <c r="AK16" s="366">
        <f t="shared" si="1"/>
        <v>0</v>
      </c>
      <c r="AL16" s="323"/>
    </row>
    <row r="17" spans="1:38" s="231" customFormat="1" ht="24" customHeight="1" x14ac:dyDescent="0.25">
      <c r="A17" s="269" t="s">
        <v>135</v>
      </c>
      <c r="B17" s="269" t="s">
        <v>14</v>
      </c>
      <c r="C17" s="326" t="s">
        <v>123</v>
      </c>
      <c r="D17" s="326" t="s">
        <v>123</v>
      </c>
      <c r="E17" s="325" t="s">
        <v>130</v>
      </c>
      <c r="F17" s="325" t="s">
        <v>130</v>
      </c>
      <c r="G17" s="325" t="s">
        <v>130</v>
      </c>
      <c r="H17" s="332" t="s">
        <v>127</v>
      </c>
      <c r="I17" s="324" t="s">
        <v>127</v>
      </c>
      <c r="J17" s="326" t="s">
        <v>123</v>
      </c>
      <c r="K17" s="326" t="s">
        <v>123</v>
      </c>
      <c r="L17" s="325" t="s">
        <v>178</v>
      </c>
      <c r="M17" s="325" t="s">
        <v>178</v>
      </c>
      <c r="N17" s="324" t="s">
        <v>179</v>
      </c>
      <c r="O17" s="333" t="s">
        <v>180</v>
      </c>
      <c r="P17" s="343" t="s">
        <v>181</v>
      </c>
      <c r="Q17" s="326" t="s">
        <v>123</v>
      </c>
      <c r="R17" s="326" t="s">
        <v>123</v>
      </c>
      <c r="S17" s="325" t="s">
        <v>182</v>
      </c>
      <c r="T17" s="325" t="s">
        <v>183</v>
      </c>
      <c r="U17" s="324" t="s">
        <v>127</v>
      </c>
      <c r="V17" s="324" t="s">
        <v>127</v>
      </c>
      <c r="W17" s="325" t="s">
        <v>184</v>
      </c>
      <c r="X17" s="326" t="s">
        <v>123</v>
      </c>
      <c r="Y17" s="324" t="s">
        <v>140</v>
      </c>
      <c r="Z17" s="324" t="s">
        <v>140</v>
      </c>
      <c r="AA17" s="324" t="s">
        <v>140</v>
      </c>
      <c r="AB17" s="324" t="s">
        <v>140</v>
      </c>
      <c r="AC17" s="324" t="s">
        <v>140</v>
      </c>
      <c r="AD17" s="324" t="s">
        <v>140</v>
      </c>
      <c r="AE17" s="326" t="s">
        <v>123</v>
      </c>
      <c r="AF17" s="326" t="s">
        <v>123</v>
      </c>
      <c r="AG17" s="337" t="s">
        <v>185</v>
      </c>
      <c r="AH17" s="366">
        <f t="shared" si="0"/>
        <v>0</v>
      </c>
      <c r="AI17" s="366">
        <v>0</v>
      </c>
      <c r="AJ17" s="367">
        <v>0</v>
      </c>
      <c r="AK17" s="366">
        <f t="shared" si="1"/>
        <v>0</v>
      </c>
      <c r="AL17" s="323"/>
    </row>
    <row r="18" spans="1:38" x14ac:dyDescent="0.2">
      <c r="AH18" s="371">
        <f>SUM(AH3:AH17)</f>
        <v>77</v>
      </c>
      <c r="AI18" s="371">
        <f t="shared" ref="AI18:AK18" si="2">SUM(AI3:AI17)</f>
        <v>77</v>
      </c>
      <c r="AJ18" s="371"/>
      <c r="AK18" s="371">
        <f t="shared" si="2"/>
        <v>0</v>
      </c>
    </row>
    <row r="19" spans="1:38" hidden="1" x14ac:dyDescent="0.2">
      <c r="R19" s="460" t="s">
        <v>78</v>
      </c>
      <c r="S19" s="461"/>
    </row>
    <row r="20" spans="1:38" x14ac:dyDescent="0.2">
      <c r="AH20" s="341" t="s">
        <v>227</v>
      </c>
      <c r="AI20" s="341"/>
      <c r="AJ20" s="341"/>
      <c r="AK20" s="341"/>
      <c r="AL20" s="341"/>
    </row>
    <row r="21" spans="1:38" x14ac:dyDescent="0.2">
      <c r="AH21" s="459">
        <f ca="1">NOW()</f>
        <v>42532.762700231484</v>
      </c>
      <c r="AI21" s="459"/>
      <c r="AJ21" s="459"/>
      <c r="AK21" s="459"/>
      <c r="AL21" s="341"/>
    </row>
    <row r="22" spans="1:38" x14ac:dyDescent="0.2">
      <c r="AH22" s="341" t="s">
        <v>224</v>
      </c>
    </row>
  </sheetData>
  <sortState ref="A3:AG35">
    <sortCondition ref="B3:B35"/>
  </sortState>
  <mergeCells count="11">
    <mergeCell ref="AH21:AK21"/>
    <mergeCell ref="R19:S19"/>
    <mergeCell ref="Z1:AF1"/>
    <mergeCell ref="A1:A2"/>
    <mergeCell ref="E1:K1"/>
    <mergeCell ref="L1:R1"/>
    <mergeCell ref="S1:Y1"/>
    <mergeCell ref="AH1:AH2"/>
    <mergeCell ref="AI1:AI2"/>
    <mergeCell ref="AJ1:AJ2"/>
    <mergeCell ref="AK1:AK2"/>
  </mergeCells>
  <conditionalFormatting sqref="A3:B17 AH3:AK17">
    <cfRule type="expression" dxfId="46" priority="1">
      <formula>$AV$3=$AJ3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3" name="Button 1">
              <controlPr defaultSize="0" print="0" autoFill="0" autoPict="0" macro="[0]!initiales">
                <anchor moveWithCells="1" sizeWithCells="1">
                  <from>
                    <xdr:col>38</xdr:col>
                    <xdr:colOff>47625</xdr:colOff>
                    <xdr:row>2</xdr:row>
                    <xdr:rowOff>123825</xdr:rowOff>
                  </from>
                  <to>
                    <xdr:col>39</xdr:col>
                    <xdr:colOff>123825</xdr:colOff>
                    <xdr:row>4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</sheetPr>
  <dimension ref="A1:AP44"/>
  <sheetViews>
    <sheetView showGridLines="0" zoomScaleNormal="100" workbookViewId="0"/>
  </sheetViews>
  <sheetFormatPr baseColWidth="10" defaultColWidth="11.42578125" defaultRowHeight="12.75" x14ac:dyDescent="0.2"/>
  <cols>
    <col min="1" max="1" width="3.7109375" customWidth="1"/>
    <col min="2" max="2" width="13.7109375" bestFit="1" customWidth="1"/>
    <col min="3" max="3" width="8.7109375" customWidth="1"/>
    <col min="4" max="35" width="3.7109375" customWidth="1"/>
    <col min="36" max="36" width="3.5703125" bestFit="1" customWidth="1"/>
    <col min="37" max="37" width="4.28515625" customWidth="1"/>
    <col min="38" max="39" width="3.7109375" customWidth="1"/>
    <col min="40" max="40" width="3" bestFit="1" customWidth="1"/>
    <col min="41" max="43" width="10.5703125" customWidth="1"/>
    <col min="44" max="48" width="3.7109375" customWidth="1"/>
  </cols>
  <sheetData>
    <row r="1" spans="1:42" ht="12" customHeight="1" x14ac:dyDescent="0.2">
      <c r="B1" s="25"/>
      <c r="C1" s="2" t="s">
        <v>18</v>
      </c>
      <c r="D1" s="2"/>
      <c r="E1" s="2"/>
      <c r="F1" s="277"/>
      <c r="G1" s="3"/>
      <c r="H1" s="3"/>
      <c r="I1" s="3"/>
      <c r="J1" s="2"/>
      <c r="K1" s="2"/>
      <c r="L1" s="2"/>
      <c r="M1" s="2"/>
      <c r="N1" s="2"/>
      <c r="X1" s="2"/>
      <c r="Y1" s="2"/>
      <c r="Z1" s="2"/>
      <c r="AA1" s="2"/>
      <c r="AB1" s="2"/>
      <c r="AC1" s="2"/>
      <c r="AD1" s="2"/>
      <c r="AE1" s="1"/>
      <c r="AH1" s="1"/>
      <c r="AI1" s="464" t="s">
        <v>116</v>
      </c>
      <c r="AJ1" s="457" t="s">
        <v>45</v>
      </c>
      <c r="AK1" s="435" t="s">
        <v>47</v>
      </c>
    </row>
    <row r="2" spans="1:42" ht="14.25" customHeight="1" x14ac:dyDescent="0.2">
      <c r="B2" s="32"/>
      <c r="C2" s="2" t="s">
        <v>13</v>
      </c>
      <c r="D2" s="2"/>
      <c r="E2" s="2"/>
      <c r="F2" s="2"/>
      <c r="G2" s="3"/>
      <c r="H2" s="3"/>
      <c r="I2" s="3"/>
      <c r="J2" s="2"/>
      <c r="K2" s="2"/>
      <c r="L2" s="2"/>
      <c r="M2" s="2"/>
      <c r="N2" s="88" t="str">
        <f>+CONCATENATE("ABSENCES ",MONTH($D$7),"/",YEAR($D$7))</f>
        <v>ABSENCES 8/2015</v>
      </c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1"/>
      <c r="AH2" s="1"/>
      <c r="AI2" s="455"/>
      <c r="AJ2" s="456"/>
      <c r="AK2" s="456"/>
    </row>
    <row r="3" spans="1:42" ht="12" customHeight="1" x14ac:dyDescent="0.2">
      <c r="B3" s="11"/>
      <c r="C3" s="3" t="s">
        <v>22</v>
      </c>
      <c r="D3" s="3"/>
      <c r="E3" s="3"/>
      <c r="F3" s="2"/>
      <c r="G3" s="3"/>
      <c r="H3" s="3"/>
      <c r="I3" s="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1"/>
      <c r="AH3" s="1"/>
      <c r="AI3" s="455"/>
      <c r="AJ3" s="456"/>
      <c r="AK3" s="456"/>
    </row>
    <row r="4" spans="1:42" ht="12" customHeight="1" x14ac:dyDescent="0.2">
      <c r="A4" s="3"/>
      <c r="B4" s="225"/>
      <c r="C4" s="3" t="s">
        <v>121</v>
      </c>
      <c r="D4" s="436">
        <f>+D7</f>
        <v>42217</v>
      </c>
      <c r="E4" s="436"/>
      <c r="F4" s="436"/>
      <c r="G4" s="436"/>
      <c r="H4" s="436"/>
      <c r="I4" s="436"/>
      <c r="J4" s="436"/>
      <c r="K4" s="436"/>
      <c r="L4" s="436"/>
      <c r="M4" s="436"/>
      <c r="O4" s="2"/>
      <c r="P4" s="2"/>
      <c r="Q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1"/>
      <c r="AH4" s="1"/>
      <c r="AI4" s="455"/>
      <c r="AJ4" s="456"/>
      <c r="AK4" s="456"/>
    </row>
    <row r="5" spans="1:42" ht="17.25" customHeight="1" x14ac:dyDescent="0.2">
      <c r="B5" s="3"/>
      <c r="C5" s="3"/>
      <c r="D5" t="str">
        <f t="shared" ref="D5:I5" si="0">IF(TEXT(D7,"jjjj")="mercredi",WEEKNUM(F7),IF(TEXT(D7,"jjjj")="mardi","semaine",""))</f>
        <v/>
      </c>
      <c r="E5" t="str">
        <f t="shared" si="0"/>
        <v/>
      </c>
      <c r="F5" t="str">
        <f t="shared" si="0"/>
        <v/>
      </c>
      <c r="G5" t="str">
        <f t="shared" si="0"/>
        <v>semaine</v>
      </c>
      <c r="H5">
        <f t="shared" si="0"/>
        <v>32</v>
      </c>
      <c r="I5" t="str">
        <f t="shared" si="0"/>
        <v/>
      </c>
      <c r="J5" t="str">
        <f t="shared" ref="J5:AG5" si="1">IF(TEXT(J7,"jjjj")="mercredi",WEEKNUM(L7),IF(TEXT(J7,"jjjj")="mardi","semaine",""))</f>
        <v/>
      </c>
      <c r="K5" t="str">
        <f t="shared" si="1"/>
        <v/>
      </c>
      <c r="L5" t="str">
        <f t="shared" si="1"/>
        <v/>
      </c>
      <c r="M5" t="str">
        <f t="shared" si="1"/>
        <v/>
      </c>
      <c r="N5" t="str">
        <f t="shared" si="1"/>
        <v>semaine</v>
      </c>
      <c r="O5">
        <f t="shared" si="1"/>
        <v>33</v>
      </c>
      <c r="P5" t="str">
        <f t="shared" si="1"/>
        <v/>
      </c>
      <c r="Q5" t="str">
        <f t="shared" si="1"/>
        <v/>
      </c>
      <c r="R5" t="str">
        <f t="shared" si="1"/>
        <v/>
      </c>
      <c r="S5" t="str">
        <f t="shared" si="1"/>
        <v/>
      </c>
      <c r="T5" t="str">
        <f t="shared" si="1"/>
        <v/>
      </c>
      <c r="U5" t="str">
        <f t="shared" si="1"/>
        <v>semaine</v>
      </c>
      <c r="V5">
        <f t="shared" si="1"/>
        <v>34</v>
      </c>
      <c r="W5" t="str">
        <f t="shared" si="1"/>
        <v/>
      </c>
      <c r="X5" t="str">
        <f t="shared" si="1"/>
        <v/>
      </c>
      <c r="Y5" t="str">
        <f t="shared" si="1"/>
        <v/>
      </c>
      <c r="Z5" t="str">
        <f t="shared" si="1"/>
        <v/>
      </c>
      <c r="AA5" t="str">
        <f t="shared" si="1"/>
        <v/>
      </c>
      <c r="AB5" t="str">
        <f t="shared" si="1"/>
        <v>semaine</v>
      </c>
      <c r="AC5">
        <f t="shared" si="1"/>
        <v>35</v>
      </c>
      <c r="AD5" t="str">
        <f t="shared" si="1"/>
        <v/>
      </c>
      <c r="AE5" t="str">
        <f t="shared" si="1"/>
        <v/>
      </c>
      <c r="AF5" t="str">
        <f t="shared" si="1"/>
        <v/>
      </c>
      <c r="AG5" t="str">
        <f t="shared" si="1"/>
        <v/>
      </c>
      <c r="AH5" s="1"/>
      <c r="AI5" s="455"/>
      <c r="AJ5" s="456"/>
      <c r="AK5" s="456"/>
    </row>
    <row r="6" spans="1:42" ht="17.25" customHeight="1" thickBot="1" x14ac:dyDescent="0.25">
      <c r="B6" s="3"/>
      <c r="C6" s="306"/>
      <c r="D6" s="6"/>
      <c r="E6" s="6"/>
      <c r="F6" s="6"/>
      <c r="G6" s="6"/>
      <c r="H6" s="6"/>
      <c r="I6" s="6"/>
      <c r="J6" s="6"/>
      <c r="K6" s="6"/>
      <c r="L6" s="6"/>
      <c r="M6" s="6"/>
      <c r="N6" s="2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1"/>
      <c r="AF6" s="5"/>
      <c r="AG6" s="5"/>
      <c r="AH6" s="1"/>
      <c r="AI6" s="455"/>
      <c r="AJ6" s="456"/>
      <c r="AK6" s="456"/>
    </row>
    <row r="7" spans="1:42" ht="13.5" thickBot="1" x14ac:dyDescent="0.25">
      <c r="A7" s="58" t="s">
        <v>48</v>
      </c>
      <c r="B7" s="59" t="s">
        <v>0</v>
      </c>
      <c r="C7" s="60" t="s">
        <v>1</v>
      </c>
      <c r="D7" s="76">
        <f>+juil!AH7+1</f>
        <v>42217</v>
      </c>
      <c r="E7" s="76">
        <f>+D7+1</f>
        <v>42218</v>
      </c>
      <c r="F7" s="76">
        <f t="shared" ref="F7:AF7" si="2">+E7+1</f>
        <v>42219</v>
      </c>
      <c r="G7" s="76">
        <f t="shared" si="2"/>
        <v>42220</v>
      </c>
      <c r="H7" s="76">
        <f t="shared" si="2"/>
        <v>42221</v>
      </c>
      <c r="I7" s="76">
        <f t="shared" si="2"/>
        <v>42222</v>
      </c>
      <c r="J7" s="76">
        <f t="shared" si="2"/>
        <v>42223</v>
      </c>
      <c r="K7" s="76">
        <f t="shared" si="2"/>
        <v>42224</v>
      </c>
      <c r="L7" s="76">
        <f t="shared" si="2"/>
        <v>42225</v>
      </c>
      <c r="M7" s="76">
        <f t="shared" si="2"/>
        <v>42226</v>
      </c>
      <c r="N7" s="76">
        <f t="shared" si="2"/>
        <v>42227</v>
      </c>
      <c r="O7" s="76">
        <f t="shared" si="2"/>
        <v>42228</v>
      </c>
      <c r="P7" s="76">
        <f t="shared" si="2"/>
        <v>42229</v>
      </c>
      <c r="Q7" s="76">
        <f t="shared" si="2"/>
        <v>42230</v>
      </c>
      <c r="R7" s="188">
        <f t="shared" si="2"/>
        <v>42231</v>
      </c>
      <c r="S7" s="76">
        <f t="shared" si="2"/>
        <v>42232</v>
      </c>
      <c r="T7" s="76">
        <f t="shared" si="2"/>
        <v>42233</v>
      </c>
      <c r="U7" s="76">
        <f t="shared" si="2"/>
        <v>42234</v>
      </c>
      <c r="V7" s="76">
        <f t="shared" si="2"/>
        <v>42235</v>
      </c>
      <c r="W7" s="76">
        <f t="shared" si="2"/>
        <v>42236</v>
      </c>
      <c r="X7" s="76">
        <f t="shared" si="2"/>
        <v>42237</v>
      </c>
      <c r="Y7" s="76">
        <f t="shared" si="2"/>
        <v>42238</v>
      </c>
      <c r="Z7" s="76">
        <f t="shared" si="2"/>
        <v>42239</v>
      </c>
      <c r="AA7" s="76">
        <f t="shared" si="2"/>
        <v>42240</v>
      </c>
      <c r="AB7" s="76">
        <f t="shared" si="2"/>
        <v>42241</v>
      </c>
      <c r="AC7" s="76">
        <f t="shared" si="2"/>
        <v>42242</v>
      </c>
      <c r="AD7" s="76">
        <f t="shared" si="2"/>
        <v>42243</v>
      </c>
      <c r="AE7" s="76">
        <f t="shared" si="2"/>
        <v>42244</v>
      </c>
      <c r="AF7" s="76">
        <f t="shared" si="2"/>
        <v>42245</v>
      </c>
      <c r="AG7" s="76">
        <f>+AF7+1</f>
        <v>42246</v>
      </c>
      <c r="AH7" s="76">
        <f>+AG7+1</f>
        <v>42247</v>
      </c>
      <c r="AI7" s="465"/>
      <c r="AJ7" s="456" t="s">
        <v>45</v>
      </c>
      <c r="AK7" s="456" t="s">
        <v>45</v>
      </c>
      <c r="AL7" s="115" t="s">
        <v>48</v>
      </c>
      <c r="AM7" s="115" t="s">
        <v>71</v>
      </c>
      <c r="AN7" s="214" t="s">
        <v>136</v>
      </c>
    </row>
    <row r="8" spans="1:42" ht="13.5" hidden="1" thickBot="1" x14ac:dyDescent="0.25">
      <c r="A8" s="116"/>
      <c r="B8" s="43"/>
      <c r="C8" s="117" t="s">
        <v>65</v>
      </c>
      <c r="D8" s="118">
        <f t="shared" ref="D8:AH8" si="3">WEEKDAY(D7)</f>
        <v>7</v>
      </c>
      <c r="E8" s="118">
        <f t="shared" si="3"/>
        <v>1</v>
      </c>
      <c r="F8" s="118">
        <f t="shared" si="3"/>
        <v>2</v>
      </c>
      <c r="G8" s="118">
        <f t="shared" si="3"/>
        <v>3</v>
      </c>
      <c r="H8" s="118">
        <f t="shared" si="3"/>
        <v>4</v>
      </c>
      <c r="I8" s="118">
        <f t="shared" si="3"/>
        <v>5</v>
      </c>
      <c r="J8" s="118">
        <f t="shared" si="3"/>
        <v>6</v>
      </c>
      <c r="K8" s="118">
        <f t="shared" si="3"/>
        <v>7</v>
      </c>
      <c r="L8" s="118">
        <f t="shared" si="3"/>
        <v>1</v>
      </c>
      <c r="M8" s="118">
        <f t="shared" si="3"/>
        <v>2</v>
      </c>
      <c r="N8" s="118">
        <f t="shared" si="3"/>
        <v>3</v>
      </c>
      <c r="O8" s="118">
        <f t="shared" si="3"/>
        <v>4</v>
      </c>
      <c r="P8" s="118">
        <f t="shared" si="3"/>
        <v>5</v>
      </c>
      <c r="Q8" s="118">
        <f t="shared" si="3"/>
        <v>6</v>
      </c>
      <c r="R8" s="119">
        <f t="shared" si="3"/>
        <v>7</v>
      </c>
      <c r="S8" s="118">
        <f t="shared" si="3"/>
        <v>1</v>
      </c>
      <c r="T8" s="118">
        <f t="shared" si="3"/>
        <v>2</v>
      </c>
      <c r="U8" s="118">
        <f t="shared" si="3"/>
        <v>3</v>
      </c>
      <c r="V8" s="118">
        <f t="shared" si="3"/>
        <v>4</v>
      </c>
      <c r="W8" s="118">
        <f t="shared" si="3"/>
        <v>5</v>
      </c>
      <c r="X8" s="118">
        <f t="shared" si="3"/>
        <v>6</v>
      </c>
      <c r="Y8" s="118">
        <f t="shared" si="3"/>
        <v>7</v>
      </c>
      <c r="Z8" s="118">
        <f t="shared" si="3"/>
        <v>1</v>
      </c>
      <c r="AA8" s="118">
        <f t="shared" si="3"/>
        <v>2</v>
      </c>
      <c r="AB8" s="118">
        <f t="shared" si="3"/>
        <v>3</v>
      </c>
      <c r="AC8" s="118">
        <f t="shared" si="3"/>
        <v>4</v>
      </c>
      <c r="AD8" s="118">
        <f t="shared" si="3"/>
        <v>5</v>
      </c>
      <c r="AE8" s="118">
        <f t="shared" si="3"/>
        <v>6</v>
      </c>
      <c r="AF8" s="118">
        <f t="shared" si="3"/>
        <v>7</v>
      </c>
      <c r="AG8" s="120">
        <f t="shared" si="3"/>
        <v>1</v>
      </c>
      <c r="AH8" s="120">
        <f t="shared" si="3"/>
        <v>2</v>
      </c>
      <c r="AI8" s="110"/>
      <c r="AJ8" s="85"/>
      <c r="AK8" s="85"/>
      <c r="AL8" s="114"/>
      <c r="AN8" s="127"/>
    </row>
    <row r="9" spans="1:42" ht="10.5" customHeight="1" x14ac:dyDescent="0.25">
      <c r="A9" s="132"/>
      <c r="B9" s="133"/>
      <c r="C9" s="134"/>
      <c r="D9" s="135"/>
      <c r="E9" s="135"/>
      <c r="F9" s="135"/>
      <c r="G9" s="135"/>
      <c r="H9" s="135"/>
      <c r="I9" s="135"/>
      <c r="J9" s="135"/>
      <c r="K9" s="135"/>
      <c r="L9" s="135"/>
      <c r="M9" s="135"/>
      <c r="N9" s="135"/>
      <c r="O9" s="135"/>
      <c r="P9" s="135"/>
      <c r="Q9" s="135"/>
      <c r="R9" s="149"/>
      <c r="S9" s="135"/>
      <c r="T9" s="135"/>
      <c r="U9" s="135"/>
      <c r="V9" s="135"/>
      <c r="W9" s="135"/>
      <c r="X9" s="135"/>
      <c r="Y9" s="135"/>
      <c r="Z9" s="135"/>
      <c r="AA9" s="135"/>
      <c r="AB9" s="135"/>
      <c r="AC9" s="135"/>
      <c r="AD9" s="135"/>
      <c r="AE9" s="135"/>
      <c r="AF9" s="135"/>
      <c r="AG9" s="135"/>
      <c r="AH9" s="1">
        <f>COUNTIF(C9:AF9,"HOLIDAY")</f>
        <v>0</v>
      </c>
      <c r="AI9" s="136"/>
      <c r="AJ9" s="136"/>
      <c r="AK9" s="136"/>
      <c r="AL9" s="133"/>
      <c r="AM9" s="138"/>
      <c r="AN9" s="138"/>
      <c r="AP9" s="18" t="s">
        <v>106</v>
      </c>
    </row>
    <row r="10" spans="1:42" x14ac:dyDescent="0.2">
      <c r="A10" s="104" t="s">
        <v>92</v>
      </c>
      <c r="B10" s="67" t="s">
        <v>94</v>
      </c>
      <c r="C10" s="61" t="s">
        <v>95</v>
      </c>
      <c r="D10" s="36"/>
      <c r="E10" s="36"/>
      <c r="F10" s="179"/>
      <c r="G10" s="179"/>
      <c r="H10" s="179"/>
      <c r="I10" s="179"/>
      <c r="J10" s="36"/>
      <c r="K10" s="36"/>
      <c r="L10" s="36"/>
      <c r="M10" s="219">
        <v>1</v>
      </c>
      <c r="N10" s="219">
        <v>1</v>
      </c>
      <c r="O10" s="219">
        <v>1</v>
      </c>
      <c r="P10" s="183">
        <v>1</v>
      </c>
      <c r="Q10" s="183">
        <v>1</v>
      </c>
      <c r="R10" s="183"/>
      <c r="S10" s="151"/>
      <c r="T10" s="219">
        <v>1</v>
      </c>
      <c r="U10" s="219">
        <v>1</v>
      </c>
      <c r="V10" s="219">
        <v>1</v>
      </c>
      <c r="W10" s="183">
        <v>1</v>
      </c>
      <c r="X10" s="183">
        <v>1</v>
      </c>
      <c r="Y10" s="183"/>
      <c r="Z10" s="183"/>
      <c r="AA10" s="219">
        <v>1</v>
      </c>
      <c r="AB10" s="219">
        <v>1</v>
      </c>
      <c r="AC10" s="219">
        <v>1</v>
      </c>
      <c r="AD10" s="183">
        <v>1</v>
      </c>
      <c r="AE10" s="183">
        <v>1</v>
      </c>
      <c r="AF10" s="36"/>
      <c r="AG10" s="36"/>
      <c r="AH10" s="105"/>
      <c r="AI10" s="38">
        <f>SUM(D10:AH10)</f>
        <v>15</v>
      </c>
      <c r="AJ10" s="62">
        <v>0</v>
      </c>
      <c r="AK10" s="62">
        <f>+AJ10+AI10</f>
        <v>15</v>
      </c>
      <c r="AL10" s="56" t="s">
        <v>92</v>
      </c>
      <c r="AM10" s="123"/>
      <c r="AN10" s="112">
        <f>+AJ10/date!$D$38</f>
        <v>0</v>
      </c>
    </row>
    <row r="11" spans="1:42" x14ac:dyDescent="0.2">
      <c r="A11" s="54" t="s">
        <v>49</v>
      </c>
      <c r="B11" s="63" t="s">
        <v>25</v>
      </c>
      <c r="C11" s="12" t="s">
        <v>26</v>
      </c>
      <c r="D11" s="22"/>
      <c r="E11" s="22"/>
      <c r="F11" s="37"/>
      <c r="G11" s="37"/>
      <c r="H11" s="37"/>
      <c r="I11" s="37"/>
      <c r="J11" s="22"/>
      <c r="K11" s="22"/>
      <c r="L11" s="22"/>
      <c r="M11" s="216">
        <v>1</v>
      </c>
      <c r="N11" s="216">
        <v>1</v>
      </c>
      <c r="O11" s="216">
        <v>1</v>
      </c>
      <c r="P11" s="151">
        <v>1</v>
      </c>
      <c r="Q11" s="151">
        <v>1</v>
      </c>
      <c r="R11" s="151"/>
      <c r="S11" s="151"/>
      <c r="T11" s="216">
        <v>1</v>
      </c>
      <c r="U11" s="216">
        <v>1</v>
      </c>
      <c r="V11" s="216">
        <v>1</v>
      </c>
      <c r="W11" s="151">
        <v>1</v>
      </c>
      <c r="X11" s="151">
        <v>1</v>
      </c>
      <c r="Y11" s="151"/>
      <c r="Z11" s="151"/>
      <c r="AA11" s="216">
        <v>1</v>
      </c>
      <c r="AB11" s="216">
        <v>1</v>
      </c>
      <c r="AC11" s="216">
        <v>1</v>
      </c>
      <c r="AD11" s="151">
        <v>1</v>
      </c>
      <c r="AE11" s="151">
        <v>1</v>
      </c>
      <c r="AF11" s="22"/>
      <c r="AG11" s="22"/>
      <c r="AH11" s="200"/>
      <c r="AI11" s="38">
        <f t="shared" ref="AI11:AI35" si="4">SUM(D11:AH11)</f>
        <v>15</v>
      </c>
      <c r="AJ11" s="62">
        <v>0</v>
      </c>
      <c r="AK11" s="62">
        <f t="shared" ref="AK11:AK31" si="5">+AJ11+AI11</f>
        <v>15</v>
      </c>
      <c r="AL11" s="40" t="s">
        <v>49</v>
      </c>
      <c r="AM11" s="112"/>
      <c r="AN11" s="112">
        <f>+AJ11/date!$D$38</f>
        <v>0</v>
      </c>
    </row>
    <row r="12" spans="1:42" x14ac:dyDescent="0.2">
      <c r="A12" s="55" t="s">
        <v>50</v>
      </c>
      <c r="B12" s="63" t="s">
        <v>4</v>
      </c>
      <c r="C12" s="4" t="s">
        <v>5</v>
      </c>
      <c r="D12" s="246" t="s">
        <v>64</v>
      </c>
      <c r="E12" s="239" t="s">
        <v>64</v>
      </c>
      <c r="F12" s="239" t="s">
        <v>64</v>
      </c>
      <c r="G12" s="246" t="s">
        <v>64</v>
      </c>
      <c r="H12" s="246" t="s">
        <v>64</v>
      </c>
      <c r="I12" s="246" t="s">
        <v>64</v>
      </c>
      <c r="J12" s="246" t="s">
        <v>64</v>
      </c>
      <c r="K12" s="246" t="s">
        <v>64</v>
      </c>
      <c r="L12" s="239" t="s">
        <v>64</v>
      </c>
      <c r="M12" s="274">
        <v>1</v>
      </c>
      <c r="N12" s="274">
        <v>1</v>
      </c>
      <c r="O12" s="274">
        <v>1</v>
      </c>
      <c r="P12" s="274">
        <v>1</v>
      </c>
      <c r="Q12" s="274">
        <v>1</v>
      </c>
      <c r="R12" s="239" t="s">
        <v>64</v>
      </c>
      <c r="S12" s="239" t="s">
        <v>64</v>
      </c>
      <c r="T12" s="274">
        <v>1</v>
      </c>
      <c r="U12" s="274">
        <v>1</v>
      </c>
      <c r="V12" s="274">
        <v>1</v>
      </c>
      <c r="W12" s="274">
        <v>1</v>
      </c>
      <c r="X12" s="274">
        <v>1</v>
      </c>
      <c r="Y12" s="239" t="s">
        <v>64</v>
      </c>
      <c r="Z12" s="239" t="s">
        <v>64</v>
      </c>
      <c r="AA12" s="275">
        <v>1</v>
      </c>
      <c r="AB12" s="274">
        <v>1</v>
      </c>
      <c r="AC12" s="274">
        <v>1</v>
      </c>
      <c r="AD12" s="274">
        <v>1</v>
      </c>
      <c r="AE12" s="274">
        <v>1</v>
      </c>
      <c r="AF12" s="239" t="s">
        <v>64</v>
      </c>
      <c r="AG12" s="239" t="s">
        <v>64</v>
      </c>
      <c r="AH12" s="239" t="s">
        <v>64</v>
      </c>
      <c r="AI12" s="282">
        <f t="shared" si="4"/>
        <v>15</v>
      </c>
      <c r="AJ12" s="62">
        <v>0</v>
      </c>
      <c r="AK12" s="62">
        <f t="shared" si="5"/>
        <v>15</v>
      </c>
      <c r="AL12" s="40" t="s">
        <v>50</v>
      </c>
      <c r="AM12" s="23" t="s">
        <v>69</v>
      </c>
      <c r="AN12" s="112">
        <f>+AJ12/date!$D$38</f>
        <v>0</v>
      </c>
    </row>
    <row r="13" spans="1:42" x14ac:dyDescent="0.2">
      <c r="A13" s="55" t="s">
        <v>78</v>
      </c>
      <c r="B13" s="63" t="s">
        <v>75</v>
      </c>
      <c r="C13" s="4" t="s">
        <v>77</v>
      </c>
      <c r="D13" s="239" t="s">
        <v>64</v>
      </c>
      <c r="E13" s="239" t="s">
        <v>64</v>
      </c>
      <c r="F13" s="239" t="s">
        <v>64</v>
      </c>
      <c r="G13" s="239" t="s">
        <v>64</v>
      </c>
      <c r="H13" s="239" t="s">
        <v>64</v>
      </c>
      <c r="I13" s="239" t="s">
        <v>64</v>
      </c>
      <c r="J13" s="239" t="s">
        <v>64</v>
      </c>
      <c r="K13" s="239" t="s">
        <v>64</v>
      </c>
      <c r="L13" s="239" t="s">
        <v>64</v>
      </c>
      <c r="M13" s="239" t="s">
        <v>64</v>
      </c>
      <c r="N13" s="239" t="s">
        <v>64</v>
      </c>
      <c r="O13" s="239" t="s">
        <v>64</v>
      </c>
      <c r="P13" s="239" t="s">
        <v>64</v>
      </c>
      <c r="Q13" s="239" t="s">
        <v>64</v>
      </c>
      <c r="R13" s="239" t="s">
        <v>64</v>
      </c>
      <c r="S13" s="239" t="s">
        <v>64</v>
      </c>
      <c r="T13" s="239" t="s">
        <v>64</v>
      </c>
      <c r="U13" s="239" t="s">
        <v>64</v>
      </c>
      <c r="V13" s="239" t="s">
        <v>64</v>
      </c>
      <c r="W13" s="239" t="s">
        <v>64</v>
      </c>
      <c r="X13" s="239" t="s">
        <v>64</v>
      </c>
      <c r="Y13" s="239" t="s">
        <v>64</v>
      </c>
      <c r="Z13" s="239" t="s">
        <v>64</v>
      </c>
      <c r="AA13" s="239" t="s">
        <v>64</v>
      </c>
      <c r="AB13" s="241" t="s">
        <v>64</v>
      </c>
      <c r="AC13" s="241" t="s">
        <v>64</v>
      </c>
      <c r="AD13" s="239" t="s">
        <v>64</v>
      </c>
      <c r="AE13" s="239" t="s">
        <v>64</v>
      </c>
      <c r="AF13" s="246" t="s">
        <v>64</v>
      </c>
      <c r="AG13" s="239" t="s">
        <v>64</v>
      </c>
      <c r="AH13" s="274">
        <v>1</v>
      </c>
      <c r="AI13" s="38">
        <f t="shared" si="4"/>
        <v>1</v>
      </c>
      <c r="AJ13" s="62">
        <v>0</v>
      </c>
      <c r="AK13" s="62">
        <f t="shared" si="5"/>
        <v>1</v>
      </c>
      <c r="AL13" s="40" t="s">
        <v>78</v>
      </c>
      <c r="AM13" s="23" t="s">
        <v>69</v>
      </c>
      <c r="AN13" s="112">
        <f>+AJ13/date!$D$38</f>
        <v>0</v>
      </c>
    </row>
    <row r="14" spans="1:42" x14ac:dyDescent="0.2">
      <c r="A14" s="46" t="s">
        <v>51</v>
      </c>
      <c r="B14" s="44" t="s">
        <v>31</v>
      </c>
      <c r="C14" s="4" t="s">
        <v>32</v>
      </c>
      <c r="D14" s="22"/>
      <c r="E14" s="22"/>
      <c r="F14" s="216">
        <v>1</v>
      </c>
      <c r="G14" s="216">
        <v>1</v>
      </c>
      <c r="H14" s="216">
        <v>1</v>
      </c>
      <c r="I14" s="151">
        <v>1</v>
      </c>
      <c r="J14" s="151">
        <v>1</v>
      </c>
      <c r="K14" s="151"/>
      <c r="L14" s="151"/>
      <c r="M14" s="151">
        <v>1</v>
      </c>
      <c r="N14" s="216">
        <v>1</v>
      </c>
      <c r="O14" s="216">
        <v>1</v>
      </c>
      <c r="P14" s="151">
        <v>1</v>
      </c>
      <c r="Q14" s="151">
        <v>1</v>
      </c>
      <c r="R14" s="151"/>
      <c r="S14" s="151"/>
      <c r="T14" s="216">
        <v>1</v>
      </c>
      <c r="U14" s="216">
        <v>1</v>
      </c>
      <c r="V14" s="216">
        <v>1</v>
      </c>
      <c r="W14" s="151">
        <v>1</v>
      </c>
      <c r="X14" s="151">
        <v>1</v>
      </c>
      <c r="Y14" s="22"/>
      <c r="Z14" s="22"/>
      <c r="AA14" s="37"/>
      <c r="AB14" s="37"/>
      <c r="AC14" s="37"/>
      <c r="AD14" s="22"/>
      <c r="AE14" s="22"/>
      <c r="AF14" s="22"/>
      <c r="AG14" s="22"/>
      <c r="AH14" s="239"/>
      <c r="AI14" s="38">
        <f t="shared" si="4"/>
        <v>15</v>
      </c>
      <c r="AJ14" s="62">
        <v>0</v>
      </c>
      <c r="AK14" s="62">
        <f t="shared" si="5"/>
        <v>15</v>
      </c>
      <c r="AL14" s="46" t="s">
        <v>51</v>
      </c>
      <c r="AM14" s="112"/>
      <c r="AN14" s="112">
        <f>+AJ14/date!$D$38</f>
        <v>0</v>
      </c>
    </row>
    <row r="15" spans="1:42" x14ac:dyDescent="0.2">
      <c r="A15" s="46" t="s">
        <v>93</v>
      </c>
      <c r="B15" s="44" t="s">
        <v>96</v>
      </c>
      <c r="C15" s="4" t="s">
        <v>97</v>
      </c>
      <c r="D15" s="239" t="s">
        <v>64</v>
      </c>
      <c r="E15" s="239" t="s">
        <v>64</v>
      </c>
      <c r="F15" s="241" t="s">
        <v>64</v>
      </c>
      <c r="G15" s="241" t="s">
        <v>64</v>
      </c>
      <c r="H15" s="241" t="s">
        <v>64</v>
      </c>
      <c r="I15" s="239" t="s">
        <v>64</v>
      </c>
      <c r="J15" s="239" t="s">
        <v>64</v>
      </c>
      <c r="K15" s="239" t="s">
        <v>64</v>
      </c>
      <c r="L15" s="239" t="s">
        <v>64</v>
      </c>
      <c r="M15" s="239" t="s">
        <v>64</v>
      </c>
      <c r="N15" s="241" t="s">
        <v>64</v>
      </c>
      <c r="O15" s="241" t="s">
        <v>64</v>
      </c>
      <c r="P15" s="239" t="s">
        <v>64</v>
      </c>
      <c r="Q15" s="239" t="s">
        <v>64</v>
      </c>
      <c r="R15" s="239" t="s">
        <v>64</v>
      </c>
      <c r="S15" s="239" t="s">
        <v>64</v>
      </c>
      <c r="T15" s="275">
        <v>1</v>
      </c>
      <c r="U15" s="275">
        <v>1</v>
      </c>
      <c r="V15" s="275">
        <v>1</v>
      </c>
      <c r="W15" s="274">
        <v>1</v>
      </c>
      <c r="X15" s="274">
        <v>1</v>
      </c>
      <c r="Y15" s="239" t="s">
        <v>64</v>
      </c>
      <c r="Z15" s="239" t="s">
        <v>64</v>
      </c>
      <c r="AA15" s="275">
        <v>1</v>
      </c>
      <c r="AB15" s="275">
        <v>1</v>
      </c>
      <c r="AC15" s="275">
        <v>1</v>
      </c>
      <c r="AD15" s="274">
        <v>1</v>
      </c>
      <c r="AE15" s="274">
        <v>1</v>
      </c>
      <c r="AF15" s="246" t="s">
        <v>64</v>
      </c>
      <c r="AG15" s="239" t="s">
        <v>64</v>
      </c>
      <c r="AH15" s="274">
        <v>1</v>
      </c>
      <c r="AI15" s="38">
        <f t="shared" si="4"/>
        <v>11</v>
      </c>
      <c r="AJ15" s="62">
        <v>0</v>
      </c>
      <c r="AK15" s="62">
        <f t="shared" si="5"/>
        <v>11</v>
      </c>
      <c r="AL15" s="46" t="s">
        <v>93</v>
      </c>
      <c r="AM15" s="50" t="s">
        <v>69</v>
      </c>
      <c r="AN15" s="112">
        <f>+AJ15/date!$D$38</f>
        <v>0</v>
      </c>
    </row>
    <row r="16" spans="1:42" x14ac:dyDescent="0.2">
      <c r="A16" s="46" t="s">
        <v>102</v>
      </c>
      <c r="B16" s="44" t="s">
        <v>103</v>
      </c>
      <c r="C16" s="4" t="s">
        <v>104</v>
      </c>
      <c r="D16" s="239" t="s">
        <v>64</v>
      </c>
      <c r="E16" s="239" t="s">
        <v>64</v>
      </c>
      <c r="F16" s="275">
        <v>1</v>
      </c>
      <c r="G16" s="275">
        <v>1</v>
      </c>
      <c r="H16" s="275">
        <v>1</v>
      </c>
      <c r="I16" s="274">
        <v>1</v>
      </c>
      <c r="J16" s="274">
        <v>1</v>
      </c>
      <c r="K16" s="239" t="s">
        <v>64</v>
      </c>
      <c r="L16" s="239" t="s">
        <v>64</v>
      </c>
      <c r="M16" s="239" t="s">
        <v>64</v>
      </c>
      <c r="N16" s="241" t="s">
        <v>64</v>
      </c>
      <c r="O16" s="241" t="s">
        <v>64</v>
      </c>
      <c r="P16" s="239" t="s">
        <v>64</v>
      </c>
      <c r="Q16" s="239" t="s">
        <v>64</v>
      </c>
      <c r="R16" s="239" t="s">
        <v>64</v>
      </c>
      <c r="S16" s="239" t="s">
        <v>64</v>
      </c>
      <c r="T16" s="241" t="s">
        <v>64</v>
      </c>
      <c r="U16" s="241" t="s">
        <v>64</v>
      </c>
      <c r="V16" s="241" t="s">
        <v>64</v>
      </c>
      <c r="W16" s="239" t="s">
        <v>64</v>
      </c>
      <c r="X16" s="239" t="s">
        <v>64</v>
      </c>
      <c r="Y16" s="239" t="s">
        <v>64</v>
      </c>
      <c r="Z16" s="239" t="s">
        <v>64</v>
      </c>
      <c r="AA16" s="241" t="s">
        <v>64</v>
      </c>
      <c r="AB16" s="241" t="s">
        <v>64</v>
      </c>
      <c r="AC16" s="241" t="s">
        <v>64</v>
      </c>
      <c r="AD16" s="239" t="s">
        <v>64</v>
      </c>
      <c r="AE16" s="239" t="s">
        <v>64</v>
      </c>
      <c r="AF16" s="239" t="s">
        <v>64</v>
      </c>
      <c r="AG16" s="239" t="s">
        <v>64</v>
      </c>
      <c r="AH16" s="239" t="s">
        <v>64</v>
      </c>
      <c r="AI16" s="38">
        <f t="shared" ref="AI16" si="6">SUM(D16:AH16)</f>
        <v>5</v>
      </c>
      <c r="AJ16" s="62">
        <v>0</v>
      </c>
      <c r="AK16" s="62">
        <f t="shared" ref="AK16" si="7">+AJ16+AI16</f>
        <v>5</v>
      </c>
      <c r="AL16" s="46" t="s">
        <v>102</v>
      </c>
      <c r="AM16" s="50" t="s">
        <v>69</v>
      </c>
      <c r="AN16" s="112">
        <f>+AJ16/date!$D$38</f>
        <v>0</v>
      </c>
    </row>
    <row r="17" spans="1:40" x14ac:dyDescent="0.2">
      <c r="A17" s="55" t="s">
        <v>52</v>
      </c>
      <c r="B17" s="64" t="s">
        <v>19</v>
      </c>
      <c r="C17" s="14" t="s">
        <v>20</v>
      </c>
      <c r="D17" s="22"/>
      <c r="E17" s="22"/>
      <c r="F17" s="151">
        <v>1</v>
      </c>
      <c r="G17" s="151">
        <v>1</v>
      </c>
      <c r="H17" s="151">
        <v>1</v>
      </c>
      <c r="I17" s="151">
        <v>1</v>
      </c>
      <c r="J17" s="151">
        <v>1</v>
      </c>
      <c r="K17" s="151"/>
      <c r="L17" s="151"/>
      <c r="M17" s="151">
        <v>1</v>
      </c>
      <c r="N17" s="216">
        <v>1</v>
      </c>
      <c r="O17" s="216">
        <v>1</v>
      </c>
      <c r="P17" s="216">
        <v>1</v>
      </c>
      <c r="Q17" s="151">
        <v>1</v>
      </c>
      <c r="R17" s="151"/>
      <c r="S17" s="151"/>
      <c r="T17" s="216">
        <v>1</v>
      </c>
      <c r="U17" s="216">
        <v>1</v>
      </c>
      <c r="V17" s="216">
        <v>1</v>
      </c>
      <c r="W17" s="151">
        <v>1</v>
      </c>
      <c r="X17" s="151">
        <v>1</v>
      </c>
      <c r="Y17" s="22"/>
      <c r="Z17" s="22"/>
      <c r="AA17" s="37"/>
      <c r="AB17" s="37"/>
      <c r="AC17" s="37"/>
      <c r="AD17" s="22"/>
      <c r="AE17" s="22"/>
      <c r="AF17" s="22"/>
      <c r="AG17" s="22"/>
      <c r="AH17" s="274"/>
      <c r="AI17" s="38">
        <f t="shared" si="4"/>
        <v>15</v>
      </c>
      <c r="AJ17" s="62">
        <v>0</v>
      </c>
      <c r="AK17" s="62">
        <f t="shared" si="5"/>
        <v>15</v>
      </c>
      <c r="AL17" s="46" t="s">
        <v>52</v>
      </c>
      <c r="AM17" s="112"/>
      <c r="AN17" s="112">
        <f>+AJ17/date!$D$38</f>
        <v>0</v>
      </c>
    </row>
    <row r="18" spans="1:40" s="19" customFormat="1" x14ac:dyDescent="0.2">
      <c r="A18" s="55" t="s">
        <v>81</v>
      </c>
      <c r="B18" s="64" t="s">
        <v>82</v>
      </c>
      <c r="C18" s="14" t="s">
        <v>83</v>
      </c>
      <c r="D18" s="239" t="s">
        <v>64</v>
      </c>
      <c r="E18" s="239" t="s">
        <v>64</v>
      </c>
      <c r="F18" s="239" t="s">
        <v>64</v>
      </c>
      <c r="G18" s="239" t="s">
        <v>64</v>
      </c>
      <c r="H18" s="239" t="s">
        <v>64</v>
      </c>
      <c r="I18" s="239" t="s">
        <v>64</v>
      </c>
      <c r="J18" s="239" t="s">
        <v>64</v>
      </c>
      <c r="K18" s="239" t="s">
        <v>64</v>
      </c>
      <c r="L18" s="239" t="s">
        <v>64</v>
      </c>
      <c r="M18" s="274">
        <v>1</v>
      </c>
      <c r="N18" s="275">
        <v>1</v>
      </c>
      <c r="O18" s="275">
        <v>1</v>
      </c>
      <c r="P18" s="275">
        <v>1</v>
      </c>
      <c r="Q18" s="274">
        <v>1</v>
      </c>
      <c r="R18" s="239" t="s">
        <v>64</v>
      </c>
      <c r="S18" s="239" t="s">
        <v>64</v>
      </c>
      <c r="T18" s="275">
        <v>1</v>
      </c>
      <c r="U18" s="275">
        <v>1</v>
      </c>
      <c r="V18" s="275">
        <v>1</v>
      </c>
      <c r="W18" s="274">
        <v>1</v>
      </c>
      <c r="X18" s="274">
        <v>1</v>
      </c>
      <c r="Y18" s="239" t="s">
        <v>64</v>
      </c>
      <c r="Z18" s="239" t="s">
        <v>64</v>
      </c>
      <c r="AA18" s="275">
        <v>1</v>
      </c>
      <c r="AB18" s="275">
        <v>1</v>
      </c>
      <c r="AC18" s="275">
        <v>1</v>
      </c>
      <c r="AD18" s="274">
        <v>1</v>
      </c>
      <c r="AE18" s="274">
        <v>1</v>
      </c>
      <c r="AF18" s="239" t="s">
        <v>64</v>
      </c>
      <c r="AG18" s="239" t="s">
        <v>64</v>
      </c>
      <c r="AH18" s="239" t="s">
        <v>64</v>
      </c>
      <c r="AI18" s="181">
        <f>SUM(D18:AH18)</f>
        <v>15</v>
      </c>
      <c r="AJ18" s="62">
        <v>0</v>
      </c>
      <c r="AK18" s="155">
        <f>+AJ18+AI18</f>
        <v>15</v>
      </c>
      <c r="AL18" s="46" t="s">
        <v>81</v>
      </c>
      <c r="AM18" s="50" t="s">
        <v>69</v>
      </c>
      <c r="AN18" s="112">
        <f>+AJ18/date!$D$38</f>
        <v>0</v>
      </c>
    </row>
    <row r="19" spans="1:40" s="16" customFormat="1" x14ac:dyDescent="0.2">
      <c r="A19" s="40" t="s">
        <v>53</v>
      </c>
      <c r="B19" s="99" t="s">
        <v>21</v>
      </c>
      <c r="C19" s="281" t="s">
        <v>3</v>
      </c>
      <c r="D19" s="246" t="s">
        <v>64</v>
      </c>
      <c r="E19" s="246" t="s">
        <v>64</v>
      </c>
      <c r="F19" s="246" t="s">
        <v>64</v>
      </c>
      <c r="G19" s="246" t="s">
        <v>64</v>
      </c>
      <c r="H19" s="246" t="s">
        <v>64</v>
      </c>
      <c r="I19" s="246" t="s">
        <v>64</v>
      </c>
      <c r="J19" s="246" t="s">
        <v>64</v>
      </c>
      <c r="K19" s="246" t="s">
        <v>64</v>
      </c>
      <c r="L19" s="246" t="s">
        <v>64</v>
      </c>
      <c r="M19" s="246" t="s">
        <v>64</v>
      </c>
      <c r="N19" s="246" t="s">
        <v>64</v>
      </c>
      <c r="O19" s="246" t="s">
        <v>64</v>
      </c>
      <c r="P19" s="246" t="s">
        <v>64</v>
      </c>
      <c r="Q19" s="246" t="s">
        <v>64</v>
      </c>
      <c r="R19" s="246" t="s">
        <v>64</v>
      </c>
      <c r="S19" s="246" t="s">
        <v>64</v>
      </c>
      <c r="T19" s="246" t="s">
        <v>64</v>
      </c>
      <c r="U19" s="246" t="s">
        <v>64</v>
      </c>
      <c r="V19" s="246" t="s">
        <v>64</v>
      </c>
      <c r="W19" s="246" t="s">
        <v>64</v>
      </c>
      <c r="X19" s="246" t="s">
        <v>64</v>
      </c>
      <c r="Y19" s="246" t="s">
        <v>64</v>
      </c>
      <c r="Z19" s="246" t="s">
        <v>64</v>
      </c>
      <c r="AA19" s="246" t="s">
        <v>64</v>
      </c>
      <c r="AB19" s="246" t="s">
        <v>64</v>
      </c>
      <c r="AC19" s="246" t="s">
        <v>64</v>
      </c>
      <c r="AD19" s="246" t="s">
        <v>64</v>
      </c>
      <c r="AE19" s="246" t="s">
        <v>64</v>
      </c>
      <c r="AF19" s="246" t="s">
        <v>64</v>
      </c>
      <c r="AG19" s="246" t="s">
        <v>64</v>
      </c>
      <c r="AH19" s="246" t="s">
        <v>64</v>
      </c>
      <c r="AI19" s="282">
        <f t="shared" si="4"/>
        <v>0</v>
      </c>
      <c r="AJ19" s="62">
        <v>0</v>
      </c>
      <c r="AK19" s="283">
        <f t="shared" si="5"/>
        <v>0</v>
      </c>
      <c r="AL19" s="40" t="s">
        <v>53</v>
      </c>
      <c r="AM19" s="221" t="s">
        <v>69</v>
      </c>
      <c r="AN19" s="146">
        <f>+AJ19/date!$D$38</f>
        <v>0</v>
      </c>
    </row>
    <row r="20" spans="1:40" x14ac:dyDescent="0.2">
      <c r="A20" s="54" t="s">
        <v>54</v>
      </c>
      <c r="B20" s="64" t="s">
        <v>11</v>
      </c>
      <c r="C20" s="14" t="s">
        <v>12</v>
      </c>
      <c r="D20" s="37"/>
      <c r="E20" s="37"/>
      <c r="F20" s="216">
        <v>1</v>
      </c>
      <c r="G20" s="216">
        <v>1</v>
      </c>
      <c r="H20" s="216">
        <v>1</v>
      </c>
      <c r="I20" s="151">
        <v>1</v>
      </c>
      <c r="J20" s="151">
        <v>1</v>
      </c>
      <c r="K20" s="151"/>
      <c r="L20" s="151"/>
      <c r="M20" s="151">
        <v>1</v>
      </c>
      <c r="N20" s="216">
        <v>1</v>
      </c>
      <c r="O20" s="216">
        <v>1</v>
      </c>
      <c r="P20" s="151">
        <v>1</v>
      </c>
      <c r="Q20" s="151">
        <v>1</v>
      </c>
      <c r="R20" s="151"/>
      <c r="S20" s="151"/>
      <c r="T20" s="216">
        <v>1</v>
      </c>
      <c r="U20" s="216">
        <v>1</v>
      </c>
      <c r="V20" s="216">
        <v>1</v>
      </c>
      <c r="W20" s="151">
        <v>1</v>
      </c>
      <c r="X20" s="151">
        <v>1</v>
      </c>
      <c r="Y20" s="22"/>
      <c r="Z20" s="22"/>
      <c r="AA20" s="37"/>
      <c r="AB20" s="22"/>
      <c r="AC20" s="22"/>
      <c r="AD20" s="22"/>
      <c r="AE20" s="22"/>
      <c r="AF20" s="22"/>
      <c r="AG20" s="22"/>
      <c r="AH20" s="239"/>
      <c r="AI20" s="38">
        <f t="shared" si="4"/>
        <v>15</v>
      </c>
      <c r="AJ20" s="62">
        <v>0</v>
      </c>
      <c r="AK20" s="62">
        <f t="shared" si="5"/>
        <v>15</v>
      </c>
      <c r="AL20" s="40" t="s">
        <v>54</v>
      </c>
      <c r="AM20" s="112"/>
      <c r="AN20" s="112">
        <f>+AJ20/date!$D$38</f>
        <v>0</v>
      </c>
    </row>
    <row r="21" spans="1:40" x14ac:dyDescent="0.2">
      <c r="A21" s="54" t="s">
        <v>55</v>
      </c>
      <c r="B21" s="64" t="s">
        <v>6</v>
      </c>
      <c r="C21" s="14" t="s">
        <v>7</v>
      </c>
      <c r="D21" s="22"/>
      <c r="E21" s="22"/>
      <c r="F21" s="151">
        <v>1</v>
      </c>
      <c r="G21" s="151">
        <v>1</v>
      </c>
      <c r="H21" s="151">
        <v>1</v>
      </c>
      <c r="I21" s="151">
        <v>1</v>
      </c>
      <c r="J21" s="151">
        <v>1</v>
      </c>
      <c r="K21" s="151"/>
      <c r="L21" s="151"/>
      <c r="M21" s="151">
        <v>1</v>
      </c>
      <c r="N21" s="151">
        <v>1</v>
      </c>
      <c r="O21" s="151">
        <v>1</v>
      </c>
      <c r="P21" s="216">
        <v>1</v>
      </c>
      <c r="Q21" s="151">
        <v>1</v>
      </c>
      <c r="R21" s="151"/>
      <c r="S21" s="151"/>
      <c r="T21" s="151">
        <v>1</v>
      </c>
      <c r="U21" s="151">
        <v>1</v>
      </c>
      <c r="V21" s="151">
        <v>1</v>
      </c>
      <c r="W21" s="151">
        <v>1</v>
      </c>
      <c r="X21" s="151">
        <v>1</v>
      </c>
      <c r="Y21" s="22"/>
      <c r="Z21" s="22"/>
      <c r="AA21" s="22"/>
      <c r="AB21" s="22"/>
      <c r="AC21" s="22"/>
      <c r="AD21" s="22"/>
      <c r="AE21" s="22"/>
      <c r="AF21" s="22"/>
      <c r="AG21" s="22"/>
      <c r="AH21" s="280"/>
      <c r="AI21" s="38">
        <f t="shared" si="4"/>
        <v>15</v>
      </c>
      <c r="AJ21" s="62">
        <v>0</v>
      </c>
      <c r="AK21" s="62">
        <f t="shared" si="5"/>
        <v>15</v>
      </c>
      <c r="AL21" s="40" t="s">
        <v>55</v>
      </c>
      <c r="AM21" s="112"/>
      <c r="AN21" s="112">
        <f>+AJ21/date!$D$38</f>
        <v>0</v>
      </c>
    </row>
    <row r="22" spans="1:40" x14ac:dyDescent="0.2">
      <c r="A22" s="54" t="s">
        <v>113</v>
      </c>
      <c r="B22" s="99" t="s">
        <v>114</v>
      </c>
      <c r="C22" s="14" t="s">
        <v>115</v>
      </c>
      <c r="D22" s="22"/>
      <c r="E22" s="22"/>
      <c r="F22" s="151"/>
      <c r="G22" s="151"/>
      <c r="H22" s="151"/>
      <c r="I22" s="151"/>
      <c r="J22" s="151"/>
      <c r="K22" s="22"/>
      <c r="L22" s="22"/>
      <c r="M22" s="151"/>
      <c r="N22" s="151"/>
      <c r="O22" s="151"/>
      <c r="P22" s="216"/>
      <c r="Q22" s="151"/>
      <c r="R22" s="22"/>
      <c r="S22" s="22"/>
      <c r="T22" s="151"/>
      <c r="U22" s="151"/>
      <c r="V22" s="151"/>
      <c r="W22" s="151"/>
      <c r="X22" s="151"/>
      <c r="Y22" s="22"/>
      <c r="Z22" s="22"/>
      <c r="AA22" s="22"/>
      <c r="AB22" s="22"/>
      <c r="AC22" s="22"/>
      <c r="AD22" s="22"/>
      <c r="AE22" s="22"/>
      <c r="AF22" s="22"/>
      <c r="AG22" s="22"/>
      <c r="AH22" s="239"/>
      <c r="AI22" s="38">
        <f t="shared" ref="AI22" si="8">SUM(D22:AH22)</f>
        <v>0</v>
      </c>
      <c r="AJ22" s="62">
        <v>0</v>
      </c>
      <c r="AK22" s="62">
        <f t="shared" ref="AK22" si="9">+AJ22+AI22</f>
        <v>0</v>
      </c>
      <c r="AL22" s="40" t="s">
        <v>109</v>
      </c>
      <c r="AM22" s="112"/>
      <c r="AN22" s="112">
        <f>+AJ22/date!$D$38</f>
        <v>0</v>
      </c>
    </row>
    <row r="23" spans="1:40" x14ac:dyDescent="0.2">
      <c r="A23" s="91" t="s">
        <v>109</v>
      </c>
      <c r="B23" s="99" t="s">
        <v>112</v>
      </c>
      <c r="C23" s="213" t="s">
        <v>110</v>
      </c>
      <c r="D23" s="239" t="s">
        <v>64</v>
      </c>
      <c r="E23" s="239" t="s">
        <v>64</v>
      </c>
      <c r="F23" s="239" t="s">
        <v>64</v>
      </c>
      <c r="G23" s="239" t="s">
        <v>64</v>
      </c>
      <c r="H23" s="239" t="s">
        <v>64</v>
      </c>
      <c r="I23" s="239" t="s">
        <v>64</v>
      </c>
      <c r="J23" s="239" t="s">
        <v>64</v>
      </c>
      <c r="K23" s="239" t="s">
        <v>64</v>
      </c>
      <c r="L23" s="239" t="s">
        <v>64</v>
      </c>
      <c r="M23" s="239" t="s">
        <v>64</v>
      </c>
      <c r="N23" s="241" t="s">
        <v>64</v>
      </c>
      <c r="O23" s="241" t="s">
        <v>64</v>
      </c>
      <c r="P23" s="239" t="s">
        <v>64</v>
      </c>
      <c r="Q23" s="239" t="s">
        <v>64</v>
      </c>
      <c r="R23" s="239" t="s">
        <v>64</v>
      </c>
      <c r="S23" s="239" t="s">
        <v>64</v>
      </c>
      <c r="T23" s="241" t="s">
        <v>64</v>
      </c>
      <c r="U23" s="241" t="s">
        <v>64</v>
      </c>
      <c r="V23" s="241" t="s">
        <v>64</v>
      </c>
      <c r="W23" s="239" t="s">
        <v>64</v>
      </c>
      <c r="X23" s="239" t="s">
        <v>64</v>
      </c>
      <c r="Y23" s="239" t="s">
        <v>64</v>
      </c>
      <c r="Z23" s="239" t="s">
        <v>64</v>
      </c>
      <c r="AA23" s="241" t="s">
        <v>64</v>
      </c>
      <c r="AB23" s="241" t="s">
        <v>64</v>
      </c>
      <c r="AC23" s="241" t="s">
        <v>64</v>
      </c>
      <c r="AD23" s="239" t="s">
        <v>64</v>
      </c>
      <c r="AE23" s="239" t="s">
        <v>64</v>
      </c>
      <c r="AF23" s="239" t="s">
        <v>64</v>
      </c>
      <c r="AG23" s="239" t="s">
        <v>64</v>
      </c>
      <c r="AH23" s="239" t="s">
        <v>64</v>
      </c>
      <c r="AI23" s="287">
        <f t="shared" si="4"/>
        <v>0</v>
      </c>
      <c r="AJ23" s="62">
        <v>0</v>
      </c>
      <c r="AK23" s="62">
        <f t="shared" si="5"/>
        <v>0</v>
      </c>
      <c r="AL23" s="40" t="s">
        <v>56</v>
      </c>
      <c r="AM23" s="112" t="s">
        <v>69</v>
      </c>
      <c r="AN23" s="112">
        <f>+AJ23/date!$D$38</f>
        <v>0</v>
      </c>
    </row>
    <row r="24" spans="1:40" x14ac:dyDescent="0.2">
      <c r="A24" s="54" t="s">
        <v>56</v>
      </c>
      <c r="B24" s="99" t="s">
        <v>23</v>
      </c>
      <c r="C24" s="14" t="s">
        <v>24</v>
      </c>
      <c r="D24" s="22"/>
      <c r="E24" s="22"/>
      <c r="F24" s="151">
        <v>1</v>
      </c>
      <c r="G24" s="151">
        <v>1</v>
      </c>
      <c r="H24" s="151">
        <v>1</v>
      </c>
      <c r="I24" s="151">
        <v>1</v>
      </c>
      <c r="J24" s="151">
        <v>1</v>
      </c>
      <c r="K24" s="151"/>
      <c r="L24" s="151"/>
      <c r="M24" s="151">
        <v>1</v>
      </c>
      <c r="N24" s="216">
        <v>1</v>
      </c>
      <c r="O24" s="216">
        <v>1</v>
      </c>
      <c r="P24" s="151">
        <v>1</v>
      </c>
      <c r="Q24" s="151">
        <v>1</v>
      </c>
      <c r="R24" s="22"/>
      <c r="S24" s="22"/>
      <c r="T24" s="37"/>
      <c r="U24" s="37"/>
      <c r="V24" s="37"/>
      <c r="W24" s="22"/>
      <c r="X24" s="22"/>
      <c r="Y24" s="22"/>
      <c r="Z24" s="22"/>
      <c r="AA24" s="37"/>
      <c r="AB24" s="37"/>
      <c r="AC24" s="37"/>
      <c r="AD24" s="22"/>
      <c r="AE24" s="22"/>
      <c r="AF24" s="22"/>
      <c r="AG24" s="22"/>
      <c r="AH24" s="274"/>
      <c r="AI24" s="38">
        <f t="shared" si="4"/>
        <v>10</v>
      </c>
      <c r="AJ24" s="62">
        <v>0</v>
      </c>
      <c r="AK24" s="62">
        <f t="shared" si="5"/>
        <v>10</v>
      </c>
      <c r="AL24" s="40"/>
      <c r="AM24" s="112"/>
      <c r="AN24" s="112">
        <f>+AJ24/date!$D$38</f>
        <v>0</v>
      </c>
    </row>
    <row r="25" spans="1:40" s="19" customFormat="1" x14ac:dyDescent="0.2">
      <c r="A25" s="55" t="s">
        <v>84</v>
      </c>
      <c r="B25" s="64" t="s">
        <v>85</v>
      </c>
      <c r="C25" s="14" t="s">
        <v>86</v>
      </c>
      <c r="D25" s="239" t="s">
        <v>64</v>
      </c>
      <c r="E25" s="239" t="s">
        <v>64</v>
      </c>
      <c r="F25" s="239" t="s">
        <v>64</v>
      </c>
      <c r="G25" s="239" t="s">
        <v>64</v>
      </c>
      <c r="H25" s="239" t="s">
        <v>64</v>
      </c>
      <c r="I25" s="239" t="s">
        <v>64</v>
      </c>
      <c r="J25" s="239" t="s">
        <v>64</v>
      </c>
      <c r="K25" s="239" t="s">
        <v>64</v>
      </c>
      <c r="L25" s="239" t="s">
        <v>64</v>
      </c>
      <c r="M25" s="239" t="s">
        <v>64</v>
      </c>
      <c r="N25" s="241" t="s">
        <v>64</v>
      </c>
      <c r="O25" s="241" t="s">
        <v>64</v>
      </c>
      <c r="P25" s="239" t="s">
        <v>64</v>
      </c>
      <c r="Q25" s="239" t="s">
        <v>64</v>
      </c>
      <c r="R25" s="239" t="s">
        <v>64</v>
      </c>
      <c r="S25" s="239" t="s">
        <v>64</v>
      </c>
      <c r="T25" s="241" t="s">
        <v>64</v>
      </c>
      <c r="U25" s="241" t="s">
        <v>64</v>
      </c>
      <c r="V25" s="241" t="s">
        <v>64</v>
      </c>
      <c r="W25" s="239" t="s">
        <v>64</v>
      </c>
      <c r="X25" s="239" t="s">
        <v>64</v>
      </c>
      <c r="Y25" s="239" t="s">
        <v>64</v>
      </c>
      <c r="Z25" s="239" t="s">
        <v>64</v>
      </c>
      <c r="AA25" s="241" t="s">
        <v>64</v>
      </c>
      <c r="AB25" s="241" t="s">
        <v>64</v>
      </c>
      <c r="AC25" s="241" t="s">
        <v>64</v>
      </c>
      <c r="AD25" s="239" t="s">
        <v>64</v>
      </c>
      <c r="AE25" s="239" t="s">
        <v>64</v>
      </c>
      <c r="AF25" s="239" t="s">
        <v>64</v>
      </c>
      <c r="AG25" s="239" t="s">
        <v>64</v>
      </c>
      <c r="AH25" s="242" t="s">
        <v>64</v>
      </c>
      <c r="AI25" s="286">
        <f>SUM(D25:AH25)</f>
        <v>0</v>
      </c>
      <c r="AJ25" s="62">
        <v>0</v>
      </c>
      <c r="AK25" s="155">
        <f>+AJ25+AI25</f>
        <v>0</v>
      </c>
      <c r="AL25" s="46" t="s">
        <v>84</v>
      </c>
      <c r="AM25" s="50" t="s">
        <v>69</v>
      </c>
      <c r="AN25" s="112">
        <f>+AJ25/date!$D$38</f>
        <v>0</v>
      </c>
    </row>
    <row r="26" spans="1:40" ht="13.5" thickBot="1" x14ac:dyDescent="0.25">
      <c r="A26" s="54" t="s">
        <v>79</v>
      </c>
      <c r="B26" s="64" t="s">
        <v>76</v>
      </c>
      <c r="C26" s="14" t="s">
        <v>80</v>
      </c>
      <c r="D26" s="37"/>
      <c r="E26" s="37"/>
      <c r="F26" s="37"/>
      <c r="G26" s="37"/>
      <c r="H26" s="37"/>
      <c r="I26" s="37"/>
      <c r="J26" s="22"/>
      <c r="K26" s="37"/>
      <c r="L26" s="37"/>
      <c r="M26" s="216">
        <v>1</v>
      </c>
      <c r="N26" s="216">
        <v>1</v>
      </c>
      <c r="O26" s="216">
        <v>1</v>
      </c>
      <c r="P26" s="151">
        <v>1</v>
      </c>
      <c r="Q26" s="151">
        <v>1</v>
      </c>
      <c r="R26" s="22"/>
      <c r="S26" s="22"/>
      <c r="T26" s="37"/>
      <c r="U26" s="37"/>
      <c r="V26" s="37"/>
      <c r="W26" s="22"/>
      <c r="X26" s="22"/>
      <c r="Y26" s="22"/>
      <c r="Z26" s="22"/>
      <c r="AA26" s="37"/>
      <c r="AB26" s="37"/>
      <c r="AC26" s="37"/>
      <c r="AD26" s="22"/>
      <c r="AE26" s="22"/>
      <c r="AF26" s="22"/>
      <c r="AG26" s="22"/>
      <c r="AH26" s="247"/>
      <c r="AI26" s="38">
        <f t="shared" si="4"/>
        <v>5</v>
      </c>
      <c r="AJ26" s="62">
        <v>0</v>
      </c>
      <c r="AK26" s="62">
        <f t="shared" si="5"/>
        <v>5</v>
      </c>
      <c r="AL26" s="40" t="s">
        <v>79</v>
      </c>
      <c r="AM26" s="112"/>
      <c r="AN26" s="112">
        <f>+AJ26/date!$D$38</f>
        <v>0</v>
      </c>
    </row>
    <row r="27" spans="1:40" x14ac:dyDescent="0.2">
      <c r="A27" s="54" t="s">
        <v>67</v>
      </c>
      <c r="B27" s="64" t="s">
        <v>68</v>
      </c>
      <c r="C27" s="14" t="s">
        <v>2</v>
      </c>
      <c r="D27" s="246" t="s">
        <v>64</v>
      </c>
      <c r="E27" s="239" t="s">
        <v>64</v>
      </c>
      <c r="F27" s="274">
        <v>1</v>
      </c>
      <c r="G27" s="274">
        <v>1</v>
      </c>
      <c r="H27" s="274">
        <v>1</v>
      </c>
      <c r="I27" s="274">
        <v>1</v>
      </c>
      <c r="J27" s="274">
        <v>1</v>
      </c>
      <c r="K27" s="239" t="s">
        <v>64</v>
      </c>
      <c r="L27" s="239" t="s">
        <v>64</v>
      </c>
      <c r="M27" s="274">
        <v>1</v>
      </c>
      <c r="N27" s="275">
        <v>1</v>
      </c>
      <c r="O27" s="275">
        <v>1</v>
      </c>
      <c r="P27" s="274">
        <v>1</v>
      </c>
      <c r="Q27" s="274">
        <v>1</v>
      </c>
      <c r="R27" s="239" t="s">
        <v>64</v>
      </c>
      <c r="S27" s="239" t="s">
        <v>64</v>
      </c>
      <c r="T27" s="241" t="s">
        <v>64</v>
      </c>
      <c r="U27" s="241" t="s">
        <v>64</v>
      </c>
      <c r="V27" s="241" t="s">
        <v>64</v>
      </c>
      <c r="W27" s="239" t="s">
        <v>64</v>
      </c>
      <c r="X27" s="239" t="s">
        <v>64</v>
      </c>
      <c r="Y27" s="239" t="s">
        <v>64</v>
      </c>
      <c r="Z27" s="239" t="s">
        <v>64</v>
      </c>
      <c r="AA27" s="241" t="s">
        <v>64</v>
      </c>
      <c r="AB27" s="241" t="s">
        <v>64</v>
      </c>
      <c r="AC27" s="241" t="s">
        <v>64</v>
      </c>
      <c r="AD27" s="239" t="s">
        <v>64</v>
      </c>
      <c r="AE27" s="239" t="s">
        <v>64</v>
      </c>
      <c r="AF27" s="239" t="s">
        <v>64</v>
      </c>
      <c r="AG27" s="239" t="s">
        <v>64</v>
      </c>
      <c r="AH27" s="261" t="s">
        <v>64</v>
      </c>
      <c r="AI27" s="38">
        <f t="shared" si="4"/>
        <v>10</v>
      </c>
      <c r="AJ27" s="62">
        <v>0</v>
      </c>
      <c r="AK27" s="62">
        <f t="shared" si="5"/>
        <v>10</v>
      </c>
      <c r="AL27" s="40" t="s">
        <v>67</v>
      </c>
      <c r="AM27" s="23" t="s">
        <v>69</v>
      </c>
      <c r="AN27" s="112">
        <f>+AJ27/date!$D$38</f>
        <v>0</v>
      </c>
    </row>
    <row r="28" spans="1:40" x14ac:dyDescent="0.2">
      <c r="A28" s="54" t="s">
        <v>72</v>
      </c>
      <c r="B28" s="64" t="s">
        <v>73</v>
      </c>
      <c r="C28" s="14" t="s">
        <v>74</v>
      </c>
      <c r="D28" s="37"/>
      <c r="E28" s="37"/>
      <c r="F28" s="216">
        <v>1</v>
      </c>
      <c r="G28" s="216">
        <v>1</v>
      </c>
      <c r="H28" s="216">
        <v>1</v>
      </c>
      <c r="I28" s="151">
        <v>1</v>
      </c>
      <c r="J28" s="151">
        <v>1</v>
      </c>
      <c r="K28" s="151"/>
      <c r="L28" s="151"/>
      <c r="M28" s="151">
        <v>1</v>
      </c>
      <c r="N28" s="216">
        <v>1</v>
      </c>
      <c r="O28" s="216">
        <v>1</v>
      </c>
      <c r="P28" s="151">
        <v>1</v>
      </c>
      <c r="Q28" s="151">
        <v>1</v>
      </c>
      <c r="R28" s="151"/>
      <c r="S28" s="151"/>
      <c r="T28" s="216">
        <v>1</v>
      </c>
      <c r="U28" s="216">
        <v>1</v>
      </c>
      <c r="V28" s="216">
        <v>1</v>
      </c>
      <c r="W28" s="183">
        <v>1</v>
      </c>
      <c r="X28" s="183">
        <v>1</v>
      </c>
      <c r="Y28" s="22"/>
      <c r="Z28" s="22"/>
      <c r="AA28" s="37"/>
      <c r="AB28" s="37"/>
      <c r="AC28" s="37"/>
      <c r="AD28" s="36"/>
      <c r="AE28" s="36"/>
      <c r="AF28" s="22"/>
      <c r="AG28" s="22"/>
      <c r="AH28" s="105"/>
      <c r="AI28" s="38">
        <f t="shared" si="4"/>
        <v>15</v>
      </c>
      <c r="AJ28" s="62">
        <v>0</v>
      </c>
      <c r="AK28" s="62">
        <f t="shared" si="5"/>
        <v>15</v>
      </c>
      <c r="AL28" s="40" t="s">
        <v>72</v>
      </c>
      <c r="AM28" s="50"/>
      <c r="AN28" s="112">
        <f>+AJ28/date!$D$38</f>
        <v>0</v>
      </c>
    </row>
    <row r="29" spans="1:40" x14ac:dyDescent="0.2">
      <c r="A29" s="54" t="s">
        <v>57</v>
      </c>
      <c r="B29" s="64" t="s">
        <v>29</v>
      </c>
      <c r="C29" s="14" t="s">
        <v>30</v>
      </c>
      <c r="D29" s="239" t="s">
        <v>64</v>
      </c>
      <c r="E29" s="239" t="s">
        <v>64</v>
      </c>
      <c r="F29" s="241" t="s">
        <v>64</v>
      </c>
      <c r="G29" s="241" t="s">
        <v>64</v>
      </c>
      <c r="H29" s="241" t="s">
        <v>64</v>
      </c>
      <c r="I29" s="239" t="s">
        <v>64</v>
      </c>
      <c r="J29" s="239" t="s">
        <v>64</v>
      </c>
      <c r="K29" s="239" t="s">
        <v>64</v>
      </c>
      <c r="L29" s="239" t="s">
        <v>64</v>
      </c>
      <c r="M29" s="239" t="s">
        <v>64</v>
      </c>
      <c r="N29" s="241" t="s">
        <v>64</v>
      </c>
      <c r="O29" s="241" t="s">
        <v>64</v>
      </c>
      <c r="P29" s="239" t="s">
        <v>64</v>
      </c>
      <c r="Q29" s="239" t="s">
        <v>64</v>
      </c>
      <c r="R29" s="239" t="s">
        <v>64</v>
      </c>
      <c r="S29" s="239" t="s">
        <v>64</v>
      </c>
      <c r="T29" s="241" t="s">
        <v>64</v>
      </c>
      <c r="U29" s="241" t="s">
        <v>64</v>
      </c>
      <c r="V29" s="241" t="s">
        <v>64</v>
      </c>
      <c r="W29" s="239" t="s">
        <v>64</v>
      </c>
      <c r="X29" s="239" t="s">
        <v>64</v>
      </c>
      <c r="Y29" s="239" t="s">
        <v>64</v>
      </c>
      <c r="Z29" s="239" t="s">
        <v>64</v>
      </c>
      <c r="AA29" s="241" t="s">
        <v>64</v>
      </c>
      <c r="AB29" s="241" t="s">
        <v>64</v>
      </c>
      <c r="AC29" s="241" t="s">
        <v>64</v>
      </c>
      <c r="AD29" s="259" t="s">
        <v>64</v>
      </c>
      <c r="AE29" s="259" t="s">
        <v>64</v>
      </c>
      <c r="AF29" s="241" t="s">
        <v>64</v>
      </c>
      <c r="AG29" s="241" t="s">
        <v>64</v>
      </c>
      <c r="AH29" s="261" t="s">
        <v>64</v>
      </c>
      <c r="AI29" s="282">
        <f t="shared" si="4"/>
        <v>0</v>
      </c>
      <c r="AJ29" s="62">
        <v>0</v>
      </c>
      <c r="AK29" s="62">
        <f t="shared" si="5"/>
        <v>0</v>
      </c>
      <c r="AL29" s="40" t="s">
        <v>57</v>
      </c>
      <c r="AM29" s="23" t="s">
        <v>69</v>
      </c>
      <c r="AN29" s="112">
        <f>+AJ29/date!$D$38</f>
        <v>0</v>
      </c>
    </row>
    <row r="30" spans="1:40" ht="12" customHeight="1" x14ac:dyDescent="0.2">
      <c r="A30" s="54" t="s">
        <v>58</v>
      </c>
      <c r="B30" s="64" t="s">
        <v>9</v>
      </c>
      <c r="C30" s="14" t="s">
        <v>10</v>
      </c>
      <c r="D30" s="246" t="s">
        <v>64</v>
      </c>
      <c r="E30" s="239" t="s">
        <v>64</v>
      </c>
      <c r="F30" s="239" t="s">
        <v>64</v>
      </c>
      <c r="G30" s="246" t="s">
        <v>64</v>
      </c>
      <c r="H30" s="246" t="s">
        <v>64</v>
      </c>
      <c r="I30" s="246" t="s">
        <v>64</v>
      </c>
      <c r="J30" s="246" t="s">
        <v>64</v>
      </c>
      <c r="K30" s="257" t="s">
        <v>64</v>
      </c>
      <c r="L30" s="241" t="s">
        <v>64</v>
      </c>
      <c r="M30" s="241" t="s">
        <v>64</v>
      </c>
      <c r="N30" s="257" t="s">
        <v>64</v>
      </c>
      <c r="O30" s="257" t="s">
        <v>64</v>
      </c>
      <c r="P30" s="246" t="s">
        <v>64</v>
      </c>
      <c r="Q30" s="246" t="s">
        <v>64</v>
      </c>
      <c r="R30" s="239" t="s">
        <v>64</v>
      </c>
      <c r="S30" s="239" t="s">
        <v>64</v>
      </c>
      <c r="T30" s="241" t="s">
        <v>64</v>
      </c>
      <c r="U30" s="241" t="s">
        <v>64</v>
      </c>
      <c r="V30" s="241" t="s">
        <v>64</v>
      </c>
      <c r="W30" s="239" t="s">
        <v>64</v>
      </c>
      <c r="X30" s="239" t="s">
        <v>64</v>
      </c>
      <c r="Y30" s="239" t="s">
        <v>64</v>
      </c>
      <c r="Z30" s="239" t="s">
        <v>64</v>
      </c>
      <c r="AA30" s="275">
        <v>1</v>
      </c>
      <c r="AB30" s="275">
        <v>1</v>
      </c>
      <c r="AC30" s="275">
        <v>1</v>
      </c>
      <c r="AD30" s="274">
        <v>1</v>
      </c>
      <c r="AE30" s="274">
        <v>1</v>
      </c>
      <c r="AF30" s="239" t="s">
        <v>64</v>
      </c>
      <c r="AG30" s="239" t="s">
        <v>64</v>
      </c>
      <c r="AH30" s="262" t="s">
        <v>64</v>
      </c>
      <c r="AI30" s="282">
        <f t="shared" si="4"/>
        <v>5</v>
      </c>
      <c r="AJ30" s="62">
        <v>0</v>
      </c>
      <c r="AK30" s="62">
        <f t="shared" si="5"/>
        <v>5</v>
      </c>
      <c r="AL30" s="40" t="s">
        <v>58</v>
      </c>
      <c r="AM30" s="23" t="s">
        <v>69</v>
      </c>
      <c r="AN30" s="112">
        <f>+AJ30/date!$D$38</f>
        <v>0</v>
      </c>
    </row>
    <row r="31" spans="1:40" x14ac:dyDescent="0.2">
      <c r="A31" s="54" t="s">
        <v>59</v>
      </c>
      <c r="B31" s="63" t="s">
        <v>27</v>
      </c>
      <c r="C31" s="4" t="s">
        <v>28</v>
      </c>
      <c r="D31" s="239" t="s">
        <v>64</v>
      </c>
      <c r="E31" s="239" t="s">
        <v>64</v>
      </c>
      <c r="F31" s="192"/>
      <c r="G31" s="192"/>
      <c r="H31" s="192"/>
      <c r="I31" s="192"/>
      <c r="J31" s="192"/>
      <c r="K31" s="257" t="s">
        <v>64</v>
      </c>
      <c r="L31" s="241" t="s">
        <v>64</v>
      </c>
      <c r="M31" s="222"/>
      <c r="N31" s="222"/>
      <c r="O31" s="222"/>
      <c r="P31" s="222"/>
      <c r="Q31" s="223"/>
      <c r="R31" s="257" t="s">
        <v>64</v>
      </c>
      <c r="S31" s="241" t="s">
        <v>64</v>
      </c>
      <c r="T31" s="224"/>
      <c r="U31" s="224"/>
      <c r="V31" s="224"/>
      <c r="W31" s="222"/>
      <c r="X31" s="222"/>
      <c r="Y31" s="257" t="s">
        <v>64</v>
      </c>
      <c r="Z31" s="241" t="s">
        <v>64</v>
      </c>
      <c r="AA31" s="222"/>
      <c r="AB31" s="222"/>
      <c r="AC31" s="222"/>
      <c r="AD31" s="222"/>
      <c r="AE31" s="222"/>
      <c r="AF31" s="239" t="s">
        <v>64</v>
      </c>
      <c r="AG31" s="239" t="s">
        <v>64</v>
      </c>
      <c r="AH31" s="262" t="s">
        <v>64</v>
      </c>
      <c r="AI31" s="287">
        <f t="shared" si="4"/>
        <v>0</v>
      </c>
      <c r="AJ31" s="62">
        <v>0.95200000000000007</v>
      </c>
      <c r="AK31" s="62">
        <f t="shared" si="5"/>
        <v>0.95200000000000007</v>
      </c>
      <c r="AL31" s="40" t="s">
        <v>59</v>
      </c>
      <c r="AM31" s="23" t="s">
        <v>69</v>
      </c>
      <c r="AN31" s="252">
        <f>+AJ31/date!$D$38</f>
        <v>19.992000000000001</v>
      </c>
    </row>
    <row r="32" spans="1:40" x14ac:dyDescent="0.2">
      <c r="A32" s="40" t="s">
        <v>62</v>
      </c>
      <c r="B32" s="44" t="s">
        <v>63</v>
      </c>
      <c r="C32" s="4" t="s">
        <v>8</v>
      </c>
      <c r="D32" s="239" t="s">
        <v>64</v>
      </c>
      <c r="E32" s="239" t="s">
        <v>64</v>
      </c>
      <c r="F32" s="274">
        <v>1</v>
      </c>
      <c r="G32" s="274">
        <v>1</v>
      </c>
      <c r="H32" s="274">
        <v>1</v>
      </c>
      <c r="I32" s="274">
        <v>1</v>
      </c>
      <c r="J32" s="274">
        <v>1</v>
      </c>
      <c r="K32" s="239" t="s">
        <v>64</v>
      </c>
      <c r="L32" s="239" t="s">
        <v>64</v>
      </c>
      <c r="M32" s="274">
        <v>1</v>
      </c>
      <c r="N32" s="275">
        <v>1</v>
      </c>
      <c r="O32" s="275">
        <v>1</v>
      </c>
      <c r="P32" s="274">
        <v>1</v>
      </c>
      <c r="Q32" s="274">
        <v>1</v>
      </c>
      <c r="R32" s="239" t="s">
        <v>64</v>
      </c>
      <c r="S32" s="239" t="s">
        <v>64</v>
      </c>
      <c r="T32" s="275">
        <v>1</v>
      </c>
      <c r="U32" s="275">
        <v>1</v>
      </c>
      <c r="V32" s="275">
        <v>1</v>
      </c>
      <c r="W32" s="274">
        <v>1</v>
      </c>
      <c r="X32" s="274">
        <v>1</v>
      </c>
      <c r="Y32" s="246" t="s">
        <v>64</v>
      </c>
      <c r="Z32" s="239" t="s">
        <v>64</v>
      </c>
      <c r="AA32" s="239" t="s">
        <v>64</v>
      </c>
      <c r="AB32" s="239" t="s">
        <v>64</v>
      </c>
      <c r="AC32" s="239" t="s">
        <v>64</v>
      </c>
      <c r="AD32" s="239" t="s">
        <v>64</v>
      </c>
      <c r="AE32" s="239" t="s">
        <v>64</v>
      </c>
      <c r="AF32" s="239" t="s">
        <v>64</v>
      </c>
      <c r="AG32" s="239" t="s">
        <v>64</v>
      </c>
      <c r="AH32" s="261" t="s">
        <v>64</v>
      </c>
      <c r="AI32" s="282">
        <f t="shared" si="4"/>
        <v>15</v>
      </c>
      <c r="AJ32" s="62">
        <v>0</v>
      </c>
      <c r="AK32" s="30">
        <f t="shared" ref="AK32:AK35" si="10">+AJ32+AI32</f>
        <v>15</v>
      </c>
      <c r="AL32" s="40" t="s">
        <v>62</v>
      </c>
      <c r="AM32" s="23" t="s">
        <v>69</v>
      </c>
      <c r="AN32" s="112">
        <f>+AJ32/date!$D$38</f>
        <v>0</v>
      </c>
    </row>
    <row r="33" spans="1:40" x14ac:dyDescent="0.2">
      <c r="A33" s="54" t="s">
        <v>60</v>
      </c>
      <c r="B33" s="63" t="s">
        <v>16</v>
      </c>
      <c r="C33" s="4" t="s">
        <v>17</v>
      </c>
      <c r="D33" s="37"/>
      <c r="E33" s="22"/>
      <c r="F33" s="151">
        <v>1</v>
      </c>
      <c r="G33" s="151">
        <v>1</v>
      </c>
      <c r="H33" s="151">
        <v>1</v>
      </c>
      <c r="I33" s="151">
        <v>1</v>
      </c>
      <c r="J33" s="151">
        <v>1</v>
      </c>
      <c r="K33" s="151"/>
      <c r="L33" s="151"/>
      <c r="M33" s="151">
        <v>1</v>
      </c>
      <c r="N33" s="151">
        <v>1</v>
      </c>
      <c r="O33" s="151">
        <v>1</v>
      </c>
      <c r="P33" s="151">
        <v>1</v>
      </c>
      <c r="Q33" s="151">
        <v>1</v>
      </c>
      <c r="R33" s="22"/>
      <c r="S33" s="22"/>
      <c r="T33" s="37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105"/>
      <c r="AI33" s="38">
        <f t="shared" si="4"/>
        <v>10</v>
      </c>
      <c r="AJ33" s="62">
        <v>0</v>
      </c>
      <c r="AK33" s="30">
        <f t="shared" si="10"/>
        <v>10</v>
      </c>
      <c r="AL33" s="40" t="s">
        <v>60</v>
      </c>
      <c r="AM33" s="112"/>
      <c r="AN33" s="112">
        <f>+AJ33/date!$D$38</f>
        <v>0</v>
      </c>
    </row>
    <row r="34" spans="1:40" x14ac:dyDescent="0.2">
      <c r="A34" s="208" t="s">
        <v>107</v>
      </c>
      <c r="B34" s="210" t="s">
        <v>108</v>
      </c>
      <c r="C34" s="203" t="s">
        <v>111</v>
      </c>
      <c r="D34" s="263" t="s">
        <v>64</v>
      </c>
      <c r="E34" s="244" t="s">
        <v>64</v>
      </c>
      <c r="F34" s="239" t="s">
        <v>64</v>
      </c>
      <c r="G34" s="239" t="s">
        <v>64</v>
      </c>
      <c r="H34" s="239" t="s">
        <v>64</v>
      </c>
      <c r="I34" s="239" t="s">
        <v>64</v>
      </c>
      <c r="J34" s="239" t="s">
        <v>64</v>
      </c>
      <c r="K34" s="242" t="s">
        <v>64</v>
      </c>
      <c r="L34" s="244" t="s">
        <v>64</v>
      </c>
      <c r="M34" s="242" t="s">
        <v>64</v>
      </c>
      <c r="N34" s="244" t="s">
        <v>64</v>
      </c>
      <c r="O34" s="239" t="s">
        <v>64</v>
      </c>
      <c r="P34" s="242" t="s">
        <v>64</v>
      </c>
      <c r="Q34" s="242" t="s">
        <v>64</v>
      </c>
      <c r="R34" s="242" t="s">
        <v>64</v>
      </c>
      <c r="S34" s="244" t="s">
        <v>64</v>
      </c>
      <c r="T34" s="263" t="s">
        <v>64</v>
      </c>
      <c r="U34" s="244" t="s">
        <v>64</v>
      </c>
      <c r="V34" s="242" t="s">
        <v>64</v>
      </c>
      <c r="W34" s="242" t="s">
        <v>64</v>
      </c>
      <c r="X34" s="242" t="s">
        <v>64</v>
      </c>
      <c r="Y34" s="242" t="s">
        <v>64</v>
      </c>
      <c r="Z34" s="242" t="s">
        <v>64</v>
      </c>
      <c r="AA34" s="242" t="s">
        <v>64</v>
      </c>
      <c r="AB34" s="244" t="s">
        <v>64</v>
      </c>
      <c r="AC34" s="242" t="s">
        <v>64</v>
      </c>
      <c r="AD34" s="242" t="s">
        <v>64</v>
      </c>
      <c r="AE34" s="242" t="s">
        <v>64</v>
      </c>
      <c r="AF34" s="242" t="s">
        <v>64</v>
      </c>
      <c r="AG34" s="242" t="s">
        <v>64</v>
      </c>
      <c r="AH34" s="261" t="s">
        <v>64</v>
      </c>
      <c r="AI34" s="282">
        <f t="shared" ref="AI34" si="11">SUM(D34:AH34)</f>
        <v>0</v>
      </c>
      <c r="AJ34" s="62">
        <v>0</v>
      </c>
      <c r="AK34" s="30">
        <f t="shared" ref="AK34" si="12">+AJ34+AI34</f>
        <v>0</v>
      </c>
      <c r="AL34" s="202" t="s">
        <v>107</v>
      </c>
      <c r="AM34" s="23" t="s">
        <v>69</v>
      </c>
      <c r="AN34" s="112">
        <f>+AJ34/date!$D$38</f>
        <v>0</v>
      </c>
    </row>
    <row r="35" spans="1:40" ht="13.5" thickBot="1" x14ac:dyDescent="0.25">
      <c r="A35" s="141" t="s">
        <v>61</v>
      </c>
      <c r="B35" s="65" t="s">
        <v>14</v>
      </c>
      <c r="C35" s="7" t="s">
        <v>15</v>
      </c>
      <c r="D35" s="247" t="s">
        <v>64</v>
      </c>
      <c r="E35" s="248" t="s">
        <v>64</v>
      </c>
      <c r="F35" s="247" t="s">
        <v>64</v>
      </c>
      <c r="G35" s="355" t="s">
        <v>64</v>
      </c>
      <c r="H35" s="278" t="s">
        <v>64</v>
      </c>
      <c r="I35" s="278" t="s">
        <v>64</v>
      </c>
      <c r="J35" s="355" t="s">
        <v>64</v>
      </c>
      <c r="K35" s="278" t="s">
        <v>64</v>
      </c>
      <c r="L35" s="248" t="s">
        <v>64</v>
      </c>
      <c r="M35" s="247" t="s">
        <v>64</v>
      </c>
      <c r="N35" s="355" t="s">
        <v>64</v>
      </c>
      <c r="O35" s="278" t="s">
        <v>64</v>
      </c>
      <c r="P35" s="278" t="s">
        <v>64</v>
      </c>
      <c r="Q35" s="278" t="s">
        <v>64</v>
      </c>
      <c r="R35" s="247" t="s">
        <v>64</v>
      </c>
      <c r="S35" s="248" t="s">
        <v>64</v>
      </c>
      <c r="T35" s="247" t="s">
        <v>64</v>
      </c>
      <c r="U35" s="248" t="s">
        <v>64</v>
      </c>
      <c r="V35" s="247" t="s">
        <v>64</v>
      </c>
      <c r="W35" s="247" t="s">
        <v>64</v>
      </c>
      <c r="X35" s="247" t="s">
        <v>64</v>
      </c>
      <c r="Y35" s="247" t="s">
        <v>64</v>
      </c>
      <c r="Z35" s="247" t="s">
        <v>64</v>
      </c>
      <c r="AA35" s="279" t="s">
        <v>64</v>
      </c>
      <c r="AB35" s="248" t="s">
        <v>64</v>
      </c>
      <c r="AC35" s="247" t="s">
        <v>64</v>
      </c>
      <c r="AD35" s="247" t="s">
        <v>64</v>
      </c>
      <c r="AE35" s="247" t="s">
        <v>64</v>
      </c>
      <c r="AF35" s="247" t="s">
        <v>64</v>
      </c>
      <c r="AG35" s="247" t="s">
        <v>64</v>
      </c>
      <c r="AH35" s="279" t="s">
        <v>64</v>
      </c>
      <c r="AI35" s="38">
        <f t="shared" si="4"/>
        <v>0</v>
      </c>
      <c r="AJ35" s="31">
        <v>0</v>
      </c>
      <c r="AK35" s="31">
        <f t="shared" si="10"/>
        <v>0</v>
      </c>
      <c r="AL35" s="47" t="s">
        <v>61</v>
      </c>
      <c r="AM35" s="113" t="s">
        <v>69</v>
      </c>
      <c r="AN35" s="112">
        <f>+AJ35/date!$D$38</f>
        <v>0</v>
      </c>
    </row>
    <row r="36" spans="1:40" ht="13.5" thickBot="1" x14ac:dyDescent="0.25">
      <c r="D36" s="140">
        <v>40391</v>
      </c>
      <c r="E36" s="140">
        <v>40392</v>
      </c>
      <c r="F36" s="140">
        <v>40393</v>
      </c>
      <c r="G36" s="140">
        <v>40394</v>
      </c>
      <c r="H36" s="140">
        <v>40395</v>
      </c>
      <c r="I36" s="140">
        <v>40396</v>
      </c>
      <c r="J36" s="140">
        <v>40397</v>
      </c>
      <c r="K36" s="140">
        <v>40398</v>
      </c>
      <c r="L36" s="140">
        <v>40399</v>
      </c>
      <c r="M36" s="140">
        <v>40400</v>
      </c>
      <c r="N36" s="140">
        <v>40401</v>
      </c>
      <c r="O36" s="140">
        <v>40402</v>
      </c>
      <c r="P36" s="140">
        <v>40403</v>
      </c>
      <c r="Q36" s="140">
        <v>40404</v>
      </c>
      <c r="R36" s="150">
        <v>40405</v>
      </c>
      <c r="S36" s="140">
        <v>40406</v>
      </c>
      <c r="T36" s="140">
        <v>40407</v>
      </c>
      <c r="U36" s="140">
        <v>40408</v>
      </c>
      <c r="V36" s="140">
        <v>40409</v>
      </c>
      <c r="W36" s="140">
        <v>40410</v>
      </c>
      <c r="X36" s="140">
        <v>40411</v>
      </c>
      <c r="Y36" s="140">
        <v>40412</v>
      </c>
      <c r="Z36" s="140">
        <v>40413</v>
      </c>
      <c r="AA36" s="140">
        <v>40414</v>
      </c>
      <c r="AB36" s="140">
        <v>40415</v>
      </c>
      <c r="AC36" s="140">
        <v>40416</v>
      </c>
      <c r="AD36" s="140">
        <v>40417</v>
      </c>
      <c r="AE36" s="140">
        <v>40418</v>
      </c>
      <c r="AF36" s="140">
        <v>40419</v>
      </c>
      <c r="AG36" s="140">
        <v>40420</v>
      </c>
      <c r="AH36" s="140">
        <v>40421</v>
      </c>
      <c r="AI36" s="26">
        <f>SUM(AI10:AI35)</f>
        <v>207</v>
      </c>
      <c r="AJ36" s="26">
        <f>SUM(AJ10:AJ35)</f>
        <v>0.95200000000000007</v>
      </c>
      <c r="AK36" s="33">
        <f>SUM(AK10:AK35)</f>
        <v>207.952</v>
      </c>
      <c r="AN36" s="26">
        <f>SUM(AN10:AN35)</f>
        <v>19.992000000000001</v>
      </c>
    </row>
    <row r="37" spans="1:40" x14ac:dyDescent="0.2">
      <c r="AI37">
        <f>SUBTOTAL(9,AI12:AI35)</f>
        <v>177</v>
      </c>
    </row>
    <row r="38" spans="1:40" x14ac:dyDescent="0.2">
      <c r="AI38" s="264"/>
    </row>
    <row r="39" spans="1:40" x14ac:dyDescent="0.2">
      <c r="AJ39" s="28"/>
      <c r="AL39" s="265"/>
    </row>
    <row r="40" spans="1:40" x14ac:dyDescent="0.2">
      <c r="AJ40" s="28"/>
      <c r="AL40" s="265"/>
    </row>
    <row r="42" spans="1:40" ht="15" x14ac:dyDescent="0.25">
      <c r="S42" s="18" t="s">
        <v>44</v>
      </c>
    </row>
    <row r="44" spans="1:40" ht="13.5" hidden="1" thickBot="1" x14ac:dyDescent="0.25">
      <c r="P44" s="94"/>
    </row>
  </sheetData>
  <autoFilter ref="A9:AM40"/>
  <mergeCells count="4">
    <mergeCell ref="AI1:AI7"/>
    <mergeCell ref="AJ1:AJ7"/>
    <mergeCell ref="AK1:AK7"/>
    <mergeCell ref="D4:M4"/>
  </mergeCells>
  <phoneticPr fontId="2" type="noConversion"/>
  <conditionalFormatting sqref="D36:AH36 D9:AG9 D7:AH8">
    <cfRule type="timePeriod" dxfId="45" priority="71" stopIfTrue="1" timePeriod="today">
      <formula>FLOOR(D7,1)=TODAY()</formula>
    </cfRule>
  </conditionalFormatting>
  <conditionalFormatting sqref="D34:AG34 D35:AH36 D10:AH11 D9:AG9 D12:AG17 D18:L18 D27:AH33 D25:AG26 O18:AH18 D7:AH8 D19:AH24">
    <cfRule type="expression" dxfId="44" priority="84">
      <formula>D$8=1</formula>
    </cfRule>
    <cfRule type="expression" dxfId="43" priority="85">
      <formula>D$8=7</formula>
    </cfRule>
  </conditionalFormatting>
  <conditionalFormatting sqref="AH34">
    <cfRule type="expression" dxfId="42" priority="15">
      <formula>AH$8=1</formula>
    </cfRule>
    <cfRule type="expression" dxfId="41" priority="16">
      <formula>AH$8=7</formula>
    </cfRule>
  </conditionalFormatting>
  <conditionalFormatting sqref="B4">
    <cfRule type="expression" dxfId="40" priority="12">
      <formula>B$8=1</formula>
    </cfRule>
    <cfRule type="expression" dxfId="39" priority="13">
      <formula>B$8=7</formula>
    </cfRule>
  </conditionalFormatting>
  <conditionalFormatting sqref="M18:N18">
    <cfRule type="expression" dxfId="38" priority="4">
      <formula>M$8=1</formula>
    </cfRule>
    <cfRule type="expression" dxfId="37" priority="5">
      <formula>M$8=7</formula>
    </cfRule>
  </conditionalFormatting>
  <conditionalFormatting sqref="AH25:AH26 AH12:AH17">
    <cfRule type="expression" dxfId="36" priority="2">
      <formula>AH$8=1</formula>
    </cfRule>
    <cfRule type="expression" dxfId="35" priority="3">
      <formula>AH$8=7</formula>
    </cfRule>
  </conditionalFormatting>
  <conditionalFormatting sqref="A10:C22 AI10:AM12 A25:C35 A23:A24 C23:C24 AL39:AL40 AI34:AM35 AM23 AI25:AI33 AK25:AM33 AI13:AI22 AK13:AM22 AJ13:AJ33">
    <cfRule type="expression" dxfId="34" priority="920" stopIfTrue="1">
      <formula>$A10=$P$44</formula>
    </cfRule>
  </conditionalFormatting>
  <conditionalFormatting sqref="B23 AI23:AI24 AK23:AL23">
    <cfRule type="expression" dxfId="33" priority="929" stopIfTrue="1">
      <formula>$A24=$P$44</formula>
    </cfRule>
  </conditionalFormatting>
  <conditionalFormatting sqref="AK24:AM24 B24">
    <cfRule type="expression" dxfId="32" priority="932" stopIfTrue="1">
      <formula>#REF!=$P$44</formula>
    </cfRule>
  </conditionalFormatting>
  <conditionalFormatting sqref="AI38">
    <cfRule type="expression" dxfId="31" priority="935" stopIfTrue="1">
      <formula>$A37=$P$44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initiales">
                <anchor moveWithCells="1" sizeWithCells="1">
                  <from>
                    <xdr:col>41</xdr:col>
                    <xdr:colOff>95250</xdr:colOff>
                    <xdr:row>1</xdr:row>
                    <xdr:rowOff>142875</xdr:rowOff>
                  </from>
                  <to>
                    <xdr:col>42</xdr:col>
                    <xdr:colOff>228600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rgb="FFC00000"/>
  </sheetPr>
  <dimension ref="A1:AN24"/>
  <sheetViews>
    <sheetView showGridLines="0" workbookViewId="0">
      <pane xSplit="2" ySplit="2" topLeftCell="C3" activePane="bottomRight" state="frozen"/>
      <selection pane="topRight" activeCell="C1" sqref="C1"/>
      <selection pane="bottomLeft" activeCell="A3" sqref="A3"/>
      <selection pane="bottomRight" sqref="A1:A2"/>
    </sheetView>
  </sheetViews>
  <sheetFormatPr baseColWidth="10" defaultRowHeight="12.75" x14ac:dyDescent="0.2"/>
  <cols>
    <col min="1" max="1" width="8.42578125" customWidth="1"/>
    <col min="2" max="2" width="11.7109375" bestFit="1" customWidth="1"/>
    <col min="3" max="37" width="5.42578125" customWidth="1"/>
  </cols>
  <sheetData>
    <row r="1" spans="1:40" s="231" customFormat="1" ht="13.5" customHeight="1" x14ac:dyDescent="0.25">
      <c r="A1" s="470">
        <f>+M2</f>
        <v>42258</v>
      </c>
      <c r="B1" s="361" t="s">
        <v>165</v>
      </c>
      <c r="C1" s="361"/>
      <c r="D1" s="361"/>
      <c r="E1" s="361"/>
      <c r="F1" s="361"/>
      <c r="G1" s="361"/>
      <c r="H1" s="360"/>
      <c r="I1" s="466" t="s">
        <v>195</v>
      </c>
      <c r="J1" s="467"/>
      <c r="K1" s="467"/>
      <c r="L1" s="467"/>
      <c r="M1" s="467"/>
      <c r="N1" s="467"/>
      <c r="O1" s="468"/>
      <c r="P1" s="466" t="s">
        <v>196</v>
      </c>
      <c r="Q1" s="467"/>
      <c r="R1" s="467"/>
      <c r="S1" s="467"/>
      <c r="T1" s="467"/>
      <c r="U1" s="467"/>
      <c r="V1" s="468"/>
      <c r="W1" s="466" t="s">
        <v>197</v>
      </c>
      <c r="X1" s="467"/>
      <c r="Y1" s="467"/>
      <c r="Z1" s="467"/>
      <c r="AA1" s="467"/>
      <c r="AB1" s="467"/>
      <c r="AC1" s="468"/>
      <c r="AD1" s="362" t="s">
        <v>198</v>
      </c>
      <c r="AE1" s="361"/>
      <c r="AF1" s="361"/>
      <c r="AG1" s="317" t="s">
        <v>222</v>
      </c>
      <c r="AH1" s="231" t="s">
        <v>24</v>
      </c>
      <c r="AI1" s="231" t="s">
        <v>48</v>
      </c>
      <c r="AJ1" s="231" t="s">
        <v>225</v>
      </c>
    </row>
    <row r="2" spans="1:40" s="231" customFormat="1" ht="13.5" customHeight="1" x14ac:dyDescent="0.25">
      <c r="A2" s="471"/>
      <c r="B2" s="359"/>
      <c r="C2" s="293">
        <v>42248</v>
      </c>
      <c r="D2" s="293">
        <v>42249</v>
      </c>
      <c r="E2" s="293">
        <v>42250</v>
      </c>
      <c r="F2" s="293">
        <v>42251</v>
      </c>
      <c r="G2" s="293">
        <v>42252</v>
      </c>
      <c r="H2" s="293">
        <v>42253</v>
      </c>
      <c r="I2" s="293">
        <v>42254</v>
      </c>
      <c r="J2" s="293">
        <v>42255</v>
      </c>
      <c r="K2" s="293">
        <v>42256</v>
      </c>
      <c r="L2" s="293">
        <v>42257</v>
      </c>
      <c r="M2" s="293">
        <v>42258</v>
      </c>
      <c r="N2" s="293">
        <v>42259</v>
      </c>
      <c r="O2" s="293">
        <v>42260</v>
      </c>
      <c r="P2" s="293">
        <v>42261</v>
      </c>
      <c r="Q2" s="293">
        <v>42262</v>
      </c>
      <c r="R2" s="293">
        <v>42263</v>
      </c>
      <c r="S2" s="293">
        <v>42264</v>
      </c>
      <c r="T2" s="293">
        <v>42265</v>
      </c>
      <c r="U2" s="293">
        <v>42266</v>
      </c>
      <c r="V2" s="293">
        <v>42267</v>
      </c>
      <c r="W2" s="293">
        <v>42268</v>
      </c>
      <c r="X2" s="293">
        <v>42269</v>
      </c>
      <c r="Y2" s="293">
        <v>42270</v>
      </c>
      <c r="Z2" s="293">
        <v>42271</v>
      </c>
      <c r="AA2" s="293">
        <v>42272</v>
      </c>
      <c r="AB2" s="293">
        <v>42273</v>
      </c>
      <c r="AC2" s="293">
        <v>42274</v>
      </c>
      <c r="AD2" s="293">
        <v>42275</v>
      </c>
      <c r="AE2" s="293">
        <v>42276</v>
      </c>
      <c r="AF2" s="293">
        <v>42277</v>
      </c>
      <c r="AG2" s="318"/>
    </row>
    <row r="3" spans="1:40" s="231" customFormat="1" ht="24.95" customHeight="1" x14ac:dyDescent="0.25">
      <c r="A3" s="269" t="s">
        <v>5</v>
      </c>
      <c r="B3" s="269" t="s">
        <v>4</v>
      </c>
      <c r="C3" s="254" t="s">
        <v>157</v>
      </c>
      <c r="D3" s="285" t="s">
        <v>141</v>
      </c>
      <c r="E3" s="254" t="s">
        <v>142</v>
      </c>
      <c r="F3" s="272" t="s">
        <v>141</v>
      </c>
      <c r="G3" s="232" t="s">
        <v>123</v>
      </c>
      <c r="H3" s="232" t="s">
        <v>123</v>
      </c>
      <c r="I3" s="254" t="s">
        <v>144</v>
      </c>
      <c r="J3" s="254" t="s">
        <v>211</v>
      </c>
      <c r="K3" s="266" t="s">
        <v>212</v>
      </c>
      <c r="L3" s="254" t="s">
        <v>213</v>
      </c>
      <c r="M3" s="254" t="s">
        <v>142</v>
      </c>
      <c r="N3" s="232" t="s">
        <v>123</v>
      </c>
      <c r="O3" s="232" t="s">
        <v>123</v>
      </c>
      <c r="P3" s="266" t="s">
        <v>160</v>
      </c>
      <c r="Q3" s="254" t="s">
        <v>214</v>
      </c>
      <c r="R3" s="234" t="s">
        <v>214</v>
      </c>
      <c r="S3" s="266" t="s">
        <v>160</v>
      </c>
      <c r="T3" s="272" t="s">
        <v>141</v>
      </c>
      <c r="U3" s="232" t="s">
        <v>123</v>
      </c>
      <c r="V3" s="232" t="s">
        <v>123</v>
      </c>
      <c r="W3" s="254" t="s">
        <v>129</v>
      </c>
      <c r="X3" s="254" t="s">
        <v>129</v>
      </c>
      <c r="Y3" s="254" t="s">
        <v>129</v>
      </c>
      <c r="Z3" s="272" t="s">
        <v>141</v>
      </c>
      <c r="AA3" s="254" t="s">
        <v>141</v>
      </c>
      <c r="AB3" s="232" t="s">
        <v>123</v>
      </c>
      <c r="AC3" s="232" t="s">
        <v>123</v>
      </c>
      <c r="AD3" s="254" t="s">
        <v>141</v>
      </c>
      <c r="AE3" s="254" t="s">
        <v>141</v>
      </c>
      <c r="AF3" s="312" t="s">
        <v>141</v>
      </c>
      <c r="AG3" s="365">
        <f t="shared" ref="AG3:AG17" si="0">COUNTIF(C3:AF3,"HOLIDAY")</f>
        <v>0</v>
      </c>
      <c r="AH3" s="148">
        <v>0</v>
      </c>
      <c r="AI3" s="50" t="s">
        <v>50</v>
      </c>
      <c r="AJ3" s="314">
        <f>+AG3-AH3</f>
        <v>0</v>
      </c>
      <c r="AN3" s="231" t="s">
        <v>62</v>
      </c>
    </row>
    <row r="4" spans="1:40" s="231" customFormat="1" ht="24.95" customHeight="1" x14ac:dyDescent="0.25">
      <c r="A4" s="289" t="s">
        <v>77</v>
      </c>
      <c r="B4" s="289" t="s">
        <v>75</v>
      </c>
      <c r="C4" s="235" t="s">
        <v>124</v>
      </c>
      <c r="D4" s="235" t="s">
        <v>124</v>
      </c>
      <c r="E4" s="235" t="s">
        <v>124</v>
      </c>
      <c r="F4" s="235" t="s">
        <v>124</v>
      </c>
      <c r="G4" s="232" t="s">
        <v>123</v>
      </c>
      <c r="H4" s="232" t="s">
        <v>123</v>
      </c>
      <c r="I4" s="235" t="s">
        <v>124</v>
      </c>
      <c r="J4" s="235" t="s">
        <v>124</v>
      </c>
      <c r="K4" s="235" t="s">
        <v>124</v>
      </c>
      <c r="L4" s="235" t="s">
        <v>124</v>
      </c>
      <c r="M4" s="235" t="s">
        <v>124</v>
      </c>
      <c r="N4" s="232" t="s">
        <v>123</v>
      </c>
      <c r="O4" s="232" t="s">
        <v>123</v>
      </c>
      <c r="P4" s="234" t="s">
        <v>202</v>
      </c>
      <c r="Q4" s="234" t="s">
        <v>202</v>
      </c>
      <c r="R4" s="234" t="s">
        <v>202</v>
      </c>
      <c r="S4" s="234" t="s">
        <v>202</v>
      </c>
      <c r="T4" s="234" t="s">
        <v>202</v>
      </c>
      <c r="U4" s="232" t="s">
        <v>123</v>
      </c>
      <c r="V4" s="232" t="s">
        <v>123</v>
      </c>
      <c r="W4" s="237" t="s">
        <v>203</v>
      </c>
      <c r="X4" s="234" t="s">
        <v>160</v>
      </c>
      <c r="Y4" s="234" t="s">
        <v>160</v>
      </c>
      <c r="Z4" s="234" t="s">
        <v>160</v>
      </c>
      <c r="AA4" s="234" t="s">
        <v>204</v>
      </c>
      <c r="AB4" s="232" t="s">
        <v>123</v>
      </c>
      <c r="AC4" s="232" t="s">
        <v>123</v>
      </c>
      <c r="AD4" s="237" t="s">
        <v>205</v>
      </c>
      <c r="AE4" s="234" t="s">
        <v>206</v>
      </c>
      <c r="AF4" s="312" t="s">
        <v>206</v>
      </c>
      <c r="AG4" s="365">
        <f t="shared" si="0"/>
        <v>9</v>
      </c>
      <c r="AH4" s="148">
        <v>9</v>
      </c>
      <c r="AI4" s="50" t="s">
        <v>78</v>
      </c>
      <c r="AJ4" s="314">
        <f t="shared" ref="AJ4:AJ18" si="1">+AG4-AH4</f>
        <v>0</v>
      </c>
    </row>
    <row r="5" spans="1:40" s="231" customFormat="1" ht="24.95" customHeight="1" x14ac:dyDescent="0.25">
      <c r="A5" s="269" t="s">
        <v>97</v>
      </c>
      <c r="B5" s="269" t="s">
        <v>96</v>
      </c>
      <c r="C5" s="271" t="s">
        <v>124</v>
      </c>
      <c r="D5" s="271" t="s">
        <v>124</v>
      </c>
      <c r="E5" s="271" t="s">
        <v>124</v>
      </c>
      <c r="F5" s="271" t="s">
        <v>124</v>
      </c>
      <c r="G5" s="232" t="s">
        <v>123</v>
      </c>
      <c r="H5" s="232" t="s">
        <v>123</v>
      </c>
      <c r="I5" s="254" t="s">
        <v>217</v>
      </c>
      <c r="J5" s="254" t="s">
        <v>217</v>
      </c>
      <c r="K5" s="254" t="s">
        <v>217</v>
      </c>
      <c r="L5" s="254" t="s">
        <v>217</v>
      </c>
      <c r="M5" s="254" t="s">
        <v>217</v>
      </c>
      <c r="N5" s="232" t="s">
        <v>123</v>
      </c>
      <c r="O5" s="266" t="s">
        <v>218</v>
      </c>
      <c r="P5" s="266" t="s">
        <v>218</v>
      </c>
      <c r="Q5" s="232" t="s">
        <v>123</v>
      </c>
      <c r="R5" s="267" t="s">
        <v>145</v>
      </c>
      <c r="S5" s="267" t="s">
        <v>145</v>
      </c>
      <c r="T5" s="267" t="s">
        <v>145</v>
      </c>
      <c r="U5" s="232" t="s">
        <v>123</v>
      </c>
      <c r="V5" s="232" t="s">
        <v>123</v>
      </c>
      <c r="W5" s="254" t="s">
        <v>159</v>
      </c>
      <c r="X5" s="272" t="s">
        <v>141</v>
      </c>
      <c r="Y5" s="272" t="s">
        <v>141</v>
      </c>
      <c r="Z5" s="254" t="s">
        <v>151</v>
      </c>
      <c r="AA5" s="272" t="s">
        <v>141</v>
      </c>
      <c r="AB5" s="232" t="s">
        <v>123</v>
      </c>
      <c r="AC5" s="232" t="s">
        <v>123</v>
      </c>
      <c r="AD5" s="254" t="s">
        <v>219</v>
      </c>
      <c r="AE5" s="254" t="s">
        <v>219</v>
      </c>
      <c r="AF5" s="312" t="s">
        <v>219</v>
      </c>
      <c r="AG5" s="365">
        <f t="shared" si="0"/>
        <v>4</v>
      </c>
      <c r="AH5" s="148">
        <v>4</v>
      </c>
      <c r="AI5" s="50" t="s">
        <v>93</v>
      </c>
      <c r="AJ5" s="314">
        <f t="shared" si="1"/>
        <v>0</v>
      </c>
    </row>
    <row r="6" spans="1:40" s="231" customFormat="1" ht="24.95" customHeight="1" x14ac:dyDescent="0.25">
      <c r="A6" s="269" t="s">
        <v>104</v>
      </c>
      <c r="B6" s="269" t="s">
        <v>103</v>
      </c>
      <c r="C6" s="254" t="s">
        <v>176</v>
      </c>
      <c r="D6" s="254" t="s">
        <v>176</v>
      </c>
      <c r="E6" s="267" t="s">
        <v>188</v>
      </c>
      <c r="F6" s="254" t="s">
        <v>147</v>
      </c>
      <c r="G6" s="232" t="s">
        <v>123</v>
      </c>
      <c r="H6" s="232" t="s">
        <v>123</v>
      </c>
      <c r="I6" s="285" t="s">
        <v>158</v>
      </c>
      <c r="J6" s="285" t="s">
        <v>158</v>
      </c>
      <c r="K6" s="285" t="s">
        <v>158</v>
      </c>
      <c r="L6" s="285" t="s">
        <v>158</v>
      </c>
      <c r="M6" s="254" t="s">
        <v>158</v>
      </c>
      <c r="N6" s="232" t="s">
        <v>123</v>
      </c>
      <c r="O6" s="232" t="s">
        <v>123</v>
      </c>
      <c r="P6" s="272" t="s">
        <v>141</v>
      </c>
      <c r="Q6" s="266" t="s">
        <v>189</v>
      </c>
      <c r="R6" s="254" t="s">
        <v>138</v>
      </c>
      <c r="S6" s="254" t="s">
        <v>138</v>
      </c>
      <c r="T6" s="254" t="s">
        <v>138</v>
      </c>
      <c r="U6" s="232" t="s">
        <v>123</v>
      </c>
      <c r="V6" s="232" t="s">
        <v>123</v>
      </c>
      <c r="W6" s="272" t="s">
        <v>141</v>
      </c>
      <c r="X6" s="266" t="s">
        <v>215</v>
      </c>
      <c r="Y6" s="266" t="s">
        <v>215</v>
      </c>
      <c r="Z6" s="266" t="s">
        <v>215</v>
      </c>
      <c r="AA6" s="272" t="s">
        <v>141</v>
      </c>
      <c r="AB6" s="232" t="s">
        <v>123</v>
      </c>
      <c r="AC6" s="232" t="s">
        <v>123</v>
      </c>
      <c r="AD6" s="272" t="s">
        <v>141</v>
      </c>
      <c r="AE6" s="266" t="s">
        <v>216</v>
      </c>
      <c r="AF6" s="363" t="s">
        <v>216</v>
      </c>
      <c r="AG6" s="365">
        <f t="shared" si="0"/>
        <v>0</v>
      </c>
      <c r="AH6" s="148">
        <v>0</v>
      </c>
      <c r="AI6" s="50" t="s">
        <v>102</v>
      </c>
      <c r="AJ6" s="314">
        <f t="shared" si="1"/>
        <v>0</v>
      </c>
    </row>
    <row r="7" spans="1:40" s="231" customFormat="1" ht="24.95" customHeight="1" x14ac:dyDescent="0.25">
      <c r="A7" s="289" t="s">
        <v>83</v>
      </c>
      <c r="B7" s="289" t="s">
        <v>82</v>
      </c>
      <c r="C7" s="234" t="s">
        <v>140</v>
      </c>
      <c r="D7" s="234" t="s">
        <v>140</v>
      </c>
      <c r="E7" s="234" t="s">
        <v>140</v>
      </c>
      <c r="F7" s="234" t="s">
        <v>140</v>
      </c>
      <c r="G7" s="232" t="s">
        <v>123</v>
      </c>
      <c r="H7" s="254" t="s">
        <v>190</v>
      </c>
      <c r="I7" s="234" t="s">
        <v>190</v>
      </c>
      <c r="J7" s="234" t="s">
        <v>140</v>
      </c>
      <c r="K7" s="234" t="s">
        <v>140</v>
      </c>
      <c r="L7" s="234" t="s">
        <v>153</v>
      </c>
      <c r="M7" s="235" t="s">
        <v>124</v>
      </c>
      <c r="N7" s="255" t="s">
        <v>123</v>
      </c>
      <c r="O7" s="255" t="s">
        <v>123</v>
      </c>
      <c r="P7" s="234" t="s">
        <v>167</v>
      </c>
      <c r="Q7" s="234" t="s">
        <v>167</v>
      </c>
      <c r="R7" s="234" t="s">
        <v>220</v>
      </c>
      <c r="S7" s="237" t="s">
        <v>158</v>
      </c>
      <c r="T7" s="234" t="s">
        <v>127</v>
      </c>
      <c r="U7" s="232" t="s">
        <v>123</v>
      </c>
      <c r="V7" s="232" t="s">
        <v>123</v>
      </c>
      <c r="W7" s="234" t="s">
        <v>167</v>
      </c>
      <c r="X7" s="234" t="s">
        <v>167</v>
      </c>
      <c r="Y7" s="234" t="s">
        <v>221</v>
      </c>
      <c r="Z7" s="234" t="s">
        <v>221</v>
      </c>
      <c r="AA7" s="234" t="s">
        <v>158</v>
      </c>
      <c r="AB7" s="232" t="s">
        <v>123</v>
      </c>
      <c r="AC7" s="232" t="s">
        <v>123</v>
      </c>
      <c r="AD7" s="234" t="s">
        <v>221</v>
      </c>
      <c r="AE7" s="234" t="s">
        <v>221</v>
      </c>
      <c r="AF7" s="312" t="s">
        <v>221</v>
      </c>
      <c r="AG7" s="365">
        <f t="shared" si="0"/>
        <v>1</v>
      </c>
      <c r="AH7" s="148">
        <v>1</v>
      </c>
      <c r="AI7" s="50" t="s">
        <v>81</v>
      </c>
      <c r="AJ7" s="314">
        <f t="shared" si="1"/>
        <v>0</v>
      </c>
    </row>
    <row r="8" spans="1:40" s="231" customFormat="1" ht="24.95" customHeight="1" x14ac:dyDescent="0.25">
      <c r="A8" s="288" t="s">
        <v>3</v>
      </c>
      <c r="B8" s="288" t="s">
        <v>21</v>
      </c>
      <c r="C8" s="255" t="s">
        <v>123</v>
      </c>
      <c r="D8" s="255" t="s">
        <v>123</v>
      </c>
      <c r="E8" s="255" t="s">
        <v>123</v>
      </c>
      <c r="F8" s="255" t="s">
        <v>123</v>
      </c>
      <c r="G8" s="232" t="s">
        <v>123</v>
      </c>
      <c r="H8" s="232" t="s">
        <v>123</v>
      </c>
      <c r="I8" s="255" t="s">
        <v>123</v>
      </c>
      <c r="J8" s="255" t="s">
        <v>123</v>
      </c>
      <c r="K8" s="255" t="s">
        <v>123</v>
      </c>
      <c r="L8" s="255" t="s">
        <v>123</v>
      </c>
      <c r="M8" s="255" t="s">
        <v>123</v>
      </c>
      <c r="N8" s="232" t="s">
        <v>123</v>
      </c>
      <c r="O8" s="232" t="s">
        <v>123</v>
      </c>
      <c r="P8" s="255" t="s">
        <v>123</v>
      </c>
      <c r="Q8" s="255" t="s">
        <v>123</v>
      </c>
      <c r="R8" s="235" t="s">
        <v>124</v>
      </c>
      <c r="S8" s="255" t="s">
        <v>123</v>
      </c>
      <c r="T8" s="255" t="s">
        <v>123</v>
      </c>
      <c r="U8" s="232" t="s">
        <v>123</v>
      </c>
      <c r="V8" s="232" t="s">
        <v>123</v>
      </c>
      <c r="W8" s="255" t="s">
        <v>123</v>
      </c>
      <c r="X8" s="255" t="s">
        <v>123</v>
      </c>
      <c r="Y8" s="255" t="s">
        <v>123</v>
      </c>
      <c r="Z8" s="255" t="s">
        <v>123</v>
      </c>
      <c r="AA8" s="255" t="s">
        <v>123</v>
      </c>
      <c r="AB8" s="232" t="s">
        <v>123</v>
      </c>
      <c r="AC8" s="232" t="s">
        <v>123</v>
      </c>
      <c r="AD8" s="255" t="s">
        <v>123</v>
      </c>
      <c r="AE8" s="255" t="s">
        <v>123</v>
      </c>
      <c r="AF8" s="305" t="s">
        <v>123</v>
      </c>
      <c r="AG8" s="365">
        <f t="shared" si="0"/>
        <v>1</v>
      </c>
      <c r="AH8" s="148">
        <v>0.5</v>
      </c>
      <c r="AI8" s="23" t="s">
        <v>53</v>
      </c>
      <c r="AJ8" s="314">
        <f t="shared" si="1"/>
        <v>0.5</v>
      </c>
    </row>
    <row r="9" spans="1:40" s="231" customFormat="1" ht="24.95" customHeight="1" x14ac:dyDescent="0.25">
      <c r="A9" s="288" t="s">
        <v>110</v>
      </c>
      <c r="B9" s="288" t="s">
        <v>112</v>
      </c>
      <c r="C9" s="255" t="s">
        <v>123</v>
      </c>
      <c r="D9" s="255" t="s">
        <v>123</v>
      </c>
      <c r="E9" s="255" t="s">
        <v>123</v>
      </c>
      <c r="F9" s="255" t="s">
        <v>123</v>
      </c>
      <c r="G9" s="232" t="s">
        <v>123</v>
      </c>
      <c r="H9" s="232" t="s">
        <v>123</v>
      </c>
      <c r="I9" s="255" t="s">
        <v>123</v>
      </c>
      <c r="J9" s="255" t="s">
        <v>123</v>
      </c>
      <c r="K9" s="255" t="s">
        <v>123</v>
      </c>
      <c r="L9" s="255" t="s">
        <v>123</v>
      </c>
      <c r="M9" s="255" t="s">
        <v>123</v>
      </c>
      <c r="N9" s="232" t="s">
        <v>123</v>
      </c>
      <c r="O9" s="232" t="s">
        <v>123</v>
      </c>
      <c r="P9" s="255" t="s">
        <v>123</v>
      </c>
      <c r="Q9" s="255" t="s">
        <v>123</v>
      </c>
      <c r="R9" s="255" t="s">
        <v>123</v>
      </c>
      <c r="S9" s="255" t="s">
        <v>123</v>
      </c>
      <c r="T9" s="255" t="s">
        <v>123</v>
      </c>
      <c r="U9" s="232" t="s">
        <v>123</v>
      </c>
      <c r="V9" s="232" t="s">
        <v>123</v>
      </c>
      <c r="W9" s="255" t="s">
        <v>123</v>
      </c>
      <c r="X9" s="255" t="s">
        <v>123</v>
      </c>
      <c r="Y9" s="255" t="s">
        <v>123</v>
      </c>
      <c r="Z9" s="255" t="s">
        <v>123</v>
      </c>
      <c r="AA9" s="255" t="s">
        <v>123</v>
      </c>
      <c r="AB9" s="232" t="s">
        <v>123</v>
      </c>
      <c r="AC9" s="232" t="s">
        <v>123</v>
      </c>
      <c r="AD9" s="255" t="s">
        <v>123</v>
      </c>
      <c r="AE9" s="255" t="s">
        <v>123</v>
      </c>
      <c r="AF9" s="305" t="s">
        <v>123</v>
      </c>
      <c r="AG9" s="365">
        <f t="shared" si="0"/>
        <v>0</v>
      </c>
      <c r="AH9" s="148">
        <v>0</v>
      </c>
      <c r="AI9" s="23" t="s">
        <v>109</v>
      </c>
      <c r="AJ9" s="314">
        <f t="shared" si="1"/>
        <v>0</v>
      </c>
    </row>
    <row r="10" spans="1:40" s="231" customFormat="1" ht="24.95" customHeight="1" x14ac:dyDescent="0.25">
      <c r="A10" s="289" t="s">
        <v>86</v>
      </c>
      <c r="B10" s="289" t="s">
        <v>85</v>
      </c>
      <c r="C10" s="234" t="s">
        <v>190</v>
      </c>
      <c r="D10" s="234" t="s">
        <v>190</v>
      </c>
      <c r="E10" s="234" t="s">
        <v>190</v>
      </c>
      <c r="F10" s="234" t="s">
        <v>190</v>
      </c>
      <c r="G10" s="232" t="s">
        <v>123</v>
      </c>
      <c r="H10" s="232" t="s">
        <v>123</v>
      </c>
      <c r="I10" s="235" t="s">
        <v>124</v>
      </c>
      <c r="J10" s="235" t="s">
        <v>124</v>
      </c>
      <c r="K10" s="235" t="s">
        <v>124</v>
      </c>
      <c r="L10" s="235" t="s">
        <v>124</v>
      </c>
      <c r="M10" s="235" t="s">
        <v>124</v>
      </c>
      <c r="N10" s="232" t="s">
        <v>123</v>
      </c>
      <c r="O10" s="232" t="s">
        <v>123</v>
      </c>
      <c r="P10" s="235" t="s">
        <v>124</v>
      </c>
      <c r="Q10" s="235" t="s">
        <v>124</v>
      </c>
      <c r="R10" s="235" t="s">
        <v>124</v>
      </c>
      <c r="S10" s="235" t="s">
        <v>124</v>
      </c>
      <c r="T10" s="235" t="s">
        <v>124</v>
      </c>
      <c r="U10" s="232" t="s">
        <v>123</v>
      </c>
      <c r="V10" s="232" t="s">
        <v>123</v>
      </c>
      <c r="W10" s="235" t="s">
        <v>124</v>
      </c>
      <c r="X10" s="235" t="s">
        <v>124</v>
      </c>
      <c r="Y10" s="235" t="s">
        <v>124</v>
      </c>
      <c r="Z10" s="235" t="s">
        <v>124</v>
      </c>
      <c r="AA10" s="235" t="s">
        <v>124</v>
      </c>
      <c r="AB10" s="232" t="s">
        <v>123</v>
      </c>
      <c r="AC10" s="232" t="s">
        <v>123</v>
      </c>
      <c r="AD10" s="237" t="s">
        <v>128</v>
      </c>
      <c r="AE10" s="272" t="s">
        <v>141</v>
      </c>
      <c r="AF10" s="363" t="s">
        <v>150</v>
      </c>
      <c r="AG10" s="365">
        <f t="shared" si="0"/>
        <v>15</v>
      </c>
      <c r="AH10" s="148">
        <v>15</v>
      </c>
      <c r="AI10" s="50" t="s">
        <v>84</v>
      </c>
      <c r="AJ10" s="314">
        <v>0</v>
      </c>
    </row>
    <row r="11" spans="1:40" s="231" customFormat="1" ht="24.95" customHeight="1" x14ac:dyDescent="0.25">
      <c r="A11" s="289" t="s">
        <v>2</v>
      </c>
      <c r="B11" s="289" t="s">
        <v>68</v>
      </c>
      <c r="C11" s="234" t="s">
        <v>167</v>
      </c>
      <c r="D11" s="234" t="s">
        <v>167</v>
      </c>
      <c r="E11" s="234" t="s">
        <v>167</v>
      </c>
      <c r="F11" s="234" t="s">
        <v>140</v>
      </c>
      <c r="G11" s="254" t="s">
        <v>155</v>
      </c>
      <c r="H11" s="232" t="s">
        <v>123</v>
      </c>
      <c r="I11" s="234" t="s">
        <v>125</v>
      </c>
      <c r="J11" s="236" t="s">
        <v>133</v>
      </c>
      <c r="K11" s="236" t="s">
        <v>126</v>
      </c>
      <c r="L11" s="234" t="s">
        <v>126</v>
      </c>
      <c r="M11" s="234" t="s">
        <v>126</v>
      </c>
      <c r="N11" s="232" t="s">
        <v>123</v>
      </c>
      <c r="O11" s="232" t="s">
        <v>123</v>
      </c>
      <c r="P11" s="234" t="s">
        <v>126</v>
      </c>
      <c r="Q11" s="234" t="s">
        <v>126</v>
      </c>
      <c r="R11" s="234" t="s">
        <v>126</v>
      </c>
      <c r="S11" s="234" t="s">
        <v>126</v>
      </c>
      <c r="T11" s="234" t="s">
        <v>126</v>
      </c>
      <c r="U11" s="232" t="s">
        <v>123</v>
      </c>
      <c r="V11" s="232" t="s">
        <v>123</v>
      </c>
      <c r="W11" s="234" t="s">
        <v>126</v>
      </c>
      <c r="X11" s="234" t="s">
        <v>126</v>
      </c>
      <c r="Y11" s="234" t="s">
        <v>126</v>
      </c>
      <c r="Z11" s="234" t="s">
        <v>126</v>
      </c>
      <c r="AA11" s="234" t="s">
        <v>126</v>
      </c>
      <c r="AB11" s="232" t="s">
        <v>123</v>
      </c>
      <c r="AC11" s="232" t="s">
        <v>123</v>
      </c>
      <c r="AD11" s="234" t="s">
        <v>126</v>
      </c>
      <c r="AE11" s="234" t="s">
        <v>126</v>
      </c>
      <c r="AF11" s="312" t="s">
        <v>126</v>
      </c>
      <c r="AG11" s="365">
        <f t="shared" si="0"/>
        <v>0</v>
      </c>
      <c r="AH11" s="148">
        <v>0</v>
      </c>
      <c r="AI11" s="23" t="s">
        <v>67</v>
      </c>
      <c r="AJ11" s="314">
        <v>0</v>
      </c>
    </row>
    <row r="12" spans="1:40" s="231" customFormat="1" ht="24.95" customHeight="1" x14ac:dyDescent="0.25">
      <c r="A12" s="300" t="s">
        <v>223</v>
      </c>
      <c r="B12" s="300" t="s">
        <v>29</v>
      </c>
      <c r="C12" s="255" t="s">
        <v>123</v>
      </c>
      <c r="D12" s="255" t="s">
        <v>123</v>
      </c>
      <c r="E12" s="255" t="s">
        <v>123</v>
      </c>
      <c r="F12" s="255" t="s">
        <v>123</v>
      </c>
      <c r="G12" s="232" t="s">
        <v>123</v>
      </c>
      <c r="H12" s="232" t="s">
        <v>123</v>
      </c>
      <c r="I12" s="255" t="s">
        <v>123</v>
      </c>
      <c r="J12" s="255" t="s">
        <v>123</v>
      </c>
      <c r="K12" s="255" t="s">
        <v>123</v>
      </c>
      <c r="L12" s="255" t="s">
        <v>123</v>
      </c>
      <c r="M12" s="255" t="s">
        <v>123</v>
      </c>
      <c r="N12" s="232" t="s">
        <v>123</v>
      </c>
      <c r="O12" s="232" t="s">
        <v>123</v>
      </c>
      <c r="P12" s="255" t="s">
        <v>123</v>
      </c>
      <c r="Q12" s="255" t="s">
        <v>123</v>
      </c>
      <c r="R12" s="255" t="s">
        <v>123</v>
      </c>
      <c r="S12" s="255" t="s">
        <v>123</v>
      </c>
      <c r="T12" s="255" t="s">
        <v>123</v>
      </c>
      <c r="U12" s="232" t="s">
        <v>123</v>
      </c>
      <c r="V12" s="232" t="s">
        <v>123</v>
      </c>
      <c r="W12" s="255" t="s">
        <v>123</v>
      </c>
      <c r="X12" s="234" t="s">
        <v>126</v>
      </c>
      <c r="Y12" s="255" t="s">
        <v>123</v>
      </c>
      <c r="Z12" s="255" t="s">
        <v>123</v>
      </c>
      <c r="AA12" s="255" t="s">
        <v>123</v>
      </c>
      <c r="AB12" s="232" t="s">
        <v>123</v>
      </c>
      <c r="AC12" s="232" t="s">
        <v>123</v>
      </c>
      <c r="AD12" s="255" t="s">
        <v>123</v>
      </c>
      <c r="AE12" s="255" t="s">
        <v>123</v>
      </c>
      <c r="AF12" s="305" t="s">
        <v>123</v>
      </c>
      <c r="AG12" s="365">
        <f t="shared" si="0"/>
        <v>0</v>
      </c>
      <c r="AH12" s="148">
        <v>0.5</v>
      </c>
      <c r="AI12" s="23" t="s">
        <v>57</v>
      </c>
      <c r="AJ12" s="314">
        <v>0</v>
      </c>
    </row>
    <row r="13" spans="1:40" s="231" customFormat="1" ht="24.95" customHeight="1" x14ac:dyDescent="0.25">
      <c r="A13" s="289" t="s">
        <v>10</v>
      </c>
      <c r="B13" s="289" t="s">
        <v>9</v>
      </c>
      <c r="C13" s="234" t="s">
        <v>170</v>
      </c>
      <c r="D13" s="234" t="s">
        <v>170</v>
      </c>
      <c r="E13" s="234" t="s">
        <v>170</v>
      </c>
      <c r="F13" s="234" t="s">
        <v>170</v>
      </c>
      <c r="G13" s="255" t="s">
        <v>123</v>
      </c>
      <c r="H13" s="232" t="s">
        <v>123</v>
      </c>
      <c r="I13" s="234" t="s">
        <v>125</v>
      </c>
      <c r="J13" s="234" t="s">
        <v>125</v>
      </c>
      <c r="K13" s="237" t="s">
        <v>156</v>
      </c>
      <c r="L13" s="233" t="s">
        <v>141</v>
      </c>
      <c r="M13" s="253" t="s">
        <v>139</v>
      </c>
      <c r="N13" s="284" t="s">
        <v>139</v>
      </c>
      <c r="O13" s="284" t="s">
        <v>139</v>
      </c>
      <c r="P13" s="236" t="s">
        <v>199</v>
      </c>
      <c r="Q13" s="234" t="s">
        <v>199</v>
      </c>
      <c r="R13" s="237" t="s">
        <v>138</v>
      </c>
      <c r="S13" s="237" t="s">
        <v>138</v>
      </c>
      <c r="T13" s="237" t="s">
        <v>138</v>
      </c>
      <c r="U13" s="232" t="s">
        <v>123</v>
      </c>
      <c r="V13" s="232" t="s">
        <v>123</v>
      </c>
      <c r="W13" s="236" t="s">
        <v>140</v>
      </c>
      <c r="X13" s="234" t="s">
        <v>200</v>
      </c>
      <c r="Y13" s="237" t="s">
        <v>156</v>
      </c>
      <c r="Z13" s="237" t="s">
        <v>156</v>
      </c>
      <c r="AA13" s="234" t="s">
        <v>167</v>
      </c>
      <c r="AB13" s="232" t="s">
        <v>123</v>
      </c>
      <c r="AC13" s="232" t="s">
        <v>123</v>
      </c>
      <c r="AD13" s="234" t="s">
        <v>140</v>
      </c>
      <c r="AE13" s="237" t="s">
        <v>201</v>
      </c>
      <c r="AF13" s="363" t="s">
        <v>201</v>
      </c>
      <c r="AG13" s="365">
        <f t="shared" si="0"/>
        <v>0</v>
      </c>
      <c r="AH13" s="148">
        <v>0</v>
      </c>
      <c r="AI13" s="23" t="s">
        <v>58</v>
      </c>
      <c r="AJ13" s="314">
        <v>0</v>
      </c>
    </row>
    <row r="14" spans="1:40" s="231" customFormat="1" ht="24.95" customHeight="1" x14ac:dyDescent="0.25">
      <c r="A14" s="288" t="s">
        <v>28</v>
      </c>
      <c r="B14" s="288" t="s">
        <v>27</v>
      </c>
      <c r="C14" s="234" t="s">
        <v>127</v>
      </c>
      <c r="D14" s="234" t="s">
        <v>127</v>
      </c>
      <c r="E14" s="234" t="s">
        <v>127</v>
      </c>
      <c r="F14" s="234" t="s">
        <v>127</v>
      </c>
      <c r="G14" s="232" t="s">
        <v>123</v>
      </c>
      <c r="H14" s="232" t="s">
        <v>123</v>
      </c>
      <c r="I14" s="234" t="s">
        <v>127</v>
      </c>
      <c r="J14" s="234" t="s">
        <v>127</v>
      </c>
      <c r="K14" s="234" t="s">
        <v>127</v>
      </c>
      <c r="L14" s="234" t="s">
        <v>127</v>
      </c>
      <c r="M14" s="234" t="s">
        <v>127</v>
      </c>
      <c r="N14" s="232" t="s">
        <v>123</v>
      </c>
      <c r="O14" s="255" t="s">
        <v>123</v>
      </c>
      <c r="P14" s="234" t="s">
        <v>127</v>
      </c>
      <c r="Q14" s="254" t="s">
        <v>127</v>
      </c>
      <c r="R14" s="234" t="s">
        <v>127</v>
      </c>
      <c r="S14" s="234" t="s">
        <v>127</v>
      </c>
      <c r="T14" s="234" t="s">
        <v>127</v>
      </c>
      <c r="U14" s="232" t="s">
        <v>123</v>
      </c>
      <c r="V14" s="232" t="s">
        <v>123</v>
      </c>
      <c r="W14" s="234" t="s">
        <v>127</v>
      </c>
      <c r="X14" s="234" t="s">
        <v>127</v>
      </c>
      <c r="Y14" s="234" t="s">
        <v>127</v>
      </c>
      <c r="Z14" s="234" t="s">
        <v>127</v>
      </c>
      <c r="AA14" s="234" t="s">
        <v>127</v>
      </c>
      <c r="AB14" s="232" t="s">
        <v>123</v>
      </c>
      <c r="AC14" s="232" t="s">
        <v>123</v>
      </c>
      <c r="AD14" s="234" t="s">
        <v>127</v>
      </c>
      <c r="AE14" s="234" t="s">
        <v>127</v>
      </c>
      <c r="AF14" s="312" t="s">
        <v>127</v>
      </c>
      <c r="AG14" s="365">
        <f t="shared" si="0"/>
        <v>0</v>
      </c>
      <c r="AH14" s="148">
        <v>0</v>
      </c>
      <c r="AI14" s="23" t="s">
        <v>59</v>
      </c>
      <c r="AJ14" s="314">
        <v>0</v>
      </c>
    </row>
    <row r="15" spans="1:40" s="231" customFormat="1" ht="24.95" customHeight="1" x14ac:dyDescent="0.25">
      <c r="A15" s="289" t="s">
        <v>8</v>
      </c>
      <c r="B15" s="289" t="s">
        <v>63</v>
      </c>
      <c r="C15" s="234" t="s">
        <v>176</v>
      </c>
      <c r="D15" s="234" t="s">
        <v>176</v>
      </c>
      <c r="E15" s="234" t="s">
        <v>176</v>
      </c>
      <c r="F15" s="234" t="s">
        <v>176</v>
      </c>
      <c r="G15" s="232" t="s">
        <v>123</v>
      </c>
      <c r="H15" s="255" t="s">
        <v>123</v>
      </c>
      <c r="I15" s="234" t="s">
        <v>176</v>
      </c>
      <c r="J15" s="234" t="s">
        <v>176</v>
      </c>
      <c r="K15" s="234" t="s">
        <v>176</v>
      </c>
      <c r="L15" s="234" t="s">
        <v>176</v>
      </c>
      <c r="M15" s="234" t="s">
        <v>176</v>
      </c>
      <c r="N15" s="232" t="s">
        <v>123</v>
      </c>
      <c r="O15" s="232" t="s">
        <v>123</v>
      </c>
      <c r="P15" s="238" t="s">
        <v>148</v>
      </c>
      <c r="Q15" s="234" t="s">
        <v>132</v>
      </c>
      <c r="R15" s="233" t="s">
        <v>141</v>
      </c>
      <c r="S15" s="237" t="s">
        <v>207</v>
      </c>
      <c r="T15" s="237" t="s">
        <v>208</v>
      </c>
      <c r="U15" s="232" t="s">
        <v>123</v>
      </c>
      <c r="V15" s="232" t="s">
        <v>123</v>
      </c>
      <c r="W15" s="234" t="s">
        <v>147</v>
      </c>
      <c r="X15" s="238" t="s">
        <v>149</v>
      </c>
      <c r="Y15" s="238" t="s">
        <v>149</v>
      </c>
      <c r="Z15" s="233" t="s">
        <v>141</v>
      </c>
      <c r="AA15" s="233" t="s">
        <v>141</v>
      </c>
      <c r="AB15" s="232" t="s">
        <v>123</v>
      </c>
      <c r="AC15" s="232" t="s">
        <v>123</v>
      </c>
      <c r="AD15" s="234" t="s">
        <v>141</v>
      </c>
      <c r="AE15" s="234" t="s">
        <v>141</v>
      </c>
      <c r="AF15" s="312" t="s">
        <v>141</v>
      </c>
      <c r="AG15" s="365">
        <f t="shared" si="0"/>
        <v>0</v>
      </c>
      <c r="AH15" s="148">
        <v>0</v>
      </c>
      <c r="AI15" s="221" t="s">
        <v>62</v>
      </c>
      <c r="AJ15" s="314">
        <v>0</v>
      </c>
    </row>
    <row r="16" spans="1:40" s="231" customFormat="1" ht="24.95" customHeight="1" x14ac:dyDescent="0.25">
      <c r="A16" s="288" t="s">
        <v>111</v>
      </c>
      <c r="B16" s="288" t="s">
        <v>108</v>
      </c>
      <c r="C16" s="255" t="s">
        <v>123</v>
      </c>
      <c r="D16" s="255" t="s">
        <v>123</v>
      </c>
      <c r="E16" s="255" t="s">
        <v>123</v>
      </c>
      <c r="F16" s="255" t="s">
        <v>123</v>
      </c>
      <c r="G16" s="232" t="s">
        <v>123</v>
      </c>
      <c r="H16" s="232" t="s">
        <v>123</v>
      </c>
      <c r="I16" s="255" t="s">
        <v>123</v>
      </c>
      <c r="J16" s="255" t="s">
        <v>123</v>
      </c>
      <c r="K16" s="255" t="s">
        <v>123</v>
      </c>
      <c r="L16" s="255" t="s">
        <v>123</v>
      </c>
      <c r="M16" s="255" t="s">
        <v>123</v>
      </c>
      <c r="N16" s="232" t="s">
        <v>123</v>
      </c>
      <c r="O16" s="232" t="s">
        <v>123</v>
      </c>
      <c r="P16" s="255" t="s">
        <v>123</v>
      </c>
      <c r="Q16" s="255" t="s">
        <v>123</v>
      </c>
      <c r="R16" s="255" t="s">
        <v>123</v>
      </c>
      <c r="S16" s="255" t="s">
        <v>123</v>
      </c>
      <c r="T16" s="255" t="s">
        <v>123</v>
      </c>
      <c r="U16" s="232" t="s">
        <v>123</v>
      </c>
      <c r="V16" s="232" t="s">
        <v>123</v>
      </c>
      <c r="W16" s="255" t="s">
        <v>123</v>
      </c>
      <c r="X16" s="255" t="s">
        <v>123</v>
      </c>
      <c r="Y16" s="255" t="s">
        <v>123</v>
      </c>
      <c r="Z16" s="255" t="s">
        <v>123</v>
      </c>
      <c r="AA16" s="255" t="s">
        <v>123</v>
      </c>
      <c r="AB16" s="232" t="s">
        <v>123</v>
      </c>
      <c r="AC16" s="232" t="s">
        <v>123</v>
      </c>
      <c r="AD16" s="255" t="s">
        <v>123</v>
      </c>
      <c r="AE16" s="255" t="s">
        <v>123</v>
      </c>
      <c r="AF16" s="305" t="s">
        <v>123</v>
      </c>
      <c r="AG16" s="365">
        <f t="shared" si="0"/>
        <v>0</v>
      </c>
      <c r="AH16" s="148">
        <v>0</v>
      </c>
      <c r="AI16" s="23" t="s">
        <v>107</v>
      </c>
      <c r="AJ16" s="314">
        <v>0</v>
      </c>
    </row>
    <row r="17" spans="1:37" s="231" customFormat="1" ht="24.95" customHeight="1" x14ac:dyDescent="0.25">
      <c r="A17" s="269" t="s">
        <v>135</v>
      </c>
      <c r="B17" s="269" t="s">
        <v>14</v>
      </c>
      <c r="C17" s="272" t="s">
        <v>141</v>
      </c>
      <c r="D17" s="272" t="s">
        <v>141</v>
      </c>
      <c r="E17" s="272" t="s">
        <v>141</v>
      </c>
      <c r="F17" s="272" t="s">
        <v>141</v>
      </c>
      <c r="G17" s="232" t="s">
        <v>123</v>
      </c>
      <c r="H17" s="232" t="s">
        <v>123</v>
      </c>
      <c r="I17" s="266" t="s">
        <v>137</v>
      </c>
      <c r="J17" s="254" t="s">
        <v>209</v>
      </c>
      <c r="K17" s="272" t="s">
        <v>141</v>
      </c>
      <c r="L17" s="254" t="s">
        <v>210</v>
      </c>
      <c r="M17" s="271" t="s">
        <v>124</v>
      </c>
      <c r="N17" s="232" t="s">
        <v>123</v>
      </c>
      <c r="O17" s="232" t="s">
        <v>123</v>
      </c>
      <c r="P17" s="272" t="s">
        <v>141</v>
      </c>
      <c r="Q17" s="272" t="s">
        <v>141</v>
      </c>
      <c r="R17" s="272" t="s">
        <v>141</v>
      </c>
      <c r="S17" s="254" t="s">
        <v>210</v>
      </c>
      <c r="T17" s="272" t="s">
        <v>141</v>
      </c>
      <c r="U17" s="232" t="s">
        <v>123</v>
      </c>
      <c r="V17" s="232" t="s">
        <v>123</v>
      </c>
      <c r="W17" s="267" t="s">
        <v>190</v>
      </c>
      <c r="X17" s="238" t="s">
        <v>190</v>
      </c>
      <c r="Y17" s="267" t="s">
        <v>190</v>
      </c>
      <c r="Z17" s="267" t="s">
        <v>128</v>
      </c>
      <c r="AA17" s="267" t="s">
        <v>128</v>
      </c>
      <c r="AB17" s="232" t="s">
        <v>123</v>
      </c>
      <c r="AC17" s="232" t="s">
        <v>123</v>
      </c>
      <c r="AD17" s="254" t="s">
        <v>187</v>
      </c>
      <c r="AE17" s="232" t="s">
        <v>123</v>
      </c>
      <c r="AF17" s="350" t="s">
        <v>141</v>
      </c>
      <c r="AG17" s="365">
        <f t="shared" si="0"/>
        <v>1</v>
      </c>
      <c r="AH17" s="148">
        <v>1</v>
      </c>
      <c r="AI17" s="23" t="s">
        <v>61</v>
      </c>
      <c r="AJ17" s="314">
        <v>0</v>
      </c>
    </row>
    <row r="18" spans="1:37" ht="15" x14ac:dyDescent="0.25">
      <c r="AG18">
        <f>SUM(AG3:AG17)</f>
        <v>31</v>
      </c>
      <c r="AH18" s="311">
        <v>31</v>
      </c>
      <c r="AJ18" s="231">
        <f t="shared" si="1"/>
        <v>0</v>
      </c>
    </row>
    <row r="19" spans="1:37" ht="13.5" hidden="1" thickBot="1" x14ac:dyDescent="0.25">
      <c r="R19" s="472" t="s">
        <v>78</v>
      </c>
      <c r="S19" s="473"/>
      <c r="AG19" s="1"/>
      <c r="AH19" s="1"/>
      <c r="AI19" s="1"/>
      <c r="AJ19" s="1"/>
      <c r="AK19" s="1"/>
    </row>
    <row r="20" spans="1:37" x14ac:dyDescent="0.2">
      <c r="AG20" s="352" t="s">
        <v>227</v>
      </c>
      <c r="AH20" s="1"/>
      <c r="AI20" s="1"/>
      <c r="AJ20" s="1"/>
      <c r="AK20" s="1"/>
    </row>
    <row r="21" spans="1:37" x14ac:dyDescent="0.2">
      <c r="AG21" s="469">
        <f ca="1">NOW()</f>
        <v>42532.762700231484</v>
      </c>
      <c r="AH21" s="469"/>
      <c r="AI21" s="469"/>
      <c r="AJ21" s="469"/>
      <c r="AK21" s="469"/>
    </row>
    <row r="22" spans="1:37" x14ac:dyDescent="0.2">
      <c r="AG22" s="1"/>
      <c r="AH22" s="1"/>
      <c r="AI22" s="1"/>
      <c r="AJ22" s="1"/>
      <c r="AK22" s="1"/>
    </row>
    <row r="23" spans="1:37" x14ac:dyDescent="0.2">
      <c r="AG23" s="1"/>
      <c r="AH23" s="1"/>
      <c r="AI23" s="1"/>
      <c r="AJ23" s="1"/>
      <c r="AK23" s="1"/>
    </row>
    <row r="24" spans="1:37" x14ac:dyDescent="0.2">
      <c r="AG24" s="1"/>
      <c r="AH24" s="1"/>
      <c r="AI24" s="1"/>
      <c r="AJ24" s="1"/>
      <c r="AK24" s="1"/>
    </row>
  </sheetData>
  <sortState ref="A3:AH17">
    <sortCondition ref="B3:B17"/>
  </sortState>
  <mergeCells count="6">
    <mergeCell ref="I1:O1"/>
    <mergeCell ref="P1:V1"/>
    <mergeCell ref="W1:AC1"/>
    <mergeCell ref="AG21:AK21"/>
    <mergeCell ref="A1:A2"/>
    <mergeCell ref="R19:S19"/>
  </mergeCells>
  <conditionalFormatting sqref="AF3:AF18">
    <cfRule type="expression" dxfId="30" priority="836" stopIfTrue="1">
      <formula>#REF!=$AG$5</formula>
    </cfRule>
  </conditionalFormatting>
  <conditionalFormatting sqref="AI3:AI17">
    <cfRule type="expression" dxfId="29" priority="5" stopIfTrue="1">
      <formula>$A3=$AO$5</formula>
    </cfRule>
  </conditionalFormatting>
  <conditionalFormatting sqref="AI3:AI17">
    <cfRule type="expression" dxfId="28" priority="4" stopIfTrue="1">
      <formula>$A3=$Q$4</formula>
    </cfRule>
  </conditionalFormatting>
  <conditionalFormatting sqref="AH3:AH18">
    <cfRule type="expression" dxfId="27" priority="6" stopIfTrue="1">
      <formula>$A3=$AO$5</formula>
    </cfRule>
  </conditionalFormatting>
  <conditionalFormatting sqref="B1:B1048576">
    <cfRule type="expression" dxfId="26" priority="2">
      <formula>$AI3=$R$19</formula>
    </cfRule>
  </conditionalFormatting>
  <conditionalFormatting sqref="A3:B17 AH3:AJ17">
    <cfRule type="expression" dxfId="25" priority="1">
      <formula>$AI3=$R$19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3" name="Button 1">
              <controlPr defaultSize="0" print="0" autoFill="0" autoPict="0" macro="[0]!initiales">
                <anchor moveWithCells="1" sizeWithCells="1">
                  <from>
                    <xdr:col>36</xdr:col>
                    <xdr:colOff>276225</xdr:colOff>
                    <xdr:row>2</xdr:row>
                    <xdr:rowOff>66675</xdr:rowOff>
                  </from>
                  <to>
                    <xdr:col>37</xdr:col>
                    <xdr:colOff>752475</xdr:colOff>
                    <xdr:row>4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</sheetPr>
  <dimension ref="A1:AM44"/>
  <sheetViews>
    <sheetView showGridLines="0" tabSelected="1" workbookViewId="0"/>
  </sheetViews>
  <sheetFormatPr baseColWidth="10" defaultColWidth="11.42578125" defaultRowHeight="12.75" x14ac:dyDescent="0.2"/>
  <cols>
    <col min="1" max="1" width="3.140625" customWidth="1"/>
    <col min="2" max="2" width="13.7109375" bestFit="1" customWidth="1"/>
    <col min="3" max="3" width="8.7109375" customWidth="1"/>
    <col min="4" max="18" width="3.7109375" customWidth="1"/>
    <col min="19" max="19" width="3.28515625" customWidth="1"/>
    <col min="20" max="33" width="3.7109375" customWidth="1"/>
    <col min="34" max="34" width="4.5703125" customWidth="1"/>
    <col min="35" max="35" width="4.28515625" customWidth="1"/>
    <col min="36" max="36" width="4.7109375" customWidth="1"/>
    <col min="37" max="49" width="3.7109375" customWidth="1"/>
  </cols>
  <sheetData>
    <row r="1" spans="1:39" ht="12" customHeight="1" x14ac:dyDescent="0.2">
      <c r="B1" s="25"/>
      <c r="C1" s="2" t="s">
        <v>18</v>
      </c>
      <c r="D1" s="2"/>
      <c r="E1" s="2"/>
      <c r="F1" s="2"/>
      <c r="G1" s="3"/>
      <c r="H1" s="3"/>
      <c r="I1" s="3"/>
      <c r="J1" s="2"/>
      <c r="K1" s="2"/>
      <c r="L1" s="2"/>
      <c r="M1" s="2"/>
      <c r="N1" s="2"/>
      <c r="X1" s="2"/>
      <c r="Y1" s="2"/>
      <c r="Z1" s="2"/>
      <c r="AA1" s="2"/>
      <c r="AB1" s="2"/>
      <c r="AC1" s="2"/>
      <c r="AD1" s="2"/>
      <c r="AE1" s="1"/>
      <c r="AH1" s="474" t="s">
        <v>116</v>
      </c>
      <c r="AI1" s="457" t="s">
        <v>45</v>
      </c>
      <c r="AJ1" s="435" t="s">
        <v>47</v>
      </c>
    </row>
    <row r="2" spans="1:39" ht="14.25" customHeight="1" x14ac:dyDescent="0.2">
      <c r="B2" s="32"/>
      <c r="C2" s="2" t="s">
        <v>13</v>
      </c>
      <c r="D2" s="2"/>
      <c r="E2" s="2"/>
      <c r="F2" s="2"/>
      <c r="G2" s="3"/>
      <c r="H2" s="3"/>
      <c r="I2" s="3"/>
      <c r="J2" s="2"/>
      <c r="K2" s="2"/>
      <c r="L2" s="2"/>
      <c r="M2" s="2"/>
      <c r="N2" s="88" t="str">
        <f>+CONCATENATE("ABSENCES ",MONTH($D$7),"/",YEAR($D$7))</f>
        <v>ABSENCES 9/2015</v>
      </c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1"/>
      <c r="AH2" s="474"/>
      <c r="AI2" s="456"/>
      <c r="AJ2" s="456"/>
    </row>
    <row r="3" spans="1:39" ht="12" customHeight="1" x14ac:dyDescent="0.2">
      <c r="B3" s="11"/>
      <c r="C3" s="3" t="s">
        <v>22</v>
      </c>
      <c r="D3" s="3"/>
      <c r="E3" s="3"/>
      <c r="F3" s="2"/>
      <c r="G3" s="3"/>
      <c r="H3" s="3"/>
      <c r="I3" s="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1"/>
      <c r="AH3" s="474"/>
      <c r="AI3" s="456"/>
      <c r="AJ3" s="456"/>
    </row>
    <row r="4" spans="1:39" ht="12" customHeight="1" x14ac:dyDescent="0.2">
      <c r="A4" s="3"/>
      <c r="B4" s="225"/>
      <c r="C4" s="3" t="s">
        <v>121</v>
      </c>
      <c r="D4" s="436">
        <f>+D7</f>
        <v>42248</v>
      </c>
      <c r="E4" s="436"/>
      <c r="F4" s="436"/>
      <c r="G4" s="436"/>
      <c r="H4" s="436"/>
      <c r="I4" s="436"/>
      <c r="J4" s="436"/>
      <c r="K4" s="436"/>
      <c r="L4" s="436"/>
      <c r="M4" s="436"/>
      <c r="N4" s="2"/>
      <c r="O4" s="2"/>
      <c r="P4" s="2"/>
      <c r="Q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1"/>
      <c r="AH4" s="474"/>
      <c r="AI4" s="456"/>
      <c r="AJ4" s="456"/>
    </row>
    <row r="5" spans="1:39" ht="17.25" customHeight="1" x14ac:dyDescent="0.2">
      <c r="B5" s="3"/>
      <c r="C5" s="3"/>
      <c r="D5" t="str">
        <f t="shared" ref="D5:I5" si="0">IF(TEXT(D7,"jjjj")="mercredi",WEEKNUM(F7),IF(TEXT(D7,"jjjj")="mardi","semaine",""))</f>
        <v>semaine</v>
      </c>
      <c r="E5">
        <f t="shared" si="0"/>
        <v>36</v>
      </c>
      <c r="F5" t="str">
        <f t="shared" si="0"/>
        <v/>
      </c>
      <c r="G5" t="str">
        <f t="shared" si="0"/>
        <v/>
      </c>
      <c r="H5" t="str">
        <f t="shared" si="0"/>
        <v/>
      </c>
      <c r="I5" t="str">
        <f t="shared" si="0"/>
        <v/>
      </c>
      <c r="J5" t="str">
        <f t="shared" ref="J5:AG5" si="1">IF(TEXT(J7,"jjjj")="mercredi",WEEKNUM(L7),IF(TEXT(J7,"jjjj")="mardi","semaine",""))</f>
        <v/>
      </c>
      <c r="K5" t="str">
        <f t="shared" si="1"/>
        <v>semaine</v>
      </c>
      <c r="L5">
        <f t="shared" si="1"/>
        <v>37</v>
      </c>
      <c r="M5" t="str">
        <f t="shared" si="1"/>
        <v/>
      </c>
      <c r="N5" t="str">
        <f t="shared" si="1"/>
        <v/>
      </c>
      <c r="O5" t="str">
        <f t="shared" si="1"/>
        <v/>
      </c>
      <c r="P5" t="str">
        <f t="shared" si="1"/>
        <v/>
      </c>
      <c r="Q5" t="str">
        <f t="shared" si="1"/>
        <v/>
      </c>
      <c r="R5" t="str">
        <f t="shared" si="1"/>
        <v>semaine</v>
      </c>
      <c r="S5">
        <f t="shared" si="1"/>
        <v>38</v>
      </c>
      <c r="T5" t="str">
        <f t="shared" si="1"/>
        <v/>
      </c>
      <c r="U5" t="str">
        <f t="shared" si="1"/>
        <v/>
      </c>
      <c r="V5" t="str">
        <f t="shared" si="1"/>
        <v/>
      </c>
      <c r="W5" t="str">
        <f t="shared" si="1"/>
        <v/>
      </c>
      <c r="X5" t="str">
        <f t="shared" si="1"/>
        <v/>
      </c>
      <c r="Y5" t="str">
        <f t="shared" si="1"/>
        <v>semaine</v>
      </c>
      <c r="Z5">
        <f t="shared" si="1"/>
        <v>39</v>
      </c>
      <c r="AA5" t="str">
        <f t="shared" si="1"/>
        <v/>
      </c>
      <c r="AB5" t="str">
        <f t="shared" si="1"/>
        <v/>
      </c>
      <c r="AC5" t="str">
        <f t="shared" si="1"/>
        <v/>
      </c>
      <c r="AD5" t="str">
        <f t="shared" si="1"/>
        <v/>
      </c>
      <c r="AE5" t="str">
        <f t="shared" si="1"/>
        <v/>
      </c>
      <c r="AF5" t="str">
        <f t="shared" si="1"/>
        <v>semaine</v>
      </c>
      <c r="AG5" t="e">
        <f t="shared" si="1"/>
        <v>#VALUE!</v>
      </c>
      <c r="AH5" s="474"/>
      <c r="AI5" s="456"/>
      <c r="AJ5" s="456"/>
    </row>
    <row r="6" spans="1:39" ht="17.25" customHeight="1" thickBot="1" x14ac:dyDescent="0.25">
      <c r="B6" s="3"/>
      <c r="AH6" s="474"/>
      <c r="AI6" s="456"/>
      <c r="AJ6" s="456"/>
    </row>
    <row r="7" spans="1:39" ht="13.5" thickBot="1" x14ac:dyDescent="0.25">
      <c r="A7" s="50" t="s">
        <v>48</v>
      </c>
      <c r="B7" s="43" t="s">
        <v>0</v>
      </c>
      <c r="C7" s="29" t="s">
        <v>1</v>
      </c>
      <c r="D7" s="75">
        <f>+aou!AH7+1</f>
        <v>42248</v>
      </c>
      <c r="E7" s="76">
        <f>+D7+1</f>
        <v>42249</v>
      </c>
      <c r="F7" s="76">
        <f t="shared" ref="F7:AF7" si="2">+E7+1</f>
        <v>42250</v>
      </c>
      <c r="G7" s="76">
        <f t="shared" si="2"/>
        <v>42251</v>
      </c>
      <c r="H7" s="76">
        <f t="shared" si="2"/>
        <v>42252</v>
      </c>
      <c r="I7" s="76">
        <f t="shared" si="2"/>
        <v>42253</v>
      </c>
      <c r="J7" s="76">
        <f t="shared" si="2"/>
        <v>42254</v>
      </c>
      <c r="K7" s="76">
        <f t="shared" si="2"/>
        <v>42255</v>
      </c>
      <c r="L7" s="76">
        <f t="shared" si="2"/>
        <v>42256</v>
      </c>
      <c r="M7" s="76">
        <f t="shared" si="2"/>
        <v>42257</v>
      </c>
      <c r="N7" s="76">
        <f t="shared" si="2"/>
        <v>42258</v>
      </c>
      <c r="O7" s="76">
        <f t="shared" si="2"/>
        <v>42259</v>
      </c>
      <c r="P7" s="76">
        <f t="shared" si="2"/>
        <v>42260</v>
      </c>
      <c r="Q7" s="76">
        <f t="shared" si="2"/>
        <v>42261</v>
      </c>
      <c r="R7" s="76">
        <f t="shared" si="2"/>
        <v>42262</v>
      </c>
      <c r="S7" s="76">
        <f t="shared" si="2"/>
        <v>42263</v>
      </c>
      <c r="T7" s="76">
        <f t="shared" si="2"/>
        <v>42264</v>
      </c>
      <c r="U7" s="76">
        <f t="shared" si="2"/>
        <v>42265</v>
      </c>
      <c r="V7" s="76">
        <f t="shared" si="2"/>
        <v>42266</v>
      </c>
      <c r="W7" s="76">
        <f t="shared" si="2"/>
        <v>42267</v>
      </c>
      <c r="X7" s="76">
        <f t="shared" si="2"/>
        <v>42268</v>
      </c>
      <c r="Y7" s="76">
        <f t="shared" si="2"/>
        <v>42269</v>
      </c>
      <c r="Z7" s="76">
        <f t="shared" si="2"/>
        <v>42270</v>
      </c>
      <c r="AA7" s="76">
        <f t="shared" si="2"/>
        <v>42271</v>
      </c>
      <c r="AB7" s="76">
        <f t="shared" si="2"/>
        <v>42272</v>
      </c>
      <c r="AC7" s="76">
        <f t="shared" si="2"/>
        <v>42273</v>
      </c>
      <c r="AD7" s="76">
        <f t="shared" si="2"/>
        <v>42274</v>
      </c>
      <c r="AE7" s="76">
        <f t="shared" si="2"/>
        <v>42275</v>
      </c>
      <c r="AF7" s="76">
        <f t="shared" si="2"/>
        <v>42276</v>
      </c>
      <c r="AG7" s="76">
        <f>+AF7+1</f>
        <v>42277</v>
      </c>
      <c r="AH7" s="457"/>
      <c r="AI7" s="456" t="s">
        <v>45</v>
      </c>
      <c r="AJ7" s="456" t="s">
        <v>45</v>
      </c>
      <c r="AK7" s="115" t="s">
        <v>48</v>
      </c>
      <c r="AL7" s="115" t="s">
        <v>71</v>
      </c>
      <c r="AM7" s="214" t="s">
        <v>136</v>
      </c>
    </row>
    <row r="8" spans="1:39" ht="13.5" hidden="1" thickBot="1" x14ac:dyDescent="0.25">
      <c r="A8" s="116"/>
      <c r="B8" s="43"/>
      <c r="C8" s="117" t="s">
        <v>65</v>
      </c>
      <c r="D8" s="118">
        <f t="shared" ref="D8:AG8" si="3">WEEKDAY(D7)</f>
        <v>3</v>
      </c>
      <c r="E8" s="118">
        <f t="shared" si="3"/>
        <v>4</v>
      </c>
      <c r="F8" s="118">
        <f t="shared" si="3"/>
        <v>5</v>
      </c>
      <c r="G8" s="118">
        <f t="shared" si="3"/>
        <v>6</v>
      </c>
      <c r="H8" s="118">
        <f t="shared" si="3"/>
        <v>7</v>
      </c>
      <c r="I8" s="118">
        <f t="shared" si="3"/>
        <v>1</v>
      </c>
      <c r="J8" s="118">
        <f t="shared" si="3"/>
        <v>2</v>
      </c>
      <c r="K8" s="118">
        <f t="shared" si="3"/>
        <v>3</v>
      </c>
      <c r="L8" s="118">
        <f t="shared" si="3"/>
        <v>4</v>
      </c>
      <c r="M8" s="118">
        <f t="shared" si="3"/>
        <v>5</v>
      </c>
      <c r="N8" s="118">
        <f t="shared" si="3"/>
        <v>6</v>
      </c>
      <c r="O8" s="118">
        <f t="shared" si="3"/>
        <v>7</v>
      </c>
      <c r="P8" s="118">
        <f t="shared" si="3"/>
        <v>1</v>
      </c>
      <c r="Q8" s="118">
        <f t="shared" si="3"/>
        <v>2</v>
      </c>
      <c r="R8" s="118">
        <f t="shared" si="3"/>
        <v>3</v>
      </c>
      <c r="S8" s="118">
        <f t="shared" si="3"/>
        <v>4</v>
      </c>
      <c r="T8" s="118">
        <f t="shared" si="3"/>
        <v>5</v>
      </c>
      <c r="U8" s="118">
        <f t="shared" si="3"/>
        <v>6</v>
      </c>
      <c r="V8" s="118">
        <f t="shared" si="3"/>
        <v>7</v>
      </c>
      <c r="W8" s="118">
        <f t="shared" si="3"/>
        <v>1</v>
      </c>
      <c r="X8" s="118">
        <f t="shared" si="3"/>
        <v>2</v>
      </c>
      <c r="Y8" s="118">
        <f t="shared" si="3"/>
        <v>3</v>
      </c>
      <c r="Z8" s="118">
        <f t="shared" si="3"/>
        <v>4</v>
      </c>
      <c r="AA8" s="118">
        <f t="shared" si="3"/>
        <v>5</v>
      </c>
      <c r="AB8" s="118">
        <f t="shared" si="3"/>
        <v>6</v>
      </c>
      <c r="AC8" s="118">
        <f t="shared" si="3"/>
        <v>7</v>
      </c>
      <c r="AD8" s="118">
        <f t="shared" si="3"/>
        <v>1</v>
      </c>
      <c r="AE8" s="118">
        <f t="shared" si="3"/>
        <v>2</v>
      </c>
      <c r="AF8" s="118">
        <f t="shared" si="3"/>
        <v>3</v>
      </c>
      <c r="AG8" s="120">
        <f t="shared" si="3"/>
        <v>4</v>
      </c>
      <c r="AH8" s="120"/>
      <c r="AI8" s="85"/>
      <c r="AJ8" s="85"/>
      <c r="AK8" s="77"/>
      <c r="AM8" s="127"/>
    </row>
    <row r="9" spans="1:39" ht="9.75" customHeight="1" x14ac:dyDescent="0.2">
      <c r="A9" s="132"/>
      <c r="B9" s="133"/>
      <c r="C9" s="134"/>
      <c r="D9" s="135"/>
      <c r="E9" s="135"/>
      <c r="F9" s="135"/>
      <c r="G9" s="135"/>
      <c r="H9" s="135"/>
      <c r="I9" s="135"/>
      <c r="J9" s="135"/>
      <c r="K9" s="135"/>
      <c r="L9" s="135"/>
      <c r="M9" s="135"/>
      <c r="N9" s="135"/>
      <c r="O9" s="135"/>
      <c r="P9" s="135"/>
      <c r="Q9" s="135"/>
      <c r="R9" s="135"/>
      <c r="S9" s="135"/>
      <c r="T9" s="135"/>
      <c r="U9" s="135"/>
      <c r="V9" s="135"/>
      <c r="W9" s="135"/>
      <c r="X9" s="135"/>
      <c r="Y9" s="135"/>
      <c r="Z9" s="135"/>
      <c r="AA9" s="135"/>
      <c r="AB9" s="135"/>
      <c r="AC9" s="135"/>
      <c r="AD9" s="135"/>
      <c r="AE9" s="135"/>
      <c r="AF9" s="135"/>
      <c r="AG9" s="135"/>
      <c r="AH9" s="135"/>
      <c r="AI9" s="136"/>
      <c r="AJ9" s="136"/>
      <c r="AK9" s="133"/>
      <c r="AL9" s="138"/>
      <c r="AM9" s="138"/>
    </row>
    <row r="10" spans="1:39" x14ac:dyDescent="0.2">
      <c r="A10" s="104" t="s">
        <v>92</v>
      </c>
      <c r="B10" s="67" t="s">
        <v>94</v>
      </c>
      <c r="C10" s="142" t="s">
        <v>95</v>
      </c>
      <c r="D10" s="68"/>
      <c r="E10" s="36"/>
      <c r="F10" s="36"/>
      <c r="G10" s="68"/>
      <c r="H10" s="36"/>
      <c r="I10" s="36"/>
      <c r="J10" s="36"/>
      <c r="K10" s="36"/>
      <c r="L10" s="36"/>
      <c r="M10" s="36"/>
      <c r="N10" s="68"/>
      <c r="O10" s="36"/>
      <c r="P10" s="36"/>
      <c r="Q10" s="36"/>
      <c r="R10" s="36"/>
      <c r="S10" s="36"/>
      <c r="T10" s="36"/>
      <c r="U10" s="68"/>
      <c r="V10" s="36"/>
      <c r="W10" s="36"/>
      <c r="X10" s="36"/>
      <c r="Y10" s="36"/>
      <c r="Z10" s="36"/>
      <c r="AA10" s="36"/>
      <c r="AB10" s="68"/>
      <c r="AC10" s="36"/>
      <c r="AD10" s="36"/>
      <c r="AE10" s="36"/>
      <c r="AF10" s="36"/>
      <c r="AG10" s="36"/>
      <c r="AH10" s="100">
        <f>SUM(D10:AG10)</f>
        <v>0</v>
      </c>
      <c r="AI10" s="62">
        <v>0</v>
      </c>
      <c r="AJ10" s="62">
        <f>+AI10+AH10</f>
        <v>0</v>
      </c>
      <c r="AK10" s="104" t="s">
        <v>92</v>
      </c>
      <c r="AL10" s="123"/>
      <c r="AM10" s="112">
        <f>+AI10/date!$D$38</f>
        <v>0</v>
      </c>
    </row>
    <row r="11" spans="1:39" x14ac:dyDescent="0.2">
      <c r="A11" s="54" t="s">
        <v>49</v>
      </c>
      <c r="B11" s="63" t="s">
        <v>25</v>
      </c>
      <c r="C11" s="72" t="s">
        <v>26</v>
      </c>
      <c r="D11" s="69"/>
      <c r="E11" s="22"/>
      <c r="F11" s="22"/>
      <c r="G11" s="69"/>
      <c r="H11" s="22"/>
      <c r="I11" s="22"/>
      <c r="J11" s="22"/>
      <c r="K11" s="22"/>
      <c r="L11" s="22"/>
      <c r="M11" s="22"/>
      <c r="N11" s="69"/>
      <c r="O11" s="22"/>
      <c r="P11" s="22"/>
      <c r="Q11" s="22"/>
      <c r="R11" s="22"/>
      <c r="S11" s="22"/>
      <c r="T11" s="22"/>
      <c r="U11" s="69"/>
      <c r="V11" s="22"/>
      <c r="W11" s="22"/>
      <c r="X11" s="22"/>
      <c r="Y11" s="22"/>
      <c r="Z11" s="22"/>
      <c r="AA11" s="22"/>
      <c r="AB11" s="69"/>
      <c r="AC11" s="22"/>
      <c r="AD11" s="22"/>
      <c r="AE11" s="22"/>
      <c r="AF11" s="22"/>
      <c r="AG11" s="22"/>
      <c r="AH11" s="100">
        <f t="shared" ref="AH11:AH35" si="4">SUM(D11:AG11)</f>
        <v>0</v>
      </c>
      <c r="AI11" s="62">
        <v>0</v>
      </c>
      <c r="AJ11" s="62">
        <f t="shared" ref="AJ11:AJ33" si="5">+AI11+AH11</f>
        <v>0</v>
      </c>
      <c r="AK11" s="54" t="s">
        <v>49</v>
      </c>
      <c r="AL11" s="112"/>
      <c r="AM11" s="112">
        <f>+AI11/date!$D$38</f>
        <v>0</v>
      </c>
    </row>
    <row r="12" spans="1:39" x14ac:dyDescent="0.2">
      <c r="A12" s="55" t="s">
        <v>50</v>
      </c>
      <c r="B12" s="63" t="s">
        <v>4</v>
      </c>
      <c r="C12" s="23" t="s">
        <v>5</v>
      </c>
      <c r="D12" s="302" t="s">
        <v>64</v>
      </c>
      <c r="E12" s="241" t="s">
        <v>64</v>
      </c>
      <c r="F12" s="241" t="s">
        <v>64</v>
      </c>
      <c r="G12" s="240" t="s">
        <v>64</v>
      </c>
      <c r="H12" s="239" t="s">
        <v>64</v>
      </c>
      <c r="I12" s="241" t="s">
        <v>64</v>
      </c>
      <c r="J12" s="241" t="s">
        <v>64</v>
      </c>
      <c r="K12" s="241" t="s">
        <v>64</v>
      </c>
      <c r="L12" s="241" t="s">
        <v>64</v>
      </c>
      <c r="M12" s="241" t="s">
        <v>64</v>
      </c>
      <c r="N12" s="240" t="s">
        <v>64</v>
      </c>
      <c r="O12" s="239" t="s">
        <v>64</v>
      </c>
      <c r="P12" s="241" t="s">
        <v>64</v>
      </c>
      <c r="Q12" s="241" t="s">
        <v>64</v>
      </c>
      <c r="R12" s="241" t="s">
        <v>64</v>
      </c>
      <c r="S12" s="241" t="s">
        <v>64</v>
      </c>
      <c r="T12" s="239" t="s">
        <v>64</v>
      </c>
      <c r="U12" s="240" t="s">
        <v>64</v>
      </c>
      <c r="V12" s="239" t="s">
        <v>64</v>
      </c>
      <c r="W12" s="241" t="s">
        <v>64</v>
      </c>
      <c r="X12" s="241" t="s">
        <v>64</v>
      </c>
      <c r="Y12" s="241" t="s">
        <v>64</v>
      </c>
      <c r="Z12" s="241" t="s">
        <v>64</v>
      </c>
      <c r="AA12" s="239" t="s">
        <v>64</v>
      </c>
      <c r="AB12" s="240" t="s">
        <v>64</v>
      </c>
      <c r="AC12" s="239" t="s">
        <v>64</v>
      </c>
      <c r="AD12" s="241" t="s">
        <v>64</v>
      </c>
      <c r="AE12" s="241" t="s">
        <v>64</v>
      </c>
      <c r="AF12" s="241" t="s">
        <v>64</v>
      </c>
      <c r="AG12" s="241" t="s">
        <v>64</v>
      </c>
      <c r="AH12" s="100">
        <f t="shared" si="4"/>
        <v>0</v>
      </c>
      <c r="AI12" s="62">
        <v>0</v>
      </c>
      <c r="AJ12" s="62">
        <f t="shared" si="5"/>
        <v>0</v>
      </c>
      <c r="AK12" s="55" t="s">
        <v>50</v>
      </c>
      <c r="AL12" s="23" t="s">
        <v>69</v>
      </c>
      <c r="AM12" s="112">
        <f>+AI12/date!$D$38</f>
        <v>0</v>
      </c>
    </row>
    <row r="13" spans="1:39" x14ac:dyDescent="0.2">
      <c r="A13" s="55" t="s">
        <v>78</v>
      </c>
      <c r="B13" s="63" t="s">
        <v>75</v>
      </c>
      <c r="C13" s="23" t="s">
        <v>77</v>
      </c>
      <c r="D13" s="275">
        <v>1</v>
      </c>
      <c r="E13" s="275">
        <v>1</v>
      </c>
      <c r="F13" s="274">
        <v>1</v>
      </c>
      <c r="G13" s="295">
        <v>1</v>
      </c>
      <c r="H13" s="239" t="s">
        <v>64</v>
      </c>
      <c r="I13" s="241" t="s">
        <v>64</v>
      </c>
      <c r="J13" s="275">
        <v>1</v>
      </c>
      <c r="K13" s="275">
        <v>1</v>
      </c>
      <c r="L13" s="275">
        <v>1</v>
      </c>
      <c r="M13" s="274">
        <v>1</v>
      </c>
      <c r="N13" s="295">
        <v>1</v>
      </c>
      <c r="O13" s="239" t="s">
        <v>64</v>
      </c>
      <c r="P13" s="241" t="s">
        <v>64</v>
      </c>
      <c r="Q13" s="241" t="s">
        <v>64</v>
      </c>
      <c r="R13" s="241" t="s">
        <v>64</v>
      </c>
      <c r="S13" s="241" t="s">
        <v>64</v>
      </c>
      <c r="T13" s="239" t="s">
        <v>64</v>
      </c>
      <c r="U13" s="240" t="s">
        <v>64</v>
      </c>
      <c r="V13" s="239" t="s">
        <v>64</v>
      </c>
      <c r="W13" s="241" t="s">
        <v>64</v>
      </c>
      <c r="X13" s="241" t="s">
        <v>64</v>
      </c>
      <c r="Y13" s="241" t="s">
        <v>64</v>
      </c>
      <c r="Z13" s="241" t="s">
        <v>64</v>
      </c>
      <c r="AA13" s="239" t="s">
        <v>64</v>
      </c>
      <c r="AB13" s="240" t="s">
        <v>64</v>
      </c>
      <c r="AC13" s="239" t="s">
        <v>64</v>
      </c>
      <c r="AD13" s="241" t="s">
        <v>64</v>
      </c>
      <c r="AE13" s="241" t="s">
        <v>64</v>
      </c>
      <c r="AF13" s="241" t="s">
        <v>64</v>
      </c>
      <c r="AG13" s="241" t="s">
        <v>64</v>
      </c>
      <c r="AH13" s="100">
        <f t="shared" si="4"/>
        <v>9</v>
      </c>
      <c r="AI13" s="62">
        <v>0</v>
      </c>
      <c r="AJ13" s="62">
        <f t="shared" si="5"/>
        <v>9</v>
      </c>
      <c r="AK13" s="55" t="s">
        <v>78</v>
      </c>
      <c r="AL13" s="23" t="s">
        <v>69</v>
      </c>
      <c r="AM13" s="112">
        <f>+AI13/date!$D$38</f>
        <v>0</v>
      </c>
    </row>
    <row r="14" spans="1:39" x14ac:dyDescent="0.2">
      <c r="A14" s="55" t="s">
        <v>51</v>
      </c>
      <c r="B14" s="63" t="s">
        <v>31</v>
      </c>
      <c r="C14" s="23" t="s">
        <v>32</v>
      </c>
      <c r="D14" s="69"/>
      <c r="E14" s="22"/>
      <c r="F14" s="22"/>
      <c r="G14" s="69"/>
      <c r="H14" s="22"/>
      <c r="I14" s="22"/>
      <c r="J14" s="22"/>
      <c r="K14" s="22"/>
      <c r="L14" s="22"/>
      <c r="M14" s="22"/>
      <c r="N14" s="69"/>
      <c r="O14" s="22"/>
      <c r="P14" s="22"/>
      <c r="Q14" s="22"/>
      <c r="R14" s="22"/>
      <c r="S14" s="22"/>
      <c r="T14" s="22"/>
      <c r="U14" s="69"/>
      <c r="V14" s="22"/>
      <c r="W14" s="22"/>
      <c r="X14" s="22"/>
      <c r="Y14" s="22"/>
      <c r="Z14" s="22"/>
      <c r="AA14" s="22"/>
      <c r="AB14" s="69"/>
      <c r="AC14" s="22"/>
      <c r="AD14" s="22"/>
      <c r="AE14" s="22"/>
      <c r="AF14" s="22"/>
      <c r="AG14" s="22"/>
      <c r="AH14" s="100">
        <f t="shared" si="4"/>
        <v>0</v>
      </c>
      <c r="AI14" s="62">
        <v>0</v>
      </c>
      <c r="AJ14" s="62">
        <f t="shared" si="5"/>
        <v>0</v>
      </c>
      <c r="AK14" s="55" t="s">
        <v>51</v>
      </c>
      <c r="AL14" s="112"/>
      <c r="AM14" s="112">
        <f>+AI14/date!$D$38</f>
        <v>0</v>
      </c>
    </row>
    <row r="15" spans="1:39" x14ac:dyDescent="0.2">
      <c r="A15" s="55" t="s">
        <v>93</v>
      </c>
      <c r="B15" s="44" t="s">
        <v>96</v>
      </c>
      <c r="C15" s="23" t="s">
        <v>97</v>
      </c>
      <c r="D15" s="275">
        <v>1</v>
      </c>
      <c r="E15" s="275">
        <v>1</v>
      </c>
      <c r="F15" s="274">
        <v>1</v>
      </c>
      <c r="G15" s="295">
        <v>1</v>
      </c>
      <c r="H15" s="239" t="s">
        <v>64</v>
      </c>
      <c r="I15" s="239" t="s">
        <v>64</v>
      </c>
      <c r="J15" s="239" t="s">
        <v>64</v>
      </c>
      <c r="K15" s="239" t="s">
        <v>64</v>
      </c>
      <c r="L15" s="239" t="s">
        <v>64</v>
      </c>
      <c r="M15" s="239" t="s">
        <v>64</v>
      </c>
      <c r="N15" s="240" t="s">
        <v>64</v>
      </c>
      <c r="O15" s="239" t="s">
        <v>64</v>
      </c>
      <c r="P15" s="239" t="s">
        <v>64</v>
      </c>
      <c r="Q15" s="239" t="s">
        <v>64</v>
      </c>
      <c r="R15" s="239" t="s">
        <v>64</v>
      </c>
      <c r="S15" s="239" t="s">
        <v>64</v>
      </c>
      <c r="T15" s="239" t="s">
        <v>64</v>
      </c>
      <c r="U15" s="240" t="s">
        <v>64</v>
      </c>
      <c r="V15" s="239" t="s">
        <v>64</v>
      </c>
      <c r="W15" s="239" t="s">
        <v>64</v>
      </c>
      <c r="X15" s="239" t="s">
        <v>64</v>
      </c>
      <c r="Y15" s="239" t="s">
        <v>64</v>
      </c>
      <c r="Z15" s="239" t="s">
        <v>64</v>
      </c>
      <c r="AA15" s="239" t="s">
        <v>64</v>
      </c>
      <c r="AB15" s="240" t="s">
        <v>64</v>
      </c>
      <c r="AC15" s="239" t="s">
        <v>64</v>
      </c>
      <c r="AD15" s="239" t="s">
        <v>64</v>
      </c>
      <c r="AE15" s="239" t="s">
        <v>64</v>
      </c>
      <c r="AF15" s="239" t="s">
        <v>64</v>
      </c>
      <c r="AG15" s="239" t="s">
        <v>64</v>
      </c>
      <c r="AH15" s="100">
        <f t="shared" si="4"/>
        <v>4</v>
      </c>
      <c r="AI15" s="62">
        <v>0</v>
      </c>
      <c r="AJ15" s="62">
        <f t="shared" si="5"/>
        <v>4</v>
      </c>
      <c r="AK15" s="55" t="s">
        <v>93</v>
      </c>
      <c r="AL15" s="23" t="s">
        <v>69</v>
      </c>
      <c r="AM15" s="112">
        <f>+AI15/date!$D$38</f>
        <v>0</v>
      </c>
    </row>
    <row r="16" spans="1:39" x14ac:dyDescent="0.2">
      <c r="A16" s="55" t="s">
        <v>102</v>
      </c>
      <c r="B16" s="44" t="s">
        <v>103</v>
      </c>
      <c r="C16" s="23" t="s">
        <v>104</v>
      </c>
      <c r="D16" s="240" t="s">
        <v>64</v>
      </c>
      <c r="E16" s="239" t="s">
        <v>64</v>
      </c>
      <c r="F16" s="239" t="s">
        <v>64</v>
      </c>
      <c r="G16" s="240" t="s">
        <v>64</v>
      </c>
      <c r="H16" s="239" t="s">
        <v>64</v>
      </c>
      <c r="I16" s="239" t="s">
        <v>64</v>
      </c>
      <c r="J16" s="239" t="s">
        <v>64</v>
      </c>
      <c r="K16" s="239" t="s">
        <v>64</v>
      </c>
      <c r="L16" s="239" t="s">
        <v>64</v>
      </c>
      <c r="M16" s="239" t="s">
        <v>64</v>
      </c>
      <c r="N16" s="240" t="s">
        <v>64</v>
      </c>
      <c r="O16" s="239" t="s">
        <v>64</v>
      </c>
      <c r="P16" s="239" t="s">
        <v>64</v>
      </c>
      <c r="Q16" s="239" t="s">
        <v>64</v>
      </c>
      <c r="R16" s="239" t="s">
        <v>64</v>
      </c>
      <c r="S16" s="239" t="s">
        <v>64</v>
      </c>
      <c r="T16" s="239" t="s">
        <v>64</v>
      </c>
      <c r="U16" s="240" t="s">
        <v>64</v>
      </c>
      <c r="V16" s="239" t="s">
        <v>64</v>
      </c>
      <c r="W16" s="239" t="s">
        <v>64</v>
      </c>
      <c r="X16" s="239" t="s">
        <v>64</v>
      </c>
      <c r="Y16" s="239" t="s">
        <v>64</v>
      </c>
      <c r="Z16" s="239" t="s">
        <v>64</v>
      </c>
      <c r="AA16" s="239" t="s">
        <v>64</v>
      </c>
      <c r="AB16" s="240" t="s">
        <v>64</v>
      </c>
      <c r="AC16" s="239" t="s">
        <v>64</v>
      </c>
      <c r="AD16" s="239" t="s">
        <v>64</v>
      </c>
      <c r="AE16" s="239" t="s">
        <v>64</v>
      </c>
      <c r="AF16" s="239" t="s">
        <v>64</v>
      </c>
      <c r="AG16" s="239" t="s">
        <v>64</v>
      </c>
      <c r="AH16" s="100">
        <f t="shared" ref="AH16" si="6">SUM(D16:AG16)</f>
        <v>0</v>
      </c>
      <c r="AI16" s="62">
        <v>0</v>
      </c>
      <c r="AJ16" s="62">
        <f t="shared" ref="AJ16" si="7">+AI16+AH16</f>
        <v>0</v>
      </c>
      <c r="AK16" s="55" t="s">
        <v>102</v>
      </c>
      <c r="AL16" s="23" t="s">
        <v>69</v>
      </c>
      <c r="AM16" s="112">
        <f>+AI16/date!$D$38</f>
        <v>0</v>
      </c>
    </row>
    <row r="17" spans="1:39" x14ac:dyDescent="0.2">
      <c r="A17" s="55" t="s">
        <v>52</v>
      </c>
      <c r="B17" s="63" t="s">
        <v>19</v>
      </c>
      <c r="C17" s="23" t="s">
        <v>20</v>
      </c>
      <c r="D17" s="69"/>
      <c r="E17" s="22"/>
      <c r="F17" s="37"/>
      <c r="G17" s="69"/>
      <c r="H17" s="22"/>
      <c r="I17" s="37"/>
      <c r="J17" s="37"/>
      <c r="K17" s="22"/>
      <c r="L17" s="22"/>
      <c r="M17" s="22"/>
      <c r="N17" s="69"/>
      <c r="O17" s="22"/>
      <c r="P17" s="22"/>
      <c r="Q17" s="22"/>
      <c r="R17" s="22"/>
      <c r="S17" s="22"/>
      <c r="T17" s="22"/>
      <c r="U17" s="69"/>
      <c r="V17" s="22"/>
      <c r="W17" s="22"/>
      <c r="X17" s="22"/>
      <c r="Y17" s="22"/>
      <c r="Z17" s="22"/>
      <c r="AA17" s="22"/>
      <c r="AB17" s="69"/>
      <c r="AC17" s="22"/>
      <c r="AD17" s="22"/>
      <c r="AE17" s="22"/>
      <c r="AF17" s="22"/>
      <c r="AG17" s="22"/>
      <c r="AH17" s="100">
        <f t="shared" si="4"/>
        <v>0</v>
      </c>
      <c r="AI17" s="62">
        <v>0</v>
      </c>
      <c r="AJ17" s="62">
        <f t="shared" si="5"/>
        <v>0</v>
      </c>
      <c r="AK17" s="55" t="s">
        <v>52</v>
      </c>
      <c r="AL17" s="112"/>
      <c r="AM17" s="112">
        <f>+AI17/date!$D$38</f>
        <v>0</v>
      </c>
    </row>
    <row r="18" spans="1:39" s="19" customFormat="1" x14ac:dyDescent="0.2">
      <c r="A18" s="55" t="s">
        <v>81</v>
      </c>
      <c r="B18" s="64" t="s">
        <v>82</v>
      </c>
      <c r="C18" s="50" t="s">
        <v>83</v>
      </c>
      <c r="D18" s="241" t="s">
        <v>64</v>
      </c>
      <c r="E18" s="241" t="s">
        <v>64</v>
      </c>
      <c r="F18" s="239" t="s">
        <v>64</v>
      </c>
      <c r="G18" s="240" t="s">
        <v>64</v>
      </c>
      <c r="H18" s="239" t="s">
        <v>64</v>
      </c>
      <c r="I18" s="241" t="s">
        <v>64</v>
      </c>
      <c r="J18" s="241" t="s">
        <v>64</v>
      </c>
      <c r="K18" s="241" t="s">
        <v>64</v>
      </c>
      <c r="L18" s="241" t="s">
        <v>64</v>
      </c>
      <c r="M18" s="239" t="s">
        <v>64</v>
      </c>
      <c r="N18" s="295">
        <v>1</v>
      </c>
      <c r="O18" s="239" t="s">
        <v>64</v>
      </c>
      <c r="P18" s="239" t="s">
        <v>64</v>
      </c>
      <c r="Q18" s="239" t="s">
        <v>64</v>
      </c>
      <c r="R18" s="239" t="s">
        <v>64</v>
      </c>
      <c r="S18" s="239" t="s">
        <v>64</v>
      </c>
      <c r="T18" s="239" t="s">
        <v>64</v>
      </c>
      <c r="U18" s="240" t="s">
        <v>64</v>
      </c>
      <c r="V18" s="239" t="s">
        <v>64</v>
      </c>
      <c r="W18" s="239" t="s">
        <v>64</v>
      </c>
      <c r="X18" s="239" t="s">
        <v>64</v>
      </c>
      <c r="Y18" s="239" t="s">
        <v>64</v>
      </c>
      <c r="Z18" s="239" t="s">
        <v>64</v>
      </c>
      <c r="AA18" s="239" t="s">
        <v>64</v>
      </c>
      <c r="AB18" s="240" t="s">
        <v>64</v>
      </c>
      <c r="AC18" s="239" t="s">
        <v>64</v>
      </c>
      <c r="AD18" s="239" t="s">
        <v>64</v>
      </c>
      <c r="AE18" s="239" t="s">
        <v>64</v>
      </c>
      <c r="AF18" s="239" t="s">
        <v>64</v>
      </c>
      <c r="AG18" s="239" t="s">
        <v>64</v>
      </c>
      <c r="AH18" s="100">
        <f t="shared" si="4"/>
        <v>1</v>
      </c>
      <c r="AI18" s="62">
        <v>0</v>
      </c>
      <c r="AJ18" s="155">
        <f t="shared" si="5"/>
        <v>1</v>
      </c>
      <c r="AK18" s="55" t="s">
        <v>81</v>
      </c>
      <c r="AL18" s="50" t="s">
        <v>69</v>
      </c>
      <c r="AM18" s="112">
        <f>+AI18/date!$D$38</f>
        <v>0</v>
      </c>
    </row>
    <row r="19" spans="1:39" x14ac:dyDescent="0.2">
      <c r="A19" s="54" t="s">
        <v>53</v>
      </c>
      <c r="B19" s="63" t="s">
        <v>21</v>
      </c>
      <c r="C19" s="23" t="s">
        <v>3</v>
      </c>
      <c r="D19" s="240" t="s">
        <v>64</v>
      </c>
      <c r="E19" s="239" t="s">
        <v>64</v>
      </c>
      <c r="F19" s="239" t="s">
        <v>64</v>
      </c>
      <c r="G19" s="240" t="s">
        <v>64</v>
      </c>
      <c r="H19" s="239" t="s">
        <v>64</v>
      </c>
      <c r="I19" s="239" t="s">
        <v>64</v>
      </c>
      <c r="J19" s="239" t="s">
        <v>64</v>
      </c>
      <c r="K19" s="239" t="s">
        <v>64</v>
      </c>
      <c r="L19" s="239" t="s">
        <v>64</v>
      </c>
      <c r="M19" s="239" t="s">
        <v>64</v>
      </c>
      <c r="N19" s="218" t="s">
        <v>117</v>
      </c>
      <c r="O19" s="239" t="s">
        <v>64</v>
      </c>
      <c r="P19" s="239" t="s">
        <v>64</v>
      </c>
      <c r="Q19" s="239" t="s">
        <v>64</v>
      </c>
      <c r="R19" s="239" t="s">
        <v>64</v>
      </c>
      <c r="S19" s="151">
        <v>0.5</v>
      </c>
      <c r="T19" s="239" t="s">
        <v>64</v>
      </c>
      <c r="U19" s="240" t="s">
        <v>64</v>
      </c>
      <c r="V19" s="239" t="s">
        <v>64</v>
      </c>
      <c r="W19" s="239" t="s">
        <v>64</v>
      </c>
      <c r="X19" s="239" t="s">
        <v>64</v>
      </c>
      <c r="Y19" s="239" t="s">
        <v>64</v>
      </c>
      <c r="Z19" s="239" t="s">
        <v>64</v>
      </c>
      <c r="AA19" s="239" t="s">
        <v>64</v>
      </c>
      <c r="AB19" s="240" t="s">
        <v>64</v>
      </c>
      <c r="AC19" s="239" t="s">
        <v>64</v>
      </c>
      <c r="AD19" s="239" t="s">
        <v>64</v>
      </c>
      <c r="AE19" s="239" t="s">
        <v>64</v>
      </c>
      <c r="AF19" s="239" t="s">
        <v>64</v>
      </c>
      <c r="AG19" s="239" t="s">
        <v>64</v>
      </c>
      <c r="AH19" s="100">
        <f t="shared" si="4"/>
        <v>0.5</v>
      </c>
      <c r="AI19" s="62">
        <v>4.7600000000000003E-2</v>
      </c>
      <c r="AJ19" s="62">
        <f t="shared" si="5"/>
        <v>0.54759999999999998</v>
      </c>
      <c r="AK19" s="54" t="s">
        <v>53</v>
      </c>
      <c r="AL19" s="23" t="s">
        <v>69</v>
      </c>
      <c r="AM19" s="112">
        <f>+AI19/date!$D$38</f>
        <v>0.99960000000000016</v>
      </c>
    </row>
    <row r="20" spans="1:39" x14ac:dyDescent="0.2">
      <c r="A20" s="54" t="s">
        <v>54</v>
      </c>
      <c r="B20" s="63" t="s">
        <v>11</v>
      </c>
      <c r="C20" s="23" t="s">
        <v>12</v>
      </c>
      <c r="D20" s="69"/>
      <c r="E20" s="22"/>
      <c r="F20" s="22"/>
      <c r="G20" s="69"/>
      <c r="H20" s="22"/>
      <c r="I20" s="22"/>
      <c r="J20" s="22"/>
      <c r="K20" s="22"/>
      <c r="L20" s="22"/>
      <c r="M20" s="22"/>
      <c r="N20" s="69"/>
      <c r="O20" s="22"/>
      <c r="P20" s="22"/>
      <c r="Q20" s="22"/>
      <c r="R20" s="22"/>
      <c r="S20" s="22"/>
      <c r="T20" s="22"/>
      <c r="U20" s="69"/>
      <c r="V20" s="22"/>
      <c r="W20" s="22"/>
      <c r="X20" s="22"/>
      <c r="Y20" s="22"/>
      <c r="Z20" s="22"/>
      <c r="AA20" s="22"/>
      <c r="AB20" s="69"/>
      <c r="AC20" s="22"/>
      <c r="AD20" s="22"/>
      <c r="AE20" s="22"/>
      <c r="AF20" s="22"/>
      <c r="AG20" s="22"/>
      <c r="AH20" s="100">
        <f t="shared" si="4"/>
        <v>0</v>
      </c>
      <c r="AI20" s="62">
        <v>0</v>
      </c>
      <c r="AJ20" s="62">
        <f t="shared" si="5"/>
        <v>0</v>
      </c>
      <c r="AK20" s="54" t="s">
        <v>54</v>
      </c>
      <c r="AL20" s="112"/>
      <c r="AM20" s="112">
        <f>+AI20/date!$D$38</f>
        <v>0</v>
      </c>
    </row>
    <row r="21" spans="1:39" x14ac:dyDescent="0.2">
      <c r="A21" s="54" t="s">
        <v>55</v>
      </c>
      <c r="B21" s="63" t="s">
        <v>6</v>
      </c>
      <c r="C21" s="23" t="s">
        <v>7</v>
      </c>
      <c r="D21" s="69"/>
      <c r="E21" s="22"/>
      <c r="F21" s="22"/>
      <c r="G21" s="69"/>
      <c r="H21" s="22"/>
      <c r="I21" s="22"/>
      <c r="J21" s="22"/>
      <c r="K21" s="22"/>
      <c r="L21" s="22"/>
      <c r="M21" s="22"/>
      <c r="N21" s="69"/>
      <c r="O21" s="22"/>
      <c r="P21" s="22"/>
      <c r="Q21" s="22"/>
      <c r="R21" s="22"/>
      <c r="S21" s="22"/>
      <c r="T21" s="22"/>
      <c r="U21" s="69"/>
      <c r="V21" s="22"/>
      <c r="W21" s="22"/>
      <c r="X21" s="22"/>
      <c r="Y21" s="22"/>
      <c r="Z21" s="22"/>
      <c r="AA21" s="22"/>
      <c r="AB21" s="69"/>
      <c r="AC21" s="22"/>
      <c r="AD21" s="22"/>
      <c r="AE21" s="22"/>
      <c r="AF21" s="22"/>
      <c r="AG21" s="22"/>
      <c r="AH21" s="100">
        <f t="shared" si="4"/>
        <v>0</v>
      </c>
      <c r="AI21" s="62">
        <v>0</v>
      </c>
      <c r="AJ21" s="62">
        <f t="shared" si="5"/>
        <v>0</v>
      </c>
      <c r="AK21" s="54" t="s">
        <v>55</v>
      </c>
      <c r="AL21" s="112"/>
      <c r="AM21" s="112">
        <f>+AI21/date!$D$38</f>
        <v>0</v>
      </c>
    </row>
    <row r="22" spans="1:39" x14ac:dyDescent="0.2">
      <c r="A22" s="54" t="s">
        <v>113</v>
      </c>
      <c r="B22" s="63" t="s">
        <v>114</v>
      </c>
      <c r="C22" s="23" t="s">
        <v>115</v>
      </c>
      <c r="D22" s="69"/>
      <c r="E22" s="22"/>
      <c r="F22" s="22"/>
      <c r="G22" s="69"/>
      <c r="H22" s="22"/>
      <c r="I22" s="22"/>
      <c r="J22" s="22"/>
      <c r="K22" s="22"/>
      <c r="L22" s="22"/>
      <c r="M22" s="22"/>
      <c r="N22" s="69"/>
      <c r="O22" s="22"/>
      <c r="P22" s="22"/>
      <c r="Q22" s="151">
        <v>1</v>
      </c>
      <c r="R22" s="22"/>
      <c r="S22" s="22"/>
      <c r="T22" s="22"/>
      <c r="U22" s="69"/>
      <c r="V22" s="22"/>
      <c r="W22" s="22"/>
      <c r="X22" s="22"/>
      <c r="Y22" s="22"/>
      <c r="Z22" s="22"/>
      <c r="AA22" s="22"/>
      <c r="AB22" s="69"/>
      <c r="AC22" s="22"/>
      <c r="AD22" s="22"/>
      <c r="AE22" s="22"/>
      <c r="AF22" s="22"/>
      <c r="AG22" s="22"/>
      <c r="AH22" s="100">
        <f>SUM(D22:AG22)</f>
        <v>1</v>
      </c>
      <c r="AI22" s="62">
        <v>0</v>
      </c>
      <c r="AJ22" s="62">
        <f>+AI22+AH22</f>
        <v>1</v>
      </c>
      <c r="AK22" s="54" t="s">
        <v>113</v>
      </c>
      <c r="AL22" s="50"/>
      <c r="AM22" s="112">
        <f>+AI22/date!$D$38</f>
        <v>0</v>
      </c>
    </row>
    <row r="23" spans="1:39" x14ac:dyDescent="0.2">
      <c r="A23" s="54" t="s">
        <v>109</v>
      </c>
      <c r="B23" s="63" t="s">
        <v>112</v>
      </c>
      <c r="C23" s="23" t="s">
        <v>110</v>
      </c>
      <c r="D23" s="240" t="s">
        <v>64</v>
      </c>
      <c r="E23" s="239" t="s">
        <v>64</v>
      </c>
      <c r="F23" s="239" t="s">
        <v>64</v>
      </c>
      <c r="G23" s="240" t="s">
        <v>64</v>
      </c>
      <c r="H23" s="239" t="s">
        <v>64</v>
      </c>
      <c r="I23" s="239" t="s">
        <v>64</v>
      </c>
      <c r="J23" s="239" t="s">
        <v>64</v>
      </c>
      <c r="K23" s="239" t="s">
        <v>64</v>
      </c>
      <c r="L23" s="239" t="s">
        <v>64</v>
      </c>
      <c r="M23" s="239" t="s">
        <v>64</v>
      </c>
      <c r="N23" s="240" t="s">
        <v>64</v>
      </c>
      <c r="O23" s="239" t="s">
        <v>64</v>
      </c>
      <c r="P23" s="239" t="s">
        <v>64</v>
      </c>
      <c r="Q23" s="239" t="s">
        <v>64</v>
      </c>
      <c r="R23" s="239" t="s">
        <v>64</v>
      </c>
      <c r="S23" s="239" t="s">
        <v>64</v>
      </c>
      <c r="T23" s="239" t="s">
        <v>64</v>
      </c>
      <c r="U23" s="240" t="s">
        <v>64</v>
      </c>
      <c r="V23" s="239" t="s">
        <v>64</v>
      </c>
      <c r="W23" s="239" t="s">
        <v>64</v>
      </c>
      <c r="X23" s="239" t="s">
        <v>64</v>
      </c>
      <c r="Y23" s="239" t="s">
        <v>64</v>
      </c>
      <c r="Z23" s="239" t="s">
        <v>64</v>
      </c>
      <c r="AA23" s="239" t="s">
        <v>64</v>
      </c>
      <c r="AB23" s="240" t="s">
        <v>64</v>
      </c>
      <c r="AC23" s="239" t="s">
        <v>64</v>
      </c>
      <c r="AD23" s="239" t="s">
        <v>64</v>
      </c>
      <c r="AE23" s="239" t="s">
        <v>64</v>
      </c>
      <c r="AF23" s="239" t="s">
        <v>64</v>
      </c>
      <c r="AG23" s="239" t="s">
        <v>64</v>
      </c>
      <c r="AH23" s="100">
        <f t="shared" ref="AH23" si="8">SUM(D23:AG23)</f>
        <v>0</v>
      </c>
      <c r="AI23" s="62">
        <v>0</v>
      </c>
      <c r="AJ23" s="62">
        <f t="shared" ref="AJ23" si="9">+AI23+AH23</f>
        <v>0</v>
      </c>
      <c r="AK23" s="54" t="s">
        <v>109</v>
      </c>
      <c r="AL23" s="50" t="s">
        <v>69</v>
      </c>
      <c r="AM23" s="112">
        <f>+AI23/date!$D$38</f>
        <v>0</v>
      </c>
    </row>
    <row r="24" spans="1:39" x14ac:dyDescent="0.2">
      <c r="A24" s="54" t="s">
        <v>56</v>
      </c>
      <c r="B24" s="63" t="s">
        <v>23</v>
      </c>
      <c r="C24" s="23" t="s">
        <v>24</v>
      </c>
      <c r="D24" s="69"/>
      <c r="E24" s="22"/>
      <c r="F24" s="22"/>
      <c r="G24" s="69"/>
      <c r="H24" s="22"/>
      <c r="I24" s="22"/>
      <c r="J24" s="22"/>
      <c r="K24" s="22"/>
      <c r="L24" s="22"/>
      <c r="M24" s="22"/>
      <c r="N24" s="69"/>
      <c r="O24" s="22"/>
      <c r="P24" s="22"/>
      <c r="Q24" s="22"/>
      <c r="R24" s="22"/>
      <c r="S24" s="22"/>
      <c r="T24" s="22"/>
      <c r="U24" s="69"/>
      <c r="V24" s="22"/>
      <c r="W24" s="22"/>
      <c r="X24" s="22"/>
      <c r="Y24" s="22"/>
      <c r="Z24" s="22"/>
      <c r="AA24" s="22"/>
      <c r="AB24" s="69"/>
      <c r="AC24" s="22"/>
      <c r="AD24" s="22"/>
      <c r="AE24" s="22"/>
      <c r="AF24" s="22"/>
      <c r="AG24" s="22"/>
      <c r="AH24" s="100">
        <f t="shared" si="4"/>
        <v>0</v>
      </c>
      <c r="AI24" s="62">
        <v>0</v>
      </c>
      <c r="AJ24" s="62">
        <f t="shared" si="5"/>
        <v>0</v>
      </c>
      <c r="AK24" s="54" t="s">
        <v>56</v>
      </c>
      <c r="AL24" s="112"/>
      <c r="AM24" s="112">
        <f>+AI24/date!$D$38</f>
        <v>0</v>
      </c>
    </row>
    <row r="25" spans="1:39" s="19" customFormat="1" x14ac:dyDescent="0.2">
      <c r="A25" s="55" t="s">
        <v>84</v>
      </c>
      <c r="B25" s="64" t="s">
        <v>85</v>
      </c>
      <c r="C25" s="50" t="s">
        <v>86</v>
      </c>
      <c r="D25" s="240" t="s">
        <v>64</v>
      </c>
      <c r="E25" s="239" t="s">
        <v>64</v>
      </c>
      <c r="F25" s="239" t="s">
        <v>64</v>
      </c>
      <c r="G25" s="240" t="s">
        <v>64</v>
      </c>
      <c r="H25" s="239" t="s">
        <v>64</v>
      </c>
      <c r="I25" s="239" t="s">
        <v>64</v>
      </c>
      <c r="J25" s="274">
        <v>1</v>
      </c>
      <c r="K25" s="275">
        <v>1</v>
      </c>
      <c r="L25" s="275">
        <v>1</v>
      </c>
      <c r="M25" s="274">
        <v>1</v>
      </c>
      <c r="N25" s="295">
        <v>1</v>
      </c>
      <c r="O25" s="239" t="s">
        <v>64</v>
      </c>
      <c r="P25" s="239" t="s">
        <v>64</v>
      </c>
      <c r="Q25" s="274">
        <v>1</v>
      </c>
      <c r="R25" s="275">
        <v>1</v>
      </c>
      <c r="S25" s="275">
        <v>1</v>
      </c>
      <c r="T25" s="274">
        <v>1</v>
      </c>
      <c r="U25" s="295">
        <v>1</v>
      </c>
      <c r="V25" s="239" t="s">
        <v>64</v>
      </c>
      <c r="W25" s="239" t="s">
        <v>64</v>
      </c>
      <c r="X25" s="274">
        <v>1</v>
      </c>
      <c r="Y25" s="275">
        <v>1</v>
      </c>
      <c r="Z25" s="275">
        <v>1</v>
      </c>
      <c r="AA25" s="274">
        <v>1</v>
      </c>
      <c r="AB25" s="295">
        <v>1</v>
      </c>
      <c r="AC25" s="239" t="s">
        <v>64</v>
      </c>
      <c r="AD25" s="239" t="s">
        <v>64</v>
      </c>
      <c r="AE25" s="239" t="s">
        <v>64</v>
      </c>
      <c r="AF25" s="239" t="s">
        <v>64</v>
      </c>
      <c r="AG25" s="239" t="s">
        <v>64</v>
      </c>
      <c r="AH25" s="100">
        <f t="shared" si="4"/>
        <v>15</v>
      </c>
      <c r="AI25" s="62">
        <v>0</v>
      </c>
      <c r="AJ25" s="155">
        <f t="shared" si="5"/>
        <v>15</v>
      </c>
      <c r="AK25" s="55" t="s">
        <v>84</v>
      </c>
      <c r="AL25" s="50" t="s">
        <v>69</v>
      </c>
      <c r="AM25" s="112">
        <f>+AI25/date!$D$38</f>
        <v>0</v>
      </c>
    </row>
    <row r="26" spans="1:39" x14ac:dyDescent="0.2">
      <c r="A26" s="54" t="s">
        <v>79</v>
      </c>
      <c r="B26" s="63" t="s">
        <v>76</v>
      </c>
      <c r="C26" s="23" t="s">
        <v>80</v>
      </c>
      <c r="D26" s="69"/>
      <c r="E26" s="22"/>
      <c r="F26" s="151">
        <v>1</v>
      </c>
      <c r="G26" s="215">
        <v>1</v>
      </c>
      <c r="H26" s="151"/>
      <c r="I26" s="151"/>
      <c r="J26" s="151">
        <v>1</v>
      </c>
      <c r="K26" s="151">
        <v>1</v>
      </c>
      <c r="L26" s="151">
        <v>1</v>
      </c>
      <c r="M26" s="151">
        <v>1</v>
      </c>
      <c r="N26" s="215">
        <v>1</v>
      </c>
      <c r="O26" s="151"/>
      <c r="P26" s="151"/>
      <c r="Q26" s="151">
        <v>1</v>
      </c>
      <c r="R26" s="151">
        <v>1</v>
      </c>
      <c r="S26" s="151">
        <v>1</v>
      </c>
      <c r="T26" s="151">
        <v>1</v>
      </c>
      <c r="U26" s="215">
        <v>1</v>
      </c>
      <c r="V26" s="22"/>
      <c r="W26" s="22"/>
      <c r="X26" s="22"/>
      <c r="Y26" s="22"/>
      <c r="Z26" s="22"/>
      <c r="AA26" s="22"/>
      <c r="AB26" s="69"/>
      <c r="AC26" s="22"/>
      <c r="AD26" s="22"/>
      <c r="AE26" s="22"/>
      <c r="AF26" s="22"/>
      <c r="AG26" s="22"/>
      <c r="AH26" s="100">
        <f t="shared" si="4"/>
        <v>12</v>
      </c>
      <c r="AI26" s="62">
        <v>0</v>
      </c>
      <c r="AJ26" s="62">
        <f t="shared" si="5"/>
        <v>12</v>
      </c>
      <c r="AK26" s="54" t="s">
        <v>79</v>
      </c>
      <c r="AL26" s="112"/>
      <c r="AM26" s="112">
        <f>+AI26/date!$D$38</f>
        <v>0</v>
      </c>
    </row>
    <row r="27" spans="1:39" x14ac:dyDescent="0.2">
      <c r="A27" s="54" t="s">
        <v>67</v>
      </c>
      <c r="B27" s="63" t="s">
        <v>68</v>
      </c>
      <c r="C27" s="23" t="s">
        <v>2</v>
      </c>
      <c r="D27" s="240" t="s">
        <v>64</v>
      </c>
      <c r="E27" s="239" t="s">
        <v>64</v>
      </c>
      <c r="F27" s="239" t="s">
        <v>64</v>
      </c>
      <c r="G27" s="240" t="s">
        <v>64</v>
      </c>
      <c r="H27" s="239" t="s">
        <v>64</v>
      </c>
      <c r="I27" s="239" t="s">
        <v>64</v>
      </c>
      <c r="J27" s="239" t="s">
        <v>64</v>
      </c>
      <c r="K27" s="239" t="s">
        <v>64</v>
      </c>
      <c r="L27" s="239" t="s">
        <v>64</v>
      </c>
      <c r="M27" s="226"/>
      <c r="N27" s="227"/>
      <c r="O27" s="309" t="s">
        <v>64</v>
      </c>
      <c r="P27" s="309" t="s">
        <v>64</v>
      </c>
      <c r="Q27" s="226"/>
      <c r="R27" s="226"/>
      <c r="S27" s="226"/>
      <c r="T27" s="226"/>
      <c r="U27" s="227"/>
      <c r="V27" s="309" t="s">
        <v>64</v>
      </c>
      <c r="W27" s="309" t="s">
        <v>64</v>
      </c>
      <c r="X27" s="226"/>
      <c r="Y27" s="226"/>
      <c r="Z27" s="226"/>
      <c r="AA27" s="226"/>
      <c r="AB27" s="227"/>
      <c r="AC27" s="309" t="s">
        <v>64</v>
      </c>
      <c r="AD27" s="309" t="s">
        <v>64</v>
      </c>
      <c r="AE27" s="226"/>
      <c r="AF27" s="226"/>
      <c r="AG27" s="226"/>
      <c r="AH27" s="100">
        <f t="shared" si="4"/>
        <v>0</v>
      </c>
      <c r="AI27" s="62">
        <v>0.71400000000000008</v>
      </c>
      <c r="AJ27" s="62">
        <f t="shared" si="5"/>
        <v>0.71400000000000008</v>
      </c>
      <c r="AK27" s="54" t="s">
        <v>67</v>
      </c>
      <c r="AL27" s="23" t="s">
        <v>69</v>
      </c>
      <c r="AM27" s="214">
        <f>+AI27/date!$D$38</f>
        <v>14.994000000000003</v>
      </c>
    </row>
    <row r="28" spans="1:39" x14ac:dyDescent="0.2">
      <c r="A28" s="54" t="s">
        <v>72</v>
      </c>
      <c r="B28" s="63" t="s">
        <v>73</v>
      </c>
      <c r="C28" s="23" t="s">
        <v>74</v>
      </c>
      <c r="D28" s="68"/>
      <c r="E28" s="36"/>
      <c r="F28" s="22"/>
      <c r="G28" s="69"/>
      <c r="H28" s="22"/>
      <c r="I28" s="22"/>
      <c r="J28" s="22"/>
      <c r="K28" s="22"/>
      <c r="L28" s="22"/>
      <c r="M28" s="22"/>
      <c r="N28" s="69"/>
      <c r="O28" s="22"/>
      <c r="P28" s="22"/>
      <c r="Q28" s="22"/>
      <c r="R28" s="22"/>
      <c r="S28" s="22"/>
      <c r="T28" s="22"/>
      <c r="U28" s="69"/>
      <c r="V28" s="22"/>
      <c r="W28" s="22"/>
      <c r="X28" s="22"/>
      <c r="Y28" s="22"/>
      <c r="Z28" s="22"/>
      <c r="AA28" s="22"/>
      <c r="AB28" s="69"/>
      <c r="AC28" s="22"/>
      <c r="AD28" s="22"/>
      <c r="AE28" s="22"/>
      <c r="AF28" s="22"/>
      <c r="AG28" s="22"/>
      <c r="AH28" s="100">
        <f t="shared" si="4"/>
        <v>0</v>
      </c>
      <c r="AI28" s="62">
        <v>0</v>
      </c>
      <c r="AJ28" s="62">
        <f t="shared" si="5"/>
        <v>0</v>
      </c>
      <c r="AK28" s="54" t="s">
        <v>72</v>
      </c>
      <c r="AL28" s="50"/>
      <c r="AM28" s="112">
        <f>+AI28/date!$D$38</f>
        <v>0</v>
      </c>
    </row>
    <row r="29" spans="1:39" x14ac:dyDescent="0.2">
      <c r="A29" s="54" t="s">
        <v>57</v>
      </c>
      <c r="B29" s="63" t="s">
        <v>29</v>
      </c>
      <c r="C29" s="23" t="s">
        <v>30</v>
      </c>
      <c r="D29" s="310" t="s">
        <v>64</v>
      </c>
      <c r="E29" s="259" t="s">
        <v>64</v>
      </c>
      <c r="F29" s="239" t="s">
        <v>64</v>
      </c>
      <c r="G29" s="240" t="s">
        <v>64</v>
      </c>
      <c r="H29" s="239" t="s">
        <v>64</v>
      </c>
      <c r="I29" s="239" t="s">
        <v>64</v>
      </c>
      <c r="J29" s="151">
        <v>0.5</v>
      </c>
      <c r="K29" s="239" t="s">
        <v>64</v>
      </c>
      <c r="L29" s="239" t="s">
        <v>64</v>
      </c>
      <c r="M29" s="239" t="s">
        <v>64</v>
      </c>
      <c r="N29" s="240" t="s">
        <v>64</v>
      </c>
      <c r="O29" s="239" t="s">
        <v>64</v>
      </c>
      <c r="P29" s="239" t="s">
        <v>64</v>
      </c>
      <c r="Q29" s="239" t="s">
        <v>64</v>
      </c>
      <c r="R29" s="239" t="s">
        <v>64</v>
      </c>
      <c r="S29" s="239" t="s">
        <v>64</v>
      </c>
      <c r="T29" s="239" t="s">
        <v>64</v>
      </c>
      <c r="U29" s="240" t="s">
        <v>64</v>
      </c>
      <c r="V29" s="239" t="s">
        <v>64</v>
      </c>
      <c r="W29" s="239" t="s">
        <v>64</v>
      </c>
      <c r="X29" s="239" t="s">
        <v>64</v>
      </c>
      <c r="Y29" s="192" t="s">
        <v>118</v>
      </c>
      <c r="Z29" s="239" t="s">
        <v>64</v>
      </c>
      <c r="AA29" s="239" t="s">
        <v>64</v>
      </c>
      <c r="AB29" s="240" t="s">
        <v>64</v>
      </c>
      <c r="AC29" s="239" t="s">
        <v>64</v>
      </c>
      <c r="AD29" s="239" t="s">
        <v>64</v>
      </c>
      <c r="AE29" s="239" t="s">
        <v>64</v>
      </c>
      <c r="AF29" s="239" t="s">
        <v>64</v>
      </c>
      <c r="AG29" s="239" t="s">
        <v>64</v>
      </c>
      <c r="AH29" s="100">
        <f t="shared" si="4"/>
        <v>0.5</v>
      </c>
      <c r="AI29" s="62">
        <v>4.7600000000000003E-2</v>
      </c>
      <c r="AJ29" s="62">
        <f t="shared" si="5"/>
        <v>0.54759999999999998</v>
      </c>
      <c r="AK29" s="54" t="s">
        <v>57</v>
      </c>
      <c r="AL29" s="23" t="s">
        <v>69</v>
      </c>
      <c r="AM29" s="112">
        <f>+AI29/date!$D$38</f>
        <v>0.99960000000000016</v>
      </c>
    </row>
    <row r="30" spans="1:39" x14ac:dyDescent="0.2">
      <c r="A30" s="54" t="s">
        <v>58</v>
      </c>
      <c r="B30" s="63" t="s">
        <v>9</v>
      </c>
      <c r="C30" s="23" t="s">
        <v>10</v>
      </c>
      <c r="D30" s="240" t="s">
        <v>64</v>
      </c>
      <c r="E30" s="239" t="s">
        <v>64</v>
      </c>
      <c r="F30" s="239" t="s">
        <v>64</v>
      </c>
      <c r="G30" s="240" t="s">
        <v>64</v>
      </c>
      <c r="H30" s="239" t="s">
        <v>64</v>
      </c>
      <c r="I30" s="241" t="s">
        <v>64</v>
      </c>
      <c r="J30" s="241" t="s">
        <v>64</v>
      </c>
      <c r="K30" s="241" t="s">
        <v>64</v>
      </c>
      <c r="L30" s="241" t="s">
        <v>64</v>
      </c>
      <c r="M30" s="241" t="s">
        <v>64</v>
      </c>
      <c r="N30" s="240" t="s">
        <v>64</v>
      </c>
      <c r="O30" s="239" t="s">
        <v>64</v>
      </c>
      <c r="P30" s="241" t="s">
        <v>64</v>
      </c>
      <c r="Q30" s="241" t="s">
        <v>64</v>
      </c>
      <c r="R30" s="241" t="s">
        <v>64</v>
      </c>
      <c r="S30" s="239" t="s">
        <v>64</v>
      </c>
      <c r="T30" s="241" t="s">
        <v>64</v>
      </c>
      <c r="U30" s="240" t="s">
        <v>64</v>
      </c>
      <c r="V30" s="239" t="s">
        <v>64</v>
      </c>
      <c r="W30" s="241" t="s">
        <v>64</v>
      </c>
      <c r="X30" s="241" t="s">
        <v>64</v>
      </c>
      <c r="Y30" s="241" t="s">
        <v>64</v>
      </c>
      <c r="Z30" s="241" t="s">
        <v>64</v>
      </c>
      <c r="AA30" s="241" t="s">
        <v>64</v>
      </c>
      <c r="AB30" s="240" t="s">
        <v>64</v>
      </c>
      <c r="AC30" s="239" t="s">
        <v>64</v>
      </c>
      <c r="AD30" s="241" t="s">
        <v>64</v>
      </c>
      <c r="AE30" s="241" t="s">
        <v>64</v>
      </c>
      <c r="AF30" s="241" t="s">
        <v>64</v>
      </c>
      <c r="AG30" s="241" t="s">
        <v>64</v>
      </c>
      <c r="AH30" s="100">
        <f t="shared" si="4"/>
        <v>0</v>
      </c>
      <c r="AI30" s="62">
        <v>0</v>
      </c>
      <c r="AJ30" s="62">
        <f t="shared" si="5"/>
        <v>0</v>
      </c>
      <c r="AK30" s="54" t="s">
        <v>58</v>
      </c>
      <c r="AL30" s="23" t="s">
        <v>69</v>
      </c>
      <c r="AM30" s="112">
        <f>+AI30/date!$D$38</f>
        <v>0</v>
      </c>
    </row>
    <row r="31" spans="1:39" x14ac:dyDescent="0.2">
      <c r="A31" s="54" t="s">
        <v>59</v>
      </c>
      <c r="B31" s="63" t="s">
        <v>27</v>
      </c>
      <c r="C31" s="23" t="s">
        <v>28</v>
      </c>
      <c r="D31" s="240" t="s">
        <v>64</v>
      </c>
      <c r="E31" s="239" t="s">
        <v>64</v>
      </c>
      <c r="F31" s="241" t="s">
        <v>64</v>
      </c>
      <c r="G31" s="240" t="s">
        <v>64</v>
      </c>
      <c r="H31" s="239" t="s">
        <v>64</v>
      </c>
      <c r="I31" s="241" t="s">
        <v>64</v>
      </c>
      <c r="J31" s="241" t="s">
        <v>64</v>
      </c>
      <c r="K31" s="241" t="s">
        <v>64</v>
      </c>
      <c r="L31" s="241" t="s">
        <v>64</v>
      </c>
      <c r="M31" s="239" t="s">
        <v>64</v>
      </c>
      <c r="N31" s="240" t="s">
        <v>64</v>
      </c>
      <c r="O31" s="239" t="s">
        <v>64</v>
      </c>
      <c r="P31" s="239" t="s">
        <v>64</v>
      </c>
      <c r="Q31" s="239" t="s">
        <v>64</v>
      </c>
      <c r="R31" s="241" t="s">
        <v>64</v>
      </c>
      <c r="S31" s="241" t="s">
        <v>64</v>
      </c>
      <c r="T31" s="239" t="s">
        <v>64</v>
      </c>
      <c r="U31" s="240" t="s">
        <v>64</v>
      </c>
      <c r="V31" s="239" t="s">
        <v>64</v>
      </c>
      <c r="W31" s="239" t="s">
        <v>64</v>
      </c>
      <c r="X31" s="239" t="s">
        <v>64</v>
      </c>
      <c r="Y31" s="239" t="s">
        <v>64</v>
      </c>
      <c r="Z31" s="239" t="s">
        <v>64</v>
      </c>
      <c r="AA31" s="239" t="s">
        <v>64</v>
      </c>
      <c r="AB31" s="240" t="s">
        <v>64</v>
      </c>
      <c r="AC31" s="239" t="s">
        <v>64</v>
      </c>
      <c r="AD31" s="239" t="s">
        <v>64</v>
      </c>
      <c r="AE31" s="239" t="s">
        <v>64</v>
      </c>
      <c r="AF31" s="239" t="s">
        <v>64</v>
      </c>
      <c r="AG31" s="239" t="s">
        <v>64</v>
      </c>
      <c r="AH31" s="100">
        <f t="shared" si="4"/>
        <v>0</v>
      </c>
      <c r="AI31" s="62">
        <v>0</v>
      </c>
      <c r="AJ31" s="62">
        <f t="shared" si="5"/>
        <v>0</v>
      </c>
      <c r="AK31" s="54" t="s">
        <v>59</v>
      </c>
      <c r="AL31" s="23" t="s">
        <v>69</v>
      </c>
      <c r="AM31" s="251">
        <f>+AI31/date!$D$38</f>
        <v>0</v>
      </c>
    </row>
    <row r="32" spans="1:39" x14ac:dyDescent="0.2">
      <c r="A32" s="40" t="s">
        <v>62</v>
      </c>
      <c r="B32" s="44" t="s">
        <v>63</v>
      </c>
      <c r="C32" s="23" t="s">
        <v>8</v>
      </c>
      <c r="D32" s="240" t="s">
        <v>64</v>
      </c>
      <c r="E32" s="239" t="s">
        <v>64</v>
      </c>
      <c r="F32" s="239" t="s">
        <v>64</v>
      </c>
      <c r="G32" s="240" t="s">
        <v>64</v>
      </c>
      <c r="H32" s="239" t="s">
        <v>64</v>
      </c>
      <c r="I32" s="239" t="s">
        <v>64</v>
      </c>
      <c r="J32" s="239" t="s">
        <v>64</v>
      </c>
      <c r="K32" s="239" t="s">
        <v>64</v>
      </c>
      <c r="L32" s="239" t="s">
        <v>64</v>
      </c>
      <c r="M32" s="239" t="s">
        <v>64</v>
      </c>
      <c r="N32" s="240" t="s">
        <v>64</v>
      </c>
      <c r="O32" s="239" t="s">
        <v>64</v>
      </c>
      <c r="P32" s="239" t="s">
        <v>64</v>
      </c>
      <c r="Q32" s="239" t="s">
        <v>64</v>
      </c>
      <c r="R32" s="239" t="s">
        <v>64</v>
      </c>
      <c r="S32" s="239" t="s">
        <v>64</v>
      </c>
      <c r="T32" s="239" t="s">
        <v>64</v>
      </c>
      <c r="U32" s="240" t="s">
        <v>64</v>
      </c>
      <c r="V32" s="239" t="s">
        <v>64</v>
      </c>
      <c r="W32" s="239" t="s">
        <v>64</v>
      </c>
      <c r="X32" s="239" t="s">
        <v>64</v>
      </c>
      <c r="Y32" s="239" t="s">
        <v>64</v>
      </c>
      <c r="Z32" s="239" t="s">
        <v>64</v>
      </c>
      <c r="AA32" s="239" t="s">
        <v>64</v>
      </c>
      <c r="AB32" s="240" t="s">
        <v>64</v>
      </c>
      <c r="AC32" s="239" t="s">
        <v>64</v>
      </c>
      <c r="AD32" s="239" t="s">
        <v>64</v>
      </c>
      <c r="AE32" s="239" t="s">
        <v>64</v>
      </c>
      <c r="AF32" s="239" t="s">
        <v>64</v>
      </c>
      <c r="AG32" s="239" t="s">
        <v>64</v>
      </c>
      <c r="AH32" s="100">
        <f t="shared" si="4"/>
        <v>0</v>
      </c>
      <c r="AI32" s="62">
        <v>0</v>
      </c>
      <c r="AJ32" s="62">
        <f t="shared" si="5"/>
        <v>0</v>
      </c>
      <c r="AK32" s="40" t="s">
        <v>62</v>
      </c>
      <c r="AL32" s="23" t="s">
        <v>69</v>
      </c>
      <c r="AM32" s="112">
        <f>+AI32/date!$D$38</f>
        <v>0</v>
      </c>
    </row>
    <row r="33" spans="1:39" x14ac:dyDescent="0.2">
      <c r="A33" s="54" t="s">
        <v>60</v>
      </c>
      <c r="B33" s="63" t="s">
        <v>16</v>
      </c>
      <c r="C33" s="23" t="s">
        <v>17</v>
      </c>
      <c r="D33" s="69"/>
      <c r="E33" s="22"/>
      <c r="F33" s="22"/>
      <c r="G33" s="69"/>
      <c r="H33" s="22"/>
      <c r="I33" s="22"/>
      <c r="J33" s="22"/>
      <c r="K33" s="22"/>
      <c r="L33" s="22"/>
      <c r="M33" s="22"/>
      <c r="N33" s="69"/>
      <c r="O33" s="22"/>
      <c r="P33" s="22"/>
      <c r="Q33" s="22"/>
      <c r="R33" s="22"/>
      <c r="S33" s="22"/>
      <c r="T33" s="22"/>
      <c r="U33" s="69"/>
      <c r="V33" s="22"/>
      <c r="W33" s="22"/>
      <c r="X33" s="22"/>
      <c r="Y33" s="22"/>
      <c r="Z33" s="22"/>
      <c r="AA33" s="22"/>
      <c r="AB33" s="69"/>
      <c r="AC33" s="22"/>
      <c r="AD33" s="22"/>
      <c r="AE33" s="22"/>
      <c r="AF33" s="22"/>
      <c r="AG33" s="22"/>
      <c r="AH33" s="100">
        <f t="shared" si="4"/>
        <v>0</v>
      </c>
      <c r="AI33" s="62">
        <v>0</v>
      </c>
      <c r="AJ33" s="62">
        <f t="shared" si="5"/>
        <v>0</v>
      </c>
      <c r="AK33" s="54" t="s">
        <v>60</v>
      </c>
      <c r="AL33" s="112"/>
      <c r="AM33" s="112">
        <f>+AI33/date!$D$38</f>
        <v>0</v>
      </c>
    </row>
    <row r="34" spans="1:39" x14ac:dyDescent="0.2">
      <c r="A34" s="208" t="s">
        <v>107</v>
      </c>
      <c r="B34" s="221" t="s">
        <v>108</v>
      </c>
      <c r="C34" s="23" t="s">
        <v>111</v>
      </c>
      <c r="D34" s="260" t="s">
        <v>64</v>
      </c>
      <c r="E34" s="242" t="s">
        <v>64</v>
      </c>
      <c r="F34" s="242" t="s">
        <v>64</v>
      </c>
      <c r="G34" s="260" t="s">
        <v>64</v>
      </c>
      <c r="H34" s="242" t="s">
        <v>64</v>
      </c>
      <c r="I34" s="242" t="s">
        <v>64</v>
      </c>
      <c r="J34" s="242" t="s">
        <v>64</v>
      </c>
      <c r="K34" s="207"/>
      <c r="L34" s="207"/>
      <c r="M34" s="207"/>
      <c r="N34" s="220"/>
      <c r="O34" s="242" t="s">
        <v>64</v>
      </c>
      <c r="P34" s="242" t="s">
        <v>64</v>
      </c>
      <c r="Q34" s="242" t="s">
        <v>64</v>
      </c>
      <c r="R34" s="242" t="s">
        <v>64</v>
      </c>
      <c r="S34" s="242" t="s">
        <v>64</v>
      </c>
      <c r="T34" s="242" t="s">
        <v>64</v>
      </c>
      <c r="U34" s="260" t="s">
        <v>64</v>
      </c>
      <c r="V34" s="244" t="s">
        <v>64</v>
      </c>
      <c r="W34" s="242" t="s">
        <v>64</v>
      </c>
      <c r="X34" s="242" t="s">
        <v>64</v>
      </c>
      <c r="Y34" s="242" t="s">
        <v>64</v>
      </c>
      <c r="Z34" s="242" t="s">
        <v>64</v>
      </c>
      <c r="AA34" s="242" t="s">
        <v>64</v>
      </c>
      <c r="AB34" s="260" t="s">
        <v>64</v>
      </c>
      <c r="AC34" s="244" t="s">
        <v>64</v>
      </c>
      <c r="AD34" s="242" t="s">
        <v>64</v>
      </c>
      <c r="AE34" s="242" t="s">
        <v>64</v>
      </c>
      <c r="AF34" s="242" t="s">
        <v>64</v>
      </c>
      <c r="AG34" s="244" t="s">
        <v>64</v>
      </c>
      <c r="AH34" s="100">
        <f t="shared" ref="AH34" si="10">SUM(D34:AG34)</f>
        <v>0</v>
      </c>
      <c r="AI34" s="62">
        <v>0.19040000000000001</v>
      </c>
      <c r="AJ34" s="62">
        <f t="shared" ref="AJ34" si="11">+AI34+AH34</f>
        <v>0.19040000000000001</v>
      </c>
      <c r="AK34" s="208" t="s">
        <v>107</v>
      </c>
      <c r="AL34" s="23" t="s">
        <v>69</v>
      </c>
      <c r="AM34" s="112">
        <f>+AI34/date!$D$38</f>
        <v>3.9984000000000006</v>
      </c>
    </row>
    <row r="35" spans="1:39" ht="13.5" thickBot="1" x14ac:dyDescent="0.25">
      <c r="A35" s="141" t="s">
        <v>61</v>
      </c>
      <c r="B35" s="66" t="s">
        <v>14</v>
      </c>
      <c r="C35" s="73" t="s">
        <v>15</v>
      </c>
      <c r="D35" s="307" t="s">
        <v>64</v>
      </c>
      <c r="E35" s="279" t="s">
        <v>64</v>
      </c>
      <c r="F35" s="279" t="s">
        <v>64</v>
      </c>
      <c r="G35" s="308" t="s">
        <v>64</v>
      </c>
      <c r="H35" s="247" t="s">
        <v>64</v>
      </c>
      <c r="I35" s="247" t="s">
        <v>64</v>
      </c>
      <c r="J35" s="247" t="s">
        <v>64</v>
      </c>
      <c r="K35" s="247" t="s">
        <v>64</v>
      </c>
      <c r="L35" s="247" t="s">
        <v>64</v>
      </c>
      <c r="M35" s="247" t="s">
        <v>64</v>
      </c>
      <c r="N35" s="296">
        <v>1</v>
      </c>
      <c r="O35" s="247" t="s">
        <v>64</v>
      </c>
      <c r="P35" s="247" t="s">
        <v>64</v>
      </c>
      <c r="Q35" s="247" t="s">
        <v>64</v>
      </c>
      <c r="R35" s="247" t="s">
        <v>64</v>
      </c>
      <c r="S35" s="247" t="s">
        <v>64</v>
      </c>
      <c r="T35" s="247" t="s">
        <v>64</v>
      </c>
      <c r="U35" s="308" t="s">
        <v>64</v>
      </c>
      <c r="V35" s="248" t="s">
        <v>64</v>
      </c>
      <c r="W35" s="247" t="s">
        <v>64</v>
      </c>
      <c r="X35" s="247" t="s">
        <v>64</v>
      </c>
      <c r="Y35" s="247" t="s">
        <v>64</v>
      </c>
      <c r="Z35" s="247" t="s">
        <v>64</v>
      </c>
      <c r="AA35" s="247" t="s">
        <v>64</v>
      </c>
      <c r="AB35" s="308" t="s">
        <v>64</v>
      </c>
      <c r="AC35" s="248" t="s">
        <v>64</v>
      </c>
      <c r="AD35" s="247" t="s">
        <v>64</v>
      </c>
      <c r="AE35" s="247" t="s">
        <v>64</v>
      </c>
      <c r="AF35" s="247" t="s">
        <v>64</v>
      </c>
      <c r="AG35" s="297" t="s">
        <v>64</v>
      </c>
      <c r="AH35" s="153">
        <f t="shared" si="4"/>
        <v>1</v>
      </c>
      <c r="AI35" s="34">
        <v>0</v>
      </c>
      <c r="AJ35" s="34">
        <f>+AI35+AH35</f>
        <v>1</v>
      </c>
      <c r="AK35" s="141" t="s">
        <v>61</v>
      </c>
      <c r="AL35" s="113" t="s">
        <v>69</v>
      </c>
      <c r="AM35" s="112">
        <f>+AI35/date!$D$38</f>
        <v>0</v>
      </c>
    </row>
    <row r="36" spans="1:39" ht="13.5" thickBot="1" x14ac:dyDescent="0.25">
      <c r="D36" s="143">
        <v>40422</v>
      </c>
      <c r="E36" s="71">
        <v>40423</v>
      </c>
      <c r="F36" s="71">
        <v>40424</v>
      </c>
      <c r="G36" s="71">
        <v>40425</v>
      </c>
      <c r="H36" s="71">
        <v>40426</v>
      </c>
      <c r="I36" s="71">
        <v>40427</v>
      </c>
      <c r="J36" s="71">
        <v>40428</v>
      </c>
      <c r="K36" s="71">
        <v>40429</v>
      </c>
      <c r="L36" s="71">
        <v>40430</v>
      </c>
      <c r="M36" s="71">
        <v>40431</v>
      </c>
      <c r="N36" s="71">
        <v>40432</v>
      </c>
      <c r="O36" s="71">
        <v>40433</v>
      </c>
      <c r="P36" s="71">
        <v>40434</v>
      </c>
      <c r="Q36" s="71">
        <v>40435</v>
      </c>
      <c r="R36" s="71">
        <v>40436</v>
      </c>
      <c r="S36" s="71">
        <v>40437</v>
      </c>
      <c r="T36" s="71">
        <v>40438</v>
      </c>
      <c r="U36" s="71">
        <v>40439</v>
      </c>
      <c r="V36" s="71">
        <v>40440</v>
      </c>
      <c r="W36" s="71">
        <v>40441</v>
      </c>
      <c r="X36" s="71">
        <v>40442</v>
      </c>
      <c r="Y36" s="71">
        <v>40443</v>
      </c>
      <c r="Z36" s="71">
        <v>40444</v>
      </c>
      <c r="AA36" s="71">
        <v>40445</v>
      </c>
      <c r="AB36" s="71">
        <v>40446</v>
      </c>
      <c r="AC36" s="71">
        <v>40447</v>
      </c>
      <c r="AD36" s="71">
        <v>40448</v>
      </c>
      <c r="AE36" s="71">
        <v>40449</v>
      </c>
      <c r="AF36" s="71">
        <v>40450</v>
      </c>
      <c r="AG36" s="144">
        <v>40451</v>
      </c>
      <c r="AH36" s="26">
        <f>SUM(AH10:AH35)</f>
        <v>44</v>
      </c>
      <c r="AI36" s="26">
        <f>SUM(AI10:AI35)</f>
        <v>0.99960000000000004</v>
      </c>
      <c r="AJ36" s="228">
        <f>SUM(AJ10:AJ35)</f>
        <v>44.999600000000001</v>
      </c>
      <c r="AM36" s="26">
        <f>SUM(AM10:AM35)</f>
        <v>20.991600000000005</v>
      </c>
    </row>
    <row r="37" spans="1:39" x14ac:dyDescent="0.2">
      <c r="AH37" s="311">
        <f t="shared" ref="AH37" si="12">SUBTOTAL(9,AH12:AH35)</f>
        <v>44</v>
      </c>
      <c r="AI37" s="311"/>
      <c r="AJ37" s="311"/>
    </row>
    <row r="44" spans="1:39" ht="13.5" hidden="1" thickBot="1" x14ac:dyDescent="0.25">
      <c r="P44" s="42"/>
    </row>
  </sheetData>
  <autoFilter ref="A9:AL36"/>
  <mergeCells count="4">
    <mergeCell ref="AH1:AH7"/>
    <mergeCell ref="AI1:AI7"/>
    <mergeCell ref="AJ1:AJ7"/>
    <mergeCell ref="D4:M4"/>
  </mergeCells>
  <phoneticPr fontId="2" type="noConversion"/>
  <conditionalFormatting sqref="D36:AG36 D8:AH9 D7:AG9">
    <cfRule type="timePeriod" dxfId="24" priority="62" stopIfTrue="1" timePeriod="today">
      <formula>FLOOR(D7,1)=TODAY()</formula>
    </cfRule>
  </conditionalFormatting>
  <conditionalFormatting sqref="D13:H13 D18:H18 D15:H15 R31:V31 R25:V25 S31:S36 E20:E21 E7:E18 D7:D21 F7:AG21 T24:AG36 S24:S29 D24:R36 D22:AG23">
    <cfRule type="expression" dxfId="23" priority="84" stopIfTrue="1">
      <formula>D$8=1</formula>
    </cfRule>
    <cfRule type="expression" dxfId="22" priority="85" stopIfTrue="1">
      <formula>D$8=7</formula>
    </cfRule>
  </conditionalFormatting>
  <conditionalFormatting sqref="D8:AH9">
    <cfRule type="expression" dxfId="21" priority="45">
      <formula>D$8=1</formula>
    </cfRule>
    <cfRule type="expression" dxfId="20" priority="46">
      <formula>D$8=7</formula>
    </cfRule>
  </conditionalFormatting>
  <conditionalFormatting sqref="AK10:AK35">
    <cfRule type="expression" dxfId="19" priority="44" stopIfTrue="1">
      <formula>$A10=$Q$4</formula>
    </cfRule>
  </conditionalFormatting>
  <conditionalFormatting sqref="S30">
    <cfRule type="expression" dxfId="18" priority="17" stopIfTrue="1">
      <formula>S$8=1</formula>
    </cfRule>
    <cfRule type="expression" dxfId="17" priority="18" stopIfTrue="1">
      <formula>S$8=7</formula>
    </cfRule>
  </conditionalFormatting>
  <conditionalFormatting sqref="AL10:AL35">
    <cfRule type="expression" dxfId="16" priority="12">
      <formula>$A10=$AP$5</formula>
    </cfRule>
  </conditionalFormatting>
  <conditionalFormatting sqref="H35:I35">
    <cfRule type="expression" dxfId="15" priority="7">
      <formula>H$8=1</formula>
    </cfRule>
    <cfRule type="expression" dxfId="14" priority="8">
      <formula>H$8=7</formula>
    </cfRule>
  </conditionalFormatting>
  <conditionalFormatting sqref="N35:P35">
    <cfRule type="expression" dxfId="13" priority="5">
      <formula>N$8=1</formula>
    </cfRule>
    <cfRule type="expression" dxfId="12" priority="6">
      <formula>N$8=7</formula>
    </cfRule>
  </conditionalFormatting>
  <conditionalFormatting sqref="S35">
    <cfRule type="expression" dxfId="11" priority="3">
      <formula>S$8=1</formula>
    </cfRule>
    <cfRule type="expression" dxfId="10" priority="4">
      <formula>S$8=7</formula>
    </cfRule>
  </conditionalFormatting>
  <conditionalFormatting sqref="B4">
    <cfRule type="expression" dxfId="9" priority="1">
      <formula>B$8=1</formula>
    </cfRule>
    <cfRule type="expression" dxfId="8" priority="2">
      <formula>B$8=7</formula>
    </cfRule>
  </conditionalFormatting>
  <conditionalFormatting sqref="A10:C35 AH37:AJ37 AH10:AL35">
    <cfRule type="expression" dxfId="7" priority="937" stopIfTrue="1">
      <formula>$A10=$P$44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initiales">
                <anchor moveWithCells="1" sizeWithCells="1">
                  <from>
                    <xdr:col>42</xdr:col>
                    <xdr:colOff>47625</xdr:colOff>
                    <xdr:row>1</xdr:row>
                    <xdr:rowOff>66675</xdr:rowOff>
                  </from>
                  <to>
                    <xdr:col>45</xdr:col>
                    <xdr:colOff>142875</xdr:colOff>
                    <xdr:row>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0070C0"/>
  </sheetPr>
  <dimension ref="A1:AL22"/>
  <sheetViews>
    <sheetView showGridLines="0" workbookViewId="0">
      <selection sqref="A1:A2"/>
    </sheetView>
  </sheetViews>
  <sheetFormatPr baseColWidth="10" defaultRowHeight="12.75" x14ac:dyDescent="0.2"/>
  <cols>
    <col min="1" max="1" width="9" customWidth="1"/>
    <col min="2" max="2" width="11.7109375" bestFit="1" customWidth="1"/>
    <col min="3" max="37" width="5.28515625" style="229" customWidth="1"/>
  </cols>
  <sheetData>
    <row r="1" spans="1:37" s="231" customFormat="1" ht="11.45" customHeight="1" x14ac:dyDescent="0.25">
      <c r="A1" s="449"/>
      <c r="B1" s="315"/>
      <c r="C1" s="319"/>
      <c r="D1" s="319"/>
      <c r="E1" s="319"/>
      <c r="F1" s="321"/>
      <c r="G1" s="451"/>
      <c r="H1" s="452"/>
      <c r="I1" s="452"/>
      <c r="J1" s="452"/>
      <c r="K1" s="452"/>
      <c r="L1" s="452"/>
      <c r="M1" s="453"/>
      <c r="N1" s="451"/>
      <c r="O1" s="452"/>
      <c r="P1" s="452"/>
      <c r="Q1" s="452"/>
      <c r="R1" s="452"/>
      <c r="S1" s="452"/>
      <c r="T1" s="453"/>
      <c r="U1" s="451"/>
      <c r="V1" s="452"/>
      <c r="W1" s="452"/>
      <c r="X1" s="452"/>
      <c r="Y1" s="452"/>
      <c r="Z1" s="452"/>
      <c r="AA1" s="453"/>
      <c r="AB1" s="348"/>
      <c r="AC1" s="320"/>
      <c r="AD1" s="319"/>
      <c r="AE1" s="319"/>
      <c r="AF1" s="319"/>
      <c r="AG1" s="319"/>
      <c r="AH1" s="322"/>
      <c r="AI1" s="323"/>
      <c r="AJ1" s="323"/>
      <c r="AK1" s="323"/>
    </row>
    <row r="2" spans="1:37" s="231" customFormat="1" ht="12.2" customHeight="1" x14ac:dyDescent="0.25">
      <c r="A2" s="450"/>
      <c r="B2" s="347"/>
      <c r="C2" s="293"/>
      <c r="D2" s="293"/>
      <c r="E2" s="293"/>
      <c r="F2" s="293"/>
      <c r="G2" s="293"/>
      <c r="H2" s="293"/>
      <c r="I2" s="293"/>
      <c r="J2" s="293"/>
      <c r="K2" s="293"/>
      <c r="L2" s="293"/>
      <c r="M2" s="293"/>
      <c r="N2" s="293"/>
      <c r="O2" s="293"/>
      <c r="P2" s="293"/>
      <c r="Q2" s="293"/>
      <c r="R2" s="293"/>
      <c r="S2" s="293"/>
      <c r="T2" s="293"/>
      <c r="U2" s="293"/>
      <c r="V2" s="293"/>
      <c r="W2" s="293"/>
      <c r="X2" s="293"/>
      <c r="Y2" s="293"/>
      <c r="Z2" s="293"/>
      <c r="AA2" s="293"/>
      <c r="AB2" s="293"/>
      <c r="AC2" s="293"/>
      <c r="AD2" s="293"/>
      <c r="AE2" s="293"/>
      <c r="AF2" s="293"/>
      <c r="AG2" s="293"/>
      <c r="AH2" s="323"/>
      <c r="AI2" s="323"/>
      <c r="AJ2" s="323"/>
      <c r="AK2" s="323"/>
    </row>
    <row r="3" spans="1:37" s="231" customFormat="1" ht="19.899999999999999" customHeight="1" x14ac:dyDescent="0.25">
      <c r="A3" s="269"/>
      <c r="B3" s="269"/>
      <c r="C3" s="324"/>
      <c r="D3" s="324"/>
      <c r="E3" s="326"/>
      <c r="F3" s="326"/>
      <c r="G3" s="324"/>
      <c r="H3" s="324"/>
      <c r="I3" s="324"/>
      <c r="J3" s="324"/>
      <c r="K3" s="324"/>
      <c r="L3" s="326"/>
      <c r="M3" s="326"/>
      <c r="N3" s="334"/>
      <c r="O3" s="334"/>
      <c r="P3" s="324"/>
      <c r="Q3" s="329"/>
      <c r="R3" s="329"/>
      <c r="S3" s="326"/>
      <c r="T3" s="326"/>
      <c r="U3" s="329"/>
      <c r="V3" s="328"/>
      <c r="W3" s="331"/>
      <c r="X3" s="327"/>
      <c r="Y3" s="324"/>
      <c r="Z3" s="326"/>
      <c r="AA3" s="326"/>
      <c r="AB3" s="329"/>
      <c r="AC3" s="329"/>
      <c r="AD3" s="329"/>
      <c r="AE3" s="329"/>
      <c r="AF3" s="329"/>
      <c r="AG3" s="339"/>
      <c r="AH3" s="342"/>
      <c r="AI3" s="342"/>
      <c r="AJ3" s="353"/>
      <c r="AK3" s="346"/>
    </row>
    <row r="4" spans="1:37" s="231" customFormat="1" ht="19.899999999999999" customHeight="1" x14ac:dyDescent="0.25">
      <c r="A4" s="289"/>
      <c r="B4" s="289"/>
      <c r="C4" s="328"/>
      <c r="D4" s="335"/>
      <c r="E4" s="326"/>
      <c r="F4" s="326"/>
      <c r="G4" s="332"/>
      <c r="H4" s="328"/>
      <c r="I4" s="328"/>
      <c r="J4" s="331"/>
      <c r="K4" s="328"/>
      <c r="L4" s="326"/>
      <c r="M4" s="326"/>
      <c r="N4" s="328"/>
      <c r="O4" s="329"/>
      <c r="P4" s="332"/>
      <c r="Q4" s="331"/>
      <c r="R4" s="331"/>
      <c r="S4" s="326"/>
      <c r="T4" s="326"/>
      <c r="U4" s="329"/>
      <c r="V4" s="329"/>
      <c r="W4" s="329"/>
      <c r="X4" s="329"/>
      <c r="Y4" s="335"/>
      <c r="Z4" s="326"/>
      <c r="AA4" s="326"/>
      <c r="AB4" s="329"/>
      <c r="AC4" s="329"/>
      <c r="AD4" s="329"/>
      <c r="AE4" s="329"/>
      <c r="AF4" s="328"/>
      <c r="AG4" s="339"/>
      <c r="AH4" s="342"/>
      <c r="AI4" s="342"/>
      <c r="AJ4" s="353"/>
      <c r="AK4" s="346"/>
    </row>
    <row r="5" spans="1:37" s="231" customFormat="1" ht="19.899999999999999" customHeight="1" x14ac:dyDescent="0.25">
      <c r="A5" s="269"/>
      <c r="B5" s="269"/>
      <c r="C5" s="327"/>
      <c r="D5" s="327"/>
      <c r="E5" s="326"/>
      <c r="F5" s="326"/>
      <c r="G5" s="324"/>
      <c r="H5" s="324"/>
      <c r="I5" s="324"/>
      <c r="J5" s="324"/>
      <c r="K5" s="324"/>
      <c r="L5" s="326"/>
      <c r="M5" s="324"/>
      <c r="N5" s="324"/>
      <c r="O5" s="324"/>
      <c r="P5" s="324"/>
      <c r="Q5" s="324"/>
      <c r="R5" s="324"/>
      <c r="S5" s="326"/>
      <c r="T5" s="326"/>
      <c r="U5" s="325"/>
      <c r="V5" s="343"/>
      <c r="W5" s="343"/>
      <c r="X5" s="324"/>
      <c r="Y5" s="324"/>
      <c r="Z5" s="326"/>
      <c r="AA5" s="326"/>
      <c r="AB5" s="324"/>
      <c r="AC5" s="327"/>
      <c r="AD5" s="327"/>
      <c r="AE5" s="343"/>
      <c r="AF5" s="335"/>
      <c r="AG5" s="339"/>
      <c r="AH5" s="342"/>
      <c r="AI5" s="342"/>
      <c r="AJ5" s="353"/>
      <c r="AK5" s="346"/>
    </row>
    <row r="6" spans="1:37" s="231" customFormat="1" ht="19.899999999999999" customHeight="1" x14ac:dyDescent="0.25">
      <c r="A6" s="269"/>
      <c r="B6" s="269"/>
      <c r="C6" s="325"/>
      <c r="D6" s="327"/>
      <c r="E6" s="326"/>
      <c r="F6" s="326"/>
      <c r="G6" s="328"/>
      <c r="H6" s="327"/>
      <c r="I6" s="328"/>
      <c r="J6" s="327"/>
      <c r="K6" s="325"/>
      <c r="L6" s="326"/>
      <c r="M6" s="326"/>
      <c r="N6" s="327"/>
      <c r="O6" s="327"/>
      <c r="P6" s="327"/>
      <c r="Q6" s="324"/>
      <c r="R6" s="324"/>
      <c r="S6" s="326"/>
      <c r="T6" s="326"/>
      <c r="U6" s="327"/>
      <c r="V6" s="327"/>
      <c r="W6" s="324"/>
      <c r="X6" s="324"/>
      <c r="Y6" s="324"/>
      <c r="Z6" s="326"/>
      <c r="AA6" s="326"/>
      <c r="AB6" s="324"/>
      <c r="AC6" s="324"/>
      <c r="AD6" s="327"/>
      <c r="AE6" s="327"/>
      <c r="AF6" s="325"/>
      <c r="AG6" s="339"/>
      <c r="AH6" s="342"/>
      <c r="AI6" s="342"/>
      <c r="AJ6" s="353"/>
      <c r="AK6" s="346"/>
    </row>
    <row r="7" spans="1:37" s="231" customFormat="1" ht="19.899999999999999" customHeight="1" x14ac:dyDescent="0.25">
      <c r="A7" s="289"/>
      <c r="B7" s="289"/>
      <c r="C7" s="329"/>
      <c r="D7" s="331"/>
      <c r="E7" s="326"/>
      <c r="F7" s="326"/>
      <c r="G7" s="328"/>
      <c r="H7" s="328"/>
      <c r="I7" s="328"/>
      <c r="J7" s="329"/>
      <c r="K7" s="329"/>
      <c r="L7" s="326"/>
      <c r="M7" s="326"/>
      <c r="N7" s="332"/>
      <c r="O7" s="329"/>
      <c r="P7" s="331"/>
      <c r="Q7" s="331"/>
      <c r="R7" s="328"/>
      <c r="S7" s="326"/>
      <c r="T7" s="326"/>
      <c r="U7" s="329"/>
      <c r="V7" s="329"/>
      <c r="W7" s="329"/>
      <c r="X7" s="329"/>
      <c r="Y7" s="328"/>
      <c r="Z7" s="326"/>
      <c r="AA7" s="326"/>
      <c r="AB7" s="328"/>
      <c r="AC7" s="328"/>
      <c r="AD7" s="329"/>
      <c r="AE7" s="329"/>
      <c r="AF7" s="330"/>
      <c r="AG7" s="339"/>
      <c r="AH7" s="342"/>
      <c r="AI7" s="342"/>
      <c r="AJ7" s="353"/>
      <c r="AK7" s="346"/>
    </row>
    <row r="8" spans="1:37" s="231" customFormat="1" ht="19.899999999999999" customHeight="1" x14ac:dyDescent="0.25">
      <c r="A8" s="288"/>
      <c r="B8" s="288"/>
      <c r="C8" s="336"/>
      <c r="D8" s="336"/>
      <c r="E8" s="326"/>
      <c r="F8" s="326"/>
      <c r="G8" s="336"/>
      <c r="H8" s="336"/>
      <c r="I8" s="336"/>
      <c r="J8" s="336"/>
      <c r="K8" s="336"/>
      <c r="L8" s="326"/>
      <c r="M8" s="326"/>
      <c r="N8" s="336"/>
      <c r="O8" s="336"/>
      <c r="P8" s="336"/>
      <c r="Q8" s="329"/>
      <c r="R8" s="329"/>
      <c r="S8" s="326"/>
      <c r="T8" s="326"/>
      <c r="U8" s="329"/>
      <c r="V8" s="329"/>
      <c r="W8" s="329"/>
      <c r="X8" s="336"/>
      <c r="Y8" s="336"/>
      <c r="Z8" s="326"/>
      <c r="AA8" s="326"/>
      <c r="AB8" s="330"/>
      <c r="AC8" s="330"/>
      <c r="AD8" s="330"/>
      <c r="AE8" s="330"/>
      <c r="AF8" s="330"/>
      <c r="AG8" s="339"/>
      <c r="AH8" s="342"/>
      <c r="AI8" s="342"/>
      <c r="AJ8" s="354"/>
      <c r="AK8" s="346"/>
    </row>
    <row r="9" spans="1:37" s="231" customFormat="1" ht="19.899999999999999" customHeight="1" x14ac:dyDescent="0.25">
      <c r="A9" s="288"/>
      <c r="B9" s="288"/>
      <c r="C9" s="336"/>
      <c r="D9" s="336"/>
      <c r="E9" s="326"/>
      <c r="F9" s="326"/>
      <c r="G9" s="330"/>
      <c r="H9" s="336"/>
      <c r="I9" s="330"/>
      <c r="J9" s="336"/>
      <c r="K9" s="336"/>
      <c r="L9" s="326"/>
      <c r="M9" s="326"/>
      <c r="N9" s="336"/>
      <c r="O9" s="336"/>
      <c r="P9" s="336"/>
      <c r="Q9" s="336"/>
      <c r="R9" s="336"/>
      <c r="S9" s="326"/>
      <c r="T9" s="326"/>
      <c r="U9" s="336"/>
      <c r="V9" s="336"/>
      <c r="W9" s="336"/>
      <c r="X9" s="336"/>
      <c r="Y9" s="336"/>
      <c r="Z9" s="326"/>
      <c r="AA9" s="326"/>
      <c r="AB9" s="336"/>
      <c r="AC9" s="336"/>
      <c r="AD9" s="336"/>
      <c r="AE9" s="336"/>
      <c r="AF9" s="336"/>
      <c r="AG9" s="339"/>
      <c r="AH9" s="342"/>
      <c r="AI9" s="342"/>
      <c r="AJ9" s="354"/>
      <c r="AK9" s="346"/>
    </row>
    <row r="10" spans="1:37" s="231" customFormat="1" ht="19.899999999999999" customHeight="1" x14ac:dyDescent="0.25">
      <c r="A10" s="289"/>
      <c r="B10" s="289"/>
      <c r="C10" s="328"/>
      <c r="D10" s="329"/>
      <c r="E10" s="326"/>
      <c r="F10" s="326"/>
      <c r="G10" s="328"/>
      <c r="H10" s="332"/>
      <c r="I10" s="329"/>
      <c r="J10" s="329"/>
      <c r="K10" s="329"/>
      <c r="L10" s="326"/>
      <c r="M10" s="336"/>
      <c r="N10" s="329"/>
      <c r="O10" s="329"/>
      <c r="P10" s="329"/>
      <c r="Q10" s="329"/>
      <c r="R10" s="329"/>
      <c r="S10" s="326"/>
      <c r="T10" s="326"/>
      <c r="U10" s="329"/>
      <c r="V10" s="329"/>
      <c r="W10" s="329"/>
      <c r="X10" s="329"/>
      <c r="Y10" s="329"/>
      <c r="Z10" s="326"/>
      <c r="AA10" s="326"/>
      <c r="AB10" s="329"/>
      <c r="AC10" s="329"/>
      <c r="AD10" s="329"/>
      <c r="AE10" s="329"/>
      <c r="AF10" s="328"/>
      <c r="AG10" s="339"/>
      <c r="AH10" s="342"/>
      <c r="AI10" s="342"/>
      <c r="AJ10" s="353"/>
      <c r="AK10" s="346"/>
    </row>
    <row r="11" spans="1:37" s="231" customFormat="1" ht="19.899999999999999" customHeight="1" x14ac:dyDescent="0.25">
      <c r="A11" s="289"/>
      <c r="B11" s="289"/>
      <c r="C11" s="329"/>
      <c r="D11" s="329"/>
      <c r="E11" s="326"/>
      <c r="F11" s="326"/>
      <c r="G11" s="329"/>
      <c r="H11" s="329"/>
      <c r="I11" s="329"/>
      <c r="J11" s="329"/>
      <c r="K11" s="329"/>
      <c r="L11" s="326"/>
      <c r="M11" s="326"/>
      <c r="N11" s="329"/>
      <c r="O11" s="329"/>
      <c r="P11" s="329"/>
      <c r="Q11" s="329"/>
      <c r="R11" s="329"/>
      <c r="S11" s="326"/>
      <c r="T11" s="326"/>
      <c r="U11" s="329"/>
      <c r="V11" s="328"/>
      <c r="W11" s="328"/>
      <c r="X11" s="328"/>
      <c r="Y11" s="331"/>
      <c r="Z11" s="326"/>
      <c r="AA11" s="326"/>
      <c r="AB11" s="329"/>
      <c r="AC11" s="331"/>
      <c r="AD11" s="328"/>
      <c r="AE11" s="335"/>
      <c r="AF11" s="328"/>
      <c r="AG11" s="339"/>
      <c r="AH11" s="342"/>
      <c r="AI11" s="342"/>
      <c r="AJ11" s="354"/>
      <c r="AK11" s="346"/>
    </row>
    <row r="12" spans="1:37" s="231" customFormat="1" ht="19.899999999999999" customHeight="1" x14ac:dyDescent="0.25">
      <c r="A12" s="300"/>
      <c r="B12" s="300"/>
      <c r="C12" s="336"/>
      <c r="D12" s="336"/>
      <c r="E12" s="326"/>
      <c r="F12" s="326"/>
      <c r="G12" s="336"/>
      <c r="H12" s="336"/>
      <c r="I12" s="336"/>
      <c r="J12" s="336"/>
      <c r="K12" s="336"/>
      <c r="L12" s="326"/>
      <c r="M12" s="326"/>
      <c r="N12" s="329"/>
      <c r="O12" s="329"/>
      <c r="P12" s="336"/>
      <c r="Q12" s="329"/>
      <c r="R12" s="329"/>
      <c r="S12" s="326"/>
      <c r="T12" s="326"/>
      <c r="U12" s="336"/>
      <c r="V12" s="336"/>
      <c r="W12" s="336"/>
      <c r="X12" s="336"/>
      <c r="Y12" s="330"/>
      <c r="Z12" s="326"/>
      <c r="AA12" s="326"/>
      <c r="AB12" s="336"/>
      <c r="AC12" s="336"/>
      <c r="AD12" s="336"/>
      <c r="AE12" s="336"/>
      <c r="AF12" s="336"/>
      <c r="AG12" s="339"/>
      <c r="AH12" s="342"/>
      <c r="AI12" s="342"/>
      <c r="AJ12" s="354"/>
      <c r="AK12" s="346"/>
    </row>
    <row r="13" spans="1:37" s="231" customFormat="1" ht="19.899999999999999" customHeight="1" x14ac:dyDescent="0.25">
      <c r="A13" s="289"/>
      <c r="B13" s="289"/>
      <c r="C13" s="331"/>
      <c r="D13" s="335"/>
      <c r="E13" s="326"/>
      <c r="F13" s="326"/>
      <c r="G13" s="331"/>
      <c r="H13" s="331"/>
      <c r="I13" s="329"/>
      <c r="J13" s="329"/>
      <c r="K13" s="335"/>
      <c r="L13" s="326"/>
      <c r="M13" s="326"/>
      <c r="N13" s="335"/>
      <c r="O13" s="335"/>
      <c r="P13" s="335"/>
      <c r="Q13" s="335"/>
      <c r="R13" s="331"/>
      <c r="S13" s="326"/>
      <c r="T13" s="326"/>
      <c r="U13" s="330"/>
      <c r="V13" s="330"/>
      <c r="W13" s="330"/>
      <c r="X13" s="330"/>
      <c r="Y13" s="330"/>
      <c r="Z13" s="326"/>
      <c r="AA13" s="326"/>
      <c r="AB13" s="331"/>
      <c r="AC13" s="328"/>
      <c r="AD13" s="328"/>
      <c r="AE13" s="328"/>
      <c r="AF13" s="332"/>
      <c r="AG13" s="339"/>
      <c r="AH13" s="342"/>
      <c r="AI13" s="342"/>
      <c r="AJ13" s="354"/>
      <c r="AK13" s="346"/>
    </row>
    <row r="14" spans="1:37" s="231" customFormat="1" ht="19.899999999999999" customHeight="1" x14ac:dyDescent="0.25">
      <c r="A14" s="288"/>
      <c r="B14" s="288"/>
      <c r="C14" s="329"/>
      <c r="D14" s="329"/>
      <c r="E14" s="326"/>
      <c r="F14" s="326"/>
      <c r="G14" s="329"/>
      <c r="H14" s="329"/>
      <c r="I14" s="329"/>
      <c r="J14" s="330"/>
      <c r="K14" s="330"/>
      <c r="L14" s="326"/>
      <c r="M14" s="336"/>
      <c r="N14" s="330"/>
      <c r="O14" s="330"/>
      <c r="P14" s="329"/>
      <c r="Q14" s="329"/>
      <c r="R14" s="328"/>
      <c r="S14" s="326"/>
      <c r="T14" s="326"/>
      <c r="U14" s="329"/>
      <c r="V14" s="329"/>
      <c r="W14" s="329"/>
      <c r="X14" s="329"/>
      <c r="Y14" s="329"/>
      <c r="Z14" s="326"/>
      <c r="AA14" s="326"/>
      <c r="AB14" s="329"/>
      <c r="AC14" s="329"/>
      <c r="AD14" s="329"/>
      <c r="AE14" s="329"/>
      <c r="AF14" s="329"/>
      <c r="AG14" s="339"/>
      <c r="AH14" s="342"/>
      <c r="AI14" s="342"/>
      <c r="AJ14" s="354"/>
      <c r="AK14" s="346"/>
    </row>
    <row r="15" spans="1:37" s="231" customFormat="1" ht="19.899999999999999" customHeight="1" x14ac:dyDescent="0.25">
      <c r="A15" s="289"/>
      <c r="B15" s="289"/>
      <c r="C15" s="329"/>
      <c r="D15" s="329"/>
      <c r="E15" s="326"/>
      <c r="F15" s="326"/>
      <c r="G15" s="329"/>
      <c r="H15" s="328"/>
      <c r="I15" s="335"/>
      <c r="J15" s="329"/>
      <c r="K15" s="329"/>
      <c r="L15" s="326"/>
      <c r="M15" s="326"/>
      <c r="N15" s="329"/>
      <c r="O15" s="329"/>
      <c r="P15" s="329"/>
      <c r="Q15" s="331"/>
      <c r="R15" s="331"/>
      <c r="S15" s="326"/>
      <c r="T15" s="326"/>
      <c r="U15" s="329"/>
      <c r="V15" s="329"/>
      <c r="W15" s="329"/>
      <c r="X15" s="329"/>
      <c r="Y15" s="329"/>
      <c r="Z15" s="326"/>
      <c r="AA15" s="326"/>
      <c r="AB15" s="329"/>
      <c r="AC15" s="329"/>
      <c r="AD15" s="329"/>
      <c r="AE15" s="335"/>
      <c r="AF15" s="328"/>
      <c r="AG15" s="339"/>
      <c r="AH15" s="342"/>
      <c r="AI15" s="342"/>
      <c r="AJ15" s="345"/>
      <c r="AK15" s="346"/>
    </row>
    <row r="16" spans="1:37" s="231" customFormat="1" ht="19.899999999999999" customHeight="1" x14ac:dyDescent="0.25">
      <c r="A16" s="288"/>
      <c r="B16" s="288"/>
      <c r="C16" s="336"/>
      <c r="D16" s="336"/>
      <c r="E16" s="326"/>
      <c r="F16" s="326"/>
      <c r="G16" s="336"/>
      <c r="H16" s="336"/>
      <c r="I16" s="336"/>
      <c r="J16" s="336"/>
      <c r="K16" s="336"/>
      <c r="L16" s="326"/>
      <c r="M16" s="326"/>
      <c r="N16" s="336"/>
      <c r="O16" s="336"/>
      <c r="P16" s="336"/>
      <c r="Q16" s="336"/>
      <c r="R16" s="336"/>
      <c r="S16" s="326"/>
      <c r="T16" s="326"/>
      <c r="U16" s="336"/>
      <c r="V16" s="336"/>
      <c r="W16" s="336"/>
      <c r="X16" s="336"/>
      <c r="Y16" s="336"/>
      <c r="Z16" s="326"/>
      <c r="AA16" s="326"/>
      <c r="AB16" s="336"/>
      <c r="AC16" s="336"/>
      <c r="AD16" s="336"/>
      <c r="AE16" s="336"/>
      <c r="AF16" s="330"/>
      <c r="AG16" s="339"/>
      <c r="AH16" s="342"/>
      <c r="AI16" s="342"/>
      <c r="AJ16" s="354"/>
      <c r="AK16" s="346"/>
    </row>
    <row r="17" spans="1:38" s="231" customFormat="1" ht="19.899999999999999" customHeight="1" x14ac:dyDescent="0.25">
      <c r="A17" s="269"/>
      <c r="B17" s="269"/>
      <c r="C17" s="324"/>
      <c r="D17" s="327"/>
      <c r="E17" s="326"/>
      <c r="F17" s="326"/>
      <c r="G17" s="327"/>
      <c r="H17" s="333"/>
      <c r="I17" s="327"/>
      <c r="J17" s="324"/>
      <c r="K17" s="325"/>
      <c r="L17" s="326"/>
      <c r="M17" s="324"/>
      <c r="N17" s="329"/>
      <c r="O17" s="329"/>
      <c r="P17" s="324"/>
      <c r="Q17" s="331"/>
      <c r="R17" s="329"/>
      <c r="S17" s="326"/>
      <c r="T17" s="326"/>
      <c r="U17" s="327"/>
      <c r="V17" s="324"/>
      <c r="W17" s="327"/>
      <c r="X17" s="333"/>
      <c r="Y17" s="328"/>
      <c r="Z17" s="326"/>
      <c r="AA17" s="326"/>
      <c r="AB17" s="334"/>
      <c r="AC17" s="327"/>
      <c r="AD17" s="327"/>
      <c r="AE17" s="327"/>
      <c r="AF17" s="325"/>
      <c r="AG17" s="339"/>
      <c r="AH17" s="342"/>
      <c r="AI17" s="342"/>
      <c r="AJ17" s="354"/>
      <c r="AK17" s="346"/>
    </row>
    <row r="18" spans="1:38" ht="15" x14ac:dyDescent="0.25">
      <c r="AH18" s="340"/>
      <c r="AI18" s="340"/>
      <c r="AK18" s="323"/>
    </row>
    <row r="19" spans="1:38" hidden="1" x14ac:dyDescent="0.2">
      <c r="R19" s="460"/>
      <c r="S19" s="461"/>
    </row>
    <row r="21" spans="1:38" x14ac:dyDescent="0.2">
      <c r="AH21" s="459"/>
      <c r="AI21" s="459"/>
      <c r="AJ21" s="459"/>
      <c r="AK21" s="459"/>
      <c r="AL21" s="459"/>
    </row>
    <row r="22" spans="1:38" x14ac:dyDescent="0.2">
      <c r="AH22" s="341"/>
    </row>
  </sheetData>
  <sortState ref="A3:AG17">
    <sortCondition ref="B3:B17"/>
  </sortState>
  <mergeCells count="6">
    <mergeCell ref="AH21:AL21"/>
    <mergeCell ref="G1:M1"/>
    <mergeCell ref="N1:T1"/>
    <mergeCell ref="U1:AA1"/>
    <mergeCell ref="A1:A2"/>
    <mergeCell ref="R19:S19"/>
  </mergeCells>
  <conditionalFormatting sqref="A3:B17 AH3:AK17">
    <cfRule type="expression" dxfId="6" priority="1">
      <formula>$AJ3=$R$19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8" r:id="rId3" name="Button 2">
              <controlPr defaultSize="0" print="0" autoFill="0" autoPict="0" macro="[0]!initiales">
                <anchor moveWithCells="1" sizeWithCells="1">
                  <from>
                    <xdr:col>37</xdr:col>
                    <xdr:colOff>123825</xdr:colOff>
                    <xdr:row>2</xdr:row>
                    <xdr:rowOff>28575</xdr:rowOff>
                  </from>
                  <to>
                    <xdr:col>38</xdr:col>
                    <xdr:colOff>200025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70C0"/>
  </sheetPr>
  <dimension ref="A1:AP43"/>
  <sheetViews>
    <sheetView showGridLines="0" topLeftCell="A7" zoomScaleNormal="100" workbookViewId="0"/>
  </sheetViews>
  <sheetFormatPr baseColWidth="10" defaultColWidth="11.42578125" defaultRowHeight="12.75" x14ac:dyDescent="0.2"/>
  <cols>
    <col min="1" max="1" width="2.85546875" customWidth="1"/>
    <col min="2" max="2" width="13.7109375" bestFit="1" customWidth="1"/>
    <col min="3" max="3" width="7.85546875" customWidth="1"/>
    <col min="4" max="11" width="3.7109375" customWidth="1"/>
    <col min="12" max="12" width="3.42578125" customWidth="1"/>
    <col min="13" max="13" width="3.5703125" customWidth="1"/>
    <col min="14" max="28" width="3.7109375" customWidth="1"/>
    <col min="29" max="29" width="4" customWidth="1"/>
    <col min="30" max="34" width="3.7109375" customWidth="1"/>
    <col min="35" max="36" width="4.28515625" customWidth="1"/>
    <col min="37" max="37" width="5.5703125" bestFit="1" customWidth="1"/>
    <col min="38" max="41" width="3.7109375" customWidth="1"/>
    <col min="42" max="42" width="3.7109375" hidden="1" customWidth="1"/>
    <col min="43" max="46" width="3.7109375" customWidth="1"/>
  </cols>
  <sheetData>
    <row r="1" spans="1:42" ht="12" customHeight="1" x14ac:dyDescent="0.2">
      <c r="B1" s="25"/>
      <c r="C1" s="2" t="s">
        <v>18</v>
      </c>
      <c r="D1" s="2"/>
      <c r="E1" s="2"/>
      <c r="F1" s="2"/>
      <c r="G1" s="3"/>
      <c r="H1" s="3"/>
      <c r="I1" s="3"/>
      <c r="J1" s="2"/>
      <c r="K1" s="2"/>
      <c r="L1" s="2"/>
      <c r="M1" s="2"/>
      <c r="N1" s="2"/>
      <c r="U1" s="2"/>
      <c r="V1" s="2"/>
      <c r="W1" s="2"/>
      <c r="AH1" s="51"/>
      <c r="AI1" s="475" t="s">
        <v>116</v>
      </c>
      <c r="AJ1" s="457" t="s">
        <v>45</v>
      </c>
      <c r="AK1" s="435" t="s">
        <v>47</v>
      </c>
    </row>
    <row r="2" spans="1:42" ht="14.25" customHeight="1" x14ac:dyDescent="0.2">
      <c r="B2" s="32"/>
      <c r="C2" s="2" t="s">
        <v>13</v>
      </c>
      <c r="D2" s="2"/>
      <c r="E2" s="2"/>
      <c r="F2" s="2"/>
      <c r="G2" s="3"/>
      <c r="H2" s="3"/>
      <c r="I2" s="3"/>
      <c r="J2" s="2"/>
      <c r="K2" s="2"/>
      <c r="L2" s="2"/>
      <c r="M2" s="2"/>
      <c r="N2" s="88" t="str">
        <f>+CONCATENATE("ABSENCES ",MONTH($D$7),"/",YEAR($D$7))</f>
        <v>ABSENCES 10/2015</v>
      </c>
      <c r="P2" s="2"/>
      <c r="Q2" s="2"/>
      <c r="R2" s="2"/>
      <c r="S2" s="2"/>
      <c r="T2" s="2"/>
      <c r="U2" s="2"/>
      <c r="V2" s="2"/>
      <c r="AH2" s="52"/>
      <c r="AI2" s="474"/>
      <c r="AJ2" s="456"/>
      <c r="AK2" s="456"/>
    </row>
    <row r="3" spans="1:42" ht="12" customHeight="1" x14ac:dyDescent="0.2">
      <c r="B3" s="11"/>
      <c r="C3" s="3" t="s">
        <v>22</v>
      </c>
      <c r="D3" s="3"/>
      <c r="E3" s="3"/>
      <c r="F3" s="2"/>
      <c r="G3" s="3"/>
      <c r="H3" s="3"/>
      <c r="I3" s="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AH3" s="52"/>
      <c r="AI3" s="474"/>
      <c r="AJ3" s="456"/>
      <c r="AK3" s="456"/>
    </row>
    <row r="4" spans="1:42" ht="12" customHeight="1" thickBot="1" x14ac:dyDescent="0.25">
      <c r="A4" s="3"/>
      <c r="B4" s="225"/>
      <c r="C4" s="3" t="s">
        <v>121</v>
      </c>
      <c r="D4" s="436">
        <f>+D7</f>
        <v>42278</v>
      </c>
      <c r="E4" s="436"/>
      <c r="F4" s="436"/>
      <c r="G4" s="436"/>
      <c r="H4" s="436"/>
      <c r="I4" s="436"/>
      <c r="J4" s="436"/>
      <c r="K4" s="436"/>
      <c r="L4" s="436"/>
      <c r="M4" s="436"/>
      <c r="N4" s="2"/>
      <c r="O4" s="2"/>
      <c r="P4" s="2"/>
      <c r="Q4" s="2"/>
      <c r="S4" s="2"/>
      <c r="T4" s="2"/>
      <c r="U4" s="2"/>
      <c r="V4" s="2"/>
      <c r="W4" s="2"/>
      <c r="AH4" s="52"/>
      <c r="AI4" s="474"/>
      <c r="AJ4" s="456"/>
      <c r="AK4" s="456"/>
    </row>
    <row r="5" spans="1:42" ht="17.25" customHeight="1" thickBot="1" x14ac:dyDescent="0.25">
      <c r="A5" s="3"/>
      <c r="B5" s="3"/>
      <c r="C5" s="8"/>
      <c r="D5" t="str">
        <f t="shared" ref="D5:I5" si="0">IF(TEXT(D7,"jjjj")="mercredi",WEEKNUM(F7),IF(TEXT(D7,"jjjj")="mardi","semaine",""))</f>
        <v/>
      </c>
      <c r="E5" t="str">
        <f t="shared" si="0"/>
        <v/>
      </c>
      <c r="F5" t="str">
        <f t="shared" si="0"/>
        <v/>
      </c>
      <c r="G5" t="str">
        <f t="shared" si="0"/>
        <v/>
      </c>
      <c r="H5" t="str">
        <f t="shared" si="0"/>
        <v/>
      </c>
      <c r="I5" t="str">
        <f t="shared" si="0"/>
        <v>semaine</v>
      </c>
      <c r="J5">
        <f t="shared" ref="J5:AG5" si="1">IF(TEXT(J7,"jjjj")="mercredi",WEEKNUM(L7),IF(TEXT(J7,"jjjj")="mardi","semaine",""))</f>
        <v>41</v>
      </c>
      <c r="K5" t="str">
        <f t="shared" si="1"/>
        <v/>
      </c>
      <c r="L5" t="str">
        <f t="shared" si="1"/>
        <v/>
      </c>
      <c r="M5" t="str">
        <f t="shared" si="1"/>
        <v/>
      </c>
      <c r="N5" t="str">
        <f t="shared" si="1"/>
        <v/>
      </c>
      <c r="O5" t="str">
        <f t="shared" si="1"/>
        <v/>
      </c>
      <c r="P5" t="str">
        <f t="shared" si="1"/>
        <v>semaine</v>
      </c>
      <c r="Q5">
        <f t="shared" si="1"/>
        <v>42</v>
      </c>
      <c r="R5" t="str">
        <f t="shared" si="1"/>
        <v/>
      </c>
      <c r="S5" t="str">
        <f t="shared" si="1"/>
        <v/>
      </c>
      <c r="T5" t="str">
        <f t="shared" si="1"/>
        <v/>
      </c>
      <c r="U5" t="str">
        <f t="shared" si="1"/>
        <v/>
      </c>
      <c r="V5" t="str">
        <f t="shared" si="1"/>
        <v/>
      </c>
      <c r="W5" t="str">
        <f t="shared" si="1"/>
        <v>semaine</v>
      </c>
      <c r="X5">
        <f t="shared" si="1"/>
        <v>43</v>
      </c>
      <c r="Y5" t="str">
        <f t="shared" si="1"/>
        <v/>
      </c>
      <c r="Z5" t="str">
        <f t="shared" si="1"/>
        <v/>
      </c>
      <c r="AA5" t="str">
        <f t="shared" si="1"/>
        <v/>
      </c>
      <c r="AB5" t="str">
        <f t="shared" si="1"/>
        <v/>
      </c>
      <c r="AC5" t="str">
        <f t="shared" si="1"/>
        <v/>
      </c>
      <c r="AD5" t="str">
        <f t="shared" si="1"/>
        <v>semaine</v>
      </c>
      <c r="AE5">
        <f t="shared" si="1"/>
        <v>44</v>
      </c>
      <c r="AF5" t="str">
        <f t="shared" si="1"/>
        <v/>
      </c>
      <c r="AG5" t="str">
        <f t="shared" si="1"/>
        <v/>
      </c>
      <c r="AI5" s="474"/>
      <c r="AJ5" s="456"/>
      <c r="AK5" s="456"/>
      <c r="AP5" s="94" t="s">
        <v>57</v>
      </c>
    </row>
    <row r="6" spans="1:42" ht="17.25" customHeight="1" thickBot="1" x14ac:dyDescent="0.25">
      <c r="B6" s="3"/>
      <c r="C6" s="3"/>
      <c r="D6" s="6"/>
      <c r="E6" s="6"/>
      <c r="F6" s="6"/>
      <c r="G6" s="6"/>
      <c r="H6" s="6"/>
      <c r="I6" s="6"/>
      <c r="J6" s="6"/>
      <c r="K6" s="6"/>
      <c r="L6" s="8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1"/>
      <c r="AD6" s="5"/>
      <c r="AE6" s="5"/>
      <c r="AI6" s="474"/>
      <c r="AJ6" s="456"/>
      <c r="AK6" s="456"/>
    </row>
    <row r="7" spans="1:42" ht="13.5" customHeight="1" thickBot="1" x14ac:dyDescent="0.25">
      <c r="A7" s="58" t="s">
        <v>48</v>
      </c>
      <c r="B7" s="59" t="s">
        <v>0</v>
      </c>
      <c r="C7" s="60" t="s">
        <v>1</v>
      </c>
      <c r="D7" s="89">
        <f>+sep!AG7+1</f>
        <v>42278</v>
      </c>
      <c r="E7" s="90">
        <f>+D7+1</f>
        <v>42279</v>
      </c>
      <c r="F7" s="90">
        <f t="shared" ref="F7:AH7" si="2">+E7+1</f>
        <v>42280</v>
      </c>
      <c r="G7" s="90">
        <f t="shared" si="2"/>
        <v>42281</v>
      </c>
      <c r="H7" s="90">
        <f t="shared" si="2"/>
        <v>42282</v>
      </c>
      <c r="I7" s="90">
        <f t="shared" si="2"/>
        <v>42283</v>
      </c>
      <c r="J7" s="90">
        <f t="shared" si="2"/>
        <v>42284</v>
      </c>
      <c r="K7" s="90">
        <f t="shared" si="2"/>
        <v>42285</v>
      </c>
      <c r="L7" s="90">
        <f t="shared" si="2"/>
        <v>42286</v>
      </c>
      <c r="M7" s="90">
        <f t="shared" si="2"/>
        <v>42287</v>
      </c>
      <c r="N7" s="90">
        <f t="shared" si="2"/>
        <v>42288</v>
      </c>
      <c r="O7" s="90">
        <f t="shared" si="2"/>
        <v>42289</v>
      </c>
      <c r="P7" s="90">
        <f t="shared" si="2"/>
        <v>42290</v>
      </c>
      <c r="Q7" s="90">
        <f t="shared" si="2"/>
        <v>42291</v>
      </c>
      <c r="R7" s="90">
        <f t="shared" si="2"/>
        <v>42292</v>
      </c>
      <c r="S7" s="90">
        <f t="shared" si="2"/>
        <v>42293</v>
      </c>
      <c r="T7" s="90">
        <f t="shared" si="2"/>
        <v>42294</v>
      </c>
      <c r="U7" s="90">
        <f t="shared" si="2"/>
        <v>42295</v>
      </c>
      <c r="V7" s="90">
        <f t="shared" si="2"/>
        <v>42296</v>
      </c>
      <c r="W7" s="90">
        <f t="shared" si="2"/>
        <v>42297</v>
      </c>
      <c r="X7" s="90">
        <f t="shared" si="2"/>
        <v>42298</v>
      </c>
      <c r="Y7" s="90">
        <f t="shared" si="2"/>
        <v>42299</v>
      </c>
      <c r="Z7" s="90">
        <f t="shared" si="2"/>
        <v>42300</v>
      </c>
      <c r="AA7" s="90">
        <f t="shared" si="2"/>
        <v>42301</v>
      </c>
      <c r="AB7" s="90">
        <f t="shared" si="2"/>
        <v>42302</v>
      </c>
      <c r="AC7" s="90">
        <f t="shared" si="2"/>
        <v>42303</v>
      </c>
      <c r="AD7" s="90">
        <f t="shared" si="2"/>
        <v>42304</v>
      </c>
      <c r="AE7" s="90">
        <f t="shared" si="2"/>
        <v>42305</v>
      </c>
      <c r="AF7" s="90">
        <f t="shared" si="2"/>
        <v>42306</v>
      </c>
      <c r="AG7" s="90">
        <f>+AF7+1</f>
        <v>42307</v>
      </c>
      <c r="AH7" s="90">
        <f t="shared" si="2"/>
        <v>42308</v>
      </c>
      <c r="AI7" s="476"/>
      <c r="AJ7" s="456" t="s">
        <v>45</v>
      </c>
      <c r="AK7" s="456" t="s">
        <v>45</v>
      </c>
      <c r="AL7" s="115" t="s">
        <v>48</v>
      </c>
      <c r="AM7" s="115" t="s">
        <v>71</v>
      </c>
      <c r="AN7" s="214" t="s">
        <v>136</v>
      </c>
    </row>
    <row r="8" spans="1:42" ht="13.5" hidden="1" customHeight="1" thickBot="1" x14ac:dyDescent="0.25">
      <c r="A8" s="145"/>
      <c r="B8" s="92"/>
      <c r="C8" s="78" t="s">
        <v>65</v>
      </c>
      <c r="D8" s="84">
        <f t="shared" ref="D8:AH8" si="3">WEEKDAY(D7)</f>
        <v>5</v>
      </c>
      <c r="E8" s="84">
        <f t="shared" si="3"/>
        <v>6</v>
      </c>
      <c r="F8" s="84">
        <f t="shared" si="3"/>
        <v>7</v>
      </c>
      <c r="G8" s="84">
        <f t="shared" si="3"/>
        <v>1</v>
      </c>
      <c r="H8" s="84">
        <f t="shared" si="3"/>
        <v>2</v>
      </c>
      <c r="I8" s="84">
        <f t="shared" si="3"/>
        <v>3</v>
      </c>
      <c r="J8" s="84">
        <f t="shared" si="3"/>
        <v>4</v>
      </c>
      <c r="K8" s="84">
        <f t="shared" si="3"/>
        <v>5</v>
      </c>
      <c r="L8" s="84">
        <f t="shared" si="3"/>
        <v>6</v>
      </c>
      <c r="M8" s="84">
        <f t="shared" si="3"/>
        <v>7</v>
      </c>
      <c r="N8" s="84">
        <f t="shared" si="3"/>
        <v>1</v>
      </c>
      <c r="O8" s="84">
        <f t="shared" si="3"/>
        <v>2</v>
      </c>
      <c r="P8" s="84">
        <f t="shared" si="3"/>
        <v>3</v>
      </c>
      <c r="Q8" s="84">
        <f t="shared" si="3"/>
        <v>4</v>
      </c>
      <c r="R8" s="84">
        <f t="shared" si="3"/>
        <v>5</v>
      </c>
      <c r="S8" s="84">
        <f t="shared" si="3"/>
        <v>6</v>
      </c>
      <c r="T8" s="84">
        <f t="shared" si="3"/>
        <v>7</v>
      </c>
      <c r="U8" s="84">
        <f t="shared" si="3"/>
        <v>1</v>
      </c>
      <c r="V8" s="84">
        <f t="shared" si="3"/>
        <v>2</v>
      </c>
      <c r="W8" s="84">
        <f t="shared" si="3"/>
        <v>3</v>
      </c>
      <c r="X8" s="84">
        <f t="shared" si="3"/>
        <v>4</v>
      </c>
      <c r="Y8" s="84">
        <f t="shared" si="3"/>
        <v>5</v>
      </c>
      <c r="Z8" s="84">
        <f t="shared" si="3"/>
        <v>6</v>
      </c>
      <c r="AA8" s="84">
        <f t="shared" si="3"/>
        <v>7</v>
      </c>
      <c r="AB8" s="84">
        <f t="shared" si="3"/>
        <v>1</v>
      </c>
      <c r="AC8" s="84">
        <f t="shared" si="3"/>
        <v>2</v>
      </c>
      <c r="AD8" s="84">
        <f t="shared" si="3"/>
        <v>3</v>
      </c>
      <c r="AE8" s="84">
        <f t="shared" si="3"/>
        <v>4</v>
      </c>
      <c r="AF8" s="84">
        <f t="shared" si="3"/>
        <v>5</v>
      </c>
      <c r="AG8" s="84">
        <f t="shared" si="3"/>
        <v>6</v>
      </c>
      <c r="AH8" s="84">
        <f t="shared" si="3"/>
        <v>7</v>
      </c>
      <c r="AI8" s="109"/>
      <c r="AJ8" s="85"/>
      <c r="AK8" s="85"/>
      <c r="AL8" s="77"/>
      <c r="AN8" s="127"/>
    </row>
    <row r="9" spans="1:42" ht="11.25" customHeight="1" x14ac:dyDescent="0.2">
      <c r="A9" s="128"/>
      <c r="B9" s="126"/>
      <c r="C9" s="107"/>
      <c r="D9" s="124"/>
      <c r="E9" s="124"/>
      <c r="F9" s="124"/>
      <c r="G9" s="124"/>
      <c r="H9" s="124"/>
      <c r="I9" s="124"/>
      <c r="J9" s="124"/>
      <c r="K9" s="124"/>
      <c r="L9" s="124"/>
      <c r="M9" s="124"/>
      <c r="N9" s="124"/>
      <c r="O9" s="124"/>
      <c r="P9" s="124"/>
      <c r="Q9" s="124"/>
      <c r="R9" s="124"/>
      <c r="S9" s="124"/>
      <c r="T9" s="124"/>
      <c r="U9" s="124"/>
      <c r="V9" s="124"/>
      <c r="W9" s="124"/>
      <c r="X9" s="124"/>
      <c r="Y9" s="124"/>
      <c r="Z9" s="124"/>
      <c r="AA9" s="124"/>
      <c r="AB9" s="124"/>
      <c r="AC9" s="124"/>
      <c r="AD9" s="124"/>
      <c r="AE9" s="124"/>
      <c r="AF9" s="124"/>
      <c r="AG9" s="124"/>
      <c r="AH9" s="124"/>
      <c r="AI9" s="131"/>
      <c r="AJ9" s="131"/>
      <c r="AK9" s="131"/>
      <c r="AL9" s="126"/>
      <c r="AM9" s="127"/>
      <c r="AN9" s="138"/>
    </row>
    <row r="10" spans="1:42" x14ac:dyDescent="0.2">
      <c r="A10" s="123" t="s">
        <v>92</v>
      </c>
      <c r="B10" s="67" t="s">
        <v>94</v>
      </c>
      <c r="C10" s="61" t="s">
        <v>95</v>
      </c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36">
        <f t="shared" ref="AI10:AI35" si="4">SUM(D10:AH10)</f>
        <v>0</v>
      </c>
      <c r="AJ10" s="62">
        <v>0</v>
      </c>
      <c r="AK10" s="154">
        <f>+AI10+AJ10</f>
        <v>0</v>
      </c>
      <c r="AL10" s="123" t="s">
        <v>92</v>
      </c>
      <c r="AM10" s="123"/>
      <c r="AN10" s="112">
        <f>+AJ10/date!$D$38</f>
        <v>0</v>
      </c>
    </row>
    <row r="11" spans="1:42" x14ac:dyDescent="0.2">
      <c r="A11" s="23" t="s">
        <v>49</v>
      </c>
      <c r="B11" s="63" t="s">
        <v>25</v>
      </c>
      <c r="C11" s="12" t="s">
        <v>26</v>
      </c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36"/>
      <c r="AI11" s="36">
        <f t="shared" si="4"/>
        <v>0</v>
      </c>
      <c r="AJ11" s="62">
        <v>0</v>
      </c>
      <c r="AK11" s="154">
        <f t="shared" ref="AK11:AK35" si="5">+AI11+AJ11</f>
        <v>0</v>
      </c>
      <c r="AL11" s="23" t="s">
        <v>49</v>
      </c>
      <c r="AM11" s="112"/>
      <c r="AN11" s="112">
        <f>+AJ11/date!$D$38</f>
        <v>0</v>
      </c>
    </row>
    <row r="12" spans="1:42" x14ac:dyDescent="0.2">
      <c r="A12" s="50" t="s">
        <v>50</v>
      </c>
      <c r="B12" s="63" t="s">
        <v>4</v>
      </c>
      <c r="C12" s="12" t="s">
        <v>5</v>
      </c>
      <c r="D12" s="239" t="s">
        <v>64</v>
      </c>
      <c r="E12" s="239" t="s">
        <v>64</v>
      </c>
      <c r="F12" s="239" t="s">
        <v>64</v>
      </c>
      <c r="G12" s="239" t="s">
        <v>64</v>
      </c>
      <c r="H12" s="239" t="s">
        <v>64</v>
      </c>
      <c r="I12" s="239" t="s">
        <v>64</v>
      </c>
      <c r="J12" s="239" t="s">
        <v>64</v>
      </c>
      <c r="K12" s="239" t="s">
        <v>64</v>
      </c>
      <c r="L12" s="239" t="s">
        <v>64</v>
      </c>
      <c r="M12" s="239" t="s">
        <v>64</v>
      </c>
      <c r="N12" s="239" t="s">
        <v>64</v>
      </c>
      <c r="O12" s="274">
        <v>1</v>
      </c>
      <c r="P12" s="274">
        <v>1</v>
      </c>
      <c r="Q12" s="239" t="s">
        <v>64</v>
      </c>
      <c r="R12" s="239" t="s">
        <v>64</v>
      </c>
      <c r="S12" s="239" t="s">
        <v>64</v>
      </c>
      <c r="T12" s="239" t="s">
        <v>64</v>
      </c>
      <c r="U12" s="239" t="s">
        <v>64</v>
      </c>
      <c r="V12" s="239" t="s">
        <v>64</v>
      </c>
      <c r="W12" s="239" t="s">
        <v>64</v>
      </c>
      <c r="X12" s="239" t="s">
        <v>64</v>
      </c>
      <c r="Y12" s="239" t="s">
        <v>64</v>
      </c>
      <c r="Z12" s="239" t="s">
        <v>64</v>
      </c>
      <c r="AA12" s="239" t="s">
        <v>64</v>
      </c>
      <c r="AB12" s="239" t="s">
        <v>64</v>
      </c>
      <c r="AC12" s="239" t="s">
        <v>64</v>
      </c>
      <c r="AD12" s="239" t="s">
        <v>64</v>
      </c>
      <c r="AE12" s="239" t="s">
        <v>64</v>
      </c>
      <c r="AF12" s="239" t="s">
        <v>64</v>
      </c>
      <c r="AG12" s="239" t="s">
        <v>64</v>
      </c>
      <c r="AH12" s="259" t="s">
        <v>64</v>
      </c>
      <c r="AI12" s="36">
        <f t="shared" si="4"/>
        <v>2</v>
      </c>
      <c r="AJ12" s="62">
        <v>0</v>
      </c>
      <c r="AK12" s="154">
        <f t="shared" si="5"/>
        <v>2</v>
      </c>
      <c r="AL12" s="50" t="s">
        <v>50</v>
      </c>
      <c r="AM12" s="23" t="s">
        <v>69</v>
      </c>
      <c r="AN12" s="112">
        <f>+AJ12/date!$D$38</f>
        <v>0</v>
      </c>
    </row>
    <row r="13" spans="1:42" x14ac:dyDescent="0.2">
      <c r="A13" s="50" t="s">
        <v>78</v>
      </c>
      <c r="B13" s="63" t="s">
        <v>75</v>
      </c>
      <c r="C13" s="152" t="s">
        <v>77</v>
      </c>
      <c r="D13" s="239" t="s">
        <v>64</v>
      </c>
      <c r="E13" s="239" t="s">
        <v>64</v>
      </c>
      <c r="F13" s="239" t="s">
        <v>64</v>
      </c>
      <c r="G13" s="239" t="s">
        <v>64</v>
      </c>
      <c r="H13" s="239" t="s">
        <v>64</v>
      </c>
      <c r="I13" s="239" t="s">
        <v>64</v>
      </c>
      <c r="J13" s="239" t="s">
        <v>64</v>
      </c>
      <c r="K13" s="239" t="s">
        <v>64</v>
      </c>
      <c r="L13" s="239" t="s">
        <v>64</v>
      </c>
      <c r="M13" s="239" t="s">
        <v>64</v>
      </c>
      <c r="N13" s="239" t="s">
        <v>64</v>
      </c>
      <c r="O13" s="239" t="s">
        <v>64</v>
      </c>
      <c r="P13" s="239" t="s">
        <v>64</v>
      </c>
      <c r="Q13" s="239" t="s">
        <v>64</v>
      </c>
      <c r="R13" s="239" t="s">
        <v>64</v>
      </c>
      <c r="S13" s="239" t="s">
        <v>64</v>
      </c>
      <c r="T13" s="239" t="s">
        <v>64</v>
      </c>
      <c r="U13" s="239" t="s">
        <v>64</v>
      </c>
      <c r="V13" s="239" t="s">
        <v>64</v>
      </c>
      <c r="W13" s="239" t="s">
        <v>64</v>
      </c>
      <c r="X13" s="239" t="s">
        <v>64</v>
      </c>
      <c r="Y13" s="239" t="s">
        <v>64</v>
      </c>
      <c r="Z13" s="239" t="s">
        <v>64</v>
      </c>
      <c r="AA13" s="239" t="s">
        <v>64</v>
      </c>
      <c r="AB13" s="239" t="s">
        <v>64</v>
      </c>
      <c r="AC13" s="239" t="s">
        <v>64</v>
      </c>
      <c r="AD13" s="239" t="s">
        <v>64</v>
      </c>
      <c r="AE13" s="239" t="s">
        <v>64</v>
      </c>
      <c r="AF13" s="239" t="s">
        <v>64</v>
      </c>
      <c r="AG13" s="239" t="s">
        <v>64</v>
      </c>
      <c r="AH13" s="259" t="s">
        <v>64</v>
      </c>
      <c r="AI13" s="36">
        <f t="shared" si="4"/>
        <v>0</v>
      </c>
      <c r="AJ13" s="62">
        <v>0</v>
      </c>
      <c r="AK13" s="154">
        <f t="shared" si="5"/>
        <v>0</v>
      </c>
      <c r="AL13" s="50" t="s">
        <v>78</v>
      </c>
      <c r="AM13" s="23" t="s">
        <v>69</v>
      </c>
      <c r="AN13" s="112">
        <f>+AJ13/date!$D$38</f>
        <v>0</v>
      </c>
    </row>
    <row r="14" spans="1:42" x14ac:dyDescent="0.2">
      <c r="A14" s="50" t="s">
        <v>51</v>
      </c>
      <c r="B14" s="63" t="s">
        <v>31</v>
      </c>
      <c r="C14" s="4" t="s">
        <v>32</v>
      </c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36"/>
      <c r="AI14" s="36">
        <f t="shared" si="4"/>
        <v>0</v>
      </c>
      <c r="AJ14" s="62">
        <v>0</v>
      </c>
      <c r="AK14" s="154">
        <f t="shared" si="5"/>
        <v>0</v>
      </c>
      <c r="AL14" s="50" t="s">
        <v>51</v>
      </c>
      <c r="AM14" s="112"/>
      <c r="AN14" s="112">
        <f>+AJ14/date!$D$38</f>
        <v>0</v>
      </c>
    </row>
    <row r="15" spans="1:42" x14ac:dyDescent="0.2">
      <c r="A15" s="50" t="s">
        <v>93</v>
      </c>
      <c r="B15" s="44" t="s">
        <v>96</v>
      </c>
      <c r="C15" s="4" t="s">
        <v>97</v>
      </c>
      <c r="D15" s="239" t="s">
        <v>64</v>
      </c>
      <c r="E15" s="239" t="s">
        <v>64</v>
      </c>
      <c r="F15" s="239" t="s">
        <v>64</v>
      </c>
      <c r="G15" s="239" t="s">
        <v>64</v>
      </c>
      <c r="H15" s="239" t="s">
        <v>64</v>
      </c>
      <c r="I15" s="239" t="s">
        <v>64</v>
      </c>
      <c r="J15" s="239" t="s">
        <v>64</v>
      </c>
      <c r="K15" s="239" t="s">
        <v>64</v>
      </c>
      <c r="L15" s="239" t="s">
        <v>64</v>
      </c>
      <c r="M15" s="239" t="s">
        <v>64</v>
      </c>
      <c r="N15" s="239" t="s">
        <v>64</v>
      </c>
      <c r="O15" s="239" t="s">
        <v>64</v>
      </c>
      <c r="P15" s="239" t="s">
        <v>64</v>
      </c>
      <c r="Q15" s="239" t="s">
        <v>64</v>
      </c>
      <c r="R15" s="239" t="s">
        <v>64</v>
      </c>
      <c r="S15" s="239" t="s">
        <v>64</v>
      </c>
      <c r="T15" s="239" t="s">
        <v>64</v>
      </c>
      <c r="U15" s="239" t="s">
        <v>64</v>
      </c>
      <c r="V15" s="239" t="s">
        <v>64</v>
      </c>
      <c r="W15" s="239" t="s">
        <v>64</v>
      </c>
      <c r="X15" s="239" t="s">
        <v>64</v>
      </c>
      <c r="Y15" s="239" t="s">
        <v>64</v>
      </c>
      <c r="Z15" s="239" t="s">
        <v>64</v>
      </c>
      <c r="AA15" s="239" t="s">
        <v>64</v>
      </c>
      <c r="AB15" s="239" t="s">
        <v>64</v>
      </c>
      <c r="AC15" s="239" t="s">
        <v>64</v>
      </c>
      <c r="AD15" s="239" t="s">
        <v>64</v>
      </c>
      <c r="AE15" s="239" t="s">
        <v>64</v>
      </c>
      <c r="AF15" s="239" t="s">
        <v>64</v>
      </c>
      <c r="AG15" s="239" t="s">
        <v>64</v>
      </c>
      <c r="AH15" s="259" t="s">
        <v>64</v>
      </c>
      <c r="AI15" s="36">
        <f t="shared" si="4"/>
        <v>0</v>
      </c>
      <c r="AJ15" s="62">
        <v>0</v>
      </c>
      <c r="AK15" s="154">
        <f t="shared" si="5"/>
        <v>0</v>
      </c>
      <c r="AL15" s="50" t="s">
        <v>93</v>
      </c>
      <c r="AM15" s="23" t="s">
        <v>69</v>
      </c>
      <c r="AN15" s="112">
        <f>+AJ15/date!$D$38</f>
        <v>0</v>
      </c>
    </row>
    <row r="16" spans="1:42" x14ac:dyDescent="0.2">
      <c r="A16" s="50" t="s">
        <v>102</v>
      </c>
      <c r="B16" s="44" t="s">
        <v>103</v>
      </c>
      <c r="C16" s="4" t="s">
        <v>104</v>
      </c>
      <c r="D16" s="239" t="s">
        <v>64</v>
      </c>
      <c r="E16" s="239" t="s">
        <v>64</v>
      </c>
      <c r="F16" s="239" t="s">
        <v>64</v>
      </c>
      <c r="G16" s="239" t="s">
        <v>64</v>
      </c>
      <c r="H16" s="239" t="s">
        <v>64</v>
      </c>
      <c r="I16" s="239" t="s">
        <v>64</v>
      </c>
      <c r="J16" s="239" t="s">
        <v>64</v>
      </c>
      <c r="K16" s="239" t="s">
        <v>64</v>
      </c>
      <c r="L16" s="239" t="s">
        <v>64</v>
      </c>
      <c r="M16" s="239" t="s">
        <v>64</v>
      </c>
      <c r="N16" s="239" t="s">
        <v>64</v>
      </c>
      <c r="O16" s="239" t="s">
        <v>64</v>
      </c>
      <c r="P16" s="239" t="s">
        <v>64</v>
      </c>
      <c r="Q16" s="239" t="s">
        <v>64</v>
      </c>
      <c r="R16" s="239" t="s">
        <v>64</v>
      </c>
      <c r="S16" s="239" t="s">
        <v>64</v>
      </c>
      <c r="T16" s="239" t="s">
        <v>64</v>
      </c>
      <c r="U16" s="239" t="s">
        <v>64</v>
      </c>
      <c r="V16" s="239" t="s">
        <v>64</v>
      </c>
      <c r="W16" s="239" t="s">
        <v>64</v>
      </c>
      <c r="X16" s="239" t="s">
        <v>64</v>
      </c>
      <c r="Y16" s="239" t="s">
        <v>64</v>
      </c>
      <c r="Z16" s="239" t="s">
        <v>64</v>
      </c>
      <c r="AA16" s="239" t="s">
        <v>64</v>
      </c>
      <c r="AB16" s="239" t="s">
        <v>64</v>
      </c>
      <c r="AC16" s="239" t="s">
        <v>64</v>
      </c>
      <c r="AD16" s="239" t="s">
        <v>64</v>
      </c>
      <c r="AE16" s="239" t="s">
        <v>64</v>
      </c>
      <c r="AF16" s="239" t="s">
        <v>64</v>
      </c>
      <c r="AG16" s="239" t="s">
        <v>64</v>
      </c>
      <c r="AH16" s="259" t="s">
        <v>64</v>
      </c>
      <c r="AI16" s="36">
        <f t="shared" ref="AI16" si="6">SUM(D16:AH16)</f>
        <v>0</v>
      </c>
      <c r="AJ16" s="62">
        <v>0</v>
      </c>
      <c r="AK16" s="154">
        <f t="shared" ref="AK16" si="7">+AI16+AJ16</f>
        <v>0</v>
      </c>
      <c r="AL16" s="50" t="s">
        <v>102</v>
      </c>
      <c r="AM16" s="23" t="s">
        <v>69</v>
      </c>
      <c r="AN16" s="112">
        <f>+AJ16/date!$D$38</f>
        <v>0</v>
      </c>
    </row>
    <row r="17" spans="1:40" x14ac:dyDescent="0.2">
      <c r="A17" s="50" t="s">
        <v>52</v>
      </c>
      <c r="B17" s="63" t="s">
        <v>19</v>
      </c>
      <c r="C17" s="4" t="s">
        <v>20</v>
      </c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151">
        <v>1</v>
      </c>
      <c r="AA17" s="22"/>
      <c r="AB17" s="22"/>
      <c r="AC17" s="22"/>
      <c r="AD17" s="22"/>
      <c r="AE17" s="22"/>
      <c r="AF17" s="22"/>
      <c r="AG17" s="22"/>
      <c r="AH17" s="36"/>
      <c r="AI17" s="36">
        <f t="shared" si="4"/>
        <v>1</v>
      </c>
      <c r="AJ17" s="62">
        <v>0</v>
      </c>
      <c r="AK17" s="154">
        <f t="shared" si="5"/>
        <v>1</v>
      </c>
      <c r="AL17" s="50" t="s">
        <v>52</v>
      </c>
      <c r="AM17" s="112"/>
      <c r="AN17" s="112">
        <f>+AJ17/date!$D$38</f>
        <v>0</v>
      </c>
    </row>
    <row r="18" spans="1:40" x14ac:dyDescent="0.2">
      <c r="A18" s="50" t="s">
        <v>81</v>
      </c>
      <c r="B18" s="63" t="s">
        <v>82</v>
      </c>
      <c r="C18" s="4" t="s">
        <v>83</v>
      </c>
      <c r="D18" s="239" t="s">
        <v>64</v>
      </c>
      <c r="E18" s="239" t="s">
        <v>64</v>
      </c>
      <c r="F18" s="239" t="s">
        <v>64</v>
      </c>
      <c r="G18" s="239" t="s">
        <v>64</v>
      </c>
      <c r="H18" s="239" t="s">
        <v>64</v>
      </c>
      <c r="I18" s="239" t="s">
        <v>64</v>
      </c>
      <c r="J18" s="239" t="s">
        <v>64</v>
      </c>
      <c r="K18" s="239" t="s">
        <v>64</v>
      </c>
      <c r="L18" s="239" t="s">
        <v>64</v>
      </c>
      <c r="M18" s="239" t="s">
        <v>64</v>
      </c>
      <c r="N18" s="239" t="s">
        <v>64</v>
      </c>
      <c r="O18" s="239" t="s">
        <v>64</v>
      </c>
      <c r="P18" s="239" t="s">
        <v>64</v>
      </c>
      <c r="Q18" s="239" t="s">
        <v>64</v>
      </c>
      <c r="R18" s="239" t="s">
        <v>64</v>
      </c>
      <c r="S18" s="239" t="s">
        <v>64</v>
      </c>
      <c r="T18" s="239" t="s">
        <v>64</v>
      </c>
      <c r="U18" s="239" t="s">
        <v>64</v>
      </c>
      <c r="V18" s="239" t="s">
        <v>64</v>
      </c>
      <c r="W18" s="239" t="s">
        <v>64</v>
      </c>
      <c r="X18" s="239" t="s">
        <v>64</v>
      </c>
      <c r="Y18" s="239" t="s">
        <v>64</v>
      </c>
      <c r="Z18" s="239" t="s">
        <v>64</v>
      </c>
      <c r="AA18" s="239" t="s">
        <v>64</v>
      </c>
      <c r="AB18" s="239" t="s">
        <v>64</v>
      </c>
      <c r="AC18" s="239" t="s">
        <v>64</v>
      </c>
      <c r="AD18" s="239" t="s">
        <v>64</v>
      </c>
      <c r="AE18" s="239" t="s">
        <v>64</v>
      </c>
      <c r="AF18" s="239" t="s">
        <v>64</v>
      </c>
      <c r="AG18" s="274">
        <v>1</v>
      </c>
      <c r="AH18" s="259" t="s">
        <v>64</v>
      </c>
      <c r="AI18" s="36">
        <f>SUM(D18:AH18)</f>
        <v>1</v>
      </c>
      <c r="AJ18" s="62">
        <v>0</v>
      </c>
      <c r="AK18" s="154">
        <f>+AI18+AJ18</f>
        <v>1</v>
      </c>
      <c r="AL18" s="50" t="s">
        <v>81</v>
      </c>
      <c r="AM18" s="23" t="s">
        <v>69</v>
      </c>
      <c r="AN18" s="112">
        <f>+AJ18/date!$D$38</f>
        <v>0</v>
      </c>
    </row>
    <row r="19" spans="1:40" x14ac:dyDescent="0.2">
      <c r="A19" s="23" t="s">
        <v>53</v>
      </c>
      <c r="B19" s="63" t="s">
        <v>21</v>
      </c>
      <c r="C19" s="4" t="s">
        <v>3</v>
      </c>
      <c r="D19" s="239" t="s">
        <v>64</v>
      </c>
      <c r="E19" s="239" t="s">
        <v>64</v>
      </c>
      <c r="F19" s="239" t="s">
        <v>64</v>
      </c>
      <c r="G19" s="239" t="s">
        <v>64</v>
      </c>
      <c r="H19" s="239" t="s">
        <v>64</v>
      </c>
      <c r="I19" s="239" t="s">
        <v>64</v>
      </c>
      <c r="J19" s="239" t="s">
        <v>64</v>
      </c>
      <c r="K19" s="239" t="s">
        <v>64</v>
      </c>
      <c r="L19" s="239" t="s">
        <v>64</v>
      </c>
      <c r="M19" s="239" t="s">
        <v>64</v>
      </c>
      <c r="N19" s="239" t="s">
        <v>64</v>
      </c>
      <c r="O19" s="239" t="s">
        <v>64</v>
      </c>
      <c r="P19" s="239" t="s">
        <v>64</v>
      </c>
      <c r="Q19" s="239" t="s">
        <v>64</v>
      </c>
      <c r="R19" s="192"/>
      <c r="S19" s="192"/>
      <c r="T19" s="239" t="s">
        <v>64</v>
      </c>
      <c r="U19" s="239" t="s">
        <v>64</v>
      </c>
      <c r="V19" s="192"/>
      <c r="W19" s="192"/>
      <c r="X19" s="192"/>
      <c r="Y19" s="239" t="s">
        <v>64</v>
      </c>
      <c r="Z19" s="239" t="s">
        <v>64</v>
      </c>
      <c r="AA19" s="239" t="s">
        <v>64</v>
      </c>
      <c r="AB19" s="239" t="s">
        <v>64</v>
      </c>
      <c r="AC19" s="274">
        <v>1</v>
      </c>
      <c r="AD19" s="274">
        <v>1</v>
      </c>
      <c r="AE19" s="274">
        <v>1</v>
      </c>
      <c r="AF19" s="274">
        <v>1</v>
      </c>
      <c r="AG19" s="274">
        <v>1</v>
      </c>
      <c r="AH19" s="259" t="s">
        <v>64</v>
      </c>
      <c r="AI19" s="36">
        <f t="shared" si="4"/>
        <v>5</v>
      </c>
      <c r="AJ19" s="62">
        <v>0.23800000000000002</v>
      </c>
      <c r="AK19" s="154">
        <f t="shared" si="5"/>
        <v>5.2380000000000004</v>
      </c>
      <c r="AL19" s="23" t="s">
        <v>53</v>
      </c>
      <c r="AM19" s="23" t="s">
        <v>69</v>
      </c>
      <c r="AN19" s="112">
        <f>+AJ19/date!$D$38</f>
        <v>4.9980000000000002</v>
      </c>
    </row>
    <row r="20" spans="1:40" x14ac:dyDescent="0.2">
      <c r="A20" s="23" t="s">
        <v>54</v>
      </c>
      <c r="B20" s="63" t="s">
        <v>11</v>
      </c>
      <c r="C20" s="4" t="s">
        <v>12</v>
      </c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151">
        <v>1</v>
      </c>
      <c r="AE20" s="22"/>
      <c r="AF20" s="22"/>
      <c r="AG20" s="22"/>
      <c r="AH20" s="36"/>
      <c r="AI20" s="36">
        <f t="shared" si="4"/>
        <v>1</v>
      </c>
      <c r="AJ20" s="62">
        <v>0</v>
      </c>
      <c r="AK20" s="154">
        <f t="shared" si="5"/>
        <v>1</v>
      </c>
      <c r="AL20" s="23" t="s">
        <v>54</v>
      </c>
      <c r="AM20" s="112"/>
      <c r="AN20" s="112">
        <f>+AJ20/date!$D$38</f>
        <v>0</v>
      </c>
    </row>
    <row r="21" spans="1:40" x14ac:dyDescent="0.2">
      <c r="A21" s="23" t="s">
        <v>55</v>
      </c>
      <c r="B21" s="63" t="s">
        <v>6</v>
      </c>
      <c r="C21" s="4" t="s">
        <v>7</v>
      </c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36"/>
      <c r="AI21" s="36">
        <f t="shared" si="4"/>
        <v>0</v>
      </c>
      <c r="AJ21" s="62">
        <v>0</v>
      </c>
      <c r="AK21" s="154">
        <f t="shared" si="5"/>
        <v>0</v>
      </c>
      <c r="AL21" s="23" t="s">
        <v>55</v>
      </c>
      <c r="AM21" s="112"/>
      <c r="AN21" s="112">
        <f>+AJ21/date!$D$38</f>
        <v>0</v>
      </c>
    </row>
    <row r="22" spans="1:40" x14ac:dyDescent="0.2">
      <c r="A22" s="23" t="s">
        <v>113</v>
      </c>
      <c r="B22" s="44" t="s">
        <v>114</v>
      </c>
      <c r="C22" s="4" t="s">
        <v>115</v>
      </c>
      <c r="D22" s="192"/>
      <c r="E22" s="192"/>
      <c r="F22" s="22"/>
      <c r="G22" s="22"/>
      <c r="H22" s="192"/>
      <c r="I22" s="19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192"/>
      <c r="X22" s="192"/>
      <c r="Y22" s="192"/>
      <c r="Z22" s="192"/>
      <c r="AA22" s="22"/>
      <c r="AB22" s="22"/>
      <c r="AC22" s="22"/>
      <c r="AD22" s="22"/>
      <c r="AE22" s="151">
        <v>1</v>
      </c>
      <c r="AF22" s="22"/>
      <c r="AG22" s="22"/>
      <c r="AH22" s="36"/>
      <c r="AI22" s="36">
        <f t="shared" ref="AI22" si="8">SUM(D22:AH22)</f>
        <v>1</v>
      </c>
      <c r="AJ22" s="62">
        <v>0.38080000000000003</v>
      </c>
      <c r="AK22" s="154">
        <f t="shared" ref="AK22" si="9">+AI22+AJ22</f>
        <v>1.3808</v>
      </c>
      <c r="AL22" s="23" t="s">
        <v>113</v>
      </c>
      <c r="AM22" s="23"/>
      <c r="AN22" s="112">
        <f>+AJ22/date!$D$38</f>
        <v>7.9968000000000012</v>
      </c>
    </row>
    <row r="23" spans="1:40" x14ac:dyDescent="0.2">
      <c r="A23" s="145" t="s">
        <v>109</v>
      </c>
      <c r="B23" s="63" t="s">
        <v>112</v>
      </c>
      <c r="C23" s="213" t="s">
        <v>110</v>
      </c>
      <c r="D23" s="239" t="s">
        <v>64</v>
      </c>
      <c r="E23" s="239" t="s">
        <v>64</v>
      </c>
      <c r="F23" s="239" t="s">
        <v>64</v>
      </c>
      <c r="G23" s="239" t="s">
        <v>64</v>
      </c>
      <c r="H23" s="274">
        <v>1</v>
      </c>
      <c r="I23" s="239" t="s">
        <v>64</v>
      </c>
      <c r="J23" s="274">
        <v>1</v>
      </c>
      <c r="K23" s="239" t="s">
        <v>64</v>
      </c>
      <c r="L23" s="239" t="s">
        <v>64</v>
      </c>
      <c r="M23" s="239" t="s">
        <v>64</v>
      </c>
      <c r="N23" s="239" t="s">
        <v>64</v>
      </c>
      <c r="O23" s="239" t="s">
        <v>64</v>
      </c>
      <c r="P23" s="239" t="s">
        <v>64</v>
      </c>
      <c r="Q23" s="239" t="s">
        <v>64</v>
      </c>
      <c r="R23" s="239" t="s">
        <v>64</v>
      </c>
      <c r="S23" s="239" t="s">
        <v>64</v>
      </c>
      <c r="T23" s="239" t="s">
        <v>64</v>
      </c>
      <c r="U23" s="239" t="s">
        <v>64</v>
      </c>
      <c r="V23" s="239" t="s">
        <v>64</v>
      </c>
      <c r="W23" s="239" t="s">
        <v>64</v>
      </c>
      <c r="X23" s="239" t="s">
        <v>64</v>
      </c>
      <c r="Y23" s="239" t="s">
        <v>64</v>
      </c>
      <c r="Z23" s="239" t="s">
        <v>64</v>
      </c>
      <c r="AA23" s="239" t="s">
        <v>64</v>
      </c>
      <c r="AB23" s="239" t="s">
        <v>64</v>
      </c>
      <c r="AC23" s="239" t="s">
        <v>64</v>
      </c>
      <c r="AD23" s="239" t="s">
        <v>64</v>
      </c>
      <c r="AE23" s="239" t="s">
        <v>64</v>
      </c>
      <c r="AF23" s="239" t="s">
        <v>64</v>
      </c>
      <c r="AG23" s="239" t="s">
        <v>64</v>
      </c>
      <c r="AH23" s="259" t="s">
        <v>64</v>
      </c>
      <c r="AI23" s="36">
        <f>SUM(D23:AH23)</f>
        <v>2</v>
      </c>
      <c r="AJ23" s="62">
        <v>0</v>
      </c>
      <c r="AK23" s="154">
        <f t="shared" si="5"/>
        <v>2</v>
      </c>
      <c r="AL23" s="23" t="s">
        <v>109</v>
      </c>
      <c r="AM23" s="23" t="s">
        <v>69</v>
      </c>
      <c r="AN23" s="112">
        <f>+AJ23/date!$D$38</f>
        <v>0</v>
      </c>
    </row>
    <row r="24" spans="1:40" x14ac:dyDescent="0.2">
      <c r="A24" s="23" t="s">
        <v>56</v>
      </c>
      <c r="B24" s="44" t="s">
        <v>23</v>
      </c>
      <c r="C24" s="4" t="s">
        <v>24</v>
      </c>
      <c r="D24" s="22"/>
      <c r="E24" s="22"/>
      <c r="F24" s="22"/>
      <c r="G24" s="22"/>
      <c r="H24" s="151">
        <v>1</v>
      </c>
      <c r="I24" s="151">
        <v>0.5</v>
      </c>
      <c r="J24" s="151">
        <v>0.5</v>
      </c>
      <c r="K24" s="151">
        <v>1</v>
      </c>
      <c r="L24" s="151">
        <v>1</v>
      </c>
      <c r="M24" s="35"/>
      <c r="N24" s="22"/>
      <c r="O24" s="22"/>
      <c r="P24" s="22"/>
      <c r="Q24" s="22"/>
      <c r="R24" s="22"/>
      <c r="S24" s="22"/>
      <c r="T24" s="35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36"/>
      <c r="AI24" s="36">
        <f t="shared" si="4"/>
        <v>4</v>
      </c>
      <c r="AJ24" s="62">
        <v>0</v>
      </c>
      <c r="AK24" s="154">
        <f t="shared" si="5"/>
        <v>4</v>
      </c>
      <c r="AL24" s="23" t="s">
        <v>56</v>
      </c>
      <c r="AM24" s="112"/>
      <c r="AN24" s="112">
        <f>+AJ24/date!$D$38</f>
        <v>0</v>
      </c>
    </row>
    <row r="25" spans="1:40" s="19" customFormat="1" x14ac:dyDescent="0.2">
      <c r="A25" s="50" t="s">
        <v>84</v>
      </c>
      <c r="B25" s="99" t="s">
        <v>85</v>
      </c>
      <c r="C25" s="14" t="s">
        <v>86</v>
      </c>
      <c r="D25" s="239" t="s">
        <v>64</v>
      </c>
      <c r="E25" s="239" t="s">
        <v>64</v>
      </c>
      <c r="F25" s="239" t="s">
        <v>64</v>
      </c>
      <c r="G25" s="239" t="s">
        <v>64</v>
      </c>
      <c r="H25" s="239" t="s">
        <v>64</v>
      </c>
      <c r="I25" s="239" t="s">
        <v>64</v>
      </c>
      <c r="J25" s="239" t="s">
        <v>64</v>
      </c>
      <c r="K25" s="239" t="s">
        <v>64</v>
      </c>
      <c r="L25" s="239" t="s">
        <v>64</v>
      </c>
      <c r="M25" s="313" t="s">
        <v>64</v>
      </c>
      <c r="N25" s="239" t="s">
        <v>64</v>
      </c>
      <c r="O25" s="239" t="s">
        <v>64</v>
      </c>
      <c r="P25" s="239" t="s">
        <v>64</v>
      </c>
      <c r="Q25" s="239" t="s">
        <v>64</v>
      </c>
      <c r="R25" s="239" t="s">
        <v>64</v>
      </c>
      <c r="S25" s="239" t="s">
        <v>64</v>
      </c>
      <c r="T25" s="313" t="s">
        <v>64</v>
      </c>
      <c r="U25" s="239" t="s">
        <v>64</v>
      </c>
      <c r="V25" s="239" t="s">
        <v>64</v>
      </c>
      <c r="W25" s="239" t="s">
        <v>64</v>
      </c>
      <c r="X25" s="239" t="s">
        <v>64</v>
      </c>
      <c r="Y25" s="239" t="s">
        <v>64</v>
      </c>
      <c r="Z25" s="239" t="s">
        <v>64</v>
      </c>
      <c r="AA25" s="239" t="s">
        <v>64</v>
      </c>
      <c r="AB25" s="239" t="s">
        <v>64</v>
      </c>
      <c r="AC25" s="239" t="s">
        <v>64</v>
      </c>
      <c r="AD25" s="239" t="s">
        <v>64</v>
      </c>
      <c r="AE25" s="239" t="s">
        <v>64</v>
      </c>
      <c r="AF25" s="239" t="s">
        <v>64</v>
      </c>
      <c r="AG25" s="239" t="s">
        <v>64</v>
      </c>
      <c r="AH25" s="259" t="s">
        <v>64</v>
      </c>
      <c r="AI25" s="36">
        <f>SUM(D25:AH25)</f>
        <v>0</v>
      </c>
      <c r="AJ25" s="62">
        <v>0</v>
      </c>
      <c r="AK25" s="182">
        <f>+AI25+AJ25</f>
        <v>0</v>
      </c>
      <c r="AL25" s="50" t="s">
        <v>84</v>
      </c>
      <c r="AM25" s="50" t="s">
        <v>69</v>
      </c>
      <c r="AN25" s="112">
        <f>+AJ25/date!$D$38</f>
        <v>0</v>
      </c>
    </row>
    <row r="26" spans="1:40" x14ac:dyDescent="0.2">
      <c r="A26" s="23" t="s">
        <v>79</v>
      </c>
      <c r="B26" s="63" t="s">
        <v>76</v>
      </c>
      <c r="C26" s="4" t="s">
        <v>80</v>
      </c>
      <c r="D26" s="22"/>
      <c r="E26" s="22"/>
      <c r="F26" s="22"/>
      <c r="G26" s="22"/>
      <c r="H26" s="22"/>
      <c r="I26" s="22"/>
      <c r="J26" s="36"/>
      <c r="K26" s="36"/>
      <c r="L26" s="183">
        <v>1</v>
      </c>
      <c r="M26" s="36"/>
      <c r="N26" s="36"/>
      <c r="O26" s="151">
        <v>1</v>
      </c>
      <c r="P26" s="22"/>
      <c r="Q26" s="36"/>
      <c r="R26" s="36"/>
      <c r="S26" s="36"/>
      <c r="T26" s="36"/>
      <c r="U26" s="36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36"/>
      <c r="AI26" s="36">
        <f t="shared" si="4"/>
        <v>2</v>
      </c>
      <c r="AJ26" s="62">
        <v>0</v>
      </c>
      <c r="AK26" s="154">
        <f t="shared" si="5"/>
        <v>2</v>
      </c>
      <c r="AL26" s="23" t="s">
        <v>79</v>
      </c>
      <c r="AM26" s="112"/>
      <c r="AN26" s="112">
        <f>+AJ26/date!$D$38</f>
        <v>0</v>
      </c>
    </row>
    <row r="27" spans="1:40" x14ac:dyDescent="0.2">
      <c r="A27" s="23" t="s">
        <v>67</v>
      </c>
      <c r="B27" s="63" t="s">
        <v>68</v>
      </c>
      <c r="C27" s="4" t="s">
        <v>2</v>
      </c>
      <c r="D27" s="222"/>
      <c r="E27" s="222"/>
      <c r="F27" s="239" t="s">
        <v>64</v>
      </c>
      <c r="G27" s="239" t="s">
        <v>64</v>
      </c>
      <c r="H27" s="222"/>
      <c r="I27" s="222"/>
      <c r="J27" s="222"/>
      <c r="K27" s="222"/>
      <c r="L27" s="222"/>
      <c r="M27" s="239" t="s">
        <v>64</v>
      </c>
      <c r="N27" s="239" t="s">
        <v>64</v>
      </c>
      <c r="O27" s="222"/>
      <c r="P27" s="222"/>
      <c r="Q27" s="222"/>
      <c r="R27" s="222"/>
      <c r="S27" s="222"/>
      <c r="T27" s="239" t="s">
        <v>64</v>
      </c>
      <c r="U27" s="239" t="s">
        <v>64</v>
      </c>
      <c r="V27" s="222"/>
      <c r="W27" s="239" t="s">
        <v>64</v>
      </c>
      <c r="X27" s="239" t="s">
        <v>64</v>
      </c>
      <c r="Y27" s="239" t="s">
        <v>64</v>
      </c>
      <c r="Z27" s="239" t="s">
        <v>64</v>
      </c>
      <c r="AA27" s="239" t="s">
        <v>64</v>
      </c>
      <c r="AB27" s="239" t="s">
        <v>64</v>
      </c>
      <c r="AC27" s="239" t="s">
        <v>64</v>
      </c>
      <c r="AD27" s="239" t="s">
        <v>64</v>
      </c>
      <c r="AE27" s="239" t="s">
        <v>64</v>
      </c>
      <c r="AF27" s="239" t="s">
        <v>64</v>
      </c>
      <c r="AG27" s="239" t="s">
        <v>64</v>
      </c>
      <c r="AH27" s="259" t="s">
        <v>64</v>
      </c>
      <c r="AI27" s="36">
        <f t="shared" si="4"/>
        <v>0</v>
      </c>
      <c r="AJ27" s="62">
        <v>0.61880000000000002</v>
      </c>
      <c r="AK27" s="154">
        <f t="shared" si="5"/>
        <v>0.61880000000000002</v>
      </c>
      <c r="AL27" s="23" t="s">
        <v>67</v>
      </c>
      <c r="AM27" s="23" t="s">
        <v>69</v>
      </c>
      <c r="AN27" s="112">
        <f>+AJ27/date!$D$38</f>
        <v>12.994800000000001</v>
      </c>
    </row>
    <row r="28" spans="1:40" x14ac:dyDescent="0.2">
      <c r="A28" s="23" t="s">
        <v>72</v>
      </c>
      <c r="B28" s="63" t="s">
        <v>73</v>
      </c>
      <c r="C28" s="4" t="s">
        <v>74</v>
      </c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36"/>
      <c r="AI28" s="36">
        <f t="shared" si="4"/>
        <v>0</v>
      </c>
      <c r="AJ28" s="62">
        <v>0</v>
      </c>
      <c r="AK28" s="154">
        <f t="shared" si="5"/>
        <v>0</v>
      </c>
      <c r="AL28" s="23" t="s">
        <v>72</v>
      </c>
      <c r="AM28" s="50"/>
      <c r="AN28" s="112">
        <f>+AJ28/date!$D$38</f>
        <v>0</v>
      </c>
    </row>
    <row r="29" spans="1:40" ht="12" customHeight="1" x14ac:dyDescent="0.2">
      <c r="A29" s="23" t="s">
        <v>57</v>
      </c>
      <c r="B29" s="63" t="s">
        <v>29</v>
      </c>
      <c r="C29" s="4" t="s">
        <v>30</v>
      </c>
      <c r="D29" s="239" t="s">
        <v>64</v>
      </c>
      <c r="E29" s="239" t="s">
        <v>64</v>
      </c>
      <c r="F29" s="239" t="s">
        <v>64</v>
      </c>
      <c r="G29" s="239" t="s">
        <v>64</v>
      </c>
      <c r="H29" s="239" t="s">
        <v>64</v>
      </c>
      <c r="I29" s="239" t="s">
        <v>64</v>
      </c>
      <c r="J29" s="239" t="s">
        <v>64</v>
      </c>
      <c r="K29" s="239" t="s">
        <v>64</v>
      </c>
      <c r="L29" s="239" t="s">
        <v>64</v>
      </c>
      <c r="M29" s="239" t="s">
        <v>64</v>
      </c>
      <c r="N29" s="239" t="s">
        <v>64</v>
      </c>
      <c r="O29" s="192" t="s">
        <v>119</v>
      </c>
      <c r="P29" s="192" t="s">
        <v>120</v>
      </c>
      <c r="Q29" s="239" t="s">
        <v>64</v>
      </c>
      <c r="R29" s="239" t="s">
        <v>64</v>
      </c>
      <c r="S29" s="192" t="s">
        <v>120</v>
      </c>
      <c r="T29" s="239" t="s">
        <v>64</v>
      </c>
      <c r="U29" s="239" t="s">
        <v>64</v>
      </c>
      <c r="V29" s="239" t="s">
        <v>64</v>
      </c>
      <c r="W29" s="239" t="s">
        <v>64</v>
      </c>
      <c r="X29" s="239" t="s">
        <v>64</v>
      </c>
      <c r="Y29" s="239" t="s">
        <v>64</v>
      </c>
      <c r="Z29" s="274">
        <v>1</v>
      </c>
      <c r="AA29" s="239" t="s">
        <v>64</v>
      </c>
      <c r="AB29" s="239" t="s">
        <v>64</v>
      </c>
      <c r="AC29" s="239" t="s">
        <v>64</v>
      </c>
      <c r="AD29" s="239" t="s">
        <v>64</v>
      </c>
      <c r="AE29" s="239" t="s">
        <v>64</v>
      </c>
      <c r="AF29" s="239" t="s">
        <v>64</v>
      </c>
      <c r="AG29" s="239" t="s">
        <v>64</v>
      </c>
      <c r="AH29" s="259" t="s">
        <v>64</v>
      </c>
      <c r="AI29" s="36">
        <f t="shared" si="4"/>
        <v>1</v>
      </c>
      <c r="AJ29" s="62">
        <v>0.14280000000000001</v>
      </c>
      <c r="AK29" s="154">
        <f t="shared" si="5"/>
        <v>1.1428</v>
      </c>
      <c r="AL29" s="23" t="s">
        <v>57</v>
      </c>
      <c r="AM29" s="23" t="s">
        <v>69</v>
      </c>
      <c r="AN29" s="112">
        <f>+AJ29/date!$D$38</f>
        <v>2.9988000000000006</v>
      </c>
    </row>
    <row r="30" spans="1:40" x14ac:dyDescent="0.2">
      <c r="A30" s="23" t="s">
        <v>58</v>
      </c>
      <c r="B30" s="63" t="s">
        <v>9</v>
      </c>
      <c r="C30" s="12" t="s">
        <v>10</v>
      </c>
      <c r="D30" s="239" t="s">
        <v>64</v>
      </c>
      <c r="E30" s="239" t="s">
        <v>64</v>
      </c>
      <c r="F30" s="239" t="s">
        <v>64</v>
      </c>
      <c r="G30" s="239" t="s">
        <v>64</v>
      </c>
      <c r="H30" s="239" t="s">
        <v>64</v>
      </c>
      <c r="I30" s="239" t="s">
        <v>64</v>
      </c>
      <c r="J30" s="239" t="s">
        <v>64</v>
      </c>
      <c r="K30" s="239" t="s">
        <v>64</v>
      </c>
      <c r="L30" s="239" t="s">
        <v>64</v>
      </c>
      <c r="M30" s="239" t="s">
        <v>64</v>
      </c>
      <c r="N30" s="239" t="s">
        <v>64</v>
      </c>
      <c r="O30" s="239" t="s">
        <v>64</v>
      </c>
      <c r="P30" s="239" t="s">
        <v>64</v>
      </c>
      <c r="Q30" s="239" t="s">
        <v>64</v>
      </c>
      <c r="R30" s="239" t="s">
        <v>64</v>
      </c>
      <c r="S30" s="239" t="s">
        <v>64</v>
      </c>
      <c r="T30" s="239" t="s">
        <v>64</v>
      </c>
      <c r="U30" s="239" t="s">
        <v>64</v>
      </c>
      <c r="V30" s="274">
        <v>1</v>
      </c>
      <c r="W30" s="274">
        <v>1</v>
      </c>
      <c r="X30" s="274">
        <v>1</v>
      </c>
      <c r="Y30" s="274">
        <v>1</v>
      </c>
      <c r="Z30" s="274">
        <v>1</v>
      </c>
      <c r="AA30" s="239" t="s">
        <v>64</v>
      </c>
      <c r="AB30" s="239" t="s">
        <v>64</v>
      </c>
      <c r="AC30" s="239" t="s">
        <v>64</v>
      </c>
      <c r="AD30" s="239" t="s">
        <v>64</v>
      </c>
      <c r="AE30" s="239" t="s">
        <v>64</v>
      </c>
      <c r="AF30" s="239" t="s">
        <v>64</v>
      </c>
      <c r="AG30" s="239" t="s">
        <v>64</v>
      </c>
      <c r="AH30" s="259" t="s">
        <v>64</v>
      </c>
      <c r="AI30" s="36">
        <f t="shared" si="4"/>
        <v>5</v>
      </c>
      <c r="AJ30" s="62">
        <v>0</v>
      </c>
      <c r="AK30" s="154">
        <f t="shared" si="5"/>
        <v>5</v>
      </c>
      <c r="AL30" s="23" t="s">
        <v>58</v>
      </c>
      <c r="AM30" s="23" t="s">
        <v>69</v>
      </c>
      <c r="AN30" s="112">
        <f>+AJ30/date!$D$38</f>
        <v>0</v>
      </c>
    </row>
    <row r="31" spans="1:40" x14ac:dyDescent="0.2">
      <c r="A31" s="23" t="s">
        <v>59</v>
      </c>
      <c r="B31" s="63" t="s">
        <v>27</v>
      </c>
      <c r="C31" s="4" t="s">
        <v>28</v>
      </c>
      <c r="D31" s="239" t="s">
        <v>64</v>
      </c>
      <c r="E31" s="239" t="s">
        <v>64</v>
      </c>
      <c r="F31" s="239" t="s">
        <v>64</v>
      </c>
      <c r="G31" s="239" t="s">
        <v>64</v>
      </c>
      <c r="H31" s="239" t="s">
        <v>64</v>
      </c>
      <c r="I31" s="239" t="s">
        <v>64</v>
      </c>
      <c r="J31" s="239" t="s">
        <v>64</v>
      </c>
      <c r="K31" s="274">
        <v>1</v>
      </c>
      <c r="L31" s="274">
        <v>1</v>
      </c>
      <c r="M31" s="239" t="s">
        <v>64</v>
      </c>
      <c r="N31" s="239" t="s">
        <v>64</v>
      </c>
      <c r="O31" s="274">
        <v>1</v>
      </c>
      <c r="P31" s="274">
        <v>1</v>
      </c>
      <c r="Q31" s="192"/>
      <c r="R31" s="192"/>
      <c r="S31" s="239" t="s">
        <v>64</v>
      </c>
      <c r="T31" s="239" t="s">
        <v>64</v>
      </c>
      <c r="U31" s="239" t="s">
        <v>64</v>
      </c>
      <c r="V31" s="239" t="s">
        <v>64</v>
      </c>
      <c r="W31" s="239" t="s">
        <v>64</v>
      </c>
      <c r="X31" s="239" t="s">
        <v>64</v>
      </c>
      <c r="Y31" s="239" t="s">
        <v>64</v>
      </c>
      <c r="Z31" s="239" t="s">
        <v>64</v>
      </c>
      <c r="AA31" s="239" t="s">
        <v>64</v>
      </c>
      <c r="AB31" s="239" t="s">
        <v>64</v>
      </c>
      <c r="AC31" s="239" t="s">
        <v>64</v>
      </c>
      <c r="AD31" s="239" t="s">
        <v>64</v>
      </c>
      <c r="AE31" s="239" t="s">
        <v>64</v>
      </c>
      <c r="AF31" s="239" t="s">
        <v>64</v>
      </c>
      <c r="AG31" s="239" t="s">
        <v>64</v>
      </c>
      <c r="AH31" s="259" t="s">
        <v>64</v>
      </c>
      <c r="AI31" s="36">
        <f t="shared" si="4"/>
        <v>4</v>
      </c>
      <c r="AJ31" s="62">
        <v>9.5200000000000007E-2</v>
      </c>
      <c r="AK31" s="154">
        <f t="shared" si="5"/>
        <v>4.0952000000000002</v>
      </c>
      <c r="AL31" s="23" t="s">
        <v>59</v>
      </c>
      <c r="AM31" s="23" t="s">
        <v>69</v>
      </c>
      <c r="AN31" s="251">
        <f>+AJ31/date!$D$38</f>
        <v>1.9992000000000003</v>
      </c>
    </row>
    <row r="32" spans="1:40" x14ac:dyDescent="0.2">
      <c r="A32" s="40" t="s">
        <v>62</v>
      </c>
      <c r="B32" s="44" t="s">
        <v>63</v>
      </c>
      <c r="C32" s="4" t="s">
        <v>8</v>
      </c>
      <c r="D32" s="239" t="s">
        <v>64</v>
      </c>
      <c r="E32" s="239" t="s">
        <v>64</v>
      </c>
      <c r="F32" s="239" t="s">
        <v>64</v>
      </c>
      <c r="G32" s="239" t="s">
        <v>64</v>
      </c>
      <c r="H32" s="239" t="s">
        <v>64</v>
      </c>
      <c r="I32" s="239" t="s">
        <v>64</v>
      </c>
      <c r="J32" s="239" t="s">
        <v>64</v>
      </c>
      <c r="K32" s="239" t="s">
        <v>64</v>
      </c>
      <c r="L32" s="239" t="s">
        <v>64</v>
      </c>
      <c r="M32" s="239" t="s">
        <v>64</v>
      </c>
      <c r="N32" s="239" t="s">
        <v>64</v>
      </c>
      <c r="O32" s="239" t="s">
        <v>64</v>
      </c>
      <c r="P32" s="239" t="s">
        <v>64</v>
      </c>
      <c r="Q32" s="239" t="s">
        <v>64</v>
      </c>
      <c r="R32" s="239" t="s">
        <v>64</v>
      </c>
      <c r="S32" s="239" t="s">
        <v>64</v>
      </c>
      <c r="T32" s="239" t="s">
        <v>64</v>
      </c>
      <c r="U32" s="239" t="s">
        <v>64</v>
      </c>
      <c r="V32" s="239" t="s">
        <v>64</v>
      </c>
      <c r="W32" s="239" t="s">
        <v>64</v>
      </c>
      <c r="X32" s="239" t="s">
        <v>64</v>
      </c>
      <c r="Y32" s="239" t="s">
        <v>64</v>
      </c>
      <c r="Z32" s="239" t="s">
        <v>64</v>
      </c>
      <c r="AA32" s="239" t="s">
        <v>64</v>
      </c>
      <c r="AB32" s="239" t="s">
        <v>64</v>
      </c>
      <c r="AC32" s="239" t="s">
        <v>64</v>
      </c>
      <c r="AD32" s="239" t="s">
        <v>64</v>
      </c>
      <c r="AE32" s="239" t="s">
        <v>64</v>
      </c>
      <c r="AF32" s="239" t="s">
        <v>64</v>
      </c>
      <c r="AG32" s="239" t="s">
        <v>64</v>
      </c>
      <c r="AH32" s="259" t="s">
        <v>64</v>
      </c>
      <c r="AI32" s="36">
        <f t="shared" si="4"/>
        <v>0</v>
      </c>
      <c r="AJ32" s="62">
        <v>0</v>
      </c>
      <c r="AK32" s="201">
        <f t="shared" si="5"/>
        <v>0</v>
      </c>
      <c r="AL32" s="44" t="s">
        <v>62</v>
      </c>
      <c r="AM32" s="23" t="s">
        <v>69</v>
      </c>
      <c r="AN32" s="112">
        <f>+AJ32/date!$D$38</f>
        <v>0</v>
      </c>
    </row>
    <row r="33" spans="1:40" x14ac:dyDescent="0.2">
      <c r="A33" s="23" t="s">
        <v>60</v>
      </c>
      <c r="B33" s="63" t="s">
        <v>16</v>
      </c>
      <c r="C33" s="4" t="s">
        <v>17</v>
      </c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36"/>
      <c r="AI33" s="36">
        <f t="shared" si="4"/>
        <v>0</v>
      </c>
      <c r="AJ33" s="62">
        <v>0</v>
      </c>
      <c r="AK33" s="154">
        <f t="shared" si="5"/>
        <v>0</v>
      </c>
      <c r="AL33" s="23" t="s">
        <v>60</v>
      </c>
      <c r="AM33" s="112"/>
      <c r="AN33" s="112">
        <f>+AJ33/date!$D$38</f>
        <v>0</v>
      </c>
    </row>
    <row r="34" spans="1:40" x14ac:dyDescent="0.2">
      <c r="A34" s="23" t="s">
        <v>107</v>
      </c>
      <c r="B34" s="210" t="s">
        <v>108</v>
      </c>
      <c r="C34" s="203" t="s">
        <v>111</v>
      </c>
      <c r="D34" s="239" t="s">
        <v>64</v>
      </c>
      <c r="E34" s="242" t="s">
        <v>64</v>
      </c>
      <c r="F34" s="244" t="s">
        <v>64</v>
      </c>
      <c r="G34" s="242" t="s">
        <v>64</v>
      </c>
      <c r="H34" s="244" t="s">
        <v>64</v>
      </c>
      <c r="I34" s="242" t="s">
        <v>64</v>
      </c>
      <c r="J34" s="242" t="s">
        <v>64</v>
      </c>
      <c r="K34" s="242" t="s">
        <v>64</v>
      </c>
      <c r="L34" s="242" t="s">
        <v>64</v>
      </c>
      <c r="M34" s="244" t="s">
        <v>64</v>
      </c>
      <c r="N34" s="242" t="s">
        <v>64</v>
      </c>
      <c r="O34" s="244" t="s">
        <v>64</v>
      </c>
      <c r="P34" s="242" t="s">
        <v>64</v>
      </c>
      <c r="Q34" s="242" t="s">
        <v>64</v>
      </c>
      <c r="R34" s="242" t="s">
        <v>64</v>
      </c>
      <c r="S34" s="242" t="s">
        <v>64</v>
      </c>
      <c r="T34" s="244" t="s">
        <v>64</v>
      </c>
      <c r="U34" s="242" t="s">
        <v>64</v>
      </c>
      <c r="V34" s="244" t="s">
        <v>64</v>
      </c>
      <c r="W34" s="242" t="s">
        <v>64</v>
      </c>
      <c r="X34" s="242" t="s">
        <v>64</v>
      </c>
      <c r="Y34" s="242" t="s">
        <v>64</v>
      </c>
      <c r="Z34" s="242" t="s">
        <v>64</v>
      </c>
      <c r="AA34" s="244" t="s">
        <v>64</v>
      </c>
      <c r="AB34" s="242" t="s">
        <v>64</v>
      </c>
      <c r="AC34" s="244" t="s">
        <v>64</v>
      </c>
      <c r="AD34" s="242" t="s">
        <v>64</v>
      </c>
      <c r="AE34" s="242" t="s">
        <v>64</v>
      </c>
      <c r="AF34" s="242" t="s">
        <v>64</v>
      </c>
      <c r="AG34" s="276">
        <v>1</v>
      </c>
      <c r="AH34" s="259" t="s">
        <v>64</v>
      </c>
      <c r="AI34" s="36">
        <f t="shared" ref="AI34" si="10">SUM(D34:AH34)</f>
        <v>1</v>
      </c>
      <c r="AJ34" s="62">
        <v>0</v>
      </c>
      <c r="AK34" s="154">
        <f t="shared" ref="AK34" si="11">+AI34+AJ34</f>
        <v>1</v>
      </c>
      <c r="AL34" s="23" t="s">
        <v>107</v>
      </c>
      <c r="AM34" s="23" t="s">
        <v>69</v>
      </c>
      <c r="AN34" s="112">
        <f>+AJ34/date!$D$38</f>
        <v>0</v>
      </c>
    </row>
    <row r="35" spans="1:40" ht="13.5" thickBot="1" x14ac:dyDescent="0.25">
      <c r="A35" s="23" t="s">
        <v>61</v>
      </c>
      <c r="B35" s="65" t="s">
        <v>14</v>
      </c>
      <c r="C35" s="7" t="s">
        <v>15</v>
      </c>
      <c r="D35" s="239" t="s">
        <v>64</v>
      </c>
      <c r="E35" s="247" t="s">
        <v>64</v>
      </c>
      <c r="F35" s="248" t="s">
        <v>64</v>
      </c>
      <c r="G35" s="247" t="s">
        <v>64</v>
      </c>
      <c r="H35" s="248" t="s">
        <v>64</v>
      </c>
      <c r="I35" s="247" t="s">
        <v>64</v>
      </c>
      <c r="J35" s="247" t="s">
        <v>64</v>
      </c>
      <c r="K35" s="247" t="s">
        <v>64</v>
      </c>
      <c r="L35" s="247" t="s">
        <v>64</v>
      </c>
      <c r="M35" s="248" t="s">
        <v>64</v>
      </c>
      <c r="N35" s="247" t="s">
        <v>64</v>
      </c>
      <c r="O35" s="248" t="s">
        <v>64</v>
      </c>
      <c r="P35" s="247" t="s">
        <v>64</v>
      </c>
      <c r="Q35" s="247" t="s">
        <v>64</v>
      </c>
      <c r="R35" s="247" t="s">
        <v>64</v>
      </c>
      <c r="S35" s="247" t="s">
        <v>64</v>
      </c>
      <c r="T35" s="248" t="s">
        <v>64</v>
      </c>
      <c r="U35" s="247" t="s">
        <v>64</v>
      </c>
      <c r="V35" s="248" t="s">
        <v>64</v>
      </c>
      <c r="W35" s="247" t="s">
        <v>64</v>
      </c>
      <c r="X35" s="247" t="s">
        <v>64</v>
      </c>
      <c r="Y35" s="247" t="s">
        <v>64</v>
      </c>
      <c r="Z35" s="247" t="s">
        <v>64</v>
      </c>
      <c r="AA35" s="248" t="s">
        <v>64</v>
      </c>
      <c r="AB35" s="247" t="s">
        <v>64</v>
      </c>
      <c r="AC35" s="299">
        <v>1</v>
      </c>
      <c r="AD35" s="247" t="s">
        <v>64</v>
      </c>
      <c r="AE35" s="247" t="s">
        <v>64</v>
      </c>
      <c r="AF35" s="247" t="s">
        <v>64</v>
      </c>
      <c r="AG35" s="247" t="s">
        <v>64</v>
      </c>
      <c r="AH35" s="259" t="s">
        <v>64</v>
      </c>
      <c r="AI35" s="36">
        <f t="shared" si="4"/>
        <v>1</v>
      </c>
      <c r="AJ35" s="31">
        <v>0</v>
      </c>
      <c r="AK35" s="154">
        <f t="shared" si="5"/>
        <v>1</v>
      </c>
      <c r="AL35" s="23" t="s">
        <v>61</v>
      </c>
      <c r="AM35" s="113" t="s">
        <v>69</v>
      </c>
      <c r="AN35" s="112">
        <f>+AJ35/date!$D$38</f>
        <v>0</v>
      </c>
    </row>
    <row r="36" spans="1:40" ht="13.5" thickBot="1" x14ac:dyDescent="0.25">
      <c r="D36" s="49">
        <v>40452</v>
      </c>
      <c r="E36" s="49">
        <v>40453</v>
      </c>
      <c r="F36" s="49">
        <v>40454</v>
      </c>
      <c r="G36" s="49">
        <v>40455</v>
      </c>
      <c r="H36" s="49">
        <v>40456</v>
      </c>
      <c r="I36" s="49">
        <v>40457</v>
      </c>
      <c r="J36" s="49">
        <v>40458</v>
      </c>
      <c r="K36" s="49">
        <v>40459</v>
      </c>
      <c r="L36" s="49">
        <v>40460</v>
      </c>
      <c r="M36" s="49">
        <v>40461</v>
      </c>
      <c r="N36" s="49">
        <v>40462</v>
      </c>
      <c r="O36" s="49">
        <v>40463</v>
      </c>
      <c r="P36" s="49">
        <v>40464</v>
      </c>
      <c r="Q36" s="49">
        <v>40465</v>
      </c>
      <c r="R36" s="49">
        <v>40466</v>
      </c>
      <c r="S36" s="49">
        <v>40467</v>
      </c>
      <c r="T36" s="49">
        <v>40468</v>
      </c>
      <c r="U36" s="49">
        <v>40469</v>
      </c>
      <c r="V36" s="49">
        <v>40470</v>
      </c>
      <c r="W36" s="49">
        <v>40471</v>
      </c>
      <c r="X36" s="49">
        <v>40472</v>
      </c>
      <c r="Y36" s="49">
        <v>40473</v>
      </c>
      <c r="Z36" s="49">
        <v>40474</v>
      </c>
      <c r="AA36" s="49">
        <v>40475</v>
      </c>
      <c r="AB36" s="49">
        <v>40476</v>
      </c>
      <c r="AC36" s="49">
        <v>40477</v>
      </c>
      <c r="AD36" s="49">
        <v>40478</v>
      </c>
      <c r="AE36" s="49">
        <v>40479</v>
      </c>
      <c r="AF36" s="49">
        <v>40480</v>
      </c>
      <c r="AG36" s="49">
        <v>40481</v>
      </c>
      <c r="AH36" s="76">
        <v>40482</v>
      </c>
      <c r="AI36" s="26">
        <f>SUM(AJ10:AJ35)</f>
        <v>1.4756</v>
      </c>
      <c r="AJ36" s="228">
        <f>SUM(AJ10:AJ35)</f>
        <v>1.4756</v>
      </c>
      <c r="AK36" s="228">
        <f>SUM(AK10:AK35)</f>
        <v>32.4756</v>
      </c>
      <c r="AN36" s="26">
        <f>SUM(AN10:AN35)</f>
        <v>30.987600000000004</v>
      </c>
    </row>
    <row r="37" spans="1:40" x14ac:dyDescent="0.2">
      <c r="AI37" s="206">
        <f>SUBTOTAL(9,AI12:AI35)</f>
        <v>31</v>
      </c>
    </row>
    <row r="41" spans="1:40" ht="15" x14ac:dyDescent="0.25">
      <c r="R41" s="18" t="s">
        <v>44</v>
      </c>
      <c r="AK41" s="147"/>
    </row>
    <row r="43" spans="1:40" x14ac:dyDescent="0.2">
      <c r="AC43" s="2"/>
    </row>
  </sheetData>
  <autoFilter ref="A9:AM40"/>
  <mergeCells count="4">
    <mergeCell ref="AI1:AI7"/>
    <mergeCell ref="AJ1:AJ7"/>
    <mergeCell ref="AK1:AK7"/>
    <mergeCell ref="D4:M4"/>
  </mergeCells>
  <phoneticPr fontId="2" type="noConversion"/>
  <conditionalFormatting sqref="D7:AH7">
    <cfRule type="timePeriod" dxfId="5" priority="79" stopIfTrue="1" timePeriod="today">
      <formula>FLOOR(D7,1)=TODAY()</formula>
    </cfRule>
  </conditionalFormatting>
  <conditionalFormatting sqref="D7:AH36">
    <cfRule type="expression" dxfId="4" priority="419">
      <formula>D$8=7</formula>
    </cfRule>
    <cfRule type="expression" dxfId="3" priority="420">
      <formula>D$8=1</formula>
    </cfRule>
  </conditionalFormatting>
  <conditionalFormatting sqref="A10:C35 AI37 AI10:AM35">
    <cfRule type="expression" dxfId="2" priority="7">
      <formula>$A10=$AP$5</formula>
    </cfRule>
  </conditionalFormatting>
  <conditionalFormatting sqref="B4">
    <cfRule type="expression" dxfId="1" priority="1">
      <formula>B$8=1</formula>
    </cfRule>
    <cfRule type="expression" dxfId="0" priority="2">
      <formula>B$8=7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initiales">
                <anchor moveWithCells="1" sizeWithCells="1">
                  <from>
                    <xdr:col>43</xdr:col>
                    <xdr:colOff>47625</xdr:colOff>
                    <xdr:row>1</xdr:row>
                    <xdr:rowOff>28575</xdr:rowOff>
                  </from>
                  <to>
                    <xdr:col>46</xdr:col>
                    <xdr:colOff>142875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O39"/>
  <sheetViews>
    <sheetView showGridLines="0" topLeftCell="B1" workbookViewId="0">
      <selection activeCell="L27" sqref="L27"/>
    </sheetView>
  </sheetViews>
  <sheetFormatPr baseColWidth="10" defaultColWidth="11.42578125" defaultRowHeight="12.75" x14ac:dyDescent="0.2"/>
  <cols>
    <col min="1" max="1" width="38.140625" bestFit="1" customWidth="1"/>
    <col min="2" max="4" width="13" bestFit="1" customWidth="1"/>
    <col min="5" max="6" width="10.140625" bestFit="1" customWidth="1"/>
    <col min="7" max="10" width="10.5703125" bestFit="1" customWidth="1"/>
    <col min="11" max="11" width="14.7109375" customWidth="1"/>
    <col min="12" max="13" width="10.5703125" bestFit="1" customWidth="1"/>
    <col min="14" max="14" width="3.85546875" bestFit="1" customWidth="1"/>
  </cols>
  <sheetData>
    <row r="1" spans="1:15" s="19" customFormat="1" ht="13.5" thickBot="1" x14ac:dyDescent="0.25">
      <c r="A1" s="157" t="str">
        <f ca="1">RIGHT(F1,LEN(F1)-5)</f>
        <v>16</v>
      </c>
      <c r="D1" s="158"/>
      <c r="E1" s="184">
        <f ca="1">TODAY()</f>
        <v>42532</v>
      </c>
      <c r="F1" s="159" t="str">
        <f ca="1">CONCATENATE(RIGHT(TEXT(E1,"mm/aaaa"),8))</f>
        <v>06/2016</v>
      </c>
      <c r="G1" s="160" t="str">
        <f ca="1">+LEFT(F1,2)</f>
        <v>06</v>
      </c>
      <c r="H1" s="160">
        <f ca="1">+G1-0</f>
        <v>6</v>
      </c>
      <c r="I1" s="161">
        <f ca="1">VLOOKUP($H$1,$D$3:$E$14,2,FALSE)</f>
        <v>1</v>
      </c>
      <c r="J1" s="162">
        <f ca="1">VLOOKUP($H$1,$I$3:$J$14,2,FALSE)</f>
        <v>11</v>
      </c>
      <c r="L1" s="4" t="s">
        <v>5</v>
      </c>
      <c r="M1" s="63" t="s">
        <v>4</v>
      </c>
      <c r="O1" s="19" t="str">
        <f>VLOOKUP(L1,L1:M20,2,FALSE)</f>
        <v>CABOCHE</v>
      </c>
    </row>
    <row r="2" spans="1:15" ht="13.5" thickBot="1" x14ac:dyDescent="0.25">
      <c r="B2" s="95"/>
      <c r="C2" s="95"/>
      <c r="D2" s="95"/>
      <c r="G2" s="1"/>
      <c r="H2" s="1"/>
      <c r="I2" s="1"/>
      <c r="J2" s="1"/>
      <c r="K2" s="1"/>
      <c r="L2" s="4" t="s">
        <v>77</v>
      </c>
      <c r="M2" s="63" t="s">
        <v>75</v>
      </c>
    </row>
    <row r="3" spans="1:15" ht="13.5" thickBot="1" x14ac:dyDescent="0.25">
      <c r="A3" s="70" t="s">
        <v>66</v>
      </c>
      <c r="B3" s="98">
        <v>42156</v>
      </c>
      <c r="C3" s="163" t="s">
        <v>39</v>
      </c>
      <c r="D3" s="164">
        <v>1</v>
      </c>
      <c r="E3" s="165">
        <v>8</v>
      </c>
      <c r="G3" s="1"/>
      <c r="H3" s="166" t="s">
        <v>39</v>
      </c>
      <c r="I3" s="167">
        <v>1</v>
      </c>
      <c r="J3" s="168">
        <v>4</v>
      </c>
      <c r="K3" s="1"/>
      <c r="L3" s="4" t="s">
        <v>97</v>
      </c>
      <c r="M3" s="44" t="s">
        <v>96</v>
      </c>
    </row>
    <row r="4" spans="1:15" x14ac:dyDescent="0.2">
      <c r="A4" s="1"/>
      <c r="C4" s="169" t="s">
        <v>40</v>
      </c>
      <c r="D4" s="170">
        <v>2</v>
      </c>
      <c r="E4" s="165">
        <v>9</v>
      </c>
      <c r="F4" s="157"/>
      <c r="G4" s="1"/>
      <c r="H4" s="171" t="s">
        <v>40</v>
      </c>
      <c r="I4" s="172">
        <v>2</v>
      </c>
      <c r="J4" s="168">
        <v>3</v>
      </c>
      <c r="K4" s="1"/>
      <c r="L4" s="4" t="s">
        <v>104</v>
      </c>
      <c r="M4" s="44" t="s">
        <v>103</v>
      </c>
    </row>
    <row r="5" spans="1:15" x14ac:dyDescent="0.2">
      <c r="A5" s="1"/>
      <c r="C5" s="169" t="s">
        <v>41</v>
      </c>
      <c r="D5" s="170">
        <v>3</v>
      </c>
      <c r="E5" s="165">
        <v>10</v>
      </c>
      <c r="F5" s="1"/>
      <c r="G5" s="1"/>
      <c r="H5" s="171" t="s">
        <v>41</v>
      </c>
      <c r="I5" s="172">
        <v>3</v>
      </c>
      <c r="J5" s="168">
        <v>2</v>
      </c>
      <c r="K5" s="1"/>
      <c r="L5" s="14" t="s">
        <v>83</v>
      </c>
      <c r="M5" s="64" t="s">
        <v>82</v>
      </c>
    </row>
    <row r="6" spans="1:15" x14ac:dyDescent="0.2">
      <c r="A6" s="173"/>
      <c r="C6" s="169" t="s">
        <v>42</v>
      </c>
      <c r="D6" s="170">
        <v>4</v>
      </c>
      <c r="E6" s="165">
        <v>11</v>
      </c>
      <c r="G6" s="1"/>
      <c r="H6" s="171" t="s">
        <v>42</v>
      </c>
      <c r="I6" s="172">
        <v>4</v>
      </c>
      <c r="J6" s="168">
        <v>1</v>
      </c>
      <c r="K6" s="1"/>
      <c r="L6" s="14" t="s">
        <v>3</v>
      </c>
      <c r="M6" s="64" t="s">
        <v>21</v>
      </c>
    </row>
    <row r="7" spans="1:15" x14ac:dyDescent="0.2">
      <c r="C7" s="169" t="s">
        <v>43</v>
      </c>
      <c r="D7" s="170">
        <v>5</v>
      </c>
      <c r="E7" s="165">
        <v>12</v>
      </c>
      <c r="F7" s="20"/>
      <c r="G7" s="1"/>
      <c r="H7" s="171" t="s">
        <v>43</v>
      </c>
      <c r="I7" s="172">
        <v>5</v>
      </c>
      <c r="J7" s="168">
        <v>0</v>
      </c>
      <c r="K7" s="1"/>
      <c r="L7" s="14" t="s">
        <v>86</v>
      </c>
      <c r="M7" s="64" t="s">
        <v>85</v>
      </c>
    </row>
    <row r="8" spans="1:15" x14ac:dyDescent="0.2">
      <c r="A8" s="1"/>
      <c r="C8" s="169" t="s">
        <v>33</v>
      </c>
      <c r="D8" s="170">
        <v>6</v>
      </c>
      <c r="E8" s="165">
        <v>1</v>
      </c>
      <c r="F8" s="1"/>
      <c r="G8" s="1"/>
      <c r="H8" s="171" t="s">
        <v>33</v>
      </c>
      <c r="I8" s="172">
        <v>6</v>
      </c>
      <c r="J8" s="168">
        <v>11</v>
      </c>
      <c r="K8" s="1"/>
      <c r="L8" s="14" t="s">
        <v>2</v>
      </c>
      <c r="M8" s="64" t="s">
        <v>68</v>
      </c>
    </row>
    <row r="9" spans="1:15" x14ac:dyDescent="0.2">
      <c r="A9" s="1"/>
      <c r="C9" s="169" t="s">
        <v>34</v>
      </c>
      <c r="D9" s="170">
        <v>7</v>
      </c>
      <c r="E9" s="165">
        <v>2</v>
      </c>
      <c r="F9" s="1"/>
      <c r="G9" s="1"/>
      <c r="H9" s="171" t="s">
        <v>34</v>
      </c>
      <c r="I9" s="172">
        <v>7</v>
      </c>
      <c r="J9" s="168">
        <v>10</v>
      </c>
      <c r="K9" s="1"/>
      <c r="L9" s="14" t="s">
        <v>30</v>
      </c>
      <c r="M9" s="64" t="s">
        <v>29</v>
      </c>
    </row>
    <row r="10" spans="1:15" x14ac:dyDescent="0.2">
      <c r="A10" s="1"/>
      <c r="C10" s="169" t="s">
        <v>91</v>
      </c>
      <c r="D10" s="170">
        <v>8</v>
      </c>
      <c r="E10" s="165">
        <v>3</v>
      </c>
      <c r="F10" s="1"/>
      <c r="G10" s="1"/>
      <c r="H10" s="171" t="s">
        <v>91</v>
      </c>
      <c r="I10" s="172">
        <v>8</v>
      </c>
      <c r="J10" s="168">
        <v>9</v>
      </c>
      <c r="K10" s="1"/>
      <c r="L10" s="14" t="s">
        <v>10</v>
      </c>
      <c r="M10" s="64" t="s">
        <v>9</v>
      </c>
    </row>
    <row r="11" spans="1:15" x14ac:dyDescent="0.2">
      <c r="A11" s="1"/>
      <c r="C11" s="169" t="s">
        <v>35</v>
      </c>
      <c r="D11" s="170">
        <v>9</v>
      </c>
      <c r="E11" s="165">
        <v>4</v>
      </c>
      <c r="F11" s="1"/>
      <c r="G11" s="1"/>
      <c r="H11" s="171" t="s">
        <v>35</v>
      </c>
      <c r="I11" s="172">
        <v>9</v>
      </c>
      <c r="J11" s="168">
        <v>8</v>
      </c>
      <c r="K11" s="1"/>
      <c r="L11" s="4" t="s">
        <v>28</v>
      </c>
      <c r="M11" s="63" t="s">
        <v>27</v>
      </c>
    </row>
    <row r="12" spans="1:15" x14ac:dyDescent="0.2">
      <c r="A12" s="1"/>
      <c r="C12" s="169" t="s">
        <v>36</v>
      </c>
      <c r="D12" s="170">
        <v>10</v>
      </c>
      <c r="E12" s="165">
        <v>5</v>
      </c>
      <c r="F12" s="1"/>
      <c r="G12" s="1"/>
      <c r="H12" s="171" t="s">
        <v>36</v>
      </c>
      <c r="I12" s="172">
        <v>10</v>
      </c>
      <c r="J12" s="168">
        <v>7</v>
      </c>
      <c r="K12" s="1"/>
      <c r="L12" s="4" t="s">
        <v>8</v>
      </c>
      <c r="M12" s="44" t="s">
        <v>63</v>
      </c>
    </row>
    <row r="13" spans="1:15" x14ac:dyDescent="0.2">
      <c r="A13" s="1"/>
      <c r="C13" s="169" t="s">
        <v>37</v>
      </c>
      <c r="D13" s="170">
        <v>11</v>
      </c>
      <c r="E13" s="165">
        <v>6</v>
      </c>
      <c r="F13" s="1"/>
      <c r="G13" s="1"/>
      <c r="H13" s="171" t="s">
        <v>37</v>
      </c>
      <c r="I13" s="172">
        <v>11</v>
      </c>
      <c r="J13" s="168">
        <v>6</v>
      </c>
      <c r="K13" s="1"/>
      <c r="L13" s="203" t="s">
        <v>111</v>
      </c>
      <c r="M13" s="210" t="s">
        <v>108</v>
      </c>
    </row>
    <row r="14" spans="1:15" ht="13.5" thickBot="1" x14ac:dyDescent="0.25">
      <c r="A14" s="1"/>
      <c r="C14" s="174" t="s">
        <v>38</v>
      </c>
      <c r="D14" s="175">
        <v>12</v>
      </c>
      <c r="E14" s="165">
        <v>7</v>
      </c>
      <c r="F14" s="1"/>
      <c r="G14" s="1"/>
      <c r="H14" s="176" t="s">
        <v>38</v>
      </c>
      <c r="I14" s="177">
        <v>12</v>
      </c>
      <c r="J14" s="168">
        <v>5</v>
      </c>
      <c r="K14" s="1"/>
      <c r="L14" s="7" t="s">
        <v>15</v>
      </c>
      <c r="M14" s="65" t="s">
        <v>14</v>
      </c>
    </row>
    <row r="15" spans="1:15" x14ac:dyDescent="0.2">
      <c r="A15" s="1"/>
      <c r="B15" s="1"/>
      <c r="C15" s="1"/>
      <c r="D15" s="1"/>
      <c r="E15" s="1"/>
      <c r="F15" s="1"/>
      <c r="H15" s="1"/>
      <c r="I15" s="1"/>
      <c r="J15" s="1"/>
      <c r="K15" s="1"/>
      <c r="L15" s="1"/>
      <c r="M15" s="1"/>
      <c r="N15" s="1"/>
    </row>
    <row r="16" spans="1:15" x14ac:dyDescent="0.2">
      <c r="A16" s="1"/>
      <c r="B16" s="1"/>
      <c r="C16" s="1"/>
      <c r="D16" s="1"/>
      <c r="E16" s="1"/>
      <c r="F16" s="1"/>
      <c r="H16" s="1"/>
      <c r="I16" s="1"/>
    </row>
    <row r="17" spans="1:9" x14ac:dyDescent="0.2">
      <c r="A17" s="16">
        <v>2012</v>
      </c>
      <c r="E17" s="1"/>
      <c r="F17" s="1"/>
      <c r="H17" s="1"/>
      <c r="I17" s="1"/>
    </row>
    <row r="18" spans="1:9" x14ac:dyDescent="0.2">
      <c r="A18" t="s">
        <v>46</v>
      </c>
      <c r="D18">
        <f>365-104</f>
        <v>261</v>
      </c>
      <c r="E18" s="1"/>
      <c r="F18" s="1"/>
      <c r="H18" s="1"/>
      <c r="I18" s="1"/>
    </row>
    <row r="19" spans="1:9" x14ac:dyDescent="0.2">
      <c r="A19" t="s">
        <v>87</v>
      </c>
      <c r="D19" s="27">
        <v>-9</v>
      </c>
      <c r="E19" s="1"/>
      <c r="F19" s="1"/>
      <c r="H19" s="1"/>
      <c r="I19" s="1"/>
    </row>
    <row r="20" spans="1:9" x14ac:dyDescent="0.2">
      <c r="A20" t="s">
        <v>88</v>
      </c>
      <c r="D20">
        <f>SUM(D18:D19)</f>
        <v>252</v>
      </c>
      <c r="E20" s="1"/>
      <c r="F20" s="1"/>
      <c r="G20" s="1"/>
      <c r="H20" s="1"/>
      <c r="I20" s="1"/>
    </row>
    <row r="21" spans="1:9" x14ac:dyDescent="0.2">
      <c r="A21" t="s">
        <v>89</v>
      </c>
      <c r="D21" s="24">
        <f>+D20/12</f>
        <v>21</v>
      </c>
      <c r="E21" s="1"/>
      <c r="F21" s="1"/>
      <c r="G21" s="1"/>
      <c r="H21" s="1"/>
      <c r="I21" s="1"/>
    </row>
    <row r="22" spans="1:9" x14ac:dyDescent="0.2">
      <c r="A22" t="s">
        <v>90</v>
      </c>
      <c r="D22" s="230">
        <f>1/D21</f>
        <v>4.7619047619047616E-2</v>
      </c>
      <c r="E22" s="1"/>
      <c r="F22" s="1"/>
      <c r="G22" s="1"/>
      <c r="H22" s="1"/>
      <c r="I22" s="1"/>
    </row>
    <row r="23" spans="1:9" x14ac:dyDescent="0.2">
      <c r="E23" s="1"/>
      <c r="F23" s="1"/>
      <c r="G23" s="1"/>
      <c r="H23" s="1"/>
      <c r="I23" s="1"/>
    </row>
    <row r="24" spans="1:9" x14ac:dyDescent="0.2">
      <c r="A24" s="16">
        <v>2014</v>
      </c>
      <c r="E24" s="1"/>
      <c r="F24" s="1"/>
      <c r="G24" s="1"/>
      <c r="H24" s="1"/>
      <c r="I24" s="1"/>
    </row>
    <row r="25" spans="1:9" x14ac:dyDescent="0.2">
      <c r="E25" s="1"/>
      <c r="F25" s="1"/>
      <c r="G25" s="1"/>
      <c r="H25" s="1"/>
      <c r="I25" s="1"/>
    </row>
    <row r="26" spans="1:9" x14ac:dyDescent="0.2">
      <c r="A26" s="28" t="s">
        <v>122</v>
      </c>
      <c r="D26">
        <f>365-104</f>
        <v>261</v>
      </c>
      <c r="E26" s="1"/>
      <c r="F26" s="1"/>
      <c r="G26" s="199" t="s">
        <v>105</v>
      </c>
      <c r="H26" s="1">
        <v>2008</v>
      </c>
      <c r="I26" s="1"/>
    </row>
    <row r="27" spans="1:9" x14ac:dyDescent="0.2">
      <c r="A27" s="28" t="s">
        <v>98</v>
      </c>
      <c r="D27" s="27">
        <v>10</v>
      </c>
      <c r="E27" s="1"/>
      <c r="F27" s="1"/>
      <c r="H27">
        <v>2012</v>
      </c>
      <c r="I27" s="1"/>
    </row>
    <row r="28" spans="1:9" x14ac:dyDescent="0.2">
      <c r="A28" s="28" t="s">
        <v>99</v>
      </c>
      <c r="D28">
        <f>+D26-D27</f>
        <v>251</v>
      </c>
      <c r="E28" s="1"/>
      <c r="F28" s="1"/>
      <c r="H28">
        <v>2016</v>
      </c>
      <c r="I28" s="1"/>
    </row>
    <row r="29" spans="1:9" x14ac:dyDescent="0.2">
      <c r="A29" s="28" t="s">
        <v>100</v>
      </c>
      <c r="B29" s="1"/>
      <c r="C29" s="1"/>
      <c r="D29" s="21">
        <f>+D28/12</f>
        <v>20.916666666666668</v>
      </c>
      <c r="E29" s="1"/>
      <c r="F29" s="1"/>
      <c r="H29">
        <v>2020</v>
      </c>
      <c r="I29" s="1"/>
    </row>
    <row r="30" spans="1:9" x14ac:dyDescent="0.2">
      <c r="A30" s="28" t="s">
        <v>101</v>
      </c>
      <c r="B30" s="1"/>
      <c r="C30" s="1"/>
      <c r="D30" s="230">
        <f>1/D29</f>
        <v>4.7808764940239043E-2</v>
      </c>
      <c r="E30" s="1"/>
      <c r="F30" s="1"/>
      <c r="G30" s="1"/>
      <c r="H30" s="1"/>
      <c r="I30" s="1"/>
    </row>
    <row r="31" spans="1:9" x14ac:dyDescent="0.2">
      <c r="A31" s="28"/>
      <c r="B31" s="1"/>
      <c r="C31" s="1"/>
      <c r="E31" s="1"/>
      <c r="F31" s="1"/>
      <c r="G31" s="1"/>
      <c r="H31" s="1"/>
      <c r="I31" s="1"/>
    </row>
    <row r="32" spans="1:9" x14ac:dyDescent="0.2">
      <c r="A32" s="16">
        <v>2015</v>
      </c>
      <c r="E32" s="1"/>
      <c r="F32" s="1"/>
      <c r="G32" s="1"/>
      <c r="H32" s="1"/>
      <c r="I32" s="1"/>
    </row>
    <row r="33" spans="1:9" x14ac:dyDescent="0.2">
      <c r="E33" s="1"/>
      <c r="F33" s="1"/>
      <c r="G33" s="1"/>
      <c r="H33" s="1"/>
      <c r="I33" s="1"/>
    </row>
    <row r="34" spans="1:9" x14ac:dyDescent="0.2">
      <c r="A34" s="28" t="s">
        <v>122</v>
      </c>
      <c r="D34">
        <f>365-104</f>
        <v>261</v>
      </c>
      <c r="E34" s="1"/>
      <c r="F34" s="1"/>
      <c r="G34" s="1"/>
      <c r="H34" s="1"/>
      <c r="I34" s="1"/>
    </row>
    <row r="35" spans="1:9" x14ac:dyDescent="0.2">
      <c r="A35" s="28" t="s">
        <v>98</v>
      </c>
      <c r="D35" s="27">
        <v>9</v>
      </c>
      <c r="E35" s="1"/>
      <c r="F35" s="1"/>
      <c r="G35" s="1"/>
      <c r="H35" s="1"/>
      <c r="I35" s="1"/>
    </row>
    <row r="36" spans="1:9" x14ac:dyDescent="0.2">
      <c r="A36" s="28" t="s">
        <v>99</v>
      </c>
      <c r="D36">
        <f>+D34-D35</f>
        <v>252</v>
      </c>
      <c r="E36" s="1"/>
      <c r="F36" s="1"/>
      <c r="G36" s="1"/>
      <c r="H36" s="1"/>
      <c r="I36" s="1"/>
    </row>
    <row r="37" spans="1:9" x14ac:dyDescent="0.2">
      <c r="A37" s="28" t="s">
        <v>100</v>
      </c>
      <c r="B37" s="1"/>
      <c r="C37" s="1"/>
      <c r="D37" s="21">
        <f>+D36/12</f>
        <v>21</v>
      </c>
      <c r="E37" s="1"/>
      <c r="F37" s="1"/>
      <c r="G37" s="1"/>
      <c r="H37" s="1"/>
      <c r="I37" s="1"/>
    </row>
    <row r="38" spans="1:9" x14ac:dyDescent="0.2">
      <c r="A38" s="28" t="s">
        <v>101</v>
      </c>
      <c r="B38" s="1"/>
      <c r="C38" s="1"/>
      <c r="D38" s="230">
        <f>1/D37</f>
        <v>4.7619047619047616E-2</v>
      </c>
      <c r="E38" s="1"/>
      <c r="F38" s="1"/>
      <c r="G38" s="1"/>
      <c r="H38" s="1"/>
      <c r="I38" s="1"/>
    </row>
    <row r="39" spans="1:9" x14ac:dyDescent="0.2">
      <c r="A39" s="28"/>
      <c r="B39" s="1"/>
      <c r="C39" s="1"/>
      <c r="E39" s="1"/>
      <c r="F39" s="1"/>
      <c r="G39" s="1"/>
      <c r="H39" s="1"/>
      <c r="I39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pl06</vt:lpstr>
      <vt:lpstr>juin</vt:lpstr>
      <vt:lpstr>pl07</vt:lpstr>
      <vt:lpstr>juil</vt:lpstr>
      <vt:lpstr>pl08</vt:lpstr>
      <vt:lpstr>aou</vt:lpstr>
      <vt:lpstr>pl09</vt:lpstr>
      <vt:lpstr>sep</vt:lpstr>
      <vt:lpstr>pl10</vt:lpstr>
      <vt:lpstr>oct</vt:lpstr>
      <vt:lpstr>date</vt:lpstr>
      <vt:lpstr>recap_2009_2010__A1</vt:lpstr>
      <vt:lpstr>aou!Zone_d_impression</vt:lpstr>
      <vt:lpstr>juin!Zone_d_impression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so01</dc:creator>
  <cp:lastModifiedBy>franck pairaud</cp:lastModifiedBy>
  <cp:lastPrinted>2013-06-05T09:29:20Z</cp:lastPrinted>
  <dcterms:created xsi:type="dcterms:W3CDTF">2005-02-03T16:32:53Z</dcterms:created>
  <dcterms:modified xsi:type="dcterms:W3CDTF">2016-06-11T16:18:22Z</dcterms:modified>
</cp:coreProperties>
</file>