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7571" codeName="{C999D3B4-68BB-379E-E534-F0D661931E69}"/>
  <workbookPr codeName="ThisWorkbook" defaultThemeVersion="166925"/>
  <mc:AlternateContent xmlns:mc="http://schemas.openxmlformats.org/markup-compatibility/2006">
    <mc:Choice Requires="x15">
      <x15ac:absPath xmlns:x15ac="http://schemas.microsoft.com/office/spreadsheetml/2010/11/ac" url="G:\"/>
    </mc:Choice>
  </mc:AlternateContent>
  <bookViews>
    <workbookView xWindow="0" yWindow="0" windowWidth="24000" windowHeight="9210"/>
  </bookViews>
  <sheets>
    <sheet name="Facture" sheetId="1" r:id="rId1"/>
    <sheet name="Saisie" sheetId="3" r:id="rId2"/>
    <sheet name="Clients" sheetId="2" r:id="rId3"/>
    <sheet name="Articles" sheetId="4" r:id="rId4"/>
    <sheet name="Récap," sheetId="5" r:id="rId5"/>
  </sheets>
  <functionGroups builtInGroupCount="18"/>
  <definedNames>
    <definedName name="_xlnm._FilterDatabase" localSheetId="1" hidden="1">Saisie!$C$2:$C$1000</definedName>
    <definedName name="Articles">Articles!$A$2:$F$10</definedName>
    <definedName name="champ">Saisie!$C$3:$C$1006</definedName>
    <definedName name="Clients">Clients!$A$2:$F$7</definedName>
    <definedName name="_xlnm.Extract" localSheetId="1">Saisie!$AA$3</definedName>
    <definedName name="NoFacture">OFFSET(Saisie!$AB1048572,,,COUNTIF(Saisie!$AB$4:$AB$1008,"&gt;&lt;"&amp;""))</definedName>
    <definedName name="Saisie">Saisie!$A$2:$J$16</definedName>
  </definedNames>
  <calcPr calcId="171027"/>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M3" i="3" l="1"/>
  <c r="L3" i="3"/>
  <c r="E15" i="1" l="1"/>
  <c r="D15" i="1"/>
  <c r="C15" i="1"/>
  <c r="B15" i="1"/>
  <c r="A15" i="1"/>
  <c r="I14" i="1"/>
  <c r="I16" i="1" s="1"/>
  <c r="E16" i="1" l="1"/>
  <c r="C16" i="1"/>
  <c r="A16" i="1"/>
  <c r="D16" i="1"/>
  <c r="B16" i="1"/>
  <c r="I17" i="1"/>
  <c r="G6" i="1"/>
  <c r="D8" i="1"/>
  <c r="F12" i="1" s="1"/>
  <c r="E17" i="1" l="1"/>
  <c r="C17" i="1"/>
  <c r="A17" i="1"/>
  <c r="D17" i="1"/>
  <c r="B17" i="1"/>
  <c r="I18" i="1"/>
  <c r="D9" i="1"/>
  <c r="F10" i="1"/>
  <c r="F11" i="1"/>
  <c r="E7" i="5"/>
  <c r="G7" i="5" s="1"/>
  <c r="C5" i="5"/>
  <c r="D5" i="5"/>
  <c r="C6" i="5"/>
  <c r="D6" i="5"/>
  <c r="C7" i="5"/>
  <c r="D7" i="5"/>
  <c r="B7" i="5"/>
  <c r="B6" i="5"/>
  <c r="B5" i="5"/>
  <c r="D4" i="5"/>
  <c r="C4" i="5"/>
  <c r="B4" i="5"/>
  <c r="B3" i="5"/>
  <c r="C3" i="5"/>
  <c r="D3" i="5"/>
  <c r="H7" i="5" l="1"/>
  <c r="I7" i="5" s="1"/>
  <c r="I19" i="1"/>
  <c r="E18" i="1"/>
  <c r="C18" i="1"/>
  <c r="A18" i="1"/>
  <c r="F18" i="1"/>
  <c r="G18" i="1"/>
  <c r="D18" i="1"/>
  <c r="B18" i="1"/>
  <c r="I16" i="3"/>
  <c r="I15" i="3"/>
  <c r="I10" i="3"/>
  <c r="I6" i="3"/>
  <c r="I4" i="3"/>
  <c r="I3" i="3"/>
  <c r="E4" i="4"/>
  <c r="F4" i="4"/>
  <c r="E5" i="4"/>
  <c r="I13" i="3" s="1"/>
  <c r="F16" i="1" s="1"/>
  <c r="F5" i="4"/>
  <c r="E6" i="4"/>
  <c r="E4" i="5" s="1"/>
  <c r="G4" i="5" s="1"/>
  <c r="F6" i="4"/>
  <c r="I9" i="3" s="1"/>
  <c r="E7" i="4"/>
  <c r="E6" i="5" s="1"/>
  <c r="F7" i="4"/>
  <c r="E8" i="4"/>
  <c r="I7" i="3" s="1"/>
  <c r="F8" i="4"/>
  <c r="E9" i="4"/>
  <c r="F9" i="4"/>
  <c r="E10" i="4"/>
  <c r="F10" i="4"/>
  <c r="I11" i="3" s="1"/>
  <c r="F3" i="4"/>
  <c r="E5" i="5" s="1"/>
  <c r="E3" i="4"/>
  <c r="J7" i="5" l="1"/>
  <c r="K7" i="5" s="1"/>
  <c r="L7" i="5" s="1"/>
  <c r="I14" i="3"/>
  <c r="F17" i="1" s="1"/>
  <c r="H4" i="5"/>
  <c r="G6" i="5"/>
  <c r="H6" i="5" s="1"/>
  <c r="I6" i="5" s="1"/>
  <c r="I12" i="3"/>
  <c r="F15" i="1" s="1"/>
  <c r="G5" i="5"/>
  <c r="H5" i="5" s="1"/>
  <c r="I5" i="5" s="1"/>
  <c r="I8" i="3"/>
  <c r="J8" i="3" s="1"/>
  <c r="I5" i="3"/>
  <c r="J5" i="3" s="1"/>
  <c r="I20" i="1"/>
  <c r="E19" i="1"/>
  <c r="C19" i="1"/>
  <c r="A19" i="1"/>
  <c r="D19" i="1"/>
  <c r="F19" i="1"/>
  <c r="G19" i="1"/>
  <c r="B19" i="1"/>
  <c r="J6" i="3"/>
  <c r="J7" i="3"/>
  <c r="J9" i="3"/>
  <c r="J10" i="3"/>
  <c r="J11" i="3"/>
  <c r="J12" i="3"/>
  <c r="G15" i="1" s="1"/>
  <c r="J13" i="3"/>
  <c r="G16" i="1" s="1"/>
  <c r="J15" i="3"/>
  <c r="J16" i="3"/>
  <c r="J4" i="3"/>
  <c r="J3" i="3"/>
  <c r="J14" i="3" l="1"/>
  <c r="G17" i="1" s="1"/>
  <c r="N3" i="3"/>
  <c r="O3" i="3" s="1"/>
  <c r="P3" i="3" s="1"/>
  <c r="Q3" i="3" s="1"/>
  <c r="E3" i="5"/>
  <c r="G3" i="5" s="1"/>
  <c r="H3" i="5" s="1"/>
  <c r="I3" i="5" s="1"/>
  <c r="J3" i="5" s="1"/>
  <c r="K3" i="5" s="1"/>
  <c r="L3" i="5" s="1"/>
  <c r="I4" i="5"/>
  <c r="J4" i="5" s="1"/>
  <c r="K4" i="5" s="1"/>
  <c r="L4" i="5" s="1"/>
  <c r="J6" i="5"/>
  <c r="J5" i="5"/>
  <c r="I21" i="1"/>
  <c r="F20" i="1"/>
  <c r="D20" i="1"/>
  <c r="B20" i="1"/>
  <c r="G20" i="1"/>
  <c r="E20" i="1"/>
  <c r="C20" i="1"/>
  <c r="A20" i="1"/>
  <c r="K6" i="5" l="1"/>
  <c r="L6" i="5" s="1"/>
  <c r="K5" i="5"/>
  <c r="L5" i="5" s="1"/>
  <c r="I22" i="1"/>
  <c r="D21" i="1"/>
  <c r="B21" i="1"/>
  <c r="F21" i="1"/>
  <c r="G21" i="1"/>
  <c r="E21" i="1"/>
  <c r="C21" i="1"/>
  <c r="A21" i="1"/>
  <c r="I23" i="1" l="1"/>
  <c r="D22" i="1"/>
  <c r="B22" i="1"/>
  <c r="F22" i="1"/>
  <c r="G22" i="1"/>
  <c r="E22" i="1"/>
  <c r="C22" i="1"/>
  <c r="A22" i="1"/>
  <c r="I24" i="1" l="1"/>
  <c r="D23" i="1"/>
  <c r="E23" i="1"/>
  <c r="B23" i="1"/>
  <c r="C23" i="1"/>
  <c r="F23" i="1"/>
  <c r="G23" i="1"/>
  <c r="A23" i="1"/>
  <c r="I25" i="1" l="1"/>
  <c r="F24" i="1"/>
  <c r="E24" i="1"/>
  <c r="C24" i="1"/>
  <c r="A24" i="1"/>
  <c r="G24" i="1"/>
  <c r="D24" i="1"/>
  <c r="B24" i="1"/>
  <c r="I26" i="1" l="1"/>
  <c r="E25" i="1"/>
  <c r="C25" i="1"/>
  <c r="A25" i="1"/>
  <c r="F25" i="1"/>
  <c r="G25" i="1"/>
  <c r="D25" i="1"/>
  <c r="B25" i="1"/>
  <c r="I27" i="1" l="1"/>
  <c r="E26" i="1"/>
  <c r="C26" i="1"/>
  <c r="A26" i="1"/>
  <c r="F26" i="1"/>
  <c r="G26" i="1"/>
  <c r="D26" i="1"/>
  <c r="B26" i="1"/>
  <c r="I28" i="1" l="1"/>
  <c r="E27" i="1"/>
  <c r="C27" i="1"/>
  <c r="A27" i="1"/>
  <c r="D27" i="1"/>
  <c r="B27" i="1"/>
  <c r="F27" i="1"/>
  <c r="G27" i="1"/>
  <c r="I29" i="1" l="1"/>
  <c r="F28" i="1"/>
  <c r="D28" i="1"/>
  <c r="B28" i="1"/>
  <c r="G28" i="1"/>
  <c r="E28" i="1"/>
  <c r="C28" i="1"/>
  <c r="A28" i="1"/>
  <c r="I30" i="1" l="1"/>
  <c r="D29" i="1"/>
  <c r="B29" i="1"/>
  <c r="F29" i="1"/>
  <c r="G29" i="1"/>
  <c r="E29" i="1"/>
  <c r="C29" i="1"/>
  <c r="A29" i="1"/>
  <c r="I31" i="1" l="1"/>
  <c r="D30" i="1"/>
  <c r="B30" i="1"/>
  <c r="F30" i="1"/>
  <c r="G30" i="1"/>
  <c r="E30" i="1"/>
  <c r="C30" i="1"/>
  <c r="A30" i="1"/>
  <c r="I32" i="1" l="1"/>
  <c r="D31" i="1"/>
  <c r="B31" i="1"/>
  <c r="G31" i="1"/>
  <c r="E31" i="1"/>
  <c r="C31" i="1"/>
  <c r="F31" i="1"/>
  <c r="A31" i="1"/>
  <c r="I33" i="1" l="1"/>
  <c r="F32" i="1"/>
  <c r="E32" i="1"/>
  <c r="C32" i="1"/>
  <c r="A32" i="1"/>
  <c r="G32" i="1"/>
  <c r="D32" i="1"/>
  <c r="B32" i="1"/>
  <c r="I34" i="1" l="1"/>
  <c r="E33" i="1"/>
  <c r="C33" i="1"/>
  <c r="A33" i="1"/>
  <c r="F33" i="1"/>
  <c r="G33" i="1"/>
  <c r="D33" i="1"/>
  <c r="B33" i="1"/>
  <c r="E34" i="1" l="1"/>
  <c r="C34" i="1"/>
  <c r="A34" i="1"/>
  <c r="F34" i="1"/>
  <c r="G34" i="1"/>
  <c r="G36" i="1" s="1"/>
  <c r="D34" i="1"/>
  <c r="B34" i="1"/>
  <c r="G37" i="1" l="1"/>
  <c r="G38" i="1" s="1"/>
  <c r="G39" i="1" l="1"/>
  <c r="G40" i="1" s="1"/>
  <c r="G41" i="1" l="1"/>
  <c r="G42" i="1" s="1"/>
  <c r="D44" i="1"/>
</calcChain>
</file>

<file path=xl/comments1.xml><?xml version="1.0" encoding="utf-8"?>
<comments xmlns="http://schemas.openxmlformats.org/spreadsheetml/2006/main">
  <authors>
    <author>Kamyl BAGHLI</author>
  </authors>
  <commentList>
    <comment ref="A2" authorId="0" shapeId="0">
      <text>
        <r>
          <rPr>
            <b/>
            <sz val="9"/>
            <color indexed="81"/>
            <rFont val="Tahoma"/>
            <family val="2"/>
          </rPr>
          <t>Kamyl BAGHLI:</t>
        </r>
        <r>
          <rPr>
            <sz val="9"/>
            <color indexed="81"/>
            <rFont val="Tahoma"/>
            <family val="2"/>
          </rPr>
          <t xml:space="preserve">
</t>
        </r>
      </text>
    </comment>
  </commentList>
</comments>
</file>

<file path=xl/sharedStrings.xml><?xml version="1.0" encoding="utf-8"?>
<sst xmlns="http://schemas.openxmlformats.org/spreadsheetml/2006/main" count="264" uniqueCount="114">
  <si>
    <t>N°</t>
  </si>
  <si>
    <t>Unité</t>
  </si>
  <si>
    <t>Quantité</t>
  </si>
  <si>
    <t xml:space="preserve">Prix Unité </t>
  </si>
  <si>
    <t>Montant HT</t>
  </si>
  <si>
    <t>TOTAL HT</t>
  </si>
  <si>
    <t>Remise</t>
  </si>
  <si>
    <t>TOTAL NET HT</t>
  </si>
  <si>
    <t>Arrêtée la présente facture à la somme de :</t>
  </si>
  <si>
    <t>Adresse du client</t>
  </si>
  <si>
    <t>Nom Client</t>
  </si>
  <si>
    <t>Code</t>
  </si>
  <si>
    <t>N° IMP</t>
  </si>
  <si>
    <t>IMP 01</t>
  </si>
  <si>
    <t>IMP 02</t>
  </si>
  <si>
    <t>IMP 03</t>
  </si>
  <si>
    <t>IMP 04</t>
  </si>
  <si>
    <t>IMP 05</t>
  </si>
  <si>
    <t>N° Facture</t>
  </si>
  <si>
    <t>Copie A4</t>
  </si>
  <si>
    <t>Prix Unité</t>
  </si>
  <si>
    <t>U</t>
  </si>
  <si>
    <t>ML</t>
  </si>
  <si>
    <t>Client</t>
  </si>
  <si>
    <t>2017/01</t>
  </si>
  <si>
    <t>2017/02</t>
  </si>
  <si>
    <t>ABC</t>
  </si>
  <si>
    <t>BCD</t>
  </si>
  <si>
    <t>CDE</t>
  </si>
  <si>
    <t>EFG</t>
  </si>
  <si>
    <t>1, Rue A</t>
  </si>
  <si>
    <t>2, Rue B</t>
  </si>
  <si>
    <t>3, Rue C</t>
  </si>
  <si>
    <t>4, Rue D</t>
  </si>
  <si>
    <t>5, Rue E</t>
  </si>
  <si>
    <t>DEF</t>
  </si>
  <si>
    <t>C4</t>
  </si>
  <si>
    <t>TP</t>
  </si>
  <si>
    <t>N4</t>
  </si>
  <si>
    <t>Numérisation A4-NB</t>
  </si>
  <si>
    <t>Impression A3-CL</t>
  </si>
  <si>
    <t>I30</t>
  </si>
  <si>
    <t>Tirage de plan NB</t>
  </si>
  <si>
    <t>Traçage de plan Couleur</t>
  </si>
  <si>
    <t>PP0</t>
  </si>
  <si>
    <t>Date</t>
  </si>
  <si>
    <t>2017/03</t>
  </si>
  <si>
    <t>2017/04</t>
  </si>
  <si>
    <t>2017/05</t>
  </si>
  <si>
    <t>ML*</t>
  </si>
  <si>
    <t>Copie A3</t>
  </si>
  <si>
    <t>Impression A4-NB</t>
  </si>
  <si>
    <t>I4</t>
  </si>
  <si>
    <t>Reliure Spirale 12</t>
  </si>
  <si>
    <t>RS12</t>
  </si>
  <si>
    <t>C3</t>
  </si>
  <si>
    <t>Tableau "Articles"</t>
  </si>
  <si>
    <t>Tableau "Saisie"</t>
  </si>
  <si>
    <t>Tableau "Clients"</t>
  </si>
  <si>
    <t>Code Client</t>
  </si>
  <si>
    <t>C1</t>
  </si>
  <si>
    <t>C2</t>
  </si>
  <si>
    <t>Code Article</t>
  </si>
  <si>
    <t>Désignation Article</t>
  </si>
  <si>
    <t>N° RC</t>
  </si>
  <si>
    <t>RC 01</t>
  </si>
  <si>
    <t>RC 02</t>
  </si>
  <si>
    <t>RC 03</t>
  </si>
  <si>
    <t>RC 04</t>
  </si>
  <si>
    <t>RC 05</t>
  </si>
  <si>
    <t>C5</t>
  </si>
  <si>
    <t>1</t>
  </si>
  <si>
    <t>2</t>
  </si>
  <si>
    <t>3</t>
  </si>
  <si>
    <t>4</t>
  </si>
  <si>
    <t>Facture N°</t>
  </si>
  <si>
    <t>En écrivant le N° de Facture dans la cellule C11 ou en le saisissant par la sélection de la cellule correspondante dans l'onglet "Saisie" (C5 pour cet exemple), les informations contenues dans les feuilles "Clients" et "Saisie" sont automatiquement reportées dans les cellules correspondantes,</t>
  </si>
  <si>
    <t>Ville, le</t>
  </si>
  <si>
    <t>Les articles introduits en E5, E6 et E7 donnent automatiquement les info, contenues dans l'onglet "Articles"</t>
  </si>
  <si>
    <t>Le résultat recherché est d'avoir, à partir des tableaux "Clients" et "Articles" une "Saisie" des prestations faite dans l'ordre chronologiqie avec Nom et info Clients, N° de Factures et Dates. Il suffira après de saisir le N° de Facture dans l'onglet "Facture" pour avoir une facture complète prête à être imprimée.</t>
  </si>
  <si>
    <t>Entreprise XYZ</t>
  </si>
  <si>
    <t>Différents Tarifs suivant Client</t>
  </si>
  <si>
    <t>Différents Prix suivant Tarif Client</t>
  </si>
  <si>
    <t>Tarif</t>
  </si>
  <si>
    <t>T1</t>
  </si>
  <si>
    <t>T2</t>
  </si>
  <si>
    <t>T3</t>
  </si>
  <si>
    <t>T4</t>
  </si>
  <si>
    <t>T1 - T2 - T3</t>
  </si>
  <si>
    <t>Prix Unité HT T1-Comptoir</t>
  </si>
  <si>
    <t>Prix Unité HT T2-Clients</t>
  </si>
  <si>
    <t>Prix Unité HT T3-Convention</t>
  </si>
  <si>
    <t>Tableau "Récap."</t>
  </si>
  <si>
    <t>Montant TTC</t>
  </si>
  <si>
    <t>TVA 19%</t>
  </si>
  <si>
    <t>Timbre</t>
  </si>
  <si>
    <t>Montant TTC + Timbre</t>
  </si>
  <si>
    <t>Montant HT Net</t>
  </si>
  <si>
    <t>Remise %</t>
  </si>
  <si>
    <t>Remise Montant</t>
  </si>
  <si>
    <t>5</t>
  </si>
  <si>
    <t/>
  </si>
  <si>
    <t>2017/06</t>
  </si>
  <si>
    <t>FGH</t>
  </si>
  <si>
    <t>MONTANT TTC</t>
  </si>
  <si>
    <t>NET A PAYER</t>
  </si>
  <si>
    <t>TVA</t>
  </si>
  <si>
    <t>voir Onglets "Clients" et "Articles"</t>
  </si>
  <si>
    <t>Ce tableau est ouvert et s'allonge au fur et à mesure de la nécessité de nouvelles factures</t>
  </si>
  <si>
    <t>REMARQUE :</t>
  </si>
  <si>
    <t>La saisie du code devrait donner automatiquement la désignation de l'article en F, l'unité en G et le prix unitaire en fonction du Client en D et de son tarif en I (voir l'onglet "Articles").</t>
  </si>
  <si>
    <t>Les colonnes F, G et I contiendront les formules permettant d'obtenir le résultat demandé en encadré rouge</t>
  </si>
  <si>
    <t>Timbre 1%</t>
  </si>
  <si>
    <t>Ces 3 cellules prennent en charge l'ensemble des montants des différents articles (cellules en noir) et sont donc en rapport avec le N° de facture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</si>
</sst>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Red]#,##0.00"/>
  </numFmts>
  <fonts count="24">
    <font>
      <sz val="11"/>
      <color theme="1"/>
      <name val="Calibri"/>
      <family val="2"/>
      <scheme val="minor"/>
    </font>
    <font>
      <sz val="10"/>
      <name val="Arial"/>
      <family val="2"/>
    </font>
    <font>
      <i/>
      <sz val="10"/>
      <color theme="1" tint="0.34998626667073579"/>
      <name val="Arial"/>
      <family val="2"/>
    </font>
    <font>
      <b/>
      <sz val="10"/>
      <name val="Arial"/>
      <family val="2"/>
    </font>
    <font>
      <b/>
      <sz val="12"/>
      <name val="Arial"/>
      <family val="2"/>
    </font>
    <font>
      <sz val="12"/>
      <name val="Arial"/>
      <family val="2"/>
    </font>
    <font>
      <b/>
      <sz val="12"/>
      <color rgb="FFFF0000"/>
      <name val="Arial"/>
      <family val="2"/>
    </font>
    <font>
      <sz val="9"/>
      <color indexed="81"/>
      <name val="Tahoma"/>
      <family val="2"/>
    </font>
    <font>
      <b/>
      <sz val="9"/>
      <color indexed="81"/>
      <name val="Tahoma"/>
      <family val="2"/>
    </font>
    <font>
      <b/>
      <sz val="11"/>
      <color theme="1"/>
      <name val="Calibri"/>
      <family val="2"/>
      <scheme val="minor"/>
    </font>
    <font>
      <b/>
      <sz val="12"/>
      <color theme="1"/>
      <name val="Arial"/>
      <family val="2"/>
    </font>
    <font>
      <b/>
      <sz val="11"/>
      <color rgb="FF002060"/>
      <name val="Calibri"/>
      <family val="2"/>
      <scheme val="minor"/>
    </font>
    <font>
      <b/>
      <sz val="10"/>
      <color rgb="FFFF0000"/>
      <name val="Arial"/>
      <family val="2"/>
    </font>
    <font>
      <b/>
      <sz val="12"/>
      <color rgb="FF0070C0"/>
      <name val="Arial"/>
      <family val="2"/>
    </font>
    <font>
      <sz val="10"/>
      <color theme="1"/>
      <name val="Arial"/>
      <family val="2"/>
    </font>
    <font>
      <b/>
      <sz val="10"/>
      <color theme="1" tint="0.34998626667073579"/>
      <name val="Arial"/>
      <family val="2"/>
    </font>
    <font>
      <b/>
      <sz val="10"/>
      <color theme="4"/>
      <name val="Arial"/>
      <family val="2"/>
    </font>
    <font>
      <sz val="10"/>
      <color rgb="FF141414"/>
      <name val="Open Sans"/>
      <family val="2"/>
    </font>
    <font>
      <b/>
      <i/>
      <sz val="10"/>
      <name val="Arial"/>
      <family val="2"/>
    </font>
    <font>
      <sz val="14"/>
      <color theme="1"/>
      <name val="Calibri"/>
      <family val="2"/>
      <scheme val="minor"/>
    </font>
    <font>
      <b/>
      <sz val="14"/>
      <color rgb="FF7030A0"/>
      <name val="Calibri"/>
      <family val="2"/>
      <scheme val="minor"/>
    </font>
    <font>
      <sz val="10"/>
      <color rgb="FF7030A0"/>
      <name val="Arial"/>
      <family val="2"/>
    </font>
    <font>
      <sz val="10"/>
      <color theme="0"/>
      <name val="Arial"/>
      <family val="2"/>
    </font>
    <font>
      <sz val="12"/>
      <color theme="0"/>
      <name val="Arial"/>
      <family val="2"/>
    </font>
  </fonts>
  <fills count="11">
    <fill>
      <patternFill patternType="none"/>
    </fill>
    <fill>
      <patternFill patternType="gray125"/>
    </fill>
    <fill>
      <patternFill patternType="solid">
        <fgColor theme="0" tint="-0.249977111117893"/>
        <bgColor indexed="64"/>
      </patternFill>
    </fill>
    <fill>
      <patternFill patternType="solid">
        <fgColor rgb="FFFFFF00"/>
        <bgColor indexed="64"/>
      </patternFill>
    </fill>
    <fill>
      <patternFill patternType="solid">
        <fgColor rgb="FF00B0F0"/>
        <bgColor indexed="64"/>
      </patternFill>
    </fill>
    <fill>
      <patternFill patternType="solid">
        <fgColor rgb="FF66FFFF"/>
        <bgColor indexed="64"/>
      </patternFill>
    </fill>
    <fill>
      <patternFill patternType="solid">
        <fgColor rgb="FFFF0000"/>
        <bgColor indexed="64"/>
      </patternFill>
    </fill>
    <fill>
      <patternFill patternType="solid">
        <fgColor theme="7" tint="0.59999389629810485"/>
        <bgColor indexed="64"/>
      </patternFill>
    </fill>
    <fill>
      <patternFill patternType="solid">
        <fgColor theme="0" tint="-0.14999847407452621"/>
        <bgColor indexed="64"/>
      </patternFill>
    </fill>
    <fill>
      <patternFill patternType="solid">
        <fgColor theme="1"/>
        <bgColor indexed="64"/>
      </patternFill>
    </fill>
    <fill>
      <patternFill patternType="solid">
        <fgColor theme="3" tint="0.59999389629810485"/>
        <bgColor indexed="64"/>
      </patternFill>
    </fill>
  </fills>
  <borders count="52">
    <border>
      <left/>
      <right/>
      <top/>
      <bottom/>
      <diagonal/>
    </border>
    <border>
      <left/>
      <right/>
      <top style="medium">
        <color indexed="64"/>
      </top>
      <bottom/>
      <diagonal/>
    </border>
    <border>
      <left/>
      <right style="medium">
        <color indexed="64"/>
      </right>
      <top style="medium">
        <color indexed="64"/>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medium">
        <color indexed="64"/>
      </top>
      <bottom style="thin">
        <color indexed="64"/>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style="hair">
        <color indexed="64"/>
      </top>
      <bottom style="hair">
        <color indexed="64"/>
      </bottom>
      <diagonal/>
    </border>
    <border>
      <left/>
      <right/>
      <top/>
      <bottom style="thin">
        <color indexed="64"/>
      </bottom>
      <diagonal/>
    </border>
    <border>
      <left style="thin">
        <color indexed="64"/>
      </left>
      <right style="thin">
        <color indexed="64"/>
      </right>
      <top style="medium">
        <color indexed="64"/>
      </top>
      <bottom style="hair">
        <color indexed="64"/>
      </bottom>
      <diagonal/>
    </border>
    <border>
      <left style="thin">
        <color indexed="64"/>
      </left>
      <right style="thin">
        <color indexed="64"/>
      </right>
      <top style="hair">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bottom style="thin">
        <color indexed="64"/>
      </bottom>
      <diagonal/>
    </border>
    <border>
      <left style="thin">
        <color indexed="64"/>
      </left>
      <right/>
      <top style="medium">
        <color indexed="64"/>
      </top>
      <bottom style="hair">
        <color indexed="64"/>
      </bottom>
      <diagonal/>
    </border>
    <border>
      <left style="thin">
        <color indexed="64"/>
      </left>
      <right/>
      <top style="hair">
        <color indexed="64"/>
      </top>
      <bottom style="medium">
        <color indexed="64"/>
      </bottom>
      <diagonal/>
    </border>
    <border>
      <left style="thin">
        <color indexed="64"/>
      </left>
      <right/>
      <top style="hair">
        <color indexed="64"/>
      </top>
      <bottom style="hair">
        <color indexed="64"/>
      </bottom>
      <diagonal/>
    </border>
    <border>
      <left/>
      <right style="thin">
        <color indexed="64"/>
      </right>
      <top style="hair">
        <color indexed="64"/>
      </top>
      <bottom style="medium">
        <color indexed="64"/>
      </bottom>
      <diagonal/>
    </border>
    <border>
      <left/>
      <right style="thin">
        <color indexed="64"/>
      </right>
      <top style="medium">
        <color indexed="64"/>
      </top>
      <bottom style="hair">
        <color indexed="64"/>
      </bottom>
      <diagonal/>
    </border>
    <border>
      <left/>
      <right style="thin">
        <color indexed="64"/>
      </right>
      <top style="hair">
        <color indexed="64"/>
      </top>
      <bottom style="hair">
        <color indexed="64"/>
      </bottom>
      <diagonal/>
    </border>
    <border>
      <left/>
      <right style="thin">
        <color indexed="64"/>
      </right>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style="thin">
        <color indexed="64"/>
      </right>
      <top style="hair">
        <color indexed="64"/>
      </top>
      <bottom/>
      <diagonal/>
    </border>
    <border>
      <left/>
      <right style="thin">
        <color indexed="64"/>
      </right>
      <top style="hair">
        <color indexed="64"/>
      </top>
      <bottom/>
      <diagonal/>
    </border>
    <border>
      <left style="thin">
        <color indexed="64"/>
      </left>
      <right/>
      <top style="hair">
        <color indexed="64"/>
      </top>
      <bottom/>
      <diagonal/>
    </border>
    <border>
      <left style="medium">
        <color indexed="64"/>
      </left>
      <right style="thin">
        <color indexed="64"/>
      </right>
      <top style="medium">
        <color indexed="64"/>
      </top>
      <bottom style="hair">
        <color indexed="64"/>
      </bottom>
      <diagonal/>
    </border>
    <border>
      <left style="thin">
        <color indexed="64"/>
      </left>
      <right style="medium">
        <color indexed="64"/>
      </right>
      <top style="medium">
        <color indexed="64"/>
      </top>
      <bottom style="hair">
        <color indexed="64"/>
      </bottom>
      <diagonal/>
    </border>
    <border>
      <left style="medium">
        <color indexed="64"/>
      </left>
      <right style="thin">
        <color indexed="64"/>
      </right>
      <top style="hair">
        <color indexed="64"/>
      </top>
      <bottom style="hair">
        <color indexed="64"/>
      </bottom>
      <diagonal/>
    </border>
    <border>
      <left style="thin">
        <color indexed="64"/>
      </left>
      <right style="medium">
        <color indexed="64"/>
      </right>
      <top style="hair">
        <color indexed="64"/>
      </top>
      <bottom style="hair">
        <color indexed="64"/>
      </bottom>
      <diagonal/>
    </border>
    <border>
      <left style="medium">
        <color indexed="64"/>
      </left>
      <right style="thin">
        <color indexed="64"/>
      </right>
      <top style="hair">
        <color indexed="64"/>
      </top>
      <bottom style="medium">
        <color indexed="64"/>
      </bottom>
      <diagonal/>
    </border>
    <border>
      <left style="thin">
        <color indexed="64"/>
      </left>
      <right style="medium">
        <color indexed="64"/>
      </right>
      <top style="hair">
        <color indexed="64"/>
      </top>
      <bottom style="medium">
        <color indexed="64"/>
      </bottom>
      <diagonal/>
    </border>
    <border>
      <left style="thick">
        <color rgb="FFFF0000"/>
      </left>
      <right/>
      <top style="thick">
        <color rgb="FFFF0000"/>
      </top>
      <bottom style="thick">
        <color rgb="FFFF0000"/>
      </bottom>
      <diagonal/>
    </border>
    <border>
      <left/>
      <right/>
      <top style="thick">
        <color rgb="FFFF0000"/>
      </top>
      <bottom style="thick">
        <color rgb="FFFF0000"/>
      </bottom>
      <diagonal/>
    </border>
    <border>
      <left/>
      <right style="thick">
        <color rgb="FFFF0000"/>
      </right>
      <top style="thick">
        <color rgb="FFFF0000"/>
      </top>
      <bottom style="thick">
        <color rgb="FFFF0000"/>
      </bottom>
      <diagonal/>
    </border>
    <border>
      <left style="medium">
        <color indexed="64"/>
      </left>
      <right style="thin">
        <color indexed="64"/>
      </right>
      <top style="hair">
        <color indexed="64"/>
      </top>
      <bottom/>
      <diagonal/>
    </border>
    <border>
      <left style="thin">
        <color indexed="64"/>
      </left>
      <right style="medium">
        <color indexed="64"/>
      </right>
      <top style="hair">
        <color indexed="64"/>
      </top>
      <bottom/>
      <diagonal/>
    </border>
    <border>
      <left style="medium">
        <color indexed="64"/>
      </left>
      <right style="thin">
        <color indexed="64"/>
      </right>
      <top/>
      <bottom style="hair">
        <color indexed="64"/>
      </bottom>
      <diagonal/>
    </border>
    <border>
      <left style="thin">
        <color indexed="64"/>
      </left>
      <right/>
      <top style="medium">
        <color indexed="64"/>
      </top>
      <bottom/>
      <diagonal/>
    </border>
    <border>
      <left style="thin">
        <color indexed="64"/>
      </left>
      <right/>
      <top/>
      <bottom style="medium">
        <color indexed="64"/>
      </bottom>
      <diagonal/>
    </border>
  </borders>
  <cellStyleXfs count="1">
    <xf numFmtId="0" fontId="0" fillId="0" borderId="0"/>
  </cellStyleXfs>
  <cellXfs count="205">
    <xf numFmtId="0" fontId="0" fillId="0" borderId="0" xfId="0"/>
    <xf numFmtId="0" fontId="1" fillId="0" borderId="0" xfId="0" applyFont="1" applyBorder="1" applyAlignment="1" applyProtection="1">
      <alignment horizontal="center" vertical="center"/>
      <protection locked="0"/>
    </xf>
    <xf numFmtId="49" fontId="1" fillId="0" borderId="7" xfId="0" applyNumberFormat="1" applyFont="1" applyBorder="1" applyAlignment="1">
      <alignment horizontal="center" vertical="center" wrapText="1"/>
    </xf>
    <xf numFmtId="0" fontId="0" fillId="0" borderId="0" xfId="0" applyAlignment="1">
      <alignment horizontal="center"/>
    </xf>
    <xf numFmtId="0" fontId="3" fillId="0" borderId="0" xfId="0" applyFont="1"/>
    <xf numFmtId="0" fontId="1" fillId="0" borderId="0" xfId="0" applyFont="1" applyBorder="1" applyAlignment="1" applyProtection="1">
      <alignment horizontal="left" vertical="center"/>
      <protection locked="0"/>
    </xf>
    <xf numFmtId="0" fontId="1" fillId="0" borderId="0" xfId="0" applyFont="1" applyAlignment="1" applyProtection="1">
      <alignment vertical="center"/>
      <protection locked="0"/>
    </xf>
    <xf numFmtId="0" fontId="0" fillId="0" borderId="0" xfId="0" applyAlignment="1">
      <alignment horizontal="center"/>
    </xf>
    <xf numFmtId="49" fontId="1" fillId="0" borderId="12" xfId="0" applyNumberFormat="1" applyFont="1" applyBorder="1" applyAlignment="1">
      <alignment horizontal="center" vertical="center" wrapText="1"/>
    </xf>
    <xf numFmtId="49" fontId="1" fillId="0" borderId="12" xfId="0" applyNumberFormat="1" applyFont="1" applyFill="1" applyBorder="1" applyAlignment="1">
      <alignment horizontal="center" vertical="center" wrapText="1"/>
    </xf>
    <xf numFmtId="4" fontId="1" fillId="0" borderId="12" xfId="0" applyNumberFormat="1" applyFont="1" applyBorder="1" applyAlignment="1">
      <alignment horizontal="right" vertical="center" wrapText="1"/>
    </xf>
    <xf numFmtId="4" fontId="1" fillId="0" borderId="12" xfId="0" applyNumberFormat="1" applyFont="1" applyFill="1" applyBorder="1" applyAlignment="1">
      <alignment horizontal="right" vertical="center" wrapText="1"/>
    </xf>
    <xf numFmtId="49" fontId="1" fillId="0" borderId="7" xfId="0" applyNumberFormat="1" applyFont="1" applyFill="1" applyBorder="1" applyAlignment="1">
      <alignment horizontal="center" vertical="center" wrapText="1"/>
    </xf>
    <xf numFmtId="4" fontId="1" fillId="0" borderId="7" xfId="0" applyNumberFormat="1" applyFont="1" applyFill="1" applyBorder="1" applyAlignment="1">
      <alignment horizontal="right" vertical="center" wrapText="1"/>
    </xf>
    <xf numFmtId="4" fontId="1" fillId="0" borderId="7" xfId="0" applyNumberFormat="1" applyFont="1" applyBorder="1" applyAlignment="1">
      <alignment horizontal="right" vertical="center" wrapText="1"/>
    </xf>
    <xf numFmtId="49" fontId="1" fillId="0" borderId="7" xfId="0" applyNumberFormat="1" applyFont="1" applyFill="1" applyBorder="1" applyAlignment="1">
      <alignment horizontal="left" vertical="center" wrapText="1"/>
    </xf>
    <xf numFmtId="49" fontId="1" fillId="0" borderId="7" xfId="0" applyNumberFormat="1" applyFont="1" applyBorder="1" applyAlignment="1">
      <alignment horizontal="left" vertical="center" wrapText="1"/>
    </xf>
    <xf numFmtId="49" fontId="3" fillId="0" borderId="7" xfId="0" applyNumberFormat="1" applyFont="1" applyFill="1" applyBorder="1" applyAlignment="1">
      <alignment horizontal="center" vertical="center" wrapText="1"/>
    </xf>
    <xf numFmtId="49" fontId="3" fillId="0" borderId="7" xfId="0" applyNumberFormat="1" applyFont="1" applyBorder="1" applyAlignment="1">
      <alignment horizontal="center" vertical="center" wrapText="1"/>
    </xf>
    <xf numFmtId="0" fontId="3" fillId="2" borderId="7" xfId="0" applyFont="1" applyFill="1" applyBorder="1" applyAlignment="1">
      <alignment horizontal="center" vertical="center" wrapText="1"/>
    </xf>
    <xf numFmtId="0" fontId="1" fillId="0" borderId="0" xfId="0" applyFont="1" applyAlignment="1">
      <alignment vertical="center"/>
    </xf>
    <xf numFmtId="0" fontId="0" fillId="0" borderId="0" xfId="0" applyAlignment="1">
      <alignment vertical="center"/>
    </xf>
    <xf numFmtId="0" fontId="3" fillId="2" borderId="7" xfId="0" applyFont="1" applyFill="1" applyBorder="1" applyAlignment="1">
      <alignment horizontal="center" vertical="center"/>
    </xf>
    <xf numFmtId="0" fontId="9" fillId="2" borderId="7" xfId="0" applyFont="1" applyFill="1" applyBorder="1" applyAlignment="1">
      <alignment horizontal="center" vertical="center"/>
    </xf>
    <xf numFmtId="0" fontId="11" fillId="0" borderId="0" xfId="0" applyFont="1" applyAlignment="1">
      <alignment horizontal="center"/>
    </xf>
    <xf numFmtId="0" fontId="10" fillId="0" borderId="0" xfId="0" applyFont="1" applyBorder="1" applyAlignment="1">
      <alignment horizontal="center" vertical="center"/>
    </xf>
    <xf numFmtId="49" fontId="1" fillId="0" borderId="14" xfId="0" applyNumberFormat="1" applyFont="1" applyFill="1" applyBorder="1" applyAlignment="1">
      <alignment horizontal="center" vertical="center" wrapText="1"/>
    </xf>
    <xf numFmtId="4" fontId="1" fillId="0" borderId="14" xfId="0" applyNumberFormat="1" applyFont="1" applyFill="1" applyBorder="1" applyAlignment="1">
      <alignment horizontal="right" vertical="center" wrapText="1"/>
    </xf>
    <xf numFmtId="49" fontId="1" fillId="0" borderId="15" xfId="0" applyNumberFormat="1" applyFont="1" applyFill="1" applyBorder="1" applyAlignment="1">
      <alignment horizontal="center" vertical="center" wrapText="1"/>
    </xf>
    <xf numFmtId="4" fontId="1" fillId="0" borderId="15" xfId="0" applyNumberFormat="1" applyFont="1" applyFill="1" applyBorder="1" applyAlignment="1">
      <alignment horizontal="right" vertical="center" wrapText="1"/>
    </xf>
    <xf numFmtId="0" fontId="3" fillId="2" borderId="16" xfId="0" applyFont="1" applyFill="1" applyBorder="1" applyAlignment="1">
      <alignment horizontal="center" vertical="center" wrapText="1"/>
    </xf>
    <xf numFmtId="0" fontId="3" fillId="2" borderId="17" xfId="0" applyFont="1" applyFill="1" applyBorder="1" applyAlignment="1">
      <alignment horizontal="center" vertical="center" wrapText="1"/>
    </xf>
    <xf numFmtId="0" fontId="3" fillId="2" borderId="18" xfId="0" applyFont="1" applyFill="1" applyBorder="1" applyAlignment="1">
      <alignment horizontal="center" vertical="center" wrapText="1"/>
    </xf>
    <xf numFmtId="49" fontId="3" fillId="3" borderId="7" xfId="0" applyNumberFormat="1" applyFont="1" applyFill="1" applyBorder="1" applyAlignment="1">
      <alignment horizontal="center" vertical="center" wrapText="1"/>
    </xf>
    <xf numFmtId="49" fontId="1" fillId="3" borderId="7" xfId="0" applyNumberFormat="1" applyFont="1" applyFill="1" applyBorder="1" applyAlignment="1">
      <alignment horizontal="center" vertical="center" wrapText="1"/>
    </xf>
    <xf numFmtId="49" fontId="1" fillId="5" borderId="7" xfId="0" applyNumberFormat="1" applyFont="1" applyFill="1" applyBorder="1" applyAlignment="1">
      <alignment horizontal="left" vertical="center" wrapText="1"/>
    </xf>
    <xf numFmtId="4" fontId="1" fillId="5" borderId="7" xfId="0" applyNumberFormat="1" applyFont="1" applyFill="1" applyBorder="1" applyAlignment="1">
      <alignment horizontal="right" vertical="center" wrapText="1"/>
    </xf>
    <xf numFmtId="49" fontId="1" fillId="5" borderId="7" xfId="0" applyNumberFormat="1" applyFont="1" applyFill="1" applyBorder="1" applyAlignment="1">
      <alignment horizontal="center" vertical="center" wrapText="1"/>
    </xf>
    <xf numFmtId="49" fontId="3" fillId="4" borderId="7" xfId="0" applyNumberFormat="1" applyFont="1" applyFill="1" applyBorder="1" applyAlignment="1">
      <alignment horizontal="center" vertical="center" wrapText="1"/>
    </xf>
    <xf numFmtId="0" fontId="14" fillId="0" borderId="0" xfId="0" applyFont="1" applyAlignment="1" applyProtection="1">
      <alignment vertical="center"/>
      <protection locked="0"/>
    </xf>
    <xf numFmtId="0" fontId="14" fillId="0" borderId="0" xfId="0" applyFont="1" applyProtection="1">
      <protection locked="0"/>
    </xf>
    <xf numFmtId="49" fontId="0" fillId="0" borderId="20" xfId="0" applyNumberFormat="1" applyBorder="1" applyAlignment="1">
      <alignment horizontal="center" vertical="center"/>
    </xf>
    <xf numFmtId="4" fontId="1" fillId="0" borderId="20" xfId="0" applyNumberFormat="1" applyFont="1" applyFill="1" applyBorder="1" applyAlignment="1">
      <alignment horizontal="right" vertical="center" wrapText="1"/>
    </xf>
    <xf numFmtId="14" fontId="0" fillId="0" borderId="20" xfId="0" applyNumberFormat="1" applyBorder="1" applyAlignment="1">
      <alignment horizontal="center" vertical="center"/>
    </xf>
    <xf numFmtId="0" fontId="0" fillId="0" borderId="0" xfId="0" applyFill="1"/>
    <xf numFmtId="14" fontId="0" fillId="0" borderId="7" xfId="0" applyNumberFormat="1" applyFill="1" applyBorder="1" applyAlignment="1">
      <alignment horizontal="center" vertical="center"/>
    </xf>
    <xf numFmtId="14" fontId="0" fillId="0" borderId="7" xfId="0" applyNumberFormat="1" applyFill="1" applyBorder="1" applyAlignment="1">
      <alignment horizontal="left" vertical="center"/>
    </xf>
    <xf numFmtId="4" fontId="1" fillId="0" borderId="21" xfId="0" applyNumberFormat="1" applyFont="1" applyFill="1" applyBorder="1" applyAlignment="1">
      <alignment horizontal="right" vertical="center" wrapText="1"/>
    </xf>
    <xf numFmtId="4" fontId="1" fillId="0" borderId="22" xfId="0" applyNumberFormat="1" applyFont="1" applyFill="1" applyBorder="1" applyAlignment="1">
      <alignment horizontal="right" vertical="center" wrapText="1"/>
    </xf>
    <xf numFmtId="4" fontId="1" fillId="0" borderId="23" xfId="0" applyNumberFormat="1" applyFont="1" applyBorder="1" applyAlignment="1">
      <alignment horizontal="right" vertical="center" wrapText="1"/>
    </xf>
    <xf numFmtId="4" fontId="1" fillId="0" borderId="23" xfId="0" applyNumberFormat="1" applyFont="1" applyFill="1" applyBorder="1" applyAlignment="1">
      <alignment horizontal="right" vertical="center" wrapText="1"/>
    </xf>
    <xf numFmtId="9" fontId="1" fillId="0" borderId="21" xfId="0" applyNumberFormat="1" applyFont="1" applyFill="1" applyBorder="1" applyAlignment="1">
      <alignment horizontal="center" vertical="center" wrapText="1"/>
    </xf>
    <xf numFmtId="9" fontId="1" fillId="0" borderId="22" xfId="0" applyNumberFormat="1" applyFont="1" applyFill="1" applyBorder="1" applyAlignment="1">
      <alignment horizontal="center" vertical="center" wrapText="1"/>
    </xf>
    <xf numFmtId="9" fontId="1" fillId="0" borderId="23" xfId="0" applyNumberFormat="1" applyFont="1" applyBorder="1" applyAlignment="1">
      <alignment horizontal="center" vertical="center" wrapText="1"/>
    </xf>
    <xf numFmtId="9" fontId="1" fillId="0" borderId="23" xfId="0" applyNumberFormat="1" applyFont="1" applyFill="1" applyBorder="1" applyAlignment="1">
      <alignment horizontal="center" vertical="center" wrapText="1"/>
    </xf>
    <xf numFmtId="0" fontId="0" fillId="0" borderId="7" xfId="0" applyBorder="1" applyAlignment="1">
      <alignment vertical="center"/>
    </xf>
    <xf numFmtId="4" fontId="0" fillId="0" borderId="7" xfId="0" applyNumberFormat="1" applyBorder="1" applyAlignment="1">
      <alignment vertical="center"/>
    </xf>
    <xf numFmtId="0" fontId="0" fillId="0" borderId="20" xfId="0" applyBorder="1" applyAlignment="1">
      <alignment vertical="center"/>
    </xf>
    <xf numFmtId="4" fontId="0" fillId="0" borderId="20" xfId="0" applyNumberFormat="1" applyBorder="1" applyAlignment="1">
      <alignment vertical="center"/>
    </xf>
    <xf numFmtId="0" fontId="3" fillId="7" borderId="16" xfId="0" applyFont="1" applyFill="1" applyBorder="1" applyAlignment="1">
      <alignment horizontal="center" vertical="center" wrapText="1"/>
    </xf>
    <xf numFmtId="0" fontId="3" fillId="7" borderId="17" xfId="0" applyFont="1" applyFill="1" applyBorder="1" applyAlignment="1">
      <alignment horizontal="center" vertical="center" wrapText="1"/>
    </xf>
    <xf numFmtId="0" fontId="3" fillId="7" borderId="18" xfId="0" applyFont="1" applyFill="1" applyBorder="1" applyAlignment="1">
      <alignment horizontal="center" vertical="center" wrapText="1"/>
    </xf>
    <xf numFmtId="9" fontId="1" fillId="0" borderId="7" xfId="0" applyNumberFormat="1" applyFont="1" applyFill="1" applyBorder="1" applyAlignment="1">
      <alignment horizontal="right" vertical="center" wrapText="1"/>
    </xf>
    <xf numFmtId="49" fontId="0" fillId="0" borderId="20" xfId="0" applyNumberFormat="1" applyBorder="1" applyAlignment="1">
      <alignment horizontal="left" vertical="center"/>
    </xf>
    <xf numFmtId="9" fontId="1" fillId="0" borderId="20" xfId="0" applyNumberFormat="1" applyFont="1" applyFill="1" applyBorder="1" applyAlignment="1">
      <alignment horizontal="right" vertical="center" wrapText="1"/>
    </xf>
    <xf numFmtId="0" fontId="0" fillId="0" borderId="0" xfId="0" applyAlignment="1">
      <alignment horizontal="center"/>
    </xf>
    <xf numFmtId="0" fontId="17" fillId="0" borderId="0" xfId="0" applyFont="1"/>
    <xf numFmtId="49" fontId="1" fillId="0" borderId="24" xfId="0" applyNumberFormat="1" applyFont="1" applyFill="1" applyBorder="1" applyAlignment="1">
      <alignment horizontal="center" vertical="center" wrapText="1"/>
    </xf>
    <xf numFmtId="49" fontId="1" fillId="0" borderId="25" xfId="0" applyNumberFormat="1" applyFont="1" applyFill="1" applyBorder="1" applyAlignment="1">
      <alignment horizontal="center" vertical="center" wrapText="1"/>
    </xf>
    <xf numFmtId="49" fontId="1" fillId="0" borderId="26" xfId="0" applyNumberFormat="1" applyFont="1" applyBorder="1" applyAlignment="1">
      <alignment horizontal="center" vertical="center" wrapText="1"/>
    </xf>
    <xf numFmtId="49" fontId="1" fillId="0" borderId="26" xfId="0" applyNumberFormat="1" applyFont="1" applyFill="1" applyBorder="1" applyAlignment="1">
      <alignment horizontal="center" vertical="center" wrapText="1"/>
    </xf>
    <xf numFmtId="0" fontId="3" fillId="2" borderId="11" xfId="0" applyFont="1" applyFill="1" applyBorder="1" applyAlignment="1">
      <alignment horizontal="center" vertical="center" wrapText="1"/>
    </xf>
    <xf numFmtId="14" fontId="1" fillId="0" borderId="7" xfId="0" applyNumberFormat="1" applyFont="1" applyFill="1" applyBorder="1" applyAlignment="1">
      <alignment vertical="top" wrapText="1"/>
    </xf>
    <xf numFmtId="49" fontId="1" fillId="0" borderId="7" xfId="0" applyNumberFormat="1" applyFont="1" applyFill="1" applyBorder="1" applyAlignment="1">
      <alignment vertical="top" wrapText="1"/>
    </xf>
    <xf numFmtId="49" fontId="12" fillId="0" borderId="7" xfId="0" applyNumberFormat="1" applyFont="1" applyFill="1" applyBorder="1" applyAlignment="1">
      <alignment horizontal="center" vertical="top" wrapText="1"/>
    </xf>
    <xf numFmtId="0" fontId="1" fillId="0" borderId="7" xfId="0" applyNumberFormat="1" applyFont="1" applyFill="1" applyBorder="1" applyAlignment="1" applyProtection="1">
      <alignment horizontal="center" vertical="center"/>
      <protection locked="0"/>
    </xf>
    <xf numFmtId="0" fontId="3" fillId="0" borderId="0" xfId="0" applyFont="1" applyFill="1" applyBorder="1" applyAlignment="1" applyProtection="1">
      <alignment horizontal="right" vertical="center"/>
      <protection locked="0"/>
    </xf>
    <xf numFmtId="0" fontId="1" fillId="0" borderId="0" xfId="0" applyFont="1" applyFill="1" applyBorder="1" applyAlignment="1" applyProtection="1">
      <alignment horizontal="right" vertical="center"/>
      <protection locked="0"/>
    </xf>
    <xf numFmtId="14" fontId="3" fillId="0" borderId="0" xfId="0" applyNumberFormat="1" applyFont="1" applyFill="1" applyBorder="1" applyAlignment="1" applyProtection="1">
      <alignment horizontal="right" vertical="center"/>
      <protection locked="0"/>
    </xf>
    <xf numFmtId="0" fontId="3" fillId="0" borderId="0" xfId="0" applyFont="1" applyFill="1" applyBorder="1" applyAlignment="1" applyProtection="1">
      <alignment horizontal="center" vertical="center"/>
      <protection locked="0"/>
    </xf>
    <xf numFmtId="49" fontId="3" fillId="8" borderId="7" xfId="0" applyNumberFormat="1" applyFont="1" applyFill="1" applyBorder="1" applyAlignment="1" applyProtection="1">
      <alignment horizontal="center" vertical="center"/>
      <protection locked="0"/>
    </xf>
    <xf numFmtId="0" fontId="3" fillId="8" borderId="7" xfId="0" applyFont="1" applyFill="1" applyBorder="1" applyAlignment="1" applyProtection="1">
      <alignment horizontal="center" vertical="center"/>
      <protection locked="0"/>
    </xf>
    <xf numFmtId="4" fontId="3" fillId="0" borderId="0" xfId="0" applyNumberFormat="1" applyFont="1" applyBorder="1" applyAlignment="1" applyProtection="1">
      <alignment horizontal="left" vertical="center"/>
      <protection locked="0"/>
    </xf>
    <xf numFmtId="0" fontId="10" fillId="0" borderId="0" xfId="0" applyFont="1" applyBorder="1" applyAlignment="1">
      <alignment horizontal="center" vertical="center"/>
    </xf>
    <xf numFmtId="0" fontId="0" fillId="0" borderId="0" xfId="0" applyAlignment="1">
      <alignment horizontal="center"/>
    </xf>
    <xf numFmtId="0" fontId="1" fillId="0" borderId="7" xfId="0" applyNumberFormat="1" applyFont="1" applyFill="1" applyBorder="1" applyAlignment="1" applyProtection="1">
      <alignment horizontal="left" vertical="center"/>
      <protection locked="0"/>
    </xf>
    <xf numFmtId="0" fontId="1" fillId="0" borderId="7" xfId="0" applyNumberFormat="1" applyFont="1" applyFill="1" applyBorder="1" applyAlignment="1" applyProtection="1">
      <alignment horizontal="right" vertical="center"/>
      <protection locked="0"/>
    </xf>
    <xf numFmtId="49" fontId="1" fillId="0" borderId="0" xfId="0" applyNumberFormat="1" applyFont="1" applyFill="1" applyBorder="1" applyAlignment="1">
      <alignment horizontal="center" vertical="center" wrapText="1"/>
    </xf>
    <xf numFmtId="14" fontId="1" fillId="0" borderId="0" xfId="0" applyNumberFormat="1" applyFont="1" applyFill="1" applyBorder="1" applyAlignment="1">
      <alignment vertical="top" wrapText="1"/>
    </xf>
    <xf numFmtId="49" fontId="12" fillId="0" borderId="0" xfId="0" applyNumberFormat="1" applyFont="1" applyFill="1" applyBorder="1" applyAlignment="1">
      <alignment horizontal="center" vertical="top" wrapText="1"/>
    </xf>
    <xf numFmtId="49" fontId="1" fillId="0" borderId="0" xfId="0" applyNumberFormat="1" applyFont="1" applyFill="1" applyBorder="1" applyAlignment="1">
      <alignment vertical="top" wrapText="1"/>
    </xf>
    <xf numFmtId="4" fontId="1" fillId="0" borderId="0" xfId="0" applyNumberFormat="1" applyFont="1" applyFill="1" applyBorder="1" applyAlignment="1">
      <alignment horizontal="right" vertical="center" wrapText="1"/>
    </xf>
    <xf numFmtId="9" fontId="1" fillId="0" borderId="0" xfId="0" applyNumberFormat="1" applyFont="1" applyFill="1" applyBorder="1" applyAlignment="1">
      <alignment horizontal="center" vertical="center" wrapText="1"/>
    </xf>
    <xf numFmtId="0" fontId="3" fillId="2" borderId="7" xfId="0" applyFont="1" applyFill="1" applyBorder="1" applyAlignment="1" applyProtection="1">
      <alignment horizontal="center" vertical="center"/>
      <protection locked="0"/>
    </xf>
    <xf numFmtId="14" fontId="1" fillId="0" borderId="20" xfId="0" applyNumberFormat="1" applyFont="1" applyFill="1" applyBorder="1" applyAlignment="1">
      <alignment vertical="top" wrapText="1"/>
    </xf>
    <xf numFmtId="49" fontId="12" fillId="0" borderId="20" xfId="0" applyNumberFormat="1" applyFont="1" applyFill="1" applyBorder="1" applyAlignment="1">
      <alignment horizontal="center" vertical="top" wrapText="1"/>
    </xf>
    <xf numFmtId="49" fontId="1" fillId="0" borderId="20" xfId="0" applyNumberFormat="1" applyFont="1" applyFill="1" applyBorder="1" applyAlignment="1">
      <alignment vertical="top" wrapText="1"/>
    </xf>
    <xf numFmtId="10" fontId="1" fillId="0" borderId="0" xfId="0" applyNumberFormat="1" applyFont="1" applyBorder="1" applyAlignment="1" applyProtection="1">
      <alignment horizontal="left" vertical="center"/>
      <protection locked="0"/>
    </xf>
    <xf numFmtId="4" fontId="3" fillId="0" borderId="30" xfId="0" applyNumberFormat="1" applyFont="1" applyBorder="1" applyAlignment="1" applyProtection="1">
      <alignment horizontal="left" vertical="center"/>
      <protection locked="0"/>
    </xf>
    <xf numFmtId="164" fontId="3" fillId="0" borderId="31" xfId="0" applyNumberFormat="1" applyFont="1" applyBorder="1" applyAlignment="1" applyProtection="1">
      <alignment horizontal="right" vertical="center"/>
      <protection locked="0"/>
    </xf>
    <xf numFmtId="164" fontId="1" fillId="0" borderId="27" xfId="0" applyNumberFormat="1" applyFont="1" applyBorder="1" applyAlignment="1" applyProtection="1">
      <alignment horizontal="right" vertical="center"/>
      <protection locked="0"/>
    </xf>
    <xf numFmtId="164" fontId="3" fillId="0" borderId="27" xfId="0" applyNumberFormat="1" applyFont="1" applyBorder="1" applyAlignment="1" applyProtection="1">
      <alignment horizontal="right" vertical="center"/>
      <protection locked="0"/>
    </xf>
    <xf numFmtId="164" fontId="1" fillId="0" borderId="27" xfId="0" applyNumberFormat="1" applyFont="1" applyFill="1" applyBorder="1" applyAlignment="1" applyProtection="1">
      <alignment horizontal="right" vertical="center"/>
      <protection locked="0"/>
    </xf>
    <xf numFmtId="4" fontId="3" fillId="0" borderId="13" xfId="0" applyNumberFormat="1" applyFont="1" applyBorder="1" applyAlignment="1" applyProtection="1">
      <alignment horizontal="left" vertical="center"/>
      <protection locked="0"/>
    </xf>
    <xf numFmtId="164" fontId="3" fillId="0" borderId="34" xfId="0" applyNumberFormat="1" applyFont="1" applyBorder="1" applyAlignment="1" applyProtection="1">
      <alignment horizontal="right" vertical="center"/>
      <protection locked="0"/>
    </xf>
    <xf numFmtId="49" fontId="1" fillId="0" borderId="35" xfId="0" applyNumberFormat="1" applyFont="1" applyFill="1" applyBorder="1" applyAlignment="1">
      <alignment horizontal="center" vertical="center" wrapText="1"/>
    </xf>
    <xf numFmtId="14" fontId="1" fillId="0" borderId="28" xfId="0" applyNumberFormat="1" applyFont="1" applyFill="1" applyBorder="1" applyAlignment="1">
      <alignment vertical="top" wrapText="1"/>
    </xf>
    <xf numFmtId="49" fontId="12" fillId="0" borderId="28" xfId="0" applyNumberFormat="1" applyFont="1" applyFill="1" applyBorder="1" applyAlignment="1">
      <alignment horizontal="center" vertical="top" wrapText="1"/>
    </xf>
    <xf numFmtId="49" fontId="1" fillId="0" borderId="28" xfId="0" applyNumberFormat="1" applyFont="1" applyFill="1" applyBorder="1" applyAlignment="1">
      <alignment vertical="top" wrapText="1"/>
    </xf>
    <xf numFmtId="49" fontId="1" fillId="0" borderId="36" xfId="0" applyNumberFormat="1" applyFont="1" applyFill="1" applyBorder="1" applyAlignment="1">
      <alignment horizontal="center" vertical="center" wrapText="1"/>
    </xf>
    <xf numFmtId="4" fontId="1" fillId="0" borderId="35" xfId="0" applyNumberFormat="1" applyFont="1" applyFill="1" applyBorder="1" applyAlignment="1">
      <alignment horizontal="right" vertical="center" wrapText="1"/>
    </xf>
    <xf numFmtId="4" fontId="1" fillId="0" borderId="37" xfId="0" applyNumberFormat="1" applyFont="1" applyFill="1" applyBorder="1" applyAlignment="1">
      <alignment horizontal="right" vertical="center" wrapText="1"/>
    </xf>
    <xf numFmtId="9" fontId="1" fillId="0" borderId="37" xfId="0" applyNumberFormat="1" applyFont="1" applyFill="1" applyBorder="1" applyAlignment="1">
      <alignment horizontal="center" vertical="center" wrapText="1"/>
    </xf>
    <xf numFmtId="49" fontId="1" fillId="0" borderId="38" xfId="0" applyNumberFormat="1" applyFont="1" applyFill="1" applyBorder="1" applyAlignment="1">
      <alignment horizontal="center" vertical="center" wrapText="1"/>
    </xf>
    <xf numFmtId="14" fontId="1" fillId="0" borderId="14" xfId="0" applyNumberFormat="1" applyFont="1" applyFill="1" applyBorder="1" applyAlignment="1">
      <alignment vertical="top" wrapText="1"/>
    </xf>
    <xf numFmtId="49" fontId="12" fillId="0" borderId="14" xfId="0" applyNumberFormat="1" applyFont="1" applyFill="1" applyBorder="1" applyAlignment="1">
      <alignment horizontal="center" vertical="top" wrapText="1"/>
    </xf>
    <xf numFmtId="49" fontId="1" fillId="0" borderId="14" xfId="0" applyNumberFormat="1" applyFont="1" applyFill="1" applyBorder="1" applyAlignment="1">
      <alignment vertical="top" wrapText="1"/>
    </xf>
    <xf numFmtId="9" fontId="1" fillId="0" borderId="14" xfId="0" applyNumberFormat="1" applyFont="1" applyFill="1" applyBorder="1" applyAlignment="1">
      <alignment horizontal="center" vertical="center" wrapText="1"/>
    </xf>
    <xf numFmtId="4" fontId="1" fillId="0" borderId="39" xfId="0" applyNumberFormat="1" applyFont="1" applyFill="1" applyBorder="1" applyAlignment="1">
      <alignment horizontal="right" vertical="center" wrapText="1"/>
    </xf>
    <xf numFmtId="49" fontId="1" fillId="0" borderId="40" xfId="0" applyNumberFormat="1" applyFont="1" applyFill="1" applyBorder="1" applyAlignment="1">
      <alignment horizontal="center" vertical="center" wrapText="1"/>
    </xf>
    <xf numFmtId="14" fontId="1" fillId="0" borderId="12" xfId="0" applyNumberFormat="1" applyFont="1" applyFill="1" applyBorder="1" applyAlignment="1">
      <alignment vertical="top" wrapText="1"/>
    </xf>
    <xf numFmtId="49" fontId="12" fillId="0" borderId="12" xfId="0" applyNumberFormat="1" applyFont="1" applyFill="1" applyBorder="1" applyAlignment="1">
      <alignment horizontal="center" vertical="top" wrapText="1"/>
    </xf>
    <xf numFmtId="49" fontId="1" fillId="0" borderId="12" xfId="0" applyNumberFormat="1" applyFont="1" applyFill="1" applyBorder="1" applyAlignment="1">
      <alignment vertical="top" wrapText="1"/>
    </xf>
    <xf numFmtId="9" fontId="1" fillId="0" borderId="12" xfId="0" applyNumberFormat="1" applyFont="1" applyFill="1" applyBorder="1" applyAlignment="1">
      <alignment horizontal="center" vertical="center" wrapText="1"/>
    </xf>
    <xf numFmtId="4" fontId="1" fillId="0" borderId="41" xfId="0" applyNumberFormat="1" applyFont="1" applyFill="1" applyBorder="1" applyAlignment="1">
      <alignment horizontal="right" vertical="center" wrapText="1"/>
    </xf>
    <xf numFmtId="49" fontId="1" fillId="0" borderId="42" xfId="0" applyNumberFormat="1" applyFont="1" applyFill="1" applyBorder="1" applyAlignment="1">
      <alignment horizontal="center" vertical="center" wrapText="1"/>
    </xf>
    <xf numFmtId="14" fontId="1" fillId="0" borderId="15" xfId="0" applyNumberFormat="1" applyFont="1" applyFill="1" applyBorder="1" applyAlignment="1">
      <alignment vertical="top" wrapText="1"/>
    </xf>
    <xf numFmtId="49" fontId="12" fillId="0" borderId="15" xfId="0" applyNumberFormat="1" applyFont="1" applyFill="1" applyBorder="1" applyAlignment="1">
      <alignment horizontal="center" vertical="top" wrapText="1"/>
    </xf>
    <xf numFmtId="49" fontId="1" fillId="0" borderId="15" xfId="0" applyNumberFormat="1" applyFont="1" applyFill="1" applyBorder="1" applyAlignment="1">
      <alignment vertical="top" wrapText="1"/>
    </xf>
    <xf numFmtId="9" fontId="1" fillId="0" borderId="15" xfId="0" applyNumberFormat="1" applyFont="1" applyFill="1" applyBorder="1" applyAlignment="1">
      <alignment horizontal="center" vertical="center" wrapText="1"/>
    </xf>
    <xf numFmtId="4" fontId="1" fillId="0" borderId="43" xfId="0" applyNumberFormat="1" applyFont="1" applyFill="1" applyBorder="1" applyAlignment="1">
      <alignment horizontal="right" vertical="center" wrapText="1"/>
    </xf>
    <xf numFmtId="0" fontId="19" fillId="0" borderId="0" xfId="0" applyFont="1"/>
    <xf numFmtId="0" fontId="20" fillId="0" borderId="0" xfId="0" applyFont="1" applyAlignment="1">
      <alignment horizontal="left"/>
    </xf>
    <xf numFmtId="49" fontId="21" fillId="10" borderId="14" xfId="0" applyNumberFormat="1" applyFont="1" applyFill="1" applyBorder="1" applyAlignment="1">
      <alignment horizontal="center" vertical="center" wrapText="1"/>
    </xf>
    <xf numFmtId="49" fontId="21" fillId="10" borderId="12" xfId="0" applyNumberFormat="1" applyFont="1" applyFill="1" applyBorder="1" applyAlignment="1">
      <alignment horizontal="center" vertical="center" wrapText="1"/>
    </xf>
    <xf numFmtId="49" fontId="21" fillId="10" borderId="15" xfId="0" applyNumberFormat="1" applyFont="1" applyFill="1" applyBorder="1" applyAlignment="1">
      <alignment horizontal="center" vertical="center" wrapText="1"/>
    </xf>
    <xf numFmtId="4" fontId="21" fillId="10" borderId="14" xfId="0" applyNumberFormat="1" applyFont="1" applyFill="1" applyBorder="1" applyAlignment="1">
      <alignment horizontal="right" vertical="center" wrapText="1"/>
    </xf>
    <xf numFmtId="4" fontId="21" fillId="10" borderId="12" xfId="0" applyNumberFormat="1" applyFont="1" applyFill="1" applyBorder="1" applyAlignment="1">
      <alignment horizontal="right" vertical="center" wrapText="1"/>
    </xf>
    <xf numFmtId="4" fontId="21" fillId="10" borderId="15" xfId="0" applyNumberFormat="1" applyFont="1" applyFill="1" applyBorder="1" applyAlignment="1">
      <alignment horizontal="right" vertical="center" wrapText="1"/>
    </xf>
    <xf numFmtId="14" fontId="1" fillId="0" borderId="6" xfId="0" applyNumberFormat="1" applyFont="1" applyFill="1" applyBorder="1" applyAlignment="1">
      <alignment vertical="top" wrapText="1"/>
    </xf>
    <xf numFmtId="49" fontId="12" fillId="0" borderId="6" xfId="0" applyNumberFormat="1" applyFont="1" applyFill="1" applyBorder="1" applyAlignment="1">
      <alignment horizontal="center" vertical="top" wrapText="1"/>
    </xf>
    <xf numFmtId="49" fontId="1" fillId="0" borderId="6" xfId="0" applyNumberFormat="1" applyFont="1" applyFill="1" applyBorder="1" applyAlignment="1">
      <alignment vertical="top" wrapText="1"/>
    </xf>
    <xf numFmtId="49" fontId="1" fillId="0" borderId="40" xfId="0" applyNumberFormat="1" applyFont="1" applyBorder="1" applyAlignment="1">
      <alignment horizontal="center" vertical="center" wrapText="1"/>
    </xf>
    <xf numFmtId="4" fontId="1" fillId="0" borderId="41" xfId="0" applyNumberFormat="1" applyFont="1" applyBorder="1" applyAlignment="1">
      <alignment horizontal="right" vertical="center" wrapText="1"/>
    </xf>
    <xf numFmtId="49" fontId="1" fillId="0" borderId="47" xfId="0" applyNumberFormat="1" applyFont="1" applyFill="1" applyBorder="1" applyAlignment="1">
      <alignment horizontal="center" vertical="center" wrapText="1"/>
    </xf>
    <xf numFmtId="4" fontId="1" fillId="0" borderId="48" xfId="0" applyNumberFormat="1" applyFont="1" applyFill="1" applyBorder="1" applyAlignment="1">
      <alignment horizontal="right" vertical="center" wrapText="1"/>
    </xf>
    <xf numFmtId="49" fontId="3" fillId="0" borderId="7" xfId="0" applyNumberFormat="1" applyFont="1" applyFill="1" applyBorder="1" applyAlignment="1">
      <alignment vertical="top" wrapText="1"/>
    </xf>
    <xf numFmtId="49" fontId="1" fillId="0" borderId="49" xfId="0" applyNumberFormat="1" applyFont="1" applyFill="1" applyBorder="1" applyAlignment="1">
      <alignment horizontal="center" vertical="center" wrapText="1"/>
    </xf>
    <xf numFmtId="49" fontId="3" fillId="0" borderId="20" xfId="0" applyNumberFormat="1" applyFont="1" applyFill="1" applyBorder="1" applyAlignment="1">
      <alignment vertical="top" wrapText="1"/>
    </xf>
    <xf numFmtId="14" fontId="1" fillId="0" borderId="19" xfId="0" applyNumberFormat="1" applyFont="1" applyFill="1" applyBorder="1" applyAlignment="1">
      <alignment vertical="top" wrapText="1"/>
    </xf>
    <xf numFmtId="49" fontId="12" fillId="0" borderId="19" xfId="0" applyNumberFormat="1" applyFont="1" applyFill="1" applyBorder="1" applyAlignment="1">
      <alignment horizontal="center" vertical="top" wrapText="1"/>
    </xf>
    <xf numFmtId="49" fontId="1" fillId="0" borderId="19" xfId="0" applyNumberFormat="1" applyFont="1" applyFill="1" applyBorder="1" applyAlignment="1">
      <alignment vertical="top" wrapText="1"/>
    </xf>
    <xf numFmtId="49" fontId="3" fillId="0" borderId="19" xfId="0" applyNumberFormat="1" applyFont="1" applyFill="1" applyBorder="1" applyAlignment="1">
      <alignment vertical="top" wrapText="1"/>
    </xf>
    <xf numFmtId="164" fontId="1" fillId="0" borderId="14" xfId="0" applyNumberFormat="1" applyFont="1" applyBorder="1" applyAlignment="1" applyProtection="1">
      <alignment horizontal="right" vertical="center"/>
      <protection locked="0"/>
    </xf>
    <xf numFmtId="4" fontId="3" fillId="0" borderId="39" xfId="0" applyNumberFormat="1" applyFont="1" applyFill="1" applyBorder="1" applyAlignment="1">
      <alignment horizontal="right" vertical="center" wrapText="1"/>
    </xf>
    <xf numFmtId="9" fontId="22" fillId="6" borderId="21" xfId="0" applyNumberFormat="1" applyFont="1" applyFill="1" applyBorder="1" applyAlignment="1">
      <alignment horizontal="center" vertical="center" wrapText="1"/>
    </xf>
    <xf numFmtId="4" fontId="22" fillId="6" borderId="21" xfId="0" applyNumberFormat="1" applyFont="1" applyFill="1" applyBorder="1" applyAlignment="1">
      <alignment horizontal="right" vertical="center" wrapText="1"/>
    </xf>
    <xf numFmtId="9" fontId="1" fillId="0" borderId="23" xfId="0" applyNumberFormat="1" applyFont="1" applyFill="1" applyBorder="1" applyAlignment="1">
      <alignment horizontal="left" vertical="center"/>
    </xf>
    <xf numFmtId="4" fontId="22" fillId="9" borderId="21" xfId="0" applyNumberFormat="1" applyFont="1" applyFill="1" applyBorder="1" applyAlignment="1">
      <alignment horizontal="right" vertical="center" wrapText="1"/>
    </xf>
    <xf numFmtId="4" fontId="22" fillId="9" borderId="22" xfId="0" applyNumberFormat="1" applyFont="1" applyFill="1" applyBorder="1" applyAlignment="1">
      <alignment horizontal="right" vertical="center" wrapText="1"/>
    </xf>
    <xf numFmtId="0" fontId="4" fillId="0" borderId="0" xfId="0" applyFont="1" applyBorder="1" applyAlignment="1" applyProtection="1">
      <alignment horizontal="left" vertical="center"/>
      <protection locked="0"/>
    </xf>
    <xf numFmtId="0" fontId="5" fillId="0" borderId="0" xfId="0" applyFont="1" applyBorder="1" applyAlignment="1" applyProtection="1">
      <alignment horizontal="left" vertical="center"/>
      <protection locked="0"/>
    </xf>
    <xf numFmtId="0" fontId="3" fillId="0" borderId="0" xfId="0" applyFont="1" applyBorder="1" applyAlignment="1" applyProtection="1">
      <alignment horizontal="right"/>
      <protection locked="0"/>
    </xf>
    <xf numFmtId="0" fontId="15" fillId="0" borderId="0" xfId="0" applyFont="1" applyBorder="1" applyAlignment="1" applyProtection="1">
      <alignment horizontal="left"/>
      <protection locked="0"/>
    </xf>
    <xf numFmtId="0" fontId="2" fillId="0" borderId="0" xfId="0" applyFont="1" applyBorder="1" applyAlignment="1" applyProtection="1">
      <alignment horizontal="right" vertical="center"/>
      <protection locked="0"/>
    </xf>
    <xf numFmtId="0" fontId="13" fillId="0" borderId="0" xfId="0" applyFont="1" applyBorder="1" applyAlignment="1" applyProtection="1">
      <alignment horizontal="left" vertical="center" wrapText="1"/>
      <protection locked="0"/>
    </xf>
    <xf numFmtId="0" fontId="18" fillId="0" borderId="0" xfId="0" applyFont="1" applyAlignment="1" applyProtection="1">
      <alignment horizontal="center" vertical="center" wrapText="1"/>
      <protection locked="0"/>
    </xf>
    <xf numFmtId="4" fontId="3" fillId="0" borderId="29" xfId="0" applyNumberFormat="1" applyFont="1" applyBorder="1" applyAlignment="1" applyProtection="1">
      <alignment horizontal="right" vertical="center"/>
      <protection locked="0"/>
    </xf>
    <xf numFmtId="4" fontId="3" fillId="0" borderId="30" xfId="0" applyNumberFormat="1" applyFont="1" applyBorder="1" applyAlignment="1" applyProtection="1">
      <alignment horizontal="right" vertical="center"/>
      <protection locked="0"/>
    </xf>
    <xf numFmtId="4" fontId="1" fillId="0" borderId="32" xfId="0" applyNumberFormat="1" applyFont="1" applyBorder="1" applyAlignment="1" applyProtection="1">
      <alignment horizontal="right" vertical="center"/>
      <protection locked="0"/>
    </xf>
    <xf numFmtId="4" fontId="1" fillId="0" borderId="0" xfId="0" applyNumberFormat="1" applyFont="1" applyBorder="1" applyAlignment="1" applyProtection="1">
      <alignment horizontal="right" vertical="center"/>
      <protection locked="0"/>
    </xf>
    <xf numFmtId="4" fontId="3" fillId="0" borderId="32" xfId="0" applyNumberFormat="1" applyFont="1" applyBorder="1" applyAlignment="1" applyProtection="1">
      <alignment horizontal="right" vertical="center"/>
      <protection locked="0"/>
    </xf>
    <xf numFmtId="4" fontId="3" fillId="0" borderId="0" xfId="0" applyNumberFormat="1" applyFont="1" applyBorder="1" applyAlignment="1" applyProtection="1">
      <alignment horizontal="right" vertical="center"/>
      <protection locked="0"/>
    </xf>
    <xf numFmtId="0" fontId="1" fillId="0" borderId="0" xfId="0" applyFont="1" applyAlignment="1" applyProtection="1">
      <alignment horizontal="center"/>
      <protection locked="0"/>
    </xf>
    <xf numFmtId="4" fontId="3" fillId="0" borderId="33" xfId="0" applyNumberFormat="1" applyFont="1" applyBorder="1" applyAlignment="1" applyProtection="1">
      <alignment horizontal="right" vertical="center"/>
      <protection locked="0"/>
    </xf>
    <xf numFmtId="4" fontId="3" fillId="0" borderId="13" xfId="0" applyNumberFormat="1" applyFont="1" applyBorder="1" applyAlignment="1" applyProtection="1">
      <alignment horizontal="right" vertical="center"/>
      <protection locked="0"/>
    </xf>
    <xf numFmtId="0" fontId="1" fillId="8" borderId="7" xfId="0" applyNumberFormat="1" applyFont="1" applyFill="1" applyBorder="1" applyAlignment="1" applyProtection="1">
      <alignment horizontal="left" vertical="center"/>
      <protection locked="0"/>
    </xf>
    <xf numFmtId="0" fontId="16" fillId="0" borderId="0" xfId="0" applyFont="1" applyBorder="1" applyAlignment="1" applyProtection="1">
      <alignment horizontal="center" vertical="center"/>
      <protection locked="0"/>
    </xf>
    <xf numFmtId="0" fontId="6" fillId="0" borderId="0" xfId="0" applyFont="1" applyBorder="1" applyAlignment="1" applyProtection="1">
      <alignment horizontal="left" vertical="center" wrapText="1"/>
      <protection locked="0"/>
    </xf>
    <xf numFmtId="0" fontId="1" fillId="0" borderId="0" xfId="0" applyFont="1" applyFill="1" applyAlignment="1" applyProtection="1">
      <alignment horizontal="center" vertical="center"/>
      <protection locked="0"/>
    </xf>
    <xf numFmtId="0" fontId="4" fillId="8" borderId="9" xfId="0" applyNumberFormat="1" applyFont="1" applyFill="1" applyBorder="1" applyAlignment="1" applyProtection="1">
      <alignment horizontal="center" vertical="center"/>
    </xf>
    <xf numFmtId="0" fontId="4" fillId="8" borderId="10" xfId="0" applyNumberFormat="1" applyFont="1" applyFill="1" applyBorder="1" applyAlignment="1" applyProtection="1">
      <alignment horizontal="center" vertical="center"/>
    </xf>
    <xf numFmtId="0" fontId="4" fillId="8" borderId="8" xfId="0" applyNumberFormat="1" applyFont="1" applyFill="1" applyBorder="1" applyAlignment="1" applyProtection="1">
      <alignment horizontal="center" vertical="center"/>
    </xf>
    <xf numFmtId="0" fontId="1" fillId="8" borderId="9" xfId="0" applyNumberFormat="1" applyFont="1" applyFill="1" applyBorder="1" applyAlignment="1" applyProtection="1">
      <alignment horizontal="center" vertical="center"/>
      <protection locked="0"/>
    </xf>
    <xf numFmtId="0" fontId="1" fillId="8" borderId="10" xfId="0" applyNumberFormat="1" applyFont="1" applyFill="1" applyBorder="1" applyAlignment="1" applyProtection="1">
      <alignment horizontal="center" vertical="center"/>
      <protection locked="0"/>
    </xf>
    <xf numFmtId="0" fontId="1" fillId="8" borderId="8" xfId="0" applyNumberFormat="1" applyFont="1" applyFill="1" applyBorder="1" applyAlignment="1" applyProtection="1">
      <alignment horizontal="center" vertical="center"/>
      <protection locked="0"/>
    </xf>
    <xf numFmtId="0" fontId="20" fillId="0" borderId="0" xfId="0" applyFont="1" applyAlignment="1">
      <alignment horizontal="center"/>
    </xf>
    <xf numFmtId="49" fontId="6" fillId="0" borderId="44" xfId="0" applyNumberFormat="1" applyFont="1" applyFill="1" applyBorder="1" applyAlignment="1">
      <alignment horizontal="center" vertical="center" wrapText="1"/>
    </xf>
    <xf numFmtId="49" fontId="6" fillId="0" borderId="45" xfId="0" applyNumberFormat="1" applyFont="1" applyFill="1" applyBorder="1" applyAlignment="1">
      <alignment horizontal="center" vertical="center" wrapText="1"/>
    </xf>
    <xf numFmtId="49" fontId="6" fillId="0" borderId="46" xfId="0" applyNumberFormat="1" applyFont="1" applyFill="1" applyBorder="1" applyAlignment="1">
      <alignment horizontal="center" vertical="center" wrapText="1"/>
    </xf>
    <xf numFmtId="9" fontId="23" fillId="6" borderId="50" xfId="0" applyNumberFormat="1" applyFont="1" applyFill="1" applyBorder="1" applyAlignment="1">
      <alignment horizontal="left" vertical="center" wrapText="1"/>
    </xf>
    <xf numFmtId="9" fontId="23" fillId="6" borderId="1" xfId="0" applyNumberFormat="1" applyFont="1" applyFill="1" applyBorder="1" applyAlignment="1">
      <alignment horizontal="left" vertical="center" wrapText="1"/>
    </xf>
    <xf numFmtId="9" fontId="23" fillId="6" borderId="2" xfId="0" applyNumberFormat="1" applyFont="1" applyFill="1" applyBorder="1" applyAlignment="1">
      <alignment horizontal="left" vertical="center" wrapText="1"/>
    </xf>
    <xf numFmtId="9" fontId="23" fillId="6" borderId="32" xfId="0" applyNumberFormat="1" applyFont="1" applyFill="1" applyBorder="1" applyAlignment="1">
      <alignment horizontal="left" vertical="center" wrapText="1"/>
    </xf>
    <xf numFmtId="9" fontId="23" fillId="6" borderId="0" xfId="0" applyNumberFormat="1" applyFont="1" applyFill="1" applyBorder="1" applyAlignment="1">
      <alignment horizontal="left" vertical="center" wrapText="1"/>
    </xf>
    <xf numFmtId="9" fontId="23" fillId="6" borderId="3" xfId="0" applyNumberFormat="1" applyFont="1" applyFill="1" applyBorder="1" applyAlignment="1">
      <alignment horizontal="left" vertical="center" wrapText="1"/>
    </xf>
    <xf numFmtId="9" fontId="23" fillId="6" borderId="51" xfId="0" applyNumberFormat="1" applyFont="1" applyFill="1" applyBorder="1" applyAlignment="1">
      <alignment horizontal="left" vertical="center" wrapText="1"/>
    </xf>
    <xf numFmtId="9" fontId="23" fillId="6" borderId="4" xfId="0" applyNumberFormat="1" applyFont="1" applyFill="1" applyBorder="1" applyAlignment="1">
      <alignment horizontal="left" vertical="center" wrapText="1"/>
    </xf>
    <xf numFmtId="9" fontId="23" fillId="6" borderId="5" xfId="0" applyNumberFormat="1" applyFont="1" applyFill="1" applyBorder="1" applyAlignment="1">
      <alignment horizontal="left" vertical="center" wrapText="1"/>
    </xf>
    <xf numFmtId="16" fontId="10" fillId="0" borderId="0" xfId="0" applyNumberFormat="1" applyFont="1" applyBorder="1" applyAlignment="1">
      <alignment horizontal="center" vertical="center"/>
    </xf>
    <xf numFmtId="0" fontId="10" fillId="0" borderId="0" xfId="0" applyFont="1" applyBorder="1" applyAlignment="1">
      <alignment horizontal="center" vertical="center"/>
    </xf>
    <xf numFmtId="0" fontId="0" fillId="0" borderId="0" xfId="0" applyAlignment="1">
      <alignment horizontal="center"/>
    </xf>
    <xf numFmtId="0" fontId="0" fillId="4" borderId="0" xfId="0" applyFill="1" applyAlignment="1">
      <alignment horizontal="left" vertical="center" wrapText="1"/>
    </xf>
    <xf numFmtId="0" fontId="4" fillId="0" borderId="13" xfId="0" applyFont="1" applyBorder="1" applyAlignment="1">
      <alignment horizontal="center" vertical="center"/>
    </xf>
    <xf numFmtId="0" fontId="10" fillId="0" borderId="13" xfId="0" applyFont="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66FFFF"/>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oneCellAnchor>
    <xdr:from>
      <xdr:col>2</xdr:col>
      <xdr:colOff>876301</xdr:colOff>
      <xdr:row>46</xdr:row>
      <xdr:rowOff>0</xdr:rowOff>
    </xdr:from>
    <xdr:ext cx="304800" cy="276224"/>
    <xdr:sp macro="" textlink="">
      <xdr:nvSpPr>
        <xdr:cNvPr id="2" name="Text Box 3">
          <a:extLst>
            <a:ext uri="{FF2B5EF4-FFF2-40B4-BE49-F238E27FC236}">
              <a16:creationId xmlns:a16="http://schemas.microsoft.com/office/drawing/2014/main" id="{31336769-D7B3-4425-9E6A-AC0D22999537}"/>
            </a:ext>
          </a:extLst>
        </xdr:cNvPr>
        <xdr:cNvSpPr txBox="1">
          <a:spLocks noChangeArrowheads="1"/>
        </xdr:cNvSpPr>
      </xdr:nvSpPr>
      <xdr:spPr bwMode="auto">
        <a:xfrm>
          <a:off x="1247776" y="10029825"/>
          <a:ext cx="304800" cy="276224"/>
        </a:xfrm>
        <a:prstGeom prst="rect">
          <a:avLst/>
        </a:prstGeom>
        <a:noFill/>
        <a:ln w="9525">
          <a:noFill/>
          <a:miter lim="800000"/>
          <a:headEnd/>
          <a:tailEnd/>
        </a:ln>
      </xdr:spPr>
      <xdr:txBody>
        <a:bodyPr vertOverflow="clip" wrap="square" lIns="91440" tIns="45720" rIns="91440" bIns="45720" anchor="ctr" anchorCtr="0" upright="1">
          <a:noAutofit/>
        </a:bodyPr>
        <a:lstStyle/>
        <a:p>
          <a:pPr algn="ctr" rtl="0">
            <a:defRPr sz="1000"/>
          </a:pPr>
          <a:endParaRPr lang="fr-FR" sz="1800" b="0" i="0" strike="noStrike">
            <a:solidFill>
              <a:schemeClr val="tx1">
                <a:lumMod val="65000"/>
                <a:lumOff val="35000"/>
              </a:schemeClr>
            </a:solidFill>
            <a:latin typeface="Verdana"/>
          </a:endParaRPr>
        </a:p>
        <a:p>
          <a:pPr algn="ctr" rtl="0">
            <a:defRPr sz="1000"/>
          </a:pPr>
          <a:endParaRPr lang="fr-FR" sz="1000" b="1" i="0" strike="noStrike">
            <a:solidFill>
              <a:srgbClr val="7F7F7F"/>
            </a:solidFill>
            <a:latin typeface="Verdana"/>
          </a:endParaRPr>
        </a:p>
      </xdr:txBody>
    </xdr:sp>
    <xdr:clientData/>
  </xdr:oneCellAnchor>
  <xdr:twoCellAnchor>
    <xdr:from>
      <xdr:col>0</xdr:col>
      <xdr:colOff>0</xdr:colOff>
      <xdr:row>1</xdr:row>
      <xdr:rowOff>31062</xdr:rowOff>
    </xdr:from>
    <xdr:to>
      <xdr:col>6</xdr:col>
      <xdr:colOff>900734</xdr:colOff>
      <xdr:row>1</xdr:row>
      <xdr:rowOff>36236</xdr:rowOff>
    </xdr:to>
    <xdr:cxnSp macro="">
      <xdr:nvCxnSpPr>
        <xdr:cNvPr id="3" name="Connecteur droit 2">
          <a:extLst>
            <a:ext uri="{FF2B5EF4-FFF2-40B4-BE49-F238E27FC236}">
              <a16:creationId xmlns:a16="http://schemas.microsoft.com/office/drawing/2014/main" id="{E8D088AF-F5E7-4118-A90A-A223692BC474}"/>
            </a:ext>
          </a:extLst>
        </xdr:cNvPr>
        <xdr:cNvCxnSpPr/>
      </xdr:nvCxnSpPr>
      <xdr:spPr>
        <a:xfrm>
          <a:off x="0" y="412062"/>
          <a:ext cx="6063284" cy="5174"/>
        </a:xfrm>
        <a:prstGeom prst="line">
          <a:avLst/>
        </a:prstGeom>
        <a:ln w="25400">
          <a:solidFill>
            <a:schemeClr val="tx1">
              <a:lumMod val="50000"/>
              <a:lumOff val="50000"/>
            </a:schemeClr>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17</xdr:col>
      <xdr:colOff>219077</xdr:colOff>
      <xdr:row>4</xdr:row>
      <xdr:rowOff>9524</xdr:rowOff>
    </xdr:from>
    <xdr:to>
      <xdr:col>17</xdr:col>
      <xdr:colOff>457199</xdr:colOff>
      <xdr:row>7</xdr:row>
      <xdr:rowOff>38098</xdr:rowOff>
    </xdr:to>
    <xdr:sp macro="" textlink="">
      <xdr:nvSpPr>
        <xdr:cNvPr id="3" name="Accolade fermante 2">
          <a:extLst>
            <a:ext uri="{FF2B5EF4-FFF2-40B4-BE49-F238E27FC236}">
              <a16:creationId xmlns:a16="http://schemas.microsoft.com/office/drawing/2014/main" id="{D8A1E23E-B21D-40C5-A6DE-301AAAD37897}"/>
            </a:ext>
          </a:extLst>
        </xdr:cNvPr>
        <xdr:cNvSpPr/>
      </xdr:nvSpPr>
      <xdr:spPr>
        <a:xfrm>
          <a:off x="9496427" y="1238249"/>
          <a:ext cx="238122" cy="942974"/>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4</xdr:col>
      <xdr:colOff>457200</xdr:colOff>
      <xdr:row>21</xdr:row>
      <xdr:rowOff>9525</xdr:rowOff>
    </xdr:from>
    <xdr:to>
      <xdr:col>4</xdr:col>
      <xdr:colOff>457200</xdr:colOff>
      <xdr:row>26</xdr:row>
      <xdr:rowOff>28576</xdr:rowOff>
    </xdr:to>
    <xdr:cxnSp macro="">
      <xdr:nvCxnSpPr>
        <xdr:cNvPr id="4" name="Connecteur droit avec flèche 3">
          <a:extLst>
            <a:ext uri="{FF2B5EF4-FFF2-40B4-BE49-F238E27FC236}">
              <a16:creationId xmlns:a16="http://schemas.microsoft.com/office/drawing/2014/main" id="{3AC39BEC-010C-49A6-83C2-DAC6F6A2FF8A}"/>
            </a:ext>
          </a:extLst>
        </xdr:cNvPr>
        <xdr:cNvCxnSpPr/>
      </xdr:nvCxnSpPr>
      <xdr:spPr>
        <a:xfrm flipV="1">
          <a:off x="3667125" y="6419850"/>
          <a:ext cx="0" cy="895351"/>
        </a:xfrm>
        <a:prstGeom prst="straightConnector1">
          <a:avLst/>
        </a:prstGeom>
        <a:ln w="19050">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666750</xdr:colOff>
      <xdr:row>21</xdr:row>
      <xdr:rowOff>114300</xdr:rowOff>
    </xdr:from>
    <xdr:to>
      <xdr:col>9</xdr:col>
      <xdr:colOff>19050</xdr:colOff>
      <xdr:row>21</xdr:row>
      <xdr:rowOff>209550</xdr:rowOff>
    </xdr:to>
    <xdr:sp macro="" textlink="">
      <xdr:nvSpPr>
        <xdr:cNvPr id="6" name="Accolade ouvrante 5">
          <a:extLst>
            <a:ext uri="{FF2B5EF4-FFF2-40B4-BE49-F238E27FC236}">
              <a16:creationId xmlns:a16="http://schemas.microsoft.com/office/drawing/2014/main" id="{BE03FA4D-3437-4305-8501-B6EE1CCE72FF}"/>
            </a:ext>
          </a:extLst>
        </xdr:cNvPr>
        <xdr:cNvSpPr/>
      </xdr:nvSpPr>
      <xdr:spPr>
        <a:xfrm rot="16200000">
          <a:off x="7305675" y="6181725"/>
          <a:ext cx="95250" cy="781050"/>
        </a:xfrm>
        <a:prstGeom prst="leftBrace">
          <a:avLst/>
        </a:prstGeom>
        <a:ln w="1905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twoCellAnchor>
    <xdr:from>
      <xdr:col>11</xdr:col>
      <xdr:colOff>304800</xdr:colOff>
      <xdr:row>3</xdr:row>
      <xdr:rowOff>28576</xdr:rowOff>
    </xdr:from>
    <xdr:to>
      <xdr:col>11</xdr:col>
      <xdr:colOff>485775</xdr:colOff>
      <xdr:row>3</xdr:row>
      <xdr:rowOff>295275</xdr:rowOff>
    </xdr:to>
    <xdr:sp macro="" textlink="">
      <xdr:nvSpPr>
        <xdr:cNvPr id="10" name="Flèche : haut 9">
          <a:extLst>
            <a:ext uri="{FF2B5EF4-FFF2-40B4-BE49-F238E27FC236}">
              <a16:creationId xmlns:a16="http://schemas.microsoft.com/office/drawing/2014/main" id="{5CD5E3AA-71D3-46F9-9FB0-ADB6E6E1961B}"/>
            </a:ext>
          </a:extLst>
        </xdr:cNvPr>
        <xdr:cNvSpPr/>
      </xdr:nvSpPr>
      <xdr:spPr>
        <a:xfrm>
          <a:off x="9458325" y="952501"/>
          <a:ext cx="180975" cy="266699"/>
        </a:xfrm>
        <a:prstGeom prst="upArrow">
          <a:avLst/>
        </a:prstGeom>
        <a:solidFill>
          <a:srgbClr val="FF0000"/>
        </a:solidFill>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5</xdr:col>
      <xdr:colOff>0</xdr:colOff>
      <xdr:row>8</xdr:row>
      <xdr:rowOff>0</xdr:rowOff>
    </xdr:from>
    <xdr:to>
      <xdr:col>6</xdr:col>
      <xdr:colOff>9524</xdr:colOff>
      <xdr:row>9</xdr:row>
      <xdr:rowOff>47622</xdr:rowOff>
    </xdr:to>
    <xdr:sp macro="" textlink="">
      <xdr:nvSpPr>
        <xdr:cNvPr id="2" name="Accolade fermante 1">
          <a:extLst>
            <a:ext uri="{FF2B5EF4-FFF2-40B4-BE49-F238E27FC236}">
              <a16:creationId xmlns:a16="http://schemas.microsoft.com/office/drawing/2014/main" id="{FEEABC73-82CA-4DE0-B579-2AFD655C1FB5}"/>
            </a:ext>
          </a:extLst>
        </xdr:cNvPr>
        <xdr:cNvSpPr/>
      </xdr:nvSpPr>
      <xdr:spPr>
        <a:xfrm rot="5400000">
          <a:off x="4757739" y="2014536"/>
          <a:ext cx="238122" cy="857249"/>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361949</xdr:colOff>
      <xdr:row>10</xdr:row>
      <xdr:rowOff>152403</xdr:rowOff>
    </xdr:from>
    <xdr:to>
      <xdr:col>6</xdr:col>
      <xdr:colOff>28574</xdr:colOff>
      <xdr:row>12</xdr:row>
      <xdr:rowOff>9525</xdr:rowOff>
    </xdr:to>
    <xdr:sp macro="" textlink="">
      <xdr:nvSpPr>
        <xdr:cNvPr id="2" name="Accolade fermante 1">
          <a:extLst>
            <a:ext uri="{FF2B5EF4-FFF2-40B4-BE49-F238E27FC236}">
              <a16:creationId xmlns:a16="http://schemas.microsoft.com/office/drawing/2014/main" id="{DD744002-DDF1-46EA-99C7-C85F5CCE88D1}"/>
            </a:ext>
          </a:extLst>
        </xdr:cNvPr>
        <xdr:cNvSpPr/>
      </xdr:nvSpPr>
      <xdr:spPr>
        <a:xfrm rot="5400000">
          <a:off x="3705226" y="1943101"/>
          <a:ext cx="238122" cy="2752725"/>
        </a:xfrm>
        <a:prstGeom prst="rightBrace">
          <a:avLst/>
        </a:prstGeom>
        <a:ln w="25400"/>
      </xdr:spPr>
      <xdr:style>
        <a:lnRef idx="1">
          <a:schemeClr val="accent1"/>
        </a:lnRef>
        <a:fillRef idx="0">
          <a:schemeClr val="accent1"/>
        </a:fillRef>
        <a:effectRef idx="0">
          <a:schemeClr val="accent1"/>
        </a:effectRef>
        <a:fontRef idx="minor">
          <a:schemeClr val="tx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I46"/>
  <sheetViews>
    <sheetView showGridLines="0" tabSelected="1" topLeftCell="A22" workbookViewId="0">
      <selection activeCell="F40" sqref="F40"/>
    </sheetView>
  </sheetViews>
  <sheetFormatPr baseColWidth="10" defaultRowHeight="12.75"/>
  <cols>
    <col min="1" max="2" width="5.5703125" style="40" customWidth="1"/>
    <col min="3" max="3" width="51.140625" style="40" customWidth="1"/>
    <col min="4" max="4" width="5.7109375" style="40" customWidth="1"/>
    <col min="5" max="5" width="9.7109375" style="40" customWidth="1"/>
    <col min="6" max="6" width="10.7109375" style="40" customWidth="1"/>
    <col min="7" max="7" width="13.7109375" style="40" customWidth="1"/>
    <col min="8" max="8" width="11.42578125" style="40"/>
    <col min="9" max="9" width="0" style="40" hidden="1" customWidth="1"/>
    <col min="10" max="136" width="11.42578125" style="40"/>
    <col min="137" max="137" width="5.5703125" style="40" customWidth="1"/>
    <col min="138" max="138" width="45.7109375" style="40" customWidth="1"/>
    <col min="139" max="139" width="5.7109375" style="40" customWidth="1"/>
    <col min="140" max="140" width="9.7109375" style="40" customWidth="1"/>
    <col min="141" max="141" width="10.7109375" style="40" customWidth="1"/>
    <col min="142" max="142" width="13.7109375" style="40" customWidth="1"/>
    <col min="143" max="143" width="4.7109375" style="40" customWidth="1"/>
    <col min="144" max="144" width="41.28515625" style="40" customWidth="1"/>
    <col min="145" max="145" width="6.7109375" style="40" customWidth="1"/>
    <col min="146" max="146" width="9.7109375" style="40" customWidth="1"/>
    <col min="147" max="147" width="12.7109375" style="40" customWidth="1"/>
    <col min="148" max="148" width="14.7109375" style="40" customWidth="1"/>
    <col min="149" max="149" width="6.7109375" style="40" customWidth="1"/>
    <col min="150" max="150" width="40.85546875" style="40" customWidth="1"/>
    <col min="151" max="151" width="6.7109375" style="40" customWidth="1"/>
    <col min="152" max="152" width="9.5703125" style="40" customWidth="1"/>
    <col min="153" max="153" width="12.7109375" style="40" customWidth="1"/>
    <col min="154" max="154" width="14.7109375" style="40" customWidth="1"/>
    <col min="155" max="392" width="11.42578125" style="40"/>
    <col min="393" max="393" width="5.5703125" style="40" customWidth="1"/>
    <col min="394" max="394" width="45.7109375" style="40" customWidth="1"/>
    <col min="395" max="395" width="5.7109375" style="40" customWidth="1"/>
    <col min="396" max="396" width="9.7109375" style="40" customWidth="1"/>
    <col min="397" max="397" width="10.7109375" style="40" customWidth="1"/>
    <col min="398" max="398" width="13.7109375" style="40" customWidth="1"/>
    <col min="399" max="399" width="4.7109375" style="40" customWidth="1"/>
    <col min="400" max="400" width="41.28515625" style="40" customWidth="1"/>
    <col min="401" max="401" width="6.7109375" style="40" customWidth="1"/>
    <col min="402" max="402" width="9.7109375" style="40" customWidth="1"/>
    <col min="403" max="403" width="12.7109375" style="40" customWidth="1"/>
    <col min="404" max="404" width="14.7109375" style="40" customWidth="1"/>
    <col min="405" max="405" width="6.7109375" style="40" customWidth="1"/>
    <col min="406" max="406" width="40.85546875" style="40" customWidth="1"/>
    <col min="407" max="407" width="6.7109375" style="40" customWidth="1"/>
    <col min="408" max="408" width="9.5703125" style="40" customWidth="1"/>
    <col min="409" max="409" width="12.7109375" style="40" customWidth="1"/>
    <col min="410" max="410" width="14.7109375" style="40" customWidth="1"/>
    <col min="411" max="648" width="11.42578125" style="40"/>
    <col min="649" max="649" width="5.5703125" style="40" customWidth="1"/>
    <col min="650" max="650" width="45.7109375" style="40" customWidth="1"/>
    <col min="651" max="651" width="5.7109375" style="40" customWidth="1"/>
    <col min="652" max="652" width="9.7109375" style="40" customWidth="1"/>
    <col min="653" max="653" width="10.7109375" style="40" customWidth="1"/>
    <col min="654" max="654" width="13.7109375" style="40" customWidth="1"/>
    <col min="655" max="655" width="4.7109375" style="40" customWidth="1"/>
    <col min="656" max="656" width="41.28515625" style="40" customWidth="1"/>
    <col min="657" max="657" width="6.7109375" style="40" customWidth="1"/>
    <col min="658" max="658" width="9.7109375" style="40" customWidth="1"/>
    <col min="659" max="659" width="12.7109375" style="40" customWidth="1"/>
    <col min="660" max="660" width="14.7109375" style="40" customWidth="1"/>
    <col min="661" max="661" width="6.7109375" style="40" customWidth="1"/>
    <col min="662" max="662" width="40.85546875" style="40" customWidth="1"/>
    <col min="663" max="663" width="6.7109375" style="40" customWidth="1"/>
    <col min="664" max="664" width="9.5703125" style="40" customWidth="1"/>
    <col min="665" max="665" width="12.7109375" style="40" customWidth="1"/>
    <col min="666" max="666" width="14.7109375" style="40" customWidth="1"/>
    <col min="667" max="904" width="11.42578125" style="40"/>
    <col min="905" max="905" width="5.5703125" style="40" customWidth="1"/>
    <col min="906" max="906" width="45.7109375" style="40" customWidth="1"/>
    <col min="907" max="907" width="5.7109375" style="40" customWidth="1"/>
    <col min="908" max="908" width="9.7109375" style="40" customWidth="1"/>
    <col min="909" max="909" width="10.7109375" style="40" customWidth="1"/>
    <col min="910" max="910" width="13.7109375" style="40" customWidth="1"/>
    <col min="911" max="911" width="4.7109375" style="40" customWidth="1"/>
    <col min="912" max="912" width="41.28515625" style="40" customWidth="1"/>
    <col min="913" max="913" width="6.7109375" style="40" customWidth="1"/>
    <col min="914" max="914" width="9.7109375" style="40" customWidth="1"/>
    <col min="915" max="915" width="12.7109375" style="40" customWidth="1"/>
    <col min="916" max="916" width="14.7109375" style="40" customWidth="1"/>
    <col min="917" max="917" width="6.7109375" style="40" customWidth="1"/>
    <col min="918" max="918" width="40.85546875" style="40" customWidth="1"/>
    <col min="919" max="919" width="6.7109375" style="40" customWidth="1"/>
    <col min="920" max="920" width="9.5703125" style="40" customWidth="1"/>
    <col min="921" max="921" width="12.7109375" style="40" customWidth="1"/>
    <col min="922" max="922" width="14.7109375" style="40" customWidth="1"/>
    <col min="923" max="1160" width="11.42578125" style="40"/>
    <col min="1161" max="1161" width="5.5703125" style="40" customWidth="1"/>
    <col min="1162" max="1162" width="45.7109375" style="40" customWidth="1"/>
    <col min="1163" max="1163" width="5.7109375" style="40" customWidth="1"/>
    <col min="1164" max="1164" width="9.7109375" style="40" customWidth="1"/>
    <col min="1165" max="1165" width="10.7109375" style="40" customWidth="1"/>
    <col min="1166" max="1166" width="13.7109375" style="40" customWidth="1"/>
    <col min="1167" max="1167" width="4.7109375" style="40" customWidth="1"/>
    <col min="1168" max="1168" width="41.28515625" style="40" customWidth="1"/>
    <col min="1169" max="1169" width="6.7109375" style="40" customWidth="1"/>
    <col min="1170" max="1170" width="9.7109375" style="40" customWidth="1"/>
    <col min="1171" max="1171" width="12.7109375" style="40" customWidth="1"/>
    <col min="1172" max="1172" width="14.7109375" style="40" customWidth="1"/>
    <col min="1173" max="1173" width="6.7109375" style="40" customWidth="1"/>
    <col min="1174" max="1174" width="40.85546875" style="40" customWidth="1"/>
    <col min="1175" max="1175" width="6.7109375" style="40" customWidth="1"/>
    <col min="1176" max="1176" width="9.5703125" style="40" customWidth="1"/>
    <col min="1177" max="1177" width="12.7109375" style="40" customWidth="1"/>
    <col min="1178" max="1178" width="14.7109375" style="40" customWidth="1"/>
    <col min="1179" max="1416" width="11.42578125" style="40"/>
    <col min="1417" max="1417" width="5.5703125" style="40" customWidth="1"/>
    <col min="1418" max="1418" width="45.7109375" style="40" customWidth="1"/>
    <col min="1419" max="1419" width="5.7109375" style="40" customWidth="1"/>
    <col min="1420" max="1420" width="9.7109375" style="40" customWidth="1"/>
    <col min="1421" max="1421" width="10.7109375" style="40" customWidth="1"/>
    <col min="1422" max="1422" width="13.7109375" style="40" customWidth="1"/>
    <col min="1423" max="1423" width="4.7109375" style="40" customWidth="1"/>
    <col min="1424" max="1424" width="41.28515625" style="40" customWidth="1"/>
    <col min="1425" max="1425" width="6.7109375" style="40" customWidth="1"/>
    <col min="1426" max="1426" width="9.7109375" style="40" customWidth="1"/>
    <col min="1427" max="1427" width="12.7109375" style="40" customWidth="1"/>
    <col min="1428" max="1428" width="14.7109375" style="40" customWidth="1"/>
    <col min="1429" max="1429" width="6.7109375" style="40" customWidth="1"/>
    <col min="1430" max="1430" width="40.85546875" style="40" customWidth="1"/>
    <col min="1431" max="1431" width="6.7109375" style="40" customWidth="1"/>
    <col min="1432" max="1432" width="9.5703125" style="40" customWidth="1"/>
    <col min="1433" max="1433" width="12.7109375" style="40" customWidth="1"/>
    <col min="1434" max="1434" width="14.7109375" style="40" customWidth="1"/>
    <col min="1435" max="1672" width="11.42578125" style="40"/>
    <col min="1673" max="1673" width="5.5703125" style="40" customWidth="1"/>
    <col min="1674" max="1674" width="45.7109375" style="40" customWidth="1"/>
    <col min="1675" max="1675" width="5.7109375" style="40" customWidth="1"/>
    <col min="1676" max="1676" width="9.7109375" style="40" customWidth="1"/>
    <col min="1677" max="1677" width="10.7109375" style="40" customWidth="1"/>
    <col min="1678" max="1678" width="13.7109375" style="40" customWidth="1"/>
    <col min="1679" max="1679" width="4.7109375" style="40" customWidth="1"/>
    <col min="1680" max="1680" width="41.28515625" style="40" customWidth="1"/>
    <col min="1681" max="1681" width="6.7109375" style="40" customWidth="1"/>
    <col min="1682" max="1682" width="9.7109375" style="40" customWidth="1"/>
    <col min="1683" max="1683" width="12.7109375" style="40" customWidth="1"/>
    <col min="1684" max="1684" width="14.7109375" style="40" customWidth="1"/>
    <col min="1685" max="1685" width="6.7109375" style="40" customWidth="1"/>
    <col min="1686" max="1686" width="40.85546875" style="40" customWidth="1"/>
    <col min="1687" max="1687" width="6.7109375" style="40" customWidth="1"/>
    <col min="1688" max="1688" width="9.5703125" style="40" customWidth="1"/>
    <col min="1689" max="1689" width="12.7109375" style="40" customWidth="1"/>
    <col min="1690" max="1690" width="14.7109375" style="40" customWidth="1"/>
    <col min="1691" max="1928" width="11.42578125" style="40"/>
    <col min="1929" max="1929" width="5.5703125" style="40" customWidth="1"/>
    <col min="1930" max="1930" width="45.7109375" style="40" customWidth="1"/>
    <col min="1931" max="1931" width="5.7109375" style="40" customWidth="1"/>
    <col min="1932" max="1932" width="9.7109375" style="40" customWidth="1"/>
    <col min="1933" max="1933" width="10.7109375" style="40" customWidth="1"/>
    <col min="1934" max="1934" width="13.7109375" style="40" customWidth="1"/>
    <col min="1935" max="1935" width="4.7109375" style="40" customWidth="1"/>
    <col min="1936" max="1936" width="41.28515625" style="40" customWidth="1"/>
    <col min="1937" max="1937" width="6.7109375" style="40" customWidth="1"/>
    <col min="1938" max="1938" width="9.7109375" style="40" customWidth="1"/>
    <col min="1939" max="1939" width="12.7109375" style="40" customWidth="1"/>
    <col min="1940" max="1940" width="14.7109375" style="40" customWidth="1"/>
    <col min="1941" max="1941" width="6.7109375" style="40" customWidth="1"/>
    <col min="1942" max="1942" width="40.85546875" style="40" customWidth="1"/>
    <col min="1943" max="1943" width="6.7109375" style="40" customWidth="1"/>
    <col min="1944" max="1944" width="9.5703125" style="40" customWidth="1"/>
    <col min="1945" max="1945" width="12.7109375" style="40" customWidth="1"/>
    <col min="1946" max="1946" width="14.7109375" style="40" customWidth="1"/>
    <col min="1947" max="2184" width="11.42578125" style="40"/>
    <col min="2185" max="2185" width="5.5703125" style="40" customWidth="1"/>
    <col min="2186" max="2186" width="45.7109375" style="40" customWidth="1"/>
    <col min="2187" max="2187" width="5.7109375" style="40" customWidth="1"/>
    <col min="2188" max="2188" width="9.7109375" style="40" customWidth="1"/>
    <col min="2189" max="2189" width="10.7109375" style="40" customWidth="1"/>
    <col min="2190" max="2190" width="13.7109375" style="40" customWidth="1"/>
    <col min="2191" max="2191" width="4.7109375" style="40" customWidth="1"/>
    <col min="2192" max="2192" width="41.28515625" style="40" customWidth="1"/>
    <col min="2193" max="2193" width="6.7109375" style="40" customWidth="1"/>
    <col min="2194" max="2194" width="9.7109375" style="40" customWidth="1"/>
    <col min="2195" max="2195" width="12.7109375" style="40" customWidth="1"/>
    <col min="2196" max="2196" width="14.7109375" style="40" customWidth="1"/>
    <col min="2197" max="2197" width="6.7109375" style="40" customWidth="1"/>
    <col min="2198" max="2198" width="40.85546875" style="40" customWidth="1"/>
    <col min="2199" max="2199" width="6.7109375" style="40" customWidth="1"/>
    <col min="2200" max="2200" width="9.5703125" style="40" customWidth="1"/>
    <col min="2201" max="2201" width="12.7109375" style="40" customWidth="1"/>
    <col min="2202" max="2202" width="14.7109375" style="40" customWidth="1"/>
    <col min="2203" max="2440" width="11.42578125" style="40"/>
    <col min="2441" max="2441" width="5.5703125" style="40" customWidth="1"/>
    <col min="2442" max="2442" width="45.7109375" style="40" customWidth="1"/>
    <col min="2443" max="2443" width="5.7109375" style="40" customWidth="1"/>
    <col min="2444" max="2444" width="9.7109375" style="40" customWidth="1"/>
    <col min="2445" max="2445" width="10.7109375" style="40" customWidth="1"/>
    <col min="2446" max="2446" width="13.7109375" style="40" customWidth="1"/>
    <col min="2447" max="2447" width="4.7109375" style="40" customWidth="1"/>
    <col min="2448" max="2448" width="41.28515625" style="40" customWidth="1"/>
    <col min="2449" max="2449" width="6.7109375" style="40" customWidth="1"/>
    <col min="2450" max="2450" width="9.7109375" style="40" customWidth="1"/>
    <col min="2451" max="2451" width="12.7109375" style="40" customWidth="1"/>
    <col min="2452" max="2452" width="14.7109375" style="40" customWidth="1"/>
    <col min="2453" max="2453" width="6.7109375" style="40" customWidth="1"/>
    <col min="2454" max="2454" width="40.85546875" style="40" customWidth="1"/>
    <col min="2455" max="2455" width="6.7109375" style="40" customWidth="1"/>
    <col min="2456" max="2456" width="9.5703125" style="40" customWidth="1"/>
    <col min="2457" max="2457" width="12.7109375" style="40" customWidth="1"/>
    <col min="2458" max="2458" width="14.7109375" style="40" customWidth="1"/>
    <col min="2459" max="2696" width="11.42578125" style="40"/>
    <col min="2697" max="2697" width="5.5703125" style="40" customWidth="1"/>
    <col min="2698" max="2698" width="45.7109375" style="40" customWidth="1"/>
    <col min="2699" max="2699" width="5.7109375" style="40" customWidth="1"/>
    <col min="2700" max="2700" width="9.7109375" style="40" customWidth="1"/>
    <col min="2701" max="2701" width="10.7109375" style="40" customWidth="1"/>
    <col min="2702" max="2702" width="13.7109375" style="40" customWidth="1"/>
    <col min="2703" max="2703" width="4.7109375" style="40" customWidth="1"/>
    <col min="2704" max="2704" width="41.28515625" style="40" customWidth="1"/>
    <col min="2705" max="2705" width="6.7109375" style="40" customWidth="1"/>
    <col min="2706" max="2706" width="9.7109375" style="40" customWidth="1"/>
    <col min="2707" max="2707" width="12.7109375" style="40" customWidth="1"/>
    <col min="2708" max="2708" width="14.7109375" style="40" customWidth="1"/>
    <col min="2709" max="2709" width="6.7109375" style="40" customWidth="1"/>
    <col min="2710" max="2710" width="40.85546875" style="40" customWidth="1"/>
    <col min="2711" max="2711" width="6.7109375" style="40" customWidth="1"/>
    <col min="2712" max="2712" width="9.5703125" style="40" customWidth="1"/>
    <col min="2713" max="2713" width="12.7109375" style="40" customWidth="1"/>
    <col min="2714" max="2714" width="14.7109375" style="40" customWidth="1"/>
    <col min="2715" max="2952" width="11.42578125" style="40"/>
    <col min="2953" max="2953" width="5.5703125" style="40" customWidth="1"/>
    <col min="2954" max="2954" width="45.7109375" style="40" customWidth="1"/>
    <col min="2955" max="2955" width="5.7109375" style="40" customWidth="1"/>
    <col min="2956" max="2956" width="9.7109375" style="40" customWidth="1"/>
    <col min="2957" max="2957" width="10.7109375" style="40" customWidth="1"/>
    <col min="2958" max="2958" width="13.7109375" style="40" customWidth="1"/>
    <col min="2959" max="2959" width="4.7109375" style="40" customWidth="1"/>
    <col min="2960" max="2960" width="41.28515625" style="40" customWidth="1"/>
    <col min="2961" max="2961" width="6.7109375" style="40" customWidth="1"/>
    <col min="2962" max="2962" width="9.7109375" style="40" customWidth="1"/>
    <col min="2963" max="2963" width="12.7109375" style="40" customWidth="1"/>
    <col min="2964" max="2964" width="14.7109375" style="40" customWidth="1"/>
    <col min="2965" max="2965" width="6.7109375" style="40" customWidth="1"/>
    <col min="2966" max="2966" width="40.85546875" style="40" customWidth="1"/>
    <col min="2967" max="2967" width="6.7109375" style="40" customWidth="1"/>
    <col min="2968" max="2968" width="9.5703125" style="40" customWidth="1"/>
    <col min="2969" max="2969" width="12.7109375" style="40" customWidth="1"/>
    <col min="2970" max="2970" width="14.7109375" style="40" customWidth="1"/>
    <col min="2971" max="3208" width="11.42578125" style="40"/>
    <col min="3209" max="3209" width="5.5703125" style="40" customWidth="1"/>
    <col min="3210" max="3210" width="45.7109375" style="40" customWidth="1"/>
    <col min="3211" max="3211" width="5.7109375" style="40" customWidth="1"/>
    <col min="3212" max="3212" width="9.7109375" style="40" customWidth="1"/>
    <col min="3213" max="3213" width="10.7109375" style="40" customWidth="1"/>
    <col min="3214" max="3214" width="13.7109375" style="40" customWidth="1"/>
    <col min="3215" max="3215" width="4.7109375" style="40" customWidth="1"/>
    <col min="3216" max="3216" width="41.28515625" style="40" customWidth="1"/>
    <col min="3217" max="3217" width="6.7109375" style="40" customWidth="1"/>
    <col min="3218" max="3218" width="9.7109375" style="40" customWidth="1"/>
    <col min="3219" max="3219" width="12.7109375" style="40" customWidth="1"/>
    <col min="3220" max="3220" width="14.7109375" style="40" customWidth="1"/>
    <col min="3221" max="3221" width="6.7109375" style="40" customWidth="1"/>
    <col min="3222" max="3222" width="40.85546875" style="40" customWidth="1"/>
    <col min="3223" max="3223" width="6.7109375" style="40" customWidth="1"/>
    <col min="3224" max="3224" width="9.5703125" style="40" customWidth="1"/>
    <col min="3225" max="3225" width="12.7109375" style="40" customWidth="1"/>
    <col min="3226" max="3226" width="14.7109375" style="40" customWidth="1"/>
    <col min="3227" max="3464" width="11.42578125" style="40"/>
    <col min="3465" max="3465" width="5.5703125" style="40" customWidth="1"/>
    <col min="3466" max="3466" width="45.7109375" style="40" customWidth="1"/>
    <col min="3467" max="3467" width="5.7109375" style="40" customWidth="1"/>
    <col min="3468" max="3468" width="9.7109375" style="40" customWidth="1"/>
    <col min="3469" max="3469" width="10.7109375" style="40" customWidth="1"/>
    <col min="3470" max="3470" width="13.7109375" style="40" customWidth="1"/>
    <col min="3471" max="3471" width="4.7109375" style="40" customWidth="1"/>
    <col min="3472" max="3472" width="41.28515625" style="40" customWidth="1"/>
    <col min="3473" max="3473" width="6.7109375" style="40" customWidth="1"/>
    <col min="3474" max="3474" width="9.7109375" style="40" customWidth="1"/>
    <col min="3475" max="3475" width="12.7109375" style="40" customWidth="1"/>
    <col min="3476" max="3476" width="14.7109375" style="40" customWidth="1"/>
    <col min="3477" max="3477" width="6.7109375" style="40" customWidth="1"/>
    <col min="3478" max="3478" width="40.85546875" style="40" customWidth="1"/>
    <col min="3479" max="3479" width="6.7109375" style="40" customWidth="1"/>
    <col min="3480" max="3480" width="9.5703125" style="40" customWidth="1"/>
    <col min="3481" max="3481" width="12.7109375" style="40" customWidth="1"/>
    <col min="3482" max="3482" width="14.7109375" style="40" customWidth="1"/>
    <col min="3483" max="3720" width="11.42578125" style="40"/>
    <col min="3721" max="3721" width="5.5703125" style="40" customWidth="1"/>
    <col min="3722" max="3722" width="45.7109375" style="40" customWidth="1"/>
    <col min="3723" max="3723" width="5.7109375" style="40" customWidth="1"/>
    <col min="3724" max="3724" width="9.7109375" style="40" customWidth="1"/>
    <col min="3725" max="3725" width="10.7109375" style="40" customWidth="1"/>
    <col min="3726" max="3726" width="13.7109375" style="40" customWidth="1"/>
    <col min="3727" max="3727" width="4.7109375" style="40" customWidth="1"/>
    <col min="3728" max="3728" width="41.28515625" style="40" customWidth="1"/>
    <col min="3729" max="3729" width="6.7109375" style="40" customWidth="1"/>
    <col min="3730" max="3730" width="9.7109375" style="40" customWidth="1"/>
    <col min="3731" max="3731" width="12.7109375" style="40" customWidth="1"/>
    <col min="3732" max="3732" width="14.7109375" style="40" customWidth="1"/>
    <col min="3733" max="3733" width="6.7109375" style="40" customWidth="1"/>
    <col min="3734" max="3734" width="40.85546875" style="40" customWidth="1"/>
    <col min="3735" max="3735" width="6.7109375" style="40" customWidth="1"/>
    <col min="3736" max="3736" width="9.5703125" style="40" customWidth="1"/>
    <col min="3737" max="3737" width="12.7109375" style="40" customWidth="1"/>
    <col min="3738" max="3738" width="14.7109375" style="40" customWidth="1"/>
    <col min="3739" max="3976" width="11.42578125" style="40"/>
    <col min="3977" max="3977" width="5.5703125" style="40" customWidth="1"/>
    <col min="3978" max="3978" width="45.7109375" style="40" customWidth="1"/>
    <col min="3979" max="3979" width="5.7109375" style="40" customWidth="1"/>
    <col min="3980" max="3980" width="9.7109375" style="40" customWidth="1"/>
    <col min="3981" max="3981" width="10.7109375" style="40" customWidth="1"/>
    <col min="3982" max="3982" width="13.7109375" style="40" customWidth="1"/>
    <col min="3983" max="3983" width="4.7109375" style="40" customWidth="1"/>
    <col min="3984" max="3984" width="41.28515625" style="40" customWidth="1"/>
    <col min="3985" max="3985" width="6.7109375" style="40" customWidth="1"/>
    <col min="3986" max="3986" width="9.7109375" style="40" customWidth="1"/>
    <col min="3987" max="3987" width="12.7109375" style="40" customWidth="1"/>
    <col min="3988" max="3988" width="14.7109375" style="40" customWidth="1"/>
    <col min="3989" max="3989" width="6.7109375" style="40" customWidth="1"/>
    <col min="3990" max="3990" width="40.85546875" style="40" customWidth="1"/>
    <col min="3991" max="3991" width="6.7109375" style="40" customWidth="1"/>
    <col min="3992" max="3992" width="9.5703125" style="40" customWidth="1"/>
    <col min="3993" max="3993" width="12.7109375" style="40" customWidth="1"/>
    <col min="3994" max="3994" width="14.7109375" style="40" customWidth="1"/>
    <col min="3995" max="4232" width="11.42578125" style="40"/>
    <col min="4233" max="4233" width="5.5703125" style="40" customWidth="1"/>
    <col min="4234" max="4234" width="45.7109375" style="40" customWidth="1"/>
    <col min="4235" max="4235" width="5.7109375" style="40" customWidth="1"/>
    <col min="4236" max="4236" width="9.7109375" style="40" customWidth="1"/>
    <col min="4237" max="4237" width="10.7109375" style="40" customWidth="1"/>
    <col min="4238" max="4238" width="13.7109375" style="40" customWidth="1"/>
    <col min="4239" max="4239" width="4.7109375" style="40" customWidth="1"/>
    <col min="4240" max="4240" width="41.28515625" style="40" customWidth="1"/>
    <col min="4241" max="4241" width="6.7109375" style="40" customWidth="1"/>
    <col min="4242" max="4242" width="9.7109375" style="40" customWidth="1"/>
    <col min="4243" max="4243" width="12.7109375" style="40" customWidth="1"/>
    <col min="4244" max="4244" width="14.7109375" style="40" customWidth="1"/>
    <col min="4245" max="4245" width="6.7109375" style="40" customWidth="1"/>
    <col min="4246" max="4246" width="40.85546875" style="40" customWidth="1"/>
    <col min="4247" max="4247" width="6.7109375" style="40" customWidth="1"/>
    <col min="4248" max="4248" width="9.5703125" style="40" customWidth="1"/>
    <col min="4249" max="4249" width="12.7109375" style="40" customWidth="1"/>
    <col min="4250" max="4250" width="14.7109375" style="40" customWidth="1"/>
    <col min="4251" max="4488" width="11.42578125" style="40"/>
    <col min="4489" max="4489" width="5.5703125" style="40" customWidth="1"/>
    <col min="4490" max="4490" width="45.7109375" style="40" customWidth="1"/>
    <col min="4491" max="4491" width="5.7109375" style="40" customWidth="1"/>
    <col min="4492" max="4492" width="9.7109375" style="40" customWidth="1"/>
    <col min="4493" max="4493" width="10.7109375" style="40" customWidth="1"/>
    <col min="4494" max="4494" width="13.7109375" style="40" customWidth="1"/>
    <col min="4495" max="4495" width="4.7109375" style="40" customWidth="1"/>
    <col min="4496" max="4496" width="41.28515625" style="40" customWidth="1"/>
    <col min="4497" max="4497" width="6.7109375" style="40" customWidth="1"/>
    <col min="4498" max="4498" width="9.7109375" style="40" customWidth="1"/>
    <col min="4499" max="4499" width="12.7109375" style="40" customWidth="1"/>
    <col min="4500" max="4500" width="14.7109375" style="40" customWidth="1"/>
    <col min="4501" max="4501" width="6.7109375" style="40" customWidth="1"/>
    <col min="4502" max="4502" width="40.85546875" style="40" customWidth="1"/>
    <col min="4503" max="4503" width="6.7109375" style="40" customWidth="1"/>
    <col min="4504" max="4504" width="9.5703125" style="40" customWidth="1"/>
    <col min="4505" max="4505" width="12.7109375" style="40" customWidth="1"/>
    <col min="4506" max="4506" width="14.7109375" style="40" customWidth="1"/>
    <col min="4507" max="4744" width="11.42578125" style="40"/>
    <col min="4745" max="4745" width="5.5703125" style="40" customWidth="1"/>
    <col min="4746" max="4746" width="45.7109375" style="40" customWidth="1"/>
    <col min="4747" max="4747" width="5.7109375" style="40" customWidth="1"/>
    <col min="4748" max="4748" width="9.7109375" style="40" customWidth="1"/>
    <col min="4749" max="4749" width="10.7109375" style="40" customWidth="1"/>
    <col min="4750" max="4750" width="13.7109375" style="40" customWidth="1"/>
    <col min="4751" max="4751" width="4.7109375" style="40" customWidth="1"/>
    <col min="4752" max="4752" width="41.28515625" style="40" customWidth="1"/>
    <col min="4753" max="4753" width="6.7109375" style="40" customWidth="1"/>
    <col min="4754" max="4754" width="9.7109375" style="40" customWidth="1"/>
    <col min="4755" max="4755" width="12.7109375" style="40" customWidth="1"/>
    <col min="4756" max="4756" width="14.7109375" style="40" customWidth="1"/>
    <col min="4757" max="4757" width="6.7109375" style="40" customWidth="1"/>
    <col min="4758" max="4758" width="40.85546875" style="40" customWidth="1"/>
    <col min="4759" max="4759" width="6.7109375" style="40" customWidth="1"/>
    <col min="4760" max="4760" width="9.5703125" style="40" customWidth="1"/>
    <col min="4761" max="4761" width="12.7109375" style="40" customWidth="1"/>
    <col min="4762" max="4762" width="14.7109375" style="40" customWidth="1"/>
    <col min="4763" max="5000" width="11.42578125" style="40"/>
    <col min="5001" max="5001" width="5.5703125" style="40" customWidth="1"/>
    <col min="5002" max="5002" width="45.7109375" style="40" customWidth="1"/>
    <col min="5003" max="5003" width="5.7109375" style="40" customWidth="1"/>
    <col min="5004" max="5004" width="9.7109375" style="40" customWidth="1"/>
    <col min="5005" max="5005" width="10.7109375" style="40" customWidth="1"/>
    <col min="5006" max="5006" width="13.7109375" style="40" customWidth="1"/>
    <col min="5007" max="5007" width="4.7109375" style="40" customWidth="1"/>
    <col min="5008" max="5008" width="41.28515625" style="40" customWidth="1"/>
    <col min="5009" max="5009" width="6.7109375" style="40" customWidth="1"/>
    <col min="5010" max="5010" width="9.7109375" style="40" customWidth="1"/>
    <col min="5011" max="5011" width="12.7109375" style="40" customWidth="1"/>
    <col min="5012" max="5012" width="14.7109375" style="40" customWidth="1"/>
    <col min="5013" max="5013" width="6.7109375" style="40" customWidth="1"/>
    <col min="5014" max="5014" width="40.85546875" style="40" customWidth="1"/>
    <col min="5015" max="5015" width="6.7109375" style="40" customWidth="1"/>
    <col min="5016" max="5016" width="9.5703125" style="40" customWidth="1"/>
    <col min="5017" max="5017" width="12.7109375" style="40" customWidth="1"/>
    <col min="5018" max="5018" width="14.7109375" style="40" customWidth="1"/>
    <col min="5019" max="5256" width="11.42578125" style="40"/>
    <col min="5257" max="5257" width="5.5703125" style="40" customWidth="1"/>
    <col min="5258" max="5258" width="45.7109375" style="40" customWidth="1"/>
    <col min="5259" max="5259" width="5.7109375" style="40" customWidth="1"/>
    <col min="5260" max="5260" width="9.7109375" style="40" customWidth="1"/>
    <col min="5261" max="5261" width="10.7109375" style="40" customWidth="1"/>
    <col min="5262" max="5262" width="13.7109375" style="40" customWidth="1"/>
    <col min="5263" max="5263" width="4.7109375" style="40" customWidth="1"/>
    <col min="5264" max="5264" width="41.28515625" style="40" customWidth="1"/>
    <col min="5265" max="5265" width="6.7109375" style="40" customWidth="1"/>
    <col min="5266" max="5266" width="9.7109375" style="40" customWidth="1"/>
    <col min="5267" max="5267" width="12.7109375" style="40" customWidth="1"/>
    <col min="5268" max="5268" width="14.7109375" style="40" customWidth="1"/>
    <col min="5269" max="5269" width="6.7109375" style="40" customWidth="1"/>
    <col min="5270" max="5270" width="40.85546875" style="40" customWidth="1"/>
    <col min="5271" max="5271" width="6.7109375" style="40" customWidth="1"/>
    <col min="5272" max="5272" width="9.5703125" style="40" customWidth="1"/>
    <col min="5273" max="5273" width="12.7109375" style="40" customWidth="1"/>
    <col min="5274" max="5274" width="14.7109375" style="40" customWidth="1"/>
    <col min="5275" max="5512" width="11.42578125" style="40"/>
    <col min="5513" max="5513" width="5.5703125" style="40" customWidth="1"/>
    <col min="5514" max="5514" width="45.7109375" style="40" customWidth="1"/>
    <col min="5515" max="5515" width="5.7109375" style="40" customWidth="1"/>
    <col min="5516" max="5516" width="9.7109375" style="40" customWidth="1"/>
    <col min="5517" max="5517" width="10.7109375" style="40" customWidth="1"/>
    <col min="5518" max="5518" width="13.7109375" style="40" customWidth="1"/>
    <col min="5519" max="5519" width="4.7109375" style="40" customWidth="1"/>
    <col min="5520" max="5520" width="41.28515625" style="40" customWidth="1"/>
    <col min="5521" max="5521" width="6.7109375" style="40" customWidth="1"/>
    <col min="5522" max="5522" width="9.7109375" style="40" customWidth="1"/>
    <col min="5523" max="5523" width="12.7109375" style="40" customWidth="1"/>
    <col min="5524" max="5524" width="14.7109375" style="40" customWidth="1"/>
    <col min="5525" max="5525" width="6.7109375" style="40" customWidth="1"/>
    <col min="5526" max="5526" width="40.85546875" style="40" customWidth="1"/>
    <col min="5527" max="5527" width="6.7109375" style="40" customWidth="1"/>
    <col min="5528" max="5528" width="9.5703125" style="40" customWidth="1"/>
    <col min="5529" max="5529" width="12.7109375" style="40" customWidth="1"/>
    <col min="5530" max="5530" width="14.7109375" style="40" customWidth="1"/>
    <col min="5531" max="5768" width="11.42578125" style="40"/>
    <col min="5769" max="5769" width="5.5703125" style="40" customWidth="1"/>
    <col min="5770" max="5770" width="45.7109375" style="40" customWidth="1"/>
    <col min="5771" max="5771" width="5.7109375" style="40" customWidth="1"/>
    <col min="5772" max="5772" width="9.7109375" style="40" customWidth="1"/>
    <col min="5773" max="5773" width="10.7109375" style="40" customWidth="1"/>
    <col min="5774" max="5774" width="13.7109375" style="40" customWidth="1"/>
    <col min="5775" max="5775" width="4.7109375" style="40" customWidth="1"/>
    <col min="5776" max="5776" width="41.28515625" style="40" customWidth="1"/>
    <col min="5777" max="5777" width="6.7109375" style="40" customWidth="1"/>
    <col min="5778" max="5778" width="9.7109375" style="40" customWidth="1"/>
    <col min="5779" max="5779" width="12.7109375" style="40" customWidth="1"/>
    <col min="5780" max="5780" width="14.7109375" style="40" customWidth="1"/>
    <col min="5781" max="5781" width="6.7109375" style="40" customWidth="1"/>
    <col min="5782" max="5782" width="40.85546875" style="40" customWidth="1"/>
    <col min="5783" max="5783" width="6.7109375" style="40" customWidth="1"/>
    <col min="5784" max="5784" width="9.5703125" style="40" customWidth="1"/>
    <col min="5785" max="5785" width="12.7109375" style="40" customWidth="1"/>
    <col min="5786" max="5786" width="14.7109375" style="40" customWidth="1"/>
    <col min="5787" max="6024" width="11.42578125" style="40"/>
    <col min="6025" max="6025" width="5.5703125" style="40" customWidth="1"/>
    <col min="6026" max="6026" width="45.7109375" style="40" customWidth="1"/>
    <col min="6027" max="6027" width="5.7109375" style="40" customWidth="1"/>
    <col min="6028" max="6028" width="9.7109375" style="40" customWidth="1"/>
    <col min="6029" max="6029" width="10.7109375" style="40" customWidth="1"/>
    <col min="6030" max="6030" width="13.7109375" style="40" customWidth="1"/>
    <col min="6031" max="6031" width="4.7109375" style="40" customWidth="1"/>
    <col min="6032" max="6032" width="41.28515625" style="40" customWidth="1"/>
    <col min="6033" max="6033" width="6.7109375" style="40" customWidth="1"/>
    <col min="6034" max="6034" width="9.7109375" style="40" customWidth="1"/>
    <col min="6035" max="6035" width="12.7109375" style="40" customWidth="1"/>
    <col min="6036" max="6036" width="14.7109375" style="40" customWidth="1"/>
    <col min="6037" max="6037" width="6.7109375" style="40" customWidth="1"/>
    <col min="6038" max="6038" width="40.85546875" style="40" customWidth="1"/>
    <col min="6039" max="6039" width="6.7109375" style="40" customWidth="1"/>
    <col min="6040" max="6040" width="9.5703125" style="40" customWidth="1"/>
    <col min="6041" max="6041" width="12.7109375" style="40" customWidth="1"/>
    <col min="6042" max="6042" width="14.7109375" style="40" customWidth="1"/>
    <col min="6043" max="6280" width="11.42578125" style="40"/>
    <col min="6281" max="6281" width="5.5703125" style="40" customWidth="1"/>
    <col min="6282" max="6282" width="45.7109375" style="40" customWidth="1"/>
    <col min="6283" max="6283" width="5.7109375" style="40" customWidth="1"/>
    <col min="6284" max="6284" width="9.7109375" style="40" customWidth="1"/>
    <col min="6285" max="6285" width="10.7109375" style="40" customWidth="1"/>
    <col min="6286" max="6286" width="13.7109375" style="40" customWidth="1"/>
    <col min="6287" max="6287" width="4.7109375" style="40" customWidth="1"/>
    <col min="6288" max="6288" width="41.28515625" style="40" customWidth="1"/>
    <col min="6289" max="6289" width="6.7109375" style="40" customWidth="1"/>
    <col min="6290" max="6290" width="9.7109375" style="40" customWidth="1"/>
    <col min="6291" max="6291" width="12.7109375" style="40" customWidth="1"/>
    <col min="6292" max="6292" width="14.7109375" style="40" customWidth="1"/>
    <col min="6293" max="6293" width="6.7109375" style="40" customWidth="1"/>
    <col min="6294" max="6294" width="40.85546875" style="40" customWidth="1"/>
    <col min="6295" max="6295" width="6.7109375" style="40" customWidth="1"/>
    <col min="6296" max="6296" width="9.5703125" style="40" customWidth="1"/>
    <col min="6297" max="6297" width="12.7109375" style="40" customWidth="1"/>
    <col min="6298" max="6298" width="14.7109375" style="40" customWidth="1"/>
    <col min="6299" max="6536" width="11.42578125" style="40"/>
    <col min="6537" max="6537" width="5.5703125" style="40" customWidth="1"/>
    <col min="6538" max="6538" width="45.7109375" style="40" customWidth="1"/>
    <col min="6539" max="6539" width="5.7109375" style="40" customWidth="1"/>
    <col min="6540" max="6540" width="9.7109375" style="40" customWidth="1"/>
    <col min="6541" max="6541" width="10.7109375" style="40" customWidth="1"/>
    <col min="6542" max="6542" width="13.7109375" style="40" customWidth="1"/>
    <col min="6543" max="6543" width="4.7109375" style="40" customWidth="1"/>
    <col min="6544" max="6544" width="41.28515625" style="40" customWidth="1"/>
    <col min="6545" max="6545" width="6.7109375" style="40" customWidth="1"/>
    <col min="6546" max="6546" width="9.7109375" style="40" customWidth="1"/>
    <col min="6547" max="6547" width="12.7109375" style="40" customWidth="1"/>
    <col min="6548" max="6548" width="14.7109375" style="40" customWidth="1"/>
    <col min="6549" max="6549" width="6.7109375" style="40" customWidth="1"/>
    <col min="6550" max="6550" width="40.85546875" style="40" customWidth="1"/>
    <col min="6551" max="6551" width="6.7109375" style="40" customWidth="1"/>
    <col min="6552" max="6552" width="9.5703125" style="40" customWidth="1"/>
    <col min="6553" max="6553" width="12.7109375" style="40" customWidth="1"/>
    <col min="6554" max="6554" width="14.7109375" style="40" customWidth="1"/>
    <col min="6555" max="6792" width="11.42578125" style="40"/>
    <col min="6793" max="6793" width="5.5703125" style="40" customWidth="1"/>
    <col min="6794" max="6794" width="45.7109375" style="40" customWidth="1"/>
    <col min="6795" max="6795" width="5.7109375" style="40" customWidth="1"/>
    <col min="6796" max="6796" width="9.7109375" style="40" customWidth="1"/>
    <col min="6797" max="6797" width="10.7109375" style="40" customWidth="1"/>
    <col min="6798" max="6798" width="13.7109375" style="40" customWidth="1"/>
    <col min="6799" max="6799" width="4.7109375" style="40" customWidth="1"/>
    <col min="6800" max="6800" width="41.28515625" style="40" customWidth="1"/>
    <col min="6801" max="6801" width="6.7109375" style="40" customWidth="1"/>
    <col min="6802" max="6802" width="9.7109375" style="40" customWidth="1"/>
    <col min="6803" max="6803" width="12.7109375" style="40" customWidth="1"/>
    <col min="6804" max="6804" width="14.7109375" style="40" customWidth="1"/>
    <col min="6805" max="6805" width="6.7109375" style="40" customWidth="1"/>
    <col min="6806" max="6806" width="40.85546875" style="40" customWidth="1"/>
    <col min="6807" max="6807" width="6.7109375" style="40" customWidth="1"/>
    <col min="6808" max="6808" width="9.5703125" style="40" customWidth="1"/>
    <col min="6809" max="6809" width="12.7109375" style="40" customWidth="1"/>
    <col min="6810" max="6810" width="14.7109375" style="40" customWidth="1"/>
    <col min="6811" max="7048" width="11.42578125" style="40"/>
    <col min="7049" max="7049" width="5.5703125" style="40" customWidth="1"/>
    <col min="7050" max="7050" width="45.7109375" style="40" customWidth="1"/>
    <col min="7051" max="7051" width="5.7109375" style="40" customWidth="1"/>
    <col min="7052" max="7052" width="9.7109375" style="40" customWidth="1"/>
    <col min="7053" max="7053" width="10.7109375" style="40" customWidth="1"/>
    <col min="7054" max="7054" width="13.7109375" style="40" customWidth="1"/>
    <col min="7055" max="7055" width="4.7109375" style="40" customWidth="1"/>
    <col min="7056" max="7056" width="41.28515625" style="40" customWidth="1"/>
    <col min="7057" max="7057" width="6.7109375" style="40" customWidth="1"/>
    <col min="7058" max="7058" width="9.7109375" style="40" customWidth="1"/>
    <col min="7059" max="7059" width="12.7109375" style="40" customWidth="1"/>
    <col min="7060" max="7060" width="14.7109375" style="40" customWidth="1"/>
    <col min="7061" max="7061" width="6.7109375" style="40" customWidth="1"/>
    <col min="7062" max="7062" width="40.85546875" style="40" customWidth="1"/>
    <col min="7063" max="7063" width="6.7109375" style="40" customWidth="1"/>
    <col min="7064" max="7064" width="9.5703125" style="40" customWidth="1"/>
    <col min="7065" max="7065" width="12.7109375" style="40" customWidth="1"/>
    <col min="7066" max="7066" width="14.7109375" style="40" customWidth="1"/>
    <col min="7067" max="7304" width="11.42578125" style="40"/>
    <col min="7305" max="7305" width="5.5703125" style="40" customWidth="1"/>
    <col min="7306" max="7306" width="45.7109375" style="40" customWidth="1"/>
    <col min="7307" max="7307" width="5.7109375" style="40" customWidth="1"/>
    <col min="7308" max="7308" width="9.7109375" style="40" customWidth="1"/>
    <col min="7309" max="7309" width="10.7109375" style="40" customWidth="1"/>
    <col min="7310" max="7310" width="13.7109375" style="40" customWidth="1"/>
    <col min="7311" max="7311" width="4.7109375" style="40" customWidth="1"/>
    <col min="7312" max="7312" width="41.28515625" style="40" customWidth="1"/>
    <col min="7313" max="7313" width="6.7109375" style="40" customWidth="1"/>
    <col min="7314" max="7314" width="9.7109375" style="40" customWidth="1"/>
    <col min="7315" max="7315" width="12.7109375" style="40" customWidth="1"/>
    <col min="7316" max="7316" width="14.7109375" style="40" customWidth="1"/>
    <col min="7317" max="7317" width="6.7109375" style="40" customWidth="1"/>
    <col min="7318" max="7318" width="40.85546875" style="40" customWidth="1"/>
    <col min="7319" max="7319" width="6.7109375" style="40" customWidth="1"/>
    <col min="7320" max="7320" width="9.5703125" style="40" customWidth="1"/>
    <col min="7321" max="7321" width="12.7109375" style="40" customWidth="1"/>
    <col min="7322" max="7322" width="14.7109375" style="40" customWidth="1"/>
    <col min="7323" max="7560" width="11.42578125" style="40"/>
    <col min="7561" max="7561" width="5.5703125" style="40" customWidth="1"/>
    <col min="7562" max="7562" width="45.7109375" style="40" customWidth="1"/>
    <col min="7563" max="7563" width="5.7109375" style="40" customWidth="1"/>
    <col min="7564" max="7564" width="9.7109375" style="40" customWidth="1"/>
    <col min="7565" max="7565" width="10.7109375" style="40" customWidth="1"/>
    <col min="7566" max="7566" width="13.7109375" style="40" customWidth="1"/>
    <col min="7567" max="7567" width="4.7109375" style="40" customWidth="1"/>
    <col min="7568" max="7568" width="41.28515625" style="40" customWidth="1"/>
    <col min="7569" max="7569" width="6.7109375" style="40" customWidth="1"/>
    <col min="7570" max="7570" width="9.7109375" style="40" customWidth="1"/>
    <col min="7571" max="7571" width="12.7109375" style="40" customWidth="1"/>
    <col min="7572" max="7572" width="14.7109375" style="40" customWidth="1"/>
    <col min="7573" max="7573" width="6.7109375" style="40" customWidth="1"/>
    <col min="7574" max="7574" width="40.85546875" style="40" customWidth="1"/>
    <col min="7575" max="7575" width="6.7109375" style="40" customWidth="1"/>
    <col min="7576" max="7576" width="9.5703125" style="40" customWidth="1"/>
    <col min="7577" max="7577" width="12.7109375" style="40" customWidth="1"/>
    <col min="7578" max="7578" width="14.7109375" style="40" customWidth="1"/>
    <col min="7579" max="7816" width="11.42578125" style="40"/>
    <col min="7817" max="7817" width="5.5703125" style="40" customWidth="1"/>
    <col min="7818" max="7818" width="45.7109375" style="40" customWidth="1"/>
    <col min="7819" max="7819" width="5.7109375" style="40" customWidth="1"/>
    <col min="7820" max="7820" width="9.7109375" style="40" customWidth="1"/>
    <col min="7821" max="7821" width="10.7109375" style="40" customWidth="1"/>
    <col min="7822" max="7822" width="13.7109375" style="40" customWidth="1"/>
    <col min="7823" max="7823" width="4.7109375" style="40" customWidth="1"/>
    <col min="7824" max="7824" width="41.28515625" style="40" customWidth="1"/>
    <col min="7825" max="7825" width="6.7109375" style="40" customWidth="1"/>
    <col min="7826" max="7826" width="9.7109375" style="40" customWidth="1"/>
    <col min="7827" max="7827" width="12.7109375" style="40" customWidth="1"/>
    <col min="7828" max="7828" width="14.7109375" style="40" customWidth="1"/>
    <col min="7829" max="7829" width="6.7109375" style="40" customWidth="1"/>
    <col min="7830" max="7830" width="40.85546875" style="40" customWidth="1"/>
    <col min="7831" max="7831" width="6.7109375" style="40" customWidth="1"/>
    <col min="7832" max="7832" width="9.5703125" style="40" customWidth="1"/>
    <col min="7833" max="7833" width="12.7109375" style="40" customWidth="1"/>
    <col min="7834" max="7834" width="14.7109375" style="40" customWidth="1"/>
    <col min="7835" max="8072" width="11.42578125" style="40"/>
    <col min="8073" max="8073" width="5.5703125" style="40" customWidth="1"/>
    <col min="8074" max="8074" width="45.7109375" style="40" customWidth="1"/>
    <col min="8075" max="8075" width="5.7109375" style="40" customWidth="1"/>
    <col min="8076" max="8076" width="9.7109375" style="40" customWidth="1"/>
    <col min="8077" max="8077" width="10.7109375" style="40" customWidth="1"/>
    <col min="8078" max="8078" width="13.7109375" style="40" customWidth="1"/>
    <col min="8079" max="8079" width="4.7109375" style="40" customWidth="1"/>
    <col min="8080" max="8080" width="41.28515625" style="40" customWidth="1"/>
    <col min="8081" max="8081" width="6.7109375" style="40" customWidth="1"/>
    <col min="8082" max="8082" width="9.7109375" style="40" customWidth="1"/>
    <col min="8083" max="8083" width="12.7109375" style="40" customWidth="1"/>
    <col min="8084" max="8084" width="14.7109375" style="40" customWidth="1"/>
    <col min="8085" max="8085" width="6.7109375" style="40" customWidth="1"/>
    <col min="8086" max="8086" width="40.85546875" style="40" customWidth="1"/>
    <col min="8087" max="8087" width="6.7109375" style="40" customWidth="1"/>
    <col min="8088" max="8088" width="9.5703125" style="40" customWidth="1"/>
    <col min="8089" max="8089" width="12.7109375" style="40" customWidth="1"/>
    <col min="8090" max="8090" width="14.7109375" style="40" customWidth="1"/>
    <col min="8091" max="8328" width="11.42578125" style="40"/>
    <col min="8329" max="8329" width="5.5703125" style="40" customWidth="1"/>
    <col min="8330" max="8330" width="45.7109375" style="40" customWidth="1"/>
    <col min="8331" max="8331" width="5.7109375" style="40" customWidth="1"/>
    <col min="8332" max="8332" width="9.7109375" style="40" customWidth="1"/>
    <col min="8333" max="8333" width="10.7109375" style="40" customWidth="1"/>
    <col min="8334" max="8334" width="13.7109375" style="40" customWidth="1"/>
    <col min="8335" max="8335" width="4.7109375" style="40" customWidth="1"/>
    <col min="8336" max="8336" width="41.28515625" style="40" customWidth="1"/>
    <col min="8337" max="8337" width="6.7109375" style="40" customWidth="1"/>
    <col min="8338" max="8338" width="9.7109375" style="40" customWidth="1"/>
    <col min="8339" max="8339" width="12.7109375" style="40" customWidth="1"/>
    <col min="8340" max="8340" width="14.7109375" style="40" customWidth="1"/>
    <col min="8341" max="8341" width="6.7109375" style="40" customWidth="1"/>
    <col min="8342" max="8342" width="40.85546875" style="40" customWidth="1"/>
    <col min="8343" max="8343" width="6.7109375" style="40" customWidth="1"/>
    <col min="8344" max="8344" width="9.5703125" style="40" customWidth="1"/>
    <col min="8345" max="8345" width="12.7109375" style="40" customWidth="1"/>
    <col min="8346" max="8346" width="14.7109375" style="40" customWidth="1"/>
    <col min="8347" max="8584" width="11.42578125" style="40"/>
    <col min="8585" max="8585" width="5.5703125" style="40" customWidth="1"/>
    <col min="8586" max="8586" width="45.7109375" style="40" customWidth="1"/>
    <col min="8587" max="8587" width="5.7109375" style="40" customWidth="1"/>
    <col min="8588" max="8588" width="9.7109375" style="40" customWidth="1"/>
    <col min="8589" max="8589" width="10.7109375" style="40" customWidth="1"/>
    <col min="8590" max="8590" width="13.7109375" style="40" customWidth="1"/>
    <col min="8591" max="8591" width="4.7109375" style="40" customWidth="1"/>
    <col min="8592" max="8592" width="41.28515625" style="40" customWidth="1"/>
    <col min="8593" max="8593" width="6.7109375" style="40" customWidth="1"/>
    <col min="8594" max="8594" width="9.7109375" style="40" customWidth="1"/>
    <col min="8595" max="8595" width="12.7109375" style="40" customWidth="1"/>
    <col min="8596" max="8596" width="14.7109375" style="40" customWidth="1"/>
    <col min="8597" max="8597" width="6.7109375" style="40" customWidth="1"/>
    <col min="8598" max="8598" width="40.85546875" style="40" customWidth="1"/>
    <col min="8599" max="8599" width="6.7109375" style="40" customWidth="1"/>
    <col min="8600" max="8600" width="9.5703125" style="40" customWidth="1"/>
    <col min="8601" max="8601" width="12.7109375" style="40" customWidth="1"/>
    <col min="8602" max="8602" width="14.7109375" style="40" customWidth="1"/>
    <col min="8603" max="8840" width="11.42578125" style="40"/>
    <col min="8841" max="8841" width="5.5703125" style="40" customWidth="1"/>
    <col min="8842" max="8842" width="45.7109375" style="40" customWidth="1"/>
    <col min="8843" max="8843" width="5.7109375" style="40" customWidth="1"/>
    <col min="8844" max="8844" width="9.7109375" style="40" customWidth="1"/>
    <col min="8845" max="8845" width="10.7109375" style="40" customWidth="1"/>
    <col min="8846" max="8846" width="13.7109375" style="40" customWidth="1"/>
    <col min="8847" max="8847" width="4.7109375" style="40" customWidth="1"/>
    <col min="8848" max="8848" width="41.28515625" style="40" customWidth="1"/>
    <col min="8849" max="8849" width="6.7109375" style="40" customWidth="1"/>
    <col min="8850" max="8850" width="9.7109375" style="40" customWidth="1"/>
    <col min="8851" max="8851" width="12.7109375" style="40" customWidth="1"/>
    <col min="8852" max="8852" width="14.7109375" style="40" customWidth="1"/>
    <col min="8853" max="8853" width="6.7109375" style="40" customWidth="1"/>
    <col min="8854" max="8854" width="40.85546875" style="40" customWidth="1"/>
    <col min="8855" max="8855" width="6.7109375" style="40" customWidth="1"/>
    <col min="8856" max="8856" width="9.5703125" style="40" customWidth="1"/>
    <col min="8857" max="8857" width="12.7109375" style="40" customWidth="1"/>
    <col min="8858" max="8858" width="14.7109375" style="40" customWidth="1"/>
    <col min="8859" max="9096" width="11.42578125" style="40"/>
    <col min="9097" max="9097" width="5.5703125" style="40" customWidth="1"/>
    <col min="9098" max="9098" width="45.7109375" style="40" customWidth="1"/>
    <col min="9099" max="9099" width="5.7109375" style="40" customWidth="1"/>
    <col min="9100" max="9100" width="9.7109375" style="40" customWidth="1"/>
    <col min="9101" max="9101" width="10.7109375" style="40" customWidth="1"/>
    <col min="9102" max="9102" width="13.7109375" style="40" customWidth="1"/>
    <col min="9103" max="9103" width="4.7109375" style="40" customWidth="1"/>
    <col min="9104" max="9104" width="41.28515625" style="40" customWidth="1"/>
    <col min="9105" max="9105" width="6.7109375" style="40" customWidth="1"/>
    <col min="9106" max="9106" width="9.7109375" style="40" customWidth="1"/>
    <col min="9107" max="9107" width="12.7109375" style="40" customWidth="1"/>
    <col min="9108" max="9108" width="14.7109375" style="40" customWidth="1"/>
    <col min="9109" max="9109" width="6.7109375" style="40" customWidth="1"/>
    <col min="9110" max="9110" width="40.85546875" style="40" customWidth="1"/>
    <col min="9111" max="9111" width="6.7109375" style="40" customWidth="1"/>
    <col min="9112" max="9112" width="9.5703125" style="40" customWidth="1"/>
    <col min="9113" max="9113" width="12.7109375" style="40" customWidth="1"/>
    <col min="9114" max="9114" width="14.7109375" style="40" customWidth="1"/>
    <col min="9115" max="9352" width="11.42578125" style="40"/>
    <col min="9353" max="9353" width="5.5703125" style="40" customWidth="1"/>
    <col min="9354" max="9354" width="45.7109375" style="40" customWidth="1"/>
    <col min="9355" max="9355" width="5.7109375" style="40" customWidth="1"/>
    <col min="9356" max="9356" width="9.7109375" style="40" customWidth="1"/>
    <col min="9357" max="9357" width="10.7109375" style="40" customWidth="1"/>
    <col min="9358" max="9358" width="13.7109375" style="40" customWidth="1"/>
    <col min="9359" max="9359" width="4.7109375" style="40" customWidth="1"/>
    <col min="9360" max="9360" width="41.28515625" style="40" customWidth="1"/>
    <col min="9361" max="9361" width="6.7109375" style="40" customWidth="1"/>
    <col min="9362" max="9362" width="9.7109375" style="40" customWidth="1"/>
    <col min="9363" max="9363" width="12.7109375" style="40" customWidth="1"/>
    <col min="9364" max="9364" width="14.7109375" style="40" customWidth="1"/>
    <col min="9365" max="9365" width="6.7109375" style="40" customWidth="1"/>
    <col min="9366" max="9366" width="40.85546875" style="40" customWidth="1"/>
    <col min="9367" max="9367" width="6.7109375" style="40" customWidth="1"/>
    <col min="9368" max="9368" width="9.5703125" style="40" customWidth="1"/>
    <col min="9369" max="9369" width="12.7109375" style="40" customWidth="1"/>
    <col min="9370" max="9370" width="14.7109375" style="40" customWidth="1"/>
    <col min="9371" max="9608" width="11.42578125" style="40"/>
    <col min="9609" max="9609" width="5.5703125" style="40" customWidth="1"/>
    <col min="9610" max="9610" width="45.7109375" style="40" customWidth="1"/>
    <col min="9611" max="9611" width="5.7109375" style="40" customWidth="1"/>
    <col min="9612" max="9612" width="9.7109375" style="40" customWidth="1"/>
    <col min="9613" max="9613" width="10.7109375" style="40" customWidth="1"/>
    <col min="9614" max="9614" width="13.7109375" style="40" customWidth="1"/>
    <col min="9615" max="9615" width="4.7109375" style="40" customWidth="1"/>
    <col min="9616" max="9616" width="41.28515625" style="40" customWidth="1"/>
    <col min="9617" max="9617" width="6.7109375" style="40" customWidth="1"/>
    <col min="9618" max="9618" width="9.7109375" style="40" customWidth="1"/>
    <col min="9619" max="9619" width="12.7109375" style="40" customWidth="1"/>
    <col min="9620" max="9620" width="14.7109375" style="40" customWidth="1"/>
    <col min="9621" max="9621" width="6.7109375" style="40" customWidth="1"/>
    <col min="9622" max="9622" width="40.85546875" style="40" customWidth="1"/>
    <col min="9623" max="9623" width="6.7109375" style="40" customWidth="1"/>
    <col min="9624" max="9624" width="9.5703125" style="40" customWidth="1"/>
    <col min="9625" max="9625" width="12.7109375" style="40" customWidth="1"/>
    <col min="9626" max="9626" width="14.7109375" style="40" customWidth="1"/>
    <col min="9627" max="9864" width="11.42578125" style="40"/>
    <col min="9865" max="9865" width="5.5703125" style="40" customWidth="1"/>
    <col min="9866" max="9866" width="45.7109375" style="40" customWidth="1"/>
    <col min="9867" max="9867" width="5.7109375" style="40" customWidth="1"/>
    <col min="9868" max="9868" width="9.7109375" style="40" customWidth="1"/>
    <col min="9869" max="9869" width="10.7109375" style="40" customWidth="1"/>
    <col min="9870" max="9870" width="13.7109375" style="40" customWidth="1"/>
    <col min="9871" max="9871" width="4.7109375" style="40" customWidth="1"/>
    <col min="9872" max="9872" width="41.28515625" style="40" customWidth="1"/>
    <col min="9873" max="9873" width="6.7109375" style="40" customWidth="1"/>
    <col min="9874" max="9874" width="9.7109375" style="40" customWidth="1"/>
    <col min="9875" max="9875" width="12.7109375" style="40" customWidth="1"/>
    <col min="9876" max="9876" width="14.7109375" style="40" customWidth="1"/>
    <col min="9877" max="9877" width="6.7109375" style="40" customWidth="1"/>
    <col min="9878" max="9878" width="40.85546875" style="40" customWidth="1"/>
    <col min="9879" max="9879" width="6.7109375" style="40" customWidth="1"/>
    <col min="9880" max="9880" width="9.5703125" style="40" customWidth="1"/>
    <col min="9881" max="9881" width="12.7109375" style="40" customWidth="1"/>
    <col min="9882" max="9882" width="14.7109375" style="40" customWidth="1"/>
    <col min="9883" max="10120" width="11.42578125" style="40"/>
    <col min="10121" max="10121" width="5.5703125" style="40" customWidth="1"/>
    <col min="10122" max="10122" width="45.7109375" style="40" customWidth="1"/>
    <col min="10123" max="10123" width="5.7109375" style="40" customWidth="1"/>
    <col min="10124" max="10124" width="9.7109375" style="40" customWidth="1"/>
    <col min="10125" max="10125" width="10.7109375" style="40" customWidth="1"/>
    <col min="10126" max="10126" width="13.7109375" style="40" customWidth="1"/>
    <col min="10127" max="10127" width="4.7109375" style="40" customWidth="1"/>
    <col min="10128" max="10128" width="41.28515625" style="40" customWidth="1"/>
    <col min="10129" max="10129" width="6.7109375" style="40" customWidth="1"/>
    <col min="10130" max="10130" width="9.7109375" style="40" customWidth="1"/>
    <col min="10131" max="10131" width="12.7109375" style="40" customWidth="1"/>
    <col min="10132" max="10132" width="14.7109375" style="40" customWidth="1"/>
    <col min="10133" max="10133" width="6.7109375" style="40" customWidth="1"/>
    <col min="10134" max="10134" width="40.85546875" style="40" customWidth="1"/>
    <col min="10135" max="10135" width="6.7109375" style="40" customWidth="1"/>
    <col min="10136" max="10136" width="9.5703125" style="40" customWidth="1"/>
    <col min="10137" max="10137" width="12.7109375" style="40" customWidth="1"/>
    <col min="10138" max="10138" width="14.7109375" style="40" customWidth="1"/>
    <col min="10139" max="10376" width="11.42578125" style="40"/>
    <col min="10377" max="10377" width="5.5703125" style="40" customWidth="1"/>
    <col min="10378" max="10378" width="45.7109375" style="40" customWidth="1"/>
    <col min="10379" max="10379" width="5.7109375" style="40" customWidth="1"/>
    <col min="10380" max="10380" width="9.7109375" style="40" customWidth="1"/>
    <col min="10381" max="10381" width="10.7109375" style="40" customWidth="1"/>
    <col min="10382" max="10382" width="13.7109375" style="40" customWidth="1"/>
    <col min="10383" max="10383" width="4.7109375" style="40" customWidth="1"/>
    <col min="10384" max="10384" width="41.28515625" style="40" customWidth="1"/>
    <col min="10385" max="10385" width="6.7109375" style="40" customWidth="1"/>
    <col min="10386" max="10386" width="9.7109375" style="40" customWidth="1"/>
    <col min="10387" max="10387" width="12.7109375" style="40" customWidth="1"/>
    <col min="10388" max="10388" width="14.7109375" style="40" customWidth="1"/>
    <col min="10389" max="10389" width="6.7109375" style="40" customWidth="1"/>
    <col min="10390" max="10390" width="40.85546875" style="40" customWidth="1"/>
    <col min="10391" max="10391" width="6.7109375" style="40" customWidth="1"/>
    <col min="10392" max="10392" width="9.5703125" style="40" customWidth="1"/>
    <col min="10393" max="10393" width="12.7109375" style="40" customWidth="1"/>
    <col min="10394" max="10394" width="14.7109375" style="40" customWidth="1"/>
    <col min="10395" max="10632" width="11.42578125" style="40"/>
    <col min="10633" max="10633" width="5.5703125" style="40" customWidth="1"/>
    <col min="10634" max="10634" width="45.7109375" style="40" customWidth="1"/>
    <col min="10635" max="10635" width="5.7109375" style="40" customWidth="1"/>
    <col min="10636" max="10636" width="9.7109375" style="40" customWidth="1"/>
    <col min="10637" max="10637" width="10.7109375" style="40" customWidth="1"/>
    <col min="10638" max="10638" width="13.7109375" style="40" customWidth="1"/>
    <col min="10639" max="10639" width="4.7109375" style="40" customWidth="1"/>
    <col min="10640" max="10640" width="41.28515625" style="40" customWidth="1"/>
    <col min="10641" max="10641" width="6.7109375" style="40" customWidth="1"/>
    <col min="10642" max="10642" width="9.7109375" style="40" customWidth="1"/>
    <col min="10643" max="10643" width="12.7109375" style="40" customWidth="1"/>
    <col min="10644" max="10644" width="14.7109375" style="40" customWidth="1"/>
    <col min="10645" max="10645" width="6.7109375" style="40" customWidth="1"/>
    <col min="10646" max="10646" width="40.85546875" style="40" customWidth="1"/>
    <col min="10647" max="10647" width="6.7109375" style="40" customWidth="1"/>
    <col min="10648" max="10648" width="9.5703125" style="40" customWidth="1"/>
    <col min="10649" max="10649" width="12.7109375" style="40" customWidth="1"/>
    <col min="10650" max="10650" width="14.7109375" style="40" customWidth="1"/>
    <col min="10651" max="10888" width="11.42578125" style="40"/>
    <col min="10889" max="10889" width="5.5703125" style="40" customWidth="1"/>
    <col min="10890" max="10890" width="45.7109375" style="40" customWidth="1"/>
    <col min="10891" max="10891" width="5.7109375" style="40" customWidth="1"/>
    <col min="10892" max="10892" width="9.7109375" style="40" customWidth="1"/>
    <col min="10893" max="10893" width="10.7109375" style="40" customWidth="1"/>
    <col min="10894" max="10894" width="13.7109375" style="40" customWidth="1"/>
    <col min="10895" max="10895" width="4.7109375" style="40" customWidth="1"/>
    <col min="10896" max="10896" width="41.28515625" style="40" customWidth="1"/>
    <col min="10897" max="10897" width="6.7109375" style="40" customWidth="1"/>
    <col min="10898" max="10898" width="9.7109375" style="40" customWidth="1"/>
    <col min="10899" max="10899" width="12.7109375" style="40" customWidth="1"/>
    <col min="10900" max="10900" width="14.7109375" style="40" customWidth="1"/>
    <col min="10901" max="10901" width="6.7109375" style="40" customWidth="1"/>
    <col min="10902" max="10902" width="40.85546875" style="40" customWidth="1"/>
    <col min="10903" max="10903" width="6.7109375" style="40" customWidth="1"/>
    <col min="10904" max="10904" width="9.5703125" style="40" customWidth="1"/>
    <col min="10905" max="10905" width="12.7109375" style="40" customWidth="1"/>
    <col min="10906" max="10906" width="14.7109375" style="40" customWidth="1"/>
    <col min="10907" max="11144" width="11.42578125" style="40"/>
    <col min="11145" max="11145" width="5.5703125" style="40" customWidth="1"/>
    <col min="11146" max="11146" width="45.7109375" style="40" customWidth="1"/>
    <col min="11147" max="11147" width="5.7109375" style="40" customWidth="1"/>
    <col min="11148" max="11148" width="9.7109375" style="40" customWidth="1"/>
    <col min="11149" max="11149" width="10.7109375" style="40" customWidth="1"/>
    <col min="11150" max="11150" width="13.7109375" style="40" customWidth="1"/>
    <col min="11151" max="11151" width="4.7109375" style="40" customWidth="1"/>
    <col min="11152" max="11152" width="41.28515625" style="40" customWidth="1"/>
    <col min="11153" max="11153" width="6.7109375" style="40" customWidth="1"/>
    <col min="11154" max="11154" width="9.7109375" style="40" customWidth="1"/>
    <col min="11155" max="11155" width="12.7109375" style="40" customWidth="1"/>
    <col min="11156" max="11156" width="14.7109375" style="40" customWidth="1"/>
    <col min="11157" max="11157" width="6.7109375" style="40" customWidth="1"/>
    <col min="11158" max="11158" width="40.85546875" style="40" customWidth="1"/>
    <col min="11159" max="11159" width="6.7109375" style="40" customWidth="1"/>
    <col min="11160" max="11160" width="9.5703125" style="40" customWidth="1"/>
    <col min="11161" max="11161" width="12.7109375" style="40" customWidth="1"/>
    <col min="11162" max="11162" width="14.7109375" style="40" customWidth="1"/>
    <col min="11163" max="11400" width="11.42578125" style="40"/>
    <col min="11401" max="11401" width="5.5703125" style="40" customWidth="1"/>
    <col min="11402" max="11402" width="45.7109375" style="40" customWidth="1"/>
    <col min="11403" max="11403" width="5.7109375" style="40" customWidth="1"/>
    <col min="11404" max="11404" width="9.7109375" style="40" customWidth="1"/>
    <col min="11405" max="11405" width="10.7109375" style="40" customWidth="1"/>
    <col min="11406" max="11406" width="13.7109375" style="40" customWidth="1"/>
    <col min="11407" max="11407" width="4.7109375" style="40" customWidth="1"/>
    <col min="11408" max="11408" width="41.28515625" style="40" customWidth="1"/>
    <col min="11409" max="11409" width="6.7109375" style="40" customWidth="1"/>
    <col min="11410" max="11410" width="9.7109375" style="40" customWidth="1"/>
    <col min="11411" max="11411" width="12.7109375" style="40" customWidth="1"/>
    <col min="11412" max="11412" width="14.7109375" style="40" customWidth="1"/>
    <col min="11413" max="11413" width="6.7109375" style="40" customWidth="1"/>
    <col min="11414" max="11414" width="40.85546875" style="40" customWidth="1"/>
    <col min="11415" max="11415" width="6.7109375" style="40" customWidth="1"/>
    <col min="11416" max="11416" width="9.5703125" style="40" customWidth="1"/>
    <col min="11417" max="11417" width="12.7109375" style="40" customWidth="1"/>
    <col min="11418" max="11418" width="14.7109375" style="40" customWidth="1"/>
    <col min="11419" max="11656" width="11.42578125" style="40"/>
    <col min="11657" max="11657" width="5.5703125" style="40" customWidth="1"/>
    <col min="11658" max="11658" width="45.7109375" style="40" customWidth="1"/>
    <col min="11659" max="11659" width="5.7109375" style="40" customWidth="1"/>
    <col min="11660" max="11660" width="9.7109375" style="40" customWidth="1"/>
    <col min="11661" max="11661" width="10.7109375" style="40" customWidth="1"/>
    <col min="11662" max="11662" width="13.7109375" style="40" customWidth="1"/>
    <col min="11663" max="11663" width="4.7109375" style="40" customWidth="1"/>
    <col min="11664" max="11664" width="41.28515625" style="40" customWidth="1"/>
    <col min="11665" max="11665" width="6.7109375" style="40" customWidth="1"/>
    <col min="11666" max="11666" width="9.7109375" style="40" customWidth="1"/>
    <col min="11667" max="11667" width="12.7109375" style="40" customWidth="1"/>
    <col min="11668" max="11668" width="14.7109375" style="40" customWidth="1"/>
    <col min="11669" max="11669" width="6.7109375" style="40" customWidth="1"/>
    <col min="11670" max="11670" width="40.85546875" style="40" customWidth="1"/>
    <col min="11671" max="11671" width="6.7109375" style="40" customWidth="1"/>
    <col min="11672" max="11672" width="9.5703125" style="40" customWidth="1"/>
    <col min="11673" max="11673" width="12.7109375" style="40" customWidth="1"/>
    <col min="11674" max="11674" width="14.7109375" style="40" customWidth="1"/>
    <col min="11675" max="11912" width="11.42578125" style="40"/>
    <col min="11913" max="11913" width="5.5703125" style="40" customWidth="1"/>
    <col min="11914" max="11914" width="45.7109375" style="40" customWidth="1"/>
    <col min="11915" max="11915" width="5.7109375" style="40" customWidth="1"/>
    <col min="11916" max="11916" width="9.7109375" style="40" customWidth="1"/>
    <col min="11917" max="11917" width="10.7109375" style="40" customWidth="1"/>
    <col min="11918" max="11918" width="13.7109375" style="40" customWidth="1"/>
    <col min="11919" max="11919" width="4.7109375" style="40" customWidth="1"/>
    <col min="11920" max="11920" width="41.28515625" style="40" customWidth="1"/>
    <col min="11921" max="11921" width="6.7109375" style="40" customWidth="1"/>
    <col min="11922" max="11922" width="9.7109375" style="40" customWidth="1"/>
    <col min="11923" max="11923" width="12.7109375" style="40" customWidth="1"/>
    <col min="11924" max="11924" width="14.7109375" style="40" customWidth="1"/>
    <col min="11925" max="11925" width="6.7109375" style="40" customWidth="1"/>
    <col min="11926" max="11926" width="40.85546875" style="40" customWidth="1"/>
    <col min="11927" max="11927" width="6.7109375" style="40" customWidth="1"/>
    <col min="11928" max="11928" width="9.5703125" style="40" customWidth="1"/>
    <col min="11929" max="11929" width="12.7109375" style="40" customWidth="1"/>
    <col min="11930" max="11930" width="14.7109375" style="40" customWidth="1"/>
    <col min="11931" max="12168" width="11.42578125" style="40"/>
    <col min="12169" max="12169" width="5.5703125" style="40" customWidth="1"/>
    <col min="12170" max="12170" width="45.7109375" style="40" customWidth="1"/>
    <col min="12171" max="12171" width="5.7109375" style="40" customWidth="1"/>
    <col min="12172" max="12172" width="9.7109375" style="40" customWidth="1"/>
    <col min="12173" max="12173" width="10.7109375" style="40" customWidth="1"/>
    <col min="12174" max="12174" width="13.7109375" style="40" customWidth="1"/>
    <col min="12175" max="12175" width="4.7109375" style="40" customWidth="1"/>
    <col min="12176" max="12176" width="41.28515625" style="40" customWidth="1"/>
    <col min="12177" max="12177" width="6.7109375" style="40" customWidth="1"/>
    <col min="12178" max="12178" width="9.7109375" style="40" customWidth="1"/>
    <col min="12179" max="12179" width="12.7109375" style="40" customWidth="1"/>
    <col min="12180" max="12180" width="14.7109375" style="40" customWidth="1"/>
    <col min="12181" max="12181" width="6.7109375" style="40" customWidth="1"/>
    <col min="12182" max="12182" width="40.85546875" style="40" customWidth="1"/>
    <col min="12183" max="12183" width="6.7109375" style="40" customWidth="1"/>
    <col min="12184" max="12184" width="9.5703125" style="40" customWidth="1"/>
    <col min="12185" max="12185" width="12.7109375" style="40" customWidth="1"/>
    <col min="12186" max="12186" width="14.7109375" style="40" customWidth="1"/>
    <col min="12187" max="12424" width="11.42578125" style="40"/>
    <col min="12425" max="12425" width="5.5703125" style="40" customWidth="1"/>
    <col min="12426" max="12426" width="45.7109375" style="40" customWidth="1"/>
    <col min="12427" max="12427" width="5.7109375" style="40" customWidth="1"/>
    <col min="12428" max="12428" width="9.7109375" style="40" customWidth="1"/>
    <col min="12429" max="12429" width="10.7109375" style="40" customWidth="1"/>
    <col min="12430" max="12430" width="13.7109375" style="40" customWidth="1"/>
    <col min="12431" max="12431" width="4.7109375" style="40" customWidth="1"/>
    <col min="12432" max="12432" width="41.28515625" style="40" customWidth="1"/>
    <col min="12433" max="12433" width="6.7109375" style="40" customWidth="1"/>
    <col min="12434" max="12434" width="9.7109375" style="40" customWidth="1"/>
    <col min="12435" max="12435" width="12.7109375" style="40" customWidth="1"/>
    <col min="12436" max="12436" width="14.7109375" style="40" customWidth="1"/>
    <col min="12437" max="12437" width="6.7109375" style="40" customWidth="1"/>
    <col min="12438" max="12438" width="40.85546875" style="40" customWidth="1"/>
    <col min="12439" max="12439" width="6.7109375" style="40" customWidth="1"/>
    <col min="12440" max="12440" width="9.5703125" style="40" customWidth="1"/>
    <col min="12441" max="12441" width="12.7109375" style="40" customWidth="1"/>
    <col min="12442" max="12442" width="14.7109375" style="40" customWidth="1"/>
    <col min="12443" max="12680" width="11.42578125" style="40"/>
    <col min="12681" max="12681" width="5.5703125" style="40" customWidth="1"/>
    <col min="12682" max="12682" width="45.7109375" style="40" customWidth="1"/>
    <col min="12683" max="12683" width="5.7109375" style="40" customWidth="1"/>
    <col min="12684" max="12684" width="9.7109375" style="40" customWidth="1"/>
    <col min="12685" max="12685" width="10.7109375" style="40" customWidth="1"/>
    <col min="12686" max="12686" width="13.7109375" style="40" customWidth="1"/>
    <col min="12687" max="12687" width="4.7109375" style="40" customWidth="1"/>
    <col min="12688" max="12688" width="41.28515625" style="40" customWidth="1"/>
    <col min="12689" max="12689" width="6.7109375" style="40" customWidth="1"/>
    <col min="12690" max="12690" width="9.7109375" style="40" customWidth="1"/>
    <col min="12691" max="12691" width="12.7109375" style="40" customWidth="1"/>
    <col min="12692" max="12692" width="14.7109375" style="40" customWidth="1"/>
    <col min="12693" max="12693" width="6.7109375" style="40" customWidth="1"/>
    <col min="12694" max="12694" width="40.85546875" style="40" customWidth="1"/>
    <col min="12695" max="12695" width="6.7109375" style="40" customWidth="1"/>
    <col min="12696" max="12696" width="9.5703125" style="40" customWidth="1"/>
    <col min="12697" max="12697" width="12.7109375" style="40" customWidth="1"/>
    <col min="12698" max="12698" width="14.7109375" style="40" customWidth="1"/>
    <col min="12699" max="12936" width="11.42578125" style="40"/>
    <col min="12937" max="12937" width="5.5703125" style="40" customWidth="1"/>
    <col min="12938" max="12938" width="45.7109375" style="40" customWidth="1"/>
    <col min="12939" max="12939" width="5.7109375" style="40" customWidth="1"/>
    <col min="12940" max="12940" width="9.7109375" style="40" customWidth="1"/>
    <col min="12941" max="12941" width="10.7109375" style="40" customWidth="1"/>
    <col min="12942" max="12942" width="13.7109375" style="40" customWidth="1"/>
    <col min="12943" max="12943" width="4.7109375" style="40" customWidth="1"/>
    <col min="12944" max="12944" width="41.28515625" style="40" customWidth="1"/>
    <col min="12945" max="12945" width="6.7109375" style="40" customWidth="1"/>
    <col min="12946" max="12946" width="9.7109375" style="40" customWidth="1"/>
    <col min="12947" max="12947" width="12.7109375" style="40" customWidth="1"/>
    <col min="12948" max="12948" width="14.7109375" style="40" customWidth="1"/>
    <col min="12949" max="12949" width="6.7109375" style="40" customWidth="1"/>
    <col min="12950" max="12950" width="40.85546875" style="40" customWidth="1"/>
    <col min="12951" max="12951" width="6.7109375" style="40" customWidth="1"/>
    <col min="12952" max="12952" width="9.5703125" style="40" customWidth="1"/>
    <col min="12953" max="12953" width="12.7109375" style="40" customWidth="1"/>
    <col min="12954" max="12954" width="14.7109375" style="40" customWidth="1"/>
    <col min="12955" max="13192" width="11.42578125" style="40"/>
    <col min="13193" max="13193" width="5.5703125" style="40" customWidth="1"/>
    <col min="13194" max="13194" width="45.7109375" style="40" customWidth="1"/>
    <col min="13195" max="13195" width="5.7109375" style="40" customWidth="1"/>
    <col min="13196" max="13196" width="9.7109375" style="40" customWidth="1"/>
    <col min="13197" max="13197" width="10.7109375" style="40" customWidth="1"/>
    <col min="13198" max="13198" width="13.7109375" style="40" customWidth="1"/>
    <col min="13199" max="13199" width="4.7109375" style="40" customWidth="1"/>
    <col min="13200" max="13200" width="41.28515625" style="40" customWidth="1"/>
    <col min="13201" max="13201" width="6.7109375" style="40" customWidth="1"/>
    <col min="13202" max="13202" width="9.7109375" style="40" customWidth="1"/>
    <col min="13203" max="13203" width="12.7109375" style="40" customWidth="1"/>
    <col min="13204" max="13204" width="14.7109375" style="40" customWidth="1"/>
    <col min="13205" max="13205" width="6.7109375" style="40" customWidth="1"/>
    <col min="13206" max="13206" width="40.85546875" style="40" customWidth="1"/>
    <col min="13207" max="13207" width="6.7109375" style="40" customWidth="1"/>
    <col min="13208" max="13208" width="9.5703125" style="40" customWidth="1"/>
    <col min="13209" max="13209" width="12.7109375" style="40" customWidth="1"/>
    <col min="13210" max="13210" width="14.7109375" style="40" customWidth="1"/>
    <col min="13211" max="13448" width="11.42578125" style="40"/>
    <col min="13449" max="13449" width="5.5703125" style="40" customWidth="1"/>
    <col min="13450" max="13450" width="45.7109375" style="40" customWidth="1"/>
    <col min="13451" max="13451" width="5.7109375" style="40" customWidth="1"/>
    <col min="13452" max="13452" width="9.7109375" style="40" customWidth="1"/>
    <col min="13453" max="13453" width="10.7109375" style="40" customWidth="1"/>
    <col min="13454" max="13454" width="13.7109375" style="40" customWidth="1"/>
    <col min="13455" max="13455" width="4.7109375" style="40" customWidth="1"/>
    <col min="13456" max="13456" width="41.28515625" style="40" customWidth="1"/>
    <col min="13457" max="13457" width="6.7109375" style="40" customWidth="1"/>
    <col min="13458" max="13458" width="9.7109375" style="40" customWidth="1"/>
    <col min="13459" max="13459" width="12.7109375" style="40" customWidth="1"/>
    <col min="13460" max="13460" width="14.7109375" style="40" customWidth="1"/>
    <col min="13461" max="13461" width="6.7109375" style="40" customWidth="1"/>
    <col min="13462" max="13462" width="40.85546875" style="40" customWidth="1"/>
    <col min="13463" max="13463" width="6.7109375" style="40" customWidth="1"/>
    <col min="13464" max="13464" width="9.5703125" style="40" customWidth="1"/>
    <col min="13465" max="13465" width="12.7109375" style="40" customWidth="1"/>
    <col min="13466" max="13466" width="14.7109375" style="40" customWidth="1"/>
    <col min="13467" max="13704" width="11.42578125" style="40"/>
    <col min="13705" max="13705" width="5.5703125" style="40" customWidth="1"/>
    <col min="13706" max="13706" width="45.7109375" style="40" customWidth="1"/>
    <col min="13707" max="13707" width="5.7109375" style="40" customWidth="1"/>
    <col min="13708" max="13708" width="9.7109375" style="40" customWidth="1"/>
    <col min="13709" max="13709" width="10.7109375" style="40" customWidth="1"/>
    <col min="13710" max="13710" width="13.7109375" style="40" customWidth="1"/>
    <col min="13711" max="13711" width="4.7109375" style="40" customWidth="1"/>
    <col min="13712" max="13712" width="41.28515625" style="40" customWidth="1"/>
    <col min="13713" max="13713" width="6.7109375" style="40" customWidth="1"/>
    <col min="13714" max="13714" width="9.7109375" style="40" customWidth="1"/>
    <col min="13715" max="13715" width="12.7109375" style="40" customWidth="1"/>
    <col min="13716" max="13716" width="14.7109375" style="40" customWidth="1"/>
    <col min="13717" max="13717" width="6.7109375" style="40" customWidth="1"/>
    <col min="13718" max="13718" width="40.85546875" style="40" customWidth="1"/>
    <col min="13719" max="13719" width="6.7109375" style="40" customWidth="1"/>
    <col min="13720" max="13720" width="9.5703125" style="40" customWidth="1"/>
    <col min="13721" max="13721" width="12.7109375" style="40" customWidth="1"/>
    <col min="13722" max="13722" width="14.7109375" style="40" customWidth="1"/>
    <col min="13723" max="13960" width="11.42578125" style="40"/>
    <col min="13961" max="13961" width="5.5703125" style="40" customWidth="1"/>
    <col min="13962" max="13962" width="45.7109375" style="40" customWidth="1"/>
    <col min="13963" max="13963" width="5.7109375" style="40" customWidth="1"/>
    <col min="13964" max="13964" width="9.7109375" style="40" customWidth="1"/>
    <col min="13965" max="13965" width="10.7109375" style="40" customWidth="1"/>
    <col min="13966" max="13966" width="13.7109375" style="40" customWidth="1"/>
    <col min="13967" max="13967" width="4.7109375" style="40" customWidth="1"/>
    <col min="13968" max="13968" width="41.28515625" style="40" customWidth="1"/>
    <col min="13969" max="13969" width="6.7109375" style="40" customWidth="1"/>
    <col min="13970" max="13970" width="9.7109375" style="40" customWidth="1"/>
    <col min="13971" max="13971" width="12.7109375" style="40" customWidth="1"/>
    <col min="13972" max="13972" width="14.7109375" style="40" customWidth="1"/>
    <col min="13973" max="13973" width="6.7109375" style="40" customWidth="1"/>
    <col min="13974" max="13974" width="40.85546875" style="40" customWidth="1"/>
    <col min="13975" max="13975" width="6.7109375" style="40" customWidth="1"/>
    <col min="13976" max="13976" width="9.5703125" style="40" customWidth="1"/>
    <col min="13977" max="13977" width="12.7109375" style="40" customWidth="1"/>
    <col min="13978" max="13978" width="14.7109375" style="40" customWidth="1"/>
    <col min="13979" max="14216" width="11.42578125" style="40"/>
    <col min="14217" max="14217" width="5.5703125" style="40" customWidth="1"/>
    <col min="14218" max="14218" width="45.7109375" style="40" customWidth="1"/>
    <col min="14219" max="14219" width="5.7109375" style="40" customWidth="1"/>
    <col min="14220" max="14220" width="9.7109375" style="40" customWidth="1"/>
    <col min="14221" max="14221" width="10.7109375" style="40" customWidth="1"/>
    <col min="14222" max="14222" width="13.7109375" style="40" customWidth="1"/>
    <col min="14223" max="14223" width="4.7109375" style="40" customWidth="1"/>
    <col min="14224" max="14224" width="41.28515625" style="40" customWidth="1"/>
    <col min="14225" max="14225" width="6.7109375" style="40" customWidth="1"/>
    <col min="14226" max="14226" width="9.7109375" style="40" customWidth="1"/>
    <col min="14227" max="14227" width="12.7109375" style="40" customWidth="1"/>
    <col min="14228" max="14228" width="14.7109375" style="40" customWidth="1"/>
    <col min="14229" max="14229" width="6.7109375" style="40" customWidth="1"/>
    <col min="14230" max="14230" width="40.85546875" style="40" customWidth="1"/>
    <col min="14231" max="14231" width="6.7109375" style="40" customWidth="1"/>
    <col min="14232" max="14232" width="9.5703125" style="40" customWidth="1"/>
    <col min="14233" max="14233" width="12.7109375" style="40" customWidth="1"/>
    <col min="14234" max="14234" width="14.7109375" style="40" customWidth="1"/>
    <col min="14235" max="14472" width="11.42578125" style="40"/>
    <col min="14473" max="14473" width="5.5703125" style="40" customWidth="1"/>
    <col min="14474" max="14474" width="45.7109375" style="40" customWidth="1"/>
    <col min="14475" max="14475" width="5.7109375" style="40" customWidth="1"/>
    <col min="14476" max="14476" width="9.7109375" style="40" customWidth="1"/>
    <col min="14477" max="14477" width="10.7109375" style="40" customWidth="1"/>
    <col min="14478" max="14478" width="13.7109375" style="40" customWidth="1"/>
    <col min="14479" max="14479" width="4.7109375" style="40" customWidth="1"/>
    <col min="14480" max="14480" width="41.28515625" style="40" customWidth="1"/>
    <col min="14481" max="14481" width="6.7109375" style="40" customWidth="1"/>
    <col min="14482" max="14482" width="9.7109375" style="40" customWidth="1"/>
    <col min="14483" max="14483" width="12.7109375" style="40" customWidth="1"/>
    <col min="14484" max="14484" width="14.7109375" style="40" customWidth="1"/>
    <col min="14485" max="14485" width="6.7109375" style="40" customWidth="1"/>
    <col min="14486" max="14486" width="40.85546875" style="40" customWidth="1"/>
    <col min="14487" max="14487" width="6.7109375" style="40" customWidth="1"/>
    <col min="14488" max="14488" width="9.5703125" style="40" customWidth="1"/>
    <col min="14489" max="14489" width="12.7109375" style="40" customWidth="1"/>
    <col min="14490" max="14490" width="14.7109375" style="40" customWidth="1"/>
    <col min="14491" max="14728" width="11.42578125" style="40"/>
    <col min="14729" max="14729" width="5.5703125" style="40" customWidth="1"/>
    <col min="14730" max="14730" width="45.7109375" style="40" customWidth="1"/>
    <col min="14731" max="14731" width="5.7109375" style="40" customWidth="1"/>
    <col min="14732" max="14732" width="9.7109375" style="40" customWidth="1"/>
    <col min="14733" max="14733" width="10.7109375" style="40" customWidth="1"/>
    <col min="14734" max="14734" width="13.7109375" style="40" customWidth="1"/>
    <col min="14735" max="14735" width="4.7109375" style="40" customWidth="1"/>
    <col min="14736" max="14736" width="41.28515625" style="40" customWidth="1"/>
    <col min="14737" max="14737" width="6.7109375" style="40" customWidth="1"/>
    <col min="14738" max="14738" width="9.7109375" style="40" customWidth="1"/>
    <col min="14739" max="14739" width="12.7109375" style="40" customWidth="1"/>
    <col min="14740" max="14740" width="14.7109375" style="40" customWidth="1"/>
    <col min="14741" max="14741" width="6.7109375" style="40" customWidth="1"/>
    <col min="14742" max="14742" width="40.85546875" style="40" customWidth="1"/>
    <col min="14743" max="14743" width="6.7109375" style="40" customWidth="1"/>
    <col min="14744" max="14744" width="9.5703125" style="40" customWidth="1"/>
    <col min="14745" max="14745" width="12.7109375" style="40" customWidth="1"/>
    <col min="14746" max="14746" width="14.7109375" style="40" customWidth="1"/>
    <col min="14747" max="14984" width="11.42578125" style="40"/>
    <col min="14985" max="14985" width="5.5703125" style="40" customWidth="1"/>
    <col min="14986" max="14986" width="45.7109375" style="40" customWidth="1"/>
    <col min="14987" max="14987" width="5.7109375" style="40" customWidth="1"/>
    <col min="14988" max="14988" width="9.7109375" style="40" customWidth="1"/>
    <col min="14989" max="14989" width="10.7109375" style="40" customWidth="1"/>
    <col min="14990" max="14990" width="13.7109375" style="40" customWidth="1"/>
    <col min="14991" max="14991" width="4.7109375" style="40" customWidth="1"/>
    <col min="14992" max="14992" width="41.28515625" style="40" customWidth="1"/>
    <col min="14993" max="14993" width="6.7109375" style="40" customWidth="1"/>
    <col min="14994" max="14994" width="9.7109375" style="40" customWidth="1"/>
    <col min="14995" max="14995" width="12.7109375" style="40" customWidth="1"/>
    <col min="14996" max="14996" width="14.7109375" style="40" customWidth="1"/>
    <col min="14997" max="14997" width="6.7109375" style="40" customWidth="1"/>
    <col min="14998" max="14998" width="40.85546875" style="40" customWidth="1"/>
    <col min="14999" max="14999" width="6.7109375" style="40" customWidth="1"/>
    <col min="15000" max="15000" width="9.5703125" style="40" customWidth="1"/>
    <col min="15001" max="15001" width="12.7109375" style="40" customWidth="1"/>
    <col min="15002" max="15002" width="14.7109375" style="40" customWidth="1"/>
    <col min="15003" max="15240" width="11.42578125" style="40"/>
    <col min="15241" max="15241" width="5.5703125" style="40" customWidth="1"/>
    <col min="15242" max="15242" width="45.7109375" style="40" customWidth="1"/>
    <col min="15243" max="15243" width="5.7109375" style="40" customWidth="1"/>
    <col min="15244" max="15244" width="9.7109375" style="40" customWidth="1"/>
    <col min="15245" max="15245" width="10.7109375" style="40" customWidth="1"/>
    <col min="15246" max="15246" width="13.7109375" style="40" customWidth="1"/>
    <col min="15247" max="15247" width="4.7109375" style="40" customWidth="1"/>
    <col min="15248" max="15248" width="41.28515625" style="40" customWidth="1"/>
    <col min="15249" max="15249" width="6.7109375" style="40" customWidth="1"/>
    <col min="15250" max="15250" width="9.7109375" style="40" customWidth="1"/>
    <col min="15251" max="15251" width="12.7109375" style="40" customWidth="1"/>
    <col min="15252" max="15252" width="14.7109375" style="40" customWidth="1"/>
    <col min="15253" max="15253" width="6.7109375" style="40" customWidth="1"/>
    <col min="15254" max="15254" width="40.85546875" style="40" customWidth="1"/>
    <col min="15255" max="15255" width="6.7109375" style="40" customWidth="1"/>
    <col min="15256" max="15256" width="9.5703125" style="40" customWidth="1"/>
    <col min="15257" max="15257" width="12.7109375" style="40" customWidth="1"/>
    <col min="15258" max="15258" width="14.7109375" style="40" customWidth="1"/>
    <col min="15259" max="15496" width="11.42578125" style="40"/>
    <col min="15497" max="15497" width="5.5703125" style="40" customWidth="1"/>
    <col min="15498" max="15498" width="45.7109375" style="40" customWidth="1"/>
    <col min="15499" max="15499" width="5.7109375" style="40" customWidth="1"/>
    <col min="15500" max="15500" width="9.7109375" style="40" customWidth="1"/>
    <col min="15501" max="15501" width="10.7109375" style="40" customWidth="1"/>
    <col min="15502" max="15502" width="13.7109375" style="40" customWidth="1"/>
    <col min="15503" max="15503" width="4.7109375" style="40" customWidth="1"/>
    <col min="15504" max="15504" width="41.28515625" style="40" customWidth="1"/>
    <col min="15505" max="15505" width="6.7109375" style="40" customWidth="1"/>
    <col min="15506" max="15506" width="9.7109375" style="40" customWidth="1"/>
    <col min="15507" max="15507" width="12.7109375" style="40" customWidth="1"/>
    <col min="15508" max="15508" width="14.7109375" style="40" customWidth="1"/>
    <col min="15509" max="15509" width="6.7109375" style="40" customWidth="1"/>
    <col min="15510" max="15510" width="40.85546875" style="40" customWidth="1"/>
    <col min="15511" max="15511" width="6.7109375" style="40" customWidth="1"/>
    <col min="15512" max="15512" width="9.5703125" style="40" customWidth="1"/>
    <col min="15513" max="15513" width="12.7109375" style="40" customWidth="1"/>
    <col min="15514" max="15514" width="14.7109375" style="40" customWidth="1"/>
    <col min="15515" max="15752" width="11.42578125" style="40"/>
    <col min="15753" max="15753" width="5.5703125" style="40" customWidth="1"/>
    <col min="15754" max="15754" width="45.7109375" style="40" customWidth="1"/>
    <col min="15755" max="15755" width="5.7109375" style="40" customWidth="1"/>
    <col min="15756" max="15756" width="9.7109375" style="40" customWidth="1"/>
    <col min="15757" max="15757" width="10.7109375" style="40" customWidth="1"/>
    <col min="15758" max="15758" width="13.7109375" style="40" customWidth="1"/>
    <col min="15759" max="15759" width="4.7109375" style="40" customWidth="1"/>
    <col min="15760" max="15760" width="41.28515625" style="40" customWidth="1"/>
    <col min="15761" max="15761" width="6.7109375" style="40" customWidth="1"/>
    <col min="15762" max="15762" width="9.7109375" style="40" customWidth="1"/>
    <col min="15763" max="15763" width="12.7109375" style="40" customWidth="1"/>
    <col min="15764" max="15764" width="14.7109375" style="40" customWidth="1"/>
    <col min="15765" max="15765" width="6.7109375" style="40" customWidth="1"/>
    <col min="15766" max="15766" width="40.85546875" style="40" customWidth="1"/>
    <col min="15767" max="15767" width="6.7109375" style="40" customWidth="1"/>
    <col min="15768" max="15768" width="9.5703125" style="40" customWidth="1"/>
    <col min="15769" max="15769" width="12.7109375" style="40" customWidth="1"/>
    <col min="15770" max="15770" width="14.7109375" style="40" customWidth="1"/>
    <col min="15771" max="16008" width="11.42578125" style="40"/>
    <col min="16009" max="16009" width="5.5703125" style="40" customWidth="1"/>
    <col min="16010" max="16010" width="45.7109375" style="40" customWidth="1"/>
    <col min="16011" max="16011" width="5.7109375" style="40" customWidth="1"/>
    <col min="16012" max="16012" width="9.7109375" style="40" customWidth="1"/>
    <col min="16013" max="16013" width="10.7109375" style="40" customWidth="1"/>
    <col min="16014" max="16014" width="13.7109375" style="40" customWidth="1"/>
    <col min="16015" max="16015" width="4.7109375" style="40" customWidth="1"/>
    <col min="16016" max="16016" width="41.28515625" style="40" customWidth="1"/>
    <col min="16017" max="16017" width="6.7109375" style="40" customWidth="1"/>
    <col min="16018" max="16018" width="9.7109375" style="40" customWidth="1"/>
    <col min="16019" max="16019" width="12.7109375" style="40" customWidth="1"/>
    <col min="16020" max="16020" width="14.7109375" style="40" customWidth="1"/>
    <col min="16021" max="16021" width="6.7109375" style="40" customWidth="1"/>
    <col min="16022" max="16022" width="40.85546875" style="40" customWidth="1"/>
    <col min="16023" max="16023" width="6.7109375" style="40" customWidth="1"/>
    <col min="16024" max="16024" width="9.5703125" style="40" customWidth="1"/>
    <col min="16025" max="16025" width="12.7109375" style="40" customWidth="1"/>
    <col min="16026" max="16026" width="14.7109375" style="40" customWidth="1"/>
    <col min="16027" max="16384" width="11.42578125" style="40"/>
  </cols>
  <sheetData>
    <row r="1" spans="1:9" s="39" customFormat="1" ht="30" customHeight="1">
      <c r="A1" s="160" t="s">
        <v>80</v>
      </c>
      <c r="B1" s="160"/>
      <c r="C1" s="161"/>
      <c r="D1" s="162"/>
      <c r="E1" s="162"/>
      <c r="F1" s="162"/>
      <c r="G1" s="162"/>
    </row>
    <row r="2" spans="1:9" ht="15" customHeight="1">
      <c r="A2" s="163"/>
      <c r="B2" s="163"/>
      <c r="C2" s="163"/>
      <c r="D2" s="164"/>
      <c r="E2" s="164"/>
      <c r="F2" s="164"/>
      <c r="G2" s="164"/>
    </row>
    <row r="3" spans="1:9" ht="64.5" customHeight="1">
      <c r="A3" s="165" t="s">
        <v>79</v>
      </c>
      <c r="B3" s="165"/>
      <c r="C3" s="165"/>
      <c r="D3" s="165"/>
      <c r="E3" s="165"/>
      <c r="F3" s="165"/>
      <c r="G3" s="165"/>
    </row>
    <row r="4" spans="1:9" ht="21" customHeight="1">
      <c r="A4" s="177"/>
      <c r="B4" s="177"/>
      <c r="C4" s="177"/>
      <c r="D4" s="177"/>
      <c r="E4" s="177"/>
      <c r="F4" s="177"/>
      <c r="G4" s="177"/>
    </row>
    <row r="5" spans="1:9" ht="82.5" customHeight="1">
      <c r="A5" s="178" t="s">
        <v>76</v>
      </c>
      <c r="B5" s="178"/>
      <c r="C5" s="178"/>
      <c r="D5" s="178"/>
      <c r="E5" s="178"/>
      <c r="F5" s="178"/>
      <c r="G5" s="178"/>
    </row>
    <row r="6" spans="1:9" ht="21" customHeight="1">
      <c r="A6" s="76"/>
      <c r="B6" s="76"/>
      <c r="C6" s="76"/>
      <c r="D6" s="76"/>
      <c r="E6" s="76"/>
      <c r="F6" s="77" t="s">
        <v>77</v>
      </c>
      <c r="G6" s="78">
        <f>INDEX(Saisie!B3:B1006,MATCH(Facture!C9,Saisie!C3:C1006,0))</f>
        <v>42745</v>
      </c>
    </row>
    <row r="7" spans="1:9" ht="12.75" customHeight="1">
      <c r="A7" s="179"/>
      <c r="B7" s="179"/>
      <c r="C7" s="179"/>
      <c r="D7" s="179"/>
      <c r="E7" s="179"/>
      <c r="F7" s="179"/>
      <c r="G7" s="179"/>
    </row>
    <row r="8" spans="1:9" ht="23.25" customHeight="1">
      <c r="A8" s="76"/>
      <c r="B8" s="76"/>
      <c r="C8" s="81" t="s">
        <v>75</v>
      </c>
      <c r="D8" s="180" t="str">
        <f>INDEX(Saisie!D3:D16,MATCH(C9,Saisie!C3:C16,0))</f>
        <v>ABC</v>
      </c>
      <c r="E8" s="181"/>
      <c r="F8" s="181"/>
      <c r="G8" s="182"/>
    </row>
    <row r="9" spans="1:9" ht="25.5" customHeight="1">
      <c r="A9" s="76"/>
      <c r="B9" s="76"/>
      <c r="C9" s="80" t="s">
        <v>24</v>
      </c>
      <c r="D9" s="183" t="str">
        <f>INDEX(Clients!B3:B1000,MATCH(Facture!D8,Clients!A3:A1000,0))</f>
        <v>1, Rue A</v>
      </c>
      <c r="E9" s="184"/>
      <c r="F9" s="184"/>
      <c r="G9" s="185"/>
    </row>
    <row r="10" spans="1:9" ht="22.5" customHeight="1">
      <c r="A10" s="76"/>
      <c r="B10" s="76"/>
      <c r="C10" s="79"/>
      <c r="D10" s="176" t="s">
        <v>64</v>
      </c>
      <c r="E10" s="176"/>
      <c r="F10" s="176" t="str">
        <f>INDEX(Clients!C3:C1000,MATCH(Facture!D8,Clients!A3:A1000,0))</f>
        <v>RC 01</v>
      </c>
      <c r="G10" s="176"/>
    </row>
    <row r="11" spans="1:9" ht="22.5" customHeight="1">
      <c r="A11" s="76"/>
      <c r="B11" s="76"/>
      <c r="C11" s="79"/>
      <c r="D11" s="176" t="s">
        <v>12</v>
      </c>
      <c r="E11" s="176"/>
      <c r="F11" s="176" t="str">
        <f>INDEX(Clients!D3:D1000,MATCH(Facture!D8,Clients!A3:A1000,0))</f>
        <v>IMP 01</v>
      </c>
      <c r="G11" s="176"/>
    </row>
    <row r="12" spans="1:9" ht="22.5" customHeight="1">
      <c r="A12" s="76"/>
      <c r="B12" s="76"/>
      <c r="C12" s="79"/>
      <c r="D12" s="176" t="s">
        <v>11</v>
      </c>
      <c r="E12" s="176"/>
      <c r="F12" s="176" t="str">
        <f>INDEX(Clients!E3:E1000,MATCH(Facture!D8,Clients!A3:A1000,0))</f>
        <v>C1</v>
      </c>
      <c r="G12" s="176"/>
    </row>
    <row r="13" spans="1:9" ht="12.75" customHeight="1">
      <c r="A13" s="5"/>
      <c r="B13" s="5"/>
      <c r="C13" s="5"/>
      <c r="D13" s="5"/>
      <c r="E13" s="5"/>
      <c r="F13" s="5"/>
      <c r="G13" s="5"/>
    </row>
    <row r="14" spans="1:9" ht="29.25" customHeight="1">
      <c r="A14" s="93" t="s">
        <v>0</v>
      </c>
      <c r="B14" s="93" t="s">
        <v>11</v>
      </c>
      <c r="C14" s="93" t="s">
        <v>63</v>
      </c>
      <c r="D14" s="93" t="s">
        <v>1</v>
      </c>
      <c r="E14" s="93" t="s">
        <v>2</v>
      </c>
      <c r="F14" s="93" t="s">
        <v>3</v>
      </c>
      <c r="G14" s="93" t="s">
        <v>4</v>
      </c>
      <c r="I14" s="40">
        <f>COUNTIF(Saisie!C3:C1008,Facture!C9)</f>
        <v>2</v>
      </c>
    </row>
    <row r="15" spans="1:9" ht="15.6" customHeight="1">
      <c r="A15" s="75" t="str">
        <f>IF(I15="","",INDEX(Saisie!$A$3:$A$1008,MATCH(Facture!$C$9,Saisie!$C$3:$C$1008,0)+Facture!I15))</f>
        <v>1</v>
      </c>
      <c r="B15" s="85" t="str">
        <f>IF($I15="","",INDEX(Saisie!$E$3:$E$1008,MATCH(Facture!$C$9,Saisie!$C$3:$C$1008,0)+$I15))</f>
        <v>C4</v>
      </c>
      <c r="C15" s="85" t="str">
        <f>IF($I15="","",INDEX(Saisie!$F$3:$F$1008,MATCH(Facture!$C$9,Saisie!$C$3:$C$1008,0)+$I15))</f>
        <v>Copie A4</v>
      </c>
      <c r="D15" s="75" t="str">
        <f>IF($I15="","",INDEX(Saisie!$G$3:$G$1008,MATCH(Facture!$C$9,Saisie!$C$3:$C$1008,0)+$I15))</f>
        <v>U</v>
      </c>
      <c r="E15" s="86">
        <f>IF($I15="","",INDEX(Saisie!$H$3:$H$1008,MATCH(Facture!$C$9,Saisie!$C$3:$C$1008,0)+$I15))</f>
        <v>750</v>
      </c>
      <c r="F15" s="13">
        <f>IF($I15="","",INDEX(Saisie!$I$3:$I$1008,MATCH(Facture!$C$9,Saisie!$C$3:$C$1008,0)+$I15))</f>
        <v>0.1</v>
      </c>
      <c r="G15" s="13">
        <f>IF($I15="","",INDEX(Saisie!$J$3:$J$1008,MATCH(Facture!$C$9,Saisie!$C$3:$C$1008,0)+$I15))</f>
        <v>75</v>
      </c>
      <c r="I15" s="40">
        <v>0</v>
      </c>
    </row>
    <row r="16" spans="1:9" ht="15.6" customHeight="1">
      <c r="A16" s="75" t="str">
        <f>IF(I16="","",INDEX(Saisie!$A$3:$A$1008,MATCH(Facture!$C$9,Saisie!$C$3:$C$1008,0)+Facture!I16))</f>
        <v>2</v>
      </c>
      <c r="B16" s="85" t="str">
        <f>IF($I16="","",INDEX(Saisie!$E$3:$E$1008,MATCH(Facture!$C$9,Saisie!$C$3:$C$1008,0)+$I16))</f>
        <v>TP</v>
      </c>
      <c r="C16" s="85" t="str">
        <f>IF($I16="","",INDEX(Saisie!$F$3:$F$1008,MATCH(Facture!$C$9,Saisie!$C$3:$C$1008,0)+$I16))</f>
        <v>Tirage de plan NB</v>
      </c>
      <c r="D16" s="75" t="str">
        <f>IF($I16="","",INDEX(Saisie!$G$3:$G$1008,MATCH(Facture!$C$9,Saisie!$C$3:$C$1008,0)+$I16))</f>
        <v>ML</v>
      </c>
      <c r="E16" s="86">
        <f>IF($I16="","",INDEX(Saisie!$H$3:$H$1008,MATCH(Facture!$C$9,Saisie!$C$3:$C$1008,0)+$I16))</f>
        <v>125</v>
      </c>
      <c r="F16" s="13">
        <f>IF($I16="","",INDEX(Saisie!$I$3:$I$1008,MATCH(Facture!$C$9,Saisie!$C$3:$C$1008,0)+$I16))</f>
        <v>2</v>
      </c>
      <c r="G16" s="13">
        <f>IF($I16="","",INDEX(Saisie!$J$3:$J$1008,MATCH(Facture!$C$9,Saisie!$C$3:$C$1008,0)+$I16))</f>
        <v>250</v>
      </c>
      <c r="I16" s="40">
        <f>IF(I15="","",IF(I15+1&gt;=$I$14,"",I15+1))</f>
        <v>1</v>
      </c>
    </row>
    <row r="17" spans="1:9" ht="15.6" customHeight="1">
      <c r="A17" s="75" t="str">
        <f>IF(I17="","",INDEX(Saisie!$A$3:$A$1008,MATCH(Facture!$C$9,Saisie!$C$3:$C$1008,0)+Facture!I17))</f>
        <v/>
      </c>
      <c r="B17" s="85" t="str">
        <f>IF($I17="","",INDEX(Saisie!$E$3:$E$1008,MATCH(Facture!$C$9,Saisie!$C$3:$C$1008,0)+$I17))</f>
        <v/>
      </c>
      <c r="C17" s="85" t="str">
        <f>IF($I17="","",INDEX(Saisie!$F$3:$F$1008,MATCH(Facture!$C$9,Saisie!$C$3:$C$1008,0)+$I17))</f>
        <v/>
      </c>
      <c r="D17" s="75" t="str">
        <f>IF($I17="","",INDEX(Saisie!$G$3:$G$1008,MATCH(Facture!$C$9,Saisie!$C$3:$C$1008,0)+$I17))</f>
        <v/>
      </c>
      <c r="E17" s="86" t="str">
        <f>IF($I17="","",INDEX(Saisie!$H$3:$H$1008,MATCH(Facture!$C$9,Saisie!$C$3:$C$1008,0)+$I17))</f>
        <v/>
      </c>
      <c r="F17" s="13" t="str">
        <f>IF($I17="","",INDEX(Saisie!$I$3:$I$1008,MATCH(Facture!$C$9,Saisie!$C$3:$C$1008,0)+$I17))</f>
        <v/>
      </c>
      <c r="G17" s="13" t="str">
        <f>IF($I17="","",INDEX(Saisie!$J$3:$J$1008,MATCH(Facture!$C$9,Saisie!$C$3:$C$1008,0)+$I17))</f>
        <v/>
      </c>
      <c r="I17" s="40" t="str">
        <f t="shared" ref="I17:I34" si="0">IF(I16="","",IF(I16+1&gt;=$I$14,"",I16+1))</f>
        <v/>
      </c>
    </row>
    <row r="18" spans="1:9" ht="15.6" customHeight="1">
      <c r="A18" s="75" t="str">
        <f>IF(I18="","",INDEX(Saisie!$A$3:$A$1008,MATCH(Facture!$C$9,Saisie!$C$3:$C$1008,0)+Facture!I18))</f>
        <v/>
      </c>
      <c r="B18" s="85" t="str">
        <f>IF($I18="","",INDEX(Saisie!$E$3:$E$1008,MATCH(Facture!$C$9,Saisie!$C$3:$C$1008,0)+$I18))</f>
        <v/>
      </c>
      <c r="C18" s="85" t="str">
        <f>IF($I18="","",INDEX(Saisie!$F$3:$F$1008,MATCH(Facture!$C$9,Saisie!$C$3:$C$1008,0)+$I18))</f>
        <v/>
      </c>
      <c r="D18" s="75" t="str">
        <f>IF($I18="","",INDEX(Saisie!$G$3:$G$1008,MATCH(Facture!$C$9,Saisie!$C$3:$C$1008,0)+$I18))</f>
        <v/>
      </c>
      <c r="E18" s="86" t="str">
        <f>IF($I18="","",INDEX(Saisie!$H$3:$H$1008,MATCH(Facture!$C$9,Saisie!$C$3:$C$1008,0)+$I18))</f>
        <v/>
      </c>
      <c r="F18" s="13" t="str">
        <f>IF($I18="","",INDEX(Saisie!$I$3:$I$1008,MATCH(Facture!$C$9,Saisie!$C$3:$C$1008,0)+$I18))</f>
        <v/>
      </c>
      <c r="G18" s="13" t="str">
        <f>IF($I18="","",INDEX(Saisie!$J$3:$J$1008,MATCH(Facture!$C$9,Saisie!$C$3:$C$1008,0)+$I18))</f>
        <v/>
      </c>
      <c r="I18" s="40" t="str">
        <f t="shared" si="0"/>
        <v/>
      </c>
    </row>
    <row r="19" spans="1:9" ht="15.6" customHeight="1">
      <c r="A19" s="75" t="str">
        <f>IF(I19="","",INDEX(Saisie!$A$3:$A$1008,MATCH(Facture!$C$9,Saisie!$C$3:$C$1008,0)+Facture!I19))</f>
        <v/>
      </c>
      <c r="B19" s="85" t="str">
        <f>IF($I19="","",INDEX(Saisie!$E$3:$E$1008,MATCH(Facture!$C$9,Saisie!$C$3:$C$1008,0)+$I19))</f>
        <v/>
      </c>
      <c r="C19" s="85" t="str">
        <f>IF($I19="","",INDEX(Saisie!$F$3:$F$1008,MATCH(Facture!$C$9,Saisie!$C$3:$C$1008,0)+$I19))</f>
        <v/>
      </c>
      <c r="D19" s="75" t="str">
        <f>IF($I19="","",INDEX(Saisie!$G$3:$G$1008,MATCH(Facture!$C$9,Saisie!$C$3:$C$1008,0)+$I19))</f>
        <v/>
      </c>
      <c r="E19" s="86" t="str">
        <f>IF($I19="","",INDEX(Saisie!$H$3:$H$1008,MATCH(Facture!$C$9,Saisie!$C$3:$C$1008,0)+$I19))</f>
        <v/>
      </c>
      <c r="F19" s="13" t="str">
        <f>IF($I19="","",INDEX(Saisie!$I$3:$I$1008,MATCH(Facture!$C$9,Saisie!$C$3:$C$1008,0)+$I19))</f>
        <v/>
      </c>
      <c r="G19" s="13" t="str">
        <f>IF($I19="","",INDEX(Saisie!$J$3:$J$1008,MATCH(Facture!$C$9,Saisie!$C$3:$C$1008,0)+$I19))</f>
        <v/>
      </c>
      <c r="I19" s="40" t="str">
        <f t="shared" si="0"/>
        <v/>
      </c>
    </row>
    <row r="20" spans="1:9" ht="15.6" customHeight="1">
      <c r="A20" s="75" t="str">
        <f>IF(I20="","",INDEX(Saisie!$A$3:$A$1008,MATCH(Facture!$C$9,Saisie!$C$3:$C$1008,0)+Facture!I20))</f>
        <v/>
      </c>
      <c r="B20" s="85" t="str">
        <f>IF($I20="","",INDEX(Saisie!$E$3:$E$1008,MATCH(Facture!$C$9,Saisie!$C$3:$C$1008,0)+$I20))</f>
        <v/>
      </c>
      <c r="C20" s="85" t="str">
        <f>IF($I20="","",INDEX(Saisie!$F$3:$F$1008,MATCH(Facture!$C$9,Saisie!$C$3:$C$1008,0)+$I20))</f>
        <v/>
      </c>
      <c r="D20" s="75" t="str">
        <f>IF($I20="","",INDEX(Saisie!$G$3:$G$1008,MATCH(Facture!$C$9,Saisie!$C$3:$C$1008,0)+$I20))</f>
        <v/>
      </c>
      <c r="E20" s="86" t="str">
        <f>IF($I20="","",INDEX(Saisie!$H$3:$H$1008,MATCH(Facture!$C$9,Saisie!$C$3:$C$1008,0)+$I20))</f>
        <v/>
      </c>
      <c r="F20" s="13" t="str">
        <f>IF($I20="","",INDEX(Saisie!$I$3:$I$1008,MATCH(Facture!$C$9,Saisie!$C$3:$C$1008,0)+$I20))</f>
        <v/>
      </c>
      <c r="G20" s="13" t="str">
        <f>IF($I20="","",INDEX(Saisie!$J$3:$J$1008,MATCH(Facture!$C$9,Saisie!$C$3:$C$1008,0)+$I20))</f>
        <v/>
      </c>
      <c r="I20" s="40" t="str">
        <f t="shared" si="0"/>
        <v/>
      </c>
    </row>
    <row r="21" spans="1:9" ht="15.6" customHeight="1">
      <c r="A21" s="75" t="str">
        <f>IF(I21="","",INDEX(Saisie!$A$3:$A$1008,MATCH(Facture!$C$9,Saisie!$C$3:$C$1008,0)+Facture!I21))</f>
        <v/>
      </c>
      <c r="B21" s="85" t="str">
        <f>IF($I21="","",INDEX(Saisie!$E$3:$E$1008,MATCH(Facture!$C$9,Saisie!$C$3:$C$1008,0)+$I21))</f>
        <v/>
      </c>
      <c r="C21" s="85" t="str">
        <f>IF($I21="","",INDEX(Saisie!$F$3:$F$1008,MATCH(Facture!$C$9,Saisie!$C$3:$C$1008,0)+$I21))</f>
        <v/>
      </c>
      <c r="D21" s="75" t="str">
        <f>IF($I21="","",INDEX(Saisie!$G$3:$G$1008,MATCH(Facture!$C$9,Saisie!$C$3:$C$1008,0)+$I21))</f>
        <v/>
      </c>
      <c r="E21" s="86" t="str">
        <f>IF($I21="","",INDEX(Saisie!$H$3:$H$1008,MATCH(Facture!$C$9,Saisie!$C$3:$C$1008,0)+$I21))</f>
        <v/>
      </c>
      <c r="F21" s="13" t="str">
        <f>IF($I21="","",INDEX(Saisie!$I$3:$I$1008,MATCH(Facture!$C$9,Saisie!$C$3:$C$1008,0)+$I21))</f>
        <v/>
      </c>
      <c r="G21" s="13" t="str">
        <f>IF($I21="","",INDEX(Saisie!$J$3:$J$1008,MATCH(Facture!$C$9,Saisie!$C$3:$C$1008,0)+$I21))</f>
        <v/>
      </c>
      <c r="I21" s="40" t="str">
        <f t="shared" si="0"/>
        <v/>
      </c>
    </row>
    <row r="22" spans="1:9" ht="15.6" customHeight="1">
      <c r="A22" s="75" t="str">
        <f>IF(I22="","",INDEX(Saisie!$A$3:$A$1008,MATCH(Facture!$C$9,Saisie!$C$3:$C$1008,0)+Facture!I22))</f>
        <v/>
      </c>
      <c r="B22" s="85" t="str">
        <f>IF($I22="","",INDEX(Saisie!$E$3:$E$1008,MATCH(Facture!$C$9,Saisie!$C$3:$C$1008,0)+$I22))</f>
        <v/>
      </c>
      <c r="C22" s="85" t="str">
        <f>IF($I22="","",INDEX(Saisie!$F$3:$F$1008,MATCH(Facture!$C$9,Saisie!$C$3:$C$1008,0)+$I22))</f>
        <v/>
      </c>
      <c r="D22" s="75" t="str">
        <f>IF($I22="","",INDEX(Saisie!$G$3:$G$1008,MATCH(Facture!$C$9,Saisie!$C$3:$C$1008,0)+$I22))</f>
        <v/>
      </c>
      <c r="E22" s="86" t="str">
        <f>IF($I22="","",INDEX(Saisie!$H$3:$H$1008,MATCH(Facture!$C$9,Saisie!$C$3:$C$1008,0)+$I22))</f>
        <v/>
      </c>
      <c r="F22" s="13" t="str">
        <f>IF($I22="","",INDEX(Saisie!$I$3:$I$1008,MATCH(Facture!$C$9,Saisie!$C$3:$C$1008,0)+$I22))</f>
        <v/>
      </c>
      <c r="G22" s="13" t="str">
        <f>IF($I22="","",INDEX(Saisie!$J$3:$J$1008,MATCH(Facture!$C$9,Saisie!$C$3:$C$1008,0)+$I22))</f>
        <v/>
      </c>
      <c r="I22" s="40" t="str">
        <f t="shared" si="0"/>
        <v/>
      </c>
    </row>
    <row r="23" spans="1:9" ht="15.6" customHeight="1">
      <c r="A23" s="75" t="str">
        <f>IF(I23="","",INDEX(Saisie!$A$3:$A$1008,MATCH(Facture!$C$9,Saisie!$C$3:$C$1008,0)+Facture!I23))</f>
        <v/>
      </c>
      <c r="B23" s="85" t="str">
        <f>IF($I23="","",INDEX(Saisie!$E$3:$E$1008,MATCH(Facture!$C$9,Saisie!$C$3:$C$1008,0)+$I23))</f>
        <v/>
      </c>
      <c r="C23" s="85" t="str">
        <f>IF($I23="","",INDEX(Saisie!$F$3:$F$1008,MATCH(Facture!$C$9,Saisie!$C$3:$C$1008,0)+$I23))</f>
        <v/>
      </c>
      <c r="D23" s="75" t="str">
        <f>IF($I23="","",INDEX(Saisie!$G$3:$G$1008,MATCH(Facture!$C$9,Saisie!$C$3:$C$1008,0)+$I23))</f>
        <v/>
      </c>
      <c r="E23" s="86" t="str">
        <f>IF($I23="","",INDEX(Saisie!$H$3:$H$1008,MATCH(Facture!$C$9,Saisie!$C$3:$C$1008,0)+$I23))</f>
        <v/>
      </c>
      <c r="F23" s="13" t="str">
        <f>IF($I23="","",INDEX(Saisie!$I$3:$I$1008,MATCH(Facture!$C$9,Saisie!$C$3:$C$1008,0)+$I23))</f>
        <v/>
      </c>
      <c r="G23" s="13" t="str">
        <f>IF($I23="","",INDEX(Saisie!$J$3:$J$1008,MATCH(Facture!$C$9,Saisie!$C$3:$C$1008,0)+$I23))</f>
        <v/>
      </c>
      <c r="I23" s="40" t="str">
        <f t="shared" si="0"/>
        <v/>
      </c>
    </row>
    <row r="24" spans="1:9" ht="15.6" customHeight="1">
      <c r="A24" s="75" t="str">
        <f>IF(I24="","",INDEX(Saisie!$A$3:$A$1008,MATCH(Facture!$C$9,Saisie!$C$3:$C$1008,0)+Facture!I24))</f>
        <v/>
      </c>
      <c r="B24" s="85" t="str">
        <f>IF($I24="","",INDEX(Saisie!$E$3:$E$1008,MATCH(Facture!$C$9,Saisie!$C$3:$C$1008,0)+$I24))</f>
        <v/>
      </c>
      <c r="C24" s="85" t="str">
        <f>IF($I24="","",INDEX(Saisie!$F$3:$F$1008,MATCH(Facture!$C$9,Saisie!$C$3:$C$1008,0)+$I24))</f>
        <v/>
      </c>
      <c r="D24" s="75" t="str">
        <f>IF($I24="","",INDEX(Saisie!$G$3:$G$1008,MATCH(Facture!$C$9,Saisie!$C$3:$C$1008,0)+$I24))</f>
        <v/>
      </c>
      <c r="E24" s="86" t="str">
        <f>IF($I24="","",INDEX(Saisie!$H$3:$H$1008,MATCH(Facture!$C$9,Saisie!$C$3:$C$1008,0)+$I24))</f>
        <v/>
      </c>
      <c r="F24" s="13" t="str">
        <f>IF($I24="","",INDEX(Saisie!$I$3:$I$1008,MATCH(Facture!$C$9,Saisie!$C$3:$C$1008,0)+$I24))</f>
        <v/>
      </c>
      <c r="G24" s="13" t="str">
        <f>IF($I24="","",INDEX(Saisie!$J$3:$J$1008,MATCH(Facture!$C$9,Saisie!$C$3:$C$1008,0)+$I24))</f>
        <v/>
      </c>
      <c r="I24" s="40" t="str">
        <f t="shared" si="0"/>
        <v/>
      </c>
    </row>
    <row r="25" spans="1:9" ht="15.6" customHeight="1">
      <c r="A25" s="75" t="str">
        <f>IF(I25="","",INDEX(Saisie!$A$3:$A$1008,MATCH(Facture!$C$9,Saisie!$C$3:$C$1008,0)+Facture!I25))</f>
        <v/>
      </c>
      <c r="B25" s="85" t="str">
        <f>IF($I25="","",INDEX(Saisie!$E$3:$E$1008,MATCH(Facture!$C$9,Saisie!$C$3:$C$1008,0)+$I25))</f>
        <v/>
      </c>
      <c r="C25" s="85" t="str">
        <f>IF($I25="","",INDEX(Saisie!$F$3:$F$1008,MATCH(Facture!$C$9,Saisie!$C$3:$C$1008,0)+$I25))</f>
        <v/>
      </c>
      <c r="D25" s="75" t="str">
        <f>IF($I25="","",INDEX(Saisie!$G$3:$G$1008,MATCH(Facture!$C$9,Saisie!$C$3:$C$1008,0)+$I25))</f>
        <v/>
      </c>
      <c r="E25" s="86" t="str">
        <f>IF($I25="","",INDEX(Saisie!$H$3:$H$1008,MATCH(Facture!$C$9,Saisie!$C$3:$C$1008,0)+$I25))</f>
        <v/>
      </c>
      <c r="F25" s="13" t="str">
        <f>IF($I25="","",INDEX(Saisie!$I$3:$I$1008,MATCH(Facture!$C$9,Saisie!$C$3:$C$1008,0)+$I25))</f>
        <v/>
      </c>
      <c r="G25" s="13" t="str">
        <f>IF($I25="","",INDEX(Saisie!$J$3:$J$1008,MATCH(Facture!$C$9,Saisie!$C$3:$C$1008,0)+$I25))</f>
        <v/>
      </c>
      <c r="I25" s="40" t="str">
        <f t="shared" si="0"/>
        <v/>
      </c>
    </row>
    <row r="26" spans="1:9" ht="15.6" customHeight="1">
      <c r="A26" s="75" t="str">
        <f>IF(I26="","",INDEX(Saisie!$A$3:$A$1008,MATCH(Facture!$C$9,Saisie!$C$3:$C$1008,0)+Facture!I26))</f>
        <v/>
      </c>
      <c r="B26" s="85" t="str">
        <f>IF($I26="","",INDEX(Saisie!$E$3:$E$1008,MATCH(Facture!$C$9,Saisie!$C$3:$C$1008,0)+$I26))</f>
        <v/>
      </c>
      <c r="C26" s="85" t="str">
        <f>IF($I26="","",INDEX(Saisie!$F$3:$F$1008,MATCH(Facture!$C$9,Saisie!$C$3:$C$1008,0)+$I26))</f>
        <v/>
      </c>
      <c r="D26" s="75" t="str">
        <f>IF($I26="","",INDEX(Saisie!$G$3:$G$1008,MATCH(Facture!$C$9,Saisie!$C$3:$C$1008,0)+$I26))</f>
        <v/>
      </c>
      <c r="E26" s="86" t="str">
        <f>IF($I26="","",INDEX(Saisie!$H$3:$H$1008,MATCH(Facture!$C$9,Saisie!$C$3:$C$1008,0)+$I26))</f>
        <v/>
      </c>
      <c r="F26" s="13" t="str">
        <f>IF($I26="","",INDEX(Saisie!$I$3:$I$1008,MATCH(Facture!$C$9,Saisie!$C$3:$C$1008,0)+$I26))</f>
        <v/>
      </c>
      <c r="G26" s="13" t="str">
        <f>IF($I26="","",INDEX(Saisie!$J$3:$J$1008,MATCH(Facture!$C$9,Saisie!$C$3:$C$1008,0)+$I26))</f>
        <v/>
      </c>
      <c r="I26" s="40" t="str">
        <f t="shared" si="0"/>
        <v/>
      </c>
    </row>
    <row r="27" spans="1:9" ht="15.6" customHeight="1">
      <c r="A27" s="75" t="str">
        <f>IF(I27="","",INDEX(Saisie!$A$3:$A$1008,MATCH(Facture!$C$9,Saisie!$C$3:$C$1008,0)+Facture!I27))</f>
        <v/>
      </c>
      <c r="B27" s="85" t="str">
        <f>IF($I27="","",INDEX(Saisie!$E$3:$E$1008,MATCH(Facture!$C$9,Saisie!$C$3:$C$1008,0)+$I27))</f>
        <v/>
      </c>
      <c r="C27" s="85" t="str">
        <f>IF($I27="","",INDEX(Saisie!$F$3:$F$1008,MATCH(Facture!$C$9,Saisie!$C$3:$C$1008,0)+$I27))</f>
        <v/>
      </c>
      <c r="D27" s="75" t="str">
        <f>IF($I27="","",INDEX(Saisie!$G$3:$G$1008,MATCH(Facture!$C$9,Saisie!$C$3:$C$1008,0)+$I27))</f>
        <v/>
      </c>
      <c r="E27" s="86" t="str">
        <f>IF($I27="","",INDEX(Saisie!$H$3:$H$1008,MATCH(Facture!$C$9,Saisie!$C$3:$C$1008,0)+$I27))</f>
        <v/>
      </c>
      <c r="F27" s="13" t="str">
        <f>IF($I27="","",INDEX(Saisie!$I$3:$I$1008,MATCH(Facture!$C$9,Saisie!$C$3:$C$1008,0)+$I27))</f>
        <v/>
      </c>
      <c r="G27" s="13" t="str">
        <f>IF($I27="","",INDEX(Saisie!$J$3:$J$1008,MATCH(Facture!$C$9,Saisie!$C$3:$C$1008,0)+$I27))</f>
        <v/>
      </c>
      <c r="I27" s="40" t="str">
        <f t="shared" si="0"/>
        <v/>
      </c>
    </row>
    <row r="28" spans="1:9" ht="15.6" customHeight="1">
      <c r="A28" s="75" t="str">
        <f>IF(I28="","",INDEX(Saisie!$A$3:$A$1008,MATCH(Facture!$C$9,Saisie!$C$3:$C$1008,0)+Facture!I28))</f>
        <v/>
      </c>
      <c r="B28" s="85" t="str">
        <f>IF($I28="","",INDEX(Saisie!$E$3:$E$1008,MATCH(Facture!$C$9,Saisie!$C$3:$C$1008,0)+$I28))</f>
        <v/>
      </c>
      <c r="C28" s="85" t="str">
        <f>IF($I28="","",INDEX(Saisie!$F$3:$F$1008,MATCH(Facture!$C$9,Saisie!$C$3:$C$1008,0)+$I28))</f>
        <v/>
      </c>
      <c r="D28" s="75" t="str">
        <f>IF($I28="","",INDEX(Saisie!$G$3:$G$1008,MATCH(Facture!$C$9,Saisie!$C$3:$C$1008,0)+$I28))</f>
        <v/>
      </c>
      <c r="E28" s="86" t="str">
        <f>IF($I28="","",INDEX(Saisie!$H$3:$H$1008,MATCH(Facture!$C$9,Saisie!$C$3:$C$1008,0)+$I28))</f>
        <v/>
      </c>
      <c r="F28" s="13" t="str">
        <f>IF($I28="","",INDEX(Saisie!$I$3:$I$1008,MATCH(Facture!$C$9,Saisie!$C$3:$C$1008,0)+$I28))</f>
        <v/>
      </c>
      <c r="G28" s="13" t="str">
        <f>IF($I28="","",INDEX(Saisie!$J$3:$J$1008,MATCH(Facture!$C$9,Saisie!$C$3:$C$1008,0)+$I28))</f>
        <v/>
      </c>
      <c r="I28" s="40" t="str">
        <f t="shared" si="0"/>
        <v/>
      </c>
    </row>
    <row r="29" spans="1:9" ht="15.6" customHeight="1">
      <c r="A29" s="75" t="str">
        <f>IF(I29="","",INDEX(Saisie!$A$3:$A$1008,MATCH(Facture!$C$9,Saisie!$C$3:$C$1008,0)+Facture!I29))</f>
        <v/>
      </c>
      <c r="B29" s="85" t="str">
        <f>IF($I29="","",INDEX(Saisie!$E$3:$E$1008,MATCH(Facture!$C$9,Saisie!$C$3:$C$1008,0)+$I29))</f>
        <v/>
      </c>
      <c r="C29" s="85" t="str">
        <f>IF($I29="","",INDEX(Saisie!$F$3:$F$1008,MATCH(Facture!$C$9,Saisie!$C$3:$C$1008,0)+$I29))</f>
        <v/>
      </c>
      <c r="D29" s="75" t="str">
        <f>IF($I29="","",INDEX(Saisie!$G$3:$G$1008,MATCH(Facture!$C$9,Saisie!$C$3:$C$1008,0)+$I29))</f>
        <v/>
      </c>
      <c r="E29" s="86" t="str">
        <f>IF($I29="","",INDEX(Saisie!$H$3:$H$1008,MATCH(Facture!$C$9,Saisie!$C$3:$C$1008,0)+$I29))</f>
        <v/>
      </c>
      <c r="F29" s="13" t="str">
        <f>IF($I29="","",INDEX(Saisie!$I$3:$I$1008,MATCH(Facture!$C$9,Saisie!$C$3:$C$1008,0)+$I29))</f>
        <v/>
      </c>
      <c r="G29" s="13" t="str">
        <f>IF($I29="","",INDEX(Saisie!$J$3:$J$1008,MATCH(Facture!$C$9,Saisie!$C$3:$C$1008,0)+$I29))</f>
        <v/>
      </c>
      <c r="I29" s="40" t="str">
        <f t="shared" si="0"/>
        <v/>
      </c>
    </row>
    <row r="30" spans="1:9" ht="15.6" customHeight="1">
      <c r="A30" s="75" t="str">
        <f>IF(I30="","",INDEX(Saisie!$A$3:$A$1008,MATCH(Facture!$C$9,Saisie!$C$3:$C$1008,0)+Facture!I30))</f>
        <v/>
      </c>
      <c r="B30" s="85" t="str">
        <f>IF($I30="","",INDEX(Saisie!$E$3:$E$1008,MATCH(Facture!$C$9,Saisie!$C$3:$C$1008,0)+$I30))</f>
        <v/>
      </c>
      <c r="C30" s="85" t="str">
        <f>IF($I30="","",INDEX(Saisie!$F$3:$F$1008,MATCH(Facture!$C$9,Saisie!$C$3:$C$1008,0)+$I30))</f>
        <v/>
      </c>
      <c r="D30" s="75" t="str">
        <f>IF($I30="","",INDEX(Saisie!$G$3:$G$1008,MATCH(Facture!$C$9,Saisie!$C$3:$C$1008,0)+$I30))</f>
        <v/>
      </c>
      <c r="E30" s="86" t="str">
        <f>IF($I30="","",INDEX(Saisie!$H$3:$H$1008,MATCH(Facture!$C$9,Saisie!$C$3:$C$1008,0)+$I30))</f>
        <v/>
      </c>
      <c r="F30" s="13" t="str">
        <f>IF($I30="","",INDEX(Saisie!$I$3:$I$1008,MATCH(Facture!$C$9,Saisie!$C$3:$C$1008,0)+$I30))</f>
        <v/>
      </c>
      <c r="G30" s="13" t="str">
        <f>IF($I30="","",INDEX(Saisie!$J$3:$J$1008,MATCH(Facture!$C$9,Saisie!$C$3:$C$1008,0)+$I30))</f>
        <v/>
      </c>
      <c r="I30" s="40" t="str">
        <f t="shared" si="0"/>
        <v/>
      </c>
    </row>
    <row r="31" spans="1:9" ht="15.6" customHeight="1">
      <c r="A31" s="75" t="str">
        <f>IF(I31="","",INDEX(Saisie!$A$3:$A$1008,MATCH(Facture!$C$9,Saisie!$C$3:$C$1008,0)+Facture!I31))</f>
        <v/>
      </c>
      <c r="B31" s="85" t="str">
        <f>IF($I31="","",INDEX(Saisie!$E$3:$E$1008,MATCH(Facture!$C$9,Saisie!$C$3:$C$1008,0)+$I31))</f>
        <v/>
      </c>
      <c r="C31" s="85" t="str">
        <f>IF($I31="","",INDEX(Saisie!$F$3:$F$1008,MATCH(Facture!$C$9,Saisie!$C$3:$C$1008,0)+$I31))</f>
        <v/>
      </c>
      <c r="D31" s="75" t="str">
        <f>IF($I31="","",INDEX(Saisie!$G$3:$G$1008,MATCH(Facture!$C$9,Saisie!$C$3:$C$1008,0)+$I31))</f>
        <v/>
      </c>
      <c r="E31" s="86" t="str">
        <f>IF($I31="","",INDEX(Saisie!$H$3:$H$1008,MATCH(Facture!$C$9,Saisie!$C$3:$C$1008,0)+$I31))</f>
        <v/>
      </c>
      <c r="F31" s="13" t="str">
        <f>IF($I31="","",INDEX(Saisie!$I$3:$I$1008,MATCH(Facture!$C$9,Saisie!$C$3:$C$1008,0)+$I31))</f>
        <v/>
      </c>
      <c r="G31" s="13" t="str">
        <f>IF($I31="","",INDEX(Saisie!$J$3:$J$1008,MATCH(Facture!$C$9,Saisie!$C$3:$C$1008,0)+$I31))</f>
        <v/>
      </c>
      <c r="I31" s="40" t="str">
        <f t="shared" si="0"/>
        <v/>
      </c>
    </row>
    <row r="32" spans="1:9" ht="15.6" customHeight="1">
      <c r="A32" s="75" t="str">
        <f>IF(I32="","",INDEX(Saisie!$A$3:$A$1008,MATCH(Facture!$C$9,Saisie!$C$3:$C$1008,0)+Facture!I32))</f>
        <v/>
      </c>
      <c r="B32" s="85" t="str">
        <f>IF($I32="","",INDEX(Saisie!$E$3:$E$1008,MATCH(Facture!$C$9,Saisie!$C$3:$C$1008,0)+$I32))</f>
        <v/>
      </c>
      <c r="C32" s="85" t="str">
        <f>IF($I32="","",INDEX(Saisie!$F$3:$F$1008,MATCH(Facture!$C$9,Saisie!$C$3:$C$1008,0)+$I32))</f>
        <v/>
      </c>
      <c r="D32" s="75" t="str">
        <f>IF($I32="","",INDEX(Saisie!$G$3:$G$1008,MATCH(Facture!$C$9,Saisie!$C$3:$C$1008,0)+$I32))</f>
        <v/>
      </c>
      <c r="E32" s="86" t="str">
        <f>IF($I32="","",INDEX(Saisie!$H$3:$H$1008,MATCH(Facture!$C$9,Saisie!$C$3:$C$1008,0)+$I32))</f>
        <v/>
      </c>
      <c r="F32" s="13" t="str">
        <f>IF($I32="","",INDEX(Saisie!$I$3:$I$1008,MATCH(Facture!$C$9,Saisie!$C$3:$C$1008,0)+$I32))</f>
        <v/>
      </c>
      <c r="G32" s="13" t="str">
        <f>IF($I32="","",INDEX(Saisie!$J$3:$J$1008,MATCH(Facture!$C$9,Saisie!$C$3:$C$1008,0)+$I32))</f>
        <v/>
      </c>
      <c r="I32" s="40" t="str">
        <f t="shared" si="0"/>
        <v/>
      </c>
    </row>
    <row r="33" spans="1:9" ht="15.6" customHeight="1">
      <c r="A33" s="75" t="str">
        <f>IF(I33="","",INDEX(Saisie!$A$3:$A$1008,MATCH(Facture!$C$9,Saisie!$C$3:$C$1008,0)+Facture!I33))</f>
        <v/>
      </c>
      <c r="B33" s="85" t="str">
        <f>IF($I33="","",INDEX(Saisie!$E$3:$E$1008,MATCH(Facture!$C$9,Saisie!$C$3:$C$1008,0)+$I33))</f>
        <v/>
      </c>
      <c r="C33" s="85" t="str">
        <f>IF($I33="","",INDEX(Saisie!$F$3:$F$1008,MATCH(Facture!$C$9,Saisie!$C$3:$C$1008,0)+$I33))</f>
        <v/>
      </c>
      <c r="D33" s="75" t="str">
        <f>IF($I33="","",INDEX(Saisie!$G$3:$G$1008,MATCH(Facture!$C$9,Saisie!$C$3:$C$1008,0)+$I33))</f>
        <v/>
      </c>
      <c r="E33" s="86" t="str">
        <f>IF($I33="","",INDEX(Saisie!$H$3:$H$1008,MATCH(Facture!$C$9,Saisie!$C$3:$C$1008,0)+$I33))</f>
        <v/>
      </c>
      <c r="F33" s="13" t="str">
        <f>IF($I33="","",INDEX(Saisie!$I$3:$I$1008,MATCH(Facture!$C$9,Saisie!$C$3:$C$1008,0)+$I33))</f>
        <v/>
      </c>
      <c r="G33" s="13" t="str">
        <f>IF($I33="","",INDEX(Saisie!$J$3:$J$1008,MATCH(Facture!$C$9,Saisie!$C$3:$C$1008,0)+$I33))</f>
        <v/>
      </c>
      <c r="I33" s="40" t="str">
        <f t="shared" si="0"/>
        <v/>
      </c>
    </row>
    <row r="34" spans="1:9" ht="15.6" customHeight="1">
      <c r="A34" s="75" t="str">
        <f>IF(I34="","",INDEX(Saisie!$A$3:$A$1008,MATCH(Facture!$C$9,Saisie!$C$3:$C$1008,0)+Facture!I34))</f>
        <v/>
      </c>
      <c r="B34" s="85" t="str">
        <f>IF($I34="","",INDEX(Saisie!$E$3:$E$1008,MATCH(Facture!$C$9,Saisie!$C$3:$C$1008,0)+$I34))</f>
        <v/>
      </c>
      <c r="C34" s="85" t="str">
        <f>IF($I34="","",INDEX(Saisie!$F$3:$F$1008,MATCH(Facture!$C$9,Saisie!$C$3:$C$1008,0)+$I34))</f>
        <v/>
      </c>
      <c r="D34" s="75" t="str">
        <f>IF($I34="","",INDEX(Saisie!$G$3:$G$1008,MATCH(Facture!$C$9,Saisie!$C$3:$C$1008,0)+$I34))</f>
        <v/>
      </c>
      <c r="E34" s="86" t="str">
        <f>IF($I34="","",INDEX(Saisie!$H$3:$H$1008,MATCH(Facture!$C$9,Saisie!$C$3:$C$1008,0)+$I34))</f>
        <v/>
      </c>
      <c r="F34" s="13" t="str">
        <f>IF($I34="","",INDEX(Saisie!$I$3:$I$1008,MATCH(Facture!$C$9,Saisie!$C$3:$C$1008,0)+$I34))</f>
        <v/>
      </c>
      <c r="G34" s="13" t="str">
        <f>IF($I34="","",INDEX(Saisie!$J$3:$J$1008,MATCH(Facture!$C$9,Saisie!$C$3:$C$1008,0)+$I34))</f>
        <v/>
      </c>
      <c r="I34" s="40" t="str">
        <f t="shared" si="0"/>
        <v/>
      </c>
    </row>
    <row r="35" spans="1:9" ht="15.6" customHeight="1">
      <c r="A35" s="1"/>
      <c r="B35" s="1"/>
      <c r="C35" s="1"/>
      <c r="D35" s="1"/>
      <c r="E35" s="1"/>
      <c r="F35" s="1"/>
      <c r="G35" s="1"/>
    </row>
    <row r="36" spans="1:9" ht="15" customHeight="1">
      <c r="A36" s="6"/>
      <c r="B36" s="6"/>
      <c r="C36" s="6"/>
      <c r="D36" s="167" t="s">
        <v>5</v>
      </c>
      <c r="E36" s="168"/>
      <c r="F36" s="98"/>
      <c r="G36" s="99">
        <f>SUM(G15:G34)</f>
        <v>325</v>
      </c>
    </row>
    <row r="37" spans="1:9" ht="15" customHeight="1">
      <c r="A37" s="6"/>
      <c r="B37" s="6"/>
      <c r="C37" s="6"/>
      <c r="D37" s="169" t="s">
        <v>6</v>
      </c>
      <c r="E37" s="170"/>
      <c r="F37" s="97">
        <v>0.05</v>
      </c>
      <c r="G37" s="100">
        <f>G36*F37</f>
        <v>16.25</v>
      </c>
    </row>
    <row r="38" spans="1:9" ht="15" customHeight="1">
      <c r="A38" s="6"/>
      <c r="B38" s="6"/>
      <c r="C38" s="6"/>
      <c r="D38" s="171" t="s">
        <v>7</v>
      </c>
      <c r="E38" s="172"/>
      <c r="F38" s="82"/>
      <c r="G38" s="101">
        <f>G36-G37</f>
        <v>308.75</v>
      </c>
    </row>
    <row r="39" spans="1:9" ht="15" customHeight="1">
      <c r="D39" s="169" t="s">
        <v>106</v>
      </c>
      <c r="E39" s="170"/>
      <c r="F39" s="97">
        <v>0.19</v>
      </c>
      <c r="G39" s="102">
        <f>G38*F39</f>
        <v>58.662500000000001</v>
      </c>
    </row>
    <row r="40" spans="1:9" ht="15" customHeight="1">
      <c r="A40" s="6"/>
      <c r="B40" s="6"/>
      <c r="C40" s="6"/>
      <c r="D40" s="171" t="s">
        <v>104</v>
      </c>
      <c r="E40" s="172"/>
      <c r="F40" s="82"/>
      <c r="G40" s="101">
        <f>G38+G39</f>
        <v>367.41250000000002</v>
      </c>
    </row>
    <row r="41" spans="1:9" ht="15" customHeight="1">
      <c r="A41" s="6"/>
      <c r="B41" s="6"/>
      <c r="C41" s="6"/>
      <c r="D41" s="169" t="s">
        <v>95</v>
      </c>
      <c r="E41" s="170"/>
      <c r="F41" s="97">
        <v>0.01</v>
      </c>
      <c r="G41" s="101">
        <f>ROUNDDOWN(G40,0)/100</f>
        <v>3.67</v>
      </c>
    </row>
    <row r="42" spans="1:9" ht="15" customHeight="1">
      <c r="A42" s="6"/>
      <c r="B42" s="6"/>
      <c r="C42" s="6"/>
      <c r="D42" s="174" t="s">
        <v>105</v>
      </c>
      <c r="E42" s="175"/>
      <c r="F42" s="103"/>
      <c r="G42" s="104">
        <f>G40+G41</f>
        <v>371.08250000000004</v>
      </c>
    </row>
    <row r="43" spans="1:9" ht="15" customHeight="1">
      <c r="D43" s="173" t="s">
        <v>8</v>
      </c>
      <c r="E43" s="173"/>
      <c r="F43" s="173"/>
      <c r="G43" s="173"/>
    </row>
    <row r="44" spans="1:9" ht="16.5" customHeight="1">
      <c r="D44" s="166" t="str">
        <f>UPPER(chiffrelettre(G42))</f>
        <v>TROIS CENT SOIXANTE ET ONZE DINARS  ET HUIT CENTIMES</v>
      </c>
      <c r="E44" s="166"/>
      <c r="F44" s="166"/>
      <c r="G44" s="166"/>
    </row>
    <row r="45" spans="1:9" ht="12.75" customHeight="1">
      <c r="D45" s="166"/>
      <c r="E45" s="166"/>
      <c r="F45" s="166"/>
      <c r="G45" s="166"/>
    </row>
    <row r="46" spans="1:9" ht="12.75" customHeight="1">
      <c r="D46" s="166"/>
      <c r="E46" s="166"/>
      <c r="F46" s="166"/>
      <c r="G46" s="166"/>
    </row>
  </sheetData>
  <sheetProtection selectLockedCells="1"/>
  <mergeCells count="25">
    <mergeCell ref="D12:E12"/>
    <mergeCell ref="F12:G12"/>
    <mergeCell ref="A4:G4"/>
    <mergeCell ref="A5:G5"/>
    <mergeCell ref="F10:G10"/>
    <mergeCell ref="D11:E11"/>
    <mergeCell ref="F11:G11"/>
    <mergeCell ref="D10:E10"/>
    <mergeCell ref="A7:G7"/>
    <mergeCell ref="D8:G8"/>
    <mergeCell ref="D9:G9"/>
    <mergeCell ref="D44:G46"/>
    <mergeCell ref="D36:E36"/>
    <mergeCell ref="D37:E37"/>
    <mergeCell ref="D38:E38"/>
    <mergeCell ref="D39:E39"/>
    <mergeCell ref="D43:G43"/>
    <mergeCell ref="D40:E40"/>
    <mergeCell ref="D41:E41"/>
    <mergeCell ref="D42:E42"/>
    <mergeCell ref="A1:C1"/>
    <mergeCell ref="D1:G1"/>
    <mergeCell ref="A2:C2"/>
    <mergeCell ref="D2:G2"/>
    <mergeCell ref="A3:G3"/>
  </mergeCells>
  <dataValidations count="1">
    <dataValidation type="list" allowBlank="1" showInputMessage="1" showErrorMessage="1" sqref="C9">
      <formula1>NoFacture</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B31"/>
  <sheetViews>
    <sheetView zoomScaleNormal="100" workbookViewId="0">
      <pane ySplit="2" topLeftCell="A3" activePane="bottomLeft" state="frozen"/>
      <selection pane="bottomLeft" sqref="A1:J1"/>
    </sheetView>
  </sheetViews>
  <sheetFormatPr baseColWidth="10" defaultColWidth="13.85546875" defaultRowHeight="15"/>
  <cols>
    <col min="1" max="1" width="6.5703125" customWidth="1"/>
    <col min="3" max="3" width="13.85546875" style="65"/>
    <col min="6" max="6" width="21.7109375" customWidth="1"/>
    <col min="7" max="16" width="10.7109375" customWidth="1"/>
    <col min="17" max="17" width="12.42578125" customWidth="1"/>
    <col min="18" max="18" width="9.28515625" customWidth="1"/>
    <col min="19" max="19" width="26.5703125" customWidth="1"/>
  </cols>
  <sheetData>
    <row r="1" spans="1:28" ht="24.75" customHeight="1" thickBot="1">
      <c r="A1" s="199" t="s">
        <v>57</v>
      </c>
      <c r="B1" s="200"/>
      <c r="C1" s="200"/>
      <c r="D1" s="200"/>
      <c r="E1" s="200"/>
      <c r="F1" s="200"/>
      <c r="G1" s="200"/>
      <c r="H1" s="200"/>
      <c r="I1" s="200"/>
      <c r="J1" s="200"/>
      <c r="K1" s="25"/>
      <c r="L1" s="83"/>
      <c r="M1" s="25"/>
      <c r="N1" s="25"/>
      <c r="O1" s="25"/>
      <c r="P1" s="25"/>
      <c r="Q1" s="25"/>
    </row>
    <row r="2" spans="1:28" ht="24" customHeight="1" thickBot="1">
      <c r="A2" s="30" t="s">
        <v>0</v>
      </c>
      <c r="B2" s="31" t="s">
        <v>45</v>
      </c>
      <c r="C2" s="31" t="s">
        <v>18</v>
      </c>
      <c r="D2" s="31" t="s">
        <v>23</v>
      </c>
      <c r="E2" s="31" t="s">
        <v>62</v>
      </c>
      <c r="F2" s="31" t="s">
        <v>63</v>
      </c>
      <c r="G2" s="31" t="s">
        <v>1</v>
      </c>
      <c r="H2" s="31" t="s">
        <v>2</v>
      </c>
      <c r="I2" s="31" t="s">
        <v>20</v>
      </c>
      <c r="J2" s="31" t="s">
        <v>4</v>
      </c>
      <c r="K2" s="31" t="s">
        <v>98</v>
      </c>
      <c r="L2" s="31" t="s">
        <v>6</v>
      </c>
      <c r="M2" s="31" t="s">
        <v>97</v>
      </c>
      <c r="N2" s="31" t="s">
        <v>94</v>
      </c>
      <c r="O2" s="31" t="s">
        <v>93</v>
      </c>
      <c r="P2" s="31" t="s">
        <v>112</v>
      </c>
      <c r="Q2" s="32" t="s">
        <v>96</v>
      </c>
      <c r="T2" s="66"/>
    </row>
    <row r="3" spans="1:28" ht="24" customHeight="1" thickBot="1">
      <c r="A3" s="113" t="s">
        <v>71</v>
      </c>
      <c r="B3" s="139">
        <v>42745</v>
      </c>
      <c r="C3" s="140" t="s">
        <v>24</v>
      </c>
      <c r="D3" s="141" t="s">
        <v>26</v>
      </c>
      <c r="E3" s="68" t="s">
        <v>36</v>
      </c>
      <c r="F3" s="26" t="s">
        <v>19</v>
      </c>
      <c r="G3" s="26" t="s">
        <v>21</v>
      </c>
      <c r="H3" s="27">
        <v>750</v>
      </c>
      <c r="I3" s="27">
        <f>Articles!D4</f>
        <v>0.1</v>
      </c>
      <c r="J3" s="158">
        <f>H3*I3</f>
        <v>75</v>
      </c>
      <c r="K3" s="155">
        <v>0.05</v>
      </c>
      <c r="L3" s="156">
        <f>SUM(J3:J4)*K3</f>
        <v>16.25</v>
      </c>
      <c r="M3" s="156">
        <f>SUM(J3:J4)-L3</f>
        <v>308.75</v>
      </c>
      <c r="N3" s="47">
        <f>M3*0.19</f>
        <v>58.662500000000001</v>
      </c>
      <c r="O3" s="47">
        <f>M3+N3</f>
        <v>367.41250000000002</v>
      </c>
      <c r="P3" s="153">
        <f>ROUNDDOWN(O3,0)/100</f>
        <v>3.67</v>
      </c>
      <c r="Q3" s="154">
        <f>O3+P3</f>
        <v>371.08250000000004</v>
      </c>
      <c r="T3" s="66"/>
      <c r="AA3" s="31" t="s">
        <v>18</v>
      </c>
      <c r="AB3" s="71" t="s">
        <v>18</v>
      </c>
    </row>
    <row r="4" spans="1:28" ht="24" customHeight="1" thickBot="1">
      <c r="A4" s="125" t="s">
        <v>72</v>
      </c>
      <c r="B4" s="149">
        <v>42745</v>
      </c>
      <c r="C4" s="150" t="s">
        <v>24</v>
      </c>
      <c r="D4" s="151" t="s">
        <v>26</v>
      </c>
      <c r="E4" s="67" t="s">
        <v>37</v>
      </c>
      <c r="F4" s="28" t="s">
        <v>42</v>
      </c>
      <c r="G4" s="28" t="s">
        <v>22</v>
      </c>
      <c r="H4" s="29">
        <v>125</v>
      </c>
      <c r="I4" s="29">
        <f>Articles!D10</f>
        <v>2</v>
      </c>
      <c r="J4" s="159">
        <f>H4*I4</f>
        <v>250</v>
      </c>
      <c r="K4" s="157"/>
      <c r="L4" s="53"/>
      <c r="M4" s="49"/>
      <c r="N4" s="49"/>
      <c r="O4" s="49"/>
      <c r="P4" s="49"/>
      <c r="Q4" s="143"/>
      <c r="T4" s="66"/>
      <c r="AA4" s="140" t="s">
        <v>24</v>
      </c>
      <c r="AB4" s="140" t="s">
        <v>24</v>
      </c>
    </row>
    <row r="5" spans="1:28" ht="24" customHeight="1">
      <c r="A5" s="147" t="s">
        <v>71</v>
      </c>
      <c r="B5" s="94">
        <v>42747</v>
      </c>
      <c r="C5" s="95" t="s">
        <v>25</v>
      </c>
      <c r="D5" s="148" t="s">
        <v>27</v>
      </c>
      <c r="E5" s="68" t="s">
        <v>38</v>
      </c>
      <c r="F5" s="26" t="s">
        <v>39</v>
      </c>
      <c r="G5" s="26" t="s">
        <v>21</v>
      </c>
      <c r="H5" s="27">
        <v>12</v>
      </c>
      <c r="I5" s="27">
        <f>Articles!E7</f>
        <v>0.45</v>
      </c>
      <c r="J5" s="47">
        <f t="shared" ref="J5:J16" si="0">H5*I5</f>
        <v>5.4</v>
      </c>
      <c r="K5" s="190" t="s">
        <v>113</v>
      </c>
      <c r="L5" s="191"/>
      <c r="M5" s="191"/>
      <c r="N5" s="191"/>
      <c r="O5" s="191"/>
      <c r="P5" s="191"/>
      <c r="Q5" s="192"/>
      <c r="S5" s="202" t="s">
        <v>78</v>
      </c>
      <c r="T5" s="66"/>
      <c r="AA5" s="95" t="s">
        <v>25</v>
      </c>
      <c r="AB5" s="95" t="s">
        <v>25</v>
      </c>
    </row>
    <row r="6" spans="1:28" ht="24" customHeight="1">
      <c r="A6" s="119" t="s">
        <v>72</v>
      </c>
      <c r="B6" s="72">
        <v>42747</v>
      </c>
      <c r="C6" s="74" t="s">
        <v>25</v>
      </c>
      <c r="D6" s="146" t="s">
        <v>27</v>
      </c>
      <c r="E6" s="70" t="s">
        <v>41</v>
      </c>
      <c r="F6" s="9" t="s">
        <v>40</v>
      </c>
      <c r="G6" s="9" t="s">
        <v>21</v>
      </c>
      <c r="H6" s="11">
        <v>36</v>
      </c>
      <c r="I6" s="11">
        <f>Articles!E5</f>
        <v>0.9</v>
      </c>
      <c r="J6" s="50">
        <f t="shared" si="0"/>
        <v>32.4</v>
      </c>
      <c r="K6" s="193"/>
      <c r="L6" s="194"/>
      <c r="M6" s="194"/>
      <c r="N6" s="194"/>
      <c r="O6" s="194"/>
      <c r="P6" s="194"/>
      <c r="Q6" s="195"/>
      <c r="S6" s="202"/>
      <c r="T6" s="66"/>
      <c r="AA6" s="95" t="s">
        <v>46</v>
      </c>
      <c r="AB6" s="95" t="s">
        <v>46</v>
      </c>
    </row>
    <row r="7" spans="1:28" ht="24" customHeight="1" thickBot="1">
      <c r="A7" s="125" t="s">
        <v>73</v>
      </c>
      <c r="B7" s="149">
        <v>42747</v>
      </c>
      <c r="C7" s="150" t="s">
        <v>25</v>
      </c>
      <c r="D7" s="152" t="s">
        <v>27</v>
      </c>
      <c r="E7" s="67" t="s">
        <v>44</v>
      </c>
      <c r="F7" s="28" t="s">
        <v>43</v>
      </c>
      <c r="G7" s="28" t="s">
        <v>22</v>
      </c>
      <c r="H7" s="29">
        <v>15</v>
      </c>
      <c r="I7" s="29">
        <f>Articles!E8</f>
        <v>2.7</v>
      </c>
      <c r="J7" s="48">
        <f t="shared" si="0"/>
        <v>40.5</v>
      </c>
      <c r="K7" s="196"/>
      <c r="L7" s="197"/>
      <c r="M7" s="197"/>
      <c r="N7" s="197"/>
      <c r="O7" s="197"/>
      <c r="P7" s="197"/>
      <c r="Q7" s="198"/>
      <c r="S7" s="202"/>
      <c r="T7" s="66"/>
      <c r="AA7" s="95" t="s">
        <v>47</v>
      </c>
      <c r="AB7" s="95" t="s">
        <v>47</v>
      </c>
    </row>
    <row r="8" spans="1:28" ht="24" customHeight="1" thickBot="1">
      <c r="A8" s="147" t="s">
        <v>71</v>
      </c>
      <c r="B8" s="94">
        <v>42750</v>
      </c>
      <c r="C8" s="95" t="s">
        <v>46</v>
      </c>
      <c r="D8" s="96" t="s">
        <v>28</v>
      </c>
      <c r="E8" s="68" t="s">
        <v>55</v>
      </c>
      <c r="F8" s="26" t="s">
        <v>50</v>
      </c>
      <c r="G8" s="26" t="s">
        <v>21</v>
      </c>
      <c r="H8" s="27">
        <v>240</v>
      </c>
      <c r="I8" s="27">
        <f>Articles!F3</f>
        <v>0.16000000000000003</v>
      </c>
      <c r="J8" s="47">
        <f t="shared" si="0"/>
        <v>38.400000000000006</v>
      </c>
      <c r="K8" s="51"/>
      <c r="L8" s="51"/>
      <c r="M8" s="47"/>
      <c r="N8" s="47"/>
      <c r="O8" s="47"/>
      <c r="P8" s="47"/>
      <c r="Q8" s="118"/>
      <c r="S8" s="201"/>
      <c r="T8" s="66"/>
      <c r="AA8" s="95" t="s">
        <v>48</v>
      </c>
      <c r="AB8" s="95" t="s">
        <v>48</v>
      </c>
    </row>
    <row r="9" spans="1:28" ht="24" customHeight="1">
      <c r="A9" s="142" t="s">
        <v>72</v>
      </c>
      <c r="B9" s="72">
        <v>42750</v>
      </c>
      <c r="C9" s="74" t="s">
        <v>46</v>
      </c>
      <c r="D9" s="73" t="s">
        <v>28</v>
      </c>
      <c r="E9" s="69" t="s">
        <v>52</v>
      </c>
      <c r="F9" s="8" t="s">
        <v>51</v>
      </c>
      <c r="G9" s="8" t="s">
        <v>21</v>
      </c>
      <c r="H9" s="10">
        <v>24</v>
      </c>
      <c r="I9" s="10">
        <f>Articles!F6</f>
        <v>0.4</v>
      </c>
      <c r="J9" s="49">
        <f t="shared" si="0"/>
        <v>9.6000000000000014</v>
      </c>
      <c r="K9" s="53"/>
      <c r="L9" s="53"/>
      <c r="M9" s="49"/>
      <c r="N9" s="49"/>
      <c r="O9" s="49"/>
      <c r="P9" s="49"/>
      <c r="Q9" s="143"/>
      <c r="S9" s="201"/>
      <c r="T9" s="66"/>
      <c r="AA9" s="115" t="s">
        <v>102</v>
      </c>
      <c r="AB9" s="115" t="s">
        <v>102</v>
      </c>
    </row>
    <row r="10" spans="1:28" ht="24" customHeight="1">
      <c r="A10" s="142" t="s">
        <v>73</v>
      </c>
      <c r="B10" s="72">
        <v>42750</v>
      </c>
      <c r="C10" s="74" t="s">
        <v>46</v>
      </c>
      <c r="D10" s="73" t="s">
        <v>28</v>
      </c>
      <c r="E10" s="69" t="s">
        <v>54</v>
      </c>
      <c r="F10" s="8" t="s">
        <v>53</v>
      </c>
      <c r="G10" s="8" t="s">
        <v>21</v>
      </c>
      <c r="H10" s="10">
        <v>5</v>
      </c>
      <c r="I10" s="10">
        <f>Articles!F9</f>
        <v>0.8</v>
      </c>
      <c r="J10" s="49">
        <f t="shared" si="0"/>
        <v>4</v>
      </c>
      <c r="K10" s="53"/>
      <c r="L10" s="53"/>
      <c r="M10" s="49"/>
      <c r="N10" s="49"/>
      <c r="O10" s="49"/>
      <c r="P10" s="49"/>
      <c r="Q10" s="143"/>
      <c r="S10" t="s">
        <v>101</v>
      </c>
      <c r="T10" s="66"/>
      <c r="AA10" s="89"/>
      <c r="AB10" s="89"/>
    </row>
    <row r="11" spans="1:28" ht="24" customHeight="1" thickBot="1">
      <c r="A11" s="125" t="s">
        <v>74</v>
      </c>
      <c r="B11" s="149">
        <v>42750</v>
      </c>
      <c r="C11" s="150" t="s">
        <v>46</v>
      </c>
      <c r="D11" s="151" t="s">
        <v>28</v>
      </c>
      <c r="E11" s="67" t="s">
        <v>37</v>
      </c>
      <c r="F11" s="28" t="s">
        <v>42</v>
      </c>
      <c r="G11" s="28" t="s">
        <v>22</v>
      </c>
      <c r="H11" s="29">
        <v>90</v>
      </c>
      <c r="I11" s="29">
        <f>Articles!F10</f>
        <v>1.6</v>
      </c>
      <c r="J11" s="48">
        <f t="shared" si="0"/>
        <v>144</v>
      </c>
      <c r="K11" s="52"/>
      <c r="L11" s="52"/>
      <c r="M11" s="48"/>
      <c r="N11" s="48"/>
      <c r="O11" s="48"/>
      <c r="P11" s="48"/>
      <c r="Q11" s="130"/>
      <c r="T11" s="66"/>
      <c r="AA11" s="132" t="s">
        <v>108</v>
      </c>
      <c r="AB11" s="132" t="s">
        <v>108</v>
      </c>
    </row>
    <row r="12" spans="1:28" ht="24" customHeight="1">
      <c r="A12" s="147" t="s">
        <v>71</v>
      </c>
      <c r="B12" s="94">
        <v>42753</v>
      </c>
      <c r="C12" s="95" t="s">
        <v>47</v>
      </c>
      <c r="D12" s="96" t="s">
        <v>35</v>
      </c>
      <c r="E12" s="68" t="s">
        <v>38</v>
      </c>
      <c r="F12" s="26" t="s">
        <v>39</v>
      </c>
      <c r="G12" s="26" t="s">
        <v>21</v>
      </c>
      <c r="H12" s="27">
        <v>1</v>
      </c>
      <c r="I12" s="27">
        <f>Articles!E7</f>
        <v>0.45</v>
      </c>
      <c r="J12" s="47">
        <f t="shared" si="0"/>
        <v>0.45</v>
      </c>
      <c r="K12" s="51"/>
      <c r="L12" s="51"/>
      <c r="M12" s="47"/>
      <c r="N12" s="47"/>
      <c r="O12" s="47"/>
      <c r="P12" s="47"/>
      <c r="Q12" s="118"/>
      <c r="T12" s="66"/>
      <c r="AA12" s="132" t="s">
        <v>111</v>
      </c>
      <c r="AB12" s="132" t="s">
        <v>111</v>
      </c>
    </row>
    <row r="13" spans="1:28" ht="24" customHeight="1">
      <c r="A13" s="119" t="s">
        <v>72</v>
      </c>
      <c r="B13" s="72">
        <v>42753</v>
      </c>
      <c r="C13" s="74" t="s">
        <v>47</v>
      </c>
      <c r="D13" s="73" t="s">
        <v>35</v>
      </c>
      <c r="E13" s="70" t="s">
        <v>41</v>
      </c>
      <c r="F13" s="9" t="s">
        <v>40</v>
      </c>
      <c r="G13" s="9" t="s">
        <v>21</v>
      </c>
      <c r="H13" s="11">
        <v>3</v>
      </c>
      <c r="I13" s="11">
        <f>Articles!E5</f>
        <v>0.9</v>
      </c>
      <c r="J13" s="50">
        <f t="shared" si="0"/>
        <v>2.7</v>
      </c>
      <c r="K13" s="54"/>
      <c r="L13" s="54"/>
      <c r="M13" s="50"/>
      <c r="N13" s="50"/>
      <c r="O13" s="50"/>
      <c r="P13" s="50"/>
      <c r="Q13" s="124"/>
      <c r="T13" s="66"/>
    </row>
    <row r="14" spans="1:28" ht="24" customHeight="1" thickBot="1">
      <c r="A14" s="125" t="s">
        <v>73</v>
      </c>
      <c r="B14" s="149">
        <v>42753</v>
      </c>
      <c r="C14" s="150" t="s">
        <v>47</v>
      </c>
      <c r="D14" s="151" t="s">
        <v>35</v>
      </c>
      <c r="E14" s="67" t="s">
        <v>44</v>
      </c>
      <c r="F14" s="28" t="s">
        <v>43</v>
      </c>
      <c r="G14" s="28" t="s">
        <v>49</v>
      </c>
      <c r="H14" s="29">
        <v>5</v>
      </c>
      <c r="I14" s="29">
        <f>Articles!E8</f>
        <v>2.7</v>
      </c>
      <c r="J14" s="48">
        <f t="shared" si="0"/>
        <v>13.5</v>
      </c>
      <c r="K14" s="52"/>
      <c r="L14" s="52"/>
      <c r="M14" s="48"/>
      <c r="N14" s="48"/>
      <c r="O14" s="48"/>
      <c r="P14" s="48"/>
      <c r="Q14" s="130"/>
      <c r="T14" s="66"/>
    </row>
    <row r="15" spans="1:28" ht="24" customHeight="1">
      <c r="A15" s="147" t="s">
        <v>71</v>
      </c>
      <c r="B15" s="94">
        <v>42755</v>
      </c>
      <c r="C15" s="95" t="s">
        <v>48</v>
      </c>
      <c r="D15" s="96" t="s">
        <v>29</v>
      </c>
      <c r="E15" s="68" t="s">
        <v>36</v>
      </c>
      <c r="F15" s="26" t="s">
        <v>19</v>
      </c>
      <c r="G15" s="26" t="s">
        <v>21</v>
      </c>
      <c r="H15" s="27">
        <v>320</v>
      </c>
      <c r="I15" s="27">
        <f>Articles!D4</f>
        <v>0.1</v>
      </c>
      <c r="J15" s="47">
        <f t="shared" si="0"/>
        <v>32</v>
      </c>
      <c r="K15" s="51"/>
      <c r="L15" s="51"/>
      <c r="M15" s="47"/>
      <c r="N15" s="47"/>
      <c r="O15" s="47"/>
      <c r="P15" s="47"/>
      <c r="Q15" s="118"/>
      <c r="S15" s="201"/>
      <c r="T15" s="66"/>
    </row>
    <row r="16" spans="1:28" ht="24" customHeight="1" thickBot="1">
      <c r="A16" s="144" t="s">
        <v>72</v>
      </c>
      <c r="B16" s="106">
        <v>42755</v>
      </c>
      <c r="C16" s="107" t="s">
        <v>48</v>
      </c>
      <c r="D16" s="108" t="s">
        <v>29</v>
      </c>
      <c r="E16" s="109" t="s">
        <v>37</v>
      </c>
      <c r="F16" s="105" t="s">
        <v>42</v>
      </c>
      <c r="G16" s="105" t="s">
        <v>22</v>
      </c>
      <c r="H16" s="110">
        <v>48</v>
      </c>
      <c r="I16" s="110">
        <f>Articles!D10</f>
        <v>2</v>
      </c>
      <c r="J16" s="111">
        <f t="shared" si="0"/>
        <v>96</v>
      </c>
      <c r="K16" s="112"/>
      <c r="L16" s="112"/>
      <c r="M16" s="111"/>
      <c r="N16" s="111"/>
      <c r="O16" s="111"/>
      <c r="P16" s="111"/>
      <c r="Q16" s="145"/>
      <c r="S16" s="201"/>
    </row>
    <row r="17" spans="1:19" ht="24" customHeight="1">
      <c r="A17" s="113" t="s">
        <v>71</v>
      </c>
      <c r="B17" s="114">
        <v>42756</v>
      </c>
      <c r="C17" s="115" t="s">
        <v>102</v>
      </c>
      <c r="D17" s="116" t="s">
        <v>103</v>
      </c>
      <c r="E17" s="26" t="s">
        <v>52</v>
      </c>
      <c r="F17" s="133"/>
      <c r="G17" s="133"/>
      <c r="H17" s="27"/>
      <c r="I17" s="136"/>
      <c r="J17" s="27"/>
      <c r="K17" s="117"/>
      <c r="L17" s="117"/>
      <c r="M17" s="27"/>
      <c r="N17" s="27"/>
      <c r="O17" s="27"/>
      <c r="P17" s="27"/>
      <c r="Q17" s="118"/>
      <c r="S17" s="84"/>
    </row>
    <row r="18" spans="1:19" ht="24" customHeight="1">
      <c r="A18" s="119" t="s">
        <v>72</v>
      </c>
      <c r="B18" s="120">
        <v>42756</v>
      </c>
      <c r="C18" s="121" t="s">
        <v>102</v>
      </c>
      <c r="D18" s="122" t="s">
        <v>103</v>
      </c>
      <c r="E18" s="9" t="s">
        <v>37</v>
      </c>
      <c r="F18" s="134"/>
      <c r="G18" s="134"/>
      <c r="H18" s="11"/>
      <c r="I18" s="137"/>
      <c r="J18" s="11"/>
      <c r="K18" s="123"/>
      <c r="L18" s="123"/>
      <c r="M18" s="11"/>
      <c r="N18" s="11"/>
      <c r="O18" s="11"/>
      <c r="P18" s="11"/>
      <c r="Q18" s="124"/>
      <c r="S18" s="84"/>
    </row>
    <row r="19" spans="1:19" ht="24" customHeight="1">
      <c r="A19" s="119" t="s">
        <v>73</v>
      </c>
      <c r="B19" s="120">
        <v>42756</v>
      </c>
      <c r="C19" s="121" t="s">
        <v>102</v>
      </c>
      <c r="D19" s="122" t="s">
        <v>103</v>
      </c>
      <c r="E19" s="9" t="s">
        <v>41</v>
      </c>
      <c r="F19" s="134"/>
      <c r="G19" s="134"/>
      <c r="H19" s="11"/>
      <c r="I19" s="137"/>
      <c r="J19" s="11"/>
      <c r="K19" s="123"/>
      <c r="L19" s="123"/>
      <c r="M19" s="11"/>
      <c r="N19" s="11"/>
      <c r="O19" s="11"/>
      <c r="P19" s="11"/>
      <c r="Q19" s="124"/>
      <c r="S19" s="84"/>
    </row>
    <row r="20" spans="1:19" ht="24" customHeight="1">
      <c r="A20" s="119" t="s">
        <v>74</v>
      </c>
      <c r="B20" s="120">
        <v>42756</v>
      </c>
      <c r="C20" s="121" t="s">
        <v>102</v>
      </c>
      <c r="D20" s="122" t="s">
        <v>103</v>
      </c>
      <c r="E20" s="9" t="s">
        <v>44</v>
      </c>
      <c r="F20" s="134"/>
      <c r="G20" s="134"/>
      <c r="H20" s="11"/>
      <c r="I20" s="137"/>
      <c r="J20" s="11"/>
      <c r="K20" s="123"/>
      <c r="L20" s="123"/>
      <c r="M20" s="11"/>
      <c r="N20" s="11"/>
      <c r="O20" s="11"/>
      <c r="P20" s="11"/>
      <c r="Q20" s="124"/>
      <c r="S20" s="84"/>
    </row>
    <row r="21" spans="1:19" ht="24" customHeight="1" thickBot="1">
      <c r="A21" s="125" t="s">
        <v>100</v>
      </c>
      <c r="B21" s="126">
        <v>42756</v>
      </c>
      <c r="C21" s="127" t="s">
        <v>102</v>
      </c>
      <c r="D21" s="128" t="s">
        <v>103</v>
      </c>
      <c r="E21" s="28" t="s">
        <v>55</v>
      </c>
      <c r="F21" s="135"/>
      <c r="G21" s="135"/>
      <c r="H21" s="29"/>
      <c r="I21" s="138"/>
      <c r="J21" s="29"/>
      <c r="K21" s="129"/>
      <c r="L21" s="129"/>
      <c r="M21" s="29"/>
      <c r="N21" s="29"/>
      <c r="O21" s="29"/>
      <c r="P21" s="29"/>
      <c r="Q21" s="130"/>
      <c r="S21" s="84"/>
    </row>
    <row r="22" spans="1:19" ht="24" customHeight="1">
      <c r="A22" s="87"/>
      <c r="B22" s="88"/>
      <c r="C22" s="89"/>
      <c r="D22" s="90"/>
      <c r="E22" s="87"/>
      <c r="F22" s="87"/>
      <c r="G22" s="87"/>
      <c r="H22" s="91"/>
      <c r="I22" s="91"/>
      <c r="J22" s="91"/>
      <c r="K22" s="92"/>
      <c r="L22" s="92"/>
      <c r="M22" s="91"/>
      <c r="N22" s="91"/>
      <c r="O22" s="91"/>
      <c r="P22" s="91"/>
      <c r="Q22" s="91"/>
      <c r="S22" s="84"/>
    </row>
    <row r="23" spans="1:19">
      <c r="I23" s="24" t="s">
        <v>82</v>
      </c>
    </row>
    <row r="24" spans="1:19">
      <c r="I24" s="24" t="s">
        <v>88</v>
      </c>
    </row>
    <row r="25" spans="1:19">
      <c r="C25" s="84"/>
      <c r="I25" s="24" t="s">
        <v>107</v>
      </c>
    </row>
    <row r="26" spans="1:19" ht="15.75" thickBot="1"/>
    <row r="27" spans="1:19" ht="53.25" customHeight="1" thickTop="1" thickBot="1">
      <c r="A27" s="87"/>
      <c r="B27" s="88"/>
      <c r="C27" s="89"/>
      <c r="D27" s="90"/>
      <c r="E27" s="187" t="s">
        <v>110</v>
      </c>
      <c r="F27" s="188"/>
      <c r="G27" s="188"/>
      <c r="H27" s="188"/>
      <c r="I27" s="188"/>
      <c r="J27" s="188"/>
      <c r="K27" s="188"/>
      <c r="L27" s="188"/>
      <c r="M27" s="189"/>
      <c r="N27" s="91"/>
      <c r="O27" s="91"/>
      <c r="P27" s="91"/>
      <c r="Q27" s="91"/>
      <c r="S27" s="84"/>
    </row>
    <row r="28" spans="1:19" ht="15.75" thickTop="1"/>
    <row r="30" spans="1:19" s="131" customFormat="1" ht="18.75">
      <c r="A30" s="186" t="s">
        <v>109</v>
      </c>
      <c r="B30" s="186"/>
      <c r="C30" s="132" t="s">
        <v>108</v>
      </c>
    </row>
    <row r="31" spans="1:19" ht="18.75">
      <c r="C31" s="132" t="s">
        <v>111</v>
      </c>
    </row>
  </sheetData>
  <mergeCells count="7">
    <mergeCell ref="A30:B30"/>
    <mergeCell ref="E27:M27"/>
    <mergeCell ref="K5:Q7"/>
    <mergeCell ref="A1:J1"/>
    <mergeCell ref="S15:S16"/>
    <mergeCell ref="S8:S9"/>
    <mergeCell ref="S5:S7"/>
  </mergeCells>
  <pageMargins left="0.7" right="0.7" top="0.75" bottom="0.75" header="0.3" footer="0.3"/>
  <pageSetup paperSize="9"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F12"/>
  <sheetViews>
    <sheetView workbookViewId="0">
      <selection activeCell="F13" sqref="F13"/>
    </sheetView>
  </sheetViews>
  <sheetFormatPr baseColWidth="10" defaultRowHeight="15"/>
  <cols>
    <col min="1" max="1" width="18.7109375" style="4" customWidth="1"/>
    <col min="2" max="2" width="22.7109375" customWidth="1"/>
    <col min="3" max="3" width="12.7109375" customWidth="1"/>
    <col min="4" max="4" width="12.5703125" style="3" customWidth="1"/>
    <col min="5" max="5" width="12.5703125" style="7" customWidth="1"/>
    <col min="6" max="6" width="12.7109375" customWidth="1"/>
  </cols>
  <sheetData>
    <row r="1" spans="1:6" ht="24" customHeight="1">
      <c r="A1" s="203" t="s">
        <v>58</v>
      </c>
      <c r="B1" s="203"/>
      <c r="C1" s="203"/>
      <c r="D1" s="203"/>
      <c r="E1" s="203"/>
      <c r="F1" s="203"/>
    </row>
    <row r="2" spans="1:6" s="20" customFormat="1" ht="24" customHeight="1">
      <c r="A2" s="22" t="s">
        <v>10</v>
      </c>
      <c r="B2" s="23" t="s">
        <v>9</v>
      </c>
      <c r="C2" s="23" t="s">
        <v>64</v>
      </c>
      <c r="D2" s="23" t="s">
        <v>12</v>
      </c>
      <c r="E2" s="23" t="s">
        <v>59</v>
      </c>
      <c r="F2" s="23" t="s">
        <v>83</v>
      </c>
    </row>
    <row r="3" spans="1:6" s="20" customFormat="1" ht="24" customHeight="1">
      <c r="A3" s="17" t="s">
        <v>26</v>
      </c>
      <c r="B3" s="12" t="s">
        <v>30</v>
      </c>
      <c r="C3" s="12" t="s">
        <v>65</v>
      </c>
      <c r="D3" s="12" t="s">
        <v>13</v>
      </c>
      <c r="E3" s="12" t="s">
        <v>60</v>
      </c>
      <c r="F3" s="12" t="s">
        <v>84</v>
      </c>
    </row>
    <row r="4" spans="1:6" s="20" customFormat="1" ht="24" customHeight="1">
      <c r="A4" s="33" t="s">
        <v>27</v>
      </c>
      <c r="B4" s="34" t="s">
        <v>31</v>
      </c>
      <c r="C4" s="34" t="s">
        <v>66</v>
      </c>
      <c r="D4" s="34" t="s">
        <v>14</v>
      </c>
      <c r="E4" s="34" t="s">
        <v>61</v>
      </c>
      <c r="F4" s="12" t="s">
        <v>85</v>
      </c>
    </row>
    <row r="5" spans="1:6" s="20" customFormat="1" ht="24" customHeight="1">
      <c r="A5" s="17" t="s">
        <v>28</v>
      </c>
      <c r="B5" s="12" t="s">
        <v>32</v>
      </c>
      <c r="C5" s="12" t="s">
        <v>67</v>
      </c>
      <c r="D5" s="12" t="s">
        <v>15</v>
      </c>
      <c r="E5" s="12" t="s">
        <v>55</v>
      </c>
      <c r="F5" s="12" t="s">
        <v>86</v>
      </c>
    </row>
    <row r="6" spans="1:6" s="20" customFormat="1" ht="24" customHeight="1">
      <c r="A6" s="17" t="s">
        <v>35</v>
      </c>
      <c r="B6" s="12" t="s">
        <v>33</v>
      </c>
      <c r="C6" s="12" t="s">
        <v>68</v>
      </c>
      <c r="D6" s="12" t="s">
        <v>16</v>
      </c>
      <c r="E6" s="12" t="s">
        <v>36</v>
      </c>
      <c r="F6" s="12" t="s">
        <v>87</v>
      </c>
    </row>
    <row r="7" spans="1:6" s="21" customFormat="1" ht="24" customHeight="1">
      <c r="A7" s="17" t="s">
        <v>29</v>
      </c>
      <c r="B7" s="12" t="s">
        <v>34</v>
      </c>
      <c r="C7" s="12" t="s">
        <v>69</v>
      </c>
      <c r="D7" s="12" t="s">
        <v>17</v>
      </c>
      <c r="E7" s="12" t="s">
        <v>70</v>
      </c>
      <c r="F7" s="12" t="s">
        <v>84</v>
      </c>
    </row>
    <row r="11" spans="1:6">
      <c r="F11" s="24" t="s">
        <v>81</v>
      </c>
    </row>
    <row r="12" spans="1:6">
      <c r="F12" s="24" t="s">
        <v>88</v>
      </c>
    </row>
  </sheetData>
  <mergeCells count="1">
    <mergeCell ref="A1:F1"/>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F15"/>
  <sheetViews>
    <sheetView workbookViewId="0">
      <selection activeCell="B5" sqref="B5"/>
    </sheetView>
  </sheetViews>
  <sheetFormatPr baseColWidth="10" defaultRowHeight="15"/>
  <cols>
    <col min="1" max="1" width="8.7109375" customWidth="1"/>
    <col min="2" max="2" width="22.5703125" customWidth="1"/>
    <col min="3" max="3" width="5.7109375" bestFit="1" customWidth="1"/>
    <col min="4" max="4" width="12.7109375" customWidth="1"/>
    <col min="5" max="5" width="14.140625" customWidth="1"/>
    <col min="6" max="6" width="14.5703125" customWidth="1"/>
  </cols>
  <sheetData>
    <row r="1" spans="1:6" ht="24" customHeight="1">
      <c r="A1" s="204" t="s">
        <v>56</v>
      </c>
      <c r="B1" s="204"/>
      <c r="C1" s="204"/>
      <c r="D1" s="204"/>
      <c r="E1" s="204"/>
      <c r="F1" s="204"/>
    </row>
    <row r="2" spans="1:6" ht="24" customHeight="1">
      <c r="A2" s="19" t="s">
        <v>62</v>
      </c>
      <c r="B2" s="19" t="s">
        <v>63</v>
      </c>
      <c r="C2" s="19" t="s">
        <v>1</v>
      </c>
      <c r="D2" s="19" t="s">
        <v>89</v>
      </c>
      <c r="E2" s="19" t="s">
        <v>90</v>
      </c>
      <c r="F2" s="19" t="s">
        <v>91</v>
      </c>
    </row>
    <row r="3" spans="1:6" ht="24" customHeight="1">
      <c r="A3" s="17" t="s">
        <v>55</v>
      </c>
      <c r="B3" s="15" t="s">
        <v>50</v>
      </c>
      <c r="C3" s="12" t="s">
        <v>21</v>
      </c>
      <c r="D3" s="13">
        <v>0.2</v>
      </c>
      <c r="E3" s="13">
        <f>D3*0.9</f>
        <v>0.18000000000000002</v>
      </c>
      <c r="F3" s="13">
        <f>D3*0.8</f>
        <v>0.16000000000000003</v>
      </c>
    </row>
    <row r="4" spans="1:6" ht="24" customHeight="1">
      <c r="A4" s="17" t="s">
        <v>36</v>
      </c>
      <c r="B4" s="15" t="s">
        <v>19</v>
      </c>
      <c r="C4" s="12" t="s">
        <v>21</v>
      </c>
      <c r="D4" s="13">
        <v>0.1</v>
      </c>
      <c r="E4" s="13">
        <f t="shared" ref="E4:E10" si="0">D4*0.9</f>
        <v>9.0000000000000011E-2</v>
      </c>
      <c r="F4" s="13">
        <f t="shared" ref="F4:F10" si="1">D4*0.8</f>
        <v>8.0000000000000016E-2</v>
      </c>
    </row>
    <row r="5" spans="1:6" ht="24" customHeight="1">
      <c r="A5" s="38" t="s">
        <v>41</v>
      </c>
      <c r="B5" s="35" t="s">
        <v>40</v>
      </c>
      <c r="C5" s="37" t="s">
        <v>21</v>
      </c>
      <c r="D5" s="13">
        <v>1</v>
      </c>
      <c r="E5" s="36">
        <f t="shared" si="0"/>
        <v>0.9</v>
      </c>
      <c r="F5" s="13">
        <f t="shared" si="1"/>
        <v>0.8</v>
      </c>
    </row>
    <row r="6" spans="1:6" ht="24" customHeight="1">
      <c r="A6" s="18" t="s">
        <v>52</v>
      </c>
      <c r="B6" s="16" t="s">
        <v>51</v>
      </c>
      <c r="C6" s="2" t="s">
        <v>21</v>
      </c>
      <c r="D6" s="14">
        <v>0.5</v>
      </c>
      <c r="E6" s="13">
        <f t="shared" si="0"/>
        <v>0.45</v>
      </c>
      <c r="F6" s="13">
        <f t="shared" si="1"/>
        <v>0.4</v>
      </c>
    </row>
    <row r="7" spans="1:6" ht="24" customHeight="1">
      <c r="A7" s="38" t="s">
        <v>38</v>
      </c>
      <c r="B7" s="35" t="s">
        <v>39</v>
      </c>
      <c r="C7" s="37" t="s">
        <v>21</v>
      </c>
      <c r="D7" s="13">
        <v>0.5</v>
      </c>
      <c r="E7" s="36">
        <f t="shared" si="0"/>
        <v>0.45</v>
      </c>
      <c r="F7" s="13">
        <f t="shared" si="1"/>
        <v>0.4</v>
      </c>
    </row>
    <row r="8" spans="1:6" ht="24" customHeight="1">
      <c r="A8" s="38" t="s">
        <v>44</v>
      </c>
      <c r="B8" s="35" t="s">
        <v>43</v>
      </c>
      <c r="C8" s="37" t="s">
        <v>22</v>
      </c>
      <c r="D8" s="13">
        <v>3</v>
      </c>
      <c r="E8" s="36">
        <f t="shared" si="0"/>
        <v>2.7</v>
      </c>
      <c r="F8" s="13">
        <f t="shared" si="1"/>
        <v>2.4000000000000004</v>
      </c>
    </row>
    <row r="9" spans="1:6" ht="24" customHeight="1">
      <c r="A9" s="18" t="s">
        <v>54</v>
      </c>
      <c r="B9" s="16" t="s">
        <v>53</v>
      </c>
      <c r="C9" s="2" t="s">
        <v>21</v>
      </c>
      <c r="D9" s="14">
        <v>1</v>
      </c>
      <c r="E9" s="13">
        <f t="shared" si="0"/>
        <v>0.9</v>
      </c>
      <c r="F9" s="13">
        <f t="shared" si="1"/>
        <v>0.8</v>
      </c>
    </row>
    <row r="10" spans="1:6" ht="24" customHeight="1">
      <c r="A10" s="17" t="s">
        <v>37</v>
      </c>
      <c r="B10" s="15" t="s">
        <v>42</v>
      </c>
      <c r="C10" s="12" t="s">
        <v>22</v>
      </c>
      <c r="D10" s="13">
        <v>2</v>
      </c>
      <c r="E10" s="13">
        <f t="shared" si="0"/>
        <v>1.8</v>
      </c>
      <c r="F10" s="13">
        <f t="shared" si="1"/>
        <v>1.6</v>
      </c>
    </row>
    <row r="14" spans="1:6">
      <c r="E14" s="24" t="s">
        <v>82</v>
      </c>
    </row>
    <row r="15" spans="1:6">
      <c r="E15" s="24" t="s">
        <v>88</v>
      </c>
    </row>
  </sheetData>
  <sortState ref="A3:F10">
    <sortCondition ref="A3:A10"/>
  </sortState>
  <mergeCells count="1">
    <mergeCell ref="A1:F1"/>
  </mergeCells>
  <pageMargins left="0.7" right="0.7" top="0.75" bottom="0.75" header="0.3" footer="0.3"/>
  <drawing r:id="rId1"/>
  <legacy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M7"/>
  <sheetViews>
    <sheetView workbookViewId="0">
      <selection activeCell="E3" sqref="E3"/>
    </sheetView>
  </sheetViews>
  <sheetFormatPr baseColWidth="10" defaultRowHeight="15"/>
  <cols>
    <col min="1" max="1" width="4.5703125" customWidth="1"/>
  </cols>
  <sheetData>
    <row r="1" spans="1:13" ht="24.75" customHeight="1" thickBot="1">
      <c r="A1" s="200" t="s">
        <v>92</v>
      </c>
      <c r="B1" s="200"/>
      <c r="C1" s="200"/>
      <c r="D1" s="200"/>
      <c r="E1" s="200"/>
      <c r="F1" s="25"/>
    </row>
    <row r="2" spans="1:13" ht="24" customHeight="1" thickBot="1">
      <c r="A2" s="30" t="s">
        <v>0</v>
      </c>
      <c r="B2" s="31" t="s">
        <v>45</v>
      </c>
      <c r="C2" s="31" t="s">
        <v>18</v>
      </c>
      <c r="D2" s="31" t="s">
        <v>23</v>
      </c>
      <c r="E2" s="32" t="s">
        <v>4</v>
      </c>
      <c r="F2" s="59" t="s">
        <v>98</v>
      </c>
      <c r="G2" s="60" t="s">
        <v>99</v>
      </c>
      <c r="H2" s="60" t="s">
        <v>97</v>
      </c>
      <c r="I2" s="60" t="s">
        <v>94</v>
      </c>
      <c r="J2" s="60" t="s">
        <v>93</v>
      </c>
      <c r="K2" s="60" t="s">
        <v>95</v>
      </c>
      <c r="L2" s="61" t="s">
        <v>96</v>
      </c>
    </row>
    <row r="3" spans="1:13" ht="24" customHeight="1">
      <c r="A3" s="41" t="s">
        <v>71</v>
      </c>
      <c r="B3" s="43">
        <f>Saisie!B3</f>
        <v>42745</v>
      </c>
      <c r="C3" s="41" t="str">
        <f>Saisie!C3</f>
        <v>2017/01</v>
      </c>
      <c r="D3" s="63" t="str">
        <f>Saisie!D3</f>
        <v>ABC</v>
      </c>
      <c r="E3" s="42">
        <f>SUM(Saisie!J3:J4)</f>
        <v>325</v>
      </c>
      <c r="F3" s="64">
        <v>0.05</v>
      </c>
      <c r="G3" s="57">
        <f>E3*F3</f>
        <v>16.25</v>
      </c>
      <c r="H3" s="58">
        <f>E3-G3</f>
        <v>308.75</v>
      </c>
      <c r="I3" s="58">
        <f>H3*0.19</f>
        <v>58.662500000000001</v>
      </c>
      <c r="J3" s="58">
        <f>H3+I3</f>
        <v>367.41250000000002</v>
      </c>
      <c r="K3" s="58">
        <f>ROUNDDOWN(J3,0)/100</f>
        <v>3.67</v>
      </c>
      <c r="L3" s="58">
        <f>J3+K3</f>
        <v>371.08250000000004</v>
      </c>
    </row>
    <row r="4" spans="1:13" s="44" customFormat="1" ht="24" customHeight="1">
      <c r="A4" s="41" t="s">
        <v>72</v>
      </c>
      <c r="B4" s="45">
        <f>Saisie!B5</f>
        <v>42747</v>
      </c>
      <c r="C4" s="45" t="str">
        <f>Saisie!C5</f>
        <v>2017/02</v>
      </c>
      <c r="D4" s="46" t="str">
        <f>Saisie!D5</f>
        <v>BCD</v>
      </c>
      <c r="E4" s="13" t="e">
        <f>#REF!*#REF!</f>
        <v>#REF!</v>
      </c>
      <c r="F4" s="62">
        <v>0.1</v>
      </c>
      <c r="G4" s="55" t="e">
        <f>E4*F4</f>
        <v>#REF!</v>
      </c>
      <c r="H4" s="56" t="e">
        <f>E4-G4</f>
        <v>#REF!</v>
      </c>
      <c r="I4" s="56" t="e">
        <f>H4*0.19</f>
        <v>#REF!</v>
      </c>
      <c r="J4" s="56" t="e">
        <f>H4+I4</f>
        <v>#REF!</v>
      </c>
      <c r="K4" s="58" t="e">
        <f t="shared" ref="K4:K7" si="0">ROUNDDOWN(J4,0)/100</f>
        <v>#REF!</v>
      </c>
      <c r="L4" s="58" t="e">
        <f t="shared" ref="L4:L7" si="1">J4+K4</f>
        <v>#REF!</v>
      </c>
    </row>
    <row r="5" spans="1:13" ht="24" customHeight="1">
      <c r="A5" s="41" t="s">
        <v>73</v>
      </c>
      <c r="B5" s="45">
        <f>Saisie!B8</f>
        <v>42750</v>
      </c>
      <c r="C5" s="45" t="str">
        <f>Saisie!C8</f>
        <v>2017/03</v>
      </c>
      <c r="D5" s="46" t="str">
        <f>Saisie!D8</f>
        <v>CDE</v>
      </c>
      <c r="E5" s="13" t="e">
        <f>#REF!*#REF!</f>
        <v>#REF!</v>
      </c>
      <c r="F5" s="62">
        <v>0</v>
      </c>
      <c r="G5" s="55" t="e">
        <f t="shared" ref="G5:G7" si="2">E5*F5</f>
        <v>#REF!</v>
      </c>
      <c r="H5" s="56" t="e">
        <f t="shared" ref="H5:H7" si="3">E5-G5</f>
        <v>#REF!</v>
      </c>
      <c r="I5" s="56" t="e">
        <f t="shared" ref="I5:I7" si="4">H5*0.19</f>
        <v>#REF!</v>
      </c>
      <c r="J5" s="56" t="e">
        <f t="shared" ref="J5:J7" si="5">H5+I5</f>
        <v>#REF!</v>
      </c>
      <c r="K5" s="58" t="e">
        <f t="shared" si="0"/>
        <v>#REF!</v>
      </c>
      <c r="L5" s="58" t="e">
        <f t="shared" si="1"/>
        <v>#REF!</v>
      </c>
      <c r="M5" s="44"/>
    </row>
    <row r="6" spans="1:13" ht="24" customHeight="1">
      <c r="A6" s="41" t="s">
        <v>74</v>
      </c>
      <c r="B6" s="45">
        <f>Saisie!B12</f>
        <v>42753</v>
      </c>
      <c r="C6" s="45" t="str">
        <f>Saisie!C12</f>
        <v>2017/04</v>
      </c>
      <c r="D6" s="46" t="str">
        <f>Saisie!D12</f>
        <v>DEF</v>
      </c>
      <c r="E6" s="13" t="e">
        <f>#REF!*#REF!</f>
        <v>#REF!</v>
      </c>
      <c r="F6" s="62">
        <v>0.1</v>
      </c>
      <c r="G6" s="55" t="e">
        <f t="shared" si="2"/>
        <v>#REF!</v>
      </c>
      <c r="H6" s="56" t="e">
        <f t="shared" si="3"/>
        <v>#REF!</v>
      </c>
      <c r="I6" s="56" t="e">
        <f t="shared" si="4"/>
        <v>#REF!</v>
      </c>
      <c r="J6" s="56" t="e">
        <f t="shared" si="5"/>
        <v>#REF!</v>
      </c>
      <c r="K6" s="58" t="e">
        <f t="shared" si="0"/>
        <v>#REF!</v>
      </c>
      <c r="L6" s="58" t="e">
        <f t="shared" si="1"/>
        <v>#REF!</v>
      </c>
    </row>
    <row r="7" spans="1:13" ht="24" customHeight="1">
      <c r="A7" s="41" t="s">
        <v>100</v>
      </c>
      <c r="B7" s="45">
        <f>Saisie!B15</f>
        <v>42755</v>
      </c>
      <c r="C7" s="45" t="str">
        <f>Saisie!C15</f>
        <v>2017/05</v>
      </c>
      <c r="D7" s="46" t="str">
        <f>Saisie!D15</f>
        <v>EFG</v>
      </c>
      <c r="E7" s="13" t="e">
        <f>#REF!*#REF!</f>
        <v>#REF!</v>
      </c>
      <c r="F7" s="62">
        <v>0.05</v>
      </c>
      <c r="G7" s="55" t="e">
        <f t="shared" si="2"/>
        <v>#REF!</v>
      </c>
      <c r="H7" s="56" t="e">
        <f t="shared" si="3"/>
        <v>#REF!</v>
      </c>
      <c r="I7" s="56" t="e">
        <f t="shared" si="4"/>
        <v>#REF!</v>
      </c>
      <c r="J7" s="56" t="e">
        <f t="shared" si="5"/>
        <v>#REF!</v>
      </c>
      <c r="K7" s="58" t="e">
        <f t="shared" si="0"/>
        <v>#REF!</v>
      </c>
      <c r="L7" s="58" t="e">
        <f t="shared" si="1"/>
        <v>#REF!</v>
      </c>
    </row>
  </sheetData>
  <mergeCells count="1">
    <mergeCell ref="A1:E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5</vt:i4>
      </vt:variant>
    </vt:vector>
  </HeadingPairs>
  <TitlesOfParts>
    <vt:vector size="10" baseType="lpstr">
      <vt:lpstr>Facture</vt:lpstr>
      <vt:lpstr>Saisie</vt:lpstr>
      <vt:lpstr>Clients</vt:lpstr>
      <vt:lpstr>Articles</vt:lpstr>
      <vt:lpstr>Récap,</vt:lpstr>
      <vt:lpstr>Articles</vt:lpstr>
      <vt:lpstr>champ</vt:lpstr>
      <vt:lpstr>Clients</vt:lpstr>
      <vt:lpstr>Saisie!Extraire</vt:lpstr>
      <vt:lpstr>Saisie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Kamyl BAGHLI</dc:creator>
  <cp:lastModifiedBy>Kamyl BAGHLI</cp:lastModifiedBy>
  <dcterms:created xsi:type="dcterms:W3CDTF">2017-01-17T16:29:12Z</dcterms:created>
  <dcterms:modified xsi:type="dcterms:W3CDTF">2017-01-21T14:08:25Z</dcterms:modified>
</cp:coreProperties>
</file>