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Mathieu Pechberty\Desktop\"/>
    </mc:Choice>
  </mc:AlternateContent>
  <bookViews>
    <workbookView xWindow="0" yWindow="0" windowWidth="25605" windowHeight="14865"/>
  </bookViews>
  <sheets>
    <sheet name="Feuil1" sheetId="1" r:id="rId1"/>
  </sheets>
  <calcPr calcId="162913" concurrentCalc="0"/>
</workbook>
</file>

<file path=xl/calcChain.xml><?xml version="1.0" encoding="utf-8"?>
<calcChain xmlns="http://schemas.openxmlformats.org/spreadsheetml/2006/main">
  <c r="H25" i="1" l="1"/>
  <c r="L25" i="1"/>
  <c r="H26" i="1"/>
  <c r="L26" i="1"/>
  <c r="H27" i="1"/>
  <c r="L27" i="1"/>
  <c r="H28" i="1"/>
  <c r="J30" i="1"/>
  <c r="I27" i="1"/>
  <c r="J26" i="1"/>
  <c r="I26" i="1"/>
  <c r="I25" i="1"/>
  <c r="L6" i="1"/>
  <c r="L7" i="1"/>
  <c r="L8" i="1"/>
  <c r="L9" i="1"/>
  <c r="H10" i="1"/>
  <c r="H13" i="1"/>
  <c r="L13" i="1"/>
  <c r="H14" i="1"/>
  <c r="L14" i="1"/>
  <c r="H15" i="1"/>
  <c r="L15" i="1"/>
  <c r="H16" i="1"/>
  <c r="L16" i="1"/>
  <c r="H17" i="1"/>
  <c r="J19" i="1"/>
  <c r="J20" i="1"/>
  <c r="I16" i="1"/>
  <c r="I15" i="1"/>
  <c r="J14" i="1"/>
  <c r="I14" i="1"/>
  <c r="I13" i="1"/>
  <c r="I9" i="1"/>
  <c r="I8" i="1"/>
  <c r="J7" i="1"/>
  <c r="I7" i="1"/>
  <c r="I6" i="1"/>
</calcChain>
</file>

<file path=xl/sharedStrings.xml><?xml version="1.0" encoding="utf-8"?>
<sst xmlns="http://schemas.openxmlformats.org/spreadsheetml/2006/main" count="38" uniqueCount="17">
  <si>
    <t>Taxe d'aménagement 2017 (Tarn &amp; Garonne)</t>
  </si>
  <si>
    <t>Véhicule(s)</t>
  </si>
  <si>
    <t>Total</t>
  </si>
  <si>
    <r>
      <t>Les 100 premiers m</t>
    </r>
    <r>
      <rPr>
        <vertAlign val="superscript"/>
        <sz val="10"/>
        <color theme="1"/>
        <rFont val="Calibri"/>
        <family val="2"/>
        <scheme val="minor"/>
      </rPr>
      <t>2</t>
    </r>
  </si>
  <si>
    <r>
      <t>Au-delà de 100 m</t>
    </r>
    <r>
      <rPr>
        <vertAlign val="superscript"/>
        <sz val="10"/>
        <color theme="1"/>
        <rFont val="Calibri"/>
        <family val="2"/>
        <scheme val="minor"/>
      </rPr>
      <t>2</t>
    </r>
  </si>
  <si>
    <r>
      <t>Surface piscine en m</t>
    </r>
    <r>
      <rPr>
        <vertAlign val="superscript"/>
        <sz val="10"/>
        <color theme="1"/>
        <rFont val="Calibri"/>
        <family val="2"/>
        <scheme val="minor"/>
      </rPr>
      <t>2</t>
    </r>
  </si>
  <si>
    <t>Montant des 2 échéances :</t>
  </si>
  <si>
    <t>Montant de la taxe d'aménagement :</t>
  </si>
  <si>
    <t>Taux</t>
  </si>
  <si>
    <t>Unt.</t>
  </si>
  <si>
    <t>Redevance archéologique préventive (RAP) 2017</t>
  </si>
  <si>
    <t>Montant de la RAP :</t>
  </si>
  <si>
    <t>Part DDFIP ou DRFIP</t>
  </si>
  <si>
    <t>Part Communale</t>
  </si>
  <si>
    <t>Valeur frt.</t>
  </si>
  <si>
    <t>Part Départementale</t>
  </si>
  <si>
    <t>Remplir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</si>
</sst>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vertAlign val="superscript"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0000"/>
      <name val="Lucida Grande"/>
    </font>
    <font>
      <sz val="10"/>
      <color indexed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0">
    <xf numFmtId="0" fontId="0" fillId="0" borderId="0" xfId="0"/>
    <xf numFmtId="10" fontId="4" fillId="0" borderId="0" xfId="0" applyNumberFormat="1" applyFont="1" applyBorder="1" applyAlignment="1">
      <alignment horizontal="center"/>
    </xf>
    <xf numFmtId="0" fontId="6" fillId="0" borderId="4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165" fontId="2" fillId="0" borderId="0" xfId="0" applyNumberFormat="1" applyFont="1" applyFill="1" applyBorder="1" applyAlignment="1">
      <alignment horizontal="center"/>
    </xf>
    <xf numFmtId="165" fontId="2" fillId="0" borderId="5" xfId="0" applyNumberFormat="1" applyFont="1" applyFill="1" applyBorder="1" applyAlignment="1">
      <alignment horizontal="center"/>
    </xf>
    <xf numFmtId="164" fontId="6" fillId="0" borderId="0" xfId="1" applyFont="1" applyFill="1" applyBorder="1" applyAlignment="1">
      <alignment horizontal="center"/>
    </xf>
    <xf numFmtId="164" fontId="6" fillId="0" borderId="5" xfId="1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6" fillId="5" borderId="3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left"/>
    </xf>
    <xf numFmtId="0" fontId="0" fillId="4" borderId="7" xfId="0" applyFont="1" applyFill="1" applyBorder="1" applyAlignment="1">
      <alignment horizontal="left"/>
    </xf>
    <xf numFmtId="0" fontId="2" fillId="4" borderId="7" xfId="0" applyFont="1" applyFill="1" applyBorder="1" applyAlignment="1">
      <alignment horizontal="left"/>
    </xf>
    <xf numFmtId="0" fontId="5" fillId="0" borderId="0" xfId="0" applyFont="1" applyBorder="1" applyAlignment="1" applyProtection="1">
      <alignment horizontal="left" vertical="center"/>
    </xf>
    <xf numFmtId="2" fontId="4" fillId="0" borderId="0" xfId="0" applyNumberFormat="1" applyFont="1" applyBorder="1" applyAlignment="1" applyProtection="1">
      <alignment horizontal="right"/>
    </xf>
    <xf numFmtId="1" fontId="4" fillId="0" borderId="0" xfId="0" applyNumberFormat="1" applyFont="1" applyBorder="1" applyAlignment="1" applyProtection="1">
      <alignment horizontal="right"/>
    </xf>
    <xf numFmtId="165" fontId="4" fillId="0" borderId="0" xfId="1" applyNumberFormat="1" applyFont="1" applyBorder="1"/>
    <xf numFmtId="165" fontId="4" fillId="0" borderId="0" xfId="0" applyNumberFormat="1" applyFont="1" applyBorder="1"/>
    <xf numFmtId="165" fontId="4" fillId="0" borderId="5" xfId="1" applyNumberFormat="1" applyFont="1" applyBorder="1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0" fillId="4" borderId="6" xfId="0" applyFont="1" applyFill="1" applyBorder="1" applyAlignment="1">
      <alignment horizontal="left"/>
    </xf>
    <xf numFmtId="0" fontId="0" fillId="4" borderId="7" xfId="0" applyFont="1" applyFill="1" applyBorder="1" applyAlignment="1">
      <alignment horizontal="left"/>
    </xf>
    <xf numFmtId="165" fontId="7" fillId="4" borderId="0" xfId="1" applyNumberFormat="1" applyFont="1" applyFill="1" applyBorder="1" applyAlignment="1">
      <alignment horizontal="right"/>
    </xf>
    <xf numFmtId="165" fontId="7" fillId="4" borderId="5" xfId="1" applyNumberFormat="1" applyFont="1" applyFill="1" applyBorder="1" applyAlignment="1">
      <alignment horizontal="right"/>
    </xf>
    <xf numFmtId="165" fontId="8" fillId="4" borderId="7" xfId="1" applyNumberFormat="1" applyFont="1" applyFill="1" applyBorder="1" applyAlignment="1">
      <alignment horizontal="right"/>
    </xf>
    <xf numFmtId="165" fontId="8" fillId="4" borderId="8" xfId="1" applyNumberFormat="1" applyFont="1" applyFill="1" applyBorder="1" applyAlignment="1">
      <alignment horizontal="right"/>
    </xf>
    <xf numFmtId="0" fontId="2" fillId="3" borderId="4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6" fillId="5" borderId="1" xfId="0" applyFont="1" applyFill="1" applyBorder="1" applyAlignment="1">
      <alignment horizontal="left"/>
    </xf>
    <xf numFmtId="0" fontId="6" fillId="5" borderId="2" xfId="0" applyFont="1" applyFill="1" applyBorder="1" applyAlignment="1">
      <alignment horizontal="left"/>
    </xf>
    <xf numFmtId="0" fontId="6" fillId="5" borderId="2" xfId="0" applyFont="1" applyFill="1" applyBorder="1" applyAlignment="1" applyProtection="1">
      <alignment horizontal="center"/>
    </xf>
    <xf numFmtId="165" fontId="2" fillId="3" borderId="0" xfId="0" applyNumberFormat="1" applyFont="1" applyFill="1" applyBorder="1" applyAlignment="1">
      <alignment horizontal="right"/>
    </xf>
    <xf numFmtId="165" fontId="2" fillId="3" borderId="5" xfId="0" applyNumberFormat="1" applyFont="1" applyFill="1" applyBorder="1" applyAlignment="1">
      <alignment horizontal="right"/>
    </xf>
    <xf numFmtId="0" fontId="2" fillId="4" borderId="6" xfId="0" applyFont="1" applyFill="1" applyBorder="1" applyAlignment="1">
      <alignment horizontal="left"/>
    </xf>
    <xf numFmtId="0" fontId="2" fillId="4" borderId="7" xfId="0" applyFont="1" applyFill="1" applyBorder="1" applyAlignment="1">
      <alignment horizontal="left"/>
    </xf>
    <xf numFmtId="165" fontId="7" fillId="4" borderId="7" xfId="1" applyNumberFormat="1" applyFont="1" applyFill="1" applyBorder="1" applyAlignment="1">
      <alignment horizontal="right"/>
    </xf>
    <xf numFmtId="165" fontId="7" fillId="4" borderId="8" xfId="1" applyNumberFormat="1" applyFont="1" applyFill="1" applyBorder="1" applyAlignment="1">
      <alignment horizontal="right"/>
    </xf>
    <xf numFmtId="165" fontId="2" fillId="3" borderId="0" xfId="1" applyNumberFormat="1" applyFont="1" applyFill="1" applyBorder="1" applyAlignment="1">
      <alignment horizontal="right"/>
    </xf>
    <xf numFmtId="165" fontId="2" fillId="3" borderId="5" xfId="1" applyNumberFormat="1" applyFont="1" applyFill="1" applyBorder="1" applyAlignment="1">
      <alignment horizontal="right"/>
    </xf>
    <xf numFmtId="0" fontId="2" fillId="4" borderId="4" xfId="0" applyFont="1" applyFill="1" applyBorder="1" applyAlignment="1">
      <alignment horizontal="left"/>
    </xf>
    <xf numFmtId="0" fontId="2" fillId="4" borderId="0" xfId="0" applyFont="1" applyFill="1" applyBorder="1" applyAlignment="1">
      <alignment horizontal="left"/>
    </xf>
    <xf numFmtId="2" fontId="10" fillId="0" borderId="0" xfId="0" applyNumberFormat="1" applyFont="1" applyBorder="1" applyAlignment="1" applyProtection="1">
      <alignment horizontal="right"/>
      <protection locked="0"/>
    </xf>
    <xf numFmtId="0" fontId="10" fillId="0" borderId="0" xfId="0" applyFont="1" applyBorder="1" applyAlignment="1" applyProtection="1">
      <alignment horizontal="right"/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238125</xdr:colOff>
          <xdr:row>2</xdr:row>
          <xdr:rowOff>0</xdr:rowOff>
        </xdr:from>
        <xdr:to>
          <xdr:col>13</xdr:col>
          <xdr:colOff>466725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Lucida Grande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F3:L30"/>
  <sheetViews>
    <sheetView showGridLines="0" showRowColHeaders="0" tabSelected="1" zoomScaleNormal="100" zoomScalePageLayoutView="125" workbookViewId="0">
      <selection activeCell="H6" sqref="H6"/>
    </sheetView>
  </sheetViews>
  <sheetFormatPr baseColWidth="10" defaultRowHeight="15"/>
  <cols>
    <col min="9" max="9" width="3.28515625" customWidth="1"/>
  </cols>
  <sheetData>
    <row r="3" spans="6:12">
      <c r="F3" s="19" t="s">
        <v>0</v>
      </c>
      <c r="G3" s="20"/>
      <c r="H3" s="20"/>
      <c r="I3" s="20"/>
      <c r="J3" s="20"/>
      <c r="K3" s="20"/>
      <c r="L3" s="21"/>
    </row>
    <row r="4" spans="6:12" ht="17.25" customHeight="1">
      <c r="F4" s="22"/>
      <c r="G4" s="23"/>
      <c r="H4" s="23"/>
      <c r="I4" s="23"/>
      <c r="J4" s="23"/>
      <c r="K4" s="23"/>
      <c r="L4" s="24"/>
    </row>
    <row r="5" spans="6:12">
      <c r="F5" s="35" t="s">
        <v>13</v>
      </c>
      <c r="G5" s="36"/>
      <c r="H5" s="37" t="s">
        <v>9</v>
      </c>
      <c r="I5" s="37"/>
      <c r="J5" s="8" t="s">
        <v>14</v>
      </c>
      <c r="K5" s="8" t="s">
        <v>8</v>
      </c>
      <c r="L5" s="9" t="s">
        <v>2</v>
      </c>
    </row>
    <row r="6" spans="6:12" ht="15.75">
      <c r="F6" s="25" t="s">
        <v>3</v>
      </c>
      <c r="G6" s="26"/>
      <c r="H6" s="48" t="s">
        <v>16</v>
      </c>
      <c r="I6" s="13" t="str">
        <f>IF(OR(ISBLANK(H6),H6="Remplir ici"),"","m2")</f>
        <v/>
      </c>
      <c r="J6" s="16">
        <v>352.5</v>
      </c>
      <c r="K6" s="1">
        <v>3.5000000000000003E-2</v>
      </c>
      <c r="L6" s="18" t="str">
        <f>IF(OR(ISBLANK(H6),H6="Remplir ici"),"",(H6*J6)*K6)</f>
        <v/>
      </c>
    </row>
    <row r="7" spans="6:12" ht="15.75">
      <c r="F7" s="25" t="s">
        <v>4</v>
      </c>
      <c r="G7" s="26"/>
      <c r="H7" s="48" t="s">
        <v>16</v>
      </c>
      <c r="I7" s="13" t="str">
        <f>IF(OR(ISBLANK(H7),H7="Remplir ici"),"","m2")</f>
        <v/>
      </c>
      <c r="J7" s="17">
        <f>J6*2</f>
        <v>705</v>
      </c>
      <c r="K7" s="1">
        <v>3.5000000000000003E-2</v>
      </c>
      <c r="L7" s="18" t="str">
        <f>IF(OR(ISBLANK(H7),H7="Remplir ici"),"",(H7*J7)*K7)</f>
        <v/>
      </c>
    </row>
    <row r="8" spans="6:12" ht="15.75" customHeight="1">
      <c r="F8" s="25" t="s">
        <v>5</v>
      </c>
      <c r="G8" s="26"/>
      <c r="H8" s="48" t="s">
        <v>16</v>
      </c>
      <c r="I8" s="13" t="str">
        <f>IF(OR(ISBLANK(H8),H8="Remplir ici"),"","m2")</f>
        <v/>
      </c>
      <c r="J8" s="16">
        <v>200</v>
      </c>
      <c r="K8" s="1">
        <v>3.5000000000000003E-2</v>
      </c>
      <c r="L8" s="18" t="str">
        <f>IF(OR(ISBLANK(H8),H8="Remplir ici"),"",(H8*J8)*K8)</f>
        <v/>
      </c>
    </row>
    <row r="9" spans="6:12">
      <c r="F9" s="25" t="s">
        <v>1</v>
      </c>
      <c r="G9" s="26"/>
      <c r="H9" s="49" t="s">
        <v>16</v>
      </c>
      <c r="I9" s="13" t="str">
        <f>IF(OR(ISBLANK(H9),H9="Remplir ici"),"","Unt.")</f>
        <v/>
      </c>
      <c r="J9" s="16">
        <v>2000</v>
      </c>
      <c r="K9" s="1">
        <v>3.5000000000000003E-2</v>
      </c>
      <c r="L9" s="18" t="str">
        <f>IF(OR(ISBLANK(H9),H9="Remplir ici"),"",(H9*J9)*K9)</f>
        <v/>
      </c>
    </row>
    <row r="10" spans="6:12">
      <c r="F10" s="33" t="s">
        <v>2</v>
      </c>
      <c r="G10" s="34"/>
      <c r="H10" s="38">
        <f>SUM(L6:L9)</f>
        <v>0</v>
      </c>
      <c r="I10" s="38"/>
      <c r="J10" s="38"/>
      <c r="K10" s="38"/>
      <c r="L10" s="39"/>
    </row>
    <row r="11" spans="6:12">
      <c r="F11" s="2"/>
      <c r="G11" s="3"/>
      <c r="H11" s="4"/>
      <c r="I11" s="4"/>
      <c r="J11" s="4"/>
      <c r="K11" s="4"/>
      <c r="L11" s="5"/>
    </row>
    <row r="12" spans="6:12">
      <c r="F12" s="35" t="s">
        <v>15</v>
      </c>
      <c r="G12" s="36"/>
      <c r="H12" s="37" t="s">
        <v>9</v>
      </c>
      <c r="I12" s="37"/>
      <c r="J12" s="8" t="s">
        <v>14</v>
      </c>
      <c r="K12" s="8" t="s">
        <v>8</v>
      </c>
      <c r="L12" s="9" t="s">
        <v>2</v>
      </c>
    </row>
    <row r="13" spans="6:12" ht="15.75">
      <c r="F13" s="25" t="s">
        <v>3</v>
      </c>
      <c r="G13" s="26"/>
      <c r="H13" s="14" t="str">
        <f>IF(OR(ISBLANK(H6),H6="Remplir ici"),"",H6)</f>
        <v/>
      </c>
      <c r="I13" s="13" t="str">
        <f>IF(OR(ISBLANK(H6),H6="Remplir ici"),"","m2")</f>
        <v/>
      </c>
      <c r="J13" s="16">
        <v>352.5</v>
      </c>
      <c r="K13" s="1">
        <v>2.1999999999999999E-2</v>
      </c>
      <c r="L13" s="18" t="str">
        <f>IF(OR(ISBLANK(H6),H6="Remplir ici"),"",(H13*J13)*K13)</f>
        <v/>
      </c>
    </row>
    <row r="14" spans="6:12" ht="15.75">
      <c r="F14" s="25" t="s">
        <v>4</v>
      </c>
      <c r="G14" s="26"/>
      <c r="H14" s="14" t="str">
        <f>IF(OR(ISBLANK(H7),H7="Remplir ici"),"",H7)</f>
        <v/>
      </c>
      <c r="I14" s="13" t="str">
        <f>IF(OR(ISBLANK(H7),H7="Remplir ici"),"","m2")</f>
        <v/>
      </c>
      <c r="J14" s="17">
        <f>J13*2</f>
        <v>705</v>
      </c>
      <c r="K14" s="1">
        <v>2.1999999999999999E-2</v>
      </c>
      <c r="L14" s="18" t="str">
        <f>IF(OR(ISBLANK(H7),H7="Remplir ici"),"",(H14*J14)*K14)</f>
        <v/>
      </c>
    </row>
    <row r="15" spans="6:12" ht="15.75">
      <c r="F15" s="25" t="s">
        <v>5</v>
      </c>
      <c r="G15" s="26"/>
      <c r="H15" s="14" t="str">
        <f>IF(OR(ISBLANK(H8),H8="Remplir ici"),"",H8)</f>
        <v/>
      </c>
      <c r="I15" s="13" t="str">
        <f>IF(OR(ISBLANK(H8),H8="Remplir ici"),"","m2")</f>
        <v/>
      </c>
      <c r="J15" s="16">
        <v>200</v>
      </c>
      <c r="K15" s="1">
        <v>2.1999999999999999E-2</v>
      </c>
      <c r="L15" s="18" t="str">
        <f>IF(OR(ISBLANK(H8),H8="Remplir ici"),"",(H15*J15)*K15)</f>
        <v/>
      </c>
    </row>
    <row r="16" spans="6:12">
      <c r="F16" s="25" t="s">
        <v>1</v>
      </c>
      <c r="G16" s="26"/>
      <c r="H16" s="15" t="str">
        <f>IF(OR(ISBLANK(H9),H9="Remplir ici"),"",H9)</f>
        <v/>
      </c>
      <c r="I16" s="13" t="str">
        <f>IF(OR(ISBLANK(H9),H9="Remplir ici"),"","Unt.")</f>
        <v/>
      </c>
      <c r="J16" s="16">
        <v>2000</v>
      </c>
      <c r="K16" s="1">
        <v>2.1999999999999999E-2</v>
      </c>
      <c r="L16" s="18" t="str">
        <f>IF(OR(ISBLANK(H9),H9="Remplir ici"),"",(H16*J16)*K16)</f>
        <v/>
      </c>
    </row>
    <row r="17" spans="6:12">
      <c r="F17" s="33" t="s">
        <v>2</v>
      </c>
      <c r="G17" s="34"/>
      <c r="H17" s="44">
        <f>SUM(L13:L16)</f>
        <v>0</v>
      </c>
      <c r="I17" s="44"/>
      <c r="J17" s="44"/>
      <c r="K17" s="44"/>
      <c r="L17" s="45"/>
    </row>
    <row r="18" spans="6:12">
      <c r="F18" s="2"/>
      <c r="G18" s="3"/>
      <c r="H18" s="6"/>
      <c r="I18" s="6"/>
      <c r="J18" s="6"/>
      <c r="K18" s="6"/>
      <c r="L18" s="7"/>
    </row>
    <row r="19" spans="6:12">
      <c r="F19" s="46" t="s">
        <v>7</v>
      </c>
      <c r="G19" s="47"/>
      <c r="H19" s="47"/>
      <c r="I19" s="10"/>
      <c r="J19" s="29">
        <f>SUM(H10,H17)</f>
        <v>0</v>
      </c>
      <c r="K19" s="29"/>
      <c r="L19" s="30"/>
    </row>
    <row r="20" spans="6:12">
      <c r="F20" s="27" t="s">
        <v>6</v>
      </c>
      <c r="G20" s="28"/>
      <c r="H20" s="28"/>
      <c r="I20" s="11"/>
      <c r="J20" s="31">
        <f>J19/2</f>
        <v>0</v>
      </c>
      <c r="K20" s="31"/>
      <c r="L20" s="32"/>
    </row>
    <row r="22" spans="6:12">
      <c r="F22" s="19" t="s">
        <v>10</v>
      </c>
      <c r="G22" s="20"/>
      <c r="H22" s="20"/>
      <c r="I22" s="20"/>
      <c r="J22" s="20"/>
      <c r="K22" s="20"/>
      <c r="L22" s="21"/>
    </row>
    <row r="23" spans="6:12">
      <c r="F23" s="22"/>
      <c r="G23" s="23"/>
      <c r="H23" s="23"/>
      <c r="I23" s="23"/>
      <c r="J23" s="23"/>
      <c r="K23" s="23"/>
      <c r="L23" s="24"/>
    </row>
    <row r="24" spans="6:12">
      <c r="F24" s="35" t="s">
        <v>12</v>
      </c>
      <c r="G24" s="36"/>
      <c r="H24" s="37" t="s">
        <v>9</v>
      </c>
      <c r="I24" s="37"/>
      <c r="J24" s="8" t="s">
        <v>14</v>
      </c>
      <c r="K24" s="8" t="s">
        <v>8</v>
      </c>
      <c r="L24" s="9" t="s">
        <v>2</v>
      </c>
    </row>
    <row r="25" spans="6:12" ht="15.75">
      <c r="F25" s="25" t="s">
        <v>3</v>
      </c>
      <c r="G25" s="26"/>
      <c r="H25" s="14" t="str">
        <f>IF(OR(ISBLANK(H6),H6="Remplir ici"),"",H6)</f>
        <v/>
      </c>
      <c r="I25" s="13" t="str">
        <f>IF(OR(ISBLANK(H6),H6="Remplir ici"),"","m2")</f>
        <v/>
      </c>
      <c r="J25" s="16">
        <v>352.5</v>
      </c>
      <c r="K25" s="1">
        <v>4.0000000000000001E-3</v>
      </c>
      <c r="L25" s="18" t="str">
        <f>IF(OR(ISBLANK(H6),H6="Remplir ici"),"",(H25*J25)*K25)</f>
        <v/>
      </c>
    </row>
    <row r="26" spans="6:12" ht="15.75">
      <c r="F26" s="25" t="s">
        <v>4</v>
      </c>
      <c r="G26" s="26"/>
      <c r="H26" s="14" t="str">
        <f>IF(OR(ISBLANK(H7),H7="Remplir ici"),"",H7)</f>
        <v/>
      </c>
      <c r="I26" s="13" t="str">
        <f>IF(OR(ISBLANK(H7),H7="Remplir ici"),"","m2")</f>
        <v/>
      </c>
      <c r="J26" s="17">
        <f>J25*2</f>
        <v>705</v>
      </c>
      <c r="K26" s="1">
        <v>4.0000000000000001E-3</v>
      </c>
      <c r="L26" s="18" t="str">
        <f>IF(OR(ISBLANK(H7),H7="Remplir ici"),"",(H26*J26)*K26)</f>
        <v/>
      </c>
    </row>
    <row r="27" spans="6:12" ht="15.75">
      <c r="F27" s="25" t="s">
        <v>5</v>
      </c>
      <c r="G27" s="26"/>
      <c r="H27" s="14" t="str">
        <f>IF(OR(ISBLANK(H8),H8="Remplir ici"),"",H8)</f>
        <v/>
      </c>
      <c r="I27" s="13" t="str">
        <f>IF(OR(ISBLANK(H8),H8="Remplir ici"),"","m2")</f>
        <v/>
      </c>
      <c r="J27" s="16">
        <v>200</v>
      </c>
      <c r="K27" s="1">
        <v>4.0000000000000001E-3</v>
      </c>
      <c r="L27" s="18" t="str">
        <f>IF(OR(ISBLANK(H8),H8="Remplir ici"),"",(H27*J27)*K27)</f>
        <v/>
      </c>
    </row>
    <row r="28" spans="6:12">
      <c r="F28" s="33" t="s">
        <v>2</v>
      </c>
      <c r="G28" s="34"/>
      <c r="H28" s="38">
        <f>SUM(L25:L27)</f>
        <v>0</v>
      </c>
      <c r="I28" s="38"/>
      <c r="J28" s="38"/>
      <c r="K28" s="38"/>
      <c r="L28" s="39"/>
    </row>
    <row r="29" spans="6:12">
      <c r="F29" s="2"/>
      <c r="G29" s="3"/>
      <c r="H29" s="6"/>
      <c r="I29" s="6"/>
      <c r="J29" s="6"/>
      <c r="K29" s="6"/>
      <c r="L29" s="7"/>
    </row>
    <row r="30" spans="6:12">
      <c r="F30" s="40" t="s">
        <v>11</v>
      </c>
      <c r="G30" s="41"/>
      <c r="H30" s="41"/>
      <c r="I30" s="12"/>
      <c r="J30" s="42">
        <f>IF(MOD(H28,1)&gt;=0.5,ROUNDUP(H28,0),ROUNDDOWN(H28,0))</f>
        <v>0</v>
      </c>
      <c r="K30" s="42"/>
      <c r="L30" s="43"/>
    </row>
  </sheetData>
  <sheetProtection algorithmName="SHA-512" hashValue="TMgBTkzJIF22BwVAQBMGZjSA2qSrunwwDhVMugtlzTgHMicreKvpfaQcxMVI3y4rC29l8RKY4VbMv7DSRgTNzA==" saltValue="W45a3obn329GoBAnCtkTew==" spinCount="100000" sheet="1" objects="1" scenarios="1" selectLockedCells="1"/>
  <mergeCells count="31">
    <mergeCell ref="H5:I5"/>
    <mergeCell ref="H12:I12"/>
    <mergeCell ref="H24:I24"/>
    <mergeCell ref="H28:L28"/>
    <mergeCell ref="F30:H30"/>
    <mergeCell ref="J30:L30"/>
    <mergeCell ref="F25:G25"/>
    <mergeCell ref="F26:G26"/>
    <mergeCell ref="F27:G27"/>
    <mergeCell ref="F28:G28"/>
    <mergeCell ref="H17:L17"/>
    <mergeCell ref="H10:L10"/>
    <mergeCell ref="F19:H19"/>
    <mergeCell ref="F22:L23"/>
    <mergeCell ref="F24:G24"/>
    <mergeCell ref="F3:L4"/>
    <mergeCell ref="F6:G6"/>
    <mergeCell ref="F20:H20"/>
    <mergeCell ref="J19:L19"/>
    <mergeCell ref="J20:L20"/>
    <mergeCell ref="F10:G10"/>
    <mergeCell ref="F5:G5"/>
    <mergeCell ref="F7:G7"/>
    <mergeCell ref="F8:G8"/>
    <mergeCell ref="F12:G12"/>
    <mergeCell ref="F13:G13"/>
    <mergeCell ref="F14:G14"/>
    <mergeCell ref="F15:G15"/>
    <mergeCell ref="F9:G9"/>
    <mergeCell ref="F16:G16"/>
    <mergeCell ref="F17:G17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outEffacer.ToutEffacer">
                <anchor moveWithCells="1" sizeWithCells="1">
                  <from>
                    <xdr:col>12</xdr:col>
                    <xdr:colOff>238125</xdr:colOff>
                    <xdr:row>2</xdr:row>
                    <xdr:rowOff>0</xdr:rowOff>
                  </from>
                  <to>
                    <xdr:col>13</xdr:col>
                    <xdr:colOff>466725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Pechberty</dc:creator>
  <cp:lastModifiedBy>Mathieu Pechberty</cp:lastModifiedBy>
  <dcterms:created xsi:type="dcterms:W3CDTF">2017-06-20T11:35:30Z</dcterms:created>
  <dcterms:modified xsi:type="dcterms:W3CDTF">2017-07-17T19:34:19Z</dcterms:modified>
</cp:coreProperties>
</file>