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tbm700\"/>
    </mc:Choice>
  </mc:AlternateContent>
  <bookViews>
    <workbookView xWindow="0" yWindow="0" windowWidth="20490" windowHeight="8340" activeTab="1"/>
  </bookViews>
  <sheets>
    <sheet name="Feuil1" sheetId="1" r:id="rId1"/>
    <sheet name="Feuil2" sheetId="2" r:id="rId2"/>
  </sheets>
  <definedNames>
    <definedName name="selProduit">Tableau2[COLONNE POUR SELECTION]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G5" i="2" s="1"/>
  <c r="E10" i="1"/>
  <c r="E9" i="1"/>
  <c r="E5" i="1"/>
  <c r="E10" i="2" s="1"/>
  <c r="E13" i="1"/>
  <c r="E14" i="1"/>
  <c r="E12" i="1"/>
  <c r="E15" i="1"/>
  <c r="E7" i="1"/>
  <c r="E9" i="2" s="1"/>
  <c r="G9" i="2" s="1"/>
  <c r="E8" i="1"/>
  <c r="E6" i="1"/>
  <c r="E11" i="1"/>
  <c r="H10" i="2" l="1"/>
  <c r="F10" i="2"/>
  <c r="G10" i="2"/>
  <c r="E7" i="2"/>
  <c r="F7" i="2" s="1"/>
  <c r="E8" i="2"/>
  <c r="F8" i="2" s="1"/>
  <c r="E6" i="2"/>
  <c r="H6" i="2" s="1"/>
  <c r="F6" i="2"/>
  <c r="H9" i="2"/>
  <c r="H5" i="2"/>
  <c r="G6" i="2"/>
  <c r="F9" i="2"/>
  <c r="F5" i="2"/>
  <c r="G8" i="2" l="1"/>
  <c r="G7" i="2"/>
  <c r="H8" i="2"/>
  <c r="H7" i="2"/>
</calcChain>
</file>

<file path=xl/sharedStrings.xml><?xml version="1.0" encoding="utf-8"?>
<sst xmlns="http://schemas.openxmlformats.org/spreadsheetml/2006/main" count="40" uniqueCount="34">
  <si>
    <t>NOM DE DOMAINE</t>
  </si>
  <si>
    <t>MARC TEMPE</t>
  </si>
  <si>
    <t>BOTT GEYL</t>
  </si>
  <si>
    <t>PIERRE FRICK</t>
  </si>
  <si>
    <t>THIERRY ET SOPHIE HAREL</t>
  </si>
  <si>
    <t>FOILLARD JEAN</t>
  </si>
  <si>
    <t>MARTINE ET PIERRE-MARIE CHERMETTE</t>
  </si>
  <si>
    <t>NOM DU PRODUIT</t>
  </si>
  <si>
    <t>RIESLING</t>
  </si>
  <si>
    <t>GEWURTZ VENDANGES TARDIVES</t>
  </si>
  <si>
    <t>BEAUJOLAIS NOUVEAU</t>
  </si>
  <si>
    <t>MEDOC</t>
  </si>
  <si>
    <t>MEDOC "POURTOU"</t>
  </si>
  <si>
    <t>GRAVES "MEPATRO"</t>
  </si>
  <si>
    <t>CHIROUBLES</t>
  </si>
  <si>
    <t>JULIENAS</t>
  </si>
  <si>
    <t>SAINT AMOUR</t>
  </si>
  <si>
    <t>COTES ROTIE</t>
  </si>
  <si>
    <t>COTES DU RHONE</t>
  </si>
  <si>
    <t>MILLESIME</t>
  </si>
  <si>
    <t>PRIX</t>
  </si>
  <si>
    <t>DOMAINE PRODUIT</t>
  </si>
  <si>
    <t>MARC TEMPE RIESLING</t>
  </si>
  <si>
    <t>MARC TEMPE GEWURTZ VENDANGES TARDIVES</t>
  </si>
  <si>
    <t>THIERRY ET SOPHIE HAREL CHIROUBLES</t>
  </si>
  <si>
    <t>FOILLARD JEAN JULIENAS</t>
  </si>
  <si>
    <t>MARTINE ET PIERRE-MARIE CHERMETTE COTES DU RHONE</t>
  </si>
  <si>
    <t>PU HT</t>
  </si>
  <si>
    <t>PU TTC</t>
  </si>
  <si>
    <t>TARIF PRO</t>
  </si>
  <si>
    <t>TARIF PART</t>
  </si>
  <si>
    <t>QTE</t>
  </si>
  <si>
    <t>PIERRE FRICK GRAVES "MEPATRO"</t>
  </si>
  <si>
    <t>COLONNE POUR 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</si>
</sst>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6"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4:F15" totalsRowShown="0">
  <autoFilter ref="B4:F15"/>
  <sortState ref="B5:F15">
    <sortCondition ref="E4:E15"/>
  </sortState>
  <tableColumns count="5">
    <tableColumn id="1" name="NOM DU PRODUIT"/>
    <tableColumn id="2" name="NOM DE DOMAINE"/>
    <tableColumn id="3" name="MILLESIME"/>
    <tableColumn id="5" name="COLONNE POUR SELECTION" dataDxfId="4">
      <calculatedColumnFormula>Tableau2[[#This Row],[NOM DU PRODUIT]]&amp;" "&amp;Tableau2[[#This Row],[NOM DE DOMAINE]]</calculatedColumnFormula>
    </tableColumn>
    <tableColumn id="4" name="PRIX" dataDxfId="5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4:H10" totalsRowShown="0">
  <autoFilter ref="B4:H10"/>
  <tableColumns count="7">
    <tableColumn id="1" name="DOMAINE PRODUIT"/>
    <tableColumn id="2" name="MILLESIME"/>
    <tableColumn id="7" name="QTE"/>
    <tableColumn id="3" name="PU HT" dataDxfId="3">
      <calculatedColumnFormula>INDEX(Tableau2[PRIX],MATCH(Tableau3[[#This Row],[DOMAINE PRODUIT]],Tableau2[COLONNE POUR SELECTION],0))</calculatedColumnFormula>
    </tableColumn>
    <tableColumn id="4" name="PU TTC" dataDxfId="2">
      <calculatedColumnFormula>Tableau3[[#This Row],[PU HT]]*1.2</calculatedColumnFormula>
    </tableColumn>
    <tableColumn id="5" name="TARIF PRO" dataDxfId="1">
      <calculatedColumnFormula>Tableau3[[#This Row],[PU HT]]*1.3+1</calculatedColumnFormula>
    </tableColumn>
    <tableColumn id="6" name="TARIF PART" dataDxfId="0">
      <calculatedColumnFormula>Tableau3[[#This Row],[PU HT]]*1.5+1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5"/>
  <sheetViews>
    <sheetView workbookViewId="0"/>
  </sheetViews>
  <sheetFormatPr baseColWidth="10" defaultRowHeight="15" x14ac:dyDescent="0.25"/>
  <cols>
    <col min="2" max="2" width="35.7109375" bestFit="1" customWidth="1"/>
    <col min="3" max="3" width="30.42578125" bestFit="1" customWidth="1"/>
  </cols>
  <sheetData>
    <row r="4" spans="2:6" x14ac:dyDescent="0.25">
      <c r="B4" t="s">
        <v>7</v>
      </c>
      <c r="C4" t="s">
        <v>0</v>
      </c>
      <c r="D4" t="s">
        <v>19</v>
      </c>
      <c r="E4" t="s">
        <v>33</v>
      </c>
      <c r="F4" t="s">
        <v>20</v>
      </c>
    </row>
    <row r="5" spans="2:6" x14ac:dyDescent="0.25">
      <c r="B5" t="s">
        <v>2</v>
      </c>
      <c r="C5" t="s">
        <v>10</v>
      </c>
      <c r="E5" t="str">
        <f>Tableau2[[#This Row],[NOM DU PRODUIT]]&amp;" "&amp;Tableau2[[#This Row],[NOM DE DOMAINE]]</f>
        <v>BOTT GEYL BEAUJOLAIS NOUVEAU</v>
      </c>
      <c r="F5" s="1">
        <v>3</v>
      </c>
    </row>
    <row r="6" spans="2:6" x14ac:dyDescent="0.25">
      <c r="B6" t="s">
        <v>5</v>
      </c>
      <c r="C6" t="s">
        <v>17</v>
      </c>
      <c r="E6" t="str">
        <f>Tableau2[[#This Row],[NOM DU PRODUIT]]&amp;" "&amp;Tableau2[[#This Row],[NOM DE DOMAINE]]</f>
        <v>FOILLARD JEAN COTES ROTIE</v>
      </c>
      <c r="F6" s="1">
        <v>10</v>
      </c>
    </row>
    <row r="7" spans="2:6" x14ac:dyDescent="0.25">
      <c r="B7" t="s">
        <v>5</v>
      </c>
      <c r="C7" t="s">
        <v>15</v>
      </c>
      <c r="E7" t="str">
        <f>Tableau2[[#This Row],[NOM DU PRODUIT]]&amp;" "&amp;Tableau2[[#This Row],[NOM DE DOMAINE]]</f>
        <v>FOILLARD JEAN JULIENAS</v>
      </c>
      <c r="F7" s="1">
        <v>8</v>
      </c>
    </row>
    <row r="8" spans="2:6" x14ac:dyDescent="0.25">
      <c r="B8" t="s">
        <v>5</v>
      </c>
      <c r="C8" t="s">
        <v>16</v>
      </c>
      <c r="E8" t="str">
        <f>Tableau2[[#This Row],[NOM DU PRODUIT]]&amp;" "&amp;Tableau2[[#This Row],[NOM DE DOMAINE]]</f>
        <v>FOILLARD JEAN SAINT AMOUR</v>
      </c>
      <c r="F8" s="1">
        <v>9</v>
      </c>
    </row>
    <row r="9" spans="2:6" x14ac:dyDescent="0.25">
      <c r="B9" t="s">
        <v>1</v>
      </c>
      <c r="C9" t="s">
        <v>9</v>
      </c>
      <c r="E9" t="str">
        <f>Tableau2[[#This Row],[NOM DU PRODUIT]]&amp;" "&amp;Tableau2[[#This Row],[NOM DE DOMAINE]]</f>
        <v>MARC TEMPE GEWURTZ VENDANGES TARDIVES</v>
      </c>
      <c r="F9" s="1">
        <v>2</v>
      </c>
    </row>
    <row r="10" spans="2:6" x14ac:dyDescent="0.25">
      <c r="B10" t="s">
        <v>1</v>
      </c>
      <c r="C10" t="s">
        <v>8</v>
      </c>
      <c r="E10" t="str">
        <f>Tableau2[[#This Row],[NOM DU PRODUIT]]&amp;" "&amp;Tableau2[[#This Row],[NOM DE DOMAINE]]</f>
        <v>MARC TEMPE RIESLING</v>
      </c>
      <c r="F10" s="1">
        <v>1</v>
      </c>
    </row>
    <row r="11" spans="2:6" x14ac:dyDescent="0.25">
      <c r="B11" t="s">
        <v>6</v>
      </c>
      <c r="C11" t="s">
        <v>18</v>
      </c>
      <c r="E11" t="str">
        <f>Tableau2[[#This Row],[NOM DU PRODUIT]]&amp;" "&amp;Tableau2[[#This Row],[NOM DE DOMAINE]]</f>
        <v>MARTINE ET PIERRE-MARIE CHERMETTE COTES DU RHONE</v>
      </c>
      <c r="F11" s="1">
        <v>11</v>
      </c>
    </row>
    <row r="12" spans="2:6" x14ac:dyDescent="0.25">
      <c r="B12" t="s">
        <v>3</v>
      </c>
      <c r="C12" t="s">
        <v>13</v>
      </c>
      <c r="E12" t="str">
        <f>Tableau2[[#This Row],[NOM DU PRODUIT]]&amp;" "&amp;Tableau2[[#This Row],[NOM DE DOMAINE]]</f>
        <v>PIERRE FRICK GRAVES "MEPATRO"</v>
      </c>
      <c r="F12" s="1">
        <v>6</v>
      </c>
    </row>
    <row r="13" spans="2:6" x14ac:dyDescent="0.25">
      <c r="B13" t="s">
        <v>3</v>
      </c>
      <c r="C13" t="s">
        <v>11</v>
      </c>
      <c r="E13" t="str">
        <f>Tableau2[[#This Row],[NOM DU PRODUIT]]&amp;" "&amp;Tableau2[[#This Row],[NOM DE DOMAINE]]</f>
        <v>PIERRE FRICK MEDOC</v>
      </c>
      <c r="F13" s="1">
        <v>4</v>
      </c>
    </row>
    <row r="14" spans="2:6" x14ac:dyDescent="0.25">
      <c r="B14" t="s">
        <v>3</v>
      </c>
      <c r="C14" t="s">
        <v>12</v>
      </c>
      <c r="E14" t="str">
        <f>Tableau2[[#This Row],[NOM DU PRODUIT]]&amp;" "&amp;Tableau2[[#This Row],[NOM DE DOMAINE]]</f>
        <v>PIERRE FRICK MEDOC "POURTOU"</v>
      </c>
      <c r="F14" s="1">
        <v>5</v>
      </c>
    </row>
    <row r="15" spans="2:6" x14ac:dyDescent="0.25">
      <c r="B15" t="s">
        <v>4</v>
      </c>
      <c r="C15" t="s">
        <v>14</v>
      </c>
      <c r="E15" t="str">
        <f>Tableau2[[#This Row],[NOM DU PRODUIT]]&amp;" "&amp;Tableau2[[#This Row],[NOM DE DOMAINE]]</f>
        <v>THIERRY ET SOPHIE HAREL CHIROUBLES</v>
      </c>
      <c r="F15" s="1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0"/>
  <sheetViews>
    <sheetView tabSelected="1" workbookViewId="0">
      <selection activeCell="H10" sqref="H10"/>
    </sheetView>
  </sheetViews>
  <sheetFormatPr baseColWidth="10" defaultRowHeight="15" x14ac:dyDescent="0.25"/>
  <cols>
    <col min="2" max="2" width="51.85546875" bestFit="1" customWidth="1"/>
    <col min="3" max="4" width="11.5703125" customWidth="1"/>
    <col min="5" max="8" width="12.7109375" customWidth="1"/>
  </cols>
  <sheetData>
    <row r="4" spans="2:8" x14ac:dyDescent="0.25">
      <c r="B4" t="s">
        <v>21</v>
      </c>
      <c r="C4" t="s">
        <v>19</v>
      </c>
      <c r="D4" t="s">
        <v>31</v>
      </c>
      <c r="E4" t="s">
        <v>27</v>
      </c>
      <c r="F4" t="s">
        <v>28</v>
      </c>
      <c r="G4" t="s">
        <v>29</v>
      </c>
      <c r="H4" t="s">
        <v>30</v>
      </c>
    </row>
    <row r="5" spans="2:8" x14ac:dyDescent="0.25">
      <c r="B5" t="s">
        <v>22</v>
      </c>
      <c r="E5" s="2">
        <f>INDEX(Tableau2[PRIX],MATCH(Tableau3[[#This Row],[DOMAINE PRODUIT]],Tableau2[COLONNE POUR SELECTION],0))</f>
        <v>1</v>
      </c>
      <c r="F5" s="1">
        <f>Tableau3[[#This Row],[PU HT]]*1.2</f>
        <v>1.2</v>
      </c>
      <c r="G5" s="1">
        <f>Tableau3[[#This Row],[PU HT]]*1.3+1</f>
        <v>2.2999999999999998</v>
      </c>
      <c r="H5" s="1">
        <f>Tableau3[[#This Row],[PU HT]]*1.5+1</f>
        <v>2.5</v>
      </c>
    </row>
    <row r="6" spans="2:8" x14ac:dyDescent="0.25">
      <c r="B6" t="s">
        <v>23</v>
      </c>
      <c r="E6" s="2">
        <f>INDEX(Tableau2[PRIX],MATCH(Tableau3[[#This Row],[DOMAINE PRODUIT]],Tableau2[COLONNE POUR SELECTION],0))</f>
        <v>2</v>
      </c>
      <c r="F6" s="1">
        <f>Tableau3[[#This Row],[PU HT]]*1.2</f>
        <v>2.4</v>
      </c>
      <c r="G6" s="1">
        <f>Tableau3[[#This Row],[PU HT]]*1.3+1</f>
        <v>3.6</v>
      </c>
      <c r="H6" s="1">
        <f>Tableau3[[#This Row],[PU HT]]*1.5+1</f>
        <v>4</v>
      </c>
    </row>
    <row r="7" spans="2:8" x14ac:dyDescent="0.25">
      <c r="B7" t="s">
        <v>24</v>
      </c>
      <c r="E7" s="2">
        <f>INDEX(Tableau2[PRIX],MATCH(Tableau3[[#This Row],[DOMAINE PRODUIT]],Tableau2[COLONNE POUR SELECTION],0))</f>
        <v>7</v>
      </c>
      <c r="F7" s="1">
        <f>Tableau3[[#This Row],[PU HT]]*1.2</f>
        <v>8.4</v>
      </c>
      <c r="G7" s="1">
        <f>Tableau3[[#This Row],[PU HT]]*1.3+1</f>
        <v>10.1</v>
      </c>
      <c r="H7" s="1">
        <f>Tableau3[[#This Row],[PU HT]]*1.5+1</f>
        <v>11.5</v>
      </c>
    </row>
    <row r="8" spans="2:8" x14ac:dyDescent="0.25">
      <c r="B8" t="s">
        <v>25</v>
      </c>
      <c r="E8" s="2">
        <f>INDEX(Tableau2[PRIX],MATCH(Tableau3[[#This Row],[DOMAINE PRODUIT]],Tableau2[COLONNE POUR SELECTION],0))</f>
        <v>8</v>
      </c>
      <c r="F8" s="1">
        <f>Tableau3[[#This Row],[PU HT]]*1.2</f>
        <v>9.6</v>
      </c>
      <c r="G8" s="1">
        <f>Tableau3[[#This Row],[PU HT]]*1.3+1</f>
        <v>11.4</v>
      </c>
      <c r="H8" s="1">
        <f>Tableau3[[#This Row],[PU HT]]*1.5+1</f>
        <v>13</v>
      </c>
    </row>
    <row r="9" spans="2:8" x14ac:dyDescent="0.25">
      <c r="B9" t="s">
        <v>26</v>
      </c>
      <c r="E9" s="2">
        <f>INDEX(Tableau2[PRIX],MATCH(Tableau3[[#This Row],[DOMAINE PRODUIT]],Tableau2[COLONNE POUR SELECTION],0))</f>
        <v>11</v>
      </c>
      <c r="F9" s="1">
        <f>Tableau3[[#This Row],[PU HT]]*1.2</f>
        <v>13.2</v>
      </c>
      <c r="G9" s="1">
        <f>Tableau3[[#This Row],[PU HT]]*1.3+1</f>
        <v>15.3</v>
      </c>
      <c r="H9" s="1">
        <f>Tableau3[[#This Row],[PU HT]]*1.5+1</f>
        <v>17.5</v>
      </c>
    </row>
    <row r="10" spans="2:8" x14ac:dyDescent="0.25">
      <c r="B10" t="s">
        <v>32</v>
      </c>
      <c r="E10" s="2">
        <f>INDEX(Tableau2[PRIX],MATCH(Tableau3[[#This Row],[DOMAINE PRODUIT]],Tableau2[COLONNE POUR SELECTION],0))</f>
        <v>6</v>
      </c>
      <c r="F10" s="1">
        <f>Tableau3[[#This Row],[PU HT]]*1.2</f>
        <v>7.1999999999999993</v>
      </c>
      <c r="G10" s="1">
        <f>Tableau3[[#This Row],[PU HT]]*1.3+1</f>
        <v>8.8000000000000007</v>
      </c>
      <c r="H10" s="1">
        <f>Tableau3[[#This Row],[PU HT]]*1.5+1</f>
        <v>10</v>
      </c>
    </row>
  </sheetData>
  <dataValidations count="1">
    <dataValidation type="list" allowBlank="1" showInputMessage="1" showErrorMessage="1" sqref="B5:B10">
      <formula1>selProduit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selProduit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Marc BROSSEAU</dc:creator>
  <cp:lastModifiedBy>XLSolutions, Marc BROSSEAU</cp:lastModifiedBy>
  <dcterms:created xsi:type="dcterms:W3CDTF">2015-11-27T10:48:26Z</dcterms:created>
  <dcterms:modified xsi:type="dcterms:W3CDTF">2015-11-27T11:14:07Z</dcterms:modified>
</cp:coreProperties>
</file>