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Kisscool25\"/>
    </mc:Choice>
  </mc:AlternateContent>
  <bookViews>
    <workbookView xWindow="0" yWindow="0" windowWidth="20490" windowHeight="8340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selCausePerte">tabCausePerte[Libellé]</definedName>
    <definedName name="selProduit">tabProdLot[Type de Produit]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1" l="1"/>
  <c r="H12" i="1" s="1"/>
  <c r="I12" i="1" s="1"/>
  <c r="E12" i="1"/>
  <c r="J12" i="1"/>
  <c r="M12" i="1"/>
  <c r="E11" i="1"/>
  <c r="B11" i="1" s="1"/>
  <c r="H11" i="1" s="1"/>
  <c r="I11" i="1" s="1"/>
  <c r="J11" i="1"/>
  <c r="M11" i="1"/>
  <c r="D13" i="2"/>
  <c r="E13" i="2" s="1"/>
  <c r="D12" i="2"/>
  <c r="E12" i="2" s="1"/>
  <c r="E9" i="1"/>
  <c r="B9" i="1" s="1"/>
  <c r="E10" i="1"/>
  <c r="B10" i="1" s="1"/>
  <c r="J9" i="1"/>
  <c r="J10" i="1"/>
  <c r="M9" i="1"/>
  <c r="M10" i="1"/>
  <c r="D11" i="2"/>
  <c r="E11" i="2" s="1"/>
  <c r="D10" i="2"/>
  <c r="E10" i="2" s="1"/>
  <c r="D9" i="2"/>
  <c r="E9" i="2" s="1"/>
  <c r="D6" i="2"/>
  <c r="E6" i="2" s="1"/>
  <c r="D7" i="2"/>
  <c r="E7" i="2" s="1"/>
  <c r="D8" i="2"/>
  <c r="E8" i="2" s="1"/>
  <c r="E6" i="3"/>
  <c r="E7" i="3"/>
  <c r="E8" i="3"/>
  <c r="E9" i="3"/>
  <c r="E10" i="3"/>
  <c r="E6" i="1"/>
  <c r="B6" i="1" s="1"/>
  <c r="E7" i="1"/>
  <c r="B7" i="1" s="1"/>
  <c r="E8" i="1"/>
  <c r="B8" i="1" s="1"/>
  <c r="M6" i="1"/>
  <c r="M7" i="1"/>
  <c r="M8" i="1"/>
  <c r="J6" i="1"/>
  <c r="J7" i="1"/>
  <c r="J8" i="1"/>
  <c r="H6" i="1" l="1"/>
  <c r="I6" i="1" s="1"/>
  <c r="H10" i="1"/>
  <c r="I10" i="1" s="1"/>
  <c r="H8" i="1"/>
  <c r="I8" i="1" s="1"/>
  <c r="H9" i="1"/>
  <c r="I9" i="1" s="1"/>
  <c r="H7" i="1"/>
  <c r="I7" i="1" s="1"/>
</calcChain>
</file>

<file path=xl/sharedStrings.xml><?xml version="1.0" encoding="utf-8"?>
<sst xmlns="http://schemas.openxmlformats.org/spreadsheetml/2006/main" count="86" uniqueCount="67">
  <si>
    <t>n° de lot</t>
  </si>
  <si>
    <t>date 1</t>
  </si>
  <si>
    <t xml:space="preserve">nbre </t>
  </si>
  <si>
    <t>perte</t>
  </si>
  <si>
    <t>total</t>
  </si>
  <si>
    <t>date 2</t>
  </si>
  <si>
    <t>ana ok
oui/non</t>
  </si>
  <si>
    <t>ana reçu
oui/non</t>
  </si>
  <si>
    <t>date 3</t>
  </si>
  <si>
    <t>n1</t>
  </si>
  <si>
    <t>n2</t>
  </si>
  <si>
    <t>n3</t>
  </si>
  <si>
    <t>type de produit</t>
  </si>
  <si>
    <t>jour de fab</t>
  </si>
  <si>
    <t>quantième de fab</t>
  </si>
  <si>
    <t>Colonne1</t>
  </si>
  <si>
    <t>Colonne2</t>
  </si>
  <si>
    <t>Colonne3</t>
  </si>
  <si>
    <t>Colonne4</t>
  </si>
  <si>
    <t>Type de Produit</t>
  </si>
  <si>
    <t>Fromage</t>
  </si>
  <si>
    <t>Chèvre</t>
  </si>
  <si>
    <t>Morbier</t>
  </si>
  <si>
    <t>Morbier Bio</t>
  </si>
  <si>
    <t>Raclette</t>
  </si>
  <si>
    <t>n1n2</t>
  </si>
  <si>
    <t>Nbre Perte</t>
  </si>
  <si>
    <t>Cause Perte</t>
  </si>
  <si>
    <t>Libellé</t>
  </si>
  <si>
    <t>TYPE PRODUIT / LOT</t>
  </si>
  <si>
    <t>CAUSES PERTES</t>
  </si>
  <si>
    <t>Casse Robot</t>
  </si>
  <si>
    <t>Maintenance Robot</t>
  </si>
  <si>
    <t>Manque de Sel</t>
  </si>
  <si>
    <t>Trop de Sucre</t>
  </si>
  <si>
    <t>Pas assez de Lait</t>
  </si>
  <si>
    <t>n Lot</t>
  </si>
  <si>
    <t>EXPLICATIONS</t>
  </si>
  <si>
    <t>Dans tous mes tableaux</t>
  </si>
  <si>
    <t>colonne jaune est une formule</t>
  </si>
  <si>
    <t>colonne bleue est zone à saisir d'après une liste déroulante (voir feuil3)</t>
  </si>
  <si>
    <t>colonne verte est une formule calcul selon mon tableau de correspondance (TYPE PRODUIT / LOT - voir feuil3)</t>
  </si>
  <si>
    <t>les colonnes NON colorées sont à saisir sans restriction</t>
  </si>
  <si>
    <t>Dans Feuil1</t>
  </si>
  <si>
    <t>Il faut donc saisir :</t>
  </si>
  <si>
    <t>les colonne n1 et n2 (découpage du n°lot)</t>
  </si>
  <si>
    <t>la date 1</t>
  </si>
  <si>
    <t>le nbre</t>
  </si>
  <si>
    <t>sauf pour</t>
  </si>
  <si>
    <t>ana ok &amp; ana reçu (dont je ne sais comment elles doivent être traitées)</t>
  </si>
  <si>
    <t>toutes les autres colonnes sont calculées</t>
  </si>
  <si>
    <t>Dans Feuil2</t>
  </si>
  <si>
    <t>le tableau est nommé "tabFab"</t>
  </si>
  <si>
    <t>il faut</t>
  </si>
  <si>
    <t>choisir (liste déroulante) le type de produit</t>
  </si>
  <si>
    <t>saisir le jour de fab</t>
  </si>
  <si>
    <t>choisir (liste déroulante)la cause de perte</t>
  </si>
  <si>
    <t>quantième de lot se calcul d'après ta formule</t>
  </si>
  <si>
    <t>saisir le nbre de perte</t>
  </si>
  <si>
    <t>n Lot se calcul d'après le type de produit (selectionné en 1) et le tableau de correspondance TYPE PRODUIT / LOT)</t>
  </si>
  <si>
    <t>Dans Feuil3</t>
  </si>
  <si>
    <t>2 tableaux</t>
  </si>
  <si>
    <t>permet de saisir pour chaque produit la décomposition du n° de lot (n1 &amp; n2)</t>
  </si>
  <si>
    <t>la colonne n1&amp;n2 est simplement la concaténation de n1 &amp; n2 pour permettre de faire le calcul du n° de lot dans Feuil1</t>
  </si>
  <si>
    <t>CAUSE PERTE</t>
  </si>
  <si>
    <t>permet de saisir des causes de pertes (!?)</t>
  </si>
  <si>
    <t>mais surtout de les modifier (!!!) et encore d'en ajouter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</si>
</sst>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2" borderId="0" xfId="0" applyNumberFormat="1" applyFill="1"/>
    <xf numFmtId="1" fontId="0" fillId="2" borderId="0" xfId="0" applyNumberFormat="1" applyFill="1"/>
    <xf numFmtId="14" fontId="0" fillId="2" borderId="0" xfId="0" applyNumberFormat="1" applyFill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NumberFormat="1" applyFill="1" applyAlignment="1">
      <alignment horizontal="center"/>
    </xf>
    <xf numFmtId="0" fontId="0" fillId="4" borderId="0" xfId="0" applyFill="1"/>
    <xf numFmtId="0" fontId="1" fillId="0" borderId="0" xfId="0" applyFont="1"/>
  </cellXfs>
  <cellStyles count="1">
    <cellStyle name="Normal" xfId="0" builtinId="0"/>
  </cellStyles>
  <dxfs count="12">
    <dxf>
      <numFmt numFmtId="0" formatCode="General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00B0F0"/>
        </patternFill>
      </fill>
    </dxf>
    <dxf>
      <numFmt numFmtId="19" formatCode="dd/mm/yyyy"/>
    </dxf>
    <dxf>
      <fill>
        <patternFill patternType="solid">
          <fgColor indexed="64"/>
          <bgColor rgb="FF00B0F0"/>
        </patternFill>
      </fill>
    </dxf>
    <dxf>
      <numFmt numFmtId="0" formatCode="General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</dxf>
    <dxf>
      <numFmt numFmtId="19" formatCode="dd/mm/yyyy"/>
      <fill>
        <patternFill patternType="solid">
          <fgColor indexed="64"/>
          <bgColor rgb="FFFFFF00"/>
        </patternFill>
      </fill>
    </dxf>
    <dxf>
      <numFmt numFmtId="19" formatCode="dd/mm/yyyy"/>
      <fill>
        <patternFill patternType="solid">
          <fgColor indexed="64"/>
          <bgColor rgb="FFFFFF00"/>
        </patternFill>
      </fill>
    </dxf>
    <dxf>
      <numFmt numFmtId="0" formatCode="General"/>
      <fill>
        <patternFill patternType="solid">
          <fgColor indexed="64"/>
          <bgColor rgb="FFFFFF00"/>
        </patternFill>
      </fill>
    </dxf>
    <dxf>
      <numFmt numFmtId="0" formatCode="General"/>
      <fill>
        <patternFill patternType="solid">
          <fgColor indexed="64"/>
          <bgColor rgb="FFFFFF00"/>
        </patternFill>
      </fill>
    </dxf>
    <dxf>
      <numFmt numFmtId="1" formatCode="0"/>
      <fill>
        <patternFill patternType="solid">
          <fgColor indexed="64"/>
          <bgColor rgb="FFFFFF00"/>
        </patternFill>
      </fill>
    </dxf>
    <dxf>
      <numFmt numFmtId="0" formatCode="General"/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Feuil4!L1C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6</xdr:col>
      <xdr:colOff>0</xdr:colOff>
      <xdr:row>3</xdr:row>
      <xdr:rowOff>0</xdr:rowOff>
    </xdr:to>
    <xdr:sp macro="" textlink="">
      <xdr:nvSpPr>
        <xdr:cNvPr id="2" name="Pentagone 1">
          <a:hlinkClick xmlns:r="http://schemas.openxmlformats.org/officeDocument/2006/relationships" r:id="rId1"/>
        </xdr:cNvPr>
        <xdr:cNvSpPr/>
      </xdr:nvSpPr>
      <xdr:spPr>
        <a:xfrm>
          <a:off x="762000" y="190500"/>
          <a:ext cx="3810000" cy="381000"/>
        </a:xfrm>
        <a:prstGeom prst="homePlat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CLIC </a:t>
          </a:r>
          <a:r>
            <a:rPr lang="fr-FR" sz="1400">
              <a:solidFill>
                <a:srgbClr val="FF0000"/>
              </a:solidFill>
            </a:rPr>
            <a:t>ICI</a:t>
          </a:r>
          <a:r>
            <a:rPr lang="fr-FR" sz="1400"/>
            <a:t> pour VOIR</a:t>
          </a:r>
          <a:r>
            <a:rPr lang="fr-FR" sz="1400" baseline="0"/>
            <a:t> LES EXPLICATIONS</a:t>
          </a:r>
          <a:endParaRPr lang="fr-FR" sz="14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Recap" displayName="tabRecap" ref="B5:M12" totalsRowShown="0">
  <autoFilter ref="B5:M12"/>
  <tableColumns count="12">
    <tableColumn id="12" name="n Lot" dataDxfId="11">
      <calculatedColumnFormula>IF(tabRecap[[#This Row],[n3]]="","",tabRecap[[#This Row],[n1]]&amp;" "&amp;tabRecap[[#This Row],[n2]]&amp;" "&amp;tabRecap[[#This Row],[n3]])</calculatedColumnFormula>
    </tableColumn>
    <tableColumn id="1" name="n1"/>
    <tableColumn id="2" name="n2"/>
    <tableColumn id="3" name="n3" dataDxfId="10">
      <calculatedColumnFormula>IF(tabRecap[[#This Row],[date 1]]="","",tabRecap[[#This Row],[date 1]]-DATE(YEAR(tabRecap[[#This Row],[date 1]]),1,0))</calculatedColumnFormula>
    </tableColumn>
    <tableColumn id="4" name="date 1"/>
    <tableColumn id="5" name="nbre "/>
    <tableColumn id="6" name="perte" dataDxfId="9">
      <calculatedColumnFormula>SUMIF(tabFab[n Lot],tabRecap[[#This Row],[n Lot]],tabFab[Nbre Perte])</calculatedColumnFormula>
    </tableColumn>
    <tableColumn id="7" name="total" dataDxfId="8">
      <calculatedColumnFormula>IFERROR(IF(tabRecap[[#This Row],[date 1]]="","",tabRecap[[#This Row],[nbre ]]-tabRecap[[#This Row],[perte]]),"")</calculatedColumnFormula>
    </tableColumn>
    <tableColumn id="8" name="date 2" dataDxfId="7">
      <calculatedColumnFormula>IF(tabRecap[[#This Row],[date 1]]="","",tabRecap[[#This Row],[date 1]]+30)</calculatedColumnFormula>
    </tableColumn>
    <tableColumn id="9" name="ana ok_x000a_oui/non"/>
    <tableColumn id="10" name="ana reçu_x000a_oui/non"/>
    <tableColumn id="11" name="date 3" dataDxfId="6">
      <calculatedColumnFormula>IF(tabRecap[[#This Row],[date 1]]="","",tabRecap[[#This Row],[date 1]]+45)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Fab" displayName="tabFab" ref="B5:K13" totalsRowShown="0">
  <autoFilter ref="B5:K13"/>
  <tableColumns count="10">
    <tableColumn id="1" name="type de produit" dataDxfId="1"/>
    <tableColumn id="2" name="jour de fab" dataDxfId="2"/>
    <tableColumn id="3" name="quantième de fab" dataDxfId="5">
      <calculatedColumnFormula>IF(AND(tabFab[[#This Row],[type de produit]]="",tabFab[[#This Row],[jour de fab]]=""),"",tabFab[[#This Row],[jour de fab]]-DATE(YEAR(tabFab[[#This Row],[jour de fab]]),1,0))</calculatedColumnFormula>
    </tableColumn>
    <tableColumn id="4" name="n Lot" dataDxfId="4">
      <calculatedColumnFormula>IF(tabFab[[#This Row],[quantième de fab]]="","",VLOOKUP(tabFab[[#This Row],[type de produit]],tabProdLot[],MATCH(tabProdLot[[#Headers],[n1n2]],tabProdLot[#Headers],0),FALSE)&amp;" "&amp;tabFab[[#This Row],[quantième de fab]])</calculatedColumnFormula>
    </tableColumn>
    <tableColumn id="5" name="Colonne1"/>
    <tableColumn id="6" name="Colonne2"/>
    <tableColumn id="7" name="Colonne3"/>
    <tableColumn id="8" name="Colonne4"/>
    <tableColumn id="9" name="Nbre Perte"/>
    <tableColumn id="10" name="Cause Perte" dataDxfId="3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3" name="tabProdLot" displayName="tabProdLot" ref="B5:E10" totalsRowShown="0">
  <autoFilter ref="B5:E10"/>
  <tableColumns count="4">
    <tableColumn id="1" name="Type de Produit"/>
    <tableColumn id="2" name="n1"/>
    <tableColumn id="3" name="n2"/>
    <tableColumn id="4" name="n1n2" dataDxfId="0">
      <calculatedColumnFormula>IF(AND(tabProdLot[[#This Row],[n1]]="",tabProdLot[[#This Row],[n2]]=""),"13 4",tabProdLot[[#This Row],[n1]]&amp;" "&amp;tabProdLot[[#This Row],[n2]])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CausePerte" displayName="tabCausePerte" ref="G5:G10" totalsRowShown="0">
  <autoFilter ref="G5:G10"/>
  <tableColumns count="1">
    <tableColumn id="1" name="Libell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M12"/>
  <sheetViews>
    <sheetView tabSelected="1" workbookViewId="0">
      <selection activeCell="B9" sqref="B9"/>
    </sheetView>
  </sheetViews>
  <sheetFormatPr baseColWidth="10" defaultRowHeight="15" x14ac:dyDescent="0.25"/>
  <cols>
    <col min="11" max="11" width="17.28515625" bestFit="1" customWidth="1"/>
  </cols>
  <sheetData>
    <row r="4" spans="2:13" x14ac:dyDescent="0.25">
      <c r="B4" t="s">
        <v>0</v>
      </c>
    </row>
    <row r="5" spans="2:13" x14ac:dyDescent="0.25">
      <c r="B5" t="s">
        <v>36</v>
      </c>
      <c r="C5" t="s">
        <v>9</v>
      </c>
      <c r="D5" t="s">
        <v>10</v>
      </c>
      <c r="E5" t="s">
        <v>11</v>
      </c>
      <c r="F5" t="s">
        <v>1</v>
      </c>
      <c r="G5" t="s">
        <v>2</v>
      </c>
      <c r="H5" t="s">
        <v>3</v>
      </c>
      <c r="I5" t="s">
        <v>4</v>
      </c>
      <c r="J5" t="s">
        <v>5</v>
      </c>
      <c r="K5" t="s">
        <v>6</v>
      </c>
      <c r="L5" t="s">
        <v>7</v>
      </c>
      <c r="M5" t="s">
        <v>8</v>
      </c>
    </row>
    <row r="6" spans="2:13" x14ac:dyDescent="0.25">
      <c r="B6" s="2" t="str">
        <f>IF(tabRecap[[#This Row],[n3]]="","",tabRecap[[#This Row],[n1]]&amp;" "&amp;tabRecap[[#This Row],[n2]]&amp;" "&amp;tabRecap[[#This Row],[n3]])</f>
        <v>13 4 274</v>
      </c>
      <c r="C6">
        <v>13</v>
      </c>
      <c r="D6">
        <v>4</v>
      </c>
      <c r="E6" s="4">
        <f>IF(tabRecap[[#This Row],[date 1]]="","",tabRecap[[#This Row],[date 1]]-DATE(YEAR(tabRecap[[#This Row],[date 1]]),1,0))</f>
        <v>274</v>
      </c>
      <c r="F6" s="1">
        <v>42278</v>
      </c>
      <c r="G6">
        <v>226</v>
      </c>
      <c r="H6" s="2">
        <f>SUMIF(tabFab[n Lot],tabRecap[[#This Row],[n Lot]],tabFab[Nbre Perte])</f>
        <v>5</v>
      </c>
      <c r="I6" s="2">
        <f>IFERROR(IF(tabRecap[[#This Row],[date 1]]="","",tabRecap[[#This Row],[nbre ]]-tabRecap[[#This Row],[perte]]),"")</f>
        <v>221</v>
      </c>
      <c r="J6" s="5">
        <f>IF(tabRecap[[#This Row],[date 1]]="","",tabRecap[[#This Row],[date 1]]+30)</f>
        <v>42308</v>
      </c>
      <c r="M6" s="5">
        <f>IF(tabRecap[[#This Row],[date 1]]="","",tabRecap[[#This Row],[date 1]]+45)</f>
        <v>42323</v>
      </c>
    </row>
    <row r="7" spans="2:13" x14ac:dyDescent="0.25">
      <c r="B7" s="2" t="str">
        <f>IF(tabRecap[[#This Row],[n3]]="","",tabRecap[[#This Row],[n1]]&amp;" "&amp;tabRecap[[#This Row],[n2]]&amp;" "&amp;tabRecap[[#This Row],[n3]])</f>
        <v>13 4 275</v>
      </c>
      <c r="C7">
        <v>13</v>
      </c>
      <c r="D7">
        <v>4</v>
      </c>
      <c r="E7" s="4">
        <f>IF(tabRecap[[#This Row],[date 1]]="","",tabRecap[[#This Row],[date 1]]-DATE(YEAR(tabRecap[[#This Row],[date 1]]),1,0))</f>
        <v>275</v>
      </c>
      <c r="F7" s="1">
        <v>42279</v>
      </c>
      <c r="G7">
        <v>226</v>
      </c>
      <c r="H7" s="2">
        <f>SUMIF(tabFab[n Lot],tabRecap[[#This Row],[n Lot]],tabFab[Nbre Perte])</f>
        <v>1</v>
      </c>
      <c r="I7" s="2">
        <f>IFERROR(IF(tabRecap[[#This Row],[date 1]]="","",tabRecap[[#This Row],[nbre ]]-tabRecap[[#This Row],[perte]]),"")</f>
        <v>225</v>
      </c>
      <c r="J7" s="5">
        <f>IF(tabRecap[[#This Row],[date 1]]="","",tabRecap[[#This Row],[date 1]]+30)</f>
        <v>42309</v>
      </c>
      <c r="M7" s="5">
        <f>IF(tabRecap[[#This Row],[date 1]]="","",tabRecap[[#This Row],[date 1]]+45)</f>
        <v>42324</v>
      </c>
    </row>
    <row r="8" spans="2:13" x14ac:dyDescent="0.25">
      <c r="B8" s="2" t="str">
        <f>IF(tabRecap[[#This Row],[n3]]="","",tabRecap[[#This Row],[n1]]&amp;" "&amp;tabRecap[[#This Row],[n2]]&amp;" "&amp;tabRecap[[#This Row],[n3]])</f>
        <v>13 4 276</v>
      </c>
      <c r="C8">
        <v>13</v>
      </c>
      <c r="D8">
        <v>4</v>
      </c>
      <c r="E8" s="4">
        <f>IF(tabRecap[[#This Row],[date 1]]="","",tabRecap[[#This Row],[date 1]]-DATE(YEAR(tabRecap[[#This Row],[date 1]]),1,0))</f>
        <v>276</v>
      </c>
      <c r="F8" s="1">
        <v>42280</v>
      </c>
      <c r="G8">
        <v>229</v>
      </c>
      <c r="H8" s="2">
        <f>SUMIF(tabFab[n Lot],tabRecap[[#This Row],[n Lot]],tabFab[Nbre Perte])</f>
        <v>5</v>
      </c>
      <c r="I8" s="2">
        <f>IFERROR(IF(tabRecap[[#This Row],[date 1]]="","",tabRecap[[#This Row],[nbre ]]-tabRecap[[#This Row],[perte]]),"")</f>
        <v>224</v>
      </c>
      <c r="J8" s="5">
        <f>IF(tabRecap[[#This Row],[date 1]]="","",tabRecap[[#This Row],[date 1]]+30)</f>
        <v>42310</v>
      </c>
      <c r="M8" s="5">
        <f>IF(tabRecap[[#This Row],[date 1]]="","",tabRecap[[#This Row],[date 1]]+45)</f>
        <v>42325</v>
      </c>
    </row>
    <row r="9" spans="2:13" x14ac:dyDescent="0.25">
      <c r="B9" s="3" t="str">
        <f>IF(tabRecap[[#This Row],[n3]]="","",tabRecap[[#This Row],[n1]]&amp;" "&amp;tabRecap[[#This Row],[n2]]&amp;" "&amp;tabRecap[[#This Row],[n3]])</f>
        <v>13 4 277</v>
      </c>
      <c r="C9">
        <v>13</v>
      </c>
      <c r="D9">
        <v>4</v>
      </c>
      <c r="E9" s="4">
        <f>IF(tabRecap[[#This Row],[date 1]]="","",tabRecap[[#This Row],[date 1]]-DATE(YEAR(tabRecap[[#This Row],[date 1]]),1,0))</f>
        <v>277</v>
      </c>
      <c r="F9" s="1">
        <v>42281</v>
      </c>
      <c r="G9">
        <v>174</v>
      </c>
      <c r="H9" s="2">
        <f>SUMIF(tabFab[n Lot],tabRecap[[#This Row],[n Lot]],tabFab[Nbre Perte])</f>
        <v>1</v>
      </c>
      <c r="I9" s="3">
        <f>IFERROR(IF(tabRecap[[#This Row],[date 1]]="","",tabRecap[[#This Row],[nbre ]]-tabRecap[[#This Row],[perte]]),"")</f>
        <v>173</v>
      </c>
      <c r="J9" s="5">
        <f>IF(tabRecap[[#This Row],[date 1]]="","",tabRecap[[#This Row],[date 1]]+30)</f>
        <v>42311</v>
      </c>
      <c r="M9" s="5">
        <f>IF(tabRecap[[#This Row],[date 1]]="","",tabRecap[[#This Row],[date 1]]+45)</f>
        <v>42326</v>
      </c>
    </row>
    <row r="10" spans="2:13" x14ac:dyDescent="0.25">
      <c r="B10" s="3" t="str">
        <f>IF(tabRecap[[#This Row],[n3]]="","",tabRecap[[#This Row],[n1]]&amp;" "&amp;tabRecap[[#This Row],[n2]]&amp;" "&amp;tabRecap[[#This Row],[n3]])</f>
        <v>13 4 278</v>
      </c>
      <c r="C10">
        <v>13</v>
      </c>
      <c r="D10">
        <v>4</v>
      </c>
      <c r="E10" s="4">
        <f>IF(tabRecap[[#This Row],[date 1]]="","",tabRecap[[#This Row],[date 1]]-DATE(YEAR(tabRecap[[#This Row],[date 1]]),1,0))</f>
        <v>278</v>
      </c>
      <c r="F10" s="1">
        <v>42282</v>
      </c>
      <c r="G10">
        <v>214</v>
      </c>
      <c r="H10" s="2">
        <f>SUMIF(tabFab[n Lot],tabRecap[[#This Row],[n Lot]],tabFab[Nbre Perte])</f>
        <v>6</v>
      </c>
      <c r="I10" s="3">
        <f>IFERROR(IF(tabRecap[[#This Row],[date 1]]="","",tabRecap[[#This Row],[nbre ]]-tabRecap[[#This Row],[perte]]),"")</f>
        <v>208</v>
      </c>
      <c r="J10" s="5">
        <f>IF(tabRecap[[#This Row],[date 1]]="","",tabRecap[[#This Row],[date 1]]+30)</f>
        <v>42312</v>
      </c>
      <c r="M10" s="5">
        <f>IF(tabRecap[[#This Row],[date 1]]="","",tabRecap[[#This Row],[date 1]]+45)</f>
        <v>42327</v>
      </c>
    </row>
    <row r="11" spans="2:13" x14ac:dyDescent="0.25">
      <c r="B11" s="3" t="str">
        <f>IF(tabRecap[[#This Row],[n3]]="","",tabRecap[[#This Row],[n1]]&amp;" "&amp;tabRecap[[#This Row],[n2]]&amp;" "&amp;tabRecap[[#This Row],[n3]])</f>
        <v>34 9 279</v>
      </c>
      <c r="C11">
        <v>34</v>
      </c>
      <c r="D11">
        <v>9</v>
      </c>
      <c r="E11" s="4">
        <f>IF(tabRecap[[#This Row],[date 1]]="","",tabRecap[[#This Row],[date 1]]-DATE(YEAR(tabRecap[[#This Row],[date 1]]),1,0))</f>
        <v>279</v>
      </c>
      <c r="F11" s="1">
        <v>42283</v>
      </c>
      <c r="G11">
        <v>50</v>
      </c>
      <c r="H11" s="3">
        <f>SUMIF(tabFab[n Lot],tabRecap[[#This Row],[n Lot]],tabFab[Nbre Perte])</f>
        <v>12</v>
      </c>
      <c r="I11" s="3">
        <f>IFERROR(IF(tabRecap[[#This Row],[date 1]]="","",tabRecap[[#This Row],[nbre ]]-tabRecap[[#This Row],[perte]]),"")</f>
        <v>38</v>
      </c>
      <c r="J11" s="5">
        <f>IF(tabRecap[[#This Row],[date 1]]="","",tabRecap[[#This Row],[date 1]]+30)</f>
        <v>42313</v>
      </c>
      <c r="M11" s="5">
        <f>IF(tabRecap[[#This Row],[date 1]]="","",tabRecap[[#This Row],[date 1]]+45)</f>
        <v>42328</v>
      </c>
    </row>
    <row r="12" spans="2:13" x14ac:dyDescent="0.25">
      <c r="B12" s="3" t="str">
        <f>IF(tabRecap[[#This Row],[n3]]="","",tabRecap[[#This Row],[n1]]&amp;" "&amp;tabRecap[[#This Row],[n2]]&amp;" "&amp;tabRecap[[#This Row],[n3]])</f>
        <v>34 9 274</v>
      </c>
      <c r="C12">
        <v>34</v>
      </c>
      <c r="D12">
        <v>9</v>
      </c>
      <c r="E12" s="4">
        <f>IF(tabRecap[[#This Row],[date 1]]="","",tabRecap[[#This Row],[date 1]]-DATE(YEAR(tabRecap[[#This Row],[date 1]]),1,0))</f>
        <v>274</v>
      </c>
      <c r="F12" s="1">
        <v>42278</v>
      </c>
      <c r="G12">
        <v>100</v>
      </c>
      <c r="H12" s="3">
        <f>SUMIF(tabFab[n Lot],tabRecap[[#This Row],[n Lot]],tabFab[Nbre Perte])</f>
        <v>2</v>
      </c>
      <c r="I12" s="3">
        <f>IFERROR(IF(tabRecap[[#This Row],[date 1]]="","",tabRecap[[#This Row],[nbre ]]-tabRecap[[#This Row],[perte]]),"")</f>
        <v>98</v>
      </c>
      <c r="J12" s="5">
        <f>IF(tabRecap[[#This Row],[date 1]]="","",tabRecap[[#This Row],[date 1]]+30)</f>
        <v>42308</v>
      </c>
      <c r="M12" s="5">
        <f>IF(tabRecap[[#This Row],[date 1]]="","",tabRecap[[#This Row],[date 1]]+45)</f>
        <v>42323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5:K13"/>
  <sheetViews>
    <sheetView workbookViewId="0">
      <selection activeCell="E6" sqref="E6"/>
    </sheetView>
  </sheetViews>
  <sheetFormatPr baseColWidth="10" defaultRowHeight="15" x14ac:dyDescent="0.25"/>
  <cols>
    <col min="2" max="2" width="16.85546875" customWidth="1"/>
    <col min="3" max="3" width="12.7109375" customWidth="1"/>
    <col min="4" max="4" width="18.85546875" customWidth="1"/>
    <col min="6" max="9" width="11.5703125" customWidth="1"/>
    <col min="10" max="10" width="14.42578125" customWidth="1"/>
    <col min="11" max="11" width="16" customWidth="1"/>
  </cols>
  <sheetData>
    <row r="5" spans="2:11" x14ac:dyDescent="0.25">
      <c r="B5" t="s">
        <v>12</v>
      </c>
      <c r="C5" t="s">
        <v>13</v>
      </c>
      <c r="D5" t="s">
        <v>14</v>
      </c>
      <c r="E5" t="s">
        <v>36</v>
      </c>
      <c r="F5" t="s">
        <v>15</v>
      </c>
      <c r="G5" t="s">
        <v>16</v>
      </c>
      <c r="H5" t="s">
        <v>17</v>
      </c>
      <c r="I5" t="s">
        <v>18</v>
      </c>
      <c r="J5" t="s">
        <v>26</v>
      </c>
      <c r="K5" t="s">
        <v>27</v>
      </c>
    </row>
    <row r="6" spans="2:11" x14ac:dyDescent="0.25">
      <c r="B6" s="9" t="s">
        <v>20</v>
      </c>
      <c r="C6" s="1">
        <v>42278</v>
      </c>
      <c r="D6" s="2">
        <f>IF(AND(tabFab[[#This Row],[type de produit]]="",tabFab[[#This Row],[jour de fab]]=""),"",tabFab[[#This Row],[jour de fab]]-DATE(YEAR(tabFab[[#This Row],[jour de fab]]),1,0))</f>
        <v>274</v>
      </c>
      <c r="E6" s="7" t="str">
        <f>IF(tabFab[[#This Row],[quantième de fab]]="","",VLOOKUP(tabFab[[#This Row],[type de produit]],tabProdLot[],MATCH(tabProdLot[[#Headers],[n1n2]],tabProdLot[#Headers],0),FALSE)&amp;" "&amp;tabFab[[#This Row],[quantième de fab]])</f>
        <v>13 4 274</v>
      </c>
      <c r="J6">
        <v>2</v>
      </c>
      <c r="K6" s="9" t="s">
        <v>31</v>
      </c>
    </row>
    <row r="7" spans="2:11" x14ac:dyDescent="0.25">
      <c r="B7" s="9" t="s">
        <v>21</v>
      </c>
      <c r="C7" s="1">
        <v>42278</v>
      </c>
      <c r="D7" s="2">
        <f>IF(AND(tabFab[[#This Row],[type de produit]]="",tabFab[[#This Row],[jour de fab]]=""),"",tabFab[[#This Row],[jour de fab]]-DATE(YEAR(tabFab[[#This Row],[jour de fab]]),1,0))</f>
        <v>274</v>
      </c>
      <c r="E7" s="7" t="str">
        <f>IF(tabFab[[#This Row],[quantième de fab]]="","",VLOOKUP(tabFab[[#This Row],[type de produit]],tabProdLot[],MATCH(tabProdLot[[#Headers],[n1n2]],tabProdLot[#Headers],0),FALSE)&amp;" "&amp;tabFab[[#This Row],[quantième de fab]])</f>
        <v>13 4 274</v>
      </c>
      <c r="J7">
        <v>3</v>
      </c>
      <c r="K7" s="9"/>
    </row>
    <row r="8" spans="2:11" x14ac:dyDescent="0.25">
      <c r="B8" s="9" t="s">
        <v>20</v>
      </c>
      <c r="C8" s="1">
        <v>42279</v>
      </c>
      <c r="D8" s="2">
        <f>IF(AND(tabFab[[#This Row],[type de produit]]="",tabFab[[#This Row],[jour de fab]]=""),"",tabFab[[#This Row],[jour de fab]]-DATE(YEAR(tabFab[[#This Row],[jour de fab]]),1,0))</f>
        <v>275</v>
      </c>
      <c r="E8" s="7" t="str">
        <f>IF(tabFab[[#This Row],[quantième de fab]]="","",VLOOKUP(tabFab[[#This Row],[type de produit]],tabProdLot[],MATCH(tabProdLot[[#Headers],[n1n2]],tabProdLot[#Headers],0),FALSE)&amp;" "&amp;tabFab[[#This Row],[quantième de fab]])</f>
        <v>13 4 275</v>
      </c>
      <c r="J8">
        <v>1</v>
      </c>
      <c r="K8" s="9" t="s">
        <v>31</v>
      </c>
    </row>
    <row r="9" spans="2:11" x14ac:dyDescent="0.25">
      <c r="B9" s="9" t="s">
        <v>20</v>
      </c>
      <c r="C9" s="1">
        <v>42280</v>
      </c>
      <c r="D9" s="3">
        <f>IF(AND(tabFab[[#This Row],[type de produit]]="",tabFab[[#This Row],[jour de fab]]=""),"",tabFab[[#This Row],[jour de fab]]-DATE(YEAR(tabFab[[#This Row],[jour de fab]]),1,0))</f>
        <v>276</v>
      </c>
      <c r="E9" s="8" t="str">
        <f>IF(tabFab[[#This Row],[quantième de fab]]="","",VLOOKUP(tabFab[[#This Row],[type de produit]],tabProdLot[],MATCH(tabProdLot[[#Headers],[n1n2]],tabProdLot[#Headers],0),FALSE)&amp;" "&amp;tabFab[[#This Row],[quantième de fab]])</f>
        <v>13 4 276</v>
      </c>
      <c r="J9">
        <v>5</v>
      </c>
      <c r="K9" s="9" t="s">
        <v>31</v>
      </c>
    </row>
    <row r="10" spans="2:11" x14ac:dyDescent="0.25">
      <c r="B10" s="9" t="s">
        <v>20</v>
      </c>
      <c r="C10" s="1">
        <v>42281</v>
      </c>
      <c r="D10" s="3">
        <f>IF(AND(tabFab[[#This Row],[type de produit]]="",tabFab[[#This Row],[jour de fab]]=""),"",tabFab[[#This Row],[jour de fab]]-DATE(YEAR(tabFab[[#This Row],[jour de fab]]),1,0))</f>
        <v>277</v>
      </c>
      <c r="E10" s="8" t="str">
        <f>IF(tabFab[[#This Row],[quantième de fab]]="","",VLOOKUP(tabFab[[#This Row],[type de produit]],tabProdLot[],MATCH(tabProdLot[[#Headers],[n1n2]],tabProdLot[#Headers],0),FALSE)&amp;" "&amp;tabFab[[#This Row],[quantième de fab]])</f>
        <v>13 4 277</v>
      </c>
      <c r="J10">
        <v>1</v>
      </c>
      <c r="K10" s="9" t="s">
        <v>31</v>
      </c>
    </row>
    <row r="11" spans="2:11" x14ac:dyDescent="0.25">
      <c r="B11" s="9" t="s">
        <v>20</v>
      </c>
      <c r="C11" s="1">
        <v>42282</v>
      </c>
      <c r="D11" s="3">
        <f>IF(AND(tabFab[[#This Row],[type de produit]]="",tabFab[[#This Row],[jour de fab]]=""),"",tabFab[[#This Row],[jour de fab]]-DATE(YEAR(tabFab[[#This Row],[jour de fab]]),1,0))</f>
        <v>278</v>
      </c>
      <c r="E11" s="8" t="str">
        <f>IF(tabFab[[#This Row],[quantième de fab]]="","",VLOOKUP(tabFab[[#This Row],[type de produit]],tabProdLot[],MATCH(tabProdLot[[#Headers],[n1n2]],tabProdLot[#Headers],0),FALSE)&amp;" "&amp;tabFab[[#This Row],[quantième de fab]])</f>
        <v>13 4 278</v>
      </c>
      <c r="J11">
        <v>6</v>
      </c>
      <c r="K11" s="9" t="s">
        <v>31</v>
      </c>
    </row>
    <row r="12" spans="2:11" x14ac:dyDescent="0.25">
      <c r="B12" s="9" t="s">
        <v>23</v>
      </c>
      <c r="C12" s="1">
        <v>42283</v>
      </c>
      <c r="D12" s="3">
        <f>IF(AND(tabFab[[#This Row],[type de produit]]="",tabFab[[#This Row],[jour de fab]]=""),"",tabFab[[#This Row],[jour de fab]]-DATE(YEAR(tabFab[[#This Row],[jour de fab]]),1,0))</f>
        <v>279</v>
      </c>
      <c r="E12" s="8" t="str">
        <f>IF(tabFab[[#This Row],[quantième de fab]]="","",VLOOKUP(tabFab[[#This Row],[type de produit]],tabProdLot[],MATCH(tabProdLot[[#Headers],[n1n2]],tabProdLot[#Headers],0),FALSE)&amp;" "&amp;tabFab[[#This Row],[quantième de fab]])</f>
        <v>34 9 279</v>
      </c>
      <c r="J12">
        <v>12</v>
      </c>
      <c r="K12" s="9" t="s">
        <v>33</v>
      </c>
    </row>
    <row r="13" spans="2:11" x14ac:dyDescent="0.25">
      <c r="B13" s="9" t="s">
        <v>23</v>
      </c>
      <c r="C13" s="1">
        <v>42278</v>
      </c>
      <c r="D13" s="3">
        <f>IF(AND(tabFab[[#This Row],[type de produit]]="",tabFab[[#This Row],[jour de fab]]=""),"",tabFab[[#This Row],[jour de fab]]-DATE(YEAR(tabFab[[#This Row],[jour de fab]]),1,0))</f>
        <v>274</v>
      </c>
      <c r="E13" s="8" t="str">
        <f>IF(tabFab[[#This Row],[quantième de fab]]="","",VLOOKUP(tabFab[[#This Row],[type de produit]],tabProdLot[],MATCH(tabProdLot[[#Headers],[n1n2]],tabProdLot[#Headers],0),FALSE)&amp;" "&amp;tabFab[[#This Row],[quantième de fab]])</f>
        <v>34 9 274</v>
      </c>
      <c r="J13">
        <v>2</v>
      </c>
      <c r="K13" s="9" t="s">
        <v>35</v>
      </c>
    </row>
  </sheetData>
  <dataValidations count="2">
    <dataValidation type="list" allowBlank="1" showInputMessage="1" showErrorMessage="1" sqref="B6:B13">
      <formula1>selProduit</formula1>
    </dataValidation>
    <dataValidation type="list" allowBlank="1" showInputMessage="1" showErrorMessage="1" sqref="K6:K13">
      <formula1>selCausePerte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G10"/>
  <sheetViews>
    <sheetView workbookViewId="0">
      <selection activeCell="B18" sqref="B18"/>
    </sheetView>
  </sheetViews>
  <sheetFormatPr baseColWidth="10" defaultRowHeight="15" x14ac:dyDescent="0.25"/>
  <cols>
    <col min="2" max="2" width="17.140625" customWidth="1"/>
    <col min="3" max="4" width="5.42578125" bestFit="1" customWidth="1"/>
    <col min="5" max="5" width="7.5703125" bestFit="1" customWidth="1"/>
    <col min="7" max="7" width="18.42578125" bestFit="1" customWidth="1"/>
  </cols>
  <sheetData>
    <row r="3" spans="2:7" x14ac:dyDescent="0.25">
      <c r="B3" t="s">
        <v>29</v>
      </c>
      <c r="G3" t="s">
        <v>30</v>
      </c>
    </row>
    <row r="5" spans="2:7" x14ac:dyDescent="0.25">
      <c r="B5" t="s">
        <v>19</v>
      </c>
      <c r="C5" t="s">
        <v>9</v>
      </c>
      <c r="D5" t="s">
        <v>10</v>
      </c>
      <c r="E5" t="s">
        <v>25</v>
      </c>
      <c r="G5" t="s">
        <v>28</v>
      </c>
    </row>
    <row r="6" spans="2:7" x14ac:dyDescent="0.25">
      <c r="B6" t="s">
        <v>20</v>
      </c>
      <c r="E6" s="6" t="str">
        <f>IF(AND(tabProdLot[[#This Row],[n1]]="",tabProdLot[[#This Row],[n2]]=""),"13 4",tabProdLot[[#This Row],[n1]]&amp;" "&amp;tabProdLot[[#This Row],[n2]])</f>
        <v>13 4</v>
      </c>
      <c r="G6" t="s">
        <v>31</v>
      </c>
    </row>
    <row r="7" spans="2:7" x14ac:dyDescent="0.25">
      <c r="B7" t="s">
        <v>21</v>
      </c>
      <c r="E7" s="6" t="str">
        <f>IF(AND(tabProdLot[[#This Row],[n1]]="",tabProdLot[[#This Row],[n2]]=""),"13 4",tabProdLot[[#This Row],[n1]]&amp;" "&amp;tabProdLot[[#This Row],[n2]])</f>
        <v>13 4</v>
      </c>
      <c r="G7" t="s">
        <v>32</v>
      </c>
    </row>
    <row r="8" spans="2:7" x14ac:dyDescent="0.25">
      <c r="B8" t="s">
        <v>22</v>
      </c>
      <c r="C8">
        <v>13</v>
      </c>
      <c r="D8">
        <v>9</v>
      </c>
      <c r="E8" s="6" t="str">
        <f>IF(AND(tabProdLot[[#This Row],[n1]]="",tabProdLot[[#This Row],[n2]]=""),"13 4",tabProdLot[[#This Row],[n1]]&amp;" "&amp;tabProdLot[[#This Row],[n2]])</f>
        <v>13 9</v>
      </c>
      <c r="G8" t="s">
        <v>33</v>
      </c>
    </row>
    <row r="9" spans="2:7" x14ac:dyDescent="0.25">
      <c r="B9" t="s">
        <v>23</v>
      </c>
      <c r="C9">
        <v>34</v>
      </c>
      <c r="D9">
        <v>9</v>
      </c>
      <c r="E9" s="6" t="str">
        <f>IF(AND(tabProdLot[[#This Row],[n1]]="",tabProdLot[[#This Row],[n2]]=""),"13 4",tabProdLot[[#This Row],[n1]]&amp;" "&amp;tabProdLot[[#This Row],[n2]])</f>
        <v>34 9</v>
      </c>
      <c r="G9" t="s">
        <v>34</v>
      </c>
    </row>
    <row r="10" spans="2:7" x14ac:dyDescent="0.25">
      <c r="B10" t="s">
        <v>24</v>
      </c>
      <c r="C10">
        <v>13</v>
      </c>
      <c r="D10">
        <v>4</v>
      </c>
      <c r="E10" s="6" t="str">
        <f>IF(AND(tabProdLot[[#This Row],[n1]]="",tabProdLot[[#This Row],[n2]]=""),"13 4",tabProdLot[[#This Row],[n1]]&amp;" "&amp;tabProdLot[[#This Row],[n2]])</f>
        <v>13 4</v>
      </c>
      <c r="G10" t="s">
        <v>35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35"/>
  <sheetViews>
    <sheetView topLeftCell="A13" workbookViewId="0">
      <selection activeCell="C36" sqref="C36"/>
    </sheetView>
  </sheetViews>
  <sheetFormatPr baseColWidth="10" defaultRowHeight="15" x14ac:dyDescent="0.25"/>
  <sheetData>
    <row r="1" spans="1:3" ht="21" x14ac:dyDescent="0.35">
      <c r="A1" s="10" t="s">
        <v>37</v>
      </c>
    </row>
    <row r="3" spans="1:3" x14ac:dyDescent="0.25">
      <c r="B3" t="s">
        <v>38</v>
      </c>
    </row>
    <row r="4" spans="1:3" x14ac:dyDescent="0.25">
      <c r="B4">
        <v>1</v>
      </c>
      <c r="C4" t="s">
        <v>39</v>
      </c>
    </row>
    <row r="5" spans="1:3" x14ac:dyDescent="0.25">
      <c r="B5">
        <v>2</v>
      </c>
      <c r="C5" t="s">
        <v>41</v>
      </c>
    </row>
    <row r="6" spans="1:3" x14ac:dyDescent="0.25">
      <c r="B6">
        <v>3</v>
      </c>
      <c r="C6" t="s">
        <v>40</v>
      </c>
    </row>
    <row r="7" spans="1:3" x14ac:dyDescent="0.25">
      <c r="B7">
        <v>4</v>
      </c>
      <c r="C7" t="s">
        <v>42</v>
      </c>
    </row>
    <row r="9" spans="1:3" x14ac:dyDescent="0.25">
      <c r="B9" t="s">
        <v>43</v>
      </c>
    </row>
    <row r="10" spans="1:3" x14ac:dyDescent="0.25">
      <c r="C10" t="s">
        <v>44</v>
      </c>
    </row>
    <row r="11" spans="1:3" x14ac:dyDescent="0.25">
      <c r="B11">
        <v>1</v>
      </c>
      <c r="C11" t="s">
        <v>45</v>
      </c>
    </row>
    <row r="12" spans="1:3" x14ac:dyDescent="0.25">
      <c r="B12">
        <v>2</v>
      </c>
      <c r="C12" t="s">
        <v>46</v>
      </c>
    </row>
    <row r="13" spans="1:3" x14ac:dyDescent="0.25">
      <c r="B13">
        <v>3</v>
      </c>
      <c r="C13" t="s">
        <v>47</v>
      </c>
    </row>
    <row r="14" spans="1:3" x14ac:dyDescent="0.25">
      <c r="B14">
        <v>4</v>
      </c>
      <c r="C14" t="s">
        <v>48</v>
      </c>
    </row>
    <row r="15" spans="1:3" x14ac:dyDescent="0.25">
      <c r="C15" t="s">
        <v>49</v>
      </c>
    </row>
    <row r="16" spans="1:3" x14ac:dyDescent="0.25">
      <c r="C16" t="s">
        <v>50</v>
      </c>
    </row>
    <row r="18" spans="2:3" x14ac:dyDescent="0.25">
      <c r="B18" t="s">
        <v>51</v>
      </c>
    </row>
    <row r="19" spans="2:3" x14ac:dyDescent="0.25">
      <c r="C19" t="s">
        <v>52</v>
      </c>
    </row>
    <row r="20" spans="2:3" x14ac:dyDescent="0.25">
      <c r="C20" t="s">
        <v>53</v>
      </c>
    </row>
    <row r="21" spans="2:3" x14ac:dyDescent="0.25">
      <c r="B21">
        <v>1</v>
      </c>
      <c r="C21" t="s">
        <v>54</v>
      </c>
    </row>
    <row r="22" spans="2:3" x14ac:dyDescent="0.25">
      <c r="B22">
        <v>2</v>
      </c>
      <c r="C22" t="s">
        <v>55</v>
      </c>
    </row>
    <row r="23" spans="2:3" x14ac:dyDescent="0.25">
      <c r="B23">
        <v>3</v>
      </c>
      <c r="C23" t="s">
        <v>58</v>
      </c>
    </row>
    <row r="24" spans="2:3" x14ac:dyDescent="0.25">
      <c r="B24">
        <v>4</v>
      </c>
      <c r="C24" t="s">
        <v>56</v>
      </c>
    </row>
    <row r="25" spans="2:3" x14ac:dyDescent="0.25">
      <c r="B25">
        <v>5</v>
      </c>
      <c r="C25" t="s">
        <v>57</v>
      </c>
    </row>
    <row r="26" spans="2:3" x14ac:dyDescent="0.25">
      <c r="B26">
        <v>6</v>
      </c>
      <c r="C26" t="s">
        <v>59</v>
      </c>
    </row>
    <row r="28" spans="2:3" x14ac:dyDescent="0.25">
      <c r="B28" t="s">
        <v>60</v>
      </c>
    </row>
    <row r="29" spans="2:3" x14ac:dyDescent="0.25">
      <c r="C29" t="s">
        <v>61</v>
      </c>
    </row>
    <row r="30" spans="2:3" x14ac:dyDescent="0.25">
      <c r="B30">
        <v>1</v>
      </c>
      <c r="C30" t="s">
        <v>29</v>
      </c>
    </row>
    <row r="31" spans="2:3" x14ac:dyDescent="0.25">
      <c r="C31" t="s">
        <v>62</v>
      </c>
    </row>
    <row r="32" spans="2:3" x14ac:dyDescent="0.25">
      <c r="C32" t="s">
        <v>63</v>
      </c>
    </row>
    <row r="33" spans="2:3" x14ac:dyDescent="0.25">
      <c r="B33">
        <v>2</v>
      </c>
      <c r="C33" t="s">
        <v>64</v>
      </c>
    </row>
    <row r="34" spans="2:3" x14ac:dyDescent="0.25">
      <c r="C34" t="s">
        <v>65</v>
      </c>
    </row>
    <row r="35" spans="2:3" x14ac:dyDescent="0.25">
      <c r="C35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Feuil2</vt:lpstr>
      <vt:lpstr>Feuil3</vt:lpstr>
      <vt:lpstr>Feuil4</vt:lpstr>
      <vt:lpstr>selCausePerte</vt:lpstr>
      <vt:lpstr>selProduit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XLSolutions, (Marc)</cp:lastModifiedBy>
  <dcterms:created xsi:type="dcterms:W3CDTF">2015-12-11T08:43:31Z</dcterms:created>
  <dcterms:modified xsi:type="dcterms:W3CDTF">2015-12-11T10:40:36Z</dcterms:modified>
</cp:coreProperties>
</file>