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fiat500\"/>
    </mc:Choice>
  </mc:AlternateContent>
  <bookViews>
    <workbookView xWindow="0" yWindow="0" windowWidth="20490" windowHeight="8340"/>
  </bookViews>
  <sheets>
    <sheet name="Feuil1" sheetId="1" r:id="rId1"/>
    <sheet name="AIDE" sheetId="2" r:id="rId2"/>
  </sheets>
  <definedNames>
    <definedName name="empFactur">Feuil1!$S$4</definedName>
    <definedName name="empModele">Feuil1!$S$3</definedName>
    <definedName name="factEdit">Feuil1!$S$8</definedName>
    <definedName name="nomFactur">Feuil1!$S$5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N11" i="1" l="1"/>
  <c r="N12" i="1"/>
  <c r="N13" i="1"/>
  <c r="N14" i="1"/>
  <c r="N15" i="1"/>
  <c r="F5" i="1"/>
  <c r="F4" i="1"/>
  <c r="K6" i="1" l="1"/>
  <c r="K7" i="1" s="1"/>
  <c r="K8" i="1" s="1"/>
  <c r="F7" i="1"/>
  <c r="E7" i="1" s="1"/>
  <c r="P15" i="1"/>
  <c r="P14" i="1"/>
  <c r="P13" i="1"/>
  <c r="P12" i="1"/>
  <c r="P11" i="1"/>
  <c r="E5" i="1"/>
  <c r="G5" i="1" s="1"/>
  <c r="E4" i="1"/>
  <c r="F8" i="1"/>
  <c r="H5" i="1" s="1"/>
  <c r="S13" i="1"/>
  <c r="S12" i="1"/>
  <c r="S15" i="1"/>
  <c r="S11" i="1"/>
  <c r="S14" i="1"/>
  <c r="S5" i="1" l="1"/>
  <c r="H4" i="1"/>
  <c r="H7" i="1"/>
  <c r="H6" i="1"/>
  <c r="E8" i="1"/>
  <c r="E6" i="1"/>
  <c r="G6" i="1" s="1"/>
</calcChain>
</file>

<file path=xl/sharedStrings.xml><?xml version="1.0" encoding="utf-8"?>
<sst xmlns="http://schemas.openxmlformats.org/spreadsheetml/2006/main" count="89" uniqueCount="83">
  <si>
    <t>N°Facture</t>
  </si>
  <si>
    <t>Chantier</t>
  </si>
  <si>
    <t>Département</t>
  </si>
  <si>
    <t>Ville</t>
  </si>
  <si>
    <t>date chantier</t>
  </si>
  <si>
    <t>date facture</t>
  </si>
  <si>
    <t>N° OT</t>
  </si>
  <si>
    <t>Montant HT</t>
  </si>
  <si>
    <t xml:space="preserve">Donneur </t>
  </si>
  <si>
    <t>Payé</t>
  </si>
  <si>
    <t>reglement</t>
  </si>
  <si>
    <t>Nbre Facture</t>
  </si>
  <si>
    <t>Recu</t>
  </si>
  <si>
    <t>chantier 1</t>
  </si>
  <si>
    <t>belley</t>
  </si>
  <si>
    <t>untel</t>
  </si>
  <si>
    <t>Total Facturé</t>
  </si>
  <si>
    <t>Total Réglé</t>
  </si>
  <si>
    <t>Total Dû</t>
  </si>
  <si>
    <t>x</t>
  </si>
  <si>
    <t>chantier 2</t>
  </si>
  <si>
    <t>chambery</t>
  </si>
  <si>
    <t>Element</t>
  </si>
  <si>
    <t>Lig</t>
  </si>
  <si>
    <t>Col</t>
  </si>
  <si>
    <t>Valeur</t>
  </si>
  <si>
    <t>chantier 3</t>
  </si>
  <si>
    <t>annecy</t>
  </si>
  <si>
    <t>troistel</t>
  </si>
  <si>
    <t>deuxtel</t>
  </si>
  <si>
    <t>Emplacement Modele Facture</t>
  </si>
  <si>
    <t>Emplacement Facture Créée</t>
  </si>
  <si>
    <t>chantier 4</t>
  </si>
  <si>
    <t>Etat</t>
  </si>
  <si>
    <t>Sur Facturé</t>
  </si>
  <si>
    <t>Sur Nbre</t>
  </si>
  <si>
    <t>chantier 5</t>
  </si>
  <si>
    <t>lyon</t>
  </si>
  <si>
    <t>cinqtel</t>
  </si>
  <si>
    <t>Nbre Case Vide</t>
  </si>
  <si>
    <t>% Case Vide</t>
  </si>
  <si>
    <t>% Remplissage</t>
  </si>
  <si>
    <t>Numéro de la Factue à Editer</t>
  </si>
  <si>
    <t>Nom d'enregistrement de la Facture</t>
  </si>
  <si>
    <t>AIDE</t>
  </si>
  <si>
    <t>de la feuille de suivi pour paramétrer :</t>
  </si>
  <si>
    <t>1)</t>
  </si>
  <si>
    <t>2)</t>
  </si>
  <si>
    <t>NB)</t>
  </si>
  <si>
    <t>Le chemin du fichier modèle de facture</t>
  </si>
  <si>
    <t>Le chemin d'enregistrement pour les factures</t>
  </si>
  <si>
    <t>Le tableau "bleu" ci contre sert au paramétrage</t>
  </si>
  <si>
    <t>des emplacements des "cases" à remplir dans</t>
  </si>
  <si>
    <t>le modèle de facture</t>
  </si>
  <si>
    <t>Si ces emplacements changent dans le modèle</t>
  </si>
  <si>
    <t>il faut effectuer ces mêmes changements dans</t>
  </si>
  <si>
    <t>ce tableau en renseignant les LIG et COL</t>
  </si>
  <si>
    <t>3)</t>
  </si>
  <si>
    <t>Une fois ces réglages effectués le travail peut</t>
  </si>
  <si>
    <t>commencer en appuyant</t>
  </si>
  <si>
    <t>sur le bouton</t>
  </si>
  <si>
    <r>
      <rPr>
        <b/>
        <sz val="11"/>
        <color rgb="FFFF0000"/>
        <rFont val="Calibri"/>
        <family val="2"/>
        <scheme val="minor"/>
      </rPr>
      <t>Avant de commencer</t>
    </r>
    <r>
      <rPr>
        <sz val="11"/>
        <color theme="1"/>
        <rFont val="Calibri"/>
        <family val="2"/>
        <scheme val="minor"/>
      </rPr>
      <t xml:space="preserve"> il est nécessaire d'utiliser le bouton</t>
    </r>
  </si>
  <si>
    <t>Comment utiliser le logiciel ?</t>
  </si>
  <si>
    <t xml:space="preserve">Pour pouvoir se déplacer dans ce tableau il faut  </t>
  </si>
  <si>
    <t>1.1)</t>
  </si>
  <si>
    <t>soit cliquer sur la cellule à remplir et la saisir et ou la modifier</t>
  </si>
  <si>
    <t>1.2)</t>
  </si>
  <si>
    <t>soit utiliser la touche TAB pour ne se déplacer qu'à l'intérieur du tableau</t>
  </si>
  <si>
    <t>Le tableau ci-contre</t>
  </si>
  <si>
    <t>n'est qu'un exemple de formules</t>
  </si>
  <si>
    <t>utilisables et largement simplifiées grâce à l'utilisation des tableaux automatiques d'Excel (cf 1) - le tableau de saisie des suivs de facturation</t>
  </si>
  <si>
    <t>Permet de réaliser la saisie au fur et à mesure des "arrivées" des informations de facturation</t>
  </si>
  <si>
    <t>Elles sont couplées avec le petit visuel Case Vides/Remplies sous forme d'histogramme jaune</t>
  </si>
  <si>
    <t>cette touche TAB permet lorsque qu'une nouvelle ligne doit être ajouté</t>
  </si>
  <si>
    <r>
      <t xml:space="preserve"> de </t>
    </r>
    <r>
      <rPr>
        <b/>
        <sz val="11"/>
        <color theme="1"/>
        <rFont val="Calibri"/>
        <family val="2"/>
        <scheme val="minor"/>
      </rPr>
      <t>l'ajouter automatiquement</t>
    </r>
  </si>
  <si>
    <t>4)</t>
  </si>
  <si>
    <t>Pour créer une facture il sufiit de cliquer sur le bouton bleu</t>
  </si>
  <si>
    <t>Le tableau de "nombres" ci-dessus situé juste au dessus du tableau de saisie</t>
  </si>
  <si>
    <t>5)</t>
  </si>
  <si>
    <t>Dans la "facture modèle" je n'ai rien changé</t>
  </si>
  <si>
    <t>elle est remplie automatiquement à chaque appui sur</t>
  </si>
  <si>
    <t>et également enregistrée automatiquement au format "AnneeMoisJour NumeroFacture"</t>
  </si>
  <si>
    <t>Les cellules en rouge représentent les cellules pour lesquelles il n'y a pas de saisie, ce qui offre d'ergonomie visuelle immédiat sur les données manquantes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</si>
</sst>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darkGray">
        <bgColor theme="4" tint="0.59999389629810485"/>
      </patternFill>
    </fill>
    <fill>
      <patternFill patternType="darkGray">
        <bgColor theme="4" tint="0.39997558519241921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/>
    <xf numFmtId="0" fontId="1" fillId="0" borderId="1" xfId="0" applyFont="1" applyFill="1" applyBorder="1" applyProtection="1"/>
    <xf numFmtId="0" fontId="2" fillId="2" borderId="1" xfId="0" applyFont="1" applyFill="1" applyBorder="1" applyAlignment="1" applyProtection="1">
      <alignment horizontal="center"/>
    </xf>
    <xf numFmtId="0" fontId="2" fillId="3" borderId="1" xfId="0" applyFont="1" applyFill="1" applyBorder="1" applyAlignment="1" applyProtection="1">
      <alignment horizontal="center"/>
    </xf>
    <xf numFmtId="0" fontId="2" fillId="4" borderId="1" xfId="0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right"/>
    </xf>
    <xf numFmtId="0" fontId="0" fillId="0" borderId="0" xfId="0" applyAlignment="1" applyProtection="1">
      <alignment horizontal="right"/>
    </xf>
    <xf numFmtId="44" fontId="0" fillId="0" borderId="0" xfId="0" applyNumberFormat="1" applyProtection="1"/>
    <xf numFmtId="0" fontId="0" fillId="2" borderId="0" xfId="0" applyFill="1" applyAlignment="1" applyProtection="1">
      <alignment horizontal="center"/>
    </xf>
    <xf numFmtId="0" fontId="0" fillId="5" borderId="0" xfId="0" applyFill="1" applyAlignment="1" applyProtection="1">
      <alignment horizontal="center"/>
    </xf>
    <xf numFmtId="10" fontId="0" fillId="4" borderId="0" xfId="0" applyNumberFormat="1" applyFill="1" applyAlignment="1" applyProtection="1">
      <alignment horizontal="center"/>
    </xf>
    <xf numFmtId="10" fontId="0" fillId="3" borderId="0" xfId="0" applyNumberFormat="1" applyFill="1" applyAlignment="1" applyProtection="1">
      <alignment horizontal="center"/>
    </xf>
    <xf numFmtId="10" fontId="0" fillId="0" borderId="0" xfId="0" applyNumberFormat="1" applyProtection="1"/>
    <xf numFmtId="0" fontId="1" fillId="2" borderId="2" xfId="0" applyFont="1" applyFill="1" applyBorder="1" applyProtection="1"/>
    <xf numFmtId="0" fontId="1" fillId="2" borderId="2" xfId="0" applyFont="1" applyFill="1" applyBorder="1" applyAlignment="1" applyProtection="1">
      <alignment horizontal="right"/>
    </xf>
    <xf numFmtId="0" fontId="1" fillId="2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6" borderId="2" xfId="0" applyFont="1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 applyAlignment="1"/>
  </cellXfs>
  <cellStyles count="1">
    <cellStyle name="Normal" xfId="0" builtinId="0"/>
  </cellStyles>
  <dxfs count="20">
    <dxf>
      <fill>
        <patternFill patternType="mediumGray">
          <f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1" hidden="0"/>
    </dxf>
    <dxf>
      <protection locked="1" hidden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0</xdr:colOff>
      <xdr:row>2</xdr:row>
      <xdr:rowOff>190500</xdr:rowOff>
    </xdr:to>
    <xdr:sp macro="[0]!CreerFacture" textlink="">
      <xdr:nvSpPr>
        <xdr:cNvPr id="2" name="Pentagone 1"/>
        <xdr:cNvSpPr/>
      </xdr:nvSpPr>
      <xdr:spPr>
        <a:xfrm>
          <a:off x="762000" y="190500"/>
          <a:ext cx="1552575" cy="381000"/>
        </a:xfrm>
        <a:prstGeom prst="homePlate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Créer</a:t>
          </a:r>
          <a:r>
            <a:rPr lang="fr-FR" sz="1400" b="1" i="1" baseline="0"/>
            <a:t> la Facture</a:t>
          </a:r>
          <a:endParaRPr lang="fr-FR" sz="1400" b="1" i="1"/>
        </a:p>
      </xdr:txBody>
    </xdr:sp>
    <xdr:clientData/>
  </xdr:twoCellAnchor>
  <xdr:twoCellAnchor>
    <xdr:from>
      <xdr:col>12</xdr:col>
      <xdr:colOff>0</xdr:colOff>
      <xdr:row>1</xdr:row>
      <xdr:rowOff>0</xdr:rowOff>
    </xdr:from>
    <xdr:to>
      <xdr:col>14</xdr:col>
      <xdr:colOff>0</xdr:colOff>
      <xdr:row>2</xdr:row>
      <xdr:rowOff>190500</xdr:rowOff>
    </xdr:to>
    <xdr:sp macro="" textlink="">
      <xdr:nvSpPr>
        <xdr:cNvPr id="3" name="Pentagone 2"/>
        <xdr:cNvSpPr/>
      </xdr:nvSpPr>
      <xdr:spPr>
        <a:xfrm>
          <a:off x="10029825" y="190500"/>
          <a:ext cx="952500" cy="381000"/>
        </a:xfrm>
        <a:prstGeom prst="homePlate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Aide</a:t>
          </a:r>
        </a:p>
      </xdr:txBody>
    </xdr:sp>
    <xdr:clientData/>
  </xdr:twoCellAnchor>
  <xdr:twoCellAnchor>
    <xdr:from>
      <xdr:col>12</xdr:col>
      <xdr:colOff>0</xdr:colOff>
      <xdr:row>4</xdr:row>
      <xdr:rowOff>0</xdr:rowOff>
    </xdr:from>
    <xdr:to>
      <xdr:col>14</xdr:col>
      <xdr:colOff>0</xdr:colOff>
      <xdr:row>6</xdr:row>
      <xdr:rowOff>0</xdr:rowOff>
    </xdr:to>
    <xdr:sp macro="[0]!Reglages" textlink="">
      <xdr:nvSpPr>
        <xdr:cNvPr id="4" name="Pentagone 3"/>
        <xdr:cNvSpPr/>
      </xdr:nvSpPr>
      <xdr:spPr>
        <a:xfrm>
          <a:off x="10029825" y="771525"/>
          <a:ext cx="952500" cy="381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Réglages</a:t>
          </a:r>
        </a:p>
      </xdr:txBody>
    </xdr:sp>
    <xdr:clientData/>
  </xdr:twoCellAnchor>
  <xdr:twoCellAnchor>
    <xdr:from>
      <xdr:col>19</xdr:col>
      <xdr:colOff>0</xdr:colOff>
      <xdr:row>1</xdr:row>
      <xdr:rowOff>0</xdr:rowOff>
    </xdr:from>
    <xdr:to>
      <xdr:col>20</xdr:col>
      <xdr:colOff>0</xdr:colOff>
      <xdr:row>2</xdr:row>
      <xdr:rowOff>190500</xdr:rowOff>
    </xdr:to>
    <xdr:sp macro="[0]!RetourFacture" textlink="">
      <xdr:nvSpPr>
        <xdr:cNvPr id="5" name="Pentagone 4"/>
        <xdr:cNvSpPr/>
      </xdr:nvSpPr>
      <xdr:spPr>
        <a:xfrm flipH="1">
          <a:off x="4953000" y="190500"/>
          <a:ext cx="762000" cy="381000"/>
        </a:xfrm>
        <a:prstGeom prst="homePlate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Ok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50</xdr:row>
      <xdr:rowOff>0</xdr:rowOff>
    </xdr:from>
    <xdr:to>
      <xdr:col>15</xdr:col>
      <xdr:colOff>0</xdr:colOff>
      <xdr:row>57</xdr:row>
      <xdr:rowOff>0</xdr:rowOff>
    </xdr:to>
    <xdr:pic>
      <xdr:nvPicPr>
        <xdr:cNvPr id="60" name="Image 5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39000" y="9525000"/>
          <a:ext cx="3810000" cy="13335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47</xdr:row>
      <xdr:rowOff>0</xdr:rowOff>
    </xdr:from>
    <xdr:to>
      <xdr:col>8</xdr:col>
      <xdr:colOff>0</xdr:colOff>
      <xdr:row>55</xdr:row>
      <xdr:rowOff>0</xdr:rowOff>
    </xdr:to>
    <xdr:pic>
      <xdr:nvPicPr>
        <xdr:cNvPr id="39" name="Image 3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3000" y="7429500"/>
          <a:ext cx="4572000" cy="152400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36</xdr:row>
      <xdr:rowOff>0</xdr:rowOff>
    </xdr:from>
    <xdr:to>
      <xdr:col>16</xdr:col>
      <xdr:colOff>0</xdr:colOff>
      <xdr:row>46</xdr:row>
      <xdr:rowOff>0</xdr:rowOff>
    </xdr:to>
    <xdr:pic>
      <xdr:nvPicPr>
        <xdr:cNvPr id="35" name="Image 3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77000" y="5334000"/>
          <a:ext cx="5334000" cy="1905000"/>
        </a:xfrm>
        <a:prstGeom prst="rect">
          <a:avLst/>
        </a:prstGeom>
      </xdr:spPr>
    </xdr:pic>
    <xdr:clientData/>
  </xdr:twoCellAnchor>
  <xdr:twoCellAnchor>
    <xdr:from>
      <xdr:col>11</xdr:col>
      <xdr:colOff>0</xdr:colOff>
      <xdr:row>1</xdr:row>
      <xdr:rowOff>0</xdr:rowOff>
    </xdr:from>
    <xdr:to>
      <xdr:col>16</xdr:col>
      <xdr:colOff>0</xdr:colOff>
      <xdr:row>9</xdr:row>
      <xdr:rowOff>0</xdr:rowOff>
    </xdr:to>
    <xdr:sp macro="" textlink="">
      <xdr:nvSpPr>
        <xdr:cNvPr id="2" name="Rectangle à coins arrondis 1"/>
        <xdr:cNvSpPr/>
      </xdr:nvSpPr>
      <xdr:spPr>
        <a:xfrm>
          <a:off x="8001000" y="190500"/>
          <a:ext cx="3810000" cy="1524000"/>
        </a:xfrm>
        <a:prstGeom prst="roundRect">
          <a:avLst/>
        </a:prstGeom>
        <a:gradFill flip="none" rotWithShape="1">
          <a:gsLst>
            <a:gs pos="0">
              <a:schemeClr val="accent1">
                <a:satMod val="103000"/>
                <a:lumMod val="102000"/>
                <a:tint val="94000"/>
              </a:schemeClr>
            </a:gs>
            <a:gs pos="50000">
              <a:schemeClr val="accent1">
                <a:satMod val="110000"/>
                <a:lumMod val="100000"/>
                <a:shade val="100000"/>
              </a:schemeClr>
            </a:gs>
            <a:gs pos="100000">
              <a:schemeClr val="accent1">
                <a:lumMod val="99000"/>
                <a:satMod val="120000"/>
                <a:shade val="78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bg1">
                  <a:lumMod val="50000"/>
                </a:schemeClr>
              </a:solidFill>
              <a:latin typeface="AR BERKLEY" panose="02000000000000000000" pitchFamily="2" charset="0"/>
            </a:rPr>
            <a:t>XLSolutions</a:t>
          </a:r>
        </a:p>
        <a:p>
          <a:pPr algn="ctr"/>
          <a:r>
            <a:rPr lang="fr-FR" sz="1400">
              <a:latin typeface="AR BERKLEY" panose="02000000000000000000" pitchFamily="2" charset="0"/>
            </a:rPr>
            <a:t>Toutes</a:t>
          </a:r>
          <a:r>
            <a:rPr lang="fr-FR" sz="1400" baseline="0">
              <a:latin typeface="AR BERKLEY" panose="02000000000000000000" pitchFamily="2" charset="0"/>
            </a:rPr>
            <a:t> vos Solutions Bureautique &amp; Spécifique</a:t>
          </a:r>
        </a:p>
        <a:p>
          <a:pPr algn="ctr"/>
          <a:r>
            <a:rPr lang="fr-FR" sz="1400" baseline="0">
              <a:latin typeface="AR BERKLEY" panose="02000000000000000000" pitchFamily="2" charset="0"/>
            </a:rPr>
            <a:t>06.82.9236.59</a:t>
          </a:r>
        </a:p>
        <a:p>
          <a:pPr algn="ctr"/>
          <a:r>
            <a:rPr lang="fr-FR" sz="1400" baseline="0">
              <a:latin typeface="AR BERKLEY" panose="02000000000000000000" pitchFamily="2" charset="0"/>
            </a:rPr>
            <a:t>xlsolutions.infos@orange.fr</a:t>
          </a:r>
          <a:endParaRPr lang="fr-FR" sz="1400">
            <a:latin typeface="AR BERKLEY" panose="02000000000000000000" pitchFamily="2" charset="0"/>
          </a:endParaRP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7</xdr:col>
      <xdr:colOff>190500</xdr:colOff>
      <xdr:row>13</xdr:row>
      <xdr:rowOff>0</xdr:rowOff>
    </xdr:to>
    <xdr:sp macro="" textlink="">
      <xdr:nvSpPr>
        <xdr:cNvPr id="3" name="Pentagone 2"/>
        <xdr:cNvSpPr/>
      </xdr:nvSpPr>
      <xdr:spPr>
        <a:xfrm>
          <a:off x="3810000" y="952500"/>
          <a:ext cx="952500" cy="381000"/>
        </a:xfrm>
        <a:prstGeom prst="homePlate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/>
            <a:t>Réglages</a:t>
          </a:r>
        </a:p>
      </xdr:txBody>
    </xdr:sp>
    <xdr:clientData/>
  </xdr:twoCellAnchor>
  <xdr:twoCellAnchor editAs="oneCell">
    <xdr:from>
      <xdr:col>6</xdr:col>
      <xdr:colOff>1</xdr:colOff>
      <xdr:row>15</xdr:row>
      <xdr:rowOff>0</xdr:rowOff>
    </xdr:from>
    <xdr:to>
      <xdr:col>12</xdr:col>
      <xdr:colOff>0</xdr:colOff>
      <xdr:row>29</xdr:row>
      <xdr:rowOff>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10001" y="1714500"/>
          <a:ext cx="4571999" cy="2667000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15</xdr:row>
      <xdr:rowOff>0</xdr:rowOff>
    </xdr:from>
    <xdr:to>
      <xdr:col>7</xdr:col>
      <xdr:colOff>0</xdr:colOff>
      <xdr:row>16</xdr:row>
      <xdr:rowOff>95250</xdr:rowOff>
    </xdr:to>
    <xdr:cxnSp macro="">
      <xdr:nvCxnSpPr>
        <xdr:cNvPr id="6" name="Connecteur droit avec flèche 5"/>
        <xdr:cNvCxnSpPr/>
      </xdr:nvCxnSpPr>
      <xdr:spPr>
        <a:xfrm>
          <a:off x="3048000" y="1714500"/>
          <a:ext cx="1524000" cy="28575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17</xdr:row>
      <xdr:rowOff>0</xdr:rowOff>
    </xdr:from>
    <xdr:to>
      <xdr:col>7</xdr:col>
      <xdr:colOff>152400</xdr:colOff>
      <xdr:row>17</xdr:row>
      <xdr:rowOff>142875</xdr:rowOff>
    </xdr:to>
    <xdr:cxnSp macro="">
      <xdr:nvCxnSpPr>
        <xdr:cNvPr id="10" name="Connecteur droit avec flèche 9"/>
        <xdr:cNvCxnSpPr/>
      </xdr:nvCxnSpPr>
      <xdr:spPr>
        <a:xfrm>
          <a:off x="3048000" y="2095500"/>
          <a:ext cx="1676400" cy="14287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</xdr:colOff>
      <xdr:row>28</xdr:row>
      <xdr:rowOff>0</xdr:rowOff>
    </xdr:from>
    <xdr:to>
      <xdr:col>4</xdr:col>
      <xdr:colOff>1</xdr:colOff>
      <xdr:row>31</xdr:row>
      <xdr:rowOff>0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05001" y="4191000"/>
          <a:ext cx="762000" cy="571500"/>
        </a:xfrm>
        <a:prstGeom prst="rect">
          <a:avLst/>
        </a:prstGeom>
      </xdr:spPr>
    </xdr:pic>
    <xdr:clientData/>
  </xdr:twoCellAnchor>
  <xdr:twoCellAnchor>
    <xdr:from>
      <xdr:col>3</xdr:col>
      <xdr:colOff>0</xdr:colOff>
      <xdr:row>37</xdr:row>
      <xdr:rowOff>0</xdr:rowOff>
    </xdr:from>
    <xdr:to>
      <xdr:col>10</xdr:col>
      <xdr:colOff>0</xdr:colOff>
      <xdr:row>41</xdr:row>
      <xdr:rowOff>0</xdr:rowOff>
    </xdr:to>
    <xdr:cxnSp macro="">
      <xdr:nvCxnSpPr>
        <xdr:cNvPr id="15" name="Connecteur droit avec flèche 14"/>
        <xdr:cNvCxnSpPr/>
      </xdr:nvCxnSpPr>
      <xdr:spPr>
        <a:xfrm>
          <a:off x="1905000" y="5524500"/>
          <a:ext cx="5334000" cy="7620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52</xdr:row>
      <xdr:rowOff>0</xdr:rowOff>
    </xdr:from>
    <xdr:to>
      <xdr:col>7</xdr:col>
      <xdr:colOff>0</xdr:colOff>
      <xdr:row>57</xdr:row>
      <xdr:rowOff>0</xdr:rowOff>
    </xdr:to>
    <xdr:cxnSp macro="">
      <xdr:nvCxnSpPr>
        <xdr:cNvPr id="23" name="Connecteur droit avec flèche 22"/>
        <xdr:cNvCxnSpPr/>
      </xdr:nvCxnSpPr>
      <xdr:spPr>
        <a:xfrm flipH="1" flipV="1">
          <a:off x="4191000" y="8382000"/>
          <a:ext cx="762000" cy="9525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381000</xdr:colOff>
      <xdr:row>52</xdr:row>
      <xdr:rowOff>0</xdr:rowOff>
    </xdr:from>
    <xdr:to>
      <xdr:col>14</xdr:col>
      <xdr:colOff>0</xdr:colOff>
      <xdr:row>61</xdr:row>
      <xdr:rowOff>0</xdr:rowOff>
    </xdr:to>
    <xdr:cxnSp macro="">
      <xdr:nvCxnSpPr>
        <xdr:cNvPr id="28" name="Connecteur droit avec flèche 27"/>
        <xdr:cNvCxnSpPr/>
      </xdr:nvCxnSpPr>
      <xdr:spPr>
        <a:xfrm flipH="1" flipV="1">
          <a:off x="9906000" y="9906000"/>
          <a:ext cx="381000" cy="17145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1</xdr:colOff>
      <xdr:row>64</xdr:row>
      <xdr:rowOff>0</xdr:rowOff>
    </xdr:from>
    <xdr:to>
      <xdr:col>8</xdr:col>
      <xdr:colOff>1</xdr:colOff>
      <xdr:row>67</xdr:row>
      <xdr:rowOff>0</xdr:rowOff>
    </xdr:to>
    <xdr:pic>
      <xdr:nvPicPr>
        <xdr:cNvPr id="34" name="Image 3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191001" y="10668000"/>
          <a:ext cx="1524000" cy="571500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63</xdr:row>
      <xdr:rowOff>0</xdr:rowOff>
    </xdr:from>
    <xdr:to>
      <xdr:col>14</xdr:col>
      <xdr:colOff>0</xdr:colOff>
      <xdr:row>67</xdr:row>
      <xdr:rowOff>0</xdr:rowOff>
    </xdr:to>
    <xdr:pic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763000" y="10477500"/>
          <a:ext cx="1524000" cy="762000"/>
        </a:xfrm>
        <a:prstGeom prst="rect">
          <a:avLst/>
        </a:prstGeom>
      </xdr:spPr>
    </xdr:pic>
    <xdr:clientData/>
  </xdr:twoCellAnchor>
  <xdr:twoCellAnchor>
    <xdr:from>
      <xdr:col>9</xdr:col>
      <xdr:colOff>0</xdr:colOff>
      <xdr:row>63</xdr:row>
      <xdr:rowOff>0</xdr:rowOff>
    </xdr:from>
    <xdr:to>
      <xdr:col>12</xdr:col>
      <xdr:colOff>0</xdr:colOff>
      <xdr:row>65</xdr:row>
      <xdr:rowOff>0</xdr:rowOff>
    </xdr:to>
    <xdr:cxnSp macro="">
      <xdr:nvCxnSpPr>
        <xdr:cNvPr id="45" name="Connecteur droit avec flèche 44"/>
        <xdr:cNvCxnSpPr>
          <a:endCxn id="44" idx="1"/>
        </xdr:cNvCxnSpPr>
      </xdr:nvCxnSpPr>
      <xdr:spPr>
        <a:xfrm>
          <a:off x="6477000" y="10477500"/>
          <a:ext cx="2286000" cy="3810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67</xdr:row>
      <xdr:rowOff>0</xdr:rowOff>
    </xdr:from>
    <xdr:to>
      <xdr:col>7</xdr:col>
      <xdr:colOff>0</xdr:colOff>
      <xdr:row>71</xdr:row>
      <xdr:rowOff>0</xdr:rowOff>
    </xdr:to>
    <xdr:cxnSp macro="">
      <xdr:nvCxnSpPr>
        <xdr:cNvPr id="52" name="Connecteur droit avec flèche 51"/>
        <xdr:cNvCxnSpPr/>
      </xdr:nvCxnSpPr>
      <xdr:spPr>
        <a:xfrm flipV="1">
          <a:off x="4191000" y="12763500"/>
          <a:ext cx="762000" cy="7620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0</xdr:colOff>
      <xdr:row>70</xdr:row>
      <xdr:rowOff>9643</xdr:rowOff>
    </xdr:from>
    <xdr:to>
      <xdr:col>15</xdr:col>
      <xdr:colOff>647048</xdr:colOff>
      <xdr:row>75</xdr:row>
      <xdr:rowOff>0</xdr:rowOff>
    </xdr:to>
    <xdr:pic>
      <xdr:nvPicPr>
        <xdr:cNvPr id="55" name="Image 54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477000" y="13344643"/>
          <a:ext cx="5219048" cy="942857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73</xdr:row>
      <xdr:rowOff>2</xdr:rowOff>
    </xdr:from>
    <xdr:to>
      <xdr:col>9</xdr:col>
      <xdr:colOff>0</xdr:colOff>
      <xdr:row>74</xdr:row>
      <xdr:rowOff>0</xdr:rowOff>
    </xdr:to>
    <xdr:cxnSp macro="">
      <xdr:nvCxnSpPr>
        <xdr:cNvPr id="56" name="Connecteur droit avec flèche 55"/>
        <xdr:cNvCxnSpPr/>
      </xdr:nvCxnSpPr>
      <xdr:spPr>
        <a:xfrm>
          <a:off x="5715000" y="13906502"/>
          <a:ext cx="762000" cy="190498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Suivi" displayName="tabSuivi" ref="B10:N15" totalsRowShown="0" headerRowDxfId="17" dataDxfId="16">
  <autoFilter ref="B10:N15"/>
  <tableColumns count="13">
    <tableColumn id="1" name="N°Facture" dataDxfId="15"/>
    <tableColumn id="2" name="Chantier" dataDxfId="14"/>
    <tableColumn id="3" name="Département" dataDxfId="13"/>
    <tableColumn id="4" name="Ville" dataDxfId="12"/>
    <tableColumn id="5" name="date chantier" dataDxfId="11"/>
    <tableColumn id="6" name="date facture" dataDxfId="10"/>
    <tableColumn id="7" name="N° OT" dataDxfId="9"/>
    <tableColumn id="8" name="Montant HT" dataDxfId="8"/>
    <tableColumn id="9" name="Donneur " dataDxfId="7"/>
    <tableColumn id="10" name="Payé" dataDxfId="6"/>
    <tableColumn id="11" name="reglement" dataDxfId="5"/>
    <tableColumn id="12" name="Recu" dataDxfId="4"/>
    <tableColumn id="13" name="Etat" dataDxfId="3">
      <calculatedColumnFormula>IF(tabSuivi[[#This Row],[N°Facture]]="",0,COUNTBLANK(tabSuivi[[#This Row],[Chantier]:[Donneur ]]))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Cells" displayName="tabCells" ref="P10:S15" totalsRowShown="0" headerRowDxfId="18">
  <autoFilter ref="P10:S15"/>
  <tableColumns count="4">
    <tableColumn id="1" name="Element"/>
    <tableColumn id="2" name="Lig"/>
    <tableColumn id="3" name="Col"/>
    <tableColumn id="4" name="Valeur" dataDxfId="19">
      <calculatedColumnFormula>INDEX(INDIRECT("tabSuivi["&amp;tabCells[[#This Row],[Element]]&amp;"]",FALSE),factEdit)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5"/>
  <sheetViews>
    <sheetView showGridLines="0" showRowColHeaders="0" tabSelected="1" workbookViewId="0"/>
  </sheetViews>
  <sheetFormatPr baseColWidth="10" defaultRowHeight="15" x14ac:dyDescent="0.25"/>
  <cols>
    <col min="1" max="1" width="11.42578125" customWidth="1"/>
    <col min="2" max="2" width="11.85546875" style="3" customWidth="1"/>
    <col min="3" max="3" width="11.42578125" style="3" customWidth="1"/>
    <col min="4" max="4" width="15" style="3" customWidth="1"/>
    <col min="5" max="5" width="11.42578125" style="3" customWidth="1"/>
    <col min="6" max="6" width="14.85546875" style="3" customWidth="1"/>
    <col min="7" max="7" width="13.85546875" style="3" customWidth="1"/>
    <col min="8" max="8" width="11.42578125" style="3" customWidth="1"/>
    <col min="9" max="9" width="13.42578125" style="3" customWidth="1"/>
    <col min="10" max="10" width="14.5703125" style="3" customWidth="1"/>
    <col min="11" max="11" width="8.7109375" style="3" customWidth="1"/>
    <col min="12" max="12" width="12.42578125" style="3" customWidth="1"/>
    <col min="13" max="13" width="7.5703125" style="3" customWidth="1"/>
    <col min="14" max="14" width="6.7109375" style="3" customWidth="1"/>
    <col min="15" max="15" width="11.42578125" hidden="1" customWidth="1"/>
    <col min="16" max="16" width="25.7109375" hidden="1" customWidth="1"/>
    <col min="17" max="18" width="5.7109375" hidden="1" customWidth="1"/>
    <col min="19" max="19" width="25.7109375" hidden="1" customWidth="1"/>
    <col min="20" max="20" width="11.42578125" hidden="1" customWidth="1"/>
  </cols>
  <sheetData>
    <row r="1" spans="2:19" s="6" customFormat="1" x14ac:dyDescent="0.25"/>
    <row r="2" spans="2:19" s="6" customFormat="1" x14ac:dyDescent="0.25"/>
    <row r="3" spans="2:19" s="6" customFormat="1" ht="15.75" thickBot="1" x14ac:dyDescent="0.3">
      <c r="D3" s="7"/>
      <c r="E3" s="7"/>
      <c r="F3" s="8" t="s">
        <v>11</v>
      </c>
      <c r="G3" s="9" t="s">
        <v>34</v>
      </c>
      <c r="H3" s="10" t="s">
        <v>35</v>
      </c>
      <c r="R3" s="11" t="s">
        <v>30</v>
      </c>
      <c r="S3" s="3"/>
    </row>
    <row r="4" spans="2:19" s="6" customFormat="1" x14ac:dyDescent="0.25">
      <c r="D4" s="12" t="s">
        <v>16</v>
      </c>
      <c r="E4" s="13">
        <f>SUM(tabSuivi[Montant HT])</f>
        <v>865</v>
      </c>
      <c r="F4" s="14">
        <f>COUNTIF(tabSuivi[Montant HT],"&gt;0")</f>
        <v>5</v>
      </c>
      <c r="G4" s="15"/>
      <c r="H4" s="16">
        <f>F4/F8</f>
        <v>1</v>
      </c>
      <c r="R4" s="11" t="s">
        <v>31</v>
      </c>
      <c r="S4" s="3"/>
    </row>
    <row r="5" spans="2:19" s="6" customFormat="1" x14ac:dyDescent="0.25">
      <c r="D5" s="12" t="s">
        <v>17</v>
      </c>
      <c r="E5" s="13">
        <f>SUMIF(tabSuivi[Payé],"x",tabSuivi[Montant HT])</f>
        <v>421</v>
      </c>
      <c r="F5" s="14">
        <f>COUNTIF(tabSuivi[Payé],"x")</f>
        <v>4</v>
      </c>
      <c r="G5" s="17">
        <f>E5/E4</f>
        <v>0.48670520231213871</v>
      </c>
      <c r="H5" s="16">
        <f>F5/F8</f>
        <v>0.8</v>
      </c>
      <c r="R5" s="11" t="s">
        <v>43</v>
      </c>
      <c r="S5" s="6" t="str">
        <f ca="1">TEXT(INDEX(tabCells[],MATCH(tabSuivi[[#Headers],[date facture]],tabCells[Element],0),MATCH(tabCells[[#Headers],[Valeur]],tabCells[#Headers],0)),"AAAAMMDD")&amp;" "&amp;TEXT(INDEX(tabCells[],MATCH(tabSuivi[[#Headers],[N°Facture]],tabCells[Element],0),MATCH(tabCells[[#Headers],[Valeur]],tabCells[#Headers],0)),"00000")</f>
        <v>201602DD 00002</v>
      </c>
    </row>
    <row r="6" spans="2:19" s="6" customFormat="1" x14ac:dyDescent="0.25">
      <c r="D6" s="12" t="s">
        <v>18</v>
      </c>
      <c r="E6" s="13">
        <f>E4-E5</f>
        <v>444</v>
      </c>
      <c r="F6" s="14">
        <f>COUNTBLANK(tabSuivi[Payé])</f>
        <v>1</v>
      </c>
      <c r="G6" s="17">
        <f>E6/E4</f>
        <v>0.51329479768786124</v>
      </c>
      <c r="H6" s="16">
        <f>F6/F8</f>
        <v>0.2</v>
      </c>
      <c r="J6" s="12" t="s">
        <v>39</v>
      </c>
      <c r="K6" s="6">
        <f>COUNTBLANK(tabSuivi[])</f>
        <v>17</v>
      </c>
    </row>
    <row r="7" spans="2:19" s="6" customFormat="1" x14ac:dyDescent="0.25">
      <c r="E7" s="12" t="str">
        <f>"Facture"&amp;IF(F7&gt;1,"s","")&amp;" en Attente"</f>
        <v>Facture en Attente</v>
      </c>
      <c r="F7" s="14">
        <f>COUNTIF(tabSuivi[Etat],"&gt;0")</f>
        <v>1</v>
      </c>
      <c r="G7" s="15"/>
      <c r="H7" s="16">
        <f>F7/F8</f>
        <v>0.2</v>
      </c>
      <c r="J7" s="12" t="s">
        <v>40</v>
      </c>
      <c r="K7" s="18">
        <f>K6/COUNTA(tabSuivi[])</f>
        <v>0.35416666666666669</v>
      </c>
    </row>
    <row r="8" spans="2:19" s="6" customFormat="1" ht="15.75" thickBot="1" x14ac:dyDescent="0.3">
      <c r="D8" s="19"/>
      <c r="E8" s="20" t="str">
        <f>"Total Facture"&amp;IF(F8&gt;1,"s","")</f>
        <v>Total Factures</v>
      </c>
      <c r="F8" s="21">
        <f>COUNTA(tabSuivi[N°Facture])</f>
        <v>5</v>
      </c>
      <c r="G8" s="22"/>
      <c r="H8" s="23"/>
      <c r="J8" s="12" t="s">
        <v>41</v>
      </c>
      <c r="K8" s="18">
        <f>100%-K7</f>
        <v>0.64583333333333326</v>
      </c>
      <c r="R8" s="11" t="s">
        <v>42</v>
      </c>
      <c r="S8" s="24">
        <v>2</v>
      </c>
    </row>
    <row r="9" spans="2:19" s="6" customFormat="1" x14ac:dyDescent="0.25"/>
    <row r="10" spans="2:19" s="6" customFormat="1" x14ac:dyDescent="0.25">
      <c r="B10" s="6" t="s">
        <v>0</v>
      </c>
      <c r="C10" s="6" t="s">
        <v>1</v>
      </c>
      <c r="D10" s="6" t="s">
        <v>2</v>
      </c>
      <c r="E10" s="6" t="s">
        <v>3</v>
      </c>
      <c r="F10" s="6" t="s">
        <v>4</v>
      </c>
      <c r="G10" s="6" t="s">
        <v>5</v>
      </c>
      <c r="H10" s="6" t="s">
        <v>6</v>
      </c>
      <c r="I10" s="6" t="s">
        <v>7</v>
      </c>
      <c r="J10" s="6" t="s">
        <v>8</v>
      </c>
      <c r="K10" s="6" t="s">
        <v>9</v>
      </c>
      <c r="L10" s="6" t="s">
        <v>10</v>
      </c>
      <c r="M10" s="6" t="s">
        <v>12</v>
      </c>
      <c r="N10" s="6" t="s">
        <v>33</v>
      </c>
      <c r="P10" s="6" t="s">
        <v>22</v>
      </c>
      <c r="Q10" s="6" t="s">
        <v>23</v>
      </c>
      <c r="R10" s="6" t="s">
        <v>24</v>
      </c>
      <c r="S10" s="6" t="s">
        <v>25</v>
      </c>
    </row>
    <row r="11" spans="2:19" x14ac:dyDescent="0.25">
      <c r="B11" s="3">
        <v>1</v>
      </c>
      <c r="C11" s="3" t="s">
        <v>13</v>
      </c>
      <c r="D11" s="3">
        <v>1</v>
      </c>
      <c r="E11" s="3" t="s">
        <v>14</v>
      </c>
      <c r="F11" s="4">
        <v>42370</v>
      </c>
      <c r="G11" s="4">
        <v>42685</v>
      </c>
      <c r="H11" s="3">
        <v>11</v>
      </c>
      <c r="I11" s="3">
        <v>111</v>
      </c>
      <c r="J11" s="3" t="s">
        <v>15</v>
      </c>
      <c r="K11" s="5" t="s">
        <v>19</v>
      </c>
      <c r="N11" s="3">
        <f>IF(tabSuivi[[#This Row],[N°Facture]]="",0,COUNTBLANK(tabSuivi[[#This Row],[Chantier]:[Donneur ]]))</f>
        <v>0</v>
      </c>
      <c r="P11" t="str">
        <f>tabSuivi[[#Headers],[date facture]]</f>
        <v>date facture</v>
      </c>
      <c r="Q11">
        <v>5</v>
      </c>
      <c r="R11">
        <v>7</v>
      </c>
      <c r="S11" s="1">
        <f ca="1">INDEX(INDIRECT("tabSuivi["&amp;tabCells[[#This Row],[Element]]&amp;"]",FALSE),factEdit)</f>
        <v>42422</v>
      </c>
    </row>
    <row r="12" spans="2:19" x14ac:dyDescent="0.25">
      <c r="B12" s="3">
        <v>2</v>
      </c>
      <c r="C12" s="3" t="s">
        <v>20</v>
      </c>
      <c r="D12" s="3">
        <v>73</v>
      </c>
      <c r="E12" s="3" t="s">
        <v>21</v>
      </c>
      <c r="F12" s="4">
        <v>42402</v>
      </c>
      <c r="G12" s="4">
        <v>42422</v>
      </c>
      <c r="H12" s="3">
        <v>22</v>
      </c>
      <c r="I12" s="3">
        <v>222</v>
      </c>
      <c r="J12" s="3" t="s">
        <v>29</v>
      </c>
      <c r="K12" s="5" t="s">
        <v>19</v>
      </c>
      <c r="N12" s="3">
        <f>IF(tabSuivi[[#This Row],[N°Facture]]="",0,COUNTBLANK(tabSuivi[[#This Row],[Chantier]:[Donneur ]]))</f>
        <v>0</v>
      </c>
      <c r="P12" t="str">
        <f>tabSuivi[[#Headers],[N°Facture]]</f>
        <v>N°Facture</v>
      </c>
      <c r="Q12">
        <v>6</v>
      </c>
      <c r="R12">
        <v>7</v>
      </c>
      <c r="S12" s="2">
        <f ca="1">INDEX(INDIRECT("tabSuivi["&amp;tabCells[[#This Row],[Element]]&amp;"]",FALSE),factEdit)</f>
        <v>2</v>
      </c>
    </row>
    <row r="13" spans="2:19" x14ac:dyDescent="0.25">
      <c r="B13" s="3">
        <v>3</v>
      </c>
      <c r="C13" s="3" t="s">
        <v>26</v>
      </c>
      <c r="D13" s="3">
        <v>74</v>
      </c>
      <c r="E13" s="3" t="s">
        <v>27</v>
      </c>
      <c r="F13" s="4">
        <v>42432</v>
      </c>
      <c r="G13" s="4">
        <v>42464</v>
      </c>
      <c r="H13" s="3">
        <v>33</v>
      </c>
      <c r="I13" s="3">
        <v>33</v>
      </c>
      <c r="J13" s="3" t="s">
        <v>28</v>
      </c>
      <c r="K13" s="5" t="s">
        <v>19</v>
      </c>
      <c r="N13" s="3">
        <f>IF(tabSuivi[[#This Row],[N°Facture]]="",0,COUNTBLANK(tabSuivi[[#This Row],[Chantier]:[Donneur ]]))</f>
        <v>0</v>
      </c>
      <c r="P13" t="str">
        <f>tabSuivi[[#Headers],[Chantier]]</f>
        <v>Chantier</v>
      </c>
      <c r="Q13">
        <v>16</v>
      </c>
      <c r="R13">
        <v>4</v>
      </c>
      <c r="S13" s="1" t="str">
        <f ca="1">INDEX(INDIRECT("tabSuivi["&amp;tabCells[[#This Row],[Element]]&amp;"]",FALSE),factEdit)</f>
        <v>chantier 2</v>
      </c>
    </row>
    <row r="14" spans="2:19" x14ac:dyDescent="0.25">
      <c r="B14" s="3">
        <v>4</v>
      </c>
      <c r="C14" s="3" t="s">
        <v>32</v>
      </c>
      <c r="I14" s="3">
        <v>444</v>
      </c>
      <c r="K14" s="5"/>
      <c r="N14" s="3">
        <f>IF(tabSuivi[[#This Row],[N°Facture]]="",0,COUNTBLANK(tabSuivi[[#This Row],[Chantier]:[Donneur ]]))</f>
        <v>6</v>
      </c>
      <c r="P14" t="str">
        <f>tabSuivi[[#Headers],[N° OT]]</f>
        <v>N° OT</v>
      </c>
      <c r="Q14">
        <v>18</v>
      </c>
      <c r="R14">
        <v>4</v>
      </c>
      <c r="S14" s="2">
        <f ca="1">INDEX(INDIRECT("tabSuivi["&amp;tabCells[[#This Row],[Element]]&amp;"]",FALSE),factEdit)</f>
        <v>22</v>
      </c>
    </row>
    <row r="15" spans="2:19" x14ac:dyDescent="0.25">
      <c r="B15" s="3">
        <v>4</v>
      </c>
      <c r="C15" s="3" t="s">
        <v>36</v>
      </c>
      <c r="D15" s="3">
        <v>69</v>
      </c>
      <c r="E15" s="3" t="s">
        <v>37</v>
      </c>
      <c r="F15" s="4">
        <v>42464</v>
      </c>
      <c r="G15" s="4">
        <v>42495</v>
      </c>
      <c r="H15" s="3">
        <v>55</v>
      </c>
      <c r="I15" s="3">
        <v>55</v>
      </c>
      <c r="J15" s="3" t="s">
        <v>38</v>
      </c>
      <c r="K15" s="5" t="s">
        <v>19</v>
      </c>
      <c r="N15" s="3">
        <f>IF(tabSuivi[[#This Row],[N°Facture]]="",0,COUNTBLANK(tabSuivi[[#This Row],[Chantier]:[Donneur ]]))</f>
        <v>0</v>
      </c>
      <c r="P15" t="str">
        <f>tabSuivi[[#Headers],[date chantier]]</f>
        <v>date chantier</v>
      </c>
      <c r="Q15">
        <v>18</v>
      </c>
      <c r="R15">
        <v>7</v>
      </c>
      <c r="S15" s="1">
        <f ca="1">INDEX(INDIRECT("tabSuivi["&amp;tabCells[[#This Row],[Element]]&amp;"]",FALSE),factEdit)</f>
        <v>42402</v>
      </c>
    </row>
  </sheetData>
  <sheetProtection selectLockedCells="1"/>
  <conditionalFormatting sqref="D6:H6">
    <cfRule type="expression" dxfId="2" priority="5">
      <formula>$E$6&gt;0</formula>
    </cfRule>
  </conditionalFormatting>
  <conditionalFormatting sqref="D4:H4">
    <cfRule type="expression" dxfId="1" priority="4">
      <formula>$E$6=0</formula>
    </cfRule>
  </conditionalFormatting>
  <conditionalFormatting sqref="B11:N15">
    <cfRule type="expression" dxfId="0" priority="2">
      <formula>B11=""</formula>
    </cfRule>
  </conditionalFormatting>
  <conditionalFormatting sqref="K7:K8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{F45251C3-80ED-445A-B77E-390D8489262D}</x14:id>
        </ext>
      </extLst>
    </cfRule>
  </conditionalFormatting>
  <pageMargins left="0.7" right="0.7" top="0.75" bottom="0.75" header="0.3" footer="0.3"/>
  <drawing r:id="rId1"/>
  <tableParts count="2">
    <tablePart r:id="rId2"/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45251C3-80ED-445A-B77E-390D8489262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K7:K8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73"/>
  <sheetViews>
    <sheetView zoomScaleNormal="100" workbookViewId="0">
      <pane ySplit="10" topLeftCell="A63" activePane="bottomLeft" state="frozen"/>
      <selection pane="bottomLeft" activeCell="H76" sqref="H76"/>
    </sheetView>
  </sheetViews>
  <sheetFormatPr baseColWidth="10" defaultRowHeight="15" x14ac:dyDescent="0.25"/>
  <cols>
    <col min="1" max="1" width="5.7109375" customWidth="1"/>
  </cols>
  <sheetData>
    <row r="1" spans="1:16" ht="15" customHeight="1" x14ac:dyDescent="0.25">
      <c r="A1" s="25" t="s">
        <v>44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15" customHeigh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ht="1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</row>
    <row r="4" spans="1:16" ht="1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</row>
    <row r="5" spans="1:16" ht="1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ht="15" customHeigh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ht="1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</row>
    <row r="8" spans="1:16" ht="15" customHeigh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</row>
    <row r="9" spans="1:16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</row>
    <row r="10" spans="1:16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</row>
    <row r="12" spans="1:16" x14ac:dyDescent="0.25">
      <c r="B12" t="s">
        <v>61</v>
      </c>
    </row>
    <row r="13" spans="1:16" x14ac:dyDescent="0.25">
      <c r="B13" t="s">
        <v>45</v>
      </c>
    </row>
    <row r="15" spans="1:16" x14ac:dyDescent="0.25">
      <c r="A15" t="s">
        <v>46</v>
      </c>
      <c r="B15" t="s">
        <v>49</v>
      </c>
    </row>
    <row r="17" spans="1:2" x14ac:dyDescent="0.25">
      <c r="A17" t="s">
        <v>47</v>
      </c>
      <c r="B17" t="s">
        <v>50</v>
      </c>
    </row>
    <row r="19" spans="1:2" x14ac:dyDescent="0.25">
      <c r="A19" t="s">
        <v>48</v>
      </c>
      <c r="B19" t="s">
        <v>51</v>
      </c>
    </row>
    <row r="20" spans="1:2" x14ac:dyDescent="0.25">
      <c r="B20" t="s">
        <v>52</v>
      </c>
    </row>
    <row r="21" spans="1:2" x14ac:dyDescent="0.25">
      <c r="B21" t="s">
        <v>53</v>
      </c>
    </row>
    <row r="23" spans="1:2" x14ac:dyDescent="0.25">
      <c r="B23" t="s">
        <v>54</v>
      </c>
    </row>
    <row r="24" spans="1:2" x14ac:dyDescent="0.25">
      <c r="B24" t="s">
        <v>55</v>
      </c>
    </row>
    <row r="25" spans="1:2" x14ac:dyDescent="0.25">
      <c r="B25" t="s">
        <v>56</v>
      </c>
    </row>
    <row r="27" spans="1:2" x14ac:dyDescent="0.25">
      <c r="A27" t="s">
        <v>57</v>
      </c>
      <c r="B27" t="s">
        <v>58</v>
      </c>
    </row>
    <row r="28" spans="1:2" x14ac:dyDescent="0.25">
      <c r="B28" t="s">
        <v>59</v>
      </c>
    </row>
    <row r="29" spans="1:2" x14ac:dyDescent="0.25">
      <c r="B29" t="s">
        <v>60</v>
      </c>
    </row>
    <row r="35" spans="1:2" x14ac:dyDescent="0.25">
      <c r="B35" s="26" t="s">
        <v>62</v>
      </c>
    </row>
    <row r="37" spans="1:2" x14ac:dyDescent="0.25">
      <c r="A37" t="s">
        <v>46</v>
      </c>
      <c r="B37" t="s">
        <v>68</v>
      </c>
    </row>
    <row r="41" spans="1:2" x14ac:dyDescent="0.25">
      <c r="B41" t="s">
        <v>71</v>
      </c>
    </row>
    <row r="42" spans="1:2" x14ac:dyDescent="0.25">
      <c r="B42" t="s">
        <v>63</v>
      </c>
    </row>
    <row r="43" spans="1:2" x14ac:dyDescent="0.25">
      <c r="A43" t="s">
        <v>64</v>
      </c>
      <c r="B43" t="s">
        <v>65</v>
      </c>
    </row>
    <row r="44" spans="1:2" x14ac:dyDescent="0.25">
      <c r="A44" t="s">
        <v>66</v>
      </c>
      <c r="B44" t="s">
        <v>67</v>
      </c>
    </row>
    <row r="45" spans="1:2" x14ac:dyDescent="0.25">
      <c r="B45" t="s">
        <v>73</v>
      </c>
    </row>
    <row r="46" spans="1:2" x14ac:dyDescent="0.25">
      <c r="B46" t="s">
        <v>74</v>
      </c>
    </row>
    <row r="58" spans="1:2" x14ac:dyDescent="0.25">
      <c r="A58" t="s">
        <v>47</v>
      </c>
      <c r="B58" s="27" t="s">
        <v>77</v>
      </c>
    </row>
    <row r="59" spans="1:2" x14ac:dyDescent="0.25">
      <c r="B59" t="s">
        <v>69</v>
      </c>
    </row>
    <row r="60" spans="1:2" x14ac:dyDescent="0.25">
      <c r="B60" t="s">
        <v>70</v>
      </c>
    </row>
    <row r="62" spans="1:2" x14ac:dyDescent="0.25">
      <c r="A62" t="s">
        <v>57</v>
      </c>
      <c r="B62" t="s">
        <v>82</v>
      </c>
    </row>
    <row r="63" spans="1:2" x14ac:dyDescent="0.25">
      <c r="B63" t="s">
        <v>72</v>
      </c>
    </row>
    <row r="66" spans="1:2" x14ac:dyDescent="0.25">
      <c r="A66" t="s">
        <v>75</v>
      </c>
      <c r="B66" t="s">
        <v>76</v>
      </c>
    </row>
    <row r="71" spans="1:2" x14ac:dyDescent="0.25">
      <c r="A71" t="s">
        <v>78</v>
      </c>
      <c r="B71" t="s">
        <v>79</v>
      </c>
    </row>
    <row r="72" spans="1:2" x14ac:dyDescent="0.25">
      <c r="B72" t="s">
        <v>80</v>
      </c>
    </row>
    <row r="73" spans="1:2" x14ac:dyDescent="0.25">
      <c r="B73" t="s">
        <v>81</v>
      </c>
    </row>
  </sheetData>
  <mergeCells count="1">
    <mergeCell ref="A1:P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AIDE</vt:lpstr>
      <vt:lpstr>empFactur</vt:lpstr>
      <vt:lpstr>empModele</vt:lpstr>
      <vt:lpstr>factEdit</vt:lpstr>
      <vt:lpstr>nomFactur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2015-12-07T02:38:19Z</dcterms:created>
  <dcterms:modified xsi:type="dcterms:W3CDTF">2015-12-07T07:48:11Z</dcterms:modified>
</cp:coreProperties>
</file>