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calcChain.xml" ContentType="application/vnd.openxmlformats-officedocument.spreadsheetml.calcChain+xml"/>
  <Override PartName="/xl/externalLinks/externalLink10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0610" windowHeight="11640"/>
  </bookViews>
  <sheets>
    <sheet name="MATERIEL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</externalReferences>
  <definedNames>
    <definedName name="_xlnm._FilterDatabase" localSheetId="0" hidden="1">MATERIEL!$C$1:$X$1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2"/>
  <c r="N2" l="1"/>
  <c r="O2"/>
  <c r="P2"/>
  <c r="Q2"/>
  <c r="R2"/>
  <c r="S2"/>
  <c r="T2"/>
  <c r="U2"/>
  <c r="V2"/>
  <c r="W2"/>
  <c r="X2"/>
  <c r="O3"/>
  <c r="P3"/>
  <c r="Q3"/>
  <c r="R3"/>
  <c r="S3"/>
  <c r="T3"/>
  <c r="U3"/>
  <c r="V3"/>
  <c r="W3"/>
  <c r="X3"/>
  <c r="O4"/>
  <c r="P4"/>
  <c r="Q4"/>
  <c r="R4"/>
  <c r="S4"/>
  <c r="T4"/>
  <c r="U4"/>
  <c r="V4"/>
  <c r="W4"/>
  <c r="X4"/>
  <c r="O5"/>
  <c r="P5"/>
  <c r="Q5"/>
  <c r="R5"/>
  <c r="S5"/>
  <c r="T5"/>
  <c r="U5"/>
  <c r="V5"/>
  <c r="W5"/>
  <c r="X5"/>
  <c r="O6"/>
  <c r="P6"/>
  <c r="Q6"/>
  <c r="R6"/>
  <c r="S6"/>
  <c r="T6"/>
  <c r="U6"/>
  <c r="V6"/>
  <c r="W6"/>
  <c r="X6"/>
  <c r="O7"/>
  <c r="P7"/>
  <c r="Q7"/>
  <c r="R7"/>
  <c r="S7"/>
  <c r="T7"/>
  <c r="U7"/>
  <c r="V7"/>
  <c r="W7"/>
  <c r="X7"/>
  <c r="O8"/>
  <c r="P8"/>
  <c r="Q8"/>
  <c r="R8"/>
  <c r="S8"/>
  <c r="T8"/>
  <c r="U8"/>
  <c r="V8"/>
  <c r="W8"/>
  <c r="X8"/>
  <c r="O9"/>
  <c r="P9"/>
  <c r="Q9"/>
  <c r="R9"/>
  <c r="S9"/>
  <c r="T9"/>
  <c r="U9"/>
  <c r="V9"/>
  <c r="W9"/>
  <c r="X9"/>
  <c r="O10"/>
  <c r="P10"/>
  <c r="Q10"/>
  <c r="R10"/>
  <c r="S10"/>
  <c r="T10"/>
  <c r="U10"/>
  <c r="V10"/>
  <c r="W10"/>
  <c r="X10"/>
  <c r="O11"/>
  <c r="P11"/>
  <c r="Q11"/>
  <c r="R11"/>
  <c r="S11"/>
  <c r="T11"/>
  <c r="U11"/>
  <c r="V11"/>
  <c r="W11"/>
  <c r="X11"/>
  <c r="O12"/>
  <c r="P12"/>
  <c r="Q12"/>
  <c r="R12"/>
  <c r="S12"/>
  <c r="T12"/>
  <c r="U12"/>
  <c r="V12"/>
  <c r="W12"/>
  <c r="X12"/>
  <c r="O13"/>
  <c r="P13"/>
  <c r="Q13"/>
  <c r="R13"/>
  <c r="S13"/>
  <c r="T13"/>
  <c r="U13"/>
  <c r="V13"/>
  <c r="W13"/>
  <c r="X13"/>
  <c r="N14"/>
  <c r="O14"/>
  <c r="P14"/>
  <c r="Q14"/>
  <c r="R14"/>
  <c r="S14"/>
  <c r="T14"/>
  <c r="U14"/>
  <c r="V14"/>
  <c r="W14"/>
  <c r="X14"/>
  <c r="N15"/>
  <c r="O15"/>
  <c r="P15"/>
  <c r="Q15"/>
  <c r="R15"/>
  <c r="S15"/>
  <c r="T15"/>
  <c r="U15"/>
  <c r="V15"/>
  <c r="W15"/>
  <c r="X15"/>
  <c r="N16"/>
  <c r="O16"/>
  <c r="P16"/>
  <c r="Q16"/>
  <c r="R16"/>
  <c r="S16"/>
  <c r="T16"/>
  <c r="U16"/>
  <c r="V16"/>
  <c r="W16"/>
  <c r="X16"/>
  <c r="N17"/>
  <c r="O17"/>
  <c r="P17"/>
  <c r="Q17"/>
  <c r="R17"/>
  <c r="S17"/>
  <c r="T17"/>
  <c r="U17"/>
  <c r="V17"/>
  <c r="W17"/>
  <c r="X17"/>
  <c r="N18"/>
  <c r="O18"/>
  <c r="P18"/>
  <c r="Q18"/>
  <c r="R18"/>
  <c r="S18"/>
  <c r="T18"/>
  <c r="U18"/>
  <c r="V18"/>
  <c r="W18"/>
  <c r="X18"/>
  <c r="N19"/>
  <c r="O19"/>
  <c r="P19"/>
  <c r="Q19"/>
  <c r="R19"/>
  <c r="S19"/>
  <c r="T19"/>
  <c r="U19"/>
  <c r="V19"/>
  <c r="W19"/>
  <c r="X19"/>
  <c r="N20"/>
  <c r="O20"/>
  <c r="P20"/>
  <c r="Q20"/>
  <c r="R20"/>
  <c r="S20"/>
  <c r="T20"/>
  <c r="U20"/>
  <c r="V20"/>
  <c r="W20"/>
  <c r="X20"/>
  <c r="N21"/>
  <c r="O21"/>
  <c r="P21"/>
  <c r="Q21"/>
  <c r="R21"/>
  <c r="S21"/>
  <c r="T21"/>
  <c r="U21"/>
  <c r="V21"/>
  <c r="W21"/>
  <c r="X21"/>
  <c r="N22"/>
  <c r="O22"/>
  <c r="P22"/>
  <c r="Q22"/>
  <c r="R22"/>
  <c r="S22"/>
  <c r="T22"/>
  <c r="U22"/>
  <c r="V22"/>
  <c r="W22"/>
  <c r="X22"/>
  <c r="O23"/>
  <c r="P23"/>
  <c r="Q23"/>
  <c r="R23"/>
  <c r="S23"/>
  <c r="T23"/>
  <c r="U23"/>
  <c r="V23"/>
  <c r="W23"/>
  <c r="X23"/>
  <c r="O24"/>
  <c r="P24"/>
  <c r="Q24"/>
  <c r="R24"/>
  <c r="S24"/>
  <c r="T24"/>
  <c r="U24"/>
  <c r="V24"/>
  <c r="W24"/>
  <c r="X24"/>
  <c r="O25"/>
  <c r="P25"/>
  <c r="Q25"/>
  <c r="R25"/>
  <c r="S25"/>
  <c r="T25"/>
  <c r="U25"/>
  <c r="V25"/>
  <c r="W25"/>
  <c r="X25"/>
  <c r="O26"/>
  <c r="P26"/>
  <c r="Q26"/>
  <c r="R26"/>
  <c r="S26"/>
  <c r="T26"/>
  <c r="U26"/>
  <c r="V26"/>
  <c r="W26"/>
  <c r="X26"/>
  <c r="O27"/>
  <c r="P27"/>
  <c r="Q27"/>
  <c r="R27"/>
  <c r="S27"/>
  <c r="T27"/>
  <c r="U27"/>
  <c r="V27"/>
  <c r="W27"/>
  <c r="X27"/>
  <c r="O28"/>
  <c r="P28"/>
  <c r="Q28"/>
  <c r="R28"/>
  <c r="S28"/>
  <c r="T28"/>
  <c r="U28"/>
  <c r="V28"/>
  <c r="W28"/>
  <c r="X28"/>
  <c r="O29"/>
  <c r="P29"/>
  <c r="Q29"/>
  <c r="R29"/>
  <c r="S29"/>
  <c r="T29"/>
  <c r="U29"/>
  <c r="V29"/>
  <c r="W29"/>
  <c r="X29"/>
  <c r="O30"/>
  <c r="P30"/>
  <c r="Q30"/>
  <c r="R30"/>
  <c r="S30"/>
  <c r="T30"/>
  <c r="U30"/>
  <c r="V30"/>
  <c r="W30"/>
  <c r="X30"/>
  <c r="J30"/>
  <c r="I30"/>
  <c r="H30"/>
  <c r="G30"/>
  <c r="F30"/>
  <c r="D30"/>
  <c r="E30" s="1"/>
  <c r="C30"/>
  <c r="J29"/>
  <c r="I29"/>
  <c r="H29"/>
  <c r="G29"/>
  <c r="F29"/>
  <c r="D29"/>
  <c r="E29" s="1"/>
  <c r="C29"/>
  <c r="J28"/>
  <c r="I28"/>
  <c r="H28"/>
  <c r="G28"/>
  <c r="F28"/>
  <c r="D28"/>
  <c r="E28" s="1"/>
  <c r="C28"/>
  <c r="J27"/>
  <c r="I27"/>
  <c r="H27"/>
  <c r="G27"/>
  <c r="F27"/>
  <c r="D27"/>
  <c r="E27" s="1"/>
  <c r="C27"/>
  <c r="J26"/>
  <c r="I26"/>
  <c r="H26"/>
  <c r="G26"/>
  <c r="F26"/>
  <c r="D26"/>
  <c r="E26" s="1"/>
  <c r="C26"/>
  <c r="J25"/>
  <c r="I25"/>
  <c r="H25"/>
  <c r="G25"/>
  <c r="F25"/>
  <c r="D25"/>
  <c r="E25" s="1"/>
  <c r="C25"/>
  <c r="J24"/>
  <c r="I24"/>
  <c r="H24"/>
  <c r="G24"/>
  <c r="F24"/>
  <c r="D24"/>
  <c r="E24" s="1"/>
  <c r="C24"/>
  <c r="J23"/>
  <c r="I23"/>
  <c r="H23"/>
  <c r="G23"/>
  <c r="F23"/>
  <c r="D23"/>
  <c r="E23" s="1"/>
  <c r="C23"/>
  <c r="J2"/>
  <c r="I2"/>
  <c r="H2"/>
  <c r="G2"/>
  <c r="F2"/>
  <c r="D2"/>
  <c r="E2" s="1"/>
  <c r="C2"/>
  <c r="J22"/>
  <c r="I22"/>
  <c r="H22"/>
  <c r="G22"/>
  <c r="F22"/>
  <c r="D22"/>
  <c r="E22" s="1"/>
  <c r="C22"/>
  <c r="J21"/>
  <c r="I21"/>
  <c r="H21"/>
  <c r="G21"/>
  <c r="F21"/>
  <c r="D21"/>
  <c r="E21" s="1"/>
  <c r="C21"/>
  <c r="J20"/>
  <c r="I20"/>
  <c r="H20"/>
  <c r="G20"/>
  <c r="F20"/>
  <c r="D20"/>
  <c r="E20" s="1"/>
  <c r="C20"/>
  <c r="J19"/>
  <c r="I19"/>
  <c r="H19"/>
  <c r="G19"/>
  <c r="F19"/>
  <c r="D19"/>
  <c r="E19" s="1"/>
  <c r="C19"/>
  <c r="J18"/>
  <c r="I18"/>
  <c r="H18"/>
  <c r="G18"/>
  <c r="F18"/>
  <c r="D18"/>
  <c r="E18" s="1"/>
  <c r="C18"/>
  <c r="J17"/>
  <c r="I17"/>
  <c r="H17"/>
  <c r="G17"/>
  <c r="F17"/>
  <c r="D17"/>
  <c r="E17" s="1"/>
  <c r="C17"/>
  <c r="J16"/>
  <c r="I16"/>
  <c r="H16"/>
  <c r="G16"/>
  <c r="F16"/>
  <c r="D16"/>
  <c r="E16" s="1"/>
  <c r="C16"/>
  <c r="J15"/>
  <c r="I15"/>
  <c r="H15"/>
  <c r="G15"/>
  <c r="F15"/>
  <c r="D15"/>
  <c r="E15" s="1"/>
  <c r="C15"/>
  <c r="J14"/>
  <c r="I14"/>
  <c r="H14"/>
  <c r="G14"/>
  <c r="F14"/>
  <c r="D14"/>
  <c r="E14" s="1"/>
  <c r="C14"/>
  <c r="J13"/>
  <c r="I13"/>
  <c r="H13"/>
  <c r="G13"/>
  <c r="F13"/>
  <c r="D13"/>
  <c r="E13" s="1"/>
  <c r="C13"/>
  <c r="J12"/>
  <c r="I12"/>
  <c r="H12"/>
  <c r="G12"/>
  <c r="F12"/>
  <c r="D12"/>
  <c r="E12" s="1"/>
  <c r="C12"/>
  <c r="J11"/>
  <c r="I11"/>
  <c r="H11"/>
  <c r="G11"/>
  <c r="F11"/>
  <c r="D11"/>
  <c r="E11" s="1"/>
  <c r="C11"/>
  <c r="J10"/>
  <c r="I10"/>
  <c r="H10"/>
  <c r="G10"/>
  <c r="F10"/>
  <c r="D10"/>
  <c r="E10" s="1"/>
  <c r="C10"/>
  <c r="J9"/>
  <c r="I9"/>
  <c r="H9"/>
  <c r="G9"/>
  <c r="F9"/>
  <c r="D9"/>
  <c r="E9" s="1"/>
  <c r="C9"/>
  <c r="J8"/>
  <c r="I8"/>
  <c r="H8"/>
  <c r="G8"/>
  <c r="F8"/>
  <c r="D8"/>
  <c r="E8" s="1"/>
  <c r="C8"/>
  <c r="J7"/>
  <c r="I7"/>
  <c r="H7"/>
  <c r="G7"/>
  <c r="F7"/>
  <c r="D7"/>
  <c r="E7" s="1"/>
  <c r="C7"/>
  <c r="J6" l="1"/>
  <c r="I6"/>
  <c r="H6"/>
  <c r="G6"/>
  <c r="F6"/>
  <c r="D6"/>
  <c r="E6" s="1"/>
  <c r="C6"/>
  <c r="J5"/>
  <c r="I5"/>
  <c r="H5"/>
  <c r="G5"/>
  <c r="F5"/>
  <c r="D5"/>
  <c r="E5" s="1"/>
  <c r="C5"/>
  <c r="J4"/>
  <c r="I4"/>
  <c r="H4"/>
  <c r="G4"/>
  <c r="F4"/>
  <c r="D4"/>
  <c r="E4" s="1"/>
  <c r="C4"/>
  <c r="J3"/>
  <c r="I3"/>
  <c r="H3"/>
  <c r="G3"/>
  <c r="F3"/>
  <c r="D3"/>
  <c r="E3" s="1"/>
  <c r="C3"/>
</calcChain>
</file>

<file path=xl/sharedStrings.xml><?xml version="1.0" encoding="utf-8"?>
<sst xmlns="http://schemas.openxmlformats.org/spreadsheetml/2006/main" count="49" uniqueCount="25">
  <si>
    <t>Nom materiel</t>
  </si>
  <si>
    <t>Date d'achat</t>
  </si>
  <si>
    <t>Type</t>
  </si>
  <si>
    <t>N°Serie</t>
  </si>
  <si>
    <t>Nom du controleur</t>
  </si>
  <si>
    <t>Date de verification</t>
  </si>
  <si>
    <t>Conclusion</t>
  </si>
  <si>
    <t>Température de la salle</t>
  </si>
  <si>
    <t>Materiel utilisé 1</t>
  </si>
  <si>
    <t>Materiel utilisé 2</t>
  </si>
  <si>
    <t>Lien</t>
  </si>
  <si>
    <t>LIEN</t>
  </si>
  <si>
    <t>Numéro de valise par défaut</t>
  </si>
  <si>
    <t>UTM</t>
  </si>
  <si>
    <t>Prochaine vérification</t>
  </si>
  <si>
    <t>DATE</t>
  </si>
  <si>
    <t>VALISE</t>
  </si>
  <si>
    <t>Etat appareil</t>
  </si>
  <si>
    <t>LIEU</t>
  </si>
  <si>
    <t>Pied à coulisse</t>
  </si>
  <si>
    <t>MAGNETOSCOPIE</t>
  </si>
  <si>
    <t>Detecteur de gaz</t>
  </si>
  <si>
    <t xml:space="preserve">ACFM </t>
  </si>
  <si>
    <t>Catégorie</t>
  </si>
  <si>
    <t>index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</si>
</sst>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/>
      </patternFill>
    </fill>
    <fill>
      <patternFill patternType="solid">
        <fgColor theme="8"/>
      </patternFill>
    </fill>
    <fill>
      <patternFill patternType="solid">
        <fgColor rgb="FF7030A0"/>
        <bgColor indexed="64"/>
      </patternFill>
    </fill>
    <fill>
      <patternFill patternType="solid">
        <fgColor rgb="FFA162D0"/>
        <bgColor indexed="64"/>
      </patternFill>
    </fill>
    <fill>
      <patternFill patternType="solid">
        <fgColor rgb="FFCD3131"/>
        <bgColor indexed="64"/>
      </patternFill>
    </fill>
    <fill>
      <patternFill patternType="solid">
        <fgColor theme="7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1" fillId="0" borderId="0" applyNumberFormat="0" applyFill="0" applyBorder="0" applyAlignment="0" applyProtection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2" fillId="4" borderId="1" applyAlignment="0">
      <alignment horizontal="center"/>
    </xf>
    <xf numFmtId="0" fontId="3" fillId="5" borderId="1" applyAlignment="0">
      <alignment horizontal="center"/>
    </xf>
    <xf numFmtId="0" fontId="3" fillId="6" borderId="1" applyBorder="0" applyAlignment="0">
      <alignment horizontal="center"/>
    </xf>
    <xf numFmtId="0" fontId="3" fillId="7" borderId="0" applyNumberFormat="0" applyBorder="0" applyAlignment="0" applyProtection="0"/>
  </cellStyleXfs>
  <cellXfs count="14">
    <xf numFmtId="0" fontId="0" fillId="0" borderId="0" xfId="0"/>
    <xf numFmtId="0" fontId="4" fillId="0" borderId="0" xfId="0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/>
    <xf numFmtId="0" fontId="4" fillId="0" borderId="0" xfId="3" applyFont="1" applyFill="1" applyBorder="1" applyAlignment="1">
      <alignment vertical="center"/>
    </xf>
    <xf numFmtId="0" fontId="4" fillId="0" borderId="0" xfId="5" applyFont="1" applyFill="1" applyBorder="1" applyAlignment="1">
      <alignment vertical="center"/>
    </xf>
    <xf numFmtId="0" fontId="4" fillId="0" borderId="0" xfId="2" applyFont="1" applyFill="1" applyBorder="1" applyAlignment="1">
      <alignment vertical="center"/>
    </xf>
    <xf numFmtId="0" fontId="5" fillId="0" borderId="0" xfId="1" applyFont="1" applyFill="1" applyBorder="1" applyAlignment="1">
      <alignment horizontal="center" vertical="center"/>
    </xf>
    <xf numFmtId="0" fontId="4" fillId="8" borderId="0" xfId="6" applyFont="1" applyFill="1" applyBorder="1" applyAlignment="1">
      <alignment vertical="center"/>
    </xf>
    <xf numFmtId="14" fontId="4" fillId="8" borderId="0" xfId="0" applyNumberFormat="1" applyFont="1" applyFill="1" applyBorder="1" applyAlignment="1">
      <alignment horizontal="center" vertical="center"/>
    </xf>
    <xf numFmtId="49" fontId="4" fillId="8" borderId="0" xfId="0" applyNumberFormat="1" applyFont="1" applyFill="1" applyBorder="1" applyAlignment="1">
      <alignment horizontal="center" vertical="center"/>
    </xf>
    <xf numFmtId="0" fontId="4" fillId="8" borderId="0" xfId="0" applyFont="1" applyFill="1" applyBorder="1"/>
    <xf numFmtId="0" fontId="4" fillId="0" borderId="0" xfId="7" applyFont="1" applyFill="1" applyBorder="1" applyAlignment="1">
      <alignment vertical="center"/>
    </xf>
    <xf numFmtId="0" fontId="4" fillId="0" borderId="0" xfId="0" applyFont="1" applyFill="1" applyBorder="1" applyAlignment="1"/>
  </cellXfs>
  <cellStyles count="8">
    <cellStyle name="Accent3" xfId="2" builtinId="37"/>
    <cellStyle name="Accent4" xfId="7" builtinId="41"/>
    <cellStyle name="Accent5" xfId="3" builtinId="45"/>
    <cellStyle name="Lien hypertexte" xfId="1" builtinId="8"/>
    <cellStyle name="Normal" xfId="0" builtinId="0"/>
    <cellStyle name="Style 1" xfId="4"/>
    <cellStyle name="Style 2" xfId="5"/>
    <cellStyle name="Style 3" xfId="6"/>
  </cellStyles>
  <dxfs count="3">
    <dxf>
      <fill>
        <patternFill>
          <bgColor rgb="FFFFC000"/>
        </patternFill>
      </fill>
    </dxf>
    <dxf>
      <fill>
        <patternFill>
          <bgColor rgb="FFFF8B8B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8B8B"/>
      <color rgb="FFFF9393"/>
      <color rgb="FFFF4519"/>
      <color rgb="FFCD3131"/>
      <color rgb="FFA162D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externalLink" Target="externalLinks/externalLink12.xml"/><Relationship Id="rId18" Type="http://schemas.openxmlformats.org/officeDocument/2006/relationships/externalLink" Target="externalLinks/externalLink17.xml"/><Relationship Id="rId26" Type="http://schemas.openxmlformats.org/officeDocument/2006/relationships/externalLink" Target="externalLinks/externalLink25.xml"/><Relationship Id="rId3" Type="http://schemas.openxmlformats.org/officeDocument/2006/relationships/externalLink" Target="externalLinks/externalLink2.xml"/><Relationship Id="rId21" Type="http://schemas.openxmlformats.org/officeDocument/2006/relationships/externalLink" Target="externalLinks/externalLink20.xml"/><Relationship Id="rId34" Type="http://schemas.openxmlformats.org/officeDocument/2006/relationships/calcChain" Target="calcChain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externalLink" Target="externalLinks/externalLink16.xml"/><Relationship Id="rId25" Type="http://schemas.openxmlformats.org/officeDocument/2006/relationships/externalLink" Target="externalLinks/externalLink24.xml"/><Relationship Id="rId33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6" Type="http://schemas.openxmlformats.org/officeDocument/2006/relationships/externalLink" Target="externalLinks/externalLink15.xml"/><Relationship Id="rId20" Type="http://schemas.openxmlformats.org/officeDocument/2006/relationships/externalLink" Target="externalLinks/externalLink19.xml"/><Relationship Id="rId29" Type="http://schemas.openxmlformats.org/officeDocument/2006/relationships/externalLink" Target="externalLinks/externalLink28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24" Type="http://schemas.openxmlformats.org/officeDocument/2006/relationships/externalLink" Target="externalLinks/externalLink23.xml"/><Relationship Id="rId32" Type="http://schemas.openxmlformats.org/officeDocument/2006/relationships/styles" Target="styles.xml"/><Relationship Id="rId5" Type="http://schemas.openxmlformats.org/officeDocument/2006/relationships/externalLink" Target="externalLinks/externalLink4.xml"/><Relationship Id="rId15" Type="http://schemas.openxmlformats.org/officeDocument/2006/relationships/externalLink" Target="externalLinks/externalLink14.xml"/><Relationship Id="rId23" Type="http://schemas.openxmlformats.org/officeDocument/2006/relationships/externalLink" Target="externalLinks/externalLink22.xml"/><Relationship Id="rId28" Type="http://schemas.openxmlformats.org/officeDocument/2006/relationships/externalLink" Target="externalLinks/externalLink27.xml"/><Relationship Id="rId10" Type="http://schemas.openxmlformats.org/officeDocument/2006/relationships/externalLink" Target="externalLinks/externalLink9.xml"/><Relationship Id="rId19" Type="http://schemas.openxmlformats.org/officeDocument/2006/relationships/externalLink" Target="externalLinks/externalLink18.xml"/><Relationship Id="rId31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Relationship Id="rId22" Type="http://schemas.openxmlformats.org/officeDocument/2006/relationships/externalLink" Target="externalLinks/externalLink21.xml"/><Relationship Id="rId27" Type="http://schemas.openxmlformats.org/officeDocument/2006/relationships/externalLink" Target="externalLinks/externalLink26.xml"/><Relationship Id="rId30" Type="http://schemas.openxmlformats.org/officeDocument/2006/relationships/externalLink" Target="externalLinks/externalLink29.xml"/><Relationship Id="rId35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FICHIERS\Commun\LOCTANT\L'OCTANT\L'OCTANT\MATERIEL\&#233;talonnage%20US%20-%20MT%20-%20MPI%20-%20ACFM-%20Gaz\2015\FICHIE%20SUIVI%20MATERIEL\Pied%20&#224;%20coulisse\pied%20&#224;%20couliss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FICHIERS\Commun\LOCTANT\L'OCTANT\L'OCTANT\MATERIEL\&#233;talonnage%20US%20-%20MT%20-%20MPI%20-%20ACFM-%20Gaz\2015\FICHIE%20SUIVI%20MATERIEL\UTM\fiche%20materiel%20-%20Danatronics%20EHC%2009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FICHIERS\Commun\LOCTANT\L'OCTANT\L'OCTANT\MATERIEL\&#233;talonnage%20US%20-%20MT%20-%20MPI%20-%20ACFM-%20Gaz\2015\FICHIE%20SUIVI%20MATERIEL\UTM\fiche%20materiel%20-%20DM4%20-%2000M7DK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FICHIERS\Commun\LOCTANT\L'OCTANT\L'OCTANT\MATERIEL\&#233;talonnage%20US%20-%20MT%20-%20MPI%20-%20ACFM-%20Gaz\2015\FICHIE%20SUIVI%20MATERIEL\UTM\fiche%20materiel%20-%20DMS2%20-%2000NHFC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FICHIERS\Commun\LOCTANT\L'OCTANT\L'OCTANT\MATERIEL\&#233;talonnage%20US%20-%20MT%20-%20MPI%20-%20ACFM-%20Gaz\2015\FICHIE%20SUIVI%20MATERIEL\UTM\fiche%20materiel%20-%20DMS2%20-%2000T85L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FICHIERS\Commun\LOCTANT\L'OCTANT\L'OCTANT\MATERIEL\&#233;talonnage%20US%20-%20MT%20-%20MPI%20-%20ACFM-%20Gaz\2015\FICHIE%20SUIVI%20MATERIEL\UTM\fiche%20materiel%20-%20DMS2%20-%2000YCVC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FICHIERS\Commun\LOCTANT\L'OCTANT\L'OCTANT\MATERIEL\&#233;talonnage%20US%20-%20MT%20-%20MPI%20-%20ACFM-%20Gaz\2015\FICHIE%20SUIVI%20MATERIEL\UTM\fiche%20materiel%20-%20DMS2%20-%2001DN89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FICHIERS\Commun\LOCTANT\L'OCTANT\L'OCTANT\MATERIEL\&#233;talonnage%20US%20-%20MT%20-%20MPI%20-%20ACFM-%20Gaz\2015\FICHIE%20SUIVI%20MATERIEL\UTM\fiche%20materiel%20-%20DMS2%20-%2001F5TC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FICHIERS\Commun\LOCTANT\L'OCTANT\L'OCTANT\MATERIEL\&#233;talonnage%20US%20-%20MT%20-%20MPI%20-%20ACFM-%20Gaz\2015\FICHIE%20SUIVI%20MATERIEL\UTM\fiche%20materiel%20-%20DMS2%20-%2001W08M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FICHIERS\Commun\LOCTANT\L'OCTANT\L'OCTANT\MATERIEL\&#233;talonnage%20US%20-%20MT%20-%20MPI%20-%20ACFM-%20Gaz\2015\FICHIE%20SUIVI%20MATERIEL\UTM\fiche%20materiel%20-%20DMS2%20-%200160V9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FICHIERS\Commun\LOCTANT\L'OCTANT\L'OCTANT\MATERIEL\&#233;talonnage%20US%20-%20MT%20-%20MPI%20-%20ACFM-%20Gaz\2015\FICHIE%20SUIVI%20MATERIEL\UTM\fiche%20materiel%20-%20DMS4%20-%2000W2CD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FICHIERS\Commun\LOCTANT\L'OCTANT\L'OCTANT\MATERIEL\&#233;talonnage%20US%20-%20MT%20-%20MPI%20-%20ACFM-%20Gaz\2015\FICHIE%20SUIVI%20MATERIEL\UTM\fiche%20materiel%20-%20Pocket%20MIKE%20-%202015Pocketmike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FICHIERS\Commun\LOCTANT\L'OCTANT\L'OCTANT\MATERIEL\&#233;talonnage%20US%20-%20MT%20-%20MPI%20-%20ACFM-%20Gaz\2015\FICHIE%20SUIVI%20MATERIEL\MT\Pince%20magn&#233;toscopique%20BABBCO%20B300S-9286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FICHIERS\Commun\LOCTANT\L'OCTANT\L'OCTANT\MATERIEL\&#233;talonnage%20US%20-%20MT%20-%20MPI%20-%20ACFM-%20Gaz\2015\FICHIE%20SUIVI%20MATERIEL\MT\Pince%20magn&#233;toscopique%20BABBCO%20B300S-9292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FICHIERS\Commun\LOCTANT\L'OCTANT\L'OCTANT\MATERIEL\&#233;talonnage%20US%20-%20MT%20-%20MPI%20-%20ACFM-%20Gaz\2015\FICHIE%20SUIVI%20MATERIEL\DETECTEUR%20DE%20GAZ\KA412-1052952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FICHIERS\Commun\LOCTANT\L'OCTANT\L'OCTANT\MATERIEL\&#233;talonnage%20US%20-%20MT%20-%20MPI%20-%20ACFM-%20Gaz\2015\FICHIE%20SUIVI%20MATERIEL\DETECTEUR%20DE%20GAZ\KA412-1052955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FICHIERS\Commun\LOCTANT\L'OCTANT\L'OCTANT\MATERIEL\&#233;talonnage%20US%20-%20MT%20-%20MPI%20-%20ACFM-%20Gaz\2015\FICHIE%20SUIVI%20MATERIEL\DETECTEUR%20DE%20GAZ\KA412-1052960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FICHIERS\Commun\LOCTANT\L'OCTANT\L'OCTANT\MATERIEL\&#233;talonnage%20US%20-%20MT%20-%20MPI%20-%20ACFM-%20Gaz\2015\FICHIE%20SUIVI%20MATERIEL\DETECTEUR%20DE%20GAZ\KA412-1052978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FICHIERS\Commun\LOCTANT\L'OCTANT\L'OCTANT\MATERIEL\&#233;talonnage%20US%20-%20MT%20-%20MPI%20-%20ACFM-%20Gaz\2015\FICHIE%20SUIVI%20MATERIEL\DETECTEUR%20DE%20GAZ\KA412-1053184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FICHIERS\Commun\LOCTANT\L'OCTANT\L'OCTANT\MATERIEL\&#233;talonnage%20US%20-%20MT%20-%20MPI%20-%20ACFM-%20Gaz\2015\FICHIE%20SUIVI%20MATERIEL\DETECTEUR%20DE%20GAZ\KA413-1105410.xls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FICHIERS\Commun\LOCTANT\L'OCTANT\L'OCTANT\MATERIEL\&#233;talonnage%20US%20-%20MT%20-%20MPI%20-%20ACFM-%20Gaz\2015\FICHIE%20SUIVI%20MATERIEL\DETECTEUR%20DE%20GAZ\KA413-1105425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FICHIERS\Commun\LOCTANT\L'OCTANT\L'OCTANT\MATERIEL\&#233;talonnage%20US%20-%20MT%20-%20MPI%20-%20ACFM-%20Gaz\2015\FICHIE%20SUIVI%20MATERIEL\ACFM\ACFM%20-%20TSC%20AMIGO%20N&#176;2465%20-%20Mini%20pencil%20probe%20(3054)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FICHIERS\Commun\LOCTANT\L'OCTANT\L'OCTANT\MATERIEL\&#233;talonnage%20US%20-%20MT%20-%20MPI%20-%20ACFM-%20Gaz\2015\FICHIE%20SUIVI%20MATERIEL\ACFM\ACFM%20-%20TSC%20AMIGO%20N&#176;2465%20-%20Standard%20Weld%20Probe%20-%205Khz%20(3235)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FICHIERS\Commun\LOCTANT\L'OCTANT\L'OCTANT\MATERIEL\&#233;talonnage%20US%20-%20MT%20-%20MPI%20-%20ACFM-%20Gaz\2015\FICHIE%20SUIVI%20MATERIEL\ACFM\ACFM%20-%20TSC%20AMIGO%20N&#176;2465%20-%20Weld%20probe%20-%205Khz%20-%20UW.xls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FICHIERS\Commun\LOCTANT\L'OCTANT\L'OCTANT\MATERIEL\&#233;talonnage%20US%20-%20MT%20-%20MPI%20-%20ACFM-%20Gaz\2015\FICHIE%20SUIVI%20MATERIEL\ACFM\ACFM%20-%20TSC%20AMIGO%20N&#176;2465%20-Standard%20Weld%20Probe-5Khz%20(3809)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FICHIERS\Commun\LOCTANT\L'OCTANT\L'OCTANT\MATERIEL\&#233;talonnage%20US%20-%20MT%20-%20MPI%20-%20ACFM-%20Gaz\2015\FICHIE%20SUIVI%20MATERIEL\ACFM\ACFM%20-%20TSC%20AMIGO%20N&#176;2465%20-Straight%20Mini%20Pencil%20Probe%20-%205Khz%20(3823)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FICHIERS\Commun\LOCTANT\L'OCTANT\L'OCTANT\MATERIEL\&#233;talonnage%20US%20-%20MT%20-%20MPI%20-%20ACFM-%20Gaz\2015\FICHIE%20SUIVI%20MATERIEL\ACFM\ACFM%20-%20TSC%20AMIGO%20N&#176;2465%20-Straight%20Mini%20Pencil%20Probe%20-%205Khz%20(3474).xls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FICHIERS\Commun\LOCTANT\L'OCTANT\L'OCTANT\MATERIEL\&#233;talonnage%20US%20-%20MT%20-%20MPI%20-%20ACFM-%20Gaz\2015\FICHIE%20SUIVI%20MATERIEL\ACFM\ACFM%20-%20TSC%20AMIGO%20N&#176;2465%20-Straight%20Mini%20Pencil%20Probe%20-%205Khz%20(3827).xls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FICHIERS\Commun\LOCTANT\L'OCTANT\L'OCTANT\MATERIEL\&#233;talonnage%20US%20-%20MT%20-%20MPI%20-%20ACFM-%20Gaz\2015\FICHIE%20SUIVI%20MATERIEL\ACFM\ACFM%20-%20TSC%20AMIGO%20N&#176;2465%20-Straight%20Mini%20Pencil%20Probe%20-%205Khz%20(3828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7">
          <cell r="B7" t="str">
            <v>Pied à coulisse</v>
          </cell>
          <cell r="F7" t="str">
            <v>-</v>
          </cell>
        </row>
        <row r="8">
          <cell r="B8" t="str">
            <v>-</v>
          </cell>
        </row>
        <row r="9">
          <cell r="B9" t="str">
            <v>5Z0017201</v>
          </cell>
        </row>
        <row r="10">
          <cell r="B10" t="str">
            <v>-</v>
          </cell>
        </row>
        <row r="14">
          <cell r="B14" t="str">
            <v>LAB services</v>
          </cell>
          <cell r="E14" t="str">
            <v>Bague lisse étalon 40mm</v>
          </cell>
          <cell r="I14" t="str">
            <v>Cale étalon 0,5mm à 100mm</v>
          </cell>
        </row>
        <row r="15">
          <cell r="B15">
            <v>42027</v>
          </cell>
          <cell r="E15" t="str">
            <v>LAB/13-1955</v>
          </cell>
          <cell r="I15" t="str">
            <v>LAB/14-0073</v>
          </cell>
        </row>
        <row r="16">
          <cell r="B16">
            <v>42392</v>
          </cell>
          <cell r="I16" t="str">
            <v>-</v>
          </cell>
        </row>
        <row r="17">
          <cell r="B17" t="str">
            <v>Conforme</v>
          </cell>
        </row>
        <row r="18">
          <cell r="F18" t="str">
            <v>OK</v>
          </cell>
        </row>
        <row r="19">
          <cell r="B19" t="str">
            <v>20°</v>
          </cell>
        </row>
        <row r="23">
          <cell r="B23" t="str">
            <v>\\NAS-FICHIERS\Commun\LOCTANT\L'OCTANT\L'OCTANT\MATERIEL\étalonnage US - MT - MPI - ACFM- Gaz\2015\UTM\pied coulisse\CE LAB_15-0241_5Z0017201.pdf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7">
          <cell r="B7" t="str">
            <v>DANATRONICS</v>
          </cell>
          <cell r="F7" t="str">
            <v>-</v>
          </cell>
        </row>
        <row r="8">
          <cell r="B8" t="str">
            <v>C</v>
          </cell>
        </row>
        <row r="9">
          <cell r="B9" t="str">
            <v>EHC-09 DL CW</v>
          </cell>
        </row>
        <row r="10">
          <cell r="B10">
            <v>5051631</v>
          </cell>
        </row>
        <row r="14">
          <cell r="E14" t="str">
            <v>Pied a Coulisse</v>
          </cell>
          <cell r="I14" t="str">
            <v>Cale de réfernce</v>
          </cell>
        </row>
        <row r="15">
          <cell r="B15">
            <v>42034</v>
          </cell>
          <cell r="E15" t="str">
            <v>N°LAB/15-0241</v>
          </cell>
          <cell r="I15" t="str">
            <v>-</v>
          </cell>
        </row>
        <row r="16">
          <cell r="B16">
            <v>42399</v>
          </cell>
          <cell r="E16" t="str">
            <v>5Z0017201</v>
          </cell>
          <cell r="I16" t="str">
            <v>200201</v>
          </cell>
        </row>
        <row r="17">
          <cell r="B17" t="str">
            <v>Conforme</v>
          </cell>
        </row>
        <row r="18">
          <cell r="F18" t="str">
            <v>OK</v>
          </cell>
        </row>
        <row r="19">
          <cell r="B19" t="str">
            <v>20°C</v>
          </cell>
        </row>
        <row r="23">
          <cell r="B23" t="str">
            <v>\\NAS-FICHIERS\Commun\LOCTANT\L'OCTANT\L'OCTANT\MATERIEL\étalonnage US - MT - MPI - ACFM- Gaz\2015\UTM\rapp verif 201505 Danatronics EHC-09.doc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7">
          <cell r="B7" t="str">
            <v>KRAUTKRAMER</v>
          </cell>
          <cell r="F7" t="str">
            <v>-</v>
          </cell>
        </row>
        <row r="8">
          <cell r="B8" t="str">
            <v>A1</v>
          </cell>
        </row>
        <row r="9">
          <cell r="B9" t="str">
            <v>DM4</v>
          </cell>
        </row>
        <row r="10">
          <cell r="B10" t="str">
            <v>00M7DK</v>
          </cell>
        </row>
        <row r="14">
          <cell r="E14" t="str">
            <v>Pied à coulisse</v>
          </cell>
          <cell r="I14" t="str">
            <v>Cale de référence</v>
          </cell>
        </row>
        <row r="15">
          <cell r="B15">
            <v>42034</v>
          </cell>
          <cell r="E15" t="str">
            <v>N°LAB/15-0241</v>
          </cell>
          <cell r="I15" t="str">
            <v>-</v>
          </cell>
        </row>
        <row r="16">
          <cell r="B16">
            <v>42399</v>
          </cell>
          <cell r="E16" t="str">
            <v>5Z0017201</v>
          </cell>
          <cell r="I16" t="str">
            <v>200201</v>
          </cell>
        </row>
        <row r="17">
          <cell r="B17" t="str">
            <v>Conforme</v>
          </cell>
        </row>
        <row r="18">
          <cell r="F18" t="str">
            <v>OK</v>
          </cell>
        </row>
        <row r="19">
          <cell r="B19" t="str">
            <v>20°C</v>
          </cell>
        </row>
        <row r="23">
          <cell r="B23" t="str">
            <v>\\NAS-FICHIERS\Commun\LOCTANT\L'OCTANT\L'OCTANT\MATERIEL\étalonnage US - MT - MPI - ACFM- Gaz\2015\UTM\Rapp verif 201508DM4.doc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7">
          <cell r="B7" t="str">
            <v>KRAUTKRAMER</v>
          </cell>
          <cell r="F7" t="str">
            <v>-</v>
          </cell>
        </row>
        <row r="8">
          <cell r="B8" t="str">
            <v>-</v>
          </cell>
        </row>
        <row r="9">
          <cell r="B9" t="str">
            <v>DMS2 - TC</v>
          </cell>
        </row>
        <row r="10">
          <cell r="B10" t="str">
            <v>00NHFC</v>
          </cell>
        </row>
        <row r="14">
          <cell r="E14" t="str">
            <v>Pied à coulisse</v>
          </cell>
          <cell r="I14" t="str">
            <v>Cale de référence</v>
          </cell>
        </row>
        <row r="15">
          <cell r="B15">
            <v>42034</v>
          </cell>
          <cell r="E15" t="str">
            <v>N°LAB/15-0241</v>
          </cell>
          <cell r="I15" t="str">
            <v>-</v>
          </cell>
        </row>
        <row r="16">
          <cell r="B16">
            <v>42399</v>
          </cell>
          <cell r="E16" t="str">
            <v>5Z0017201</v>
          </cell>
          <cell r="I16" t="str">
            <v>200201</v>
          </cell>
        </row>
        <row r="17">
          <cell r="B17" t="str">
            <v>Conforme</v>
          </cell>
        </row>
        <row r="18">
          <cell r="F18" t="str">
            <v>OK</v>
          </cell>
        </row>
        <row r="19">
          <cell r="B19" t="str">
            <v>20°C</v>
          </cell>
        </row>
        <row r="23">
          <cell r="B23" t="str">
            <v>\\NAS-FICHIERS\Commun\LOCTANT\L'OCTANT\L'OCTANT\MATERIEL\étalonnage US - MT - MPI - ACFM- Gaz\2015\UTM\rapp verif 201503DMS 2.doc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7">
          <cell r="B7" t="str">
            <v>KRAUTKRAMER</v>
          </cell>
          <cell r="F7" t="str">
            <v>-</v>
          </cell>
        </row>
        <row r="8">
          <cell r="B8" t="str">
            <v>-</v>
          </cell>
        </row>
        <row r="9">
          <cell r="B9" t="str">
            <v>DMS2 - TC</v>
          </cell>
        </row>
        <row r="10">
          <cell r="B10" t="str">
            <v>00T85L</v>
          </cell>
        </row>
        <row r="14">
          <cell r="E14" t="str">
            <v>Pied a Coulisse</v>
          </cell>
          <cell r="I14" t="str">
            <v>Cale de réference</v>
          </cell>
        </row>
        <row r="15">
          <cell r="B15">
            <v>42034</v>
          </cell>
          <cell r="E15" t="str">
            <v>N°LAB/15-0241</v>
          </cell>
          <cell r="I15" t="str">
            <v>-</v>
          </cell>
        </row>
        <row r="16">
          <cell r="B16">
            <v>42399</v>
          </cell>
          <cell r="E16" t="str">
            <v>5Z0017201</v>
          </cell>
          <cell r="I16" t="str">
            <v>200201</v>
          </cell>
        </row>
        <row r="17">
          <cell r="B17" t="str">
            <v>Conforme</v>
          </cell>
        </row>
        <row r="18">
          <cell r="F18" t="str">
            <v>OK</v>
          </cell>
        </row>
        <row r="19">
          <cell r="B19" t="str">
            <v>20°C</v>
          </cell>
        </row>
        <row r="23">
          <cell r="B23" t="str">
            <v>\\NAS-FICHIERS\Commun\LOCTANT\L'OCTANT\L'OCTANT\MATERIEL\étalonnage US - MT - MPI - ACFM- Gaz\2015\UTM\rapp verif 201504DMS 2.doc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7">
          <cell r="B7" t="str">
            <v>KRAUTKRAMER</v>
          </cell>
          <cell r="F7" t="str">
            <v>-</v>
          </cell>
        </row>
        <row r="8">
          <cell r="B8" t="str">
            <v>-</v>
          </cell>
        </row>
        <row r="9">
          <cell r="B9" t="str">
            <v>DMS2 - TC</v>
          </cell>
        </row>
        <row r="10">
          <cell r="B10" t="str">
            <v>00YCVC</v>
          </cell>
        </row>
        <row r="14">
          <cell r="E14" t="str">
            <v>Pied à coulisse</v>
          </cell>
          <cell r="I14" t="str">
            <v>Cale de référence</v>
          </cell>
        </row>
        <row r="15">
          <cell r="B15">
            <v>42034</v>
          </cell>
          <cell r="E15" t="str">
            <v>N°LAB/15-0241</v>
          </cell>
          <cell r="I15" t="str">
            <v>-</v>
          </cell>
        </row>
        <row r="16">
          <cell r="B16">
            <v>42399</v>
          </cell>
          <cell r="E16" t="str">
            <v>5Z0017201</v>
          </cell>
          <cell r="I16">
            <v>200201</v>
          </cell>
        </row>
        <row r="17">
          <cell r="B17" t="str">
            <v>Conforme</v>
          </cell>
        </row>
        <row r="18">
          <cell r="F18" t="str">
            <v>OK</v>
          </cell>
        </row>
        <row r="19">
          <cell r="B19" t="str">
            <v>20°C</v>
          </cell>
        </row>
        <row r="23">
          <cell r="B23" t="str">
            <v>\\NAS-FICHIERS\Commun\LOCTANT\L'OCTANT\L'OCTANT\MATERIEL\étalonnage US - MT - MPI - ACFM- Gaz\2015\UTM\rapp verif 201501DMS 2.doc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7">
          <cell r="B7" t="str">
            <v>KRAUTKRAMER</v>
          </cell>
          <cell r="F7" t="str">
            <v>-</v>
          </cell>
        </row>
        <row r="8">
          <cell r="B8" t="str">
            <v>-</v>
          </cell>
        </row>
        <row r="9">
          <cell r="B9" t="str">
            <v>DMS2 - TC</v>
          </cell>
        </row>
        <row r="10">
          <cell r="B10" t="str">
            <v>01DN89</v>
          </cell>
        </row>
        <row r="14">
          <cell r="E14" t="str">
            <v>Pied a Coulisse</v>
          </cell>
          <cell r="I14" t="str">
            <v>Cale de référence</v>
          </cell>
        </row>
        <row r="15">
          <cell r="B15">
            <v>42034</v>
          </cell>
          <cell r="E15" t="str">
            <v>N°LAB/15-0241</v>
          </cell>
          <cell r="I15" t="str">
            <v>-</v>
          </cell>
        </row>
        <row r="16">
          <cell r="B16">
            <v>42399</v>
          </cell>
          <cell r="E16" t="str">
            <v>5Z0017201</v>
          </cell>
          <cell r="I16" t="str">
            <v>200201</v>
          </cell>
        </row>
        <row r="17">
          <cell r="B17" t="str">
            <v>Conforme</v>
          </cell>
        </row>
        <row r="18">
          <cell r="F18" t="str">
            <v>OK</v>
          </cell>
        </row>
        <row r="19">
          <cell r="B19" t="str">
            <v>20°C</v>
          </cell>
        </row>
        <row r="23">
          <cell r="B23" t="str">
            <v>\\NAS-FICHIERS\Commun\LOCTANT\L'OCTANT\L'OCTANT\MATERIEL\étalonnage US - MT - MPI - ACFM- Gaz\2015\UTM\Rapp verif 201507DMS 2.doc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7">
          <cell r="B7" t="str">
            <v>KRAUTKRAMER</v>
          </cell>
          <cell r="F7" t="str">
            <v>-</v>
          </cell>
        </row>
        <row r="8">
          <cell r="B8" t="str">
            <v>-</v>
          </cell>
        </row>
        <row r="9">
          <cell r="B9" t="str">
            <v>DMS2-TC</v>
          </cell>
        </row>
        <row r="10">
          <cell r="B10" t="str">
            <v>01F5TC</v>
          </cell>
        </row>
        <row r="14">
          <cell r="E14" t="str">
            <v>Pied à coulisse</v>
          </cell>
          <cell r="I14" t="str">
            <v>Cale de référence</v>
          </cell>
        </row>
        <row r="15">
          <cell r="B15">
            <v>42034</v>
          </cell>
          <cell r="E15" t="str">
            <v>N°LAB/15-0241</v>
          </cell>
          <cell r="I15" t="str">
            <v>-</v>
          </cell>
        </row>
        <row r="16">
          <cell r="B16">
            <v>42399</v>
          </cell>
          <cell r="E16" t="str">
            <v>5Z0017201</v>
          </cell>
          <cell r="I16" t="str">
            <v>200201</v>
          </cell>
        </row>
        <row r="17">
          <cell r="B17" t="str">
            <v>Conforme</v>
          </cell>
        </row>
        <row r="18">
          <cell r="F18" t="str">
            <v>OK</v>
          </cell>
        </row>
        <row r="19">
          <cell r="B19" t="str">
            <v>20°C</v>
          </cell>
        </row>
        <row r="23">
          <cell r="B23" t="str">
            <v>\\NAS-FICHIERS\Commun\LOCTANT\L'OCTANT\L'OCTANT\MATERIEL\étalonnage US - MT - MPI - ACFM- Gaz\2015\UTM\rapp verif 201511DMS 2.doc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7">
          <cell r="B7" t="str">
            <v>KRAUTKRAMER</v>
          </cell>
          <cell r="F7" t="str">
            <v>-</v>
          </cell>
        </row>
        <row r="8">
          <cell r="B8" t="str">
            <v>-</v>
          </cell>
        </row>
        <row r="9">
          <cell r="B9" t="str">
            <v>DMS2 - TC</v>
          </cell>
        </row>
        <row r="10">
          <cell r="B10" t="str">
            <v>01W08M</v>
          </cell>
        </row>
        <row r="14">
          <cell r="E14" t="str">
            <v>Pied à coulisse</v>
          </cell>
          <cell r="I14" t="str">
            <v>Cale de référence</v>
          </cell>
        </row>
        <row r="15">
          <cell r="B15">
            <v>42034</v>
          </cell>
          <cell r="E15" t="str">
            <v>N°LAB/15-0241</v>
          </cell>
          <cell r="I15" t="str">
            <v>-</v>
          </cell>
        </row>
        <row r="16">
          <cell r="B16">
            <v>42399</v>
          </cell>
          <cell r="E16" t="str">
            <v>5Z0017201</v>
          </cell>
          <cell r="I16">
            <v>200201</v>
          </cell>
        </row>
        <row r="17">
          <cell r="B17" t="str">
            <v>Conforme</v>
          </cell>
        </row>
        <row r="18">
          <cell r="F18" t="str">
            <v>OK</v>
          </cell>
        </row>
        <row r="19">
          <cell r="B19" t="str">
            <v>20°C</v>
          </cell>
        </row>
        <row r="23">
          <cell r="B23" t="str">
            <v>\\NAS-FICHIERS\Commun\LOCTANT\L'OCTANT\L'OCTANT\MATERIEL\étalonnage US - MT - MPI - ACFM- Gaz\2015\UTM\rapp verif 201502DMS 2.doc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7">
          <cell r="B7" t="str">
            <v>KRAUTKRAMER</v>
          </cell>
          <cell r="F7" t="str">
            <v>-</v>
          </cell>
        </row>
        <row r="8">
          <cell r="B8" t="str">
            <v>-</v>
          </cell>
        </row>
        <row r="9">
          <cell r="B9" t="str">
            <v>DMS2 - TC</v>
          </cell>
        </row>
        <row r="10">
          <cell r="B10" t="str">
            <v>0160V9</v>
          </cell>
        </row>
        <row r="14">
          <cell r="E14" t="str">
            <v>Pied a Coulisse</v>
          </cell>
          <cell r="I14" t="str">
            <v>Cale de réfernce</v>
          </cell>
        </row>
        <row r="15">
          <cell r="B15">
            <v>42034</v>
          </cell>
          <cell r="E15" t="str">
            <v>N°LAB/15-0241</v>
          </cell>
          <cell r="I15" t="str">
            <v>-</v>
          </cell>
        </row>
        <row r="16">
          <cell r="B16">
            <v>42399</v>
          </cell>
          <cell r="E16" t="str">
            <v>5Z0017201</v>
          </cell>
          <cell r="I16" t="str">
            <v>200201</v>
          </cell>
        </row>
        <row r="17">
          <cell r="B17" t="str">
            <v>Conforme</v>
          </cell>
        </row>
        <row r="18">
          <cell r="F18" t="str">
            <v>OK</v>
          </cell>
        </row>
        <row r="19">
          <cell r="B19" t="str">
            <v>20°C</v>
          </cell>
        </row>
        <row r="23">
          <cell r="B23" t="str">
            <v>\\NAS-FICHIERS\Commun\LOCTANT\L'OCTANT\L'OCTANT\MATERIEL\étalonnage US - MT - MPI - ACFM- Gaz\2015\UTM\rapp verif 201506DMS 2.doc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7">
          <cell r="B7" t="str">
            <v>KRAUTKRAMER</v>
          </cell>
          <cell r="F7" t="str">
            <v>-</v>
          </cell>
        </row>
        <row r="8">
          <cell r="B8" t="str">
            <v>B1</v>
          </cell>
        </row>
        <row r="9">
          <cell r="B9" t="str">
            <v>DM4</v>
          </cell>
        </row>
        <row r="10">
          <cell r="B10" t="str">
            <v>00W2CD</v>
          </cell>
        </row>
        <row r="14">
          <cell r="E14" t="str">
            <v>Pied à coulisse</v>
          </cell>
          <cell r="I14" t="str">
            <v>Cale de référence</v>
          </cell>
        </row>
        <row r="15">
          <cell r="B15">
            <v>42034</v>
          </cell>
          <cell r="E15" t="str">
            <v>N°LAB/15-0241</v>
          </cell>
          <cell r="I15" t="str">
            <v>-</v>
          </cell>
        </row>
        <row r="16">
          <cell r="B16">
            <v>42399</v>
          </cell>
          <cell r="E16" t="str">
            <v>5Z0017201</v>
          </cell>
          <cell r="I16" t="str">
            <v>200201</v>
          </cell>
        </row>
        <row r="17">
          <cell r="B17" t="str">
            <v>Conforme</v>
          </cell>
        </row>
        <row r="18">
          <cell r="F18" t="str">
            <v>OK</v>
          </cell>
        </row>
        <row r="19">
          <cell r="B19" t="str">
            <v>20°C</v>
          </cell>
        </row>
        <row r="23">
          <cell r="B23" t="str">
            <v>\\NAS-FICHIERS\Commun\LOCTANT\L'OCTANT\L'OCTANT\MATERIEL\étalonnage US - MT - MPI - ACFM- Gaz\2015\UTM\Rapp verif 201509DM4.doc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7">
          <cell r="B7" t="str">
            <v>STRESSTEL</v>
          </cell>
          <cell r="F7" t="str">
            <v>-</v>
          </cell>
        </row>
        <row r="8">
          <cell r="B8" t="str">
            <v>-</v>
          </cell>
        </row>
        <row r="9">
          <cell r="B9" t="str">
            <v>Pocket MIKE</v>
          </cell>
        </row>
        <row r="10">
          <cell r="B10" t="str">
            <v>2015Pocket mike</v>
          </cell>
        </row>
        <row r="14">
          <cell r="E14" t="str">
            <v>Pied à coulisse</v>
          </cell>
          <cell r="I14" t="str">
            <v>Cale de référence</v>
          </cell>
        </row>
        <row r="15">
          <cell r="B15">
            <v>42034</v>
          </cell>
          <cell r="E15" t="str">
            <v>N°LAB/15-0241</v>
          </cell>
          <cell r="I15" t="str">
            <v>-</v>
          </cell>
        </row>
        <row r="16">
          <cell r="B16">
            <v>42399</v>
          </cell>
          <cell r="E16" t="str">
            <v>5Z0017201</v>
          </cell>
          <cell r="I16" t="str">
            <v>200201</v>
          </cell>
        </row>
        <row r="17">
          <cell r="B17" t="str">
            <v>Conforme</v>
          </cell>
        </row>
        <row r="18">
          <cell r="F18" t="str">
            <v>OK</v>
          </cell>
        </row>
        <row r="19">
          <cell r="B19" t="str">
            <v>20°C</v>
          </cell>
        </row>
        <row r="23">
          <cell r="B23" t="str">
            <v>\\NAS-FICHIERS\Commun\LOCTANT\L'OCTANT\L'OCTANT\MATERIEL\étalonnage US - MT - MPI - ACFM- Gaz\2015\UTM\pied coulisse\Rapp verif 201510PocketMIKE.doc</v>
          </cell>
        </row>
      </sheetData>
    </sheetDataSet>
  </externalBook>
</externalLink>
</file>

<file path=xl/externalLinks/externalLink13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7">
          <cell r="B7" t="str">
            <v>Babb co/Parker</v>
          </cell>
          <cell r="F7" t="str">
            <v>-</v>
          </cell>
        </row>
        <row r="8">
          <cell r="B8" t="str">
            <v>-</v>
          </cell>
        </row>
        <row r="9">
          <cell r="B9" t="str">
            <v>B 300 S</v>
          </cell>
        </row>
        <row r="10">
          <cell r="B10">
            <v>9286</v>
          </cell>
        </row>
        <row r="14">
          <cell r="B14" t="str">
            <v>ECCND</v>
          </cell>
          <cell r="E14" t="str">
            <v>-</v>
          </cell>
          <cell r="I14" t="str">
            <v>-</v>
          </cell>
        </row>
        <row r="15">
          <cell r="B15">
            <v>41792</v>
          </cell>
          <cell r="E15" t="str">
            <v>-</v>
          </cell>
          <cell r="I15" t="str">
            <v>-</v>
          </cell>
        </row>
        <row r="16">
          <cell r="B16">
            <v>42157</v>
          </cell>
          <cell r="E16" t="str">
            <v>-</v>
          </cell>
          <cell r="I16" t="str">
            <v>-</v>
          </cell>
        </row>
        <row r="17">
          <cell r="B17" t="str">
            <v>Conforme</v>
          </cell>
        </row>
        <row r="18">
          <cell r="F18" t="str">
            <v>OK</v>
          </cell>
        </row>
        <row r="19">
          <cell r="B19" t="str">
            <v>-</v>
          </cell>
        </row>
        <row r="23">
          <cell r="B23" t="str">
            <v>\\NAS-FICHIERS\Commun\LOCTANT\L'OCTANT\L'OCTANT\MATERIEL\étalonnage US - MT - MPI - ACFM- Gaz\2015\MT\Pince-magnétoscopie AC-BABBCO-B300S-9286.pdf</v>
          </cell>
        </row>
      </sheetData>
    </sheetDataSet>
  </externalBook>
</externalLink>
</file>

<file path=xl/externalLinks/externalLink14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7">
          <cell r="B7" t="str">
            <v>BABBCO</v>
          </cell>
          <cell r="F7" t="str">
            <v>-</v>
          </cell>
        </row>
        <row r="8">
          <cell r="B8" t="str">
            <v>-</v>
          </cell>
        </row>
        <row r="9">
          <cell r="B9" t="str">
            <v>B 300 S</v>
          </cell>
        </row>
        <row r="10">
          <cell r="B10">
            <v>9292</v>
          </cell>
        </row>
        <row r="14">
          <cell r="B14" t="str">
            <v>Action NDT</v>
          </cell>
          <cell r="E14" t="str">
            <v>Luxumètre étalonné</v>
          </cell>
          <cell r="I14" t="str">
            <v>Sonde axiale</v>
          </cell>
        </row>
        <row r="15">
          <cell r="B15">
            <v>42114</v>
          </cell>
          <cell r="E15" t="str">
            <v>HAGNER EC1-X</v>
          </cell>
          <cell r="I15" t="str">
            <v>F.W BELL 5180</v>
          </cell>
        </row>
        <row r="16">
          <cell r="B16">
            <v>42480</v>
          </cell>
          <cell r="E16" t="str">
            <v>54918</v>
          </cell>
          <cell r="I16" t="str">
            <v>1428327</v>
          </cell>
        </row>
        <row r="17">
          <cell r="B17" t="str">
            <v>Conforme</v>
          </cell>
        </row>
        <row r="18">
          <cell r="F18" t="str">
            <v>Ok</v>
          </cell>
        </row>
        <row r="19">
          <cell r="B19" t="str">
            <v>-</v>
          </cell>
        </row>
        <row r="23">
          <cell r="B23" t="str">
            <v>\\NAS-FICHIERS\Commun\LOCTANT\L'OCTANT\L'OCTANT\MATERIEL\étalonnage US - MT - MPI - ACFM- Gaz\2015\MT\Pince-magnétoscopie AC-BABBCO-B300S-9292.pdf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7">
          <cell r="B7" t="str">
            <v>Detecteur de Gaz</v>
          </cell>
          <cell r="F7" t="str">
            <v>-</v>
          </cell>
        </row>
        <row r="8">
          <cell r="B8" t="str">
            <v>-</v>
          </cell>
        </row>
        <row r="9">
          <cell r="B9" t="str">
            <v>GasAlertMicro</v>
          </cell>
        </row>
        <row r="10">
          <cell r="B10" t="str">
            <v>KA412-1052952</v>
          </cell>
        </row>
        <row r="14">
          <cell r="B14" t="str">
            <v>L.E.M.S</v>
          </cell>
          <cell r="E14" t="str">
            <v>Station de test</v>
          </cell>
          <cell r="I14" t="str">
            <v>-</v>
          </cell>
        </row>
        <row r="15">
          <cell r="B15">
            <v>42122</v>
          </cell>
          <cell r="E15" t="str">
            <v>-</v>
          </cell>
          <cell r="I15" t="str">
            <v>-</v>
          </cell>
        </row>
        <row r="16">
          <cell r="B16">
            <v>42377</v>
          </cell>
          <cell r="E16" t="str">
            <v>Z312001658</v>
          </cell>
          <cell r="I16" t="str">
            <v>-</v>
          </cell>
        </row>
        <row r="17">
          <cell r="B17" t="str">
            <v>Conforme</v>
          </cell>
        </row>
        <row r="18">
          <cell r="F18" t="str">
            <v>OK</v>
          </cell>
        </row>
        <row r="19">
          <cell r="B19" t="str">
            <v>-</v>
          </cell>
        </row>
        <row r="23">
          <cell r="B23" t="str">
            <v>\\NAS-FICHIERS\Commun\LOCTANT\L'OCTANT\L'OCTANT\MATERIEL\étalonnage US - MT - MPI - ACFM- Gaz\2015\detecteur gaz\K412-1052952.pdf</v>
          </cell>
        </row>
      </sheetData>
    </sheetDataSet>
  </externalBook>
</externalLink>
</file>

<file path=xl/externalLinks/externalLink16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7">
          <cell r="B7" t="str">
            <v>Detecteur de gaz</v>
          </cell>
          <cell r="F7" t="str">
            <v>-</v>
          </cell>
        </row>
        <row r="8">
          <cell r="B8" t="str">
            <v>C</v>
          </cell>
        </row>
        <row r="9">
          <cell r="B9" t="str">
            <v>GasAlertMicro</v>
          </cell>
        </row>
        <row r="10">
          <cell r="B10" t="str">
            <v>KA412-1052955</v>
          </cell>
        </row>
        <row r="14">
          <cell r="B14" t="str">
            <v>L.E.M.S</v>
          </cell>
          <cell r="E14" t="str">
            <v>Station de test</v>
          </cell>
          <cell r="I14" t="str">
            <v>-</v>
          </cell>
        </row>
        <row r="15">
          <cell r="B15">
            <v>42020</v>
          </cell>
          <cell r="E15" t="str">
            <v>-</v>
          </cell>
          <cell r="I15" t="str">
            <v>-</v>
          </cell>
        </row>
        <row r="16">
          <cell r="B16">
            <v>42385</v>
          </cell>
          <cell r="E16" t="str">
            <v>Z311-023226</v>
          </cell>
          <cell r="I16" t="str">
            <v>-</v>
          </cell>
        </row>
        <row r="17">
          <cell r="B17" t="str">
            <v>Conforme</v>
          </cell>
        </row>
        <row r="18">
          <cell r="F18" t="str">
            <v>OK</v>
          </cell>
        </row>
        <row r="19">
          <cell r="B19" t="str">
            <v>-</v>
          </cell>
        </row>
        <row r="23">
          <cell r="B23" t="str">
            <v>\\NAS-FICHIERS\Commun\LOCTANT\L'OCTANT\L'OCTANT\MATERIEL\étalonnage US - MT - MPI - ACFM- Gaz\2015\detecteur gaz\K412-1052955.pdf</v>
          </cell>
        </row>
      </sheetData>
    </sheetDataSet>
  </externalBook>
</externalLink>
</file>

<file path=xl/externalLinks/externalLink17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7">
          <cell r="B7" t="str">
            <v>Detecteur de gaz</v>
          </cell>
          <cell r="F7" t="str">
            <v>-</v>
          </cell>
        </row>
        <row r="8">
          <cell r="B8" t="str">
            <v>-</v>
          </cell>
        </row>
        <row r="9">
          <cell r="B9" t="str">
            <v>GasAlertMicro</v>
          </cell>
        </row>
        <row r="10">
          <cell r="B10" t="str">
            <v>KA412-1052960</v>
          </cell>
        </row>
        <row r="14">
          <cell r="B14" t="str">
            <v>L.E.M.S</v>
          </cell>
          <cell r="E14" t="str">
            <v>Station de test</v>
          </cell>
          <cell r="I14" t="str">
            <v>-</v>
          </cell>
        </row>
        <row r="15">
          <cell r="B15">
            <v>42122</v>
          </cell>
          <cell r="E15" t="str">
            <v>-</v>
          </cell>
          <cell r="I15" t="str">
            <v>-</v>
          </cell>
        </row>
        <row r="16">
          <cell r="B16">
            <v>42487</v>
          </cell>
          <cell r="E16" t="str">
            <v>Z311-023226</v>
          </cell>
          <cell r="I16" t="str">
            <v>-</v>
          </cell>
        </row>
        <row r="17">
          <cell r="B17" t="str">
            <v>Conforme</v>
          </cell>
        </row>
        <row r="18">
          <cell r="F18" t="str">
            <v>OK</v>
          </cell>
        </row>
        <row r="19">
          <cell r="B19" t="str">
            <v>-</v>
          </cell>
        </row>
        <row r="23">
          <cell r="B23" t="str">
            <v>\\NAS-FICHIERS\Commun\LOCTANT\L'OCTANT\L'OCTANT\MATERIEL\étalonnage US - MT - MPI - ACFM- Gaz\2015\detecteur gaz\K412-1052960.pdf</v>
          </cell>
        </row>
      </sheetData>
    </sheetDataSet>
  </externalBook>
</externalLink>
</file>

<file path=xl/externalLinks/externalLink18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7">
          <cell r="B7" t="str">
            <v>Detecteur de gaz</v>
          </cell>
          <cell r="F7" t="str">
            <v>-</v>
          </cell>
        </row>
        <row r="8">
          <cell r="B8" t="str">
            <v>-</v>
          </cell>
        </row>
        <row r="9">
          <cell r="B9" t="str">
            <v>GasAlertMicro</v>
          </cell>
        </row>
        <row r="10">
          <cell r="B10" t="str">
            <v>KA412-1052978</v>
          </cell>
        </row>
        <row r="14">
          <cell r="B14" t="str">
            <v>L.E.M.S</v>
          </cell>
          <cell r="E14" t="str">
            <v>Station de test</v>
          </cell>
          <cell r="I14" t="str">
            <v>-</v>
          </cell>
        </row>
        <row r="15">
          <cell r="B15">
            <v>42012</v>
          </cell>
          <cell r="E15" t="str">
            <v>-</v>
          </cell>
          <cell r="I15" t="str">
            <v>-</v>
          </cell>
        </row>
        <row r="16">
          <cell r="B16">
            <v>42377</v>
          </cell>
          <cell r="E16" t="str">
            <v>Z311-023226</v>
          </cell>
          <cell r="I16" t="str">
            <v>-</v>
          </cell>
        </row>
        <row r="17">
          <cell r="B17" t="str">
            <v>Conforme</v>
          </cell>
        </row>
        <row r="18">
          <cell r="F18" t="str">
            <v>OK</v>
          </cell>
        </row>
        <row r="19">
          <cell r="B19" t="str">
            <v>-</v>
          </cell>
        </row>
        <row r="23">
          <cell r="B23" t="str">
            <v>\\NAS-FICHIERS\Commun\LOCTANT\L'OCTANT\L'OCTANT\MATERIEL\étalonnage US - MT - MPI - ACFM- Gaz\2015\detecteur gaz\KA412-1052978.pdf</v>
          </cell>
        </row>
      </sheetData>
    </sheetDataSet>
  </externalBook>
</externalLink>
</file>

<file path=xl/externalLinks/externalLink19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7">
          <cell r="B7" t="str">
            <v>Detecteur de gaz</v>
          </cell>
          <cell r="F7" t="str">
            <v>-</v>
          </cell>
        </row>
        <row r="8">
          <cell r="B8" t="str">
            <v>-</v>
          </cell>
        </row>
        <row r="9">
          <cell r="B9" t="str">
            <v>GasAlertMicro</v>
          </cell>
        </row>
        <row r="10">
          <cell r="B10" t="str">
            <v>KA412-1053184</v>
          </cell>
        </row>
        <row r="14">
          <cell r="B14" t="str">
            <v>L.E.M.S</v>
          </cell>
          <cell r="E14" t="str">
            <v>Station de test</v>
          </cell>
          <cell r="I14" t="str">
            <v>-</v>
          </cell>
        </row>
        <row r="15">
          <cell r="B15">
            <v>42020</v>
          </cell>
          <cell r="E15" t="str">
            <v>-</v>
          </cell>
          <cell r="I15" t="str">
            <v>-</v>
          </cell>
        </row>
        <row r="16">
          <cell r="B16">
            <v>42385</v>
          </cell>
          <cell r="E16" t="str">
            <v>Z312-001658</v>
          </cell>
          <cell r="I16" t="str">
            <v>-</v>
          </cell>
        </row>
        <row r="17">
          <cell r="B17" t="str">
            <v>Conforme</v>
          </cell>
        </row>
        <row r="18">
          <cell r="F18" t="str">
            <v>OK</v>
          </cell>
        </row>
        <row r="19">
          <cell r="B19" t="str">
            <v>-</v>
          </cell>
        </row>
        <row r="23">
          <cell r="B23" t="str">
            <v>\\NAS-FICHIERS\Commun\LOCTANT\L'OCTANT\L'OCTANT\MATERIEL\étalonnage US - MT - MPI - ACFM- Gaz\2015\detecteur gaz\K412-1053184.pdf</v>
          </cell>
        </row>
      </sheetData>
    </sheetDataSet>
  </externalBook>
</externalLink>
</file>

<file path=xl/externalLinks/externalLink20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7">
          <cell r="B7" t="str">
            <v>Detecteur de gaz</v>
          </cell>
          <cell r="F7" t="str">
            <v>-</v>
          </cell>
        </row>
        <row r="8">
          <cell r="B8" t="str">
            <v>-</v>
          </cell>
        </row>
        <row r="9">
          <cell r="B9" t="str">
            <v>GasAlertMicro</v>
          </cell>
        </row>
        <row r="10">
          <cell r="B10" t="str">
            <v>KA413-1105410</v>
          </cell>
        </row>
        <row r="14">
          <cell r="B14" t="str">
            <v>L.E.M.S</v>
          </cell>
          <cell r="E14" t="str">
            <v>Station de test</v>
          </cell>
          <cell r="I14" t="str">
            <v>-</v>
          </cell>
        </row>
        <row r="15">
          <cell r="B15">
            <v>42012</v>
          </cell>
          <cell r="E15" t="str">
            <v>-</v>
          </cell>
          <cell r="I15" t="str">
            <v>-</v>
          </cell>
        </row>
        <row r="16">
          <cell r="B16">
            <v>42377</v>
          </cell>
          <cell r="E16" t="str">
            <v>Z312-001658</v>
          </cell>
          <cell r="I16" t="str">
            <v>-</v>
          </cell>
        </row>
        <row r="17">
          <cell r="B17" t="str">
            <v>Conforme</v>
          </cell>
        </row>
        <row r="18">
          <cell r="F18" t="str">
            <v>OK</v>
          </cell>
        </row>
        <row r="19">
          <cell r="B19" t="str">
            <v>-</v>
          </cell>
        </row>
        <row r="23">
          <cell r="B23" t="str">
            <v>\\NAS-FICHIERS\Commun\LOCTANT\L'OCTANT\L'OCTANT\MATERIEL\étalonnage US - MT - MPI - ACFM- Gaz\2015\detecteur gaz\KA413-1105410.pdf</v>
          </cell>
        </row>
      </sheetData>
    </sheetDataSet>
  </externalBook>
</externalLink>
</file>

<file path=xl/externalLinks/externalLink2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7">
          <cell r="B7" t="str">
            <v>Detecteur de gaz</v>
          </cell>
          <cell r="F7" t="str">
            <v>-</v>
          </cell>
        </row>
        <row r="8">
          <cell r="B8" t="str">
            <v>-</v>
          </cell>
        </row>
        <row r="9">
          <cell r="B9" t="str">
            <v>GasAlertMicro</v>
          </cell>
        </row>
        <row r="10">
          <cell r="B10" t="str">
            <v>KA413-1105425</v>
          </cell>
        </row>
        <row r="14">
          <cell r="B14" t="str">
            <v>L.E.M.S</v>
          </cell>
          <cell r="E14" t="str">
            <v>Station de test</v>
          </cell>
          <cell r="I14" t="str">
            <v>-</v>
          </cell>
        </row>
        <row r="15">
          <cell r="B15">
            <v>42012</v>
          </cell>
          <cell r="E15" t="str">
            <v>-</v>
          </cell>
          <cell r="I15" t="str">
            <v>-</v>
          </cell>
        </row>
        <row r="16">
          <cell r="B16">
            <v>42377</v>
          </cell>
          <cell r="E16" t="str">
            <v>Z311-020168</v>
          </cell>
          <cell r="I16" t="str">
            <v>-</v>
          </cell>
        </row>
        <row r="17">
          <cell r="B17" t="str">
            <v>Conforme</v>
          </cell>
        </row>
        <row r="18">
          <cell r="F18" t="str">
            <v>OK</v>
          </cell>
        </row>
        <row r="19">
          <cell r="B19" t="str">
            <v>-</v>
          </cell>
        </row>
        <row r="23">
          <cell r="B23" t="str">
            <v>\\NAS-FICHIERS\Commun\LOCTANT\L'OCTANT\L'OCTANT\MATERIEL\étalonnage US - MT - MPI - ACFM- Gaz\2015\detecteur gaz\KA413-1105425.pdf</v>
          </cell>
        </row>
      </sheetData>
    </sheetDataSet>
  </externalBook>
</externalLink>
</file>

<file path=xl/externalLinks/externalLink2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7">
          <cell r="B7" t="str">
            <v xml:space="preserve">ACFM </v>
          </cell>
          <cell r="F7" t="str">
            <v>-</v>
          </cell>
        </row>
        <row r="8">
          <cell r="B8" t="str">
            <v>-</v>
          </cell>
        </row>
        <row r="9">
          <cell r="B9" t="str">
            <v>TSC AMIGO N°2465</v>
          </cell>
        </row>
        <row r="10">
          <cell r="B10" t="str">
            <v>Straight Mini Pencil - 5 KHZ (N°3054)</v>
          </cell>
        </row>
        <row r="14">
          <cell r="E14" t="str">
            <v>Tôle de carbone (défaut 4mm*0,2mm*30mm)</v>
          </cell>
          <cell r="I14" t="str">
            <v>-</v>
          </cell>
        </row>
        <row r="15">
          <cell r="B15">
            <v>42065</v>
          </cell>
          <cell r="E15" t="str">
            <v>-</v>
          </cell>
          <cell r="I15" t="str">
            <v>-</v>
          </cell>
        </row>
        <row r="16">
          <cell r="B16">
            <v>42431</v>
          </cell>
          <cell r="E16" t="str">
            <v>-</v>
          </cell>
          <cell r="I16" t="str">
            <v>-</v>
          </cell>
        </row>
        <row r="17">
          <cell r="B17" t="str">
            <v>Conforme</v>
          </cell>
        </row>
        <row r="18">
          <cell r="F18" t="str">
            <v>OK</v>
          </cell>
        </row>
        <row r="19">
          <cell r="B19" t="str">
            <v>-</v>
          </cell>
        </row>
        <row r="23">
          <cell r="B23" t="str">
            <v>\\NAS-FICHIERS\Commun\LOCTANT\L'OCTANT\L'OCTANT\MATERIEL\étalonnage US - MT - MPI - ACFM- Gaz\2015\ACFM\amigo 2465 Fr &amp; ang .pdf</v>
          </cell>
        </row>
      </sheetData>
    </sheetDataSet>
  </externalBook>
</externalLink>
</file>

<file path=xl/externalLinks/externalLink23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7">
          <cell r="B7" t="str">
            <v xml:space="preserve">ACFM </v>
          </cell>
          <cell r="F7" t="str">
            <v>-</v>
          </cell>
        </row>
        <row r="8">
          <cell r="B8" t="str">
            <v>-</v>
          </cell>
        </row>
        <row r="9">
          <cell r="B9" t="str">
            <v>TSC AMIGO N°2465</v>
          </cell>
        </row>
        <row r="10">
          <cell r="B10" t="str">
            <v>Standart Weld Probe - 5 KHZ (N°3235)</v>
          </cell>
        </row>
        <row r="14">
          <cell r="E14" t="str">
            <v>Tôle de carbone (défaut 4mm*0,2mm*30mm)</v>
          </cell>
          <cell r="I14" t="str">
            <v>-</v>
          </cell>
        </row>
        <row r="15">
          <cell r="B15">
            <v>42065</v>
          </cell>
          <cell r="E15" t="str">
            <v>-</v>
          </cell>
          <cell r="I15" t="str">
            <v>-</v>
          </cell>
        </row>
        <row r="16">
          <cell r="B16">
            <v>42431</v>
          </cell>
          <cell r="E16" t="str">
            <v>-</v>
          </cell>
          <cell r="I16" t="str">
            <v>-</v>
          </cell>
        </row>
        <row r="17">
          <cell r="B17" t="str">
            <v>Conforme</v>
          </cell>
        </row>
        <row r="18">
          <cell r="F18" t="str">
            <v>OK</v>
          </cell>
        </row>
        <row r="19">
          <cell r="B19" t="str">
            <v>-</v>
          </cell>
        </row>
        <row r="23">
          <cell r="B23" t="str">
            <v>\\NAS-FICHIERS\Commun\LOCTANT\L'OCTANT\L'OCTANT\MATERIEL\étalonnage US - MT - MPI - ACFM- Gaz\2015\ACFM\amigo 2465 Fr &amp; ang .pdf</v>
          </cell>
        </row>
      </sheetData>
    </sheetDataSet>
  </externalBook>
</externalLink>
</file>

<file path=xl/externalLinks/externalLink24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7">
          <cell r="B7" t="str">
            <v xml:space="preserve">ACFM </v>
          </cell>
          <cell r="F7" t="str">
            <v>-</v>
          </cell>
        </row>
        <row r="8">
          <cell r="B8" t="str">
            <v>-</v>
          </cell>
        </row>
        <row r="9">
          <cell r="B9" t="str">
            <v>TSC AMIGO N°2465</v>
          </cell>
        </row>
        <row r="10">
          <cell r="B10" t="str">
            <v>Weld Probe - 5 Khz - UW (N°3264)</v>
          </cell>
        </row>
        <row r="14">
          <cell r="E14" t="str">
            <v>Tôle de carbone (défaut 4mm*0,2mm*30mm)</v>
          </cell>
          <cell r="I14" t="str">
            <v>-</v>
          </cell>
        </row>
        <row r="15">
          <cell r="B15">
            <v>42065</v>
          </cell>
          <cell r="E15" t="str">
            <v>-</v>
          </cell>
          <cell r="I15" t="str">
            <v>-</v>
          </cell>
        </row>
        <row r="16">
          <cell r="B16">
            <v>42431</v>
          </cell>
          <cell r="E16" t="str">
            <v>-</v>
          </cell>
          <cell r="I16" t="str">
            <v>-</v>
          </cell>
        </row>
        <row r="17">
          <cell r="B17" t="str">
            <v>Conforme</v>
          </cell>
        </row>
        <row r="18">
          <cell r="F18" t="str">
            <v>OK</v>
          </cell>
        </row>
        <row r="19">
          <cell r="B19" t="str">
            <v>-</v>
          </cell>
        </row>
        <row r="23">
          <cell r="B23" t="str">
            <v>\\NAS-FICHIERS\Commun\LOCTANT\L'OCTANT\L'OCTANT\MATERIEL\étalonnage US - MT - MPI - ACFM- Gaz\2015\ACFM\amigo 2465 Fr &amp; ang .pdf</v>
          </cell>
        </row>
      </sheetData>
    </sheetDataSet>
  </externalBook>
</externalLink>
</file>

<file path=xl/externalLinks/externalLink25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7">
          <cell r="B7" t="str">
            <v xml:space="preserve">ACFM </v>
          </cell>
          <cell r="F7" t="str">
            <v>-</v>
          </cell>
        </row>
        <row r="8">
          <cell r="B8" t="str">
            <v>-</v>
          </cell>
        </row>
        <row r="9">
          <cell r="B9" t="str">
            <v>TSC AMIGO N°2465</v>
          </cell>
        </row>
        <row r="10">
          <cell r="B10" t="str">
            <v>Standard Weld Probe - 5Khz (N°3809)</v>
          </cell>
        </row>
        <row r="14">
          <cell r="E14" t="str">
            <v>Tôle de carbone (défaut 4mm*0,2mm*30mm)</v>
          </cell>
          <cell r="I14" t="str">
            <v>-</v>
          </cell>
        </row>
        <row r="15">
          <cell r="B15">
            <v>42065</v>
          </cell>
          <cell r="E15" t="str">
            <v>-</v>
          </cell>
          <cell r="I15" t="str">
            <v>-</v>
          </cell>
        </row>
        <row r="16">
          <cell r="B16">
            <v>42431</v>
          </cell>
          <cell r="E16" t="str">
            <v>-</v>
          </cell>
          <cell r="I16" t="str">
            <v>-</v>
          </cell>
        </row>
        <row r="17">
          <cell r="B17" t="str">
            <v>Conforme</v>
          </cell>
        </row>
        <row r="18">
          <cell r="F18" t="str">
            <v>OK</v>
          </cell>
        </row>
        <row r="19">
          <cell r="B19" t="str">
            <v>-</v>
          </cell>
        </row>
        <row r="23">
          <cell r="B23" t="str">
            <v>\\NAS-FICHIERS\Commun\LOCTANT\L'OCTANT\L'OCTANT\MATERIEL\étalonnage US - MT - MPI - ACFM- Gaz\2015\ACFM\amigo 2465 Fr &amp; ang .pdf</v>
          </cell>
        </row>
      </sheetData>
    </sheetDataSet>
  </externalBook>
</externalLink>
</file>

<file path=xl/externalLinks/externalLink26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7">
          <cell r="B7" t="str">
            <v xml:space="preserve">ACFM </v>
          </cell>
          <cell r="F7" t="str">
            <v>-</v>
          </cell>
        </row>
        <row r="8">
          <cell r="B8" t="str">
            <v>-</v>
          </cell>
        </row>
        <row r="9">
          <cell r="B9" t="str">
            <v>TSC AMIGO N°2465</v>
          </cell>
        </row>
        <row r="10">
          <cell r="B10" t="str">
            <v>Straight Mini pencil Probe - 5Khz (N°3823)</v>
          </cell>
        </row>
        <row r="14">
          <cell r="E14" t="str">
            <v>Tôle de carbone (défaut 4mm*0,2mm*30mm)</v>
          </cell>
          <cell r="I14" t="str">
            <v>-</v>
          </cell>
        </row>
        <row r="15">
          <cell r="B15">
            <v>42065</v>
          </cell>
          <cell r="E15" t="str">
            <v>-</v>
          </cell>
          <cell r="I15" t="str">
            <v>-</v>
          </cell>
        </row>
        <row r="16">
          <cell r="B16">
            <v>42431</v>
          </cell>
          <cell r="E16" t="str">
            <v>-</v>
          </cell>
          <cell r="I16" t="str">
            <v>-</v>
          </cell>
        </row>
        <row r="17">
          <cell r="B17" t="str">
            <v>Conforme</v>
          </cell>
        </row>
        <row r="18">
          <cell r="F18" t="str">
            <v>OK</v>
          </cell>
        </row>
        <row r="19">
          <cell r="B19" t="str">
            <v>-</v>
          </cell>
        </row>
        <row r="23">
          <cell r="B23" t="str">
            <v>\\NAS-FICHIERS\Commun\LOCTANT\L'OCTANT\L'OCTANT\MATERIEL\étalonnage US - MT - MPI - ACFM- Gaz\2015\ACFM\amigo 2465 Fr &amp; ang .pdf</v>
          </cell>
        </row>
      </sheetData>
    </sheetDataSet>
  </externalBook>
</externalLink>
</file>

<file path=xl/externalLinks/externalLink27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7">
          <cell r="B7" t="str">
            <v xml:space="preserve">ACFM </v>
          </cell>
          <cell r="F7" t="str">
            <v>-</v>
          </cell>
        </row>
        <row r="8">
          <cell r="B8" t="str">
            <v>-</v>
          </cell>
        </row>
        <row r="9">
          <cell r="B9" t="str">
            <v>TSC AMIGO N°2465</v>
          </cell>
        </row>
        <row r="10">
          <cell r="B10" t="str">
            <v>Straight Mini pencil Probe - 5Khz (N°3474)</v>
          </cell>
        </row>
        <row r="14">
          <cell r="E14" t="str">
            <v>Tôle de carbone (défaut 4mm*0,2mm*30mm)</v>
          </cell>
          <cell r="I14" t="str">
            <v>-</v>
          </cell>
        </row>
        <row r="15">
          <cell r="B15">
            <v>42065</v>
          </cell>
          <cell r="E15" t="str">
            <v>-</v>
          </cell>
          <cell r="I15" t="str">
            <v>-</v>
          </cell>
        </row>
        <row r="16">
          <cell r="B16">
            <v>42431</v>
          </cell>
          <cell r="E16" t="str">
            <v>-</v>
          </cell>
          <cell r="I16" t="str">
            <v>-</v>
          </cell>
        </row>
        <row r="17">
          <cell r="B17" t="str">
            <v>Conforme</v>
          </cell>
        </row>
        <row r="18">
          <cell r="F18" t="str">
            <v>OK</v>
          </cell>
        </row>
        <row r="19">
          <cell r="B19" t="str">
            <v>-</v>
          </cell>
        </row>
        <row r="23">
          <cell r="B23" t="str">
            <v>\\NAS-FICHIERS\Commun\LOCTANT\L'OCTANT\L'OCTANT\MATERIEL\étalonnage US - MT - MPI - ACFM- Gaz\2015\ACFM\amigo 2465 Fr &amp; ang .pdf</v>
          </cell>
        </row>
      </sheetData>
    </sheetDataSet>
  </externalBook>
</externalLink>
</file>

<file path=xl/externalLinks/externalLink28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7">
          <cell r="B7" t="str">
            <v xml:space="preserve">ACFM </v>
          </cell>
          <cell r="F7" t="str">
            <v>-</v>
          </cell>
        </row>
        <row r="8">
          <cell r="B8" t="str">
            <v>-</v>
          </cell>
        </row>
        <row r="9">
          <cell r="B9" t="str">
            <v>TSC AMIGO N°2465</v>
          </cell>
        </row>
        <row r="10">
          <cell r="B10" t="str">
            <v>Straight Mini pencil Probe - 5Khz (N°3827)</v>
          </cell>
        </row>
        <row r="14">
          <cell r="E14" t="str">
            <v>Tôle de carbone (défaut 4mm*0,2mm*30mm)</v>
          </cell>
          <cell r="I14" t="str">
            <v>-</v>
          </cell>
        </row>
        <row r="15">
          <cell r="B15">
            <v>42065</v>
          </cell>
          <cell r="E15" t="str">
            <v>-</v>
          </cell>
          <cell r="I15" t="str">
            <v>-</v>
          </cell>
        </row>
        <row r="16">
          <cell r="B16">
            <v>42431</v>
          </cell>
          <cell r="E16" t="str">
            <v>-</v>
          </cell>
          <cell r="I16" t="str">
            <v>-</v>
          </cell>
        </row>
        <row r="17">
          <cell r="B17" t="str">
            <v>Conforme</v>
          </cell>
        </row>
        <row r="18">
          <cell r="F18" t="str">
            <v>OK</v>
          </cell>
        </row>
        <row r="19">
          <cell r="B19" t="str">
            <v>-</v>
          </cell>
        </row>
        <row r="23">
          <cell r="B23" t="str">
            <v>\\NAS-FICHIERS\Commun\LOCTANT\L'OCTANT\L'OCTANT\MATERIEL\étalonnage US - MT - MPI - ACFM- Gaz\2015\ACFM\amigo 2465 Fr &amp; ang .pdf</v>
          </cell>
        </row>
      </sheetData>
    </sheetDataSet>
  </externalBook>
</externalLink>
</file>

<file path=xl/externalLinks/externalLink29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7">
          <cell r="B7" t="str">
            <v xml:space="preserve">ACFM </v>
          </cell>
          <cell r="F7" t="str">
            <v>-</v>
          </cell>
        </row>
        <row r="8">
          <cell r="B8" t="str">
            <v>-</v>
          </cell>
        </row>
        <row r="9">
          <cell r="B9" t="str">
            <v>TSC AMIGO N°2465</v>
          </cell>
        </row>
        <row r="10">
          <cell r="B10" t="str">
            <v>Straight Mini pencil Probe - 5Khz (N°3828)</v>
          </cell>
        </row>
        <row r="14">
          <cell r="E14" t="str">
            <v>Tôle de carbone (défaut 4mm*0,2mm*30mm)</v>
          </cell>
          <cell r="I14" t="str">
            <v>-</v>
          </cell>
        </row>
        <row r="15">
          <cell r="B15">
            <v>42065</v>
          </cell>
          <cell r="E15" t="str">
            <v>-</v>
          </cell>
          <cell r="I15" t="str">
            <v>-</v>
          </cell>
        </row>
        <row r="16">
          <cell r="B16">
            <v>42431</v>
          </cell>
          <cell r="E16" t="str">
            <v>-</v>
          </cell>
          <cell r="I16" t="str">
            <v>-</v>
          </cell>
        </row>
        <row r="17">
          <cell r="B17" t="str">
            <v>Conforme</v>
          </cell>
        </row>
        <row r="18">
          <cell r="F18" t="str">
            <v>OK</v>
          </cell>
        </row>
        <row r="19">
          <cell r="B19" t="str">
            <v>-</v>
          </cell>
        </row>
        <row r="23">
          <cell r="B23" t="str">
            <v>\\NAS-FICHIERS\Commun\LOCTANT\L'OCTANT\L'OCTANT\MATERIEL\étalonnage US - MT - MPI - ACFM- Gaz\2015\ACFM\amigo 2465 Fr &amp; ang .pdf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30"/>
  <sheetViews>
    <sheetView tabSelected="1" workbookViewId="0">
      <selection activeCell="F21" sqref="F21"/>
    </sheetView>
  </sheetViews>
  <sheetFormatPr baseColWidth="10" defaultRowHeight="15"/>
  <cols>
    <col min="1" max="1" width="6" style="3" bestFit="1" customWidth="1"/>
    <col min="2" max="2" width="16.5703125" style="3" bestFit="1" customWidth="1"/>
    <col min="3" max="3" width="16.28515625" style="3" bestFit="1" customWidth="1"/>
    <col min="4" max="4" width="152.140625" style="3" hidden="1" customWidth="1"/>
    <col min="5" max="5" width="14.85546875" style="3" customWidth="1"/>
    <col min="6" max="6" width="17.5703125" style="3" bestFit="1" customWidth="1"/>
    <col min="7" max="7" width="38.28515625" style="3" bestFit="1" customWidth="1"/>
    <col min="8" max="8" width="26.5703125" style="3" bestFit="1" customWidth="1"/>
    <col min="9" max="9" width="11.85546875" style="3" bestFit="1" customWidth="1"/>
    <col min="10" max="10" width="12.140625" style="3" bestFit="1" customWidth="1"/>
    <col min="11" max="11" width="7" style="3" bestFit="1" customWidth="1"/>
    <col min="12" max="13" width="14.85546875" style="3" customWidth="1"/>
    <col min="14" max="14" width="22.28515625" style="3" customWidth="1"/>
    <col min="15" max="15" width="22.85546875" style="3" customWidth="1"/>
    <col min="16" max="16" width="22.7109375" style="3" customWidth="1"/>
    <col min="17" max="17" width="23" style="3" customWidth="1"/>
    <col min="18" max="18" width="22.42578125" style="11" customWidth="1"/>
    <col min="19" max="19" width="42" style="11" bestFit="1" customWidth="1"/>
    <col min="20" max="20" width="18.28515625" style="11" customWidth="1"/>
    <col min="21" max="21" width="18.140625" style="11" customWidth="1"/>
    <col min="22" max="22" width="25.5703125" style="11" customWidth="1"/>
    <col min="23" max="23" width="13.140625" style="11" bestFit="1" customWidth="1"/>
    <col min="24" max="24" width="7.7109375" style="11" customWidth="1"/>
    <col min="25" max="16384" width="11.42578125" style="3"/>
  </cols>
  <sheetData>
    <row r="1" spans="1:27" s="13" customFormat="1">
      <c r="A1" s="4" t="s">
        <v>24</v>
      </c>
      <c r="B1" s="4" t="s">
        <v>23</v>
      </c>
      <c r="C1" s="4" t="s">
        <v>0</v>
      </c>
      <c r="D1" s="4" t="s">
        <v>10</v>
      </c>
      <c r="E1" s="4" t="s">
        <v>11</v>
      </c>
      <c r="F1" s="4" t="s">
        <v>2</v>
      </c>
      <c r="G1" s="4" t="s">
        <v>3</v>
      </c>
      <c r="H1" s="4" t="s">
        <v>12</v>
      </c>
      <c r="I1" s="4" t="s">
        <v>1</v>
      </c>
      <c r="J1" s="4" t="s">
        <v>17</v>
      </c>
      <c r="K1" s="12" t="s">
        <v>16</v>
      </c>
      <c r="L1" s="12" t="s">
        <v>15</v>
      </c>
      <c r="M1" s="12" t="s">
        <v>18</v>
      </c>
      <c r="N1" s="5" t="s">
        <v>4</v>
      </c>
      <c r="O1" s="5" t="s">
        <v>5</v>
      </c>
      <c r="P1" s="5" t="s">
        <v>14</v>
      </c>
      <c r="Q1" s="5" t="s">
        <v>6</v>
      </c>
      <c r="R1" s="8" t="s">
        <v>7</v>
      </c>
      <c r="S1" s="8" t="s">
        <v>8</v>
      </c>
      <c r="T1" s="8"/>
      <c r="U1" s="8"/>
      <c r="V1" s="8" t="s">
        <v>9</v>
      </c>
      <c r="W1" s="8"/>
      <c r="X1" s="8"/>
    </row>
    <row r="2" spans="1:27">
      <c r="A2" s="3">
        <f>ROW(A1)</f>
        <v>1</v>
      </c>
      <c r="B2" s="6" t="s">
        <v>19</v>
      </c>
      <c r="C2" s="1" t="str">
        <f>[1]Feuil1!$B$7</f>
        <v>Pied à coulisse</v>
      </c>
      <c r="D2" s="1" t="str">
        <f>[1]Feuil1!$B$23</f>
        <v>\\NAS-FICHIERS\Commun\LOCTANT\L'OCTANT\L'OCTANT\MATERIEL\étalonnage US - MT - MPI - ACFM- Gaz\2015\UTM\pied coulisse\CE LAB_15-0241_5Z0017201.pdf</v>
      </c>
      <c r="E2" s="7" t="str">
        <f t="shared" ref="E2" si="0">HYPERLINK(D2,"Ref")</f>
        <v>Ref</v>
      </c>
      <c r="F2" s="1" t="str">
        <f>[1]Feuil1!$B$9</f>
        <v>5Z0017201</v>
      </c>
      <c r="G2" s="1" t="str">
        <f>[1]Feuil1!$B$10</f>
        <v>-</v>
      </c>
      <c r="H2" s="1" t="str">
        <f>[1]Feuil1!$B$8</f>
        <v>-</v>
      </c>
      <c r="I2" s="1" t="str">
        <f>[1]Feuil1!$F$7</f>
        <v>-</v>
      </c>
      <c r="J2" s="1" t="str">
        <f>[1]Feuil1!$F$18</f>
        <v>OK</v>
      </c>
      <c r="K2" s="1"/>
      <c r="L2" s="1"/>
      <c r="M2" s="1"/>
      <c r="N2" s="2" t="str">
        <f>[1]Feuil1!$B$14</f>
        <v>LAB services</v>
      </c>
      <c r="O2" s="2">
        <f>[1]Feuil1!$B$15</f>
        <v>42027</v>
      </c>
      <c r="P2" s="2">
        <f>[1]Feuil1!$B$16</f>
        <v>42392</v>
      </c>
      <c r="Q2" s="2" t="str">
        <f>[1]Feuil1!$B$17</f>
        <v>Conforme</v>
      </c>
      <c r="R2" s="9" t="str">
        <f>[1]Feuil1!$B$19</f>
        <v>20°</v>
      </c>
      <c r="S2" s="9" t="str">
        <f>[1]Feuil1!$E$14</f>
        <v>Bague lisse étalon 40mm</v>
      </c>
      <c r="T2" s="9" t="str">
        <f>[1]Feuil1!$E$15</f>
        <v>LAB/13-1955</v>
      </c>
      <c r="U2" s="9">
        <f>[1]Feuil1!$E$16</f>
        <v>0</v>
      </c>
      <c r="V2" s="9" t="str">
        <f>[1]Feuil1!$I$14</f>
        <v>Cale étalon 0,5mm à 100mm</v>
      </c>
      <c r="W2" s="9" t="str">
        <f>[1]Feuil1!$I$15</f>
        <v>LAB/14-0073</v>
      </c>
      <c r="X2" s="10" t="str">
        <f>[1]Feuil1!$I$16</f>
        <v>-</v>
      </c>
      <c r="Y2" s="1"/>
      <c r="Z2" s="1"/>
      <c r="AA2" s="1"/>
    </row>
    <row r="3" spans="1:27">
      <c r="A3" s="3">
        <f t="shared" ref="A3:A30" si="1">ROW(A2)</f>
        <v>2</v>
      </c>
      <c r="B3" s="6" t="s">
        <v>13</v>
      </c>
      <c r="C3" s="1" t="str">
        <f>[2]Feuil1!$B$7</f>
        <v>DANATRONICS</v>
      </c>
      <c r="D3" s="1" t="str">
        <f>[2]Feuil1!$B$23</f>
        <v>\\NAS-FICHIERS\Commun\LOCTANT\L'OCTANT\L'OCTANT\MATERIEL\étalonnage US - MT - MPI - ACFM- Gaz\2015\UTM\rapp verif 201505 Danatronics EHC-09.doc</v>
      </c>
      <c r="E3" s="7" t="str">
        <f t="shared" ref="E3:E13" si="2">HYPERLINK(D3,"Ref")</f>
        <v>Ref</v>
      </c>
      <c r="F3" s="1" t="str">
        <f>[2]Feuil1!$B$9</f>
        <v>EHC-09 DL CW</v>
      </c>
      <c r="G3" s="1">
        <f>[2]Feuil1!$B$10</f>
        <v>5051631</v>
      </c>
      <c r="H3" s="1" t="str">
        <f>[2]Feuil1!$B$8</f>
        <v>C</v>
      </c>
      <c r="I3" s="1" t="str">
        <f>[2]Feuil1!$F$7</f>
        <v>-</v>
      </c>
      <c r="J3" s="1" t="str">
        <f>[2]Feuil1!$F$18</f>
        <v>OK</v>
      </c>
      <c r="K3" s="1"/>
      <c r="L3" s="1"/>
      <c r="M3" s="1"/>
      <c r="N3" s="2"/>
      <c r="O3" s="2">
        <f>[2]Feuil1!$B$15</f>
        <v>42034</v>
      </c>
      <c r="P3" s="2">
        <f>[2]Feuil1!$B$16</f>
        <v>42399</v>
      </c>
      <c r="Q3" s="2" t="str">
        <f>[2]Feuil1!$B$17</f>
        <v>Conforme</v>
      </c>
      <c r="R3" s="9" t="str">
        <f>[2]Feuil1!$B$19</f>
        <v>20°C</v>
      </c>
      <c r="S3" s="9" t="str">
        <f>[2]Feuil1!$E$14</f>
        <v>Pied a Coulisse</v>
      </c>
      <c r="T3" s="9" t="str">
        <f>[2]Feuil1!$E$15</f>
        <v>N°LAB/15-0241</v>
      </c>
      <c r="U3" s="9" t="str">
        <f>[2]Feuil1!$E$16</f>
        <v>5Z0017201</v>
      </c>
      <c r="V3" s="9" t="str">
        <f>[2]Feuil1!$I$14</f>
        <v>Cale de réfernce</v>
      </c>
      <c r="W3" s="9" t="str">
        <f>[2]Feuil1!$I$15</f>
        <v>-</v>
      </c>
      <c r="X3" s="10" t="str">
        <f>[2]Feuil1!$I$16</f>
        <v>200201</v>
      </c>
      <c r="Y3" s="1"/>
      <c r="Z3" s="1"/>
      <c r="AA3" s="1"/>
    </row>
    <row r="4" spans="1:27">
      <c r="A4" s="3">
        <f t="shared" si="1"/>
        <v>3</v>
      </c>
      <c r="B4" s="6" t="s">
        <v>13</v>
      </c>
      <c r="C4" s="1" t="str">
        <f>[3]Feuil1!$B$7</f>
        <v>KRAUTKRAMER</v>
      </c>
      <c r="D4" s="1" t="str">
        <f>[3]Feuil1!$B$23</f>
        <v>\\NAS-FICHIERS\Commun\LOCTANT\L'OCTANT\L'OCTANT\MATERIEL\étalonnage US - MT - MPI - ACFM- Gaz\2015\UTM\Rapp verif 201508DM4.doc</v>
      </c>
      <c r="E4" s="7" t="str">
        <f t="shared" si="2"/>
        <v>Ref</v>
      </c>
      <c r="F4" s="1" t="str">
        <f>[3]Feuil1!$B$9</f>
        <v>DM4</v>
      </c>
      <c r="G4" s="1" t="str">
        <f>[3]Feuil1!$B$10</f>
        <v>00M7DK</v>
      </c>
      <c r="H4" s="1" t="str">
        <f>[3]Feuil1!$B$8</f>
        <v>A1</v>
      </c>
      <c r="I4" s="1" t="str">
        <f>[3]Feuil1!$F$7</f>
        <v>-</v>
      </c>
      <c r="J4" s="1" t="str">
        <f>[3]Feuil1!$F$18</f>
        <v>OK</v>
      </c>
      <c r="K4" s="1"/>
      <c r="L4" s="1"/>
      <c r="M4" s="1"/>
      <c r="N4" s="2"/>
      <c r="O4" s="2">
        <f>[3]Feuil1!$B$15</f>
        <v>42034</v>
      </c>
      <c r="P4" s="2">
        <f>[3]Feuil1!$B$16</f>
        <v>42399</v>
      </c>
      <c r="Q4" s="2" t="str">
        <f>[3]Feuil1!$B$17</f>
        <v>Conforme</v>
      </c>
      <c r="R4" s="9" t="str">
        <f>[3]Feuil1!$B$19</f>
        <v>20°C</v>
      </c>
      <c r="S4" s="9" t="str">
        <f>[3]Feuil1!$E$14</f>
        <v>Pied à coulisse</v>
      </c>
      <c r="T4" s="9" t="str">
        <f>[3]Feuil1!$E$15</f>
        <v>N°LAB/15-0241</v>
      </c>
      <c r="U4" s="9" t="str">
        <f>[3]Feuil1!$E$16</f>
        <v>5Z0017201</v>
      </c>
      <c r="V4" s="9" t="str">
        <f>[3]Feuil1!$I$14</f>
        <v>Cale de référence</v>
      </c>
      <c r="W4" s="9" t="str">
        <f>[3]Feuil1!$I$15</f>
        <v>-</v>
      </c>
      <c r="X4" s="10" t="str">
        <f>[3]Feuil1!$I$16</f>
        <v>200201</v>
      </c>
      <c r="Y4" s="1"/>
      <c r="Z4" s="1"/>
      <c r="AA4" s="1"/>
    </row>
    <row r="5" spans="1:27">
      <c r="A5" s="3">
        <f t="shared" si="1"/>
        <v>4</v>
      </c>
      <c r="B5" s="6" t="s">
        <v>13</v>
      </c>
      <c r="C5" s="1" t="str">
        <f>[4]Feuil1!$B$7</f>
        <v>KRAUTKRAMER</v>
      </c>
      <c r="D5" s="1" t="str">
        <f>[4]Feuil1!$B$23</f>
        <v>\\NAS-FICHIERS\Commun\LOCTANT\L'OCTANT\L'OCTANT\MATERIEL\étalonnage US - MT - MPI - ACFM- Gaz\2015\UTM\rapp verif 201503DMS 2.doc</v>
      </c>
      <c r="E5" s="7" t="str">
        <f t="shared" si="2"/>
        <v>Ref</v>
      </c>
      <c r="F5" s="1" t="str">
        <f>[4]Feuil1!$B$9</f>
        <v>DMS2 - TC</v>
      </c>
      <c r="G5" s="1" t="str">
        <f>[4]Feuil1!$B$10</f>
        <v>00NHFC</v>
      </c>
      <c r="H5" s="1" t="str">
        <f>[4]Feuil1!$B$8</f>
        <v>-</v>
      </c>
      <c r="I5" s="1" t="str">
        <f>[4]Feuil1!$F$7</f>
        <v>-</v>
      </c>
      <c r="J5" s="1" t="str">
        <f>[4]Feuil1!$F$18</f>
        <v>OK</v>
      </c>
      <c r="K5" s="1"/>
      <c r="L5" s="1"/>
      <c r="M5" s="1"/>
      <c r="N5" s="2"/>
      <c r="O5" s="2">
        <f>[4]Feuil1!$B$15</f>
        <v>42034</v>
      </c>
      <c r="P5" s="2">
        <f>[4]Feuil1!$B$16</f>
        <v>42399</v>
      </c>
      <c r="Q5" s="2" t="str">
        <f>[4]Feuil1!$B$17</f>
        <v>Conforme</v>
      </c>
      <c r="R5" s="9" t="str">
        <f>[4]Feuil1!$B$19</f>
        <v>20°C</v>
      </c>
      <c r="S5" s="9" t="str">
        <f>[4]Feuil1!$E$14</f>
        <v>Pied à coulisse</v>
      </c>
      <c r="T5" s="9" t="str">
        <f>[4]Feuil1!$E$15</f>
        <v>N°LAB/15-0241</v>
      </c>
      <c r="U5" s="9" t="str">
        <f>[4]Feuil1!$E$16</f>
        <v>5Z0017201</v>
      </c>
      <c r="V5" s="9" t="str">
        <f>[4]Feuil1!$I$14</f>
        <v>Cale de référence</v>
      </c>
      <c r="W5" s="9" t="str">
        <f>[4]Feuil1!$I$15</f>
        <v>-</v>
      </c>
      <c r="X5" s="10" t="str">
        <f>[4]Feuil1!$I$16</f>
        <v>200201</v>
      </c>
      <c r="Y5" s="1"/>
      <c r="Z5" s="1"/>
      <c r="AA5" s="1"/>
    </row>
    <row r="6" spans="1:27">
      <c r="A6" s="3">
        <f t="shared" si="1"/>
        <v>5</v>
      </c>
      <c r="B6" s="6" t="s">
        <v>13</v>
      </c>
      <c r="C6" s="1" t="str">
        <f>[5]Feuil1!$B$7</f>
        <v>KRAUTKRAMER</v>
      </c>
      <c r="D6" s="1" t="str">
        <f>[5]Feuil1!$B$23</f>
        <v>\\NAS-FICHIERS\Commun\LOCTANT\L'OCTANT\L'OCTANT\MATERIEL\étalonnage US - MT - MPI - ACFM- Gaz\2015\UTM\rapp verif 201504DMS 2.doc</v>
      </c>
      <c r="E6" s="7" t="str">
        <f t="shared" si="2"/>
        <v>Ref</v>
      </c>
      <c r="F6" s="1" t="str">
        <f>[5]Feuil1!$B$9</f>
        <v>DMS2 - TC</v>
      </c>
      <c r="G6" s="1" t="str">
        <f>[5]Feuil1!$B$10</f>
        <v>00T85L</v>
      </c>
      <c r="H6" s="1" t="str">
        <f>[5]Feuil1!$B$8</f>
        <v>-</v>
      </c>
      <c r="I6" s="1" t="str">
        <f>[5]Feuil1!$F$7</f>
        <v>-</v>
      </c>
      <c r="J6" s="1" t="str">
        <f>[5]Feuil1!$F$18</f>
        <v>OK</v>
      </c>
      <c r="K6" s="1"/>
      <c r="L6" s="1"/>
      <c r="M6" s="1"/>
      <c r="N6" s="2"/>
      <c r="O6" s="2">
        <f>[5]Feuil1!$B$15</f>
        <v>42034</v>
      </c>
      <c r="P6" s="2">
        <f>[5]Feuil1!$B$16</f>
        <v>42399</v>
      </c>
      <c r="Q6" s="2" t="str">
        <f>[5]Feuil1!$B$17</f>
        <v>Conforme</v>
      </c>
      <c r="R6" s="9" t="str">
        <f>[5]Feuil1!$B$19</f>
        <v>20°C</v>
      </c>
      <c r="S6" s="9" t="str">
        <f>[5]Feuil1!$E$14</f>
        <v>Pied a Coulisse</v>
      </c>
      <c r="T6" s="9" t="str">
        <f>[5]Feuil1!$E$15</f>
        <v>N°LAB/15-0241</v>
      </c>
      <c r="U6" s="9" t="str">
        <f>[5]Feuil1!$E$16</f>
        <v>5Z0017201</v>
      </c>
      <c r="V6" s="9" t="str">
        <f>[5]Feuil1!$I$14</f>
        <v>Cale de réference</v>
      </c>
      <c r="W6" s="9" t="str">
        <f>[5]Feuil1!$I$15</f>
        <v>-</v>
      </c>
      <c r="X6" s="10" t="str">
        <f>[5]Feuil1!$I$16</f>
        <v>200201</v>
      </c>
      <c r="Y6" s="1"/>
      <c r="Z6" s="1"/>
      <c r="AA6" s="1"/>
    </row>
    <row r="7" spans="1:27">
      <c r="A7" s="3">
        <f t="shared" si="1"/>
        <v>6</v>
      </c>
      <c r="B7" s="6" t="s">
        <v>13</v>
      </c>
      <c r="C7" s="1" t="str">
        <f>[6]Feuil1!$B$7</f>
        <v>KRAUTKRAMER</v>
      </c>
      <c r="D7" s="1" t="str">
        <f>[6]Feuil1!$B$23</f>
        <v>\\NAS-FICHIERS\Commun\LOCTANT\L'OCTANT\L'OCTANT\MATERIEL\étalonnage US - MT - MPI - ACFM- Gaz\2015\UTM\rapp verif 201501DMS 2.doc</v>
      </c>
      <c r="E7" s="7" t="str">
        <f t="shared" si="2"/>
        <v>Ref</v>
      </c>
      <c r="F7" s="1" t="str">
        <f>[6]Feuil1!$B$9</f>
        <v>DMS2 - TC</v>
      </c>
      <c r="G7" s="1" t="str">
        <f>[6]Feuil1!$B$10</f>
        <v>00YCVC</v>
      </c>
      <c r="H7" s="1" t="str">
        <f>[6]Feuil1!$B$8</f>
        <v>-</v>
      </c>
      <c r="I7" s="1" t="str">
        <f>[6]Feuil1!$F$7</f>
        <v>-</v>
      </c>
      <c r="J7" s="1" t="str">
        <f>[6]Feuil1!$F$18</f>
        <v>OK</v>
      </c>
      <c r="K7" s="1"/>
      <c r="L7" s="1"/>
      <c r="M7" s="1"/>
      <c r="N7" s="2"/>
      <c r="O7" s="2">
        <f>[6]Feuil1!$B$15</f>
        <v>42034</v>
      </c>
      <c r="P7" s="2">
        <f>[6]Feuil1!$B$16</f>
        <v>42399</v>
      </c>
      <c r="Q7" s="2" t="str">
        <f>[6]Feuil1!$B$17</f>
        <v>Conforme</v>
      </c>
      <c r="R7" s="9" t="str">
        <f>[6]Feuil1!$B$19</f>
        <v>20°C</v>
      </c>
      <c r="S7" s="9" t="str">
        <f>[6]Feuil1!$E$14</f>
        <v>Pied à coulisse</v>
      </c>
      <c r="T7" s="9" t="str">
        <f>[6]Feuil1!$E$15</f>
        <v>N°LAB/15-0241</v>
      </c>
      <c r="U7" s="9" t="str">
        <f>[6]Feuil1!$E$16</f>
        <v>5Z0017201</v>
      </c>
      <c r="V7" s="9" t="str">
        <f>[6]Feuil1!$I$14</f>
        <v>Cale de référence</v>
      </c>
      <c r="W7" s="9" t="str">
        <f>[6]Feuil1!$I$15</f>
        <v>-</v>
      </c>
      <c r="X7" s="10">
        <f>[6]Feuil1!$I$16</f>
        <v>200201</v>
      </c>
      <c r="Y7" s="1"/>
      <c r="Z7" s="1"/>
      <c r="AA7" s="1"/>
    </row>
    <row r="8" spans="1:27">
      <c r="A8" s="3">
        <f t="shared" si="1"/>
        <v>7</v>
      </c>
      <c r="B8" s="6" t="s">
        <v>13</v>
      </c>
      <c r="C8" s="1" t="str">
        <f>[7]Feuil1!$B$7</f>
        <v>KRAUTKRAMER</v>
      </c>
      <c r="D8" s="1" t="str">
        <f>[7]Feuil1!$B$23</f>
        <v>\\NAS-FICHIERS\Commun\LOCTANT\L'OCTANT\L'OCTANT\MATERIEL\étalonnage US - MT - MPI - ACFM- Gaz\2015\UTM\Rapp verif 201507DMS 2.doc</v>
      </c>
      <c r="E8" s="7" t="str">
        <f t="shared" si="2"/>
        <v>Ref</v>
      </c>
      <c r="F8" s="1" t="str">
        <f>[7]Feuil1!$B$9</f>
        <v>DMS2 - TC</v>
      </c>
      <c r="G8" s="1" t="str">
        <f>[7]Feuil1!$B$10</f>
        <v>01DN89</v>
      </c>
      <c r="H8" s="1" t="str">
        <f>[7]Feuil1!$B$8</f>
        <v>-</v>
      </c>
      <c r="I8" s="1" t="str">
        <f>[7]Feuil1!$F$7</f>
        <v>-</v>
      </c>
      <c r="J8" s="1" t="str">
        <f>[7]Feuil1!$F$18</f>
        <v>OK</v>
      </c>
      <c r="K8" s="1"/>
      <c r="L8" s="1"/>
      <c r="M8" s="1"/>
      <c r="N8" s="2"/>
      <c r="O8" s="2">
        <f>[7]Feuil1!$B$15</f>
        <v>42034</v>
      </c>
      <c r="P8" s="2">
        <f>[7]Feuil1!$B$16</f>
        <v>42399</v>
      </c>
      <c r="Q8" s="2" t="str">
        <f>[7]Feuil1!$B$17</f>
        <v>Conforme</v>
      </c>
      <c r="R8" s="9" t="str">
        <f>[7]Feuil1!$B$19</f>
        <v>20°C</v>
      </c>
      <c r="S8" s="9" t="str">
        <f>[7]Feuil1!$E$14</f>
        <v>Pied a Coulisse</v>
      </c>
      <c r="T8" s="9" t="str">
        <f>[7]Feuil1!$E$15</f>
        <v>N°LAB/15-0241</v>
      </c>
      <c r="U8" s="9" t="str">
        <f>[7]Feuil1!$E$16</f>
        <v>5Z0017201</v>
      </c>
      <c r="V8" s="9" t="str">
        <f>[7]Feuil1!$I$14</f>
        <v>Cale de référence</v>
      </c>
      <c r="W8" s="9" t="str">
        <f>[7]Feuil1!$I$15</f>
        <v>-</v>
      </c>
      <c r="X8" s="10" t="str">
        <f>[7]Feuil1!$I$16</f>
        <v>200201</v>
      </c>
      <c r="Y8" s="1"/>
      <c r="Z8" s="1"/>
      <c r="AA8" s="1"/>
    </row>
    <row r="9" spans="1:27">
      <c r="A9" s="3">
        <f t="shared" si="1"/>
        <v>8</v>
      </c>
      <c r="B9" s="6" t="s">
        <v>13</v>
      </c>
      <c r="C9" s="1" t="str">
        <f>[8]Feuil1!$B$7</f>
        <v>KRAUTKRAMER</v>
      </c>
      <c r="D9" s="1" t="str">
        <f>[8]Feuil1!$B$23</f>
        <v>\\NAS-FICHIERS\Commun\LOCTANT\L'OCTANT\L'OCTANT\MATERIEL\étalonnage US - MT - MPI - ACFM- Gaz\2015\UTM\rapp verif 201511DMS 2.doc</v>
      </c>
      <c r="E9" s="7" t="str">
        <f t="shared" si="2"/>
        <v>Ref</v>
      </c>
      <c r="F9" s="1" t="str">
        <f>[8]Feuil1!$B$9</f>
        <v>DMS2-TC</v>
      </c>
      <c r="G9" s="1" t="str">
        <f>[8]Feuil1!$B$10</f>
        <v>01F5TC</v>
      </c>
      <c r="H9" s="1" t="str">
        <f>[8]Feuil1!$B$8</f>
        <v>-</v>
      </c>
      <c r="I9" s="1" t="str">
        <f>[8]Feuil1!$F$7</f>
        <v>-</v>
      </c>
      <c r="J9" s="1" t="str">
        <f>[8]Feuil1!$F$18</f>
        <v>OK</v>
      </c>
      <c r="K9" s="1"/>
      <c r="L9" s="1"/>
      <c r="M9" s="1"/>
      <c r="N9" s="2"/>
      <c r="O9" s="2">
        <f>[8]Feuil1!$B$15</f>
        <v>42034</v>
      </c>
      <c r="P9" s="2">
        <f>[8]Feuil1!$B$16</f>
        <v>42399</v>
      </c>
      <c r="Q9" s="2" t="str">
        <f>[8]Feuil1!$B$17</f>
        <v>Conforme</v>
      </c>
      <c r="R9" s="9" t="str">
        <f>[8]Feuil1!$B$19</f>
        <v>20°C</v>
      </c>
      <c r="S9" s="9" t="str">
        <f>[8]Feuil1!$E$14</f>
        <v>Pied à coulisse</v>
      </c>
      <c r="T9" s="9" t="str">
        <f>[8]Feuil1!$E$15</f>
        <v>N°LAB/15-0241</v>
      </c>
      <c r="U9" s="9" t="str">
        <f>[8]Feuil1!$E$16</f>
        <v>5Z0017201</v>
      </c>
      <c r="V9" s="9" t="str">
        <f>[8]Feuil1!$I$14</f>
        <v>Cale de référence</v>
      </c>
      <c r="W9" s="9" t="str">
        <f>[8]Feuil1!$I$15</f>
        <v>-</v>
      </c>
      <c r="X9" s="10" t="str">
        <f>[8]Feuil1!$I$16</f>
        <v>200201</v>
      </c>
      <c r="Y9" s="1"/>
      <c r="Z9" s="1"/>
      <c r="AA9" s="1"/>
    </row>
    <row r="10" spans="1:27">
      <c r="A10" s="3">
        <f t="shared" si="1"/>
        <v>9</v>
      </c>
      <c r="B10" s="6" t="s">
        <v>13</v>
      </c>
      <c r="C10" s="1" t="str">
        <f>[9]Feuil1!$B$7</f>
        <v>KRAUTKRAMER</v>
      </c>
      <c r="D10" s="1" t="str">
        <f>[9]Feuil1!$B$23</f>
        <v>\\NAS-FICHIERS\Commun\LOCTANT\L'OCTANT\L'OCTANT\MATERIEL\étalonnage US - MT - MPI - ACFM- Gaz\2015\UTM\rapp verif 201502DMS 2.doc</v>
      </c>
      <c r="E10" s="7" t="str">
        <f t="shared" si="2"/>
        <v>Ref</v>
      </c>
      <c r="F10" s="1" t="str">
        <f>[9]Feuil1!$B$9</f>
        <v>DMS2 - TC</v>
      </c>
      <c r="G10" s="1" t="str">
        <f>[9]Feuil1!$B$10</f>
        <v>01W08M</v>
      </c>
      <c r="H10" s="1" t="str">
        <f>[9]Feuil1!$B$8</f>
        <v>-</v>
      </c>
      <c r="I10" s="1" t="str">
        <f>[9]Feuil1!$F$7</f>
        <v>-</v>
      </c>
      <c r="J10" s="1" t="str">
        <f>[9]Feuil1!$F$18</f>
        <v>OK</v>
      </c>
      <c r="K10" s="1"/>
      <c r="L10" s="1"/>
      <c r="M10" s="1"/>
      <c r="N10" s="2"/>
      <c r="O10" s="2">
        <f>[9]Feuil1!$B$15</f>
        <v>42034</v>
      </c>
      <c r="P10" s="2">
        <f>[9]Feuil1!$B$16</f>
        <v>42399</v>
      </c>
      <c r="Q10" s="2" t="str">
        <f>[9]Feuil1!$B$17</f>
        <v>Conforme</v>
      </c>
      <c r="R10" s="9" t="str">
        <f>[9]Feuil1!$B$19</f>
        <v>20°C</v>
      </c>
      <c r="S10" s="9" t="str">
        <f>[9]Feuil1!$E$14</f>
        <v>Pied à coulisse</v>
      </c>
      <c r="T10" s="9" t="str">
        <f>[9]Feuil1!$E$15</f>
        <v>N°LAB/15-0241</v>
      </c>
      <c r="U10" s="9" t="str">
        <f>[9]Feuil1!$E$16</f>
        <v>5Z0017201</v>
      </c>
      <c r="V10" s="9" t="str">
        <f>[9]Feuil1!$I$14</f>
        <v>Cale de référence</v>
      </c>
      <c r="W10" s="9" t="str">
        <f>[9]Feuil1!$I$15</f>
        <v>-</v>
      </c>
      <c r="X10" s="10">
        <f>[9]Feuil1!$I$16</f>
        <v>200201</v>
      </c>
      <c r="Y10" s="1"/>
      <c r="Z10" s="1"/>
      <c r="AA10" s="1"/>
    </row>
    <row r="11" spans="1:27">
      <c r="A11" s="3">
        <f t="shared" si="1"/>
        <v>10</v>
      </c>
      <c r="B11" s="6" t="s">
        <v>13</v>
      </c>
      <c r="C11" s="1" t="str">
        <f>[10]Feuil1!$B$7</f>
        <v>KRAUTKRAMER</v>
      </c>
      <c r="D11" s="1" t="str">
        <f>[10]Feuil1!$B$23</f>
        <v>\\NAS-FICHIERS\Commun\LOCTANT\L'OCTANT\L'OCTANT\MATERIEL\étalonnage US - MT - MPI - ACFM- Gaz\2015\UTM\rapp verif 201506DMS 2.doc</v>
      </c>
      <c r="E11" s="7" t="str">
        <f t="shared" si="2"/>
        <v>Ref</v>
      </c>
      <c r="F11" s="1" t="str">
        <f>[10]Feuil1!$B$9</f>
        <v>DMS2 - TC</v>
      </c>
      <c r="G11" s="1" t="str">
        <f>[10]Feuil1!$B$10</f>
        <v>0160V9</v>
      </c>
      <c r="H11" s="1" t="str">
        <f>[10]Feuil1!$B$8</f>
        <v>-</v>
      </c>
      <c r="I11" s="1" t="str">
        <f>[10]Feuil1!$F$7</f>
        <v>-</v>
      </c>
      <c r="J11" s="1" t="str">
        <f>[10]Feuil1!$F$18</f>
        <v>OK</v>
      </c>
      <c r="K11" s="1"/>
      <c r="L11" s="1"/>
      <c r="M11" s="1"/>
      <c r="N11" s="2"/>
      <c r="O11" s="2">
        <f>[10]Feuil1!$B$15</f>
        <v>42034</v>
      </c>
      <c r="P11" s="2">
        <f>[10]Feuil1!$B$16</f>
        <v>42399</v>
      </c>
      <c r="Q11" s="2" t="str">
        <f>[10]Feuil1!$B$17</f>
        <v>Conforme</v>
      </c>
      <c r="R11" s="9" t="str">
        <f>[10]Feuil1!$B$19</f>
        <v>20°C</v>
      </c>
      <c r="S11" s="9" t="str">
        <f>[10]Feuil1!$E$14</f>
        <v>Pied a Coulisse</v>
      </c>
      <c r="T11" s="9" t="str">
        <f>[10]Feuil1!$E$15</f>
        <v>N°LAB/15-0241</v>
      </c>
      <c r="U11" s="9" t="str">
        <f>[10]Feuil1!$E$16</f>
        <v>5Z0017201</v>
      </c>
      <c r="V11" s="9" t="str">
        <f>[10]Feuil1!$I$14</f>
        <v>Cale de réfernce</v>
      </c>
      <c r="W11" s="9" t="str">
        <f>[10]Feuil1!$I$15</f>
        <v>-</v>
      </c>
      <c r="X11" s="10" t="str">
        <f>[10]Feuil1!$I$16</f>
        <v>200201</v>
      </c>
      <c r="Y11" s="1"/>
      <c r="Z11" s="1"/>
      <c r="AA11" s="1"/>
    </row>
    <row r="12" spans="1:27">
      <c r="A12" s="3">
        <f t="shared" si="1"/>
        <v>11</v>
      </c>
      <c r="B12" s="6" t="s">
        <v>13</v>
      </c>
      <c r="C12" s="1" t="str">
        <f>[11]Feuil1!$B$7</f>
        <v>KRAUTKRAMER</v>
      </c>
      <c r="D12" s="1" t="str">
        <f>[11]Feuil1!$B$23</f>
        <v>\\NAS-FICHIERS\Commun\LOCTANT\L'OCTANT\L'OCTANT\MATERIEL\étalonnage US - MT - MPI - ACFM- Gaz\2015\UTM\Rapp verif 201509DM4.doc</v>
      </c>
      <c r="E12" s="7" t="str">
        <f t="shared" si="2"/>
        <v>Ref</v>
      </c>
      <c r="F12" s="1" t="str">
        <f>[11]Feuil1!$B$9</f>
        <v>DM4</v>
      </c>
      <c r="G12" s="1" t="str">
        <f>[11]Feuil1!$B$10</f>
        <v>00W2CD</v>
      </c>
      <c r="H12" s="1" t="str">
        <f>[11]Feuil1!$B$8</f>
        <v>B1</v>
      </c>
      <c r="I12" s="1" t="str">
        <f>[11]Feuil1!$F$7</f>
        <v>-</v>
      </c>
      <c r="J12" s="1" t="str">
        <f>[11]Feuil1!$F$18</f>
        <v>OK</v>
      </c>
      <c r="K12" s="1"/>
      <c r="L12" s="1"/>
      <c r="M12" s="1"/>
      <c r="N12" s="2"/>
      <c r="O12" s="2">
        <f>[11]Feuil1!$B$15</f>
        <v>42034</v>
      </c>
      <c r="P12" s="2">
        <f>[11]Feuil1!$B$16</f>
        <v>42399</v>
      </c>
      <c r="Q12" s="2" t="str">
        <f>[11]Feuil1!$B$17</f>
        <v>Conforme</v>
      </c>
      <c r="R12" s="9" t="str">
        <f>[11]Feuil1!$B$19</f>
        <v>20°C</v>
      </c>
      <c r="S12" s="9" t="str">
        <f>[11]Feuil1!$E$14</f>
        <v>Pied à coulisse</v>
      </c>
      <c r="T12" s="9" t="str">
        <f>[11]Feuil1!$E$15</f>
        <v>N°LAB/15-0241</v>
      </c>
      <c r="U12" s="9" t="str">
        <f>[11]Feuil1!$E$16</f>
        <v>5Z0017201</v>
      </c>
      <c r="V12" s="9" t="str">
        <f>[11]Feuil1!$I$14</f>
        <v>Cale de référence</v>
      </c>
      <c r="W12" s="9" t="str">
        <f>[11]Feuil1!$I$15</f>
        <v>-</v>
      </c>
      <c r="X12" s="10" t="str">
        <f>[11]Feuil1!$I$16</f>
        <v>200201</v>
      </c>
      <c r="Y12" s="1"/>
      <c r="Z12" s="1"/>
      <c r="AA12" s="1"/>
    </row>
    <row r="13" spans="1:27">
      <c r="A13" s="3">
        <f t="shared" si="1"/>
        <v>12</v>
      </c>
      <c r="B13" s="6" t="s">
        <v>13</v>
      </c>
      <c r="C13" s="1" t="str">
        <f>[12]Feuil1!$B$7</f>
        <v>STRESSTEL</v>
      </c>
      <c r="D13" s="1" t="str">
        <f>[12]Feuil1!$B$23</f>
        <v>\\NAS-FICHIERS\Commun\LOCTANT\L'OCTANT\L'OCTANT\MATERIEL\étalonnage US - MT - MPI - ACFM- Gaz\2015\UTM\pied coulisse\Rapp verif 201510PocketMIKE.doc</v>
      </c>
      <c r="E13" s="7" t="str">
        <f t="shared" si="2"/>
        <v>Ref</v>
      </c>
      <c r="F13" s="1" t="str">
        <f>[12]Feuil1!$B$9</f>
        <v>Pocket MIKE</v>
      </c>
      <c r="G13" s="1" t="str">
        <f>[12]Feuil1!$B$10</f>
        <v>2015Pocket mike</v>
      </c>
      <c r="H13" s="1" t="str">
        <f>[12]Feuil1!$B$8</f>
        <v>-</v>
      </c>
      <c r="I13" s="1" t="str">
        <f>[12]Feuil1!$F$7</f>
        <v>-</v>
      </c>
      <c r="J13" s="1" t="str">
        <f>[12]Feuil1!$F$18</f>
        <v>OK</v>
      </c>
      <c r="K13" s="1"/>
      <c r="L13" s="1"/>
      <c r="M13" s="1"/>
      <c r="N13" s="2"/>
      <c r="O13" s="2">
        <f>[12]Feuil1!$B$15</f>
        <v>42034</v>
      </c>
      <c r="P13" s="2">
        <f>[12]Feuil1!$B$16</f>
        <v>42399</v>
      </c>
      <c r="Q13" s="2" t="str">
        <f>[12]Feuil1!$B$17</f>
        <v>Conforme</v>
      </c>
      <c r="R13" s="9" t="str">
        <f>[12]Feuil1!$B$19</f>
        <v>20°C</v>
      </c>
      <c r="S13" s="9" t="str">
        <f>[12]Feuil1!$E$14</f>
        <v>Pied à coulisse</v>
      </c>
      <c r="T13" s="9" t="str">
        <f>[12]Feuil1!$E$15</f>
        <v>N°LAB/15-0241</v>
      </c>
      <c r="U13" s="9" t="str">
        <f>[12]Feuil1!$E$16</f>
        <v>5Z0017201</v>
      </c>
      <c r="V13" s="9" t="str">
        <f>[12]Feuil1!$I$14</f>
        <v>Cale de référence</v>
      </c>
      <c r="W13" s="9" t="str">
        <f>[12]Feuil1!$I$15</f>
        <v>-</v>
      </c>
      <c r="X13" s="10" t="str">
        <f>[12]Feuil1!$I$16</f>
        <v>200201</v>
      </c>
      <c r="Y13" s="1"/>
      <c r="Z13" s="1"/>
      <c r="AA13" s="1"/>
    </row>
    <row r="14" spans="1:27">
      <c r="A14" s="3">
        <f t="shared" si="1"/>
        <v>13</v>
      </c>
      <c r="B14" s="6" t="s">
        <v>20</v>
      </c>
      <c r="C14" s="1" t="str">
        <f>[13]Feuil1!$B$7</f>
        <v>Babb co/Parker</v>
      </c>
      <c r="D14" s="1" t="str">
        <f>[13]Feuil1!$B$23</f>
        <v>\\NAS-FICHIERS\Commun\LOCTANT\L'OCTANT\L'OCTANT\MATERIEL\étalonnage US - MT - MPI - ACFM- Gaz\2015\MT\Pince-magnétoscopie AC-BABBCO-B300S-9286.pdf</v>
      </c>
      <c r="E14" s="7" t="str">
        <f t="shared" ref="E14:E15" si="3">HYPERLINK(D14,"Ref")</f>
        <v>Ref</v>
      </c>
      <c r="F14" s="1" t="str">
        <f>[13]Feuil1!$B$9</f>
        <v>B 300 S</v>
      </c>
      <c r="G14" s="1">
        <f>[13]Feuil1!$B$10</f>
        <v>9286</v>
      </c>
      <c r="H14" s="1" t="str">
        <f>[13]Feuil1!$B$8</f>
        <v>-</v>
      </c>
      <c r="I14" s="1" t="str">
        <f>[13]Feuil1!$F$7</f>
        <v>-</v>
      </c>
      <c r="J14" s="1" t="str">
        <f>[13]Feuil1!$F$18</f>
        <v>OK</v>
      </c>
      <c r="K14" s="1"/>
      <c r="L14" s="1"/>
      <c r="M14" s="1"/>
      <c r="N14" s="2" t="str">
        <f>[13]Feuil1!$B$14</f>
        <v>ECCND</v>
      </c>
      <c r="O14" s="2">
        <f>[13]Feuil1!$B$15</f>
        <v>41792</v>
      </c>
      <c r="P14" s="2">
        <f>[13]Feuil1!$B$16</f>
        <v>42157</v>
      </c>
      <c r="Q14" s="2" t="str">
        <f>[13]Feuil1!$B$17</f>
        <v>Conforme</v>
      </c>
      <c r="R14" s="9" t="str">
        <f>[13]Feuil1!$B$19</f>
        <v>-</v>
      </c>
      <c r="S14" s="9" t="str">
        <f>[13]Feuil1!$E$14</f>
        <v>-</v>
      </c>
      <c r="T14" s="9" t="str">
        <f>[13]Feuil1!$E$15</f>
        <v>-</v>
      </c>
      <c r="U14" s="9" t="str">
        <f>[13]Feuil1!$E$16</f>
        <v>-</v>
      </c>
      <c r="V14" s="9" t="str">
        <f>[13]Feuil1!$I$14</f>
        <v>-</v>
      </c>
      <c r="W14" s="9" t="str">
        <f>[13]Feuil1!$I$15</f>
        <v>-</v>
      </c>
      <c r="X14" s="10" t="str">
        <f>[13]Feuil1!$I$16</f>
        <v>-</v>
      </c>
      <c r="Y14" s="1"/>
      <c r="Z14" s="1"/>
      <c r="AA14" s="1"/>
    </row>
    <row r="15" spans="1:27">
      <c r="A15" s="3">
        <f t="shared" si="1"/>
        <v>14</v>
      </c>
      <c r="B15" s="6" t="s">
        <v>20</v>
      </c>
      <c r="C15" s="1" t="str">
        <f>[14]Feuil1!$B$7</f>
        <v>BABBCO</v>
      </c>
      <c r="D15" s="1" t="str">
        <f>[14]Feuil1!$B$23</f>
        <v>\\NAS-FICHIERS\Commun\LOCTANT\L'OCTANT\L'OCTANT\MATERIEL\étalonnage US - MT - MPI - ACFM- Gaz\2015\MT\Pince-magnétoscopie AC-BABBCO-B300S-9292.pdf</v>
      </c>
      <c r="E15" s="7" t="str">
        <f t="shared" si="3"/>
        <v>Ref</v>
      </c>
      <c r="F15" s="1" t="str">
        <f>[14]Feuil1!$B$9</f>
        <v>B 300 S</v>
      </c>
      <c r="G15" s="1">
        <f>[14]Feuil1!$B$10</f>
        <v>9292</v>
      </c>
      <c r="H15" s="1" t="str">
        <f>[14]Feuil1!$B$8</f>
        <v>-</v>
      </c>
      <c r="I15" s="1" t="str">
        <f>[14]Feuil1!$F$7</f>
        <v>-</v>
      </c>
      <c r="J15" s="1" t="str">
        <f>[14]Feuil1!$F$18</f>
        <v>Ok</v>
      </c>
      <c r="K15" s="1"/>
      <c r="L15" s="1"/>
      <c r="M15" s="1"/>
      <c r="N15" s="2" t="str">
        <f>[14]Feuil1!$B$14</f>
        <v>Action NDT</v>
      </c>
      <c r="O15" s="2">
        <f>[14]Feuil1!$B$15</f>
        <v>42114</v>
      </c>
      <c r="P15" s="2">
        <f>[14]Feuil1!$B$16</f>
        <v>42480</v>
      </c>
      <c r="Q15" s="2" t="str">
        <f>[14]Feuil1!$B$17</f>
        <v>Conforme</v>
      </c>
      <c r="R15" s="9" t="str">
        <f>[14]Feuil1!$B$19</f>
        <v>-</v>
      </c>
      <c r="S15" s="9" t="str">
        <f>[14]Feuil1!$E$14</f>
        <v>Luxumètre étalonné</v>
      </c>
      <c r="T15" s="9" t="str">
        <f>[14]Feuil1!$E$15</f>
        <v>HAGNER EC1-X</v>
      </c>
      <c r="U15" s="10" t="str">
        <f>[14]Feuil1!$E$16</f>
        <v>54918</v>
      </c>
      <c r="V15" s="9" t="str">
        <f>[14]Feuil1!$I$14</f>
        <v>Sonde axiale</v>
      </c>
      <c r="W15" s="9" t="str">
        <f>[14]Feuil1!$I$15</f>
        <v>F.W BELL 5180</v>
      </c>
      <c r="X15" s="10" t="str">
        <f>[14]Feuil1!$I$16</f>
        <v>1428327</v>
      </c>
      <c r="Y15" s="1"/>
      <c r="Z15" s="1"/>
      <c r="AA15" s="1"/>
    </row>
    <row r="16" spans="1:27">
      <c r="A16" s="3">
        <f t="shared" si="1"/>
        <v>15</v>
      </c>
      <c r="B16" s="6" t="s">
        <v>21</v>
      </c>
      <c r="C16" s="1" t="str">
        <f>[15]Feuil1!$B$7</f>
        <v>Detecteur de Gaz</v>
      </c>
      <c r="D16" s="1" t="str">
        <f>[15]Feuil1!$B$23</f>
        <v>\\NAS-FICHIERS\Commun\LOCTANT\L'OCTANT\L'OCTANT\MATERIEL\étalonnage US - MT - MPI - ACFM- Gaz\2015\detecteur gaz\K412-1052952.pdf</v>
      </c>
      <c r="E16" s="7" t="str">
        <f t="shared" ref="E16:E22" si="4">HYPERLINK(D16,"Ref")</f>
        <v>Ref</v>
      </c>
      <c r="F16" s="1" t="str">
        <f>[15]Feuil1!$B$9</f>
        <v>GasAlertMicro</v>
      </c>
      <c r="G16" s="1" t="str">
        <f>[15]Feuil1!$B$10</f>
        <v>KA412-1052952</v>
      </c>
      <c r="H16" s="1" t="str">
        <f>[15]Feuil1!$B$8</f>
        <v>-</v>
      </c>
      <c r="I16" s="1" t="str">
        <f>[15]Feuil1!$F$7</f>
        <v>-</v>
      </c>
      <c r="J16" s="1" t="str">
        <f>[15]Feuil1!$F$18</f>
        <v>OK</v>
      </c>
      <c r="K16" s="1"/>
      <c r="L16" s="1"/>
      <c r="M16" s="1"/>
      <c r="N16" s="2" t="str">
        <f>[15]Feuil1!$B$14</f>
        <v>L.E.M.S</v>
      </c>
      <c r="O16" s="2">
        <f>[15]Feuil1!$B$15</f>
        <v>42122</v>
      </c>
      <c r="P16" s="2">
        <f>[15]Feuil1!$B$16</f>
        <v>42377</v>
      </c>
      <c r="Q16" s="2" t="str">
        <f>[15]Feuil1!$B$17</f>
        <v>Conforme</v>
      </c>
      <c r="R16" s="9" t="str">
        <f>[15]Feuil1!$B$19</f>
        <v>-</v>
      </c>
      <c r="S16" s="9" t="str">
        <f>[15]Feuil1!$E$14</f>
        <v>Station de test</v>
      </c>
      <c r="T16" s="9" t="str">
        <f>[15]Feuil1!$E$15</f>
        <v>-</v>
      </c>
      <c r="U16" s="9" t="str">
        <f>[15]Feuil1!$E$16</f>
        <v>Z312001658</v>
      </c>
      <c r="V16" s="9" t="str">
        <f>[15]Feuil1!$I$14</f>
        <v>-</v>
      </c>
      <c r="W16" s="9" t="str">
        <f>[15]Feuil1!$I$15</f>
        <v>-</v>
      </c>
      <c r="X16" s="10" t="str">
        <f>[15]Feuil1!$I$16</f>
        <v>-</v>
      </c>
      <c r="Y16" s="1"/>
      <c r="Z16" s="1"/>
      <c r="AA16" s="1"/>
    </row>
    <row r="17" spans="1:27">
      <c r="A17" s="3">
        <f t="shared" si="1"/>
        <v>16</v>
      </c>
      <c r="B17" s="6" t="s">
        <v>21</v>
      </c>
      <c r="C17" s="1" t="str">
        <f>[16]Feuil1!$B$7</f>
        <v>Detecteur de gaz</v>
      </c>
      <c r="D17" s="1" t="str">
        <f>[16]Feuil1!$B$23</f>
        <v>\\NAS-FICHIERS\Commun\LOCTANT\L'OCTANT\L'OCTANT\MATERIEL\étalonnage US - MT - MPI - ACFM- Gaz\2015\detecteur gaz\K412-1052955.pdf</v>
      </c>
      <c r="E17" s="7" t="str">
        <f t="shared" si="4"/>
        <v>Ref</v>
      </c>
      <c r="F17" s="1" t="str">
        <f>[16]Feuil1!$B$9</f>
        <v>GasAlertMicro</v>
      </c>
      <c r="G17" s="1" t="str">
        <f>[16]Feuil1!$B$10</f>
        <v>KA412-1052955</v>
      </c>
      <c r="H17" s="1" t="str">
        <f>[16]Feuil1!$B$8</f>
        <v>C</v>
      </c>
      <c r="I17" s="1" t="str">
        <f>[16]Feuil1!$F$7</f>
        <v>-</v>
      </c>
      <c r="J17" s="1" t="str">
        <f>[16]Feuil1!$F$18</f>
        <v>OK</v>
      </c>
      <c r="K17" s="1"/>
      <c r="L17" s="1"/>
      <c r="M17" s="1"/>
      <c r="N17" s="2" t="str">
        <f>[16]Feuil1!$B$14</f>
        <v>L.E.M.S</v>
      </c>
      <c r="O17" s="2">
        <f>[16]Feuil1!$B$15</f>
        <v>42020</v>
      </c>
      <c r="P17" s="2">
        <f>[16]Feuil1!$B$16</f>
        <v>42385</v>
      </c>
      <c r="Q17" s="2" t="str">
        <f>[16]Feuil1!$B$17</f>
        <v>Conforme</v>
      </c>
      <c r="R17" s="9" t="str">
        <f>[16]Feuil1!$B$19</f>
        <v>-</v>
      </c>
      <c r="S17" s="9" t="str">
        <f>[16]Feuil1!$E$14</f>
        <v>Station de test</v>
      </c>
      <c r="T17" s="9" t="str">
        <f>[16]Feuil1!$E$15</f>
        <v>-</v>
      </c>
      <c r="U17" s="9" t="str">
        <f>[16]Feuil1!$E$16</f>
        <v>Z311-023226</v>
      </c>
      <c r="V17" s="9" t="str">
        <f>[16]Feuil1!$I$14</f>
        <v>-</v>
      </c>
      <c r="W17" s="9" t="str">
        <f>[16]Feuil1!$I$15</f>
        <v>-</v>
      </c>
      <c r="X17" s="10" t="str">
        <f>[16]Feuil1!$I$16</f>
        <v>-</v>
      </c>
      <c r="Y17" s="1"/>
      <c r="Z17" s="1"/>
      <c r="AA17" s="1"/>
    </row>
    <row r="18" spans="1:27">
      <c r="A18" s="3">
        <f t="shared" si="1"/>
        <v>17</v>
      </c>
      <c r="B18" s="6" t="s">
        <v>21</v>
      </c>
      <c r="C18" s="1" t="str">
        <f>[17]Feuil1!$B$7</f>
        <v>Detecteur de gaz</v>
      </c>
      <c r="D18" s="1" t="str">
        <f>[17]Feuil1!$B$23</f>
        <v>\\NAS-FICHIERS\Commun\LOCTANT\L'OCTANT\L'OCTANT\MATERIEL\étalonnage US - MT - MPI - ACFM- Gaz\2015\detecteur gaz\K412-1052960.pdf</v>
      </c>
      <c r="E18" s="7" t="str">
        <f t="shared" si="4"/>
        <v>Ref</v>
      </c>
      <c r="F18" s="1" t="str">
        <f>[17]Feuil1!$B$9</f>
        <v>GasAlertMicro</v>
      </c>
      <c r="G18" s="1" t="str">
        <f>[17]Feuil1!$B$10</f>
        <v>KA412-1052960</v>
      </c>
      <c r="H18" s="1" t="str">
        <f>[17]Feuil1!$B$8</f>
        <v>-</v>
      </c>
      <c r="I18" s="1" t="str">
        <f>[17]Feuil1!$F$7</f>
        <v>-</v>
      </c>
      <c r="J18" s="1" t="str">
        <f>[17]Feuil1!$F$18</f>
        <v>OK</v>
      </c>
      <c r="K18" s="1"/>
      <c r="L18" s="1"/>
      <c r="M18" s="1"/>
      <c r="N18" s="2" t="str">
        <f>[17]Feuil1!$B$14</f>
        <v>L.E.M.S</v>
      </c>
      <c r="O18" s="2">
        <f>[17]Feuil1!$B$15</f>
        <v>42122</v>
      </c>
      <c r="P18" s="2">
        <f>[17]Feuil1!$B$16</f>
        <v>42487</v>
      </c>
      <c r="Q18" s="2" t="str">
        <f>[17]Feuil1!$B$17</f>
        <v>Conforme</v>
      </c>
      <c r="R18" s="9" t="str">
        <f>[17]Feuil1!$B$19</f>
        <v>-</v>
      </c>
      <c r="S18" s="9" t="str">
        <f>[17]Feuil1!$E$14</f>
        <v>Station de test</v>
      </c>
      <c r="T18" s="9" t="str">
        <f>[17]Feuil1!$E$15</f>
        <v>-</v>
      </c>
      <c r="U18" s="9" t="str">
        <f>[17]Feuil1!$E$16</f>
        <v>Z311-023226</v>
      </c>
      <c r="V18" s="9" t="str">
        <f>[17]Feuil1!$I$14</f>
        <v>-</v>
      </c>
      <c r="W18" s="9" t="str">
        <f>[17]Feuil1!$I$15</f>
        <v>-</v>
      </c>
      <c r="X18" s="10" t="str">
        <f>[17]Feuil1!$I$16</f>
        <v>-</v>
      </c>
      <c r="Y18" s="1"/>
      <c r="Z18" s="1"/>
      <c r="AA18" s="1"/>
    </row>
    <row r="19" spans="1:27">
      <c r="A19" s="3">
        <f t="shared" si="1"/>
        <v>18</v>
      </c>
      <c r="B19" s="6" t="s">
        <v>21</v>
      </c>
      <c r="C19" s="1" t="str">
        <f>[18]Feuil1!$B$7</f>
        <v>Detecteur de gaz</v>
      </c>
      <c r="D19" s="1" t="str">
        <f>[18]Feuil1!$B$23</f>
        <v>\\NAS-FICHIERS\Commun\LOCTANT\L'OCTANT\L'OCTANT\MATERIEL\étalonnage US - MT - MPI - ACFM- Gaz\2015\detecteur gaz\KA412-1052978.pdf</v>
      </c>
      <c r="E19" s="7" t="str">
        <f t="shared" si="4"/>
        <v>Ref</v>
      </c>
      <c r="F19" s="1" t="str">
        <f>[18]Feuil1!$B$9</f>
        <v>GasAlertMicro</v>
      </c>
      <c r="G19" s="1" t="str">
        <f>[18]Feuil1!$B$10</f>
        <v>KA412-1052978</v>
      </c>
      <c r="H19" s="1" t="str">
        <f>[18]Feuil1!$B$8</f>
        <v>-</v>
      </c>
      <c r="I19" s="1" t="str">
        <f>[18]Feuil1!$F$7</f>
        <v>-</v>
      </c>
      <c r="J19" s="1" t="str">
        <f>[18]Feuil1!$F$18</f>
        <v>OK</v>
      </c>
      <c r="K19" s="1"/>
      <c r="L19" s="1"/>
      <c r="M19" s="1"/>
      <c r="N19" s="2" t="str">
        <f>[18]Feuil1!$B$14</f>
        <v>L.E.M.S</v>
      </c>
      <c r="O19" s="2">
        <f>[18]Feuil1!$B$15</f>
        <v>42012</v>
      </c>
      <c r="P19" s="2">
        <f>[18]Feuil1!$B$16</f>
        <v>42377</v>
      </c>
      <c r="Q19" s="2" t="str">
        <f>[18]Feuil1!$B$17</f>
        <v>Conforme</v>
      </c>
      <c r="R19" s="9" t="str">
        <f>[18]Feuil1!$B$19</f>
        <v>-</v>
      </c>
      <c r="S19" s="9" t="str">
        <f>[18]Feuil1!$E$14</f>
        <v>Station de test</v>
      </c>
      <c r="T19" s="9" t="str">
        <f>[18]Feuil1!$E$15</f>
        <v>-</v>
      </c>
      <c r="U19" s="9" t="str">
        <f>[18]Feuil1!$E$16</f>
        <v>Z311-023226</v>
      </c>
      <c r="V19" s="9" t="str">
        <f>[18]Feuil1!$I$14</f>
        <v>-</v>
      </c>
      <c r="W19" s="9" t="str">
        <f>[18]Feuil1!$I$15</f>
        <v>-</v>
      </c>
      <c r="X19" s="10" t="str">
        <f>[18]Feuil1!$I$16</f>
        <v>-</v>
      </c>
      <c r="Y19" s="1"/>
      <c r="Z19" s="1"/>
      <c r="AA19" s="1"/>
    </row>
    <row r="20" spans="1:27">
      <c r="A20" s="3">
        <f t="shared" si="1"/>
        <v>19</v>
      </c>
      <c r="B20" s="6" t="s">
        <v>21</v>
      </c>
      <c r="C20" s="1" t="str">
        <f>[19]Feuil1!$B$7</f>
        <v>Detecteur de gaz</v>
      </c>
      <c r="D20" s="1" t="str">
        <f>[19]Feuil1!$B$23</f>
        <v>\\NAS-FICHIERS\Commun\LOCTANT\L'OCTANT\L'OCTANT\MATERIEL\étalonnage US - MT - MPI - ACFM- Gaz\2015\detecteur gaz\K412-1053184.pdf</v>
      </c>
      <c r="E20" s="7" t="str">
        <f t="shared" si="4"/>
        <v>Ref</v>
      </c>
      <c r="F20" s="1" t="str">
        <f>[19]Feuil1!$B$9</f>
        <v>GasAlertMicro</v>
      </c>
      <c r="G20" s="1" t="str">
        <f>[19]Feuil1!$B$10</f>
        <v>KA412-1053184</v>
      </c>
      <c r="H20" s="1" t="str">
        <f>[19]Feuil1!$B$8</f>
        <v>-</v>
      </c>
      <c r="I20" s="1" t="str">
        <f>[19]Feuil1!$F$7</f>
        <v>-</v>
      </c>
      <c r="J20" s="1" t="str">
        <f>[19]Feuil1!$F$18</f>
        <v>OK</v>
      </c>
      <c r="K20" s="1"/>
      <c r="L20" s="1"/>
      <c r="M20" s="1"/>
      <c r="N20" s="2" t="str">
        <f>[19]Feuil1!$B$14</f>
        <v>L.E.M.S</v>
      </c>
      <c r="O20" s="2">
        <f>[19]Feuil1!$B$15</f>
        <v>42020</v>
      </c>
      <c r="P20" s="2">
        <f>[19]Feuil1!$B$16</f>
        <v>42385</v>
      </c>
      <c r="Q20" s="2" t="str">
        <f>[19]Feuil1!$B$17</f>
        <v>Conforme</v>
      </c>
      <c r="R20" s="9" t="str">
        <f>[19]Feuil1!$B$19</f>
        <v>-</v>
      </c>
      <c r="S20" s="9" t="str">
        <f>[19]Feuil1!$E$14</f>
        <v>Station de test</v>
      </c>
      <c r="T20" s="9" t="str">
        <f>[19]Feuil1!$E$15</f>
        <v>-</v>
      </c>
      <c r="U20" s="9" t="str">
        <f>[19]Feuil1!$E$16</f>
        <v>Z312-001658</v>
      </c>
      <c r="V20" s="9" t="str">
        <f>[19]Feuil1!$I$14</f>
        <v>-</v>
      </c>
      <c r="W20" s="9" t="str">
        <f>[19]Feuil1!$I$15</f>
        <v>-</v>
      </c>
      <c r="X20" s="10" t="str">
        <f>[19]Feuil1!$I$16</f>
        <v>-</v>
      </c>
      <c r="Y20" s="1"/>
      <c r="Z20" s="1"/>
      <c r="AA20" s="1"/>
    </row>
    <row r="21" spans="1:27">
      <c r="A21" s="3">
        <f t="shared" si="1"/>
        <v>20</v>
      </c>
      <c r="B21" s="6" t="s">
        <v>21</v>
      </c>
      <c r="C21" s="1" t="str">
        <f>[20]Feuil1!$B$7</f>
        <v>Detecteur de gaz</v>
      </c>
      <c r="D21" s="1" t="str">
        <f>[20]Feuil1!$B$23</f>
        <v>\\NAS-FICHIERS\Commun\LOCTANT\L'OCTANT\L'OCTANT\MATERIEL\étalonnage US - MT - MPI - ACFM- Gaz\2015\detecteur gaz\KA413-1105410.pdf</v>
      </c>
      <c r="E21" s="7" t="str">
        <f t="shared" si="4"/>
        <v>Ref</v>
      </c>
      <c r="F21" s="1" t="str">
        <f>[20]Feuil1!$B$9</f>
        <v>GasAlertMicro</v>
      </c>
      <c r="G21" s="1" t="str">
        <f>[20]Feuil1!$B$10</f>
        <v>KA413-1105410</v>
      </c>
      <c r="H21" s="1" t="str">
        <f>[20]Feuil1!$B$8</f>
        <v>-</v>
      </c>
      <c r="I21" s="1" t="str">
        <f>[20]Feuil1!$F$7</f>
        <v>-</v>
      </c>
      <c r="J21" s="1" t="str">
        <f>[20]Feuil1!$F$18</f>
        <v>OK</v>
      </c>
      <c r="K21" s="1"/>
      <c r="L21" s="1"/>
      <c r="M21" s="1"/>
      <c r="N21" s="2" t="str">
        <f>[20]Feuil1!$B$14</f>
        <v>L.E.M.S</v>
      </c>
      <c r="O21" s="2">
        <f>[20]Feuil1!$B$15</f>
        <v>42012</v>
      </c>
      <c r="P21" s="2">
        <f>[20]Feuil1!$B$16</f>
        <v>42377</v>
      </c>
      <c r="Q21" s="2" t="str">
        <f>[20]Feuil1!$B$17</f>
        <v>Conforme</v>
      </c>
      <c r="R21" s="9" t="str">
        <f>[20]Feuil1!$B$19</f>
        <v>-</v>
      </c>
      <c r="S21" s="9" t="str">
        <f>[20]Feuil1!$E$14</f>
        <v>Station de test</v>
      </c>
      <c r="T21" s="9" t="str">
        <f>[20]Feuil1!$E$15</f>
        <v>-</v>
      </c>
      <c r="U21" s="9" t="str">
        <f>[20]Feuil1!$E$16</f>
        <v>Z312-001658</v>
      </c>
      <c r="V21" s="9" t="str">
        <f>[20]Feuil1!$I$14</f>
        <v>-</v>
      </c>
      <c r="W21" s="9" t="str">
        <f>[20]Feuil1!$I$15</f>
        <v>-</v>
      </c>
      <c r="X21" s="10" t="str">
        <f>[20]Feuil1!$I$16</f>
        <v>-</v>
      </c>
      <c r="Y21" s="1"/>
      <c r="Z21" s="1"/>
      <c r="AA21" s="1"/>
    </row>
    <row r="22" spans="1:27">
      <c r="A22" s="3">
        <f t="shared" si="1"/>
        <v>21</v>
      </c>
      <c r="B22" s="6" t="s">
        <v>21</v>
      </c>
      <c r="C22" s="1" t="str">
        <f>[21]Feuil1!$B$7</f>
        <v>Detecteur de gaz</v>
      </c>
      <c r="D22" s="1" t="str">
        <f>[21]Feuil1!$B$23</f>
        <v>\\NAS-FICHIERS\Commun\LOCTANT\L'OCTANT\L'OCTANT\MATERIEL\étalonnage US - MT - MPI - ACFM- Gaz\2015\detecteur gaz\KA413-1105425.pdf</v>
      </c>
      <c r="E22" s="7" t="str">
        <f t="shared" si="4"/>
        <v>Ref</v>
      </c>
      <c r="F22" s="1" t="str">
        <f>[21]Feuil1!$B$9</f>
        <v>GasAlertMicro</v>
      </c>
      <c r="G22" s="1" t="str">
        <f>[21]Feuil1!$B$10</f>
        <v>KA413-1105425</v>
      </c>
      <c r="H22" s="1" t="str">
        <f>[21]Feuil1!$B$8</f>
        <v>-</v>
      </c>
      <c r="I22" s="1" t="str">
        <f>[21]Feuil1!$F$7</f>
        <v>-</v>
      </c>
      <c r="J22" s="1" t="str">
        <f>[21]Feuil1!$F$18</f>
        <v>OK</v>
      </c>
      <c r="K22" s="1"/>
      <c r="L22" s="1"/>
      <c r="M22" s="1"/>
      <c r="N22" s="2" t="str">
        <f>[21]Feuil1!$B$14</f>
        <v>L.E.M.S</v>
      </c>
      <c r="O22" s="2">
        <f>[21]Feuil1!$B$15</f>
        <v>42012</v>
      </c>
      <c r="P22" s="2">
        <f>[21]Feuil1!$B$16</f>
        <v>42377</v>
      </c>
      <c r="Q22" s="2" t="str">
        <f>[21]Feuil1!$B$17</f>
        <v>Conforme</v>
      </c>
      <c r="R22" s="9" t="str">
        <f>[21]Feuil1!$B$19</f>
        <v>-</v>
      </c>
      <c r="S22" s="9" t="str">
        <f>[21]Feuil1!$E$14</f>
        <v>Station de test</v>
      </c>
      <c r="T22" s="9" t="str">
        <f>[21]Feuil1!$E$15</f>
        <v>-</v>
      </c>
      <c r="U22" s="9" t="str">
        <f>[21]Feuil1!$E$16</f>
        <v>Z311-020168</v>
      </c>
      <c r="V22" s="9" t="str">
        <f>[21]Feuil1!$I$14</f>
        <v>-</v>
      </c>
      <c r="W22" s="9" t="str">
        <f>[21]Feuil1!$I$15</f>
        <v>-</v>
      </c>
      <c r="X22" s="10" t="str">
        <f>[21]Feuil1!$I$16</f>
        <v>-</v>
      </c>
      <c r="Y22" s="1"/>
      <c r="Z22" s="1"/>
      <c r="AA22" s="1"/>
    </row>
    <row r="23" spans="1:27">
      <c r="A23" s="3">
        <f t="shared" si="1"/>
        <v>22</v>
      </c>
      <c r="B23" s="6" t="s">
        <v>22</v>
      </c>
      <c r="C23" s="1" t="str">
        <f>[22]Feuil1!$B$7</f>
        <v xml:space="preserve">ACFM </v>
      </c>
      <c r="D23" s="1" t="str">
        <f>[22]Feuil1!$B$23</f>
        <v>\\NAS-FICHIERS\Commun\LOCTANT\L'OCTANT\L'OCTANT\MATERIEL\étalonnage US - MT - MPI - ACFM- Gaz\2015\ACFM\amigo 2465 Fr &amp; ang .pdf</v>
      </c>
      <c r="E23" s="7" t="str">
        <f t="shared" ref="E23:E24" si="5">HYPERLINK(D23,"Ref")</f>
        <v>Ref</v>
      </c>
      <c r="F23" s="1" t="str">
        <f>[22]Feuil1!$B$9</f>
        <v>TSC AMIGO N°2465</v>
      </c>
      <c r="G23" s="1" t="str">
        <f>[22]Feuil1!$B$10</f>
        <v>Straight Mini Pencil - 5 KHZ (N°3054)</v>
      </c>
      <c r="H23" s="1" t="str">
        <f>[22]Feuil1!$B$8</f>
        <v>-</v>
      </c>
      <c r="I23" s="1" t="str">
        <f>[22]Feuil1!$F$7</f>
        <v>-</v>
      </c>
      <c r="J23" s="1" t="str">
        <f>[22]Feuil1!$F$18</f>
        <v>OK</v>
      </c>
      <c r="K23" s="1"/>
      <c r="L23" s="1"/>
      <c r="M23" s="1"/>
      <c r="N23" s="2"/>
      <c r="O23" s="2">
        <f>[22]Feuil1!$B$15</f>
        <v>42065</v>
      </c>
      <c r="P23" s="2">
        <f>[22]Feuil1!$B$16</f>
        <v>42431</v>
      </c>
      <c r="Q23" s="2" t="str">
        <f>[22]Feuil1!$B$17</f>
        <v>Conforme</v>
      </c>
      <c r="R23" s="9" t="str">
        <f>[22]Feuil1!$B$19</f>
        <v>-</v>
      </c>
      <c r="S23" s="9" t="str">
        <f>[22]Feuil1!$E$14</f>
        <v>Tôle de carbone (défaut 4mm*0,2mm*30mm)</v>
      </c>
      <c r="T23" s="9" t="str">
        <f>[22]Feuil1!$E$15</f>
        <v>-</v>
      </c>
      <c r="U23" s="9" t="str">
        <f>[22]Feuil1!$E$16</f>
        <v>-</v>
      </c>
      <c r="V23" s="9" t="str">
        <f>[22]Feuil1!$I$14</f>
        <v>-</v>
      </c>
      <c r="W23" s="9" t="str">
        <f>[22]Feuil1!$I$15</f>
        <v>-</v>
      </c>
      <c r="X23" s="10" t="str">
        <f>[22]Feuil1!$I$16</f>
        <v>-</v>
      </c>
      <c r="Y23" s="1"/>
      <c r="Z23" s="1"/>
      <c r="AA23" s="1"/>
    </row>
    <row r="24" spans="1:27">
      <c r="A24" s="3">
        <f t="shared" si="1"/>
        <v>23</v>
      </c>
      <c r="B24" s="6" t="s">
        <v>22</v>
      </c>
      <c r="C24" s="1" t="str">
        <f>[23]Feuil1!$B$7</f>
        <v xml:space="preserve">ACFM </v>
      </c>
      <c r="D24" s="1" t="str">
        <f>[23]Feuil1!$B$23</f>
        <v>\\NAS-FICHIERS\Commun\LOCTANT\L'OCTANT\L'OCTANT\MATERIEL\étalonnage US - MT - MPI - ACFM- Gaz\2015\ACFM\amigo 2465 Fr &amp; ang .pdf</v>
      </c>
      <c r="E24" s="7" t="str">
        <f t="shared" si="5"/>
        <v>Ref</v>
      </c>
      <c r="F24" s="1" t="str">
        <f>[23]Feuil1!$B$9</f>
        <v>TSC AMIGO N°2465</v>
      </c>
      <c r="G24" s="1" t="str">
        <f>[23]Feuil1!$B$10</f>
        <v>Standart Weld Probe - 5 KHZ (N°3235)</v>
      </c>
      <c r="H24" s="1" t="str">
        <f>[23]Feuil1!$B$8</f>
        <v>-</v>
      </c>
      <c r="I24" s="1" t="str">
        <f>[23]Feuil1!$F$7</f>
        <v>-</v>
      </c>
      <c r="J24" s="1" t="str">
        <f>[23]Feuil1!$F$18</f>
        <v>OK</v>
      </c>
      <c r="K24" s="1"/>
      <c r="L24" s="1"/>
      <c r="M24" s="1"/>
      <c r="N24" s="2"/>
      <c r="O24" s="2">
        <f>[23]Feuil1!$B$15</f>
        <v>42065</v>
      </c>
      <c r="P24" s="2">
        <f>[23]Feuil1!$B$16</f>
        <v>42431</v>
      </c>
      <c r="Q24" s="2" t="str">
        <f>[23]Feuil1!$B$17</f>
        <v>Conforme</v>
      </c>
      <c r="R24" s="9" t="str">
        <f>[23]Feuil1!$B$19</f>
        <v>-</v>
      </c>
      <c r="S24" s="9" t="str">
        <f>[23]Feuil1!$E$14</f>
        <v>Tôle de carbone (défaut 4mm*0,2mm*30mm)</v>
      </c>
      <c r="T24" s="9" t="str">
        <f>[23]Feuil1!$E$15</f>
        <v>-</v>
      </c>
      <c r="U24" s="9" t="str">
        <f>[23]Feuil1!$E$16</f>
        <v>-</v>
      </c>
      <c r="V24" s="9" t="str">
        <f>[23]Feuil1!$I$14</f>
        <v>-</v>
      </c>
      <c r="W24" s="9" t="str">
        <f>[23]Feuil1!$I$15</f>
        <v>-</v>
      </c>
      <c r="X24" s="10" t="str">
        <f>[23]Feuil1!$I$16</f>
        <v>-</v>
      </c>
      <c r="Y24" s="1"/>
      <c r="Z24" s="1"/>
      <c r="AA24" s="1"/>
    </row>
    <row r="25" spans="1:27">
      <c r="A25" s="3">
        <f t="shared" si="1"/>
        <v>24</v>
      </c>
      <c r="B25" s="6" t="s">
        <v>22</v>
      </c>
      <c r="C25" s="1" t="str">
        <f>[24]Feuil1!$B$7</f>
        <v xml:space="preserve">ACFM </v>
      </c>
      <c r="D25" s="1" t="str">
        <f>[24]Feuil1!$B$23</f>
        <v>\\NAS-FICHIERS\Commun\LOCTANT\L'OCTANT\L'OCTANT\MATERIEL\étalonnage US - MT - MPI - ACFM- Gaz\2015\ACFM\amigo 2465 Fr &amp; ang .pdf</v>
      </c>
      <c r="E25" s="7" t="str">
        <f>HYPERLINK(D25,"Ref")</f>
        <v>Ref</v>
      </c>
      <c r="F25" s="1" t="str">
        <f>[24]Feuil1!$B$9</f>
        <v>TSC AMIGO N°2465</v>
      </c>
      <c r="G25" s="1" t="str">
        <f>[24]Feuil1!$B$10</f>
        <v>Weld Probe - 5 Khz - UW (N°3264)</v>
      </c>
      <c r="H25" s="1" t="str">
        <f>[24]Feuil1!$B$8</f>
        <v>-</v>
      </c>
      <c r="I25" s="1" t="str">
        <f>[24]Feuil1!$F$7</f>
        <v>-</v>
      </c>
      <c r="J25" s="1" t="str">
        <f>[24]Feuil1!$F$18</f>
        <v>OK</v>
      </c>
      <c r="K25" s="1"/>
      <c r="L25" s="1"/>
      <c r="M25" s="1"/>
      <c r="N25" s="2"/>
      <c r="O25" s="2">
        <f>[24]Feuil1!$B$15</f>
        <v>42065</v>
      </c>
      <c r="P25" s="2">
        <f>[24]Feuil1!$B$16</f>
        <v>42431</v>
      </c>
      <c r="Q25" s="2" t="str">
        <f>[24]Feuil1!$B$17</f>
        <v>Conforme</v>
      </c>
      <c r="R25" s="9" t="str">
        <f>[24]Feuil1!$B$19</f>
        <v>-</v>
      </c>
      <c r="S25" s="9" t="str">
        <f>[24]Feuil1!$E$14</f>
        <v>Tôle de carbone (défaut 4mm*0,2mm*30mm)</v>
      </c>
      <c r="T25" s="9" t="str">
        <f>[24]Feuil1!$E$15</f>
        <v>-</v>
      </c>
      <c r="U25" s="9" t="str">
        <f>[24]Feuil1!$E$16</f>
        <v>-</v>
      </c>
      <c r="V25" s="9" t="str">
        <f>[24]Feuil1!$I$14</f>
        <v>-</v>
      </c>
      <c r="W25" s="9" t="str">
        <f>[24]Feuil1!$I$15</f>
        <v>-</v>
      </c>
      <c r="X25" s="10" t="str">
        <f>[24]Feuil1!$I$16</f>
        <v>-</v>
      </c>
      <c r="Y25" s="1"/>
      <c r="Z25" s="1"/>
      <c r="AA25" s="1"/>
    </row>
    <row r="26" spans="1:27">
      <c r="A26" s="3">
        <f t="shared" si="1"/>
        <v>25</v>
      </c>
      <c r="B26" s="6" t="s">
        <v>22</v>
      </c>
      <c r="C26" s="1" t="str">
        <f>[25]Feuil1!$B$7</f>
        <v xml:space="preserve">ACFM </v>
      </c>
      <c r="D26" s="1" t="str">
        <f>[25]Feuil1!$B$23</f>
        <v>\\NAS-FICHIERS\Commun\LOCTANT\L'OCTANT\L'OCTANT\MATERIEL\étalonnage US - MT - MPI - ACFM- Gaz\2015\ACFM\amigo 2465 Fr &amp; ang .pdf</v>
      </c>
      <c r="E26" s="7" t="str">
        <f t="shared" ref="E26:E30" si="6">HYPERLINK(D26,"Ref")</f>
        <v>Ref</v>
      </c>
      <c r="F26" s="1" t="str">
        <f>[25]Feuil1!$B$9</f>
        <v>TSC AMIGO N°2465</v>
      </c>
      <c r="G26" s="1" t="str">
        <f>[25]Feuil1!$B$10</f>
        <v>Standard Weld Probe - 5Khz (N°3809)</v>
      </c>
      <c r="H26" s="1" t="str">
        <f>[25]Feuil1!$B$8</f>
        <v>-</v>
      </c>
      <c r="I26" s="1" t="str">
        <f>[25]Feuil1!$F$7</f>
        <v>-</v>
      </c>
      <c r="J26" s="1" t="str">
        <f>[25]Feuil1!$F$18</f>
        <v>OK</v>
      </c>
      <c r="K26" s="1"/>
      <c r="L26" s="1"/>
      <c r="M26" s="1"/>
      <c r="N26" s="2"/>
      <c r="O26" s="2">
        <f>[25]Feuil1!$B$15</f>
        <v>42065</v>
      </c>
      <c r="P26" s="2">
        <f>[25]Feuil1!$B$16</f>
        <v>42431</v>
      </c>
      <c r="Q26" s="2" t="str">
        <f>[25]Feuil1!$B$17</f>
        <v>Conforme</v>
      </c>
      <c r="R26" s="9" t="str">
        <f>[25]Feuil1!$B$19</f>
        <v>-</v>
      </c>
      <c r="S26" s="9" t="str">
        <f>[25]Feuil1!$E$14</f>
        <v>Tôle de carbone (défaut 4mm*0,2mm*30mm)</v>
      </c>
      <c r="T26" s="9" t="str">
        <f>[25]Feuil1!$E$15</f>
        <v>-</v>
      </c>
      <c r="U26" s="9" t="str">
        <f>[25]Feuil1!$E$16</f>
        <v>-</v>
      </c>
      <c r="V26" s="9" t="str">
        <f>[25]Feuil1!$I$14</f>
        <v>-</v>
      </c>
      <c r="W26" s="9" t="str">
        <f>[25]Feuil1!$I$15</f>
        <v>-</v>
      </c>
      <c r="X26" s="10" t="str">
        <f>[25]Feuil1!$I$16</f>
        <v>-</v>
      </c>
      <c r="Y26" s="1"/>
      <c r="Z26" s="1"/>
      <c r="AA26" s="1"/>
    </row>
    <row r="27" spans="1:27">
      <c r="A27" s="3">
        <f t="shared" si="1"/>
        <v>26</v>
      </c>
      <c r="B27" s="6" t="s">
        <v>22</v>
      </c>
      <c r="C27" s="1" t="str">
        <f>[26]Feuil1!$B$7</f>
        <v xml:space="preserve">ACFM </v>
      </c>
      <c r="D27" s="1" t="str">
        <f>[26]Feuil1!$B$23</f>
        <v>\\NAS-FICHIERS\Commun\LOCTANT\L'OCTANT\L'OCTANT\MATERIEL\étalonnage US - MT - MPI - ACFM- Gaz\2015\ACFM\amigo 2465 Fr &amp; ang .pdf</v>
      </c>
      <c r="E27" s="7" t="str">
        <f t="shared" si="6"/>
        <v>Ref</v>
      </c>
      <c r="F27" s="1" t="str">
        <f>[26]Feuil1!$B$9</f>
        <v>TSC AMIGO N°2465</v>
      </c>
      <c r="G27" s="1" t="str">
        <f>[26]Feuil1!$B$10</f>
        <v>Straight Mini pencil Probe - 5Khz (N°3823)</v>
      </c>
      <c r="H27" s="1" t="str">
        <f>[26]Feuil1!$B$8</f>
        <v>-</v>
      </c>
      <c r="I27" s="1" t="str">
        <f>[26]Feuil1!$F$7</f>
        <v>-</v>
      </c>
      <c r="J27" s="1" t="str">
        <f>[26]Feuil1!$F$18</f>
        <v>OK</v>
      </c>
      <c r="K27" s="1"/>
      <c r="L27" s="1"/>
      <c r="M27" s="1"/>
      <c r="N27" s="2"/>
      <c r="O27" s="2">
        <f>[26]Feuil1!$B$15</f>
        <v>42065</v>
      </c>
      <c r="P27" s="2">
        <f>[26]Feuil1!$B$16</f>
        <v>42431</v>
      </c>
      <c r="Q27" s="2" t="str">
        <f>[26]Feuil1!$B$17</f>
        <v>Conforme</v>
      </c>
      <c r="R27" s="9" t="str">
        <f>[26]Feuil1!$B$19</f>
        <v>-</v>
      </c>
      <c r="S27" s="9" t="str">
        <f>[26]Feuil1!$E$14</f>
        <v>Tôle de carbone (défaut 4mm*0,2mm*30mm)</v>
      </c>
      <c r="T27" s="9" t="str">
        <f>[26]Feuil1!$E$15</f>
        <v>-</v>
      </c>
      <c r="U27" s="9" t="str">
        <f>[26]Feuil1!$E$16</f>
        <v>-</v>
      </c>
      <c r="V27" s="9" t="str">
        <f>[26]Feuil1!$I$14</f>
        <v>-</v>
      </c>
      <c r="W27" s="9" t="str">
        <f>[26]Feuil1!$I$15</f>
        <v>-</v>
      </c>
      <c r="X27" s="10" t="str">
        <f>[26]Feuil1!$I$16</f>
        <v>-</v>
      </c>
      <c r="Y27" s="1"/>
      <c r="Z27" s="1"/>
      <c r="AA27" s="1"/>
    </row>
    <row r="28" spans="1:27">
      <c r="A28" s="3">
        <f t="shared" si="1"/>
        <v>27</v>
      </c>
      <c r="B28" s="6" t="s">
        <v>22</v>
      </c>
      <c r="C28" s="1" t="str">
        <f>[27]Feuil1!$B$7</f>
        <v xml:space="preserve">ACFM </v>
      </c>
      <c r="D28" s="1" t="str">
        <f>[27]Feuil1!$B$23</f>
        <v>\\NAS-FICHIERS\Commun\LOCTANT\L'OCTANT\L'OCTANT\MATERIEL\étalonnage US - MT - MPI - ACFM- Gaz\2015\ACFM\amigo 2465 Fr &amp; ang .pdf</v>
      </c>
      <c r="E28" s="7" t="str">
        <f t="shared" si="6"/>
        <v>Ref</v>
      </c>
      <c r="F28" s="1" t="str">
        <f>[27]Feuil1!$B$9</f>
        <v>TSC AMIGO N°2465</v>
      </c>
      <c r="G28" s="1" t="str">
        <f>[27]Feuil1!$B$10</f>
        <v>Straight Mini pencil Probe - 5Khz (N°3474)</v>
      </c>
      <c r="H28" s="1" t="str">
        <f>[27]Feuil1!$B$8</f>
        <v>-</v>
      </c>
      <c r="I28" s="1" t="str">
        <f>[27]Feuil1!$F$7</f>
        <v>-</v>
      </c>
      <c r="J28" s="1" t="str">
        <f>[27]Feuil1!$F$18</f>
        <v>OK</v>
      </c>
      <c r="K28" s="1"/>
      <c r="L28" s="1"/>
      <c r="M28" s="1"/>
      <c r="N28" s="2"/>
      <c r="O28" s="2">
        <f>[27]Feuil1!$B$15</f>
        <v>42065</v>
      </c>
      <c r="P28" s="2">
        <f>[27]Feuil1!$B$16</f>
        <v>42431</v>
      </c>
      <c r="Q28" s="2" t="str">
        <f>[27]Feuil1!$B$17</f>
        <v>Conforme</v>
      </c>
      <c r="R28" s="9" t="str">
        <f>[27]Feuil1!$B$19</f>
        <v>-</v>
      </c>
      <c r="S28" s="9" t="str">
        <f>[27]Feuil1!$E$14</f>
        <v>Tôle de carbone (défaut 4mm*0,2mm*30mm)</v>
      </c>
      <c r="T28" s="9" t="str">
        <f>[27]Feuil1!$E$15</f>
        <v>-</v>
      </c>
      <c r="U28" s="9" t="str">
        <f>[27]Feuil1!$E$16</f>
        <v>-</v>
      </c>
      <c r="V28" s="9" t="str">
        <f>[27]Feuil1!$I$14</f>
        <v>-</v>
      </c>
      <c r="W28" s="9" t="str">
        <f>[27]Feuil1!$I$15</f>
        <v>-</v>
      </c>
      <c r="X28" s="10" t="str">
        <f>[27]Feuil1!$I$16</f>
        <v>-</v>
      </c>
      <c r="Y28" s="1"/>
      <c r="Z28" s="1"/>
      <c r="AA28" s="1"/>
    </row>
    <row r="29" spans="1:27">
      <c r="A29" s="3">
        <f t="shared" si="1"/>
        <v>28</v>
      </c>
      <c r="B29" s="6" t="s">
        <v>22</v>
      </c>
      <c r="C29" s="1" t="str">
        <f>[28]Feuil1!$B$7</f>
        <v xml:space="preserve">ACFM </v>
      </c>
      <c r="D29" s="1" t="str">
        <f>[28]Feuil1!$B$23</f>
        <v>\\NAS-FICHIERS\Commun\LOCTANT\L'OCTANT\L'OCTANT\MATERIEL\étalonnage US - MT - MPI - ACFM- Gaz\2015\ACFM\amigo 2465 Fr &amp; ang .pdf</v>
      </c>
      <c r="E29" s="7" t="str">
        <f t="shared" si="6"/>
        <v>Ref</v>
      </c>
      <c r="F29" s="1" t="str">
        <f>[28]Feuil1!$B$9</f>
        <v>TSC AMIGO N°2465</v>
      </c>
      <c r="G29" s="1" t="str">
        <f>[28]Feuil1!$B$10</f>
        <v>Straight Mini pencil Probe - 5Khz (N°3827)</v>
      </c>
      <c r="H29" s="1" t="str">
        <f>[28]Feuil1!$B$8</f>
        <v>-</v>
      </c>
      <c r="I29" s="1" t="str">
        <f>[28]Feuil1!$F$7</f>
        <v>-</v>
      </c>
      <c r="J29" s="1" t="str">
        <f>[28]Feuil1!$F$18</f>
        <v>OK</v>
      </c>
      <c r="K29" s="1"/>
      <c r="L29" s="1"/>
      <c r="M29" s="1"/>
      <c r="N29" s="2"/>
      <c r="O29" s="2">
        <f>[28]Feuil1!$B$15</f>
        <v>42065</v>
      </c>
      <c r="P29" s="2">
        <f>[28]Feuil1!$B$16</f>
        <v>42431</v>
      </c>
      <c r="Q29" s="2" t="str">
        <f>[28]Feuil1!$B$17</f>
        <v>Conforme</v>
      </c>
      <c r="R29" s="9" t="str">
        <f>[28]Feuil1!$B$19</f>
        <v>-</v>
      </c>
      <c r="S29" s="9" t="str">
        <f>[28]Feuil1!$E$14</f>
        <v>Tôle de carbone (défaut 4mm*0,2mm*30mm)</v>
      </c>
      <c r="T29" s="9" t="str">
        <f>[28]Feuil1!$E$15</f>
        <v>-</v>
      </c>
      <c r="U29" s="9" t="str">
        <f>[28]Feuil1!$E$16</f>
        <v>-</v>
      </c>
      <c r="V29" s="9" t="str">
        <f>[28]Feuil1!$I$14</f>
        <v>-</v>
      </c>
      <c r="W29" s="9" t="str">
        <f>[28]Feuil1!$I$15</f>
        <v>-</v>
      </c>
      <c r="X29" s="10" t="str">
        <f>[28]Feuil1!$I$16</f>
        <v>-</v>
      </c>
      <c r="Y29" s="1"/>
      <c r="Z29" s="1"/>
      <c r="AA29" s="1"/>
    </row>
    <row r="30" spans="1:27">
      <c r="A30" s="3">
        <f t="shared" si="1"/>
        <v>29</v>
      </c>
      <c r="B30" s="6" t="s">
        <v>22</v>
      </c>
      <c r="C30" s="1" t="str">
        <f>[29]Feuil1!$B$7</f>
        <v xml:space="preserve">ACFM </v>
      </c>
      <c r="D30" s="1" t="str">
        <f>[29]Feuil1!$B$23</f>
        <v>\\NAS-FICHIERS\Commun\LOCTANT\L'OCTANT\L'OCTANT\MATERIEL\étalonnage US - MT - MPI - ACFM- Gaz\2015\ACFM\amigo 2465 Fr &amp; ang .pdf</v>
      </c>
      <c r="E30" s="7" t="str">
        <f t="shared" si="6"/>
        <v>Ref</v>
      </c>
      <c r="F30" s="1" t="str">
        <f>[29]Feuil1!$B$9</f>
        <v>TSC AMIGO N°2465</v>
      </c>
      <c r="G30" s="1" t="str">
        <f>[29]Feuil1!$B$10</f>
        <v>Straight Mini pencil Probe - 5Khz (N°3828)</v>
      </c>
      <c r="H30" s="1" t="str">
        <f>[29]Feuil1!$B$8</f>
        <v>-</v>
      </c>
      <c r="I30" s="1" t="str">
        <f>[29]Feuil1!$F$7</f>
        <v>-</v>
      </c>
      <c r="J30" s="1" t="str">
        <f>[29]Feuil1!$F$18</f>
        <v>OK</v>
      </c>
      <c r="K30" s="1"/>
      <c r="L30" s="1"/>
      <c r="M30" s="1"/>
      <c r="N30" s="2"/>
      <c r="O30" s="2">
        <f>[29]Feuil1!$B$15</f>
        <v>42065</v>
      </c>
      <c r="P30" s="2">
        <f>[29]Feuil1!$B$16</f>
        <v>42431</v>
      </c>
      <c r="Q30" s="2" t="str">
        <f>[29]Feuil1!$B$17</f>
        <v>Conforme</v>
      </c>
      <c r="R30" s="9" t="str">
        <f>[29]Feuil1!$B$19</f>
        <v>-</v>
      </c>
      <c r="S30" s="9" t="str">
        <f>[29]Feuil1!$E$14</f>
        <v>Tôle de carbone (défaut 4mm*0,2mm*30mm)</v>
      </c>
      <c r="T30" s="9" t="str">
        <f>[29]Feuil1!$E$15</f>
        <v>-</v>
      </c>
      <c r="U30" s="9" t="str">
        <f>[29]Feuil1!$E$16</f>
        <v>-</v>
      </c>
      <c r="V30" s="9" t="str">
        <f>[29]Feuil1!$I$14</f>
        <v>-</v>
      </c>
      <c r="W30" s="9" t="str">
        <f>[29]Feuil1!$I$15</f>
        <v>-</v>
      </c>
      <c r="X30" s="10" t="str">
        <f>[29]Feuil1!$I$16</f>
        <v>-</v>
      </c>
      <c r="Y30" s="1"/>
      <c r="Z30" s="1"/>
      <c r="AA30" s="1"/>
    </row>
  </sheetData>
  <conditionalFormatting sqref="P2:P30">
    <cfRule type="expression" dxfId="2" priority="133">
      <formula>P2&gt;EDATE(TODAY(),2)</formula>
    </cfRule>
    <cfRule type="expression" dxfId="1" priority="134">
      <formula>P2&lt;TODAY()</formula>
    </cfRule>
    <cfRule type="expression" dxfId="0" priority="135">
      <formula>AND(P2&lt;EDATE(TODAY(),2),P2&gt;TODAY())</formula>
    </cfRule>
  </conditionalFormatting>
  <pageMargins left="0.7" right="0.7" top="0.75" bottom="0.75" header="0.3" footer="0.3"/>
  <pageSetup paperSize="8" scale="5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MATERIEL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 08 DESSIN</dc:creator>
  <cp:lastModifiedBy>Frédéric BONNIOT</cp:lastModifiedBy>
  <cp:lastPrinted>2015-10-22T14:06:54Z</cp:lastPrinted>
  <dcterms:created xsi:type="dcterms:W3CDTF">2015-10-20T07:03:37Z</dcterms:created>
  <dcterms:modified xsi:type="dcterms:W3CDTF">2015-10-26T18:12:31Z</dcterms:modified>
</cp:coreProperties>
</file>