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\\VCN.DS.VOLVO.NET\CLI-HM\HM1160\R384703\My Documents\-- TRAVAIL\Prévoyance\"/>
    </mc:Choice>
  </mc:AlternateContent>
  <bookViews>
    <workbookView xWindow="0" yWindow="0" windowWidth="20490" windowHeight="6720"/>
  </bookViews>
  <sheets>
    <sheet name="RESUME" sheetId="12" r:id="rId1"/>
    <sheet name="TEST 1" sheetId="3" r:id="rId2"/>
    <sheet name="TEST 2" sheetId="10" r:id="rId3"/>
  </sheets>
  <externalReferences>
    <externalReference r:id="rId4"/>
  </externalReferences>
  <definedNames>
    <definedName name="_xlnm.Print_Area" localSheetId="0">RESUME!$AJ$1:$BC$5</definedName>
    <definedName name="_xlnm.Print_Area" localSheetId="1">'TEST 1'!$AJ$1:$BC$30</definedName>
    <definedName name="_xlnm.Print_Area" localSheetId="2">'TEST 2'!$AJ$1:$BC$30</definedName>
    <definedName name="Z_5FA86AB1_A3A9_4ECF_B60B_87E9241FD717_.wvu.Cols" localSheetId="0" hidden="1">RESUME!$BE:$BE</definedName>
    <definedName name="Z_5FA86AB1_A3A9_4ECF_B60B_87E9241FD717_.wvu.Cols" localSheetId="1" hidden="1">'TEST 1'!$BJ:$BJ</definedName>
    <definedName name="Z_5FA86AB1_A3A9_4ECF_B60B_87E9241FD717_.wvu.Cols" localSheetId="2" hidden="1">'TEST 2'!$BJ:$BJ</definedName>
    <definedName name="Z_5FA86AB1_A3A9_4ECF_B60B_87E9241FD717_.wvu.PrintArea" localSheetId="0" hidden="1">RESUME!$AJ$1:$BC$5</definedName>
    <definedName name="Z_5FA86AB1_A3A9_4ECF_B60B_87E9241FD717_.wvu.PrintArea" localSheetId="1" hidden="1">'TEST 1'!$AJ$1:$BC$30</definedName>
    <definedName name="Z_5FA86AB1_A3A9_4ECF_B60B_87E9241FD717_.wvu.PrintArea" localSheetId="2" hidden="1">'TEST 2'!$AJ$1:$BC$30</definedName>
  </definedNames>
  <calcPr calcId="162913"/>
  <customWorkbookViews>
    <customWorkbookView name="Szwedzki Gaelle (Consultant) - Affichage personnalisé" guid="{5FA86AB1-A3A9-4ECF-B60B-87E9241FD717}" mergeInterval="0" personalView="1" maximized="1" xWindow="-8" yWindow="-8" windowWidth="1382" windowHeight="744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0" l="1"/>
  <c r="T6" i="10"/>
  <c r="T7" i="10"/>
  <c r="T8" i="10" s="1"/>
  <c r="J9" i="10" l="1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6" i="10"/>
  <c r="J7" i="10" s="1"/>
  <c r="J8" i="10" s="1"/>
  <c r="AK5" i="10"/>
  <c r="AX5" i="10"/>
  <c r="AY5" i="10"/>
  <c r="AZ5" i="10"/>
  <c r="BA5" i="10"/>
  <c r="BB5" i="10"/>
  <c r="BC5" i="10"/>
  <c r="BE5" i="10"/>
  <c r="AG5" i="10" l="1"/>
  <c r="AA5" i="10"/>
  <c r="AH5" i="10"/>
  <c r="Z5" i="10"/>
  <c r="BH49" i="10"/>
  <c r="BE49" i="10"/>
  <c r="BC49" i="10"/>
  <c r="BB49" i="10"/>
  <c r="BA49" i="10"/>
  <c r="AZ49" i="10"/>
  <c r="AY49" i="10"/>
  <c r="AX49" i="10"/>
  <c r="A49" i="10"/>
  <c r="BH48" i="10"/>
  <c r="BE48" i="10"/>
  <c r="BC48" i="10"/>
  <c r="BB48" i="10"/>
  <c r="BA48" i="10"/>
  <c r="AZ48" i="10"/>
  <c r="AY48" i="10"/>
  <c r="AX48" i="10"/>
  <c r="AE48" i="10"/>
  <c r="A48" i="10"/>
  <c r="AP48" i="10" s="1"/>
  <c r="BH47" i="10"/>
  <c r="BE47" i="10"/>
  <c r="BC47" i="10"/>
  <c r="BB47" i="10"/>
  <c r="BA47" i="10"/>
  <c r="AZ47" i="10"/>
  <c r="AY47" i="10"/>
  <c r="AX47" i="10"/>
  <c r="AL47" i="10"/>
  <c r="AD47" i="10"/>
  <c r="Q47" i="10"/>
  <c r="BI47" i="10" s="1"/>
  <c r="I47" i="10"/>
  <c r="BG47" i="10" s="1"/>
  <c r="D47" i="10"/>
  <c r="AJ47" i="10" s="1"/>
  <c r="A47" i="10"/>
  <c r="AO47" i="10" s="1"/>
  <c r="BH46" i="10"/>
  <c r="BE46" i="10"/>
  <c r="BC46" i="10"/>
  <c r="BB46" i="10"/>
  <c r="BA46" i="10"/>
  <c r="AZ46" i="10"/>
  <c r="AY46" i="10"/>
  <c r="AX46" i="10"/>
  <c r="A46" i="10"/>
  <c r="AK46" i="10" s="1"/>
  <c r="BH45" i="10"/>
  <c r="BE45" i="10"/>
  <c r="BC45" i="10"/>
  <c r="BB45" i="10"/>
  <c r="BA45" i="10"/>
  <c r="AZ45" i="10"/>
  <c r="AY45" i="10"/>
  <c r="AX45" i="10"/>
  <c r="AH45" i="10"/>
  <c r="AD45" i="10"/>
  <c r="Q45" i="10"/>
  <c r="BI45" i="10" s="1"/>
  <c r="I45" i="10"/>
  <c r="BG45" i="10" s="1"/>
  <c r="A45" i="10"/>
  <c r="AQ45" i="10" s="1"/>
  <c r="BH44" i="10"/>
  <c r="BE44" i="10"/>
  <c r="BC44" i="10"/>
  <c r="BB44" i="10"/>
  <c r="BA44" i="10"/>
  <c r="AZ44" i="10"/>
  <c r="AY44" i="10"/>
  <c r="AX44" i="10"/>
  <c r="AQ44" i="10"/>
  <c r="AI44" i="10"/>
  <c r="R44" i="10"/>
  <c r="K44" i="10"/>
  <c r="A44" i="10"/>
  <c r="AP44" i="10" s="1"/>
  <c r="BH43" i="10"/>
  <c r="BE43" i="10"/>
  <c r="BC43" i="10"/>
  <c r="BB43" i="10"/>
  <c r="BA43" i="10"/>
  <c r="AZ43" i="10"/>
  <c r="AY43" i="10"/>
  <c r="AX43" i="10"/>
  <c r="A43" i="10"/>
  <c r="AF43" i="10" s="1"/>
  <c r="BH42" i="10"/>
  <c r="BE42" i="10"/>
  <c r="BC42" i="10"/>
  <c r="BB42" i="10"/>
  <c r="BA42" i="10"/>
  <c r="AZ42" i="10"/>
  <c r="AY42" i="10"/>
  <c r="AX42" i="10"/>
  <c r="A42" i="10"/>
  <c r="AQ42" i="10" s="1"/>
  <c r="BH41" i="10"/>
  <c r="BE41" i="10"/>
  <c r="BC41" i="10"/>
  <c r="BB41" i="10"/>
  <c r="BA41" i="10"/>
  <c r="AZ41" i="10"/>
  <c r="AY41" i="10"/>
  <c r="AX41" i="10"/>
  <c r="X41" i="10"/>
  <c r="L41" i="10"/>
  <c r="A41" i="10"/>
  <c r="AQ41" i="10" s="1"/>
  <c r="BH40" i="10"/>
  <c r="BE40" i="10"/>
  <c r="BC40" i="10"/>
  <c r="BB40" i="10"/>
  <c r="BA40" i="10"/>
  <c r="AZ40" i="10"/>
  <c r="AY40" i="10"/>
  <c r="AX40" i="10"/>
  <c r="A40" i="10"/>
  <c r="AO40" i="10" s="1"/>
  <c r="BH39" i="10"/>
  <c r="BE39" i="10"/>
  <c r="BC39" i="10"/>
  <c r="BB39" i="10"/>
  <c r="BA39" i="10"/>
  <c r="AZ39" i="10"/>
  <c r="AY39" i="10"/>
  <c r="AX39" i="10"/>
  <c r="AH39" i="10"/>
  <c r="AE39" i="10"/>
  <c r="V39" i="10"/>
  <c r="S39" i="10"/>
  <c r="K39" i="10"/>
  <c r="F39" i="10"/>
  <c r="D39" i="10"/>
  <c r="AJ39" i="10" s="1"/>
  <c r="A39" i="10"/>
  <c r="AO39" i="10" s="1"/>
  <c r="BH38" i="10"/>
  <c r="BE38" i="10"/>
  <c r="BC38" i="10"/>
  <c r="BB38" i="10"/>
  <c r="BA38" i="10"/>
  <c r="AZ38" i="10"/>
  <c r="AY38" i="10"/>
  <c r="AX38" i="10"/>
  <c r="A38" i="10"/>
  <c r="R38" i="10" s="1"/>
  <c r="BH37" i="10"/>
  <c r="BE37" i="10"/>
  <c r="BC37" i="10"/>
  <c r="BB37" i="10"/>
  <c r="BA37" i="10"/>
  <c r="AZ37" i="10"/>
  <c r="AY37" i="10"/>
  <c r="AX37" i="10"/>
  <c r="AP37" i="10"/>
  <c r="Q37" i="10"/>
  <c r="BI37" i="10" s="1"/>
  <c r="I37" i="10"/>
  <c r="BG37" i="10" s="1"/>
  <c r="A37" i="10"/>
  <c r="AO37" i="10" s="1"/>
  <c r="BH36" i="10"/>
  <c r="BE36" i="10"/>
  <c r="BC36" i="10"/>
  <c r="BB36" i="10"/>
  <c r="BA36" i="10"/>
  <c r="AZ36" i="10"/>
  <c r="AY36" i="10"/>
  <c r="AX36" i="10"/>
  <c r="AK36" i="10"/>
  <c r="N36" i="10"/>
  <c r="A36" i="10"/>
  <c r="AG36" i="10" s="1"/>
  <c r="BH35" i="10"/>
  <c r="BE35" i="10"/>
  <c r="BC35" i="10"/>
  <c r="BB35" i="10"/>
  <c r="BA35" i="10"/>
  <c r="AZ35" i="10"/>
  <c r="AY35" i="10"/>
  <c r="AX35" i="10"/>
  <c r="A35" i="10"/>
  <c r="BH34" i="10"/>
  <c r="BE34" i="10"/>
  <c r="BC34" i="10"/>
  <c r="BB34" i="10"/>
  <c r="BA34" i="10"/>
  <c r="AZ34" i="10"/>
  <c r="AY34" i="10"/>
  <c r="AX34" i="10"/>
  <c r="V34" i="10"/>
  <c r="A34" i="10"/>
  <c r="AP34" i="10" s="1"/>
  <c r="BH33" i="10"/>
  <c r="BE33" i="10"/>
  <c r="BC33" i="10"/>
  <c r="BB33" i="10"/>
  <c r="BA33" i="10"/>
  <c r="AZ33" i="10"/>
  <c r="AY33" i="10"/>
  <c r="AX33" i="10"/>
  <c r="A33" i="10"/>
  <c r="X33" i="10" s="1"/>
  <c r="BH32" i="10"/>
  <c r="BE32" i="10"/>
  <c r="BC32" i="10"/>
  <c r="BB32" i="10"/>
  <c r="BA32" i="10"/>
  <c r="AZ32" i="10"/>
  <c r="AY32" i="10"/>
  <c r="AX32" i="10"/>
  <c r="AP32" i="10"/>
  <c r="Z32" i="10"/>
  <c r="I32" i="10"/>
  <c r="BG32" i="10" s="1"/>
  <c r="D32" i="10"/>
  <c r="AJ32" i="10" s="1"/>
  <c r="A32" i="10"/>
  <c r="AQ32" i="10" s="1"/>
  <c r="BH31" i="10"/>
  <c r="BE31" i="10"/>
  <c r="BC31" i="10"/>
  <c r="BB31" i="10"/>
  <c r="BA31" i="10"/>
  <c r="AZ31" i="10"/>
  <c r="AY31" i="10"/>
  <c r="AX31" i="10"/>
  <c r="AA31" i="10"/>
  <c r="A31" i="10"/>
  <c r="AP31" i="10" s="1"/>
  <c r="BH30" i="10"/>
  <c r="BE30" i="10"/>
  <c r="BC30" i="10"/>
  <c r="BB30" i="10"/>
  <c r="BA30" i="10"/>
  <c r="AZ30" i="10"/>
  <c r="AY30" i="10"/>
  <c r="AX30" i="10"/>
  <c r="A30" i="10"/>
  <c r="AO30" i="10" s="1"/>
  <c r="BH29" i="10"/>
  <c r="BE29" i="10"/>
  <c r="BC29" i="10"/>
  <c r="BB29" i="10"/>
  <c r="BA29" i="10"/>
  <c r="AZ29" i="10"/>
  <c r="AY29" i="10"/>
  <c r="AX29" i="10"/>
  <c r="A29" i="10"/>
  <c r="AK29" i="10" s="1"/>
  <c r="BH28" i="10"/>
  <c r="BE28" i="10"/>
  <c r="BC28" i="10"/>
  <c r="BB28" i="10"/>
  <c r="BA28" i="10"/>
  <c r="AZ28" i="10"/>
  <c r="AY28" i="10"/>
  <c r="AX28" i="10"/>
  <c r="AF28" i="10"/>
  <c r="A28" i="10"/>
  <c r="S28" i="10" s="1"/>
  <c r="BH27" i="10"/>
  <c r="BE27" i="10"/>
  <c r="BC27" i="10"/>
  <c r="BB27" i="10"/>
  <c r="BA27" i="10"/>
  <c r="AZ27" i="10"/>
  <c r="AY27" i="10"/>
  <c r="AX27" i="10"/>
  <c r="K27" i="10"/>
  <c r="A27" i="10"/>
  <c r="AE27" i="10" s="1"/>
  <c r="BH26" i="10"/>
  <c r="BE26" i="10"/>
  <c r="BC26" i="10"/>
  <c r="BB26" i="10"/>
  <c r="BA26" i="10"/>
  <c r="AZ26" i="10"/>
  <c r="AY26" i="10"/>
  <c r="AX26" i="10"/>
  <c r="AD26" i="10"/>
  <c r="I26" i="10"/>
  <c r="BG26" i="10" s="1"/>
  <c r="A26" i="10"/>
  <c r="AO26" i="10" s="1"/>
  <c r="BH25" i="10"/>
  <c r="BE25" i="10"/>
  <c r="BC25" i="10"/>
  <c r="BB25" i="10"/>
  <c r="BA25" i="10"/>
  <c r="AZ25" i="10"/>
  <c r="AY25" i="10"/>
  <c r="AX25" i="10"/>
  <c r="V25" i="10"/>
  <c r="A25" i="10"/>
  <c r="G25" i="10" s="1"/>
  <c r="BH24" i="10"/>
  <c r="BE24" i="10"/>
  <c r="BC24" i="10"/>
  <c r="BB24" i="10"/>
  <c r="BA24" i="10"/>
  <c r="AZ24" i="10"/>
  <c r="AY24" i="10"/>
  <c r="AX24" i="10"/>
  <c r="A24" i="10"/>
  <c r="AQ24" i="10" s="1"/>
  <c r="BH23" i="10"/>
  <c r="BE23" i="10"/>
  <c r="BC23" i="10"/>
  <c r="BB23" i="10"/>
  <c r="BA23" i="10"/>
  <c r="AZ23" i="10"/>
  <c r="AY23" i="10"/>
  <c r="AX23" i="10"/>
  <c r="AQ23" i="10"/>
  <c r="AK23" i="10"/>
  <c r="AE23" i="10"/>
  <c r="AA23" i="10"/>
  <c r="V23" i="10"/>
  <c r="K23" i="10"/>
  <c r="G23" i="10"/>
  <c r="E23" i="10"/>
  <c r="A23" i="10"/>
  <c r="AM23" i="10" s="1"/>
  <c r="BH22" i="10"/>
  <c r="BE22" i="10"/>
  <c r="BC22" i="10"/>
  <c r="BB22" i="10"/>
  <c r="BA22" i="10"/>
  <c r="AZ22" i="10"/>
  <c r="AY22" i="10"/>
  <c r="AX22" i="10"/>
  <c r="AB22" i="10"/>
  <c r="S22" i="10"/>
  <c r="F22" i="10"/>
  <c r="A22" i="10"/>
  <c r="AN22" i="10" s="1"/>
  <c r="BH21" i="10"/>
  <c r="BE21" i="10"/>
  <c r="BC21" i="10"/>
  <c r="BB21" i="10"/>
  <c r="BA21" i="10"/>
  <c r="AZ21" i="10"/>
  <c r="AY21" i="10"/>
  <c r="AX21" i="10"/>
  <c r="A21" i="10"/>
  <c r="AK21" i="10" s="1"/>
  <c r="BH20" i="10"/>
  <c r="BE20" i="10"/>
  <c r="BC20" i="10"/>
  <c r="BB20" i="10"/>
  <c r="BA20" i="10"/>
  <c r="AZ20" i="10"/>
  <c r="AY20" i="10"/>
  <c r="AX20" i="10"/>
  <c r="AD20" i="10"/>
  <c r="I20" i="10"/>
  <c r="BG20" i="10" s="1"/>
  <c r="A20" i="10"/>
  <c r="AQ20" i="10" s="1"/>
  <c r="BH19" i="10"/>
  <c r="BE19" i="10"/>
  <c r="BC19" i="10"/>
  <c r="BB19" i="10"/>
  <c r="BA19" i="10"/>
  <c r="AZ19" i="10"/>
  <c r="AY19" i="10"/>
  <c r="AX19" i="10"/>
  <c r="AK19" i="10"/>
  <c r="K19" i="10"/>
  <c r="A19" i="10"/>
  <c r="AM19" i="10" s="1"/>
  <c r="BH18" i="10"/>
  <c r="BE18" i="10"/>
  <c r="BC18" i="10"/>
  <c r="BB18" i="10"/>
  <c r="BA18" i="10"/>
  <c r="AZ18" i="10"/>
  <c r="AY18" i="10"/>
  <c r="AX18" i="10"/>
  <c r="A18" i="10"/>
  <c r="AO18" i="10" s="1"/>
  <c r="BH17" i="10"/>
  <c r="BE17" i="10"/>
  <c r="BC17" i="10"/>
  <c r="BB17" i="10"/>
  <c r="BA17" i="10"/>
  <c r="AZ17" i="10"/>
  <c r="AY17" i="10"/>
  <c r="AX17" i="10"/>
  <c r="AK17" i="10"/>
  <c r="L17" i="10"/>
  <c r="A17" i="10"/>
  <c r="AO17" i="10" s="1"/>
  <c r="BH16" i="10"/>
  <c r="BE16" i="10"/>
  <c r="BC16" i="10"/>
  <c r="BB16" i="10"/>
  <c r="BA16" i="10"/>
  <c r="AZ16" i="10"/>
  <c r="AY16" i="10"/>
  <c r="AX16" i="10"/>
  <c r="AO16" i="10"/>
  <c r="A16" i="10"/>
  <c r="AK16" i="10" s="1"/>
  <c r="BH15" i="10"/>
  <c r="BE15" i="10"/>
  <c r="BC15" i="10"/>
  <c r="BB15" i="10"/>
  <c r="BA15" i="10"/>
  <c r="AZ15" i="10"/>
  <c r="AY15" i="10"/>
  <c r="AX15" i="10"/>
  <c r="AF15" i="10"/>
  <c r="AB15" i="10"/>
  <c r="L15" i="10"/>
  <c r="G15" i="10"/>
  <c r="F15" i="10"/>
  <c r="A15" i="10"/>
  <c r="AN15" i="10" s="1"/>
  <c r="BH14" i="10"/>
  <c r="BE14" i="10"/>
  <c r="BC14" i="10"/>
  <c r="BB14" i="10"/>
  <c r="BA14" i="10"/>
  <c r="AZ14" i="10"/>
  <c r="AY14" i="10"/>
  <c r="AX14" i="10"/>
  <c r="L14" i="10"/>
  <c r="A14" i="10"/>
  <c r="AP14" i="10" s="1"/>
  <c r="BH13" i="10"/>
  <c r="BE13" i="10"/>
  <c r="BC13" i="10"/>
  <c r="BB13" i="10"/>
  <c r="BA13" i="10"/>
  <c r="AZ13" i="10"/>
  <c r="AY13" i="10"/>
  <c r="AX13" i="10"/>
  <c r="A13" i="10"/>
  <c r="AO13" i="10" s="1"/>
  <c r="BH12" i="10"/>
  <c r="BE12" i="10"/>
  <c r="BC12" i="10"/>
  <c r="BB12" i="10"/>
  <c r="BA12" i="10"/>
  <c r="AZ12" i="10"/>
  <c r="AY12" i="10"/>
  <c r="AX12" i="10"/>
  <c r="A12" i="10"/>
  <c r="AK12" i="10" s="1"/>
  <c r="BH11" i="10"/>
  <c r="BE11" i="10"/>
  <c r="BC11" i="10"/>
  <c r="BB11" i="10"/>
  <c r="BA11" i="10"/>
  <c r="AZ11" i="10"/>
  <c r="AY11" i="10"/>
  <c r="AX11" i="10"/>
  <c r="A11" i="10"/>
  <c r="AN11" i="10" s="1"/>
  <c r="BH10" i="10"/>
  <c r="BE10" i="10"/>
  <c r="BC10" i="10"/>
  <c r="BB10" i="10"/>
  <c r="BA10" i="10"/>
  <c r="AZ10" i="10"/>
  <c r="AY10" i="10"/>
  <c r="AX10" i="10"/>
  <c r="A10" i="10"/>
  <c r="AO10" i="10" s="1"/>
  <c r="BH9" i="10"/>
  <c r="BE9" i="10"/>
  <c r="BC9" i="10"/>
  <c r="BB9" i="10"/>
  <c r="BA9" i="10"/>
  <c r="AZ9" i="10"/>
  <c r="AY9" i="10"/>
  <c r="AX9" i="10"/>
  <c r="A9" i="10"/>
  <c r="AQ9" i="10" s="1"/>
  <c r="BH8" i="10"/>
  <c r="BE8" i="10"/>
  <c r="BC8" i="10"/>
  <c r="BB8" i="10"/>
  <c r="BA8" i="10"/>
  <c r="AZ8" i="10"/>
  <c r="AY8" i="10"/>
  <c r="AX8" i="10"/>
  <c r="AP8" i="10"/>
  <c r="BH7" i="10"/>
  <c r="BE7" i="10"/>
  <c r="BC7" i="10"/>
  <c r="BB7" i="10"/>
  <c r="BA7" i="10"/>
  <c r="AZ7" i="10"/>
  <c r="AY7" i="10"/>
  <c r="AX7" i="10"/>
  <c r="AH7" i="10"/>
  <c r="Z7" i="10"/>
  <c r="AB7" i="10" s="1"/>
  <c r="BH6" i="10"/>
  <c r="BE6" i="10"/>
  <c r="BC6" i="10"/>
  <c r="BB6" i="10"/>
  <c r="BA6" i="10"/>
  <c r="AZ6" i="10"/>
  <c r="AY6" i="10"/>
  <c r="AX6" i="10"/>
  <c r="BE4" i="10"/>
  <c r="BC4" i="10"/>
  <c r="BB4" i="10"/>
  <c r="BA4" i="10"/>
  <c r="AZ4" i="10"/>
  <c r="AY4" i="10"/>
  <c r="AX4" i="10"/>
  <c r="AK4" i="10"/>
  <c r="BI3" i="10"/>
  <c r="BH3" i="10"/>
  <c r="BG3" i="10"/>
  <c r="BE3" i="10"/>
  <c r="BC3" i="10"/>
  <c r="BB3" i="10"/>
  <c r="BA3" i="10"/>
  <c r="AZ3" i="10"/>
  <c r="AY3" i="10"/>
  <c r="AX3" i="10"/>
  <c r="AJ3" i="10"/>
  <c r="N3" i="10"/>
  <c r="BJ3" i="10" s="1"/>
  <c r="AV2" i="10"/>
  <c r="BB2" i="10" s="1"/>
  <c r="AQ2" i="10"/>
  <c r="AW2" i="10" s="1"/>
  <c r="BC2" i="10" s="1"/>
  <c r="AO2" i="10"/>
  <c r="AU2" i="10" s="1"/>
  <c r="BA2" i="10" s="1"/>
  <c r="AN2" i="10"/>
  <c r="AT2" i="10" s="1"/>
  <c r="AZ2" i="10" s="1"/>
  <c r="AM2" i="10"/>
  <c r="AS2" i="10" s="1"/>
  <c r="AY2" i="10" s="1"/>
  <c r="AL2" i="10"/>
  <c r="AR2" i="10" s="1"/>
  <c r="AX2" i="10" s="1"/>
  <c r="T4" i="3"/>
  <c r="T6" i="3" s="1"/>
  <c r="T7" i="3" s="1"/>
  <c r="AL24" i="10" l="1"/>
  <c r="AL30" i="10"/>
  <c r="F4" i="10"/>
  <c r="F5" i="10" s="1"/>
  <c r="E13" i="10"/>
  <c r="AQ13" i="10"/>
  <c r="U14" i="10"/>
  <c r="T17" i="10"/>
  <c r="T19" i="10"/>
  <c r="AQ19" i="10"/>
  <c r="Q20" i="10"/>
  <c r="BI20" i="10" s="1"/>
  <c r="AH20" i="10"/>
  <c r="T23" i="10"/>
  <c r="AI23" i="10"/>
  <c r="D24" i="10"/>
  <c r="AJ24" i="10" s="1"/>
  <c r="Z24" i="10"/>
  <c r="AP24" i="10"/>
  <c r="AI25" i="10"/>
  <c r="Q26" i="10"/>
  <c r="BI26" i="10" s="1"/>
  <c r="AH26" i="10"/>
  <c r="F30" i="10"/>
  <c r="AI31" i="10"/>
  <c r="AD32" i="10"/>
  <c r="AH34" i="10"/>
  <c r="Y40" i="10"/>
  <c r="G42" i="10"/>
  <c r="X43" i="10"/>
  <c r="AI13" i="10"/>
  <c r="U24" i="10"/>
  <c r="R13" i="10"/>
  <c r="AB14" i="10"/>
  <c r="E17" i="10"/>
  <c r="V17" i="10"/>
  <c r="AA19" i="10"/>
  <c r="U20" i="10"/>
  <c r="AL20" i="10"/>
  <c r="I24" i="10"/>
  <c r="BG24" i="10" s="1"/>
  <c r="AD24" i="10"/>
  <c r="U26" i="10"/>
  <c r="AN26" i="10"/>
  <c r="G29" i="10"/>
  <c r="S30" i="10"/>
  <c r="E31" i="10"/>
  <c r="AQ31" i="10"/>
  <c r="Q32" i="10"/>
  <c r="BI32" i="10" s="1"/>
  <c r="AH32" i="10"/>
  <c r="Z37" i="10"/>
  <c r="Z39" i="10"/>
  <c r="AM39" i="10"/>
  <c r="AF41" i="10"/>
  <c r="V42" i="10"/>
  <c r="AA44" i="10"/>
  <c r="U45" i="10"/>
  <c r="AL45" i="10"/>
  <c r="AC46" i="10"/>
  <c r="AA13" i="10"/>
  <c r="E14" i="10"/>
  <c r="X15" i="10"/>
  <c r="I16" i="10"/>
  <c r="BG16" i="10" s="1"/>
  <c r="F17" i="10"/>
  <c r="AC17" i="10"/>
  <c r="E19" i="10"/>
  <c r="AE19" i="10"/>
  <c r="D20" i="10"/>
  <c r="AJ20" i="10" s="1"/>
  <c r="Z20" i="10"/>
  <c r="AP20" i="10"/>
  <c r="Q24" i="10"/>
  <c r="BI24" i="10" s="1"/>
  <c r="AH24" i="10"/>
  <c r="D26" i="10"/>
  <c r="AJ26" i="10" s="1"/>
  <c r="Z26" i="10"/>
  <c r="L28" i="10"/>
  <c r="AC29" i="10"/>
  <c r="AB30" i="10"/>
  <c r="R31" i="10"/>
  <c r="U32" i="10"/>
  <c r="AL32" i="10"/>
  <c r="G34" i="10"/>
  <c r="D37" i="10"/>
  <c r="AJ37" i="10" s="1"/>
  <c r="AH37" i="10"/>
  <c r="Q39" i="10"/>
  <c r="BI39" i="10" s="1"/>
  <c r="AB39" i="10"/>
  <c r="AP39" i="10"/>
  <c r="E41" i="10"/>
  <c r="AP41" i="10"/>
  <c r="AI42" i="10"/>
  <c r="E44" i="10"/>
  <c r="AE44" i="10"/>
  <c r="D45" i="10"/>
  <c r="AJ45" i="10" s="1"/>
  <c r="Z45" i="10"/>
  <c r="AP45" i="10"/>
  <c r="U47" i="10"/>
  <c r="K48" i="10"/>
  <c r="AE5" i="10"/>
  <c r="X9" i="10"/>
  <c r="AF9" i="10"/>
  <c r="AN9" i="10"/>
  <c r="X18" i="10"/>
  <c r="R21" i="10"/>
  <c r="AM21" i="10"/>
  <c r="AO35" i="10"/>
  <c r="AN35" i="10"/>
  <c r="AH35" i="10"/>
  <c r="AB35" i="10"/>
  <c r="V35" i="10"/>
  <c r="Q35" i="10"/>
  <c r="BI35" i="10" s="1"/>
  <c r="F35" i="10"/>
  <c r="AM35" i="10"/>
  <c r="AF35" i="10"/>
  <c r="AA35" i="10"/>
  <c r="U35" i="10"/>
  <c r="L35" i="10"/>
  <c r="E35" i="10"/>
  <c r="AQ35" i="10"/>
  <c r="AL35" i="10"/>
  <c r="AE35" i="10"/>
  <c r="Z35" i="10"/>
  <c r="S35" i="10"/>
  <c r="K35" i="10"/>
  <c r="D35" i="10"/>
  <c r="AJ35" i="10" s="1"/>
  <c r="BF3" i="10"/>
  <c r="I4" i="10"/>
  <c r="AD4" i="10" s="1"/>
  <c r="T4" i="10"/>
  <c r="AG4" i="10" s="1"/>
  <c r="AP7" i="10"/>
  <c r="D9" i="10"/>
  <c r="AJ9" i="10" s="1"/>
  <c r="K9" i="10"/>
  <c r="S9" i="10"/>
  <c r="Z9" i="10"/>
  <c r="AH9" i="10"/>
  <c r="AP9" i="10"/>
  <c r="F11" i="10"/>
  <c r="T11" i="10"/>
  <c r="AF11" i="10"/>
  <c r="D12" i="10"/>
  <c r="AJ12" i="10" s="1"/>
  <c r="Z12" i="10"/>
  <c r="AP12" i="10"/>
  <c r="I13" i="10"/>
  <c r="BG13" i="10" s="1"/>
  <c r="U13" i="10"/>
  <c r="AD13" i="10"/>
  <c r="AL13" i="10"/>
  <c r="F14" i="10"/>
  <c r="Q14" i="10"/>
  <c r="BI14" i="10" s="1"/>
  <c r="V14" i="10"/>
  <c r="AE14" i="10"/>
  <c r="AM14" i="10"/>
  <c r="S15" i="10"/>
  <c r="Q16" i="10"/>
  <c r="BI16" i="10" s="1"/>
  <c r="N17" i="10"/>
  <c r="BF17" i="10" s="1"/>
  <c r="AE17" i="10"/>
  <c r="D18" i="10"/>
  <c r="AJ18" i="10" s="1"/>
  <c r="Q18" i="10"/>
  <c r="BI18" i="10" s="1"/>
  <c r="Z18" i="10"/>
  <c r="AH18" i="10"/>
  <c r="AP18" i="10"/>
  <c r="G19" i="10"/>
  <c r="V19" i="10"/>
  <c r="AI19" i="10"/>
  <c r="L20" i="10"/>
  <c r="X20" i="10"/>
  <c r="AF20" i="10"/>
  <c r="AN20" i="10"/>
  <c r="E21" i="10"/>
  <c r="T21" i="10"/>
  <c r="AE21" i="10"/>
  <c r="AQ21" i="10"/>
  <c r="I22" i="10"/>
  <c r="BG22" i="10" s="1"/>
  <c r="U22" i="10"/>
  <c r="AD22" i="10"/>
  <c r="AE25" i="10"/>
  <c r="T25" i="10"/>
  <c r="E25" i="10"/>
  <c r="AK25" i="10"/>
  <c r="AA25" i="10"/>
  <c r="K25" i="10"/>
  <c r="AC25" i="10"/>
  <c r="AP27" i="10"/>
  <c r="AI27" i="10"/>
  <c r="R27" i="10"/>
  <c r="AQ27" i="10"/>
  <c r="AA27" i="10"/>
  <c r="E27" i="10"/>
  <c r="AM27" i="10"/>
  <c r="I35" i="10"/>
  <c r="BG35" i="10" s="1"/>
  <c r="AI35" i="10"/>
  <c r="AP38" i="10"/>
  <c r="AE38" i="10"/>
  <c r="K38" i="10"/>
  <c r="AQ38" i="10"/>
  <c r="AA38" i="10"/>
  <c r="E38" i="10"/>
  <c r="AM38" i="10"/>
  <c r="V38" i="10"/>
  <c r="D38" i="10"/>
  <c r="AJ38" i="10" s="1"/>
  <c r="I9" i="10"/>
  <c r="BG9" i="10" s="1"/>
  <c r="S11" i="10"/>
  <c r="AF18" i="10"/>
  <c r="K4" i="10"/>
  <c r="K5" i="10" s="1"/>
  <c r="K6" i="10" s="1"/>
  <c r="K7" i="10" s="1"/>
  <c r="K8" i="10" s="1"/>
  <c r="AA4" i="10"/>
  <c r="E9" i="10"/>
  <c r="L9" i="10"/>
  <c r="U9" i="10"/>
  <c r="AB9" i="10"/>
  <c r="G11" i="10"/>
  <c r="X11" i="10"/>
  <c r="AK11" i="10"/>
  <c r="I12" i="10"/>
  <c r="BG12" i="10" s="1"/>
  <c r="AD12" i="10"/>
  <c r="K13" i="10"/>
  <c r="V13" i="10"/>
  <c r="AE13" i="10"/>
  <c r="AM13" i="10"/>
  <c r="I14" i="10"/>
  <c r="BG14" i="10" s="1"/>
  <c r="R14" i="10"/>
  <c r="X14" i="10"/>
  <c r="AF14" i="10"/>
  <c r="AN14" i="10"/>
  <c r="Y16" i="10"/>
  <c r="F18" i="10"/>
  <c r="S18" i="10"/>
  <c r="AB18" i="10"/>
  <c r="G21" i="10"/>
  <c r="V21" i="10"/>
  <c r="AI21" i="10"/>
  <c r="AO22" i="10"/>
  <c r="AL22" i="10"/>
  <c r="L22" i="10"/>
  <c r="X22" i="10"/>
  <c r="AF22" i="10"/>
  <c r="AP22" i="10"/>
  <c r="AQ28" i="10"/>
  <c r="AP28" i="10"/>
  <c r="AH28" i="10"/>
  <c r="Z28" i="10"/>
  <c r="Q28" i="10"/>
  <c r="BI28" i="10" s="1"/>
  <c r="D28" i="10"/>
  <c r="AJ28" i="10" s="1"/>
  <c r="AL28" i="10"/>
  <c r="AD28" i="10"/>
  <c r="U28" i="10"/>
  <c r="I28" i="10"/>
  <c r="BG28" i="10" s="1"/>
  <c r="X28" i="10"/>
  <c r="AN28" i="10"/>
  <c r="R35" i="10"/>
  <c r="AP35" i="10"/>
  <c r="AO43" i="10"/>
  <c r="AN43" i="10"/>
  <c r="AD43" i="10"/>
  <c r="U43" i="10"/>
  <c r="I43" i="10"/>
  <c r="BG43" i="10" s="1"/>
  <c r="AL43" i="10"/>
  <c r="AB43" i="10"/>
  <c r="S43" i="10"/>
  <c r="F43" i="10"/>
  <c r="AH43" i="10"/>
  <c r="Z43" i="10"/>
  <c r="Q43" i="10"/>
  <c r="BI43" i="10" s="1"/>
  <c r="D43" i="10"/>
  <c r="AJ43" i="10" s="1"/>
  <c r="AP43" i="10"/>
  <c r="AQ49" i="10"/>
  <c r="AN49" i="10"/>
  <c r="S49" i="10"/>
  <c r="AF49" i="10"/>
  <c r="L49" i="10"/>
  <c r="AB49" i="10"/>
  <c r="F49" i="10"/>
  <c r="R9" i="10"/>
  <c r="AC11" i="10"/>
  <c r="U12" i="10"/>
  <c r="AL12" i="10"/>
  <c r="L18" i="10"/>
  <c r="AN18" i="10"/>
  <c r="AC21" i="10"/>
  <c r="AD35" i="10"/>
  <c r="D4" i="10"/>
  <c r="D5" i="10" s="1"/>
  <c r="AJ5" i="10" s="1"/>
  <c r="N4" i="10"/>
  <c r="N5" i="10" s="1"/>
  <c r="N6" i="10" s="1"/>
  <c r="N7" i="10" s="1"/>
  <c r="N8" i="10" s="1"/>
  <c r="AA8" i="10"/>
  <c r="F9" i="10"/>
  <c r="Q9" i="10"/>
  <c r="BI9" i="10" s="1"/>
  <c r="V9" i="10"/>
  <c r="AD9" i="10"/>
  <c r="AL9" i="10"/>
  <c r="L11" i="10"/>
  <c r="AB11" i="10"/>
  <c r="Q12" i="10"/>
  <c r="BI12" i="10" s="1"/>
  <c r="AH12" i="10"/>
  <c r="D13" i="10"/>
  <c r="AJ13" i="10" s="1"/>
  <c r="Q13" i="10"/>
  <c r="BI13" i="10" s="1"/>
  <c r="Z13" i="10"/>
  <c r="AH13" i="10"/>
  <c r="AP13" i="10"/>
  <c r="D14" i="10"/>
  <c r="AJ14" i="10" s="1"/>
  <c r="K14" i="10"/>
  <c r="S14" i="10"/>
  <c r="AA14" i="10"/>
  <c r="AI14" i="10"/>
  <c r="AQ14" i="10"/>
  <c r="D16" i="10"/>
  <c r="AJ16" i="10" s="1"/>
  <c r="AG16" i="10"/>
  <c r="AM17" i="10"/>
  <c r="I18" i="10"/>
  <c r="BG18" i="10" s="1"/>
  <c r="U18" i="10"/>
  <c r="AD18" i="10"/>
  <c r="AL18" i="10"/>
  <c r="R19" i="10"/>
  <c r="AC19" i="10"/>
  <c r="F20" i="10"/>
  <c r="S20" i="10"/>
  <c r="AB20" i="10"/>
  <c r="K21" i="10"/>
  <c r="AA21" i="10"/>
  <c r="D22" i="10"/>
  <c r="AJ22" i="10" s="1"/>
  <c r="Q22" i="10"/>
  <c r="BI22" i="10" s="1"/>
  <c r="Z22" i="10"/>
  <c r="AH22" i="10"/>
  <c r="R25" i="10"/>
  <c r="AO25" i="10"/>
  <c r="V27" i="10"/>
  <c r="F28" i="10"/>
  <c r="AB28" i="10"/>
  <c r="X35" i="10"/>
  <c r="AI38" i="10"/>
  <c r="L43" i="10"/>
  <c r="X49" i="10"/>
  <c r="R23" i="10"/>
  <c r="AC23" i="10"/>
  <c r="F24" i="10"/>
  <c r="S24" i="10"/>
  <c r="AB24" i="10"/>
  <c r="F26" i="10"/>
  <c r="S26" i="10"/>
  <c r="AB26" i="10"/>
  <c r="AL26" i="10"/>
  <c r="AG29" i="10"/>
  <c r="I30" i="10"/>
  <c r="BG30" i="10" s="1"/>
  <c r="U30" i="10"/>
  <c r="AD30" i="10"/>
  <c r="AN30" i="10"/>
  <c r="K31" i="10"/>
  <c r="AE31" i="10"/>
  <c r="L32" i="10"/>
  <c r="X32" i="10"/>
  <c r="AF32" i="10"/>
  <c r="AN32" i="10"/>
  <c r="K34" i="10"/>
  <c r="Z34" i="10"/>
  <c r="AK34" i="10"/>
  <c r="T36" i="10"/>
  <c r="U37" i="10"/>
  <c r="AL37" i="10"/>
  <c r="E39" i="10"/>
  <c r="L39" i="10"/>
  <c r="U39" i="10"/>
  <c r="AA39" i="10"/>
  <c r="AF39" i="10"/>
  <c r="AL39" i="10"/>
  <c r="AQ39" i="10"/>
  <c r="F41" i="10"/>
  <c r="Q41" i="10"/>
  <c r="BI41" i="10" s="1"/>
  <c r="Z41" i="10"/>
  <c r="AH41" i="10"/>
  <c r="K42" i="10"/>
  <c r="AA42" i="10"/>
  <c r="AK42" i="10"/>
  <c r="V44" i="10"/>
  <c r="AM44" i="10"/>
  <c r="F45" i="10"/>
  <c r="S45" i="10"/>
  <c r="AB45" i="10"/>
  <c r="L47" i="10"/>
  <c r="Z47" i="10"/>
  <c r="AP47" i="10"/>
  <c r="R48" i="10"/>
  <c r="AI48" i="10"/>
  <c r="L30" i="10"/>
  <c r="X30" i="10"/>
  <c r="AF30" i="10"/>
  <c r="AP30" i="10"/>
  <c r="Q34" i="10"/>
  <c r="BI34" i="10" s="1"/>
  <c r="AC34" i="10"/>
  <c r="AM34" i="10"/>
  <c r="AC36" i="10"/>
  <c r="I41" i="10"/>
  <c r="BG41" i="10" s="1"/>
  <c r="S41" i="10"/>
  <c r="AB41" i="10"/>
  <c r="AL41" i="10"/>
  <c r="R42" i="10"/>
  <c r="AC42" i="10"/>
  <c r="AM42" i="10"/>
  <c r="V48" i="10"/>
  <c r="AM48" i="10"/>
  <c r="L24" i="10"/>
  <c r="X24" i="10"/>
  <c r="AF24" i="10"/>
  <c r="AN24" i="10"/>
  <c r="L26" i="10"/>
  <c r="X26" i="10"/>
  <c r="AF26" i="10"/>
  <c r="AP26" i="10"/>
  <c r="N29" i="10"/>
  <c r="BJ29" i="10" s="1"/>
  <c r="D30" i="10"/>
  <c r="AJ30" i="10" s="1"/>
  <c r="Q30" i="10"/>
  <c r="BI30" i="10" s="1"/>
  <c r="Z30" i="10"/>
  <c r="AH30" i="10"/>
  <c r="V31" i="10"/>
  <c r="AM31" i="10"/>
  <c r="F32" i="10"/>
  <c r="S32" i="10"/>
  <c r="AB32" i="10"/>
  <c r="D34" i="10"/>
  <c r="AJ34" i="10" s="1"/>
  <c r="T34" i="10"/>
  <c r="AE34" i="10"/>
  <c r="G36" i="10"/>
  <c r="AD37" i="10"/>
  <c r="I39" i="10"/>
  <c r="BG39" i="10" s="1"/>
  <c r="R39" i="10"/>
  <c r="X39" i="10"/>
  <c r="AD39" i="10"/>
  <c r="AI39" i="10"/>
  <c r="AN39" i="10"/>
  <c r="D41" i="10"/>
  <c r="AJ41" i="10" s="1"/>
  <c r="K41" i="10"/>
  <c r="U41" i="10"/>
  <c r="AD41" i="10"/>
  <c r="AN41" i="10"/>
  <c r="E42" i="10"/>
  <c r="T42" i="10"/>
  <c r="AE42" i="10"/>
  <c r="L45" i="10"/>
  <c r="X45" i="10"/>
  <c r="AF45" i="10"/>
  <c r="AN45" i="10"/>
  <c r="G46" i="10"/>
  <c r="F47" i="10"/>
  <c r="S47" i="10"/>
  <c r="AH47" i="10"/>
  <c r="E48" i="10"/>
  <c r="AA48" i="10"/>
  <c r="AQ48" i="10"/>
  <c r="V3" i="10"/>
  <c r="AK6" i="10"/>
  <c r="G10" i="10"/>
  <c r="N10" i="10"/>
  <c r="T10" i="10"/>
  <c r="Y10" i="10"/>
  <c r="AC10" i="10"/>
  <c r="AG10" i="10"/>
  <c r="AK10" i="10"/>
  <c r="AP10" i="10"/>
  <c r="G4" i="10"/>
  <c r="G5" i="10" s="1"/>
  <c r="G6" i="10" s="1"/>
  <c r="G7" i="10" s="1"/>
  <c r="G8" i="10" s="1"/>
  <c r="L4" i="10"/>
  <c r="L5" i="10" s="1"/>
  <c r="S4" i="10"/>
  <c r="AJ4" i="10"/>
  <c r="Z6" i="10"/>
  <c r="AE6" i="10" s="1"/>
  <c r="AH6" i="10"/>
  <c r="AA7" i="10"/>
  <c r="AE7" i="10"/>
  <c r="G9" i="10"/>
  <c r="N9" i="10"/>
  <c r="T9" i="10"/>
  <c r="Y9" i="10"/>
  <c r="AC9" i="10"/>
  <c r="AG9" i="10"/>
  <c r="AK9" i="10"/>
  <c r="AO9" i="10"/>
  <c r="D10" i="10"/>
  <c r="AJ10" i="10" s="1"/>
  <c r="I10" i="10"/>
  <c r="BG10" i="10" s="1"/>
  <c r="Q10" i="10"/>
  <c r="BI10" i="10" s="1"/>
  <c r="U10" i="10"/>
  <c r="Z10" i="10"/>
  <c r="AD10" i="10"/>
  <c r="AH10" i="10"/>
  <c r="AL10" i="10"/>
  <c r="AQ10" i="10"/>
  <c r="AQ11" i="10"/>
  <c r="AM11" i="10"/>
  <c r="AI11" i="10"/>
  <c r="AE11" i="10"/>
  <c r="AA11" i="10"/>
  <c r="V11" i="10"/>
  <c r="R11" i="10"/>
  <c r="K11" i="10"/>
  <c r="E11" i="10"/>
  <c r="AP11" i="10"/>
  <c r="AL11" i="10"/>
  <c r="AH11" i="10"/>
  <c r="AD11" i="10"/>
  <c r="Z11" i="10"/>
  <c r="U11" i="10"/>
  <c r="Q11" i="10"/>
  <c r="BI11" i="10" s="1"/>
  <c r="I11" i="10"/>
  <c r="BG11" i="10" s="1"/>
  <c r="D11" i="10"/>
  <c r="AJ11" i="10" s="1"/>
  <c r="N11" i="10"/>
  <c r="Y11" i="10"/>
  <c r="AG11" i="10"/>
  <c r="AO11" i="10"/>
  <c r="G12" i="10"/>
  <c r="T12" i="10"/>
  <c r="AC12" i="10"/>
  <c r="AQ15" i="10"/>
  <c r="AM15" i="10"/>
  <c r="AI15" i="10"/>
  <c r="AE15" i="10"/>
  <c r="AA15" i="10"/>
  <c r="V15" i="10"/>
  <c r="R15" i="10"/>
  <c r="K15" i="10"/>
  <c r="E15" i="10"/>
  <c r="AP15" i="10"/>
  <c r="AL15" i="10"/>
  <c r="AH15" i="10"/>
  <c r="AD15" i="10"/>
  <c r="Z15" i="10"/>
  <c r="U15" i="10"/>
  <c r="Q15" i="10"/>
  <c r="BI15" i="10" s="1"/>
  <c r="I15" i="10"/>
  <c r="BG15" i="10" s="1"/>
  <c r="D15" i="10"/>
  <c r="AJ15" i="10" s="1"/>
  <c r="N15" i="10"/>
  <c r="Y15" i="10"/>
  <c r="AG15" i="10"/>
  <c r="AO15" i="10"/>
  <c r="G16" i="10"/>
  <c r="T16" i="10"/>
  <c r="AA3" i="10"/>
  <c r="Y3" i="10"/>
  <c r="AA6" i="10"/>
  <c r="E10" i="10"/>
  <c r="R10" i="10"/>
  <c r="AE10" i="10"/>
  <c r="AG6" i="10"/>
  <c r="R3" i="10"/>
  <c r="AG3" i="10"/>
  <c r="AK3" i="10"/>
  <c r="AK8" i="10"/>
  <c r="K10" i="10"/>
  <c r="V10" i="10"/>
  <c r="AA10" i="10"/>
  <c r="AI10" i="10"/>
  <c r="AM10" i="10"/>
  <c r="U3" i="10"/>
  <c r="Z3" i="10"/>
  <c r="AD3" i="10"/>
  <c r="AH3" i="10"/>
  <c r="E4" i="10"/>
  <c r="E5" i="10" s="1"/>
  <c r="E6" i="10" s="1"/>
  <c r="E7" i="10" s="1"/>
  <c r="E8" i="10" s="1"/>
  <c r="J4" i="10"/>
  <c r="Q4" i="10"/>
  <c r="R4" i="10" s="1"/>
  <c r="Z4" i="10"/>
  <c r="AE4" i="10" s="1"/>
  <c r="AH4" i="10"/>
  <c r="F6" i="10"/>
  <c r="F7" i="10" s="1"/>
  <c r="F8" i="10" s="1"/>
  <c r="AG7" i="10"/>
  <c r="AK7" i="10"/>
  <c r="Z8" i="10"/>
  <c r="AE8" i="10" s="1"/>
  <c r="AH8" i="10"/>
  <c r="AA9" i="10"/>
  <c r="AE9" i="10"/>
  <c r="AI9" i="10"/>
  <c r="AM9" i="10"/>
  <c r="F10" i="10"/>
  <c r="L10" i="10"/>
  <c r="S10" i="10"/>
  <c r="X10" i="10"/>
  <c r="AB10" i="10"/>
  <c r="AF10" i="10"/>
  <c r="AN10" i="10"/>
  <c r="AN12" i="10"/>
  <c r="AF12" i="10"/>
  <c r="AB12" i="10"/>
  <c r="X12" i="10"/>
  <c r="S12" i="10"/>
  <c r="L12" i="10"/>
  <c r="F12" i="10"/>
  <c r="AQ12" i="10"/>
  <c r="AM12" i="10"/>
  <c r="AI12" i="10"/>
  <c r="AE12" i="10"/>
  <c r="AA12" i="10"/>
  <c r="V12" i="10"/>
  <c r="R12" i="10"/>
  <c r="K12" i="10"/>
  <c r="E12" i="10"/>
  <c r="N12" i="10"/>
  <c r="Y12" i="10"/>
  <c r="AG12" i="10"/>
  <c r="AO12" i="10"/>
  <c r="T15" i="10"/>
  <c r="AC15" i="10"/>
  <c r="AK15" i="10"/>
  <c r="AN16" i="10"/>
  <c r="AF16" i="10"/>
  <c r="AB16" i="10"/>
  <c r="X16" i="10"/>
  <c r="S16" i="10"/>
  <c r="L16" i="10"/>
  <c r="F16" i="10"/>
  <c r="AQ16" i="10"/>
  <c r="AM16" i="10"/>
  <c r="AI16" i="10"/>
  <c r="AE16" i="10"/>
  <c r="AA16" i="10"/>
  <c r="V16" i="10"/>
  <c r="R16" i="10"/>
  <c r="K16" i="10"/>
  <c r="E16" i="10"/>
  <c r="AP16" i="10"/>
  <c r="AL16" i="10"/>
  <c r="AH16" i="10"/>
  <c r="AD16" i="10"/>
  <c r="Z16" i="10"/>
  <c r="U16" i="10"/>
  <c r="N16" i="10"/>
  <c r="AC16" i="10"/>
  <c r="AQ33" i="10"/>
  <c r="AM33" i="10"/>
  <c r="AI33" i="10"/>
  <c r="AE33" i="10"/>
  <c r="AA33" i="10"/>
  <c r="V33" i="10"/>
  <c r="R33" i="10"/>
  <c r="K33" i="10"/>
  <c r="AL33" i="10"/>
  <c r="AG33" i="10"/>
  <c r="AB33" i="10"/>
  <c r="U33" i="10"/>
  <c r="N33" i="10"/>
  <c r="F33" i="10"/>
  <c r="AP33" i="10"/>
  <c r="AK33" i="10"/>
  <c r="AF33" i="10"/>
  <c r="Z33" i="10"/>
  <c r="T33" i="10"/>
  <c r="L33" i="10"/>
  <c r="E33" i="10"/>
  <c r="AO33" i="10"/>
  <c r="AD33" i="10"/>
  <c r="Y33" i="10"/>
  <c r="S33" i="10"/>
  <c r="I33" i="10"/>
  <c r="BG33" i="10" s="1"/>
  <c r="D33" i="10"/>
  <c r="AJ33" i="10" s="1"/>
  <c r="AC33" i="10"/>
  <c r="F13" i="10"/>
  <c r="L13" i="10"/>
  <c r="S13" i="10"/>
  <c r="X13" i="10"/>
  <c r="AB13" i="10"/>
  <c r="AF13" i="10"/>
  <c r="AN13" i="10"/>
  <c r="G14" i="10"/>
  <c r="N14" i="10"/>
  <c r="T14" i="10"/>
  <c r="Y14" i="10"/>
  <c r="AC14" i="10"/>
  <c r="AG14" i="10"/>
  <c r="AK14" i="10"/>
  <c r="AO14" i="10"/>
  <c r="G17" i="10"/>
  <c r="R17" i="10"/>
  <c r="Y17" i="10"/>
  <c r="AG17" i="10"/>
  <c r="AP19" i="10"/>
  <c r="AL19" i="10"/>
  <c r="AH19" i="10"/>
  <c r="AD19" i="10"/>
  <c r="Z19" i="10"/>
  <c r="U19" i="10"/>
  <c r="Q19" i="10"/>
  <c r="BI19" i="10" s="1"/>
  <c r="I19" i="10"/>
  <c r="BG19" i="10" s="1"/>
  <c r="D19" i="10"/>
  <c r="AJ19" i="10" s="1"/>
  <c r="AN19" i="10"/>
  <c r="AF19" i="10"/>
  <c r="AB19" i="10"/>
  <c r="X19" i="10"/>
  <c r="S19" i="10"/>
  <c r="L19" i="10"/>
  <c r="F19" i="10"/>
  <c r="N19" i="10"/>
  <c r="Y19" i="10"/>
  <c r="AG19" i="10"/>
  <c r="AO19" i="10"/>
  <c r="AN21" i="10"/>
  <c r="AF21" i="10"/>
  <c r="AB21" i="10"/>
  <c r="X21" i="10"/>
  <c r="S21" i="10"/>
  <c r="L21" i="10"/>
  <c r="F21" i="10"/>
  <c r="AP21" i="10"/>
  <c r="AL21" i="10"/>
  <c r="AH21" i="10"/>
  <c r="AD21" i="10"/>
  <c r="Z21" i="10"/>
  <c r="U21" i="10"/>
  <c r="Q21" i="10"/>
  <c r="BI21" i="10" s="1"/>
  <c r="I21" i="10"/>
  <c r="BG21" i="10" s="1"/>
  <c r="D21" i="10"/>
  <c r="AJ21" i="10" s="1"/>
  <c r="N21" i="10"/>
  <c r="Y21" i="10"/>
  <c r="AG21" i="10"/>
  <c r="AO21" i="10"/>
  <c r="AP23" i="10"/>
  <c r="AL23" i="10"/>
  <c r="AH23" i="10"/>
  <c r="AD23" i="10"/>
  <c r="Z23" i="10"/>
  <c r="U23" i="10"/>
  <c r="Q23" i="10"/>
  <c r="BI23" i="10" s="1"/>
  <c r="I23" i="10"/>
  <c r="BG23" i="10" s="1"/>
  <c r="D23" i="10"/>
  <c r="AJ23" i="10" s="1"/>
  <c r="AN23" i="10"/>
  <c r="AF23" i="10"/>
  <c r="AB23" i="10"/>
  <c r="X23" i="10"/>
  <c r="S23" i="10"/>
  <c r="L23" i="10"/>
  <c r="F23" i="10"/>
  <c r="N23" i="10"/>
  <c r="Y23" i="10"/>
  <c r="AG23" i="10"/>
  <c r="AO23" i="10"/>
  <c r="AN25" i="10"/>
  <c r="AF25" i="10"/>
  <c r="AB25" i="10"/>
  <c r="X25" i="10"/>
  <c r="S25" i="10"/>
  <c r="L25" i="10"/>
  <c r="F25" i="10"/>
  <c r="AQ25" i="10"/>
  <c r="AM25" i="10"/>
  <c r="AP25" i="10"/>
  <c r="AL25" i="10"/>
  <c r="AH25" i="10"/>
  <c r="AD25" i="10"/>
  <c r="Z25" i="10"/>
  <c r="U25" i="10"/>
  <c r="Q25" i="10"/>
  <c r="BI25" i="10" s="1"/>
  <c r="I25" i="10"/>
  <c r="BG25" i="10" s="1"/>
  <c r="D25" i="10"/>
  <c r="AJ25" i="10" s="1"/>
  <c r="N25" i="10"/>
  <c r="Y25" i="10"/>
  <c r="AG25" i="10"/>
  <c r="T29" i="10"/>
  <c r="G33" i="10"/>
  <c r="AH33" i="10"/>
  <c r="G13" i="10"/>
  <c r="N13" i="10"/>
  <c r="T13" i="10"/>
  <c r="Y13" i="10"/>
  <c r="AC13" i="10"/>
  <c r="AG13" i="10"/>
  <c r="AK13" i="10"/>
  <c r="Z14" i="10"/>
  <c r="AD14" i="10"/>
  <c r="AH14" i="10"/>
  <c r="AL14" i="10"/>
  <c r="AN17" i="10"/>
  <c r="AF17" i="10"/>
  <c r="AB17" i="10"/>
  <c r="X17" i="10"/>
  <c r="AP17" i="10"/>
  <c r="AL17" i="10"/>
  <c r="AH17" i="10"/>
  <c r="AD17" i="10"/>
  <c r="Z17" i="10"/>
  <c r="U17" i="10"/>
  <c r="Q17" i="10"/>
  <c r="BI17" i="10" s="1"/>
  <c r="I17" i="10"/>
  <c r="BG17" i="10" s="1"/>
  <c r="D17" i="10"/>
  <c r="AJ17" i="10" s="1"/>
  <c r="K17" i="10"/>
  <c r="S17" i="10"/>
  <c r="AA17" i="10"/>
  <c r="AI17" i="10"/>
  <c r="AQ17" i="10"/>
  <c r="AN29" i="10"/>
  <c r="AF29" i="10"/>
  <c r="AB29" i="10"/>
  <c r="X29" i="10"/>
  <c r="S29" i="10"/>
  <c r="L29" i="10"/>
  <c r="F29" i="10"/>
  <c r="AQ29" i="10"/>
  <c r="AM29" i="10"/>
  <c r="AI29" i="10"/>
  <c r="AE29" i="10"/>
  <c r="AA29" i="10"/>
  <c r="V29" i="10"/>
  <c r="R29" i="10"/>
  <c r="K29" i="10"/>
  <c r="E29" i="10"/>
  <c r="AP29" i="10"/>
  <c r="AL29" i="10"/>
  <c r="AH29" i="10"/>
  <c r="AD29" i="10"/>
  <c r="Z29" i="10"/>
  <c r="U29" i="10"/>
  <c r="Q29" i="10"/>
  <c r="BI29" i="10" s="1"/>
  <c r="I29" i="10"/>
  <c r="BG29" i="10" s="1"/>
  <c r="D29" i="10"/>
  <c r="AJ29" i="10" s="1"/>
  <c r="Y29" i="10"/>
  <c r="AO29" i="10"/>
  <c r="Q33" i="10"/>
  <c r="BI33" i="10" s="1"/>
  <c r="AN33" i="10"/>
  <c r="AN40" i="10"/>
  <c r="AF40" i="10"/>
  <c r="AB40" i="10"/>
  <c r="X40" i="10"/>
  <c r="S40" i="10"/>
  <c r="L40" i="10"/>
  <c r="F40" i="10"/>
  <c r="AQ40" i="10"/>
  <c r="AM40" i="10"/>
  <c r="AI40" i="10"/>
  <c r="AE40" i="10"/>
  <c r="AA40" i="10"/>
  <c r="V40" i="10"/>
  <c r="R40" i="10"/>
  <c r="K40" i="10"/>
  <c r="E40" i="10"/>
  <c r="AP40" i="10"/>
  <c r="AL40" i="10"/>
  <c r="AH40" i="10"/>
  <c r="AD40" i="10"/>
  <c r="Z40" i="10"/>
  <c r="U40" i="10"/>
  <c r="Q40" i="10"/>
  <c r="BI40" i="10" s="1"/>
  <c r="I40" i="10"/>
  <c r="BG40" i="10" s="1"/>
  <c r="D40" i="10"/>
  <c r="AJ40" i="10" s="1"/>
  <c r="AK40" i="10"/>
  <c r="T40" i="10"/>
  <c r="AG40" i="10"/>
  <c r="N40" i="10"/>
  <c r="AC40" i="10"/>
  <c r="G40" i="10"/>
  <c r="E18" i="10"/>
  <c r="K18" i="10"/>
  <c r="R18" i="10"/>
  <c r="V18" i="10"/>
  <c r="AA18" i="10"/>
  <c r="AE18" i="10"/>
  <c r="AI18" i="10"/>
  <c r="AM18" i="10"/>
  <c r="AQ18" i="10"/>
  <c r="G20" i="10"/>
  <c r="N20" i="10"/>
  <c r="T20" i="10"/>
  <c r="Y20" i="10"/>
  <c r="AC20" i="10"/>
  <c r="AG20" i="10"/>
  <c r="AK20" i="10"/>
  <c r="AO20" i="10"/>
  <c r="E22" i="10"/>
  <c r="K22" i="10"/>
  <c r="R22" i="10"/>
  <c r="V22" i="10"/>
  <c r="AA22" i="10"/>
  <c r="AE22" i="10"/>
  <c r="AI22" i="10"/>
  <c r="AM22" i="10"/>
  <c r="AQ22" i="10"/>
  <c r="G24" i="10"/>
  <c r="N24" i="10"/>
  <c r="T24" i="10"/>
  <c r="Y24" i="10"/>
  <c r="AC24" i="10"/>
  <c r="AG24" i="10"/>
  <c r="AK24" i="10"/>
  <c r="AO24" i="10"/>
  <c r="E26" i="10"/>
  <c r="K26" i="10"/>
  <c r="R26" i="10"/>
  <c r="V26" i="10"/>
  <c r="AA26" i="10"/>
  <c r="AE26" i="10"/>
  <c r="AI26" i="10"/>
  <c r="AM26" i="10"/>
  <c r="AQ26" i="10"/>
  <c r="F27" i="10"/>
  <c r="L27" i="10"/>
  <c r="S27" i="10"/>
  <c r="X27" i="10"/>
  <c r="AB27" i="10"/>
  <c r="AF27" i="10"/>
  <c r="AN27" i="10"/>
  <c r="G28" i="10"/>
  <c r="N28" i="10"/>
  <c r="T28" i="10"/>
  <c r="Y28" i="10"/>
  <c r="AC28" i="10"/>
  <c r="AG28" i="10"/>
  <c r="AK28" i="10"/>
  <c r="AO28" i="10"/>
  <c r="E30" i="10"/>
  <c r="K30" i="10"/>
  <c r="R30" i="10"/>
  <c r="V30" i="10"/>
  <c r="AA30" i="10"/>
  <c r="AE30" i="10"/>
  <c r="AI30" i="10"/>
  <c r="AM30" i="10"/>
  <c r="AQ30" i="10"/>
  <c r="F31" i="10"/>
  <c r="L31" i="10"/>
  <c r="S31" i="10"/>
  <c r="X31" i="10"/>
  <c r="AB31" i="10"/>
  <c r="AF31" i="10"/>
  <c r="AN31" i="10"/>
  <c r="G32" i="10"/>
  <c r="N32" i="10"/>
  <c r="T32" i="10"/>
  <c r="Y32" i="10"/>
  <c r="AC32" i="10"/>
  <c r="AG32" i="10"/>
  <c r="AK32" i="10"/>
  <c r="AO32" i="10"/>
  <c r="AN34" i="10"/>
  <c r="AF34" i="10"/>
  <c r="AB34" i="10"/>
  <c r="X34" i="10"/>
  <c r="S34" i="10"/>
  <c r="L34" i="10"/>
  <c r="F34" i="10"/>
  <c r="I34" i="10"/>
  <c r="BG34" i="10" s="1"/>
  <c r="R34" i="10"/>
  <c r="Y34" i="10"/>
  <c r="AD34" i="10"/>
  <c r="AI34" i="10"/>
  <c r="AO34" i="10"/>
  <c r="BJ36" i="10"/>
  <c r="BF36" i="10"/>
  <c r="G27" i="10"/>
  <c r="N27" i="10"/>
  <c r="T27" i="10"/>
  <c r="Y27" i="10"/>
  <c r="AC27" i="10"/>
  <c r="AG27" i="10"/>
  <c r="AK27" i="10"/>
  <c r="AO27" i="10"/>
  <c r="G31" i="10"/>
  <c r="N31" i="10"/>
  <c r="T31" i="10"/>
  <c r="Y31" i="10"/>
  <c r="AC31" i="10"/>
  <c r="AG31" i="10"/>
  <c r="AK31" i="10"/>
  <c r="AO31" i="10"/>
  <c r="G18" i="10"/>
  <c r="N18" i="10"/>
  <c r="T18" i="10"/>
  <c r="Y18" i="10"/>
  <c r="AC18" i="10"/>
  <c r="AG18" i="10"/>
  <c r="AK18" i="10"/>
  <c r="E20" i="10"/>
  <c r="K20" i="10"/>
  <c r="R20" i="10"/>
  <c r="V20" i="10"/>
  <c r="AA20" i="10"/>
  <c r="AE20" i="10"/>
  <c r="AI20" i="10"/>
  <c r="AM20" i="10"/>
  <c r="G22" i="10"/>
  <c r="N22" i="10"/>
  <c r="T22" i="10"/>
  <c r="Y22" i="10"/>
  <c r="AC22" i="10"/>
  <c r="AG22" i="10"/>
  <c r="AK22" i="10"/>
  <c r="E24" i="10"/>
  <c r="K24" i="10"/>
  <c r="R24" i="10"/>
  <c r="V24" i="10"/>
  <c r="AA24" i="10"/>
  <c r="AE24" i="10"/>
  <c r="AI24" i="10"/>
  <c r="AM24" i="10"/>
  <c r="G26" i="10"/>
  <c r="N26" i="10"/>
  <c r="T26" i="10"/>
  <c r="Y26" i="10"/>
  <c r="AC26" i="10"/>
  <c r="AG26" i="10"/>
  <c r="AK26" i="10"/>
  <c r="D27" i="10"/>
  <c r="AJ27" i="10" s="1"/>
  <c r="I27" i="10"/>
  <c r="BG27" i="10" s="1"/>
  <c r="Q27" i="10"/>
  <c r="BI27" i="10" s="1"/>
  <c r="U27" i="10"/>
  <c r="Z27" i="10"/>
  <c r="AD27" i="10"/>
  <c r="AH27" i="10"/>
  <c r="AL27" i="10"/>
  <c r="E28" i="10"/>
  <c r="K28" i="10"/>
  <c r="R28" i="10"/>
  <c r="V28" i="10"/>
  <c r="AA28" i="10"/>
  <c r="AE28" i="10"/>
  <c r="AI28" i="10"/>
  <c r="AM28" i="10"/>
  <c r="G30" i="10"/>
  <c r="N30" i="10"/>
  <c r="T30" i="10"/>
  <c r="Y30" i="10"/>
  <c r="AC30" i="10"/>
  <c r="AG30" i="10"/>
  <c r="AK30" i="10"/>
  <c r="D31" i="10"/>
  <c r="AJ31" i="10" s="1"/>
  <c r="I31" i="10"/>
  <c r="BG31" i="10" s="1"/>
  <c r="Q31" i="10"/>
  <c r="BI31" i="10" s="1"/>
  <c r="U31" i="10"/>
  <c r="Z31" i="10"/>
  <c r="AD31" i="10"/>
  <c r="AH31" i="10"/>
  <c r="AL31" i="10"/>
  <c r="E32" i="10"/>
  <c r="K32" i="10"/>
  <c r="R32" i="10"/>
  <c r="V32" i="10"/>
  <c r="AA32" i="10"/>
  <c r="AE32" i="10"/>
  <c r="AI32" i="10"/>
  <c r="AM32" i="10"/>
  <c r="E34" i="10"/>
  <c r="N34" i="10"/>
  <c r="U34" i="10"/>
  <c r="AA34" i="10"/>
  <c r="AG34" i="10"/>
  <c r="AL34" i="10"/>
  <c r="AQ34" i="10"/>
  <c r="AN36" i="10"/>
  <c r="AF36" i="10"/>
  <c r="AB36" i="10"/>
  <c r="X36" i="10"/>
  <c r="S36" i="10"/>
  <c r="L36" i="10"/>
  <c r="F36" i="10"/>
  <c r="AQ36" i="10"/>
  <c r="AM36" i="10"/>
  <c r="AI36" i="10"/>
  <c r="AE36" i="10"/>
  <c r="AA36" i="10"/>
  <c r="V36" i="10"/>
  <c r="R36" i="10"/>
  <c r="K36" i="10"/>
  <c r="E36" i="10"/>
  <c r="AP36" i="10"/>
  <c r="AL36" i="10"/>
  <c r="AH36" i="10"/>
  <c r="AD36" i="10"/>
  <c r="Z36" i="10"/>
  <c r="U36" i="10"/>
  <c r="Q36" i="10"/>
  <c r="BI36" i="10" s="1"/>
  <c r="I36" i="10"/>
  <c r="BG36" i="10" s="1"/>
  <c r="D36" i="10"/>
  <c r="AJ36" i="10" s="1"/>
  <c r="Y36" i="10"/>
  <c r="AO36" i="10"/>
  <c r="G35" i="10"/>
  <c r="N35" i="10"/>
  <c r="T35" i="10"/>
  <c r="Y35" i="10"/>
  <c r="AC35" i="10"/>
  <c r="AG35" i="10"/>
  <c r="AK35" i="10"/>
  <c r="E37" i="10"/>
  <c r="K37" i="10"/>
  <c r="R37" i="10"/>
  <c r="V37" i="10"/>
  <c r="AA37" i="10"/>
  <c r="AE37" i="10"/>
  <c r="AI37" i="10"/>
  <c r="AM37" i="10"/>
  <c r="AQ37" i="10"/>
  <c r="F38" i="10"/>
  <c r="L38" i="10"/>
  <c r="S38" i="10"/>
  <c r="X38" i="10"/>
  <c r="AB38" i="10"/>
  <c r="AF38" i="10"/>
  <c r="AN38" i="10"/>
  <c r="G39" i="10"/>
  <c r="N39" i="10"/>
  <c r="T39" i="10"/>
  <c r="Y39" i="10"/>
  <c r="AC39" i="10"/>
  <c r="AG39" i="10"/>
  <c r="AK39" i="10"/>
  <c r="AN42" i="10"/>
  <c r="AF42" i="10"/>
  <c r="AB42" i="10"/>
  <c r="X42" i="10"/>
  <c r="S42" i="10"/>
  <c r="L42" i="10"/>
  <c r="F42" i="10"/>
  <c r="AP42" i="10"/>
  <c r="AL42" i="10"/>
  <c r="AH42" i="10"/>
  <c r="AD42" i="10"/>
  <c r="Z42" i="10"/>
  <c r="U42" i="10"/>
  <c r="Q42" i="10"/>
  <c r="BI42" i="10" s="1"/>
  <c r="I42" i="10"/>
  <c r="BG42" i="10" s="1"/>
  <c r="D42" i="10"/>
  <c r="AJ42" i="10" s="1"/>
  <c r="N42" i="10"/>
  <c r="Y42" i="10"/>
  <c r="AG42" i="10"/>
  <c r="AO42" i="10"/>
  <c r="N46" i="10"/>
  <c r="AG46" i="10"/>
  <c r="F37" i="10"/>
  <c r="L37" i="10"/>
  <c r="S37" i="10"/>
  <c r="X37" i="10"/>
  <c r="AB37" i="10"/>
  <c r="AF37" i="10"/>
  <c r="AN37" i="10"/>
  <c r="G38" i="10"/>
  <c r="N38" i="10"/>
  <c r="T38" i="10"/>
  <c r="Y38" i="10"/>
  <c r="AC38" i="10"/>
  <c r="AG38" i="10"/>
  <c r="AK38" i="10"/>
  <c r="AO38" i="10"/>
  <c r="T46" i="10"/>
  <c r="G37" i="10"/>
  <c r="N37" i="10"/>
  <c r="T37" i="10"/>
  <c r="Y37" i="10"/>
  <c r="AC37" i="10"/>
  <c r="AG37" i="10"/>
  <c r="AK37" i="10"/>
  <c r="I38" i="10"/>
  <c r="BG38" i="10" s="1"/>
  <c r="Q38" i="10"/>
  <c r="BI38" i="10" s="1"/>
  <c r="U38" i="10"/>
  <c r="Z38" i="10"/>
  <c r="AD38" i="10"/>
  <c r="AH38" i="10"/>
  <c r="AL38" i="10"/>
  <c r="AN46" i="10"/>
  <c r="AF46" i="10"/>
  <c r="AB46" i="10"/>
  <c r="X46" i="10"/>
  <c r="S46" i="10"/>
  <c r="L46" i="10"/>
  <c r="F46" i="10"/>
  <c r="AQ46" i="10"/>
  <c r="AM46" i="10"/>
  <c r="AI46" i="10"/>
  <c r="AE46" i="10"/>
  <c r="AA46" i="10"/>
  <c r="V46" i="10"/>
  <c r="R46" i="10"/>
  <c r="K46" i="10"/>
  <c r="E46" i="10"/>
  <c r="AP46" i="10"/>
  <c r="AL46" i="10"/>
  <c r="AH46" i="10"/>
  <c r="AD46" i="10"/>
  <c r="Z46" i="10"/>
  <c r="U46" i="10"/>
  <c r="Q46" i="10"/>
  <c r="BI46" i="10" s="1"/>
  <c r="I46" i="10"/>
  <c r="BG46" i="10" s="1"/>
  <c r="D46" i="10"/>
  <c r="AJ46" i="10" s="1"/>
  <c r="Y46" i="10"/>
  <c r="AO46" i="10"/>
  <c r="G41" i="10"/>
  <c r="N41" i="10"/>
  <c r="T41" i="10"/>
  <c r="Y41" i="10"/>
  <c r="AC41" i="10"/>
  <c r="AG41" i="10"/>
  <c r="AK41" i="10"/>
  <c r="AO41" i="10"/>
  <c r="E43" i="10"/>
  <c r="K43" i="10"/>
  <c r="R43" i="10"/>
  <c r="V43" i="10"/>
  <c r="AA43" i="10"/>
  <c r="AE43" i="10"/>
  <c r="AI43" i="10"/>
  <c r="AM43" i="10"/>
  <c r="AQ43" i="10"/>
  <c r="F44" i="10"/>
  <c r="L44" i="10"/>
  <c r="S44" i="10"/>
  <c r="X44" i="10"/>
  <c r="AB44" i="10"/>
  <c r="AF44" i="10"/>
  <c r="AN44" i="10"/>
  <c r="G45" i="10"/>
  <c r="N45" i="10"/>
  <c r="T45" i="10"/>
  <c r="Y45" i="10"/>
  <c r="AC45" i="10"/>
  <c r="AG45" i="10"/>
  <c r="AK45" i="10"/>
  <c r="AO45" i="10"/>
  <c r="E47" i="10"/>
  <c r="K47" i="10"/>
  <c r="R47" i="10"/>
  <c r="V47" i="10"/>
  <c r="AA47" i="10"/>
  <c r="AE47" i="10"/>
  <c r="AI47" i="10"/>
  <c r="AM47" i="10"/>
  <c r="AQ47" i="10"/>
  <c r="F48" i="10"/>
  <c r="L48" i="10"/>
  <c r="S48" i="10"/>
  <c r="X48" i="10"/>
  <c r="AB48" i="10"/>
  <c r="AF48" i="10"/>
  <c r="AN48" i="10"/>
  <c r="G49" i="10"/>
  <c r="N49" i="10"/>
  <c r="T49" i="10"/>
  <c r="Y49" i="10"/>
  <c r="AC49" i="10"/>
  <c r="AG49" i="10"/>
  <c r="AK49" i="10"/>
  <c r="AO49" i="10"/>
  <c r="G44" i="10"/>
  <c r="N44" i="10"/>
  <c r="T44" i="10"/>
  <c r="Y44" i="10"/>
  <c r="AC44" i="10"/>
  <c r="AG44" i="10"/>
  <c r="AK44" i="10"/>
  <c r="AO44" i="10"/>
  <c r="X47" i="10"/>
  <c r="AB47" i="10"/>
  <c r="AF47" i="10"/>
  <c r="AN47" i="10"/>
  <c r="G48" i="10"/>
  <c r="N48" i="10"/>
  <c r="T48" i="10"/>
  <c r="Y48" i="10"/>
  <c r="AC48" i="10"/>
  <c r="AG48" i="10"/>
  <c r="AK48" i="10"/>
  <c r="AO48" i="10"/>
  <c r="D49" i="10"/>
  <c r="AJ49" i="10" s="1"/>
  <c r="I49" i="10"/>
  <c r="BG49" i="10" s="1"/>
  <c r="Q49" i="10"/>
  <c r="BI49" i="10" s="1"/>
  <c r="U49" i="10"/>
  <c r="Z49" i="10"/>
  <c r="AD49" i="10"/>
  <c r="AH49" i="10"/>
  <c r="AL49" i="10"/>
  <c r="AP49" i="10"/>
  <c r="R41" i="10"/>
  <c r="V41" i="10"/>
  <c r="AA41" i="10"/>
  <c r="AE41" i="10"/>
  <c r="AI41" i="10"/>
  <c r="AM41" i="10"/>
  <c r="G43" i="10"/>
  <c r="N43" i="10"/>
  <c r="T43" i="10"/>
  <c r="Y43" i="10"/>
  <c r="AC43" i="10"/>
  <c r="AG43" i="10"/>
  <c r="AK43" i="10"/>
  <c r="D44" i="10"/>
  <c r="AJ44" i="10" s="1"/>
  <c r="I44" i="10"/>
  <c r="BG44" i="10" s="1"/>
  <c r="Q44" i="10"/>
  <c r="BI44" i="10" s="1"/>
  <c r="U44" i="10"/>
  <c r="Z44" i="10"/>
  <c r="AD44" i="10"/>
  <c r="AH44" i="10"/>
  <c r="AL44" i="10"/>
  <c r="E45" i="10"/>
  <c r="K45" i="10"/>
  <c r="R45" i="10"/>
  <c r="V45" i="10"/>
  <c r="AA45" i="10"/>
  <c r="AE45" i="10"/>
  <c r="AI45" i="10"/>
  <c r="AM45" i="10"/>
  <c r="G47" i="10"/>
  <c r="N47" i="10"/>
  <c r="T47" i="10"/>
  <c r="Y47" i="10"/>
  <c r="AC47" i="10"/>
  <c r="AG47" i="10"/>
  <c r="AK47" i="10"/>
  <c r="D48" i="10"/>
  <c r="AJ48" i="10" s="1"/>
  <c r="I48" i="10"/>
  <c r="BG48" i="10" s="1"/>
  <c r="Q48" i="10"/>
  <c r="BI48" i="10" s="1"/>
  <c r="U48" i="10"/>
  <c r="Z48" i="10"/>
  <c r="AD48" i="10"/>
  <c r="AH48" i="10"/>
  <c r="AL48" i="10"/>
  <c r="E49" i="10"/>
  <c r="K49" i="10"/>
  <c r="R49" i="10"/>
  <c r="V49" i="10"/>
  <c r="AA49" i="10"/>
  <c r="AE49" i="10"/>
  <c r="AI49" i="10"/>
  <c r="AM49" i="10"/>
  <c r="L4" i="3"/>
  <c r="J4" i="3"/>
  <c r="D6" i="10" l="1"/>
  <c r="X3" i="10"/>
  <c r="AB8" i="10"/>
  <c r="AG8" i="10"/>
  <c r="BH4" i="10"/>
  <c r="J5" i="10"/>
  <c r="BF29" i="10"/>
  <c r="BF5" i="10"/>
  <c r="BJ5" i="10"/>
  <c r="AF5" i="10"/>
  <c r="BG4" i="10"/>
  <c r="I5" i="10"/>
  <c r="BI4" i="10"/>
  <c r="Q5" i="10"/>
  <c r="V4" i="10"/>
  <c r="S5" i="10"/>
  <c r="BF4" i="10"/>
  <c r="BJ4" i="10"/>
  <c r="AF4" i="10" s="1"/>
  <c r="Y4" i="10"/>
  <c r="BJ17" i="10"/>
  <c r="U4" i="10"/>
  <c r="AB3" i="10"/>
  <c r="AC3" i="10" s="1"/>
  <c r="L6" i="10"/>
  <c r="BJ7" i="10"/>
  <c r="AF7" i="10" s="1"/>
  <c r="BF7" i="10"/>
  <c r="BJ28" i="10"/>
  <c r="BF28" i="10"/>
  <c r="BJ24" i="10"/>
  <c r="BF24" i="10"/>
  <c r="BF23" i="10"/>
  <c r="BJ23" i="10"/>
  <c r="BF21" i="10"/>
  <c r="BJ21" i="10"/>
  <c r="BJ16" i="10"/>
  <c r="BF16" i="10"/>
  <c r="AJ6" i="10"/>
  <c r="D7" i="10"/>
  <c r="BF10" i="10"/>
  <c r="BJ10" i="10"/>
  <c r="BF34" i="10"/>
  <c r="BJ34" i="10"/>
  <c r="BJ18" i="10"/>
  <c r="BF18" i="10"/>
  <c r="BF31" i="10"/>
  <c r="BJ31" i="10"/>
  <c r="BJ27" i="10"/>
  <c r="BF27" i="10"/>
  <c r="BJ20" i="10"/>
  <c r="BF20" i="10"/>
  <c r="BJ12" i="10"/>
  <c r="BF12" i="10"/>
  <c r="AB6" i="10"/>
  <c r="AE3" i="10"/>
  <c r="AF3" i="10" s="1"/>
  <c r="AB4" i="10"/>
  <c r="BJ47" i="10"/>
  <c r="BF47" i="10"/>
  <c r="BJ39" i="10"/>
  <c r="BF39" i="10"/>
  <c r="BJ8" i="10"/>
  <c r="AF8" i="10" s="1"/>
  <c r="BF8" i="10"/>
  <c r="BF48" i="10"/>
  <c r="BJ48" i="10"/>
  <c r="BJ44" i="10"/>
  <c r="BF44" i="10"/>
  <c r="BJ49" i="10"/>
  <c r="BF49" i="10"/>
  <c r="BJ45" i="10"/>
  <c r="BF45" i="10"/>
  <c r="BJ41" i="10"/>
  <c r="BF41" i="10"/>
  <c r="BJ46" i="10"/>
  <c r="BF46" i="10"/>
  <c r="BF42" i="10"/>
  <c r="BJ42" i="10"/>
  <c r="BJ22" i="10"/>
  <c r="BF22" i="10"/>
  <c r="BJ40" i="10"/>
  <c r="BF40" i="10"/>
  <c r="BJ25" i="10"/>
  <c r="BF25" i="10"/>
  <c r="BJ9" i="10"/>
  <c r="BF9" i="10"/>
  <c r="Q6" i="10"/>
  <c r="R6" i="10" s="1"/>
  <c r="X4" i="10"/>
  <c r="BJ38" i="10"/>
  <c r="BF38" i="10"/>
  <c r="BJ30" i="10"/>
  <c r="BF30" i="10"/>
  <c r="BJ32" i="10"/>
  <c r="BF32" i="10"/>
  <c r="BF19" i="10"/>
  <c r="BJ19" i="10"/>
  <c r="BF6" i="10"/>
  <c r="BJ6" i="10"/>
  <c r="AF6" i="10" s="1"/>
  <c r="BJ11" i="10"/>
  <c r="BF11" i="10"/>
  <c r="BJ43" i="10"/>
  <c r="BF43" i="10"/>
  <c r="BJ37" i="10"/>
  <c r="BF37" i="10"/>
  <c r="BJ35" i="10"/>
  <c r="BF35" i="10"/>
  <c r="BJ26" i="10"/>
  <c r="BF26" i="10"/>
  <c r="BJ13" i="10"/>
  <c r="BF13" i="10"/>
  <c r="BF14" i="10"/>
  <c r="BJ14" i="10"/>
  <c r="BJ33" i="10"/>
  <c r="BF33" i="10"/>
  <c r="BJ15" i="10"/>
  <c r="BF15" i="10"/>
  <c r="BI5" i="10" l="1"/>
  <c r="R5" i="10"/>
  <c r="AC4" i="10"/>
  <c r="AJ7" i="10"/>
  <c r="D8" i="10"/>
  <c r="AJ8" i="10" s="1"/>
  <c r="Y5" i="10"/>
  <c r="BG5" i="10"/>
  <c r="AD5" i="10"/>
  <c r="I6" i="10"/>
  <c r="BH5" i="10"/>
  <c r="AB5" i="10"/>
  <c r="V5" i="10"/>
  <c r="U5" i="10"/>
  <c r="X5" i="10" s="1"/>
  <c r="S6" i="10"/>
  <c r="AI4" i="10"/>
  <c r="AQ4" i="10" s="1"/>
  <c r="AI3" i="10"/>
  <c r="AM3" i="10" s="1"/>
  <c r="L7" i="10"/>
  <c r="L8" i="10" s="1"/>
  <c r="BI6" i="10"/>
  <c r="Q7" i="10"/>
  <c r="Q8" i="10" s="1"/>
  <c r="AO3" i="10"/>
  <c r="AN3" i="10" s="1"/>
  <c r="AQ3" i="10" l="1"/>
  <c r="BI8" i="10"/>
  <c r="R8" i="10"/>
  <c r="S7" i="10"/>
  <c r="S8" i="10" s="1"/>
  <c r="V6" i="10"/>
  <c r="U6" i="10"/>
  <c r="X6" i="10" s="1"/>
  <c r="Y6" i="10"/>
  <c r="AC6" i="10" s="1"/>
  <c r="AD6" i="10"/>
  <c r="BG6" i="10"/>
  <c r="I7" i="10"/>
  <c r="I8" i="10" s="1"/>
  <c r="AC5" i="10"/>
  <c r="AO4" i="10"/>
  <c r="AN4" i="10" s="1"/>
  <c r="AM4" i="10"/>
  <c r="AL4" i="10" s="1"/>
  <c r="BI7" i="10"/>
  <c r="R7" i="10"/>
  <c r="AL3" i="10"/>
  <c r="AP3" i="10" s="1"/>
  <c r="U8" i="10" l="1"/>
  <c r="V8" i="10"/>
  <c r="BG8" i="10"/>
  <c r="X8" i="10"/>
  <c r="AD8" i="10"/>
  <c r="Y8" i="10"/>
  <c r="AC8" i="10" s="1"/>
  <c r="AI5" i="10"/>
  <c r="AQ5" i="10" s="1"/>
  <c r="AI6" i="10"/>
  <c r="AM6" i="10" s="1"/>
  <c r="AL6" i="10" s="1"/>
  <c r="AD7" i="10"/>
  <c r="Y7" i="10"/>
  <c r="AC7" i="10" s="1"/>
  <c r="BG7" i="10"/>
  <c r="AO6" i="10"/>
  <c r="AN6" i="10" s="1"/>
  <c r="U7" i="10"/>
  <c r="X7" i="10" s="1"/>
  <c r="V7" i="10"/>
  <c r="AP4" i="10"/>
  <c r="AQ6" i="10" l="1"/>
  <c r="AQ8" i="10"/>
  <c r="AI8" i="10"/>
  <c r="AL8" i="10"/>
  <c r="AN8" i="10"/>
  <c r="AO8" i="10"/>
  <c r="AM8" i="10"/>
  <c r="AP6" i="10"/>
  <c r="AL5" i="10"/>
  <c r="AI7" i="10"/>
  <c r="AM7" i="10" s="1"/>
  <c r="AL7" i="10" s="1"/>
  <c r="AO7" i="10"/>
  <c r="AN7" i="10" s="1"/>
  <c r="AO5" i="10"/>
  <c r="AN5" i="10" s="1"/>
  <c r="AM5" i="10"/>
  <c r="AQ7" i="10" l="1"/>
  <c r="AP5" i="10"/>
  <c r="N3" i="3" l="1"/>
  <c r="AQ49" i="3" l="1"/>
  <c r="AP49" i="3"/>
  <c r="AO49" i="3"/>
  <c r="AN49" i="3"/>
  <c r="AM49" i="3"/>
  <c r="AL49" i="3"/>
  <c r="AI49" i="3"/>
  <c r="AF49" i="3"/>
  <c r="AC49" i="3"/>
  <c r="X49" i="3"/>
  <c r="AQ48" i="3"/>
  <c r="AP48" i="3"/>
  <c r="AO48" i="3"/>
  <c r="AN48" i="3"/>
  <c r="AM48" i="3"/>
  <c r="AL48" i="3"/>
  <c r="AI48" i="3"/>
  <c r="AF48" i="3"/>
  <c r="AC48" i="3"/>
  <c r="X48" i="3"/>
  <c r="AQ47" i="3"/>
  <c r="AP47" i="3"/>
  <c r="AO47" i="3"/>
  <c r="AN47" i="3"/>
  <c r="AM47" i="3"/>
  <c r="AL47" i="3"/>
  <c r="AI47" i="3"/>
  <c r="AF47" i="3"/>
  <c r="AC47" i="3"/>
  <c r="X47" i="3"/>
  <c r="AQ46" i="3"/>
  <c r="AP46" i="3"/>
  <c r="AO46" i="3"/>
  <c r="AN46" i="3"/>
  <c r="AM46" i="3"/>
  <c r="AL46" i="3"/>
  <c r="AI46" i="3"/>
  <c r="AF46" i="3"/>
  <c r="AC46" i="3"/>
  <c r="X46" i="3"/>
  <c r="AQ45" i="3"/>
  <c r="AP45" i="3"/>
  <c r="AO45" i="3"/>
  <c r="AN45" i="3"/>
  <c r="AM45" i="3"/>
  <c r="AL45" i="3"/>
  <c r="AI45" i="3"/>
  <c r="AF45" i="3"/>
  <c r="AC45" i="3"/>
  <c r="X45" i="3"/>
  <c r="AQ44" i="3"/>
  <c r="AP44" i="3"/>
  <c r="AO44" i="3"/>
  <c r="AN44" i="3"/>
  <c r="AM44" i="3"/>
  <c r="AL44" i="3"/>
  <c r="AI44" i="3"/>
  <c r="AF44" i="3"/>
  <c r="AC44" i="3"/>
  <c r="X44" i="3"/>
  <c r="AQ43" i="3"/>
  <c r="AP43" i="3"/>
  <c r="AO43" i="3"/>
  <c r="AN43" i="3"/>
  <c r="AM43" i="3"/>
  <c r="AL43" i="3"/>
  <c r="AI43" i="3"/>
  <c r="AF43" i="3"/>
  <c r="AC43" i="3"/>
  <c r="X43" i="3"/>
  <c r="AQ42" i="3"/>
  <c r="AP42" i="3"/>
  <c r="AO42" i="3"/>
  <c r="AN42" i="3"/>
  <c r="AM42" i="3"/>
  <c r="AL42" i="3"/>
  <c r="AI42" i="3"/>
  <c r="AF42" i="3"/>
  <c r="AC42" i="3"/>
  <c r="X42" i="3"/>
  <c r="AQ41" i="3"/>
  <c r="AP41" i="3"/>
  <c r="AO41" i="3"/>
  <c r="AN41" i="3"/>
  <c r="AM41" i="3"/>
  <c r="AL41" i="3"/>
  <c r="AI41" i="3"/>
  <c r="AF41" i="3"/>
  <c r="AC41" i="3"/>
  <c r="X41" i="3"/>
  <c r="AQ40" i="3"/>
  <c r="AP40" i="3"/>
  <c r="AO40" i="3"/>
  <c r="AN40" i="3"/>
  <c r="AM40" i="3"/>
  <c r="AL40" i="3"/>
  <c r="AI40" i="3"/>
  <c r="AF40" i="3"/>
  <c r="AC40" i="3"/>
  <c r="X40" i="3"/>
  <c r="AQ39" i="3"/>
  <c r="AP39" i="3"/>
  <c r="AO39" i="3"/>
  <c r="AN39" i="3"/>
  <c r="AM39" i="3"/>
  <c r="AL39" i="3"/>
  <c r="AI39" i="3"/>
  <c r="AF39" i="3"/>
  <c r="AC39" i="3"/>
  <c r="X39" i="3"/>
  <c r="AQ38" i="3"/>
  <c r="AP38" i="3"/>
  <c r="AO38" i="3"/>
  <c r="AN38" i="3"/>
  <c r="AM38" i="3"/>
  <c r="AL38" i="3"/>
  <c r="AI38" i="3"/>
  <c r="AF38" i="3"/>
  <c r="AC38" i="3"/>
  <c r="X38" i="3"/>
  <c r="AQ37" i="3"/>
  <c r="AP37" i="3"/>
  <c r="AO37" i="3"/>
  <c r="AN37" i="3"/>
  <c r="AM37" i="3"/>
  <c r="AL37" i="3"/>
  <c r="AI37" i="3"/>
  <c r="AF37" i="3"/>
  <c r="AC37" i="3"/>
  <c r="X37" i="3"/>
  <c r="AQ36" i="3"/>
  <c r="AP36" i="3"/>
  <c r="AO36" i="3"/>
  <c r="AN36" i="3"/>
  <c r="AM36" i="3"/>
  <c r="AL36" i="3"/>
  <c r="AI36" i="3"/>
  <c r="AF36" i="3"/>
  <c r="AC36" i="3"/>
  <c r="X36" i="3"/>
  <c r="AQ35" i="3"/>
  <c r="AP35" i="3"/>
  <c r="AO35" i="3"/>
  <c r="AN35" i="3"/>
  <c r="AM35" i="3"/>
  <c r="AL35" i="3"/>
  <c r="AI35" i="3"/>
  <c r="AF35" i="3"/>
  <c r="AC35" i="3"/>
  <c r="X35" i="3"/>
  <c r="AQ34" i="3"/>
  <c r="AP34" i="3"/>
  <c r="AO34" i="3"/>
  <c r="AN34" i="3"/>
  <c r="AM34" i="3"/>
  <c r="AL34" i="3"/>
  <c r="AI34" i="3"/>
  <c r="AF34" i="3"/>
  <c r="AC34" i="3"/>
  <c r="X34" i="3"/>
  <c r="AQ33" i="3"/>
  <c r="AP33" i="3"/>
  <c r="AO33" i="3"/>
  <c r="AN33" i="3"/>
  <c r="AM33" i="3"/>
  <c r="AL33" i="3"/>
  <c r="AI33" i="3"/>
  <c r="AF33" i="3"/>
  <c r="AC33" i="3"/>
  <c r="X33" i="3"/>
  <c r="AQ32" i="3"/>
  <c r="AP32" i="3"/>
  <c r="AO32" i="3"/>
  <c r="AN32" i="3"/>
  <c r="AM32" i="3"/>
  <c r="AL32" i="3"/>
  <c r="AI32" i="3"/>
  <c r="AF32" i="3"/>
  <c r="AC32" i="3"/>
  <c r="X32" i="3"/>
  <c r="AQ31" i="3"/>
  <c r="AP31" i="3"/>
  <c r="AO31" i="3"/>
  <c r="AN31" i="3"/>
  <c r="AM31" i="3"/>
  <c r="AL31" i="3"/>
  <c r="AI31" i="3"/>
  <c r="AF31" i="3"/>
  <c r="AC31" i="3"/>
  <c r="X31" i="3"/>
  <c r="AQ30" i="3"/>
  <c r="AP30" i="3"/>
  <c r="AO30" i="3"/>
  <c r="AN30" i="3"/>
  <c r="AM30" i="3"/>
  <c r="AL30" i="3"/>
  <c r="AI30" i="3"/>
  <c r="AF30" i="3"/>
  <c r="AC30" i="3"/>
  <c r="X30" i="3"/>
  <c r="AQ29" i="3"/>
  <c r="AP29" i="3"/>
  <c r="AO29" i="3"/>
  <c r="AN29" i="3"/>
  <c r="AM29" i="3"/>
  <c r="AL29" i="3"/>
  <c r="AI29" i="3"/>
  <c r="AF29" i="3"/>
  <c r="AC29" i="3"/>
  <c r="X29" i="3"/>
  <c r="AQ28" i="3"/>
  <c r="AP28" i="3"/>
  <c r="AO28" i="3"/>
  <c r="AN28" i="3"/>
  <c r="AM28" i="3"/>
  <c r="AL28" i="3"/>
  <c r="AI28" i="3"/>
  <c r="AF28" i="3"/>
  <c r="AC28" i="3"/>
  <c r="X28" i="3"/>
  <c r="AQ27" i="3"/>
  <c r="AP27" i="3"/>
  <c r="AO27" i="3"/>
  <c r="AN27" i="3"/>
  <c r="AM27" i="3"/>
  <c r="AL27" i="3"/>
  <c r="AI27" i="3"/>
  <c r="AF27" i="3"/>
  <c r="AC27" i="3"/>
  <c r="X27" i="3"/>
  <c r="AQ26" i="3"/>
  <c r="AP26" i="3"/>
  <c r="AO26" i="3"/>
  <c r="AN26" i="3"/>
  <c r="AM26" i="3"/>
  <c r="AL26" i="3"/>
  <c r="AI26" i="3"/>
  <c r="AF26" i="3"/>
  <c r="AC26" i="3"/>
  <c r="X26" i="3"/>
  <c r="AQ25" i="3"/>
  <c r="AP25" i="3"/>
  <c r="AO25" i="3"/>
  <c r="AN25" i="3"/>
  <c r="AM25" i="3"/>
  <c r="AL25" i="3"/>
  <c r="AI25" i="3"/>
  <c r="AF25" i="3"/>
  <c r="AC25" i="3"/>
  <c r="X25" i="3"/>
  <c r="AQ24" i="3"/>
  <c r="AP24" i="3"/>
  <c r="AO24" i="3"/>
  <c r="AN24" i="3"/>
  <c r="AM24" i="3"/>
  <c r="AL24" i="3"/>
  <c r="AI24" i="3"/>
  <c r="AF24" i="3"/>
  <c r="AC24" i="3"/>
  <c r="X24" i="3"/>
  <c r="AQ23" i="3"/>
  <c r="AP23" i="3"/>
  <c r="AO23" i="3"/>
  <c r="AN23" i="3"/>
  <c r="AM23" i="3"/>
  <c r="AL23" i="3"/>
  <c r="AI23" i="3"/>
  <c r="AF23" i="3"/>
  <c r="AC23" i="3"/>
  <c r="X23" i="3"/>
  <c r="AQ22" i="3"/>
  <c r="AP22" i="3"/>
  <c r="AO22" i="3"/>
  <c r="AN22" i="3"/>
  <c r="AM22" i="3"/>
  <c r="AL22" i="3"/>
  <c r="AI22" i="3"/>
  <c r="AF22" i="3"/>
  <c r="AC22" i="3"/>
  <c r="X22" i="3"/>
  <c r="AQ21" i="3"/>
  <c r="AP21" i="3"/>
  <c r="AO21" i="3"/>
  <c r="AN21" i="3"/>
  <c r="AM21" i="3"/>
  <c r="AL21" i="3"/>
  <c r="AI21" i="3"/>
  <c r="AF21" i="3"/>
  <c r="AC21" i="3"/>
  <c r="X21" i="3"/>
  <c r="AQ20" i="3"/>
  <c r="AP20" i="3"/>
  <c r="AO20" i="3"/>
  <c r="AN20" i="3"/>
  <c r="AM20" i="3"/>
  <c r="AL20" i="3"/>
  <c r="AI20" i="3"/>
  <c r="AF20" i="3"/>
  <c r="AC20" i="3"/>
  <c r="X20" i="3"/>
  <c r="AQ19" i="3"/>
  <c r="AP19" i="3"/>
  <c r="AO19" i="3"/>
  <c r="AN19" i="3"/>
  <c r="AM19" i="3"/>
  <c r="AL19" i="3"/>
  <c r="AI19" i="3"/>
  <c r="AF19" i="3"/>
  <c r="AC19" i="3"/>
  <c r="X19" i="3"/>
  <c r="AQ18" i="3"/>
  <c r="AP18" i="3"/>
  <c r="AO18" i="3"/>
  <c r="AN18" i="3"/>
  <c r="AM18" i="3"/>
  <c r="AL18" i="3"/>
  <c r="AI18" i="3"/>
  <c r="AF18" i="3"/>
  <c r="AC18" i="3"/>
  <c r="X18" i="3"/>
  <c r="AQ17" i="3"/>
  <c r="AP17" i="3"/>
  <c r="AO17" i="3"/>
  <c r="AN17" i="3"/>
  <c r="AM17" i="3"/>
  <c r="AL17" i="3"/>
  <c r="AI17" i="3"/>
  <c r="AF17" i="3"/>
  <c r="AC17" i="3"/>
  <c r="X17" i="3"/>
  <c r="AQ16" i="3"/>
  <c r="AP16" i="3"/>
  <c r="AO16" i="3"/>
  <c r="AN16" i="3"/>
  <c r="AM16" i="3"/>
  <c r="AL16" i="3"/>
  <c r="AI16" i="3"/>
  <c r="AF16" i="3"/>
  <c r="AC16" i="3"/>
  <c r="X16" i="3"/>
  <c r="AQ15" i="3"/>
  <c r="AP15" i="3"/>
  <c r="AO15" i="3"/>
  <c r="AN15" i="3"/>
  <c r="AM15" i="3"/>
  <c r="AL15" i="3"/>
  <c r="AI15" i="3"/>
  <c r="AF15" i="3"/>
  <c r="AC15" i="3"/>
  <c r="X15" i="3"/>
  <c r="AQ14" i="3"/>
  <c r="AP14" i="3"/>
  <c r="AO14" i="3"/>
  <c r="AN14" i="3"/>
  <c r="AM14" i="3"/>
  <c r="AL14" i="3"/>
  <c r="AI14" i="3"/>
  <c r="AF14" i="3"/>
  <c r="AC14" i="3"/>
  <c r="X14" i="3"/>
  <c r="AQ13" i="3"/>
  <c r="AP13" i="3"/>
  <c r="AO13" i="3"/>
  <c r="AN13" i="3"/>
  <c r="AM13" i="3"/>
  <c r="AL13" i="3"/>
  <c r="AI13" i="3"/>
  <c r="AF13" i="3"/>
  <c r="AC13" i="3"/>
  <c r="X13" i="3"/>
  <c r="AQ12" i="3"/>
  <c r="AP12" i="3"/>
  <c r="AO12" i="3"/>
  <c r="AN12" i="3"/>
  <c r="AM12" i="3"/>
  <c r="AL12" i="3"/>
  <c r="AI12" i="3"/>
  <c r="AF12" i="3"/>
  <c r="AC12" i="3"/>
  <c r="X12" i="3"/>
  <c r="AQ11" i="3"/>
  <c r="AP11" i="3"/>
  <c r="AO11" i="3"/>
  <c r="AN11" i="3"/>
  <c r="AM11" i="3"/>
  <c r="AL11" i="3"/>
  <c r="AI11" i="3"/>
  <c r="AF11" i="3"/>
  <c r="AC11" i="3"/>
  <c r="X11" i="3"/>
  <c r="AQ10" i="3"/>
  <c r="AP10" i="3"/>
  <c r="AO10" i="3"/>
  <c r="AN10" i="3"/>
  <c r="AM10" i="3"/>
  <c r="AL10" i="3"/>
  <c r="AI10" i="3"/>
  <c r="AF10" i="3"/>
  <c r="AC10" i="3"/>
  <c r="X10" i="3"/>
  <c r="AQ9" i="3"/>
  <c r="AP9" i="3"/>
  <c r="AO9" i="3"/>
  <c r="AN9" i="3"/>
  <c r="AM9" i="3"/>
  <c r="AL9" i="3"/>
  <c r="AI9" i="3"/>
  <c r="AF9" i="3"/>
  <c r="AC9" i="3"/>
  <c r="X9" i="3"/>
  <c r="AQ8" i="3"/>
  <c r="AP8" i="3"/>
  <c r="AO8" i="3"/>
  <c r="AN8" i="3"/>
  <c r="AM8" i="3"/>
  <c r="AL8" i="3"/>
  <c r="AI8" i="3"/>
  <c r="AF8" i="3"/>
  <c r="AC8" i="3"/>
  <c r="X8" i="3"/>
  <c r="BJ3" i="3"/>
  <c r="AV2" i="3" l="1"/>
  <c r="BB2" i="3" s="1"/>
  <c r="AQ2" i="3" l="1"/>
  <c r="AW2" i="3" s="1"/>
  <c r="BC2" i="3" s="1"/>
  <c r="AO2" i="3"/>
  <c r="AU2" i="3" s="1"/>
  <c r="BA2" i="3" s="1"/>
  <c r="AN2" i="3"/>
  <c r="AT2" i="3" s="1"/>
  <c r="AZ2" i="3" s="1"/>
  <c r="AM2" i="3"/>
  <c r="AS2" i="3" s="1"/>
  <c r="AY2" i="3" s="1"/>
  <c r="AL2" i="3"/>
  <c r="AR2" i="3" s="1"/>
  <c r="AX2" i="3" s="1"/>
  <c r="BB49" i="3"/>
  <c r="BA49" i="3"/>
  <c r="AZ49" i="3"/>
  <c r="AY49" i="3"/>
  <c r="AX49" i="3"/>
  <c r="BB48" i="3"/>
  <c r="BA48" i="3"/>
  <c r="AZ48" i="3"/>
  <c r="AY48" i="3"/>
  <c r="AX48" i="3"/>
  <c r="BB47" i="3"/>
  <c r="BA47" i="3"/>
  <c r="AZ47" i="3"/>
  <c r="AY47" i="3"/>
  <c r="AX47" i="3"/>
  <c r="BB46" i="3"/>
  <c r="BA46" i="3"/>
  <c r="AZ46" i="3"/>
  <c r="AY46" i="3"/>
  <c r="AX46" i="3"/>
  <c r="BB45" i="3"/>
  <c r="BA45" i="3"/>
  <c r="AZ45" i="3"/>
  <c r="AY45" i="3"/>
  <c r="AX45" i="3"/>
  <c r="BB44" i="3"/>
  <c r="BA44" i="3"/>
  <c r="AZ44" i="3"/>
  <c r="AY44" i="3"/>
  <c r="AX44" i="3"/>
  <c r="BB43" i="3"/>
  <c r="BA43" i="3"/>
  <c r="AZ43" i="3"/>
  <c r="AY43" i="3"/>
  <c r="AX43" i="3"/>
  <c r="BB42" i="3"/>
  <c r="BA42" i="3"/>
  <c r="AZ42" i="3"/>
  <c r="AY42" i="3"/>
  <c r="AX42" i="3"/>
  <c r="BB41" i="3"/>
  <c r="BA41" i="3"/>
  <c r="AZ41" i="3"/>
  <c r="AY41" i="3"/>
  <c r="AX41" i="3"/>
  <c r="BB40" i="3"/>
  <c r="BA40" i="3"/>
  <c r="AZ40" i="3"/>
  <c r="AY40" i="3"/>
  <c r="AX40" i="3"/>
  <c r="BB39" i="3"/>
  <c r="BA39" i="3"/>
  <c r="AZ39" i="3"/>
  <c r="AY39" i="3"/>
  <c r="AX39" i="3"/>
  <c r="BB38" i="3"/>
  <c r="BA38" i="3"/>
  <c r="AZ38" i="3"/>
  <c r="AY38" i="3"/>
  <c r="AX38" i="3"/>
  <c r="BB37" i="3"/>
  <c r="BA37" i="3"/>
  <c r="AZ37" i="3"/>
  <c r="AY37" i="3"/>
  <c r="AX37" i="3"/>
  <c r="BB36" i="3"/>
  <c r="BA36" i="3"/>
  <c r="AZ36" i="3"/>
  <c r="AY36" i="3"/>
  <c r="AX36" i="3"/>
  <c r="BB35" i="3"/>
  <c r="BA35" i="3"/>
  <c r="AZ35" i="3"/>
  <c r="AY35" i="3"/>
  <c r="AX35" i="3"/>
  <c r="BB34" i="3"/>
  <c r="BA34" i="3"/>
  <c r="AZ34" i="3"/>
  <c r="AY34" i="3"/>
  <c r="AX34" i="3"/>
  <c r="BB33" i="3"/>
  <c r="BA33" i="3"/>
  <c r="AZ33" i="3"/>
  <c r="AY33" i="3"/>
  <c r="AX33" i="3"/>
  <c r="BB32" i="3"/>
  <c r="BA32" i="3"/>
  <c r="AZ32" i="3"/>
  <c r="AY32" i="3"/>
  <c r="AX32" i="3"/>
  <c r="BB31" i="3"/>
  <c r="BA31" i="3"/>
  <c r="AZ31" i="3"/>
  <c r="AY31" i="3"/>
  <c r="AX31" i="3"/>
  <c r="BB30" i="3"/>
  <c r="BA30" i="3"/>
  <c r="AZ30" i="3"/>
  <c r="AY30" i="3"/>
  <c r="AX30" i="3"/>
  <c r="BB29" i="3"/>
  <c r="BA29" i="3"/>
  <c r="AZ29" i="3"/>
  <c r="AY29" i="3"/>
  <c r="AX29" i="3"/>
  <c r="AG29" i="3"/>
  <c r="BB28" i="3"/>
  <c r="BA28" i="3"/>
  <c r="AZ28" i="3"/>
  <c r="AY28" i="3"/>
  <c r="AX28" i="3"/>
  <c r="BB27" i="3"/>
  <c r="BA27" i="3"/>
  <c r="AZ27" i="3"/>
  <c r="AY27" i="3"/>
  <c r="AX27" i="3"/>
  <c r="BB26" i="3"/>
  <c r="BA26" i="3"/>
  <c r="AZ26" i="3"/>
  <c r="AY26" i="3"/>
  <c r="AX26" i="3"/>
  <c r="BB25" i="3"/>
  <c r="BA25" i="3"/>
  <c r="AZ25" i="3"/>
  <c r="AY25" i="3"/>
  <c r="AX25" i="3"/>
  <c r="K25" i="3"/>
  <c r="BB24" i="3"/>
  <c r="BA24" i="3"/>
  <c r="AZ24" i="3"/>
  <c r="AY24" i="3"/>
  <c r="AX24" i="3"/>
  <c r="BB23" i="3"/>
  <c r="BA23" i="3"/>
  <c r="AZ23" i="3"/>
  <c r="AY23" i="3"/>
  <c r="AX23" i="3"/>
  <c r="BB22" i="3"/>
  <c r="BA22" i="3"/>
  <c r="AZ22" i="3"/>
  <c r="AY22" i="3"/>
  <c r="AX22" i="3"/>
  <c r="Z22" i="3"/>
  <c r="BB21" i="3"/>
  <c r="BA21" i="3"/>
  <c r="AZ21" i="3"/>
  <c r="AY21" i="3"/>
  <c r="AX21" i="3"/>
  <c r="AE21" i="3"/>
  <c r="I21" i="3"/>
  <c r="BG21" i="3" s="1"/>
  <c r="BB20" i="3"/>
  <c r="BA20" i="3"/>
  <c r="AZ20" i="3"/>
  <c r="AY20" i="3"/>
  <c r="AX20" i="3"/>
  <c r="BB19" i="3"/>
  <c r="BA19" i="3"/>
  <c r="AZ19" i="3"/>
  <c r="AY19" i="3"/>
  <c r="AX19" i="3"/>
  <c r="BB18" i="3"/>
  <c r="BA18" i="3"/>
  <c r="AZ18" i="3"/>
  <c r="AY18" i="3"/>
  <c r="AX18" i="3"/>
  <c r="Z18" i="3"/>
  <c r="BB17" i="3"/>
  <c r="BA17" i="3"/>
  <c r="AZ17" i="3"/>
  <c r="AY17" i="3"/>
  <c r="AX17" i="3"/>
  <c r="AE17" i="3"/>
  <c r="I17" i="3"/>
  <c r="BG17" i="3" s="1"/>
  <c r="BB16" i="3"/>
  <c r="BA16" i="3"/>
  <c r="AZ16" i="3"/>
  <c r="AY16" i="3"/>
  <c r="AX16" i="3"/>
  <c r="K16" i="3"/>
  <c r="BB15" i="3"/>
  <c r="BA15" i="3"/>
  <c r="AZ15" i="3"/>
  <c r="AY15" i="3"/>
  <c r="AX15" i="3"/>
  <c r="BB14" i="3"/>
  <c r="BA14" i="3"/>
  <c r="AZ14" i="3"/>
  <c r="AY14" i="3"/>
  <c r="AX14" i="3"/>
  <c r="Z14" i="3"/>
  <c r="BB13" i="3"/>
  <c r="BA13" i="3"/>
  <c r="AZ13" i="3"/>
  <c r="AY13" i="3"/>
  <c r="AX13" i="3"/>
  <c r="AE13" i="3"/>
  <c r="I13" i="3"/>
  <c r="BG13" i="3" s="1"/>
  <c r="BB12" i="3"/>
  <c r="BA12" i="3"/>
  <c r="AZ12" i="3"/>
  <c r="AY12" i="3"/>
  <c r="AX12" i="3"/>
  <c r="K12" i="3"/>
  <c r="BB11" i="3"/>
  <c r="BA11" i="3"/>
  <c r="AZ11" i="3"/>
  <c r="AY11" i="3"/>
  <c r="AX11" i="3"/>
  <c r="BB10" i="3"/>
  <c r="BA10" i="3"/>
  <c r="AZ10" i="3"/>
  <c r="AY10" i="3"/>
  <c r="AX10" i="3"/>
  <c r="Z10" i="3"/>
  <c r="BB9" i="3"/>
  <c r="BA9" i="3"/>
  <c r="AZ9" i="3"/>
  <c r="AY9" i="3"/>
  <c r="AX9" i="3"/>
  <c r="AE9" i="3"/>
  <c r="I9" i="3"/>
  <c r="BG9" i="3" s="1"/>
  <c r="BB8" i="3"/>
  <c r="BA8" i="3"/>
  <c r="AZ8" i="3"/>
  <c r="AY8" i="3"/>
  <c r="AX8" i="3"/>
  <c r="K8" i="3"/>
  <c r="BB7" i="3"/>
  <c r="BA7" i="3"/>
  <c r="AZ7" i="3"/>
  <c r="AY7" i="3"/>
  <c r="AX7" i="3"/>
  <c r="BB6" i="3"/>
  <c r="BA6" i="3"/>
  <c r="AZ6" i="3"/>
  <c r="AY6" i="3"/>
  <c r="AX6" i="3"/>
  <c r="BB5" i="3"/>
  <c r="BA5" i="3"/>
  <c r="AZ5" i="3"/>
  <c r="AY5" i="3"/>
  <c r="AX5" i="3"/>
  <c r="BB4" i="3"/>
  <c r="BA4" i="3"/>
  <c r="AZ4" i="3"/>
  <c r="AY4" i="3"/>
  <c r="AX4" i="3"/>
  <c r="BB3" i="3"/>
  <c r="BA3" i="3"/>
  <c r="AZ3" i="3"/>
  <c r="AY3" i="3"/>
  <c r="AX3" i="3"/>
  <c r="AJ3" i="3"/>
  <c r="A3" i="3"/>
  <c r="D10" i="3"/>
  <c r="AJ10" i="3" s="1"/>
  <c r="D14" i="3"/>
  <c r="AJ14" i="3" s="1"/>
  <c r="D18" i="3"/>
  <c r="AJ18" i="3" s="1"/>
  <c r="D22" i="3"/>
  <c r="AJ22" i="3" s="1"/>
  <c r="D26" i="3"/>
  <c r="AJ26" i="3" s="1"/>
  <c r="D30" i="3"/>
  <c r="AJ30" i="3" s="1"/>
  <c r="D34" i="3"/>
  <c r="AJ34" i="3" s="1"/>
  <c r="D38" i="3"/>
  <c r="AJ38" i="3" s="1"/>
  <c r="D42" i="3"/>
  <c r="AJ42" i="3" s="1"/>
  <c r="D46" i="3"/>
  <c r="AJ46" i="3" s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U25" i="3" s="1"/>
  <c r="A26" i="3"/>
  <c r="A27" i="3"/>
  <c r="A28" i="3"/>
  <c r="D28" i="3" s="1"/>
  <c r="AJ28" i="3" s="1"/>
  <c r="A29" i="3"/>
  <c r="D29" i="3" s="1"/>
  <c r="AJ29" i="3" s="1"/>
  <c r="A30" i="3"/>
  <c r="A31" i="3"/>
  <c r="AA31" i="3" s="1"/>
  <c r="A32" i="3"/>
  <c r="D32" i="3" s="1"/>
  <c r="AJ32" i="3" s="1"/>
  <c r="A33" i="3"/>
  <c r="D33" i="3" s="1"/>
  <c r="AJ33" i="3" s="1"/>
  <c r="A34" i="3"/>
  <c r="A35" i="3"/>
  <c r="A36" i="3"/>
  <c r="D36" i="3" s="1"/>
  <c r="AJ36" i="3" s="1"/>
  <c r="A37" i="3"/>
  <c r="N37" i="3" s="1"/>
  <c r="BJ37" i="3" s="1"/>
  <c r="A38" i="3"/>
  <c r="A39" i="3"/>
  <c r="A40" i="3"/>
  <c r="D40" i="3" s="1"/>
  <c r="AJ40" i="3" s="1"/>
  <c r="A41" i="3"/>
  <c r="D41" i="3" s="1"/>
  <c r="AJ41" i="3" s="1"/>
  <c r="A42" i="3"/>
  <c r="A43" i="3"/>
  <c r="A44" i="3"/>
  <c r="D44" i="3" s="1"/>
  <c r="AJ44" i="3" s="1"/>
  <c r="A45" i="3"/>
  <c r="D45" i="3" s="1"/>
  <c r="AJ45" i="3" s="1"/>
  <c r="A46" i="3"/>
  <c r="A47" i="3"/>
  <c r="A48" i="3"/>
  <c r="D48" i="3" s="1"/>
  <c r="AJ48" i="3" s="1"/>
  <c r="A49" i="3"/>
  <c r="D49" i="3" s="1"/>
  <c r="AJ49" i="3" s="1"/>
  <c r="A4" i="3"/>
  <c r="AH4" i="3" s="1"/>
  <c r="AP7" i="3" l="1"/>
  <c r="D4" i="3"/>
  <c r="AJ4" i="3" s="1"/>
  <c r="E4" i="3"/>
  <c r="E5" i="3" s="1"/>
  <c r="E6" i="3" s="1"/>
  <c r="AA6" i="3"/>
  <c r="D5" i="3"/>
  <c r="AJ5" i="3" s="1"/>
  <c r="AA4" i="3"/>
  <c r="AA5" i="3"/>
  <c r="Q4" i="3"/>
  <c r="BI4" i="3" s="1"/>
  <c r="Z4" i="3"/>
  <c r="AE4" i="3" s="1"/>
  <c r="I4" i="3"/>
  <c r="BG4" i="3" s="1"/>
  <c r="R4" i="3"/>
  <c r="BH4" i="3"/>
  <c r="R39" i="3"/>
  <c r="AE39" i="3"/>
  <c r="AA39" i="3"/>
  <c r="V39" i="3"/>
  <c r="Q39" i="3"/>
  <c r="BI39" i="3" s="1"/>
  <c r="I39" i="3"/>
  <c r="BG39" i="3" s="1"/>
  <c r="AH39" i="3"/>
  <c r="AD39" i="3"/>
  <c r="Z39" i="3"/>
  <c r="U39" i="3"/>
  <c r="N39" i="3"/>
  <c r="BJ39" i="3" s="1"/>
  <c r="G39" i="3"/>
  <c r="AK39" i="3"/>
  <c r="AG39" i="3"/>
  <c r="Y39" i="3"/>
  <c r="T39" i="3"/>
  <c r="L39" i="3"/>
  <c r="F39" i="3"/>
  <c r="S39" i="3"/>
  <c r="K39" i="3"/>
  <c r="AB39" i="3"/>
  <c r="E39" i="3"/>
  <c r="R27" i="3"/>
  <c r="AH27" i="3"/>
  <c r="AD27" i="3"/>
  <c r="Z27" i="3"/>
  <c r="U27" i="3"/>
  <c r="N27" i="3"/>
  <c r="BJ27" i="3" s="1"/>
  <c r="G27" i="3"/>
  <c r="AK27" i="3"/>
  <c r="AG27" i="3"/>
  <c r="Y27" i="3"/>
  <c r="T27" i="3"/>
  <c r="L27" i="3"/>
  <c r="F27" i="3"/>
  <c r="AB27" i="3"/>
  <c r="S27" i="3"/>
  <c r="K27" i="3"/>
  <c r="E27" i="3"/>
  <c r="V27" i="3"/>
  <c r="Q27" i="3"/>
  <c r="BI27" i="3" s="1"/>
  <c r="AE27" i="3"/>
  <c r="I27" i="3"/>
  <c r="BG27" i="3" s="1"/>
  <c r="R19" i="3"/>
  <c r="AB19" i="3"/>
  <c r="S19" i="3"/>
  <c r="K19" i="3"/>
  <c r="E19" i="3"/>
  <c r="AE19" i="3"/>
  <c r="AA19" i="3"/>
  <c r="V19" i="3"/>
  <c r="Q19" i="3"/>
  <c r="BI19" i="3" s="1"/>
  <c r="I19" i="3"/>
  <c r="BG19" i="3" s="1"/>
  <c r="AH19" i="3"/>
  <c r="AD19" i="3"/>
  <c r="Z19" i="3"/>
  <c r="U19" i="3"/>
  <c r="N19" i="3"/>
  <c r="BJ19" i="3" s="1"/>
  <c r="G19" i="3"/>
  <c r="AE7" i="3"/>
  <c r="AA7" i="3"/>
  <c r="AH7" i="3"/>
  <c r="Z7" i="3"/>
  <c r="AK11" i="3"/>
  <c r="T15" i="3"/>
  <c r="R46" i="3"/>
  <c r="AE46" i="3"/>
  <c r="AA46" i="3"/>
  <c r="V46" i="3"/>
  <c r="Q46" i="3"/>
  <c r="BI46" i="3" s="1"/>
  <c r="I46" i="3"/>
  <c r="BG46" i="3" s="1"/>
  <c r="AH46" i="3"/>
  <c r="AD46" i="3"/>
  <c r="Z46" i="3"/>
  <c r="U46" i="3"/>
  <c r="N46" i="3"/>
  <c r="BJ46" i="3" s="1"/>
  <c r="G46" i="3"/>
  <c r="AK46" i="3"/>
  <c r="AG46" i="3"/>
  <c r="Y46" i="3"/>
  <c r="T46" i="3"/>
  <c r="L46" i="3"/>
  <c r="F46" i="3"/>
  <c r="AB46" i="3"/>
  <c r="E46" i="3"/>
  <c r="S46" i="3"/>
  <c r="R42" i="3"/>
  <c r="AE42" i="3"/>
  <c r="AA42" i="3"/>
  <c r="V42" i="3"/>
  <c r="Q42" i="3"/>
  <c r="BI42" i="3" s="1"/>
  <c r="I42" i="3"/>
  <c r="BG42" i="3" s="1"/>
  <c r="AH42" i="3"/>
  <c r="AD42" i="3"/>
  <c r="Z42" i="3"/>
  <c r="U42" i="3"/>
  <c r="N42" i="3"/>
  <c r="BJ42" i="3" s="1"/>
  <c r="G42" i="3"/>
  <c r="AK42" i="3"/>
  <c r="AG42" i="3"/>
  <c r="Y42" i="3"/>
  <c r="T42" i="3"/>
  <c r="L42" i="3"/>
  <c r="F42" i="3"/>
  <c r="AB42" i="3"/>
  <c r="E42" i="3"/>
  <c r="S42" i="3"/>
  <c r="K42" i="3"/>
  <c r="R38" i="3"/>
  <c r="AB38" i="3"/>
  <c r="S38" i="3"/>
  <c r="K38" i="3"/>
  <c r="E38" i="3"/>
  <c r="AE38" i="3"/>
  <c r="AA38" i="3"/>
  <c r="V38" i="3"/>
  <c r="Q38" i="3"/>
  <c r="BI38" i="3" s="1"/>
  <c r="I38" i="3"/>
  <c r="BG38" i="3" s="1"/>
  <c r="AH38" i="3"/>
  <c r="AD38" i="3"/>
  <c r="Z38" i="3"/>
  <c r="U38" i="3"/>
  <c r="N38" i="3"/>
  <c r="BJ38" i="3" s="1"/>
  <c r="G38" i="3"/>
  <c r="Y38" i="3"/>
  <c r="AK38" i="3"/>
  <c r="T38" i="3"/>
  <c r="AG38" i="3"/>
  <c r="L38" i="3"/>
  <c r="F38" i="3"/>
  <c r="R34" i="3"/>
  <c r="AB34" i="3"/>
  <c r="S34" i="3"/>
  <c r="K34" i="3"/>
  <c r="E34" i="3"/>
  <c r="AE34" i="3"/>
  <c r="AA34" i="3"/>
  <c r="V34" i="3"/>
  <c r="Q34" i="3"/>
  <c r="BI34" i="3" s="1"/>
  <c r="I34" i="3"/>
  <c r="BG34" i="3" s="1"/>
  <c r="AH34" i="3"/>
  <c r="AD34" i="3"/>
  <c r="Z34" i="3"/>
  <c r="U34" i="3"/>
  <c r="N34" i="3"/>
  <c r="BJ34" i="3" s="1"/>
  <c r="G34" i="3"/>
  <c r="Y34" i="3"/>
  <c r="AK34" i="3"/>
  <c r="T34" i="3"/>
  <c r="AG34" i="3"/>
  <c r="L34" i="3"/>
  <c r="F34" i="3"/>
  <c r="R30" i="3"/>
  <c r="AE30" i="3"/>
  <c r="AA30" i="3"/>
  <c r="V30" i="3"/>
  <c r="Q30" i="3"/>
  <c r="BI30" i="3" s="1"/>
  <c r="I30" i="3"/>
  <c r="BG30" i="3" s="1"/>
  <c r="AH30" i="3"/>
  <c r="AD30" i="3"/>
  <c r="Z30" i="3"/>
  <c r="U30" i="3"/>
  <c r="N30" i="3"/>
  <c r="BJ30" i="3" s="1"/>
  <c r="G30" i="3"/>
  <c r="AK30" i="3"/>
  <c r="AG30" i="3"/>
  <c r="Y30" i="3"/>
  <c r="T30" i="3"/>
  <c r="L30" i="3"/>
  <c r="F30" i="3"/>
  <c r="S30" i="3"/>
  <c r="K30" i="3"/>
  <c r="R26" i="3"/>
  <c r="AE26" i="3"/>
  <c r="AA26" i="3"/>
  <c r="V26" i="3"/>
  <c r="Q26" i="3"/>
  <c r="BI26" i="3" s="1"/>
  <c r="I26" i="3"/>
  <c r="BG26" i="3" s="1"/>
  <c r="AH26" i="3"/>
  <c r="AD26" i="3"/>
  <c r="Z26" i="3"/>
  <c r="U26" i="3"/>
  <c r="N26" i="3"/>
  <c r="BJ26" i="3" s="1"/>
  <c r="G26" i="3"/>
  <c r="AK26" i="3"/>
  <c r="AG26" i="3"/>
  <c r="Y26" i="3"/>
  <c r="L26" i="3"/>
  <c r="K26" i="3"/>
  <c r="T26" i="3"/>
  <c r="F26" i="3"/>
  <c r="R22" i="3"/>
  <c r="AK22" i="3"/>
  <c r="AG22" i="3"/>
  <c r="Y22" i="3"/>
  <c r="T22" i="3"/>
  <c r="L22" i="3"/>
  <c r="F22" i="3"/>
  <c r="AB22" i="3"/>
  <c r="S22" i="3"/>
  <c r="K22" i="3"/>
  <c r="E22" i="3"/>
  <c r="AE22" i="3"/>
  <c r="AA22" i="3"/>
  <c r="V22" i="3"/>
  <c r="Q22" i="3"/>
  <c r="BI22" i="3" s="1"/>
  <c r="I22" i="3"/>
  <c r="BG22" i="3" s="1"/>
  <c r="R18" i="3"/>
  <c r="AK18" i="3"/>
  <c r="AG18" i="3"/>
  <c r="Y18" i="3"/>
  <c r="T18" i="3"/>
  <c r="L18" i="3"/>
  <c r="F18" i="3"/>
  <c r="AB18" i="3"/>
  <c r="S18" i="3"/>
  <c r="K18" i="3"/>
  <c r="E18" i="3"/>
  <c r="AE18" i="3"/>
  <c r="AA18" i="3"/>
  <c r="V18" i="3"/>
  <c r="Q18" i="3"/>
  <c r="BI18" i="3" s="1"/>
  <c r="I18" i="3"/>
  <c r="BG18" i="3" s="1"/>
  <c r="R14" i="3"/>
  <c r="AK14" i="3"/>
  <c r="AG14" i="3"/>
  <c r="Y14" i="3"/>
  <c r="T14" i="3"/>
  <c r="L14" i="3"/>
  <c r="F14" i="3"/>
  <c r="AB14" i="3"/>
  <c r="S14" i="3"/>
  <c r="K14" i="3"/>
  <c r="E14" i="3"/>
  <c r="AE14" i="3"/>
  <c r="AA14" i="3"/>
  <c r="V14" i="3"/>
  <c r="Q14" i="3"/>
  <c r="BI14" i="3" s="1"/>
  <c r="I14" i="3"/>
  <c r="BG14" i="3" s="1"/>
  <c r="R10" i="3"/>
  <c r="AK10" i="3"/>
  <c r="AG10" i="3"/>
  <c r="Y10" i="3"/>
  <c r="T10" i="3"/>
  <c r="L10" i="3"/>
  <c r="F10" i="3"/>
  <c r="AB10" i="3"/>
  <c r="S10" i="3"/>
  <c r="K10" i="3"/>
  <c r="E10" i="3"/>
  <c r="AE10" i="3"/>
  <c r="AA10" i="3"/>
  <c r="V10" i="3"/>
  <c r="Q10" i="3"/>
  <c r="BI10" i="3" s="1"/>
  <c r="I10" i="3"/>
  <c r="BG10" i="3" s="1"/>
  <c r="D9" i="3"/>
  <c r="AJ9" i="3" s="1"/>
  <c r="D37" i="3"/>
  <c r="AJ37" i="3" s="1"/>
  <c r="D25" i="3"/>
  <c r="AJ25" i="3" s="1"/>
  <c r="D21" i="3"/>
  <c r="AJ21" i="3" s="1"/>
  <c r="D17" i="3"/>
  <c r="AJ17" i="3" s="1"/>
  <c r="D13" i="3"/>
  <c r="AJ13" i="3" s="1"/>
  <c r="F4" i="3"/>
  <c r="F5" i="3" s="1"/>
  <c r="F6" i="3" s="1"/>
  <c r="K4" i="3"/>
  <c r="K5" i="3" s="1"/>
  <c r="K6" i="3" s="1"/>
  <c r="K7" i="3" s="1"/>
  <c r="S4" i="3"/>
  <c r="U4" i="3" s="1"/>
  <c r="L5" i="3"/>
  <c r="L6" i="3" s="1"/>
  <c r="L7" i="3" s="1"/>
  <c r="AK5" i="3"/>
  <c r="I7" i="3"/>
  <c r="BG7" i="3" s="1"/>
  <c r="S8" i="3"/>
  <c r="Q9" i="3"/>
  <c r="BI9" i="3" s="1"/>
  <c r="G10" i="3"/>
  <c r="AD10" i="3"/>
  <c r="Y11" i="3"/>
  <c r="S12" i="3"/>
  <c r="Q13" i="3"/>
  <c r="BI13" i="3" s="1"/>
  <c r="G14" i="3"/>
  <c r="AD14" i="3"/>
  <c r="Y15" i="3"/>
  <c r="S16" i="3"/>
  <c r="Q17" i="3"/>
  <c r="BI17" i="3" s="1"/>
  <c r="G18" i="3"/>
  <c r="AD18" i="3"/>
  <c r="Y19" i="3"/>
  <c r="S20" i="3"/>
  <c r="Q21" i="3"/>
  <c r="BI21" i="3" s="1"/>
  <c r="G22" i="3"/>
  <c r="AD22" i="3"/>
  <c r="Y23" i="3"/>
  <c r="S24" i="3"/>
  <c r="E26" i="3"/>
  <c r="AA27" i="3"/>
  <c r="AH43" i="3"/>
  <c r="AD43" i="3"/>
  <c r="Z43" i="3"/>
  <c r="U43" i="3"/>
  <c r="N43" i="3"/>
  <c r="BJ43" i="3" s="1"/>
  <c r="G43" i="3"/>
  <c r="R43" i="3"/>
  <c r="AK43" i="3"/>
  <c r="AG43" i="3"/>
  <c r="Y43" i="3"/>
  <c r="T43" i="3"/>
  <c r="L43" i="3"/>
  <c r="F43" i="3"/>
  <c r="AB43" i="3"/>
  <c r="S43" i="3"/>
  <c r="K43" i="3"/>
  <c r="E43" i="3"/>
  <c r="AA43" i="3"/>
  <c r="V43" i="3"/>
  <c r="Q43" i="3"/>
  <c r="BI43" i="3" s="1"/>
  <c r="I43" i="3"/>
  <c r="BG43" i="3" s="1"/>
  <c r="R31" i="3"/>
  <c r="AH31" i="3"/>
  <c r="AD31" i="3"/>
  <c r="Z31" i="3"/>
  <c r="U31" i="3"/>
  <c r="N31" i="3"/>
  <c r="BJ31" i="3" s="1"/>
  <c r="G31" i="3"/>
  <c r="AK31" i="3"/>
  <c r="AG31" i="3"/>
  <c r="Y31" i="3"/>
  <c r="T31" i="3"/>
  <c r="L31" i="3"/>
  <c r="F31" i="3"/>
  <c r="AB31" i="3"/>
  <c r="S31" i="3"/>
  <c r="K31" i="3"/>
  <c r="E31" i="3"/>
  <c r="V31" i="3"/>
  <c r="Q31" i="3"/>
  <c r="BI31" i="3" s="1"/>
  <c r="AE31" i="3"/>
  <c r="I31" i="3"/>
  <c r="BG31" i="3" s="1"/>
  <c r="R15" i="3"/>
  <c r="AB15" i="3"/>
  <c r="S15" i="3"/>
  <c r="K15" i="3"/>
  <c r="E15" i="3"/>
  <c r="AE15" i="3"/>
  <c r="AA15" i="3"/>
  <c r="V15" i="3"/>
  <c r="Q15" i="3"/>
  <c r="BI15" i="3" s="1"/>
  <c r="I15" i="3"/>
  <c r="BG15" i="3" s="1"/>
  <c r="AH15" i="3"/>
  <c r="AD15" i="3"/>
  <c r="Z15" i="3"/>
  <c r="U15" i="3"/>
  <c r="N15" i="3"/>
  <c r="BJ15" i="3" s="1"/>
  <c r="G15" i="3"/>
  <c r="AK15" i="3"/>
  <c r="T19" i="3"/>
  <c r="AK19" i="3"/>
  <c r="K20" i="3"/>
  <c r="T23" i="3"/>
  <c r="AK23" i="3"/>
  <c r="K24" i="3"/>
  <c r="U28" i="3"/>
  <c r="U32" i="3"/>
  <c r="AB49" i="3"/>
  <c r="S49" i="3"/>
  <c r="K49" i="3"/>
  <c r="E49" i="3"/>
  <c r="AE49" i="3"/>
  <c r="AA49" i="3"/>
  <c r="V49" i="3"/>
  <c r="Q49" i="3"/>
  <c r="BI49" i="3" s="1"/>
  <c r="I49" i="3"/>
  <c r="BG49" i="3" s="1"/>
  <c r="AH49" i="3"/>
  <c r="AD49" i="3"/>
  <c r="Z49" i="3"/>
  <c r="U49" i="3"/>
  <c r="N49" i="3"/>
  <c r="BJ49" i="3" s="1"/>
  <c r="G49" i="3"/>
  <c r="R49" i="3"/>
  <c r="AG49" i="3"/>
  <c r="L49" i="3"/>
  <c r="F49" i="3"/>
  <c r="Y49" i="3"/>
  <c r="AK49" i="3"/>
  <c r="T49" i="3"/>
  <c r="AB45" i="3"/>
  <c r="S45" i="3"/>
  <c r="K45" i="3"/>
  <c r="E45" i="3"/>
  <c r="AE45" i="3"/>
  <c r="AA45" i="3"/>
  <c r="V45" i="3"/>
  <c r="Q45" i="3"/>
  <c r="BI45" i="3" s="1"/>
  <c r="I45" i="3"/>
  <c r="BG45" i="3" s="1"/>
  <c r="AH45" i="3"/>
  <c r="AD45" i="3"/>
  <c r="Z45" i="3"/>
  <c r="U45" i="3"/>
  <c r="N45" i="3"/>
  <c r="BJ45" i="3" s="1"/>
  <c r="G45" i="3"/>
  <c r="AG45" i="3"/>
  <c r="L45" i="3"/>
  <c r="F45" i="3"/>
  <c r="Y45" i="3"/>
  <c r="AK45" i="3"/>
  <c r="T45" i="3"/>
  <c r="R45" i="3"/>
  <c r="AE41" i="3"/>
  <c r="AA41" i="3"/>
  <c r="V41" i="3"/>
  <c r="Q41" i="3"/>
  <c r="BI41" i="3" s="1"/>
  <c r="I41" i="3"/>
  <c r="BG41" i="3" s="1"/>
  <c r="AH41" i="3"/>
  <c r="AD41" i="3"/>
  <c r="Z41" i="3"/>
  <c r="U41" i="3"/>
  <c r="N41" i="3"/>
  <c r="BJ41" i="3" s="1"/>
  <c r="G41" i="3"/>
  <c r="AK41" i="3"/>
  <c r="T41" i="3"/>
  <c r="F41" i="3"/>
  <c r="AB41" i="3"/>
  <c r="S41" i="3"/>
  <c r="E41" i="3"/>
  <c r="R41" i="3"/>
  <c r="AG41" i="3"/>
  <c r="Y41" i="3"/>
  <c r="L41" i="3"/>
  <c r="K41" i="3"/>
  <c r="AK37" i="3"/>
  <c r="AG37" i="3"/>
  <c r="Y37" i="3"/>
  <c r="T37" i="3"/>
  <c r="L37" i="3"/>
  <c r="F37" i="3"/>
  <c r="R37" i="3"/>
  <c r="AB37" i="3"/>
  <c r="S37" i="3"/>
  <c r="K37" i="3"/>
  <c r="E37" i="3"/>
  <c r="AE37" i="3"/>
  <c r="AA37" i="3"/>
  <c r="V37" i="3"/>
  <c r="Q37" i="3"/>
  <c r="BI37" i="3" s="1"/>
  <c r="I37" i="3"/>
  <c r="BG37" i="3" s="1"/>
  <c r="AD37" i="3"/>
  <c r="G37" i="3"/>
  <c r="Z37" i="3"/>
  <c r="U37" i="3"/>
  <c r="AH37" i="3"/>
  <c r="R33" i="3"/>
  <c r="AB33" i="3"/>
  <c r="S33" i="3"/>
  <c r="K33" i="3"/>
  <c r="E33" i="3"/>
  <c r="AE33" i="3"/>
  <c r="AA33" i="3"/>
  <c r="V33" i="3"/>
  <c r="AK33" i="3"/>
  <c r="T33" i="3"/>
  <c r="I33" i="3"/>
  <c r="BG33" i="3" s="1"/>
  <c r="AH33" i="3"/>
  <c r="Z33" i="3"/>
  <c r="Q33" i="3"/>
  <c r="BI33" i="3" s="1"/>
  <c r="G33" i="3"/>
  <c r="AG33" i="3"/>
  <c r="Y33" i="3"/>
  <c r="N33" i="3"/>
  <c r="BJ33" i="3" s="1"/>
  <c r="F33" i="3"/>
  <c r="U33" i="3"/>
  <c r="L33" i="3"/>
  <c r="AB29" i="3"/>
  <c r="S29" i="3"/>
  <c r="K29" i="3"/>
  <c r="E29" i="3"/>
  <c r="AE29" i="3"/>
  <c r="AA29" i="3"/>
  <c r="V29" i="3"/>
  <c r="Q29" i="3"/>
  <c r="BI29" i="3" s="1"/>
  <c r="I29" i="3"/>
  <c r="BG29" i="3" s="1"/>
  <c r="R29" i="3"/>
  <c r="AH29" i="3"/>
  <c r="AD29" i="3"/>
  <c r="Z29" i="3"/>
  <c r="U29" i="3"/>
  <c r="N29" i="3"/>
  <c r="BJ29" i="3" s="1"/>
  <c r="G29" i="3"/>
  <c r="F29" i="3"/>
  <c r="Y29" i="3"/>
  <c r="AK29" i="3"/>
  <c r="T29" i="3"/>
  <c r="R25" i="3"/>
  <c r="AB25" i="3"/>
  <c r="S25" i="3"/>
  <c r="AE25" i="3"/>
  <c r="AA25" i="3"/>
  <c r="V25" i="3"/>
  <c r="Q25" i="3"/>
  <c r="BI25" i="3" s="1"/>
  <c r="I25" i="3"/>
  <c r="BG25" i="3" s="1"/>
  <c r="AK25" i="3"/>
  <c r="T25" i="3"/>
  <c r="G25" i="3"/>
  <c r="AH25" i="3"/>
  <c r="Z25" i="3"/>
  <c r="N25" i="3"/>
  <c r="BJ25" i="3" s="1"/>
  <c r="F25" i="3"/>
  <c r="AG25" i="3"/>
  <c r="Y25" i="3"/>
  <c r="L25" i="3"/>
  <c r="E25" i="3"/>
  <c r="R21" i="3"/>
  <c r="AH21" i="3"/>
  <c r="AD21" i="3"/>
  <c r="Z21" i="3"/>
  <c r="U21" i="3"/>
  <c r="N21" i="3"/>
  <c r="BJ21" i="3" s="1"/>
  <c r="G21" i="3"/>
  <c r="AK21" i="3"/>
  <c r="AG21" i="3"/>
  <c r="Y21" i="3"/>
  <c r="T21" i="3"/>
  <c r="L21" i="3"/>
  <c r="F21" i="3"/>
  <c r="AB21" i="3"/>
  <c r="S21" i="3"/>
  <c r="K21" i="3"/>
  <c r="E21" i="3"/>
  <c r="R17" i="3"/>
  <c r="AH17" i="3"/>
  <c r="AD17" i="3"/>
  <c r="Z17" i="3"/>
  <c r="U17" i="3"/>
  <c r="N17" i="3"/>
  <c r="BJ17" i="3" s="1"/>
  <c r="G17" i="3"/>
  <c r="AK17" i="3"/>
  <c r="AG17" i="3"/>
  <c r="Y17" i="3"/>
  <c r="T17" i="3"/>
  <c r="L17" i="3"/>
  <c r="F17" i="3"/>
  <c r="AB17" i="3"/>
  <c r="S17" i="3"/>
  <c r="K17" i="3"/>
  <c r="E17" i="3"/>
  <c r="R13" i="3"/>
  <c r="AH13" i="3"/>
  <c r="AD13" i="3"/>
  <c r="Z13" i="3"/>
  <c r="U13" i="3"/>
  <c r="N13" i="3"/>
  <c r="BJ13" i="3" s="1"/>
  <c r="G13" i="3"/>
  <c r="AK13" i="3"/>
  <c r="AG13" i="3"/>
  <c r="Y13" i="3"/>
  <c r="T13" i="3"/>
  <c r="L13" i="3"/>
  <c r="F13" i="3"/>
  <c r="AB13" i="3"/>
  <c r="S13" i="3"/>
  <c r="K13" i="3"/>
  <c r="E13" i="3"/>
  <c r="R9" i="3"/>
  <c r="AH9" i="3"/>
  <c r="AD9" i="3"/>
  <c r="Z9" i="3"/>
  <c r="U9" i="3"/>
  <c r="N9" i="3"/>
  <c r="BJ9" i="3" s="1"/>
  <c r="G9" i="3"/>
  <c r="AK9" i="3"/>
  <c r="AG9" i="3"/>
  <c r="Y9" i="3"/>
  <c r="T9" i="3"/>
  <c r="L9" i="3"/>
  <c r="F9" i="3"/>
  <c r="AB9" i="3"/>
  <c r="S9" i="3"/>
  <c r="K9" i="3"/>
  <c r="E9" i="3"/>
  <c r="D8" i="3"/>
  <c r="AJ8" i="3" s="1"/>
  <c r="D24" i="3"/>
  <c r="AJ24" i="3" s="1"/>
  <c r="D20" i="3"/>
  <c r="AJ20" i="3" s="1"/>
  <c r="D16" i="3"/>
  <c r="AJ16" i="3" s="1"/>
  <c r="D12" i="3"/>
  <c r="AJ12" i="3" s="1"/>
  <c r="G4" i="3"/>
  <c r="G5" i="3" s="1"/>
  <c r="G6" i="3" s="1"/>
  <c r="G7" i="3" s="1"/>
  <c r="N4" i="3"/>
  <c r="BJ4" i="3" s="1"/>
  <c r="Y4" i="3"/>
  <c r="AK4" i="3"/>
  <c r="I5" i="3"/>
  <c r="BG5" i="3" s="1"/>
  <c r="Z5" i="3"/>
  <c r="AE5" i="3" s="1"/>
  <c r="AD5" i="3"/>
  <c r="AH5" i="3"/>
  <c r="AK6" i="3"/>
  <c r="E7" i="3"/>
  <c r="Y7" i="3"/>
  <c r="V9" i="3"/>
  <c r="N10" i="3"/>
  <c r="BJ10" i="3" s="1"/>
  <c r="AH10" i="3"/>
  <c r="F11" i="3"/>
  <c r="V13" i="3"/>
  <c r="N14" i="3"/>
  <c r="BJ14" i="3" s="1"/>
  <c r="AH14" i="3"/>
  <c r="F15" i="3"/>
  <c r="V17" i="3"/>
  <c r="N18" i="3"/>
  <c r="BJ18" i="3" s="1"/>
  <c r="AH18" i="3"/>
  <c r="F19" i="3"/>
  <c r="V21" i="3"/>
  <c r="N22" i="3"/>
  <c r="BJ22" i="3" s="1"/>
  <c r="AH22" i="3"/>
  <c r="F23" i="3"/>
  <c r="AD25" i="3"/>
  <c r="S26" i="3"/>
  <c r="E30" i="3"/>
  <c r="AE43" i="3"/>
  <c r="K46" i="3"/>
  <c r="AH47" i="3"/>
  <c r="AD47" i="3"/>
  <c r="Z47" i="3"/>
  <c r="U47" i="3"/>
  <c r="N47" i="3"/>
  <c r="BJ47" i="3" s="1"/>
  <c r="G47" i="3"/>
  <c r="R47" i="3"/>
  <c r="AK47" i="3"/>
  <c r="AG47" i="3"/>
  <c r="Y47" i="3"/>
  <c r="T47" i="3"/>
  <c r="L47" i="3"/>
  <c r="F47" i="3"/>
  <c r="AB47" i="3"/>
  <c r="S47" i="3"/>
  <c r="K47" i="3"/>
  <c r="E47" i="3"/>
  <c r="AA47" i="3"/>
  <c r="V47" i="3"/>
  <c r="Q47" i="3"/>
  <c r="BI47" i="3" s="1"/>
  <c r="I47" i="3"/>
  <c r="BG47" i="3" s="1"/>
  <c r="AE47" i="3"/>
  <c r="R35" i="3"/>
  <c r="AE35" i="3"/>
  <c r="AA35" i="3"/>
  <c r="V35" i="3"/>
  <c r="Q35" i="3"/>
  <c r="BI35" i="3" s="1"/>
  <c r="I35" i="3"/>
  <c r="BG35" i="3" s="1"/>
  <c r="AH35" i="3"/>
  <c r="AD35" i="3"/>
  <c r="Z35" i="3"/>
  <c r="U35" i="3"/>
  <c r="N35" i="3"/>
  <c r="BJ35" i="3" s="1"/>
  <c r="G35" i="3"/>
  <c r="AK35" i="3"/>
  <c r="AG35" i="3"/>
  <c r="Y35" i="3"/>
  <c r="T35" i="3"/>
  <c r="L35" i="3"/>
  <c r="F35" i="3"/>
  <c r="S35" i="3"/>
  <c r="K35" i="3"/>
  <c r="AB35" i="3"/>
  <c r="E35" i="3"/>
  <c r="R23" i="3"/>
  <c r="AB23" i="3"/>
  <c r="S23" i="3"/>
  <c r="K23" i="3"/>
  <c r="E23" i="3"/>
  <c r="AE23" i="3"/>
  <c r="AA23" i="3"/>
  <c r="V23" i="3"/>
  <c r="Q23" i="3"/>
  <c r="BI23" i="3" s="1"/>
  <c r="I23" i="3"/>
  <c r="BG23" i="3" s="1"/>
  <c r="AH23" i="3"/>
  <c r="AD23" i="3"/>
  <c r="Z23" i="3"/>
  <c r="U23" i="3"/>
  <c r="N23" i="3"/>
  <c r="BJ23" i="3" s="1"/>
  <c r="G23" i="3"/>
  <c r="R11" i="3"/>
  <c r="AB11" i="3"/>
  <c r="S11" i="3"/>
  <c r="K11" i="3"/>
  <c r="E11" i="3"/>
  <c r="AE11" i="3"/>
  <c r="AA11" i="3"/>
  <c r="V11" i="3"/>
  <c r="Q11" i="3"/>
  <c r="BI11" i="3" s="1"/>
  <c r="I11" i="3"/>
  <c r="BG11" i="3" s="1"/>
  <c r="AH11" i="3"/>
  <c r="AD11" i="3"/>
  <c r="Z11" i="3"/>
  <c r="U11" i="3"/>
  <c r="N11" i="3"/>
  <c r="BJ11" i="3" s="1"/>
  <c r="G11" i="3"/>
  <c r="AK7" i="3"/>
  <c r="T11" i="3"/>
  <c r="AK48" i="3"/>
  <c r="AG48" i="3"/>
  <c r="Y48" i="3"/>
  <c r="T48" i="3"/>
  <c r="L48" i="3"/>
  <c r="F48" i="3"/>
  <c r="AB48" i="3"/>
  <c r="S48" i="3"/>
  <c r="K48" i="3"/>
  <c r="E48" i="3"/>
  <c r="R48" i="3"/>
  <c r="AE48" i="3"/>
  <c r="AA48" i="3"/>
  <c r="V48" i="3"/>
  <c r="Q48" i="3"/>
  <c r="BI48" i="3" s="1"/>
  <c r="I48" i="3"/>
  <c r="BG48" i="3" s="1"/>
  <c r="U48" i="3"/>
  <c r="AH48" i="3"/>
  <c r="N48" i="3"/>
  <c r="BJ48" i="3" s="1"/>
  <c r="AD48" i="3"/>
  <c r="G48" i="3"/>
  <c r="Z48" i="3"/>
  <c r="AK44" i="3"/>
  <c r="AG44" i="3"/>
  <c r="Y44" i="3"/>
  <c r="T44" i="3"/>
  <c r="L44" i="3"/>
  <c r="F44" i="3"/>
  <c r="AB44" i="3"/>
  <c r="S44" i="3"/>
  <c r="K44" i="3"/>
  <c r="E44" i="3"/>
  <c r="R44" i="3"/>
  <c r="AE44" i="3"/>
  <c r="AA44" i="3"/>
  <c r="V44" i="3"/>
  <c r="Q44" i="3"/>
  <c r="BI44" i="3" s="1"/>
  <c r="I44" i="3"/>
  <c r="BG44" i="3" s="1"/>
  <c r="U44" i="3"/>
  <c r="AH44" i="3"/>
  <c r="N44" i="3"/>
  <c r="BJ44" i="3" s="1"/>
  <c r="AD44" i="3"/>
  <c r="G44" i="3"/>
  <c r="Z44" i="3"/>
  <c r="R40" i="3"/>
  <c r="AH40" i="3"/>
  <c r="AD40" i="3"/>
  <c r="Z40" i="3"/>
  <c r="U40" i="3"/>
  <c r="N40" i="3"/>
  <c r="BJ40" i="3" s="1"/>
  <c r="G40" i="3"/>
  <c r="AK40" i="3"/>
  <c r="AG40" i="3"/>
  <c r="Y40" i="3"/>
  <c r="T40" i="3"/>
  <c r="L40" i="3"/>
  <c r="F40" i="3"/>
  <c r="AB40" i="3"/>
  <c r="S40" i="3"/>
  <c r="K40" i="3"/>
  <c r="E40" i="3"/>
  <c r="Q40" i="3"/>
  <c r="BI40" i="3" s="1"/>
  <c r="AE40" i="3"/>
  <c r="I40" i="3"/>
  <c r="BG40" i="3" s="1"/>
  <c r="AA40" i="3"/>
  <c r="V40" i="3"/>
  <c r="R36" i="3"/>
  <c r="AH36" i="3"/>
  <c r="AD36" i="3"/>
  <c r="Z36" i="3"/>
  <c r="U36" i="3"/>
  <c r="N36" i="3"/>
  <c r="BJ36" i="3" s="1"/>
  <c r="G36" i="3"/>
  <c r="AK36" i="3"/>
  <c r="AG36" i="3"/>
  <c r="Y36" i="3"/>
  <c r="T36" i="3"/>
  <c r="L36" i="3"/>
  <c r="F36" i="3"/>
  <c r="AB36" i="3"/>
  <c r="S36" i="3"/>
  <c r="K36" i="3"/>
  <c r="E36" i="3"/>
  <c r="Q36" i="3"/>
  <c r="BI36" i="3" s="1"/>
  <c r="AE36" i="3"/>
  <c r="I36" i="3"/>
  <c r="BG36" i="3" s="1"/>
  <c r="AA36" i="3"/>
  <c r="V36" i="3"/>
  <c r="R32" i="3"/>
  <c r="AH32" i="3"/>
  <c r="Y32" i="3"/>
  <c r="T32" i="3"/>
  <c r="L32" i="3"/>
  <c r="F32" i="3"/>
  <c r="AK32" i="3"/>
  <c r="AG32" i="3"/>
  <c r="AB32" i="3"/>
  <c r="S32" i="3"/>
  <c r="K32" i="3"/>
  <c r="E32" i="3"/>
  <c r="AE32" i="3"/>
  <c r="AA32" i="3"/>
  <c r="V32" i="3"/>
  <c r="Q32" i="3"/>
  <c r="BI32" i="3" s="1"/>
  <c r="I32" i="3"/>
  <c r="BG32" i="3" s="1"/>
  <c r="N32" i="3"/>
  <c r="BJ32" i="3" s="1"/>
  <c r="AD32" i="3"/>
  <c r="G32" i="3"/>
  <c r="Z32" i="3"/>
  <c r="R28" i="3"/>
  <c r="AK28" i="3"/>
  <c r="AG28" i="3"/>
  <c r="Y28" i="3"/>
  <c r="T28" i="3"/>
  <c r="L28" i="3"/>
  <c r="F28" i="3"/>
  <c r="AB28" i="3"/>
  <c r="S28" i="3"/>
  <c r="K28" i="3"/>
  <c r="E28" i="3"/>
  <c r="AE28" i="3"/>
  <c r="AA28" i="3"/>
  <c r="V28" i="3"/>
  <c r="Q28" i="3"/>
  <c r="BI28" i="3" s="1"/>
  <c r="I28" i="3"/>
  <c r="BG28" i="3" s="1"/>
  <c r="AH28" i="3"/>
  <c r="N28" i="3"/>
  <c r="BJ28" i="3" s="1"/>
  <c r="AD28" i="3"/>
  <c r="G28" i="3"/>
  <c r="Z28" i="3"/>
  <c r="R24" i="3"/>
  <c r="AE24" i="3"/>
  <c r="AA24" i="3"/>
  <c r="V24" i="3"/>
  <c r="Q24" i="3"/>
  <c r="BI24" i="3" s="1"/>
  <c r="I24" i="3"/>
  <c r="BG24" i="3" s="1"/>
  <c r="AH24" i="3"/>
  <c r="AD24" i="3"/>
  <c r="Z24" i="3"/>
  <c r="U24" i="3"/>
  <c r="N24" i="3"/>
  <c r="BJ24" i="3" s="1"/>
  <c r="G24" i="3"/>
  <c r="AK24" i="3"/>
  <c r="AG24" i="3"/>
  <c r="Y24" i="3"/>
  <c r="T24" i="3"/>
  <c r="L24" i="3"/>
  <c r="F24" i="3"/>
  <c r="R20" i="3"/>
  <c r="AE20" i="3"/>
  <c r="AA20" i="3"/>
  <c r="V20" i="3"/>
  <c r="Q20" i="3"/>
  <c r="BI20" i="3" s="1"/>
  <c r="I20" i="3"/>
  <c r="BG20" i="3" s="1"/>
  <c r="AH20" i="3"/>
  <c r="AD20" i="3"/>
  <c r="Z20" i="3"/>
  <c r="U20" i="3"/>
  <c r="N20" i="3"/>
  <c r="BJ20" i="3" s="1"/>
  <c r="G20" i="3"/>
  <c r="AK20" i="3"/>
  <c r="AG20" i="3"/>
  <c r="Y20" i="3"/>
  <c r="T20" i="3"/>
  <c r="L20" i="3"/>
  <c r="F20" i="3"/>
  <c r="R16" i="3"/>
  <c r="AE16" i="3"/>
  <c r="AA16" i="3"/>
  <c r="V16" i="3"/>
  <c r="Q16" i="3"/>
  <c r="BI16" i="3" s="1"/>
  <c r="I16" i="3"/>
  <c r="BG16" i="3" s="1"/>
  <c r="AH16" i="3"/>
  <c r="AD16" i="3"/>
  <c r="Z16" i="3"/>
  <c r="U16" i="3"/>
  <c r="N16" i="3"/>
  <c r="BJ16" i="3" s="1"/>
  <c r="G16" i="3"/>
  <c r="AK16" i="3"/>
  <c r="AG16" i="3"/>
  <c r="Y16" i="3"/>
  <c r="T16" i="3"/>
  <c r="L16" i="3"/>
  <c r="F16" i="3"/>
  <c r="R12" i="3"/>
  <c r="AE12" i="3"/>
  <c r="AA12" i="3"/>
  <c r="V12" i="3"/>
  <c r="Q12" i="3"/>
  <c r="BI12" i="3" s="1"/>
  <c r="I12" i="3"/>
  <c r="BG12" i="3" s="1"/>
  <c r="AH12" i="3"/>
  <c r="AD12" i="3"/>
  <c r="Z12" i="3"/>
  <c r="U12" i="3"/>
  <c r="N12" i="3"/>
  <c r="BJ12" i="3" s="1"/>
  <c r="G12" i="3"/>
  <c r="AK12" i="3"/>
  <c r="AG12" i="3"/>
  <c r="Y12" i="3"/>
  <c r="T12" i="3"/>
  <c r="L12" i="3"/>
  <c r="F12" i="3"/>
  <c r="R8" i="3"/>
  <c r="AE8" i="3"/>
  <c r="AA8" i="3"/>
  <c r="V8" i="3"/>
  <c r="Q8" i="3"/>
  <c r="BI8" i="3" s="1"/>
  <c r="I8" i="3"/>
  <c r="BG8" i="3" s="1"/>
  <c r="AH8" i="3"/>
  <c r="AD8" i="3"/>
  <c r="Z8" i="3"/>
  <c r="U8" i="3"/>
  <c r="N8" i="3"/>
  <c r="BJ8" i="3" s="1"/>
  <c r="G8" i="3"/>
  <c r="AK8" i="3"/>
  <c r="AG8" i="3"/>
  <c r="Y8" i="3"/>
  <c r="T8" i="3"/>
  <c r="L8" i="3"/>
  <c r="F8" i="3"/>
  <c r="D7" i="3"/>
  <c r="AJ7" i="3" s="1"/>
  <c r="D47" i="3"/>
  <c r="AJ47" i="3" s="1"/>
  <c r="D43" i="3"/>
  <c r="AJ43" i="3" s="1"/>
  <c r="D39" i="3"/>
  <c r="AJ39" i="3" s="1"/>
  <c r="D35" i="3"/>
  <c r="AJ35" i="3" s="1"/>
  <c r="D31" i="3"/>
  <c r="AJ31" i="3" s="1"/>
  <c r="D27" i="3"/>
  <c r="AJ27" i="3" s="1"/>
  <c r="D23" i="3"/>
  <c r="AJ23" i="3" s="1"/>
  <c r="D19" i="3"/>
  <c r="AJ19" i="3" s="1"/>
  <c r="D15" i="3"/>
  <c r="AJ15" i="3" s="1"/>
  <c r="D11" i="3"/>
  <c r="AJ11" i="3" s="1"/>
  <c r="Z6" i="3"/>
  <c r="AE6" i="3" s="1"/>
  <c r="AH6" i="3"/>
  <c r="F7" i="3"/>
  <c r="AB7" i="3"/>
  <c r="E8" i="3"/>
  <c r="AB8" i="3"/>
  <c r="AA9" i="3"/>
  <c r="U10" i="3"/>
  <c r="L11" i="3"/>
  <c r="AG11" i="3"/>
  <c r="E12" i="3"/>
  <c r="AB12" i="3"/>
  <c r="AA13" i="3"/>
  <c r="U14" i="3"/>
  <c r="L15" i="3"/>
  <c r="AG15" i="3"/>
  <c r="E16" i="3"/>
  <c r="AB16" i="3"/>
  <c r="AA17" i="3"/>
  <c r="U18" i="3"/>
  <c r="L19" i="3"/>
  <c r="AG19" i="3"/>
  <c r="E20" i="3"/>
  <c r="AB20" i="3"/>
  <c r="AA21" i="3"/>
  <c r="U22" i="3"/>
  <c r="L23" i="3"/>
  <c r="AG23" i="3"/>
  <c r="E24" i="3"/>
  <c r="AB24" i="3"/>
  <c r="AB26" i="3"/>
  <c r="L29" i="3"/>
  <c r="AB30" i="3"/>
  <c r="AD33" i="3"/>
  <c r="R3" i="3"/>
  <c r="AG3" i="3"/>
  <c r="U3" i="3"/>
  <c r="Z3" i="3"/>
  <c r="AD3" i="3"/>
  <c r="AH3" i="3"/>
  <c r="Y3" i="3"/>
  <c r="AK3" i="3"/>
  <c r="V3" i="3"/>
  <c r="AA3" i="3"/>
  <c r="AG4" i="3" l="1"/>
  <c r="X3" i="3"/>
  <c r="N5" i="3"/>
  <c r="BJ5" i="3" s="1"/>
  <c r="AD7" i="3"/>
  <c r="Y5" i="3"/>
  <c r="AG5" i="3"/>
  <c r="V4" i="3"/>
  <c r="AF4" i="3"/>
  <c r="S5" i="3"/>
  <c r="Q5" i="3"/>
  <c r="I6" i="3"/>
  <c r="AB6" i="3"/>
  <c r="D6" i="3"/>
  <c r="AJ6" i="3" s="1"/>
  <c r="X4" i="3"/>
  <c r="AB5" i="3"/>
  <c r="AD4" i="3"/>
  <c r="J5" i="3"/>
  <c r="BH5" i="3" s="1"/>
  <c r="AF5" i="3"/>
  <c r="N6" i="3"/>
  <c r="N7" i="3" s="1"/>
  <c r="BJ7" i="3" s="1"/>
  <c r="AB3" i="3"/>
  <c r="AE3" i="3"/>
  <c r="AF3" i="3" s="1"/>
  <c r="AC3" i="3"/>
  <c r="AI3" i="3" s="1"/>
  <c r="AB4" i="3"/>
  <c r="AC4" i="3" s="1"/>
  <c r="AG6" i="3" l="1"/>
  <c r="AG7" i="3"/>
  <c r="AF7" i="3"/>
  <c r="AQ4" i="3"/>
  <c r="AI4" i="3"/>
  <c r="AO4" i="3" s="1"/>
  <c r="AN4" i="3" s="1"/>
  <c r="S6" i="3"/>
  <c r="S7" i="3" s="1"/>
  <c r="U5" i="3"/>
  <c r="X5" i="3" s="1"/>
  <c r="V5" i="3"/>
  <c r="BG6" i="3"/>
  <c r="Y6" i="3"/>
  <c r="AD6" i="3"/>
  <c r="BI5" i="3"/>
  <c r="R5" i="3"/>
  <c r="AC5" i="3" s="1"/>
  <c r="Q6" i="3"/>
  <c r="Q7" i="3" s="1"/>
  <c r="BJ6" i="3"/>
  <c r="AF6" i="3" s="1"/>
  <c r="AQ3" i="3"/>
  <c r="AO3" i="3"/>
  <c r="AN3" i="3" s="1"/>
  <c r="AM3" i="3"/>
  <c r="AL3" i="3" s="1"/>
  <c r="AP3" i="3" s="1"/>
  <c r="BF3" i="3"/>
  <c r="AM4" i="3" l="1"/>
  <c r="AL4" i="3" s="1"/>
  <c r="AP4" i="3" s="1"/>
  <c r="U7" i="3"/>
  <c r="X7" i="3" s="1"/>
  <c r="V7" i="3"/>
  <c r="BI7" i="3"/>
  <c r="R7" i="3"/>
  <c r="AC7" i="3" s="1"/>
  <c r="AI5" i="3"/>
  <c r="AO5" i="3" s="1"/>
  <c r="AN5" i="3" s="1"/>
  <c r="AQ5" i="3"/>
  <c r="BI6" i="3"/>
  <c r="R6" i="3"/>
  <c r="AC6" i="3" s="1"/>
  <c r="U6" i="3"/>
  <c r="X6" i="3" s="1"/>
  <c r="V6" i="3"/>
  <c r="AM5" i="3"/>
  <c r="AL5" i="3" s="1"/>
  <c r="BH7" i="3"/>
  <c r="BH8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23" i="3"/>
  <c r="BH24" i="3"/>
  <c r="BH25" i="3"/>
  <c r="BH26" i="3"/>
  <c r="BH27" i="3"/>
  <c r="BH28" i="3"/>
  <c r="BH29" i="3"/>
  <c r="BH30" i="3"/>
  <c r="BH31" i="3"/>
  <c r="BH32" i="3"/>
  <c r="BH33" i="3"/>
  <c r="BH34" i="3"/>
  <c r="BH35" i="3"/>
  <c r="BH36" i="3"/>
  <c r="BH37" i="3"/>
  <c r="BH38" i="3"/>
  <c r="BH39" i="3"/>
  <c r="BH40" i="3"/>
  <c r="BH41" i="3"/>
  <c r="BH42" i="3"/>
  <c r="BH43" i="3"/>
  <c r="BH44" i="3"/>
  <c r="BH45" i="3"/>
  <c r="BH46" i="3"/>
  <c r="BH47" i="3"/>
  <c r="BH48" i="3"/>
  <c r="BH49" i="3"/>
  <c r="BH6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28" i="3"/>
  <c r="BE29" i="3"/>
  <c r="BE30" i="3"/>
  <c r="BE31" i="3"/>
  <c r="BE32" i="3"/>
  <c r="BE33" i="3"/>
  <c r="BE34" i="3"/>
  <c r="BE35" i="3"/>
  <c r="BE36" i="3"/>
  <c r="BE37" i="3"/>
  <c r="BE38" i="3"/>
  <c r="BE39" i="3"/>
  <c r="BE40" i="3"/>
  <c r="BE41" i="3"/>
  <c r="BE42" i="3"/>
  <c r="BE43" i="3"/>
  <c r="BE44" i="3"/>
  <c r="BE45" i="3"/>
  <c r="BE46" i="3"/>
  <c r="BE47" i="3"/>
  <c r="BE48" i="3"/>
  <c r="BE49" i="3"/>
  <c r="BE4" i="3"/>
  <c r="BE3" i="3"/>
  <c r="AQ7" i="3" l="1"/>
  <c r="AI7" i="3"/>
  <c r="AO7" i="3" s="1"/>
  <c r="AN7" i="3" s="1"/>
  <c r="AP5" i="3"/>
  <c r="AI6" i="3"/>
  <c r="AM6" i="3" s="1"/>
  <c r="AL6" i="3" s="1"/>
  <c r="AQ6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I3" i="3"/>
  <c r="BH3" i="3"/>
  <c r="BG3" i="3"/>
  <c r="AO6" i="3" l="1"/>
  <c r="AN6" i="3" s="1"/>
  <c r="AP6" i="3" s="1"/>
  <c r="AM7" i="3"/>
  <c r="AL7" i="3" s="1"/>
  <c r="BC3" i="3"/>
  <c r="BC4" i="3"/>
  <c r="BC5" i="3"/>
  <c r="BC6" i="3"/>
  <c r="BC7" i="3"/>
  <c r="BC8" i="3"/>
  <c r="BC9" i="3"/>
  <c r="BC10" i="3"/>
  <c r="BF4" i="3" l="1"/>
  <c r="BF5" i="3"/>
  <c r="BF6" i="3" l="1"/>
  <c r="BF7" i="3" l="1"/>
  <c r="BF8" i="3" l="1"/>
  <c r="BF9" i="3" l="1"/>
  <c r="BF10" i="3" l="1"/>
  <c r="BF11" i="3" l="1"/>
  <c r="BF12" i="3" l="1"/>
  <c r="BF13" i="3" l="1"/>
  <c r="BF14" i="3" l="1"/>
  <c r="BF15" i="3" l="1"/>
  <c r="BF16" i="3" l="1"/>
  <c r="BF17" i="3" l="1"/>
  <c r="BF18" i="3" l="1"/>
  <c r="BF19" i="3" l="1"/>
  <c r="BF20" i="3" l="1"/>
  <c r="BF21" i="3" l="1"/>
  <c r="BF22" i="3" l="1"/>
  <c r="BF23" i="3" l="1"/>
  <c r="BF24" i="3" l="1"/>
  <c r="BF25" i="3" l="1"/>
  <c r="BF26" i="3" l="1"/>
  <c r="BF27" i="3" l="1"/>
  <c r="BF28" i="3" l="1"/>
  <c r="BF29" i="3" l="1"/>
  <c r="BF30" i="3" l="1"/>
  <c r="BF31" i="3" l="1"/>
  <c r="BF32" i="3" l="1"/>
  <c r="BF33" i="3" l="1"/>
  <c r="BF34" i="3" l="1"/>
  <c r="BF35" i="3" l="1"/>
  <c r="BF36" i="3" l="1"/>
  <c r="BF37" i="3" l="1"/>
  <c r="BF38" i="3" l="1"/>
  <c r="BF39" i="3" l="1"/>
  <c r="BF40" i="3" l="1"/>
  <c r="BF41" i="3" l="1"/>
  <c r="BF42" i="3" l="1"/>
  <c r="BF43" i="3" l="1"/>
  <c r="BF44" i="3" l="1"/>
  <c r="BF45" i="3" l="1"/>
  <c r="BF46" i="3" l="1"/>
  <c r="BF47" i="3" l="1"/>
  <c r="BF48" i="3" l="1"/>
  <c r="BF49" i="3" l="1"/>
</calcChain>
</file>

<file path=xl/comments1.xml><?xml version="1.0" encoding="utf-8"?>
<comments xmlns="http://schemas.openxmlformats.org/spreadsheetml/2006/main">
  <authors>
    <author>Prieto Cedric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comments2.xml><?xml version="1.0" encoding="utf-8"?>
<comments xmlns="http://schemas.openxmlformats.org/spreadsheetml/2006/main">
  <authors>
    <author>Prieto Cedric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comments3.xml><?xml version="1.0" encoding="utf-8"?>
<comments xmlns="http://schemas.openxmlformats.org/spreadsheetml/2006/main">
  <authors>
    <author>Prieto Cedric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ref/30,43* taux d'inactivité</t>
        </r>
      </text>
    </comment>
    <comment ref="AD2" authorId="0" shapeId="0">
      <text>
        <r>
          <rPr>
            <b/>
            <sz val="9"/>
            <color indexed="81"/>
            <rFont val="Tahoma"/>
            <family val="2"/>
          </rPr>
          <t>Prieto Cedric:</t>
        </r>
        <r>
          <rPr>
            <sz val="9"/>
            <color indexed="81"/>
            <rFont val="Tahoma"/>
            <family val="2"/>
          </rPr>
          <t xml:space="preserve">
salaire de ref/30,43</t>
        </r>
      </text>
    </comment>
  </commentList>
</comments>
</file>

<file path=xl/sharedStrings.xml><?xml version="1.0" encoding="utf-8"?>
<sst xmlns="http://schemas.openxmlformats.org/spreadsheetml/2006/main" count="216" uniqueCount="63">
  <si>
    <t>Matricule</t>
  </si>
  <si>
    <t>Nom</t>
  </si>
  <si>
    <t>Prénom</t>
  </si>
  <si>
    <t>Société</t>
  </si>
  <si>
    <t xml:space="preserve">Salaire de Référence </t>
  </si>
  <si>
    <t>Date de début de l'arrêt initial</t>
  </si>
  <si>
    <t>Valeur unitaire IJSS Brute</t>
  </si>
  <si>
    <t>X Taux</t>
  </si>
  <si>
    <t>- IJSS Brutes</t>
  </si>
  <si>
    <t xml:space="preserve"> X Nb de jours calendaires</t>
  </si>
  <si>
    <t>+ nb de jours après 180 Jour</t>
  </si>
  <si>
    <t>X Nb enfants (limité à 3)</t>
  </si>
  <si>
    <t>X 2,5%</t>
  </si>
  <si>
    <t>Nb enfants à charges</t>
  </si>
  <si>
    <t>Niveau</t>
  </si>
  <si>
    <t>= complément prévoyance</t>
  </si>
  <si>
    <t>= Majoration 
enfants à charge</t>
  </si>
  <si>
    <t>12 à 31</t>
  </si>
  <si>
    <t>Limite 100% du net</t>
  </si>
  <si>
    <t xml:space="preserve">5052 complément employeur </t>
  </si>
  <si>
    <t>Date début</t>
  </si>
  <si>
    <t>Date de fin</t>
  </si>
  <si>
    <t>RESULTATS</t>
  </si>
  <si>
    <t>PAIE</t>
  </si>
  <si>
    <t>Mois de paie concerné</t>
  </si>
  <si>
    <t>REGULARISATIONS</t>
  </si>
  <si>
    <t>INFOS</t>
  </si>
  <si>
    <t>Date 181éme jours</t>
  </si>
  <si>
    <t>Période
d'absence</t>
  </si>
  <si>
    <t xml:space="preserve">% inactivité
</t>
  </si>
  <si>
    <t>Complément employeur</t>
  </si>
  <si>
    <t xml:space="preserve">Type </t>
  </si>
  <si>
    <t>Pension</t>
  </si>
  <si>
    <t>NB jours carence période</t>
  </si>
  <si>
    <t xml:space="preserve">Invalidité </t>
  </si>
  <si>
    <t>Commentaires</t>
  </si>
  <si>
    <t>IT 14</t>
  </si>
  <si>
    <t>Salaire de ref prev journalier</t>
  </si>
  <si>
    <t>Indice</t>
  </si>
  <si>
    <t>Taux d'exo</t>
  </si>
  <si>
    <t>Montant absences total période</t>
  </si>
  <si>
    <t>Taux</t>
  </si>
  <si>
    <t>ZFPF  
% d'Inactivité</t>
  </si>
  <si>
    <t>ZFPC
Flag 181ème Jours</t>
  </si>
  <si>
    <t>ZFPA
Salaire Référence Journalier</t>
  </si>
  <si>
    <t>ZFPB 
Taux journalier pension</t>
  </si>
  <si>
    <t>ZFPD 
niveau handicap</t>
  </si>
  <si>
    <t>TEST</t>
  </si>
  <si>
    <t>Prévoyance</t>
  </si>
  <si>
    <t>TEST1</t>
  </si>
  <si>
    <t>Pas inval</t>
  </si>
  <si>
    <t>TEST2</t>
  </si>
  <si>
    <t>Invalidité</t>
  </si>
  <si>
    <t>1ère catégorie</t>
  </si>
  <si>
    <t>SOCIETE 1</t>
  </si>
  <si>
    <t>SOCIETE 2</t>
  </si>
  <si>
    <t>100%</t>
  </si>
  <si>
    <t/>
  </si>
  <si>
    <t>5031 Complément prévoyance</t>
  </si>
  <si>
    <t>5032 complément prévoyance Exo</t>
  </si>
  <si>
    <t>5033 Majo enfants</t>
  </si>
  <si>
    <t>5034 majo enfants exo</t>
  </si>
  <si>
    <t>5040 Complément invalidité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</si>
</sst>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5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78">
    <xf numFmtId="0" fontId="0" fillId="0" borderId="0" xfId="0"/>
    <xf numFmtId="0" fontId="1" fillId="12" borderId="0" xfId="0" applyFont="1" applyFill="1"/>
    <xf numFmtId="0" fontId="1" fillId="7" borderId="0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14" fontId="1" fillId="12" borderId="0" xfId="0" applyNumberFormat="1" applyFont="1" applyFill="1" applyAlignment="1">
      <alignment horizontal="center" vertical="center"/>
    </xf>
    <xf numFmtId="10" fontId="1" fillId="12" borderId="0" xfId="0" applyNumberFormat="1" applyFont="1" applyFill="1" applyAlignment="1">
      <alignment horizontal="center" vertical="center"/>
    </xf>
    <xf numFmtId="0" fontId="1" fillId="12" borderId="0" xfId="0" applyFont="1" applyFill="1" applyAlignment="1">
      <alignment vertical="center"/>
    </xf>
    <xf numFmtId="0" fontId="2" fillId="12" borderId="0" xfId="0" applyNumberFormat="1" applyFont="1" applyFill="1" applyAlignment="1">
      <alignment horizontal="center" vertical="center"/>
    </xf>
    <xf numFmtId="17" fontId="1" fillId="12" borderId="1" xfId="0" applyNumberFormat="1" applyFont="1" applyFill="1" applyBorder="1" applyAlignment="1">
      <alignment horizontal="center" vertical="center"/>
    </xf>
    <xf numFmtId="14" fontId="1" fillId="12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10" fontId="1" fillId="12" borderId="1" xfId="2" applyNumberFormat="1" applyFont="1" applyFill="1" applyBorder="1" applyAlignment="1">
      <alignment horizontal="center" vertical="center"/>
    </xf>
    <xf numFmtId="2" fontId="1" fillId="12" borderId="1" xfId="0" applyNumberFormat="1" applyFont="1" applyFill="1" applyBorder="1" applyAlignment="1">
      <alignment horizontal="center" vertical="center"/>
    </xf>
    <xf numFmtId="9" fontId="1" fillId="12" borderId="1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4" fontId="2" fillId="12" borderId="1" xfId="0" applyNumberFormat="1" applyFont="1" applyFill="1" applyBorder="1" applyAlignment="1">
      <alignment horizontal="center" vertical="center"/>
    </xf>
    <xf numFmtId="0" fontId="2" fillId="12" borderId="1" xfId="0" applyNumberFormat="1" applyFont="1" applyFill="1" applyBorder="1" applyAlignment="1">
      <alignment horizontal="center" vertical="center"/>
    </xf>
    <xf numFmtId="0" fontId="1" fillId="12" borderId="0" xfId="0" applyFont="1" applyFill="1" applyBorder="1" applyAlignment="1">
      <alignment horizontal="center" vertical="center"/>
    </xf>
    <xf numFmtId="14" fontId="1" fillId="12" borderId="0" xfId="0" applyNumberFormat="1" applyFont="1" applyFill="1" applyBorder="1" applyAlignment="1">
      <alignment horizontal="center" vertical="center"/>
    </xf>
    <xf numFmtId="10" fontId="1" fillId="12" borderId="0" xfId="0" applyNumberFormat="1" applyFont="1" applyFill="1" applyBorder="1" applyAlignment="1">
      <alignment horizontal="center" vertical="center"/>
    </xf>
    <xf numFmtId="0" fontId="2" fillId="12" borderId="0" xfId="0" applyNumberFormat="1" applyFont="1" applyFill="1" applyBorder="1" applyAlignment="1">
      <alignment horizontal="center" vertical="center"/>
    </xf>
    <xf numFmtId="0" fontId="1" fillId="12" borderId="0" xfId="0" applyFont="1" applyFill="1" applyBorder="1" applyAlignment="1">
      <alignment horizontal="center" vertical="center" shrinkToFit="1"/>
    </xf>
    <xf numFmtId="0" fontId="7" fillId="12" borderId="0" xfId="0" applyNumberFormat="1" applyFont="1" applyFill="1" applyBorder="1" applyAlignment="1">
      <alignment horizontal="center" vertical="center" wrapText="1"/>
    </xf>
    <xf numFmtId="9" fontId="1" fillId="12" borderId="1" xfId="2" applyFont="1" applyFill="1" applyBorder="1" applyAlignment="1" applyProtection="1">
      <alignment horizontal="center" vertical="center"/>
    </xf>
    <xf numFmtId="9" fontId="1" fillId="12" borderId="1" xfId="2" applyFont="1" applyFill="1" applyBorder="1" applyAlignment="1">
      <alignment horizontal="center" vertical="center"/>
    </xf>
    <xf numFmtId="4" fontId="1" fillId="12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7" borderId="1" xfId="0" quotePrefix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shrinkToFit="1"/>
    </xf>
    <xf numFmtId="10" fontId="1" fillId="12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17" fontId="6" fillId="9" borderId="1" xfId="0" applyNumberFormat="1" applyFont="1" applyFill="1" applyBorder="1" applyAlignment="1">
      <alignment horizontal="center" vertical="center"/>
    </xf>
    <xf numFmtId="4" fontId="7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shrinkToFit="1"/>
    </xf>
    <xf numFmtId="0" fontId="7" fillId="11" borderId="2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/>
    </xf>
    <xf numFmtId="4" fontId="1" fillId="12" borderId="0" xfId="0" applyNumberFormat="1" applyFont="1" applyFill="1"/>
    <xf numFmtId="4" fontId="3" fillId="7" borderId="1" xfId="0" applyNumberFormat="1" applyFont="1" applyFill="1" applyBorder="1" applyAlignment="1">
      <alignment horizontal="center" vertical="center" wrapText="1"/>
    </xf>
    <xf numFmtId="4" fontId="1" fillId="12" borderId="0" xfId="0" applyNumberFormat="1" applyFont="1" applyFill="1" applyBorder="1" applyAlignment="1">
      <alignment horizontal="center" vertical="center"/>
    </xf>
    <xf numFmtId="4" fontId="2" fillId="7" borderId="1" xfId="0" quotePrefix="1" applyNumberFormat="1" applyFont="1" applyFill="1" applyBorder="1" applyAlignment="1">
      <alignment horizontal="center" vertical="center" wrapText="1"/>
    </xf>
    <xf numFmtId="4" fontId="3" fillId="2" borderId="1" xfId="0" quotePrefix="1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1" fillId="12" borderId="0" xfId="0" applyNumberFormat="1" applyFont="1" applyFill="1" applyAlignment="1">
      <alignment horizontal="center" vertical="center"/>
    </xf>
    <xf numFmtId="4" fontId="3" fillId="6" borderId="1" xfId="0" applyNumberFormat="1" applyFont="1" applyFill="1" applyBorder="1" applyAlignment="1">
      <alignment horizontal="center" vertical="center" wrapText="1"/>
    </xf>
    <xf numFmtId="4" fontId="2" fillId="12" borderId="0" xfId="0" applyNumberFormat="1" applyFont="1" applyFill="1" applyAlignment="1">
      <alignment horizontal="center" vertical="center"/>
    </xf>
    <xf numFmtId="4" fontId="2" fillId="12" borderId="0" xfId="0" applyNumberFormat="1" applyFont="1" applyFill="1" applyBorder="1" applyAlignment="1">
      <alignment horizontal="center" vertical="center"/>
    </xf>
    <xf numFmtId="4" fontId="2" fillId="8" borderId="2" xfId="0" applyNumberFormat="1" applyFont="1" applyFill="1" applyBorder="1" applyAlignment="1">
      <alignment horizontal="center" vertical="center" wrapText="1"/>
    </xf>
    <xf numFmtId="4" fontId="2" fillId="10" borderId="2" xfId="0" applyNumberFormat="1" applyFont="1" applyFill="1" applyBorder="1" applyAlignment="1">
      <alignment horizontal="center" vertical="center" wrapText="1"/>
    </xf>
    <xf numFmtId="4" fontId="2" fillId="7" borderId="2" xfId="0" applyNumberFormat="1" applyFont="1" applyFill="1" applyBorder="1" applyAlignment="1">
      <alignment horizontal="center" vertical="center" wrapText="1"/>
    </xf>
    <xf numFmtId="4" fontId="7" fillId="10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4" fontId="1" fillId="7" borderId="1" xfId="0" applyNumberFormat="1" applyFont="1" applyFill="1" applyBorder="1" applyAlignment="1">
      <alignment horizontal="center" vertical="center"/>
    </xf>
    <xf numFmtId="4" fontId="7" fillId="12" borderId="0" xfId="0" applyNumberFormat="1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/>
    </xf>
    <xf numFmtId="4" fontId="7" fillId="7" borderId="0" xfId="0" applyNumberFormat="1" applyFont="1" applyFill="1" applyBorder="1" applyAlignment="1">
      <alignment horizontal="center"/>
    </xf>
    <xf numFmtId="4" fontId="7" fillId="10" borderId="0" xfId="0" applyNumberFormat="1" applyFont="1" applyFill="1" applyBorder="1" applyAlignment="1">
      <alignment horizontal="center"/>
    </xf>
    <xf numFmtId="4" fontId="1" fillId="8" borderId="0" xfId="0" applyNumberFormat="1" applyFont="1" applyFill="1" applyBorder="1" applyAlignment="1">
      <alignment horizontal="center"/>
    </xf>
    <xf numFmtId="0" fontId="7" fillId="11" borderId="0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17" fontId="1" fillId="6" borderId="1" xfId="0" applyNumberFormat="1" applyFont="1" applyFill="1" applyBorder="1" applyAlignment="1">
      <alignment horizontal="center" vertical="center"/>
    </xf>
  </cellXfs>
  <cellStyles count="7">
    <cellStyle name="Milliers 2" xfId="4"/>
    <cellStyle name="Milliers 2 2" xfId="6"/>
    <cellStyle name="Milliers 3" xfId="5"/>
    <cellStyle name="Normal" xfId="0" builtinId="0"/>
    <cellStyle name="Normal 2" xfId="1"/>
    <cellStyle name="Normal 4" xfId="3"/>
    <cellStyle name="Percent" xfId="2" builtinId="5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cli-sd\sd1168\042595\Matrices\Maladie\Pr&#233;voyance\Indices%20malad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.09.2019"/>
      <sheetName val="01-2019"/>
      <sheetName val="Indices RT &amp; ARQUUS"/>
      <sheetName val="Indices VCOE"/>
      <sheetName val="Indices VCNE"/>
      <sheetName val="Indices VFS"/>
    </sheetNames>
    <sheetDataSet>
      <sheetData sheetId="0"/>
      <sheetData sheetId="1"/>
      <sheetData sheetId="2">
        <row r="1">
          <cell r="D1" t="str">
            <v>Niveau/Echelon</v>
          </cell>
          <cell r="E1" t="str">
            <v>Plafond SS</v>
          </cell>
          <cell r="F1" t="str">
            <v>Taux d'exonération</v>
          </cell>
          <cell r="G1" t="str">
            <v>Tranche A</v>
          </cell>
          <cell r="H1" t="str">
            <v>Tranche B</v>
          </cell>
        </row>
        <row r="2">
          <cell r="D2" t="str">
            <v>12 à 31</v>
          </cell>
          <cell r="E2">
            <v>3428</v>
          </cell>
          <cell r="F2">
            <v>0.2087</v>
          </cell>
          <cell r="G2">
            <v>0.77866000000000002</v>
          </cell>
          <cell r="H2">
            <v>0.79091</v>
          </cell>
        </row>
        <row r="3">
          <cell r="D3" t="str">
            <v>32 à 51 - ATAM - OUVRIERS</v>
          </cell>
          <cell r="E3"/>
          <cell r="F3">
            <v>0.33169999999999999</v>
          </cell>
          <cell r="G3">
            <v>0.77714000000000005</v>
          </cell>
          <cell r="H3">
            <v>0.78937000000000002</v>
          </cell>
        </row>
        <row r="4">
          <cell r="D4" t="str">
            <v>ATAM 52 à 53</v>
          </cell>
          <cell r="E4"/>
          <cell r="F4">
            <v>0.33169999999999999</v>
          </cell>
          <cell r="G4">
            <v>0.77690000000000003</v>
          </cell>
          <cell r="H4">
            <v>0.78913</v>
          </cell>
        </row>
        <row r="5">
          <cell r="D5" t="str">
            <v>Cadres 1 à 3A</v>
          </cell>
          <cell r="E5"/>
          <cell r="F5">
            <v>0.33169999999999999</v>
          </cell>
          <cell r="G5">
            <v>0.77607999999999999</v>
          </cell>
          <cell r="H5">
            <v>0.78873000000000004</v>
          </cell>
        </row>
        <row r="6">
          <cell r="D6" t="str">
            <v>Cadres 3B</v>
          </cell>
          <cell r="E6"/>
          <cell r="F6">
            <v>0.33169999999999999</v>
          </cell>
          <cell r="G6">
            <v>0.77607999999999999</v>
          </cell>
          <cell r="H6">
            <v>0.77498</v>
          </cell>
        </row>
        <row r="7">
          <cell r="D7" t="str">
            <v>Cadres 3C</v>
          </cell>
          <cell r="E7"/>
          <cell r="F7">
            <v>0.33169999999999999</v>
          </cell>
          <cell r="G7">
            <v>0.77607999999999999</v>
          </cell>
          <cell r="H7">
            <v>0.77581999999999995</v>
          </cell>
        </row>
        <row r="8">
          <cell r="D8" t="str">
            <v>12 à 31</v>
          </cell>
          <cell r="E8">
            <v>3377</v>
          </cell>
          <cell r="F8">
            <v>0.2087</v>
          </cell>
          <cell r="G8">
            <v>0.77856000000000003</v>
          </cell>
          <cell r="H8">
            <v>0.78937999999999997</v>
          </cell>
        </row>
        <row r="9">
          <cell r="D9" t="str">
            <v>32 à 51 - ATAM - OUVRIERS</v>
          </cell>
          <cell r="E9"/>
          <cell r="F9">
            <v>0.33169999999999999</v>
          </cell>
          <cell r="G9">
            <v>0.77851999999999999</v>
          </cell>
          <cell r="H9">
            <v>0.7893</v>
          </cell>
        </row>
        <row r="10">
          <cell r="D10" t="str">
            <v>ATAM 52 à 53</v>
          </cell>
          <cell r="E10"/>
          <cell r="F10">
            <v>0.33169999999999999</v>
          </cell>
          <cell r="G10">
            <v>0.77827999999999997</v>
          </cell>
          <cell r="H10">
            <v>0.78905999999999998</v>
          </cell>
        </row>
        <row r="11">
          <cell r="D11" t="str">
            <v>Cadres 1 à 3A</v>
          </cell>
          <cell r="E11"/>
          <cell r="F11">
            <v>0.33169999999999999</v>
          </cell>
          <cell r="G11">
            <v>0.77746000000000004</v>
          </cell>
          <cell r="H11">
            <v>0.78866000000000003</v>
          </cell>
        </row>
        <row r="12">
          <cell r="D12" t="str">
            <v>Cadres 3B</v>
          </cell>
          <cell r="E12"/>
          <cell r="F12">
            <v>0.33169999999999999</v>
          </cell>
          <cell r="G12">
            <v>0.77746000000000004</v>
          </cell>
          <cell r="H12">
            <v>0.77492000000000005</v>
          </cell>
        </row>
        <row r="13">
          <cell r="D13" t="str">
            <v>Cadres 3C</v>
          </cell>
          <cell r="E13"/>
          <cell r="F13">
            <v>0.33169999999999999</v>
          </cell>
          <cell r="G13">
            <v>0.77746000000000004</v>
          </cell>
          <cell r="H13">
            <v>0.76575000000000004</v>
          </cell>
        </row>
        <row r="14">
          <cell r="D14" t="str">
            <v>12 à 31</v>
          </cell>
          <cell r="E14">
            <v>3311</v>
          </cell>
          <cell r="F14">
            <v>0.2087</v>
          </cell>
          <cell r="G14">
            <v>0.77114000000000005</v>
          </cell>
          <cell r="H14">
            <v>0.79098999999999997</v>
          </cell>
        </row>
        <row r="15">
          <cell r="D15" t="str">
            <v>32 à 51 - ATAM - OUVRIERS</v>
          </cell>
          <cell r="E15"/>
          <cell r="F15">
            <v>0.33169999999999999</v>
          </cell>
          <cell r="G15">
            <v>0.76980999999999999</v>
          </cell>
          <cell r="H15">
            <v>0.79261999999999999</v>
          </cell>
        </row>
        <row r="16">
          <cell r="D16" t="str">
            <v>ATAM 52 à 53</v>
          </cell>
          <cell r="E16"/>
          <cell r="F16">
            <v>0.33169999999999999</v>
          </cell>
          <cell r="G16">
            <v>0.76980999999999999</v>
          </cell>
          <cell r="H16">
            <v>0.79261999999999999</v>
          </cell>
        </row>
        <row r="17">
          <cell r="D17" t="str">
            <v>Cadres 1 à 3A</v>
          </cell>
          <cell r="E17"/>
          <cell r="F17">
            <v>0.33169999999999999</v>
          </cell>
          <cell r="G17">
            <v>0.76873999999999998</v>
          </cell>
          <cell r="H17">
            <v>0.79198000000000002</v>
          </cell>
        </row>
        <row r="18">
          <cell r="D18" t="str">
            <v>Cadres 3B</v>
          </cell>
          <cell r="E18"/>
          <cell r="F18">
            <v>0.33169999999999999</v>
          </cell>
          <cell r="G18">
            <v>0.76873999999999998</v>
          </cell>
          <cell r="H18">
            <v>0.77822999999999998</v>
          </cell>
        </row>
        <row r="19">
          <cell r="D19" t="str">
            <v>Cadres 3C</v>
          </cell>
          <cell r="E19"/>
          <cell r="F19">
            <v>0.33169999999999999</v>
          </cell>
          <cell r="G19">
            <v>0.76873999999999998</v>
          </cell>
          <cell r="H19">
            <v>0.76907000000000003</v>
          </cell>
        </row>
        <row r="20">
          <cell r="D20" t="str">
            <v>12 à 31</v>
          </cell>
          <cell r="E20">
            <v>3269</v>
          </cell>
          <cell r="F20">
            <v>0.20860000000000001</v>
          </cell>
          <cell r="G20">
            <v>0.76670000000000005</v>
          </cell>
          <cell r="H20">
            <v>0.78649999999999998</v>
          </cell>
        </row>
        <row r="21">
          <cell r="D21" t="str">
            <v>32 à 51 - ATAM - OUVRIERS</v>
          </cell>
          <cell r="E21"/>
          <cell r="F21">
            <v>0.33510000000000001</v>
          </cell>
          <cell r="G21">
            <v>0.76539999999999997</v>
          </cell>
          <cell r="H21">
            <v>0.78820000000000001</v>
          </cell>
        </row>
        <row r="22">
          <cell r="D22" t="str">
            <v>ATAM 52 à 53</v>
          </cell>
          <cell r="E22"/>
          <cell r="F22">
            <v>0.33510000000000001</v>
          </cell>
          <cell r="G22">
            <v>0.76539999999999997</v>
          </cell>
          <cell r="H22">
            <v>0.78820000000000001</v>
          </cell>
        </row>
        <row r="23">
          <cell r="D23" t="str">
            <v>Cadres 1 à 3A</v>
          </cell>
          <cell r="E23"/>
          <cell r="F23">
            <v>0.33510000000000001</v>
          </cell>
          <cell r="G23">
            <v>0.76519999999999999</v>
          </cell>
          <cell r="H23">
            <v>0.78800000000000003</v>
          </cell>
        </row>
        <row r="24">
          <cell r="D24" t="str">
            <v>Cadres 3B</v>
          </cell>
          <cell r="E24"/>
          <cell r="F24">
            <v>0.33510000000000001</v>
          </cell>
          <cell r="G24">
            <v>0.76519999999999999</v>
          </cell>
          <cell r="H24">
            <v>0.78800000000000003</v>
          </cell>
        </row>
        <row r="25">
          <cell r="D25" t="str">
            <v>Cadres 3C</v>
          </cell>
          <cell r="E25"/>
          <cell r="F25">
            <v>0.33510000000000001</v>
          </cell>
          <cell r="G25">
            <v>0.76519999999999999</v>
          </cell>
          <cell r="H25">
            <v>0.78800000000000003</v>
          </cell>
        </row>
        <row r="26">
          <cell r="D26" t="str">
            <v>12 à 31</v>
          </cell>
          <cell r="E26">
            <v>3218</v>
          </cell>
          <cell r="F26">
            <v>0.2082</v>
          </cell>
          <cell r="G26">
            <v>0.76719999999999999</v>
          </cell>
          <cell r="H26">
            <v>0.78700000000000003</v>
          </cell>
        </row>
        <row r="27">
          <cell r="D27" t="str">
            <v>32 à 51 - ATAM - OUVRIERS</v>
          </cell>
          <cell r="E27"/>
          <cell r="F27">
            <v>0.33750000000000002</v>
          </cell>
          <cell r="G27">
            <v>0.76590000000000003</v>
          </cell>
          <cell r="H27">
            <v>0.78869999999999996</v>
          </cell>
        </row>
        <row r="28">
          <cell r="D28" t="str">
            <v>ATAM 52 à 53</v>
          </cell>
          <cell r="E28"/>
          <cell r="F28">
            <v>0.33750000000000002</v>
          </cell>
          <cell r="G28">
            <v>0.76590000000000003</v>
          </cell>
          <cell r="H28">
            <v>0.78869999999999996</v>
          </cell>
        </row>
        <row r="29">
          <cell r="D29" t="str">
            <v>Cadres 1 à 3A</v>
          </cell>
          <cell r="E29"/>
          <cell r="F29">
            <v>0.33750000000000002</v>
          </cell>
          <cell r="G29">
            <v>0.76619999999999999</v>
          </cell>
          <cell r="H29">
            <v>0.78900000000000003</v>
          </cell>
        </row>
        <row r="30">
          <cell r="D30" t="str">
            <v>Cadres 3B</v>
          </cell>
          <cell r="E30"/>
          <cell r="F30">
            <v>0.33750000000000002</v>
          </cell>
          <cell r="G30">
            <v>0.76619999999999999</v>
          </cell>
          <cell r="H30">
            <v>0.78900000000000003</v>
          </cell>
        </row>
        <row r="31">
          <cell r="D31" t="str">
            <v>Cadres 3C</v>
          </cell>
          <cell r="E31"/>
          <cell r="F31">
            <v>0.33750000000000002</v>
          </cell>
          <cell r="G31">
            <v>0.76619999999999999</v>
          </cell>
          <cell r="H31">
            <v>0.78900000000000003</v>
          </cell>
        </row>
        <row r="32">
          <cell r="D32" t="str">
            <v>12 à 31</v>
          </cell>
          <cell r="E32">
            <v>3170</v>
          </cell>
          <cell r="F32">
            <v>0.20830000000000001</v>
          </cell>
          <cell r="G32">
            <v>0.76819999999999999</v>
          </cell>
          <cell r="H32">
            <v>0.78749999999999998</v>
          </cell>
        </row>
        <row r="33">
          <cell r="D33" t="str">
            <v>32 à 51 - ATAM - OUVRIERS</v>
          </cell>
          <cell r="E33"/>
          <cell r="F33">
            <v>0.32629999999999998</v>
          </cell>
          <cell r="G33">
            <v>0.76690000000000003</v>
          </cell>
          <cell r="H33">
            <v>0.78920000000000001</v>
          </cell>
        </row>
        <row r="34">
          <cell r="D34" t="str">
            <v>ATAM 52 à 53</v>
          </cell>
          <cell r="E34"/>
          <cell r="F34">
            <v>0.32629999999999998</v>
          </cell>
          <cell r="G34">
            <v>0.76690000000000003</v>
          </cell>
          <cell r="H34">
            <v>0.78920000000000001</v>
          </cell>
        </row>
        <row r="35">
          <cell r="D35" t="str">
            <v>Cadres 1 à 3A</v>
          </cell>
          <cell r="E35"/>
          <cell r="F35">
            <v>0.32629999999999998</v>
          </cell>
          <cell r="G35">
            <v>0.76670000000000005</v>
          </cell>
          <cell r="H35">
            <v>0.78900000000000003</v>
          </cell>
        </row>
        <row r="36">
          <cell r="D36" t="str">
            <v>Cadres 3B</v>
          </cell>
          <cell r="E36"/>
          <cell r="F36">
            <v>0.32629999999999998</v>
          </cell>
          <cell r="G36">
            <v>0.76670000000000005</v>
          </cell>
          <cell r="H36">
            <v>0.78900000000000003</v>
          </cell>
        </row>
        <row r="37">
          <cell r="D37" t="str">
            <v>Cadres 3C</v>
          </cell>
          <cell r="E37"/>
          <cell r="F37">
            <v>0.32629999999999998</v>
          </cell>
          <cell r="G37">
            <v>0.76670000000000005</v>
          </cell>
          <cell r="H37">
            <v>0.78900000000000003</v>
          </cell>
        </row>
        <row r="38">
          <cell r="D38" t="str">
            <v>12 à 31</v>
          </cell>
          <cell r="E38">
            <v>3129</v>
          </cell>
          <cell r="F38">
            <v>9.3299999999999994E-2</v>
          </cell>
          <cell r="G38">
            <v>0.76919999999999999</v>
          </cell>
          <cell r="H38">
            <v>0.78849999999999998</v>
          </cell>
        </row>
        <row r="39">
          <cell r="D39" t="str">
            <v>32 à 51 - ATAM - OUVRIERS</v>
          </cell>
          <cell r="E39"/>
          <cell r="F39">
            <v>0.24440000000000001</v>
          </cell>
          <cell r="G39">
            <v>0.76790000000000003</v>
          </cell>
          <cell r="H39">
            <v>0.79020000000000001</v>
          </cell>
        </row>
        <row r="40">
          <cell r="D40" t="str">
            <v>ATAM 52 à 53</v>
          </cell>
          <cell r="E40"/>
          <cell r="F40">
            <v>0.24440000000000001</v>
          </cell>
          <cell r="G40">
            <v>0.76790000000000003</v>
          </cell>
          <cell r="H40">
            <v>0.79020000000000001</v>
          </cell>
        </row>
        <row r="41">
          <cell r="D41" t="str">
            <v>Cadres 1 à 3A</v>
          </cell>
          <cell r="E41"/>
          <cell r="F41">
            <v>0.24440000000000001</v>
          </cell>
          <cell r="G41">
            <v>0.76766000000000001</v>
          </cell>
          <cell r="H41">
            <v>0.78996</v>
          </cell>
        </row>
        <row r="42">
          <cell r="D42" t="str">
            <v>Cadres 3B</v>
          </cell>
          <cell r="E42"/>
          <cell r="F42">
            <v>0.24440000000000001</v>
          </cell>
          <cell r="G42">
            <v>0.76766000000000001</v>
          </cell>
          <cell r="H42">
            <v>0.78996</v>
          </cell>
        </row>
        <row r="43">
          <cell r="D43" t="str">
            <v>Cadres 3C</v>
          </cell>
          <cell r="E43"/>
          <cell r="F43">
            <v>0.24440000000000001</v>
          </cell>
          <cell r="G43">
            <v>0.76766000000000001</v>
          </cell>
          <cell r="H43">
            <v>0.78996</v>
          </cell>
        </row>
        <row r="44">
          <cell r="D44" t="str">
            <v>12 à 31</v>
          </cell>
          <cell r="E44">
            <v>3086</v>
          </cell>
          <cell r="F44">
            <v>9.3600000000000003E-2</v>
          </cell>
          <cell r="G44">
            <v>0.7712</v>
          </cell>
          <cell r="H44">
            <v>0.79049999999999998</v>
          </cell>
        </row>
        <row r="45">
          <cell r="D45" t="str">
            <v>32 à 51 - ATAM - OUVRIERS</v>
          </cell>
          <cell r="E45"/>
          <cell r="F45">
            <v>0.24729999999999999</v>
          </cell>
          <cell r="G45">
            <v>0.76990000000000003</v>
          </cell>
          <cell r="H45">
            <v>0.79220000000000002</v>
          </cell>
        </row>
        <row r="46">
          <cell r="D46" t="str">
            <v>ATAM 52 à 53</v>
          </cell>
          <cell r="E46"/>
          <cell r="F46">
            <v>0.24729999999999999</v>
          </cell>
          <cell r="G46">
            <v>0.76990000000000003</v>
          </cell>
          <cell r="H46">
            <v>0.79220000000000002</v>
          </cell>
        </row>
        <row r="47">
          <cell r="D47" t="str">
            <v>Cadres 1 à 3A</v>
          </cell>
          <cell r="E47"/>
          <cell r="F47">
            <v>0.24729999999999999</v>
          </cell>
          <cell r="G47">
            <v>0.76970000000000005</v>
          </cell>
          <cell r="H47">
            <v>0.79200000000000004</v>
          </cell>
        </row>
        <row r="48">
          <cell r="D48" t="str">
            <v>Cadres 3B</v>
          </cell>
          <cell r="E48"/>
          <cell r="F48">
            <v>0.24729999999999999</v>
          </cell>
          <cell r="G48">
            <v>0.76970000000000005</v>
          </cell>
          <cell r="H48">
            <v>0.79200000000000004</v>
          </cell>
        </row>
        <row r="49">
          <cell r="D49" t="str">
            <v>Cadres 3C</v>
          </cell>
          <cell r="E49"/>
          <cell r="F49">
            <v>0.24729999999999999</v>
          </cell>
          <cell r="G49">
            <v>0.76970000000000005</v>
          </cell>
          <cell r="H49">
            <v>0.79200000000000004</v>
          </cell>
        </row>
        <row r="50">
          <cell r="D50" t="str">
            <v>12 à 31</v>
          </cell>
          <cell r="E50">
            <v>3031</v>
          </cell>
          <cell r="F50">
            <v>9.4E-2</v>
          </cell>
          <cell r="G50">
            <v>0.7722</v>
          </cell>
          <cell r="H50">
            <v>0.79049999999999998</v>
          </cell>
        </row>
        <row r="51">
          <cell r="D51" t="str">
            <v>32 à 51 - ATAM - OUVRIERS</v>
          </cell>
          <cell r="E51"/>
          <cell r="F51">
            <v>0.25180000000000002</v>
          </cell>
          <cell r="G51">
            <v>0.77090000000000003</v>
          </cell>
          <cell r="H51">
            <v>0.79220000000000002</v>
          </cell>
        </row>
        <row r="52">
          <cell r="D52" t="str">
            <v>ATAM 52 à 53</v>
          </cell>
          <cell r="E52"/>
          <cell r="F52">
            <v>0.25180000000000002</v>
          </cell>
          <cell r="G52">
            <v>0.77090000000000003</v>
          </cell>
          <cell r="H52">
            <v>0.79220000000000002</v>
          </cell>
        </row>
        <row r="53">
          <cell r="D53" t="str">
            <v>Cadres 1 à 3A</v>
          </cell>
          <cell r="E53"/>
          <cell r="F53">
            <v>0.25180000000000002</v>
          </cell>
          <cell r="G53">
            <v>0.77070000000000005</v>
          </cell>
          <cell r="H53">
            <v>0.79200000000000004</v>
          </cell>
        </row>
        <row r="54">
          <cell r="D54" t="str">
            <v>Cadres 3B</v>
          </cell>
          <cell r="E54"/>
          <cell r="F54">
            <v>0.25180000000000002</v>
          </cell>
          <cell r="G54">
            <v>0.77070000000000005</v>
          </cell>
          <cell r="H54">
            <v>0.79200000000000004</v>
          </cell>
        </row>
        <row r="55">
          <cell r="D55" t="str">
            <v>Cadres 3C</v>
          </cell>
          <cell r="E55"/>
          <cell r="F55">
            <v>0.25180000000000002</v>
          </cell>
          <cell r="G55">
            <v>0.77070000000000005</v>
          </cell>
          <cell r="H55">
            <v>0.79200000000000004</v>
          </cell>
        </row>
        <row r="56">
          <cell r="D56"/>
          <cell r="E56"/>
          <cell r="F56"/>
          <cell r="G56"/>
          <cell r="H56"/>
        </row>
        <row r="57">
          <cell r="D57"/>
          <cell r="E57"/>
          <cell r="F57"/>
          <cell r="G57"/>
          <cell r="H57"/>
        </row>
        <row r="58">
          <cell r="D58"/>
          <cell r="E58"/>
          <cell r="F58"/>
          <cell r="G58"/>
          <cell r="H58"/>
        </row>
        <row r="59">
          <cell r="D59"/>
          <cell r="E59"/>
          <cell r="F59"/>
          <cell r="G59"/>
          <cell r="H59"/>
        </row>
        <row r="60">
          <cell r="D60"/>
          <cell r="E60"/>
          <cell r="F60"/>
          <cell r="G60"/>
          <cell r="H60"/>
        </row>
        <row r="61">
          <cell r="D61"/>
          <cell r="E61"/>
          <cell r="F61"/>
          <cell r="G61"/>
          <cell r="H61"/>
        </row>
        <row r="62">
          <cell r="D62"/>
          <cell r="E62"/>
          <cell r="F62"/>
          <cell r="G62"/>
          <cell r="H62"/>
        </row>
        <row r="63">
          <cell r="D63"/>
          <cell r="E63"/>
          <cell r="F63"/>
          <cell r="G63"/>
          <cell r="H63"/>
        </row>
        <row r="64">
          <cell r="D64"/>
          <cell r="E64"/>
          <cell r="F64"/>
          <cell r="G64"/>
          <cell r="H64"/>
        </row>
        <row r="65">
          <cell r="D65"/>
          <cell r="E65"/>
          <cell r="F65"/>
          <cell r="G65"/>
          <cell r="H65"/>
        </row>
        <row r="66">
          <cell r="D66"/>
          <cell r="E66"/>
          <cell r="F66"/>
          <cell r="G66"/>
          <cell r="H66"/>
        </row>
        <row r="67">
          <cell r="D67"/>
          <cell r="E67"/>
          <cell r="F67"/>
          <cell r="G67"/>
          <cell r="H67"/>
        </row>
        <row r="68">
          <cell r="D68"/>
          <cell r="E68"/>
          <cell r="F68"/>
          <cell r="G68"/>
          <cell r="H68"/>
        </row>
        <row r="69">
          <cell r="D69"/>
          <cell r="E69"/>
          <cell r="F69"/>
          <cell r="G69"/>
          <cell r="H69"/>
        </row>
        <row r="70">
          <cell r="D70"/>
          <cell r="E70"/>
          <cell r="F70"/>
          <cell r="G70"/>
          <cell r="H70"/>
        </row>
        <row r="71">
          <cell r="D71"/>
          <cell r="E71"/>
          <cell r="F71"/>
          <cell r="G71"/>
          <cell r="H71"/>
        </row>
        <row r="72">
          <cell r="D72"/>
          <cell r="E72"/>
          <cell r="F72"/>
          <cell r="G72"/>
          <cell r="H72"/>
        </row>
        <row r="73">
          <cell r="D73"/>
          <cell r="E73"/>
          <cell r="F73"/>
          <cell r="G73"/>
          <cell r="H73"/>
        </row>
        <row r="74">
          <cell r="D74"/>
          <cell r="E74"/>
          <cell r="F74"/>
          <cell r="G74"/>
          <cell r="H74"/>
        </row>
        <row r="75">
          <cell r="D75"/>
          <cell r="E75"/>
          <cell r="F75"/>
          <cell r="G75"/>
          <cell r="H75"/>
        </row>
        <row r="76">
          <cell r="D76"/>
          <cell r="E76"/>
          <cell r="F76"/>
          <cell r="G76"/>
          <cell r="H76"/>
        </row>
        <row r="77">
          <cell r="D77"/>
          <cell r="E77"/>
          <cell r="F77"/>
          <cell r="G77"/>
          <cell r="H77"/>
        </row>
        <row r="78">
          <cell r="D78"/>
          <cell r="E78"/>
          <cell r="F78"/>
          <cell r="G78"/>
          <cell r="H78"/>
        </row>
        <row r="79">
          <cell r="D79"/>
          <cell r="E79"/>
          <cell r="F79"/>
          <cell r="G79"/>
          <cell r="H79"/>
        </row>
        <row r="80">
          <cell r="D80"/>
          <cell r="E80"/>
          <cell r="F80"/>
          <cell r="G80"/>
          <cell r="H80"/>
        </row>
        <row r="81">
          <cell r="D81"/>
          <cell r="E81"/>
          <cell r="F81"/>
          <cell r="G81"/>
          <cell r="H81"/>
        </row>
        <row r="82">
          <cell r="D82"/>
          <cell r="E82"/>
          <cell r="F82"/>
          <cell r="G82"/>
          <cell r="H82"/>
        </row>
        <row r="83">
          <cell r="D83"/>
          <cell r="E83"/>
          <cell r="F83"/>
          <cell r="G83"/>
          <cell r="H83"/>
        </row>
        <row r="84">
          <cell r="D84"/>
          <cell r="E84"/>
          <cell r="F84"/>
          <cell r="G84"/>
          <cell r="H84"/>
        </row>
        <row r="85">
          <cell r="D85"/>
          <cell r="E85"/>
          <cell r="F85"/>
          <cell r="G85"/>
          <cell r="H85"/>
        </row>
        <row r="86">
          <cell r="D86"/>
          <cell r="E86"/>
          <cell r="F86"/>
          <cell r="G86"/>
          <cell r="H86"/>
        </row>
        <row r="87">
          <cell r="D87"/>
          <cell r="E87"/>
          <cell r="F87"/>
          <cell r="G87"/>
          <cell r="H87"/>
        </row>
        <row r="88">
          <cell r="D88"/>
          <cell r="E88"/>
          <cell r="F88"/>
          <cell r="G88"/>
          <cell r="H88"/>
        </row>
        <row r="89">
          <cell r="D89"/>
          <cell r="E89"/>
          <cell r="F89"/>
          <cell r="G89"/>
          <cell r="H89"/>
        </row>
        <row r="90">
          <cell r="D90"/>
          <cell r="E90"/>
          <cell r="F90"/>
          <cell r="G90"/>
          <cell r="H90"/>
        </row>
        <row r="91">
          <cell r="D91"/>
          <cell r="E91"/>
          <cell r="F91"/>
          <cell r="G91"/>
          <cell r="H91"/>
        </row>
        <row r="92">
          <cell r="D92"/>
          <cell r="E92"/>
          <cell r="F92"/>
          <cell r="G92"/>
          <cell r="H92"/>
        </row>
        <row r="93">
          <cell r="D93"/>
          <cell r="E93"/>
          <cell r="F93"/>
          <cell r="G93"/>
          <cell r="H93"/>
        </row>
        <row r="94">
          <cell r="D94"/>
          <cell r="E94"/>
          <cell r="F94"/>
          <cell r="G94"/>
          <cell r="H94"/>
        </row>
        <row r="95">
          <cell r="D95"/>
          <cell r="E95"/>
          <cell r="F95"/>
          <cell r="G95"/>
          <cell r="H95"/>
        </row>
        <row r="96">
          <cell r="D96"/>
          <cell r="E96"/>
          <cell r="F96"/>
          <cell r="G96"/>
          <cell r="H96"/>
        </row>
        <row r="97">
          <cell r="D97"/>
          <cell r="E97"/>
          <cell r="F97"/>
          <cell r="G97"/>
          <cell r="H97"/>
        </row>
        <row r="98">
          <cell r="D98"/>
          <cell r="E98"/>
          <cell r="F98"/>
          <cell r="G98"/>
          <cell r="H98"/>
        </row>
        <row r="99">
          <cell r="D99"/>
          <cell r="E99"/>
          <cell r="F99"/>
          <cell r="G99"/>
          <cell r="H99"/>
        </row>
        <row r="100">
          <cell r="D100"/>
          <cell r="E100"/>
          <cell r="F100"/>
          <cell r="G100"/>
          <cell r="H100"/>
        </row>
        <row r="101">
          <cell r="D101"/>
          <cell r="E101"/>
          <cell r="F101"/>
          <cell r="G101"/>
          <cell r="H101"/>
        </row>
        <row r="102">
          <cell r="D102"/>
          <cell r="E102"/>
          <cell r="F102"/>
          <cell r="G102"/>
          <cell r="H102"/>
        </row>
        <row r="103">
          <cell r="D103"/>
          <cell r="E103"/>
          <cell r="F103"/>
          <cell r="G103"/>
          <cell r="H103"/>
        </row>
        <row r="104">
          <cell r="D104"/>
          <cell r="E104"/>
          <cell r="F104"/>
          <cell r="G104"/>
          <cell r="H104"/>
        </row>
        <row r="105">
          <cell r="D105"/>
          <cell r="E105"/>
          <cell r="F105"/>
          <cell r="G105"/>
          <cell r="H105"/>
        </row>
        <row r="106">
          <cell r="D106"/>
          <cell r="E106"/>
          <cell r="F106"/>
          <cell r="G106"/>
          <cell r="H106"/>
        </row>
        <row r="107">
          <cell r="D107"/>
          <cell r="E107"/>
          <cell r="F107"/>
          <cell r="G107"/>
          <cell r="H107"/>
        </row>
        <row r="108">
          <cell r="D108"/>
          <cell r="E108"/>
          <cell r="F108"/>
          <cell r="G108"/>
          <cell r="H108"/>
        </row>
        <row r="109">
          <cell r="D109"/>
          <cell r="E109"/>
          <cell r="F109"/>
          <cell r="G109"/>
          <cell r="H109"/>
        </row>
        <row r="110">
          <cell r="D110"/>
          <cell r="E110"/>
          <cell r="F110"/>
          <cell r="G110"/>
          <cell r="H110"/>
        </row>
        <row r="111">
          <cell r="D111"/>
          <cell r="E111"/>
          <cell r="F111"/>
          <cell r="G111"/>
          <cell r="H111"/>
        </row>
        <row r="112">
          <cell r="D112"/>
          <cell r="E112"/>
          <cell r="F112"/>
          <cell r="G112"/>
          <cell r="H112"/>
        </row>
        <row r="113">
          <cell r="D113"/>
          <cell r="E113"/>
          <cell r="F113"/>
          <cell r="G113"/>
          <cell r="H113"/>
        </row>
        <row r="114">
          <cell r="D114"/>
          <cell r="E114"/>
          <cell r="F114"/>
          <cell r="G114"/>
          <cell r="H114"/>
        </row>
        <row r="115">
          <cell r="D115"/>
          <cell r="E115"/>
          <cell r="F115"/>
          <cell r="G115"/>
          <cell r="H115"/>
        </row>
        <row r="116">
          <cell r="D116"/>
          <cell r="E116"/>
          <cell r="F116"/>
          <cell r="G116"/>
          <cell r="H116"/>
        </row>
        <row r="117">
          <cell r="D117"/>
          <cell r="E117"/>
          <cell r="F117"/>
          <cell r="G117"/>
          <cell r="H117"/>
        </row>
        <row r="118">
          <cell r="D118"/>
          <cell r="E118"/>
          <cell r="F118"/>
          <cell r="G118"/>
          <cell r="H118"/>
        </row>
        <row r="119">
          <cell r="D119"/>
          <cell r="E119"/>
          <cell r="F119"/>
          <cell r="G119"/>
          <cell r="H119"/>
        </row>
        <row r="120">
          <cell r="D120"/>
          <cell r="E120"/>
          <cell r="F120"/>
          <cell r="G120"/>
          <cell r="H120"/>
        </row>
        <row r="121">
          <cell r="D121"/>
          <cell r="E121"/>
          <cell r="F121"/>
          <cell r="G121"/>
          <cell r="H121"/>
        </row>
        <row r="122">
          <cell r="D122"/>
          <cell r="E122"/>
          <cell r="F122"/>
          <cell r="G122"/>
          <cell r="H122"/>
        </row>
        <row r="123">
          <cell r="D123"/>
          <cell r="E123"/>
          <cell r="F123"/>
          <cell r="G123"/>
          <cell r="H123"/>
        </row>
        <row r="124">
          <cell r="D124"/>
          <cell r="E124"/>
          <cell r="F124"/>
          <cell r="G124"/>
          <cell r="H124"/>
        </row>
        <row r="125">
          <cell r="D125"/>
          <cell r="E125"/>
          <cell r="F125"/>
          <cell r="G125"/>
          <cell r="H125"/>
        </row>
        <row r="126">
          <cell r="D126"/>
          <cell r="E126"/>
          <cell r="F126"/>
          <cell r="G126"/>
          <cell r="H126"/>
        </row>
        <row r="127">
          <cell r="D127"/>
          <cell r="E127"/>
          <cell r="F127"/>
          <cell r="G127"/>
          <cell r="H127"/>
        </row>
        <row r="128">
          <cell r="D128"/>
          <cell r="E128"/>
          <cell r="F128"/>
          <cell r="G128"/>
          <cell r="H128"/>
        </row>
        <row r="129">
          <cell r="D129"/>
          <cell r="E129"/>
          <cell r="F129"/>
          <cell r="G129"/>
          <cell r="H129"/>
        </row>
        <row r="130">
          <cell r="D130"/>
          <cell r="E130"/>
          <cell r="F130"/>
          <cell r="G130"/>
          <cell r="H130"/>
        </row>
        <row r="131">
          <cell r="D131"/>
          <cell r="E131"/>
          <cell r="F131"/>
          <cell r="G131"/>
          <cell r="H131"/>
        </row>
        <row r="132">
          <cell r="D132"/>
          <cell r="E132"/>
          <cell r="F132"/>
          <cell r="G132"/>
          <cell r="H132"/>
        </row>
        <row r="133">
          <cell r="D133"/>
          <cell r="E133"/>
          <cell r="F133"/>
          <cell r="G133"/>
          <cell r="H133"/>
        </row>
        <row r="134">
          <cell r="D134"/>
          <cell r="E134"/>
          <cell r="F134"/>
          <cell r="G134"/>
          <cell r="H134"/>
        </row>
        <row r="135">
          <cell r="D135"/>
          <cell r="E135"/>
          <cell r="F135"/>
          <cell r="G135"/>
          <cell r="H135"/>
        </row>
        <row r="136">
          <cell r="D136"/>
          <cell r="E136"/>
          <cell r="F136"/>
          <cell r="G136"/>
          <cell r="H136"/>
        </row>
        <row r="137">
          <cell r="D137"/>
          <cell r="E137"/>
          <cell r="F137"/>
          <cell r="G137"/>
          <cell r="H137"/>
        </row>
        <row r="138">
          <cell r="D138"/>
          <cell r="E138"/>
          <cell r="F138"/>
          <cell r="G138"/>
          <cell r="H138"/>
        </row>
        <row r="139">
          <cell r="D139"/>
          <cell r="E139"/>
          <cell r="F139"/>
          <cell r="G139"/>
          <cell r="H139"/>
        </row>
        <row r="140">
          <cell r="D140"/>
          <cell r="E140"/>
          <cell r="F140"/>
          <cell r="G140"/>
          <cell r="H140"/>
        </row>
        <row r="141">
          <cell r="D141"/>
          <cell r="E141"/>
          <cell r="F141"/>
          <cell r="G141"/>
          <cell r="H141"/>
        </row>
        <row r="142">
          <cell r="D142"/>
          <cell r="E142"/>
          <cell r="F142"/>
          <cell r="G142"/>
          <cell r="H142"/>
        </row>
        <row r="143">
          <cell r="D143"/>
          <cell r="E143"/>
          <cell r="F143"/>
          <cell r="G143"/>
          <cell r="H143"/>
        </row>
        <row r="144">
          <cell r="D144"/>
          <cell r="E144"/>
          <cell r="F144"/>
          <cell r="G144"/>
          <cell r="H144"/>
        </row>
        <row r="145">
          <cell r="D145"/>
          <cell r="E145"/>
          <cell r="F145"/>
          <cell r="G145"/>
          <cell r="H145"/>
        </row>
        <row r="146">
          <cell r="D146"/>
          <cell r="E146"/>
          <cell r="F146"/>
          <cell r="G146"/>
          <cell r="H146"/>
        </row>
        <row r="147">
          <cell r="D147"/>
          <cell r="E147"/>
          <cell r="F147"/>
          <cell r="G147"/>
          <cell r="H147"/>
        </row>
        <row r="148">
          <cell r="D148"/>
          <cell r="E148"/>
          <cell r="F148"/>
          <cell r="G148"/>
          <cell r="H148"/>
        </row>
        <row r="149">
          <cell r="D149"/>
          <cell r="E149"/>
          <cell r="F149"/>
          <cell r="G149"/>
          <cell r="H149"/>
        </row>
        <row r="150">
          <cell r="D150"/>
          <cell r="E150"/>
          <cell r="F150"/>
          <cell r="G150"/>
          <cell r="H150"/>
        </row>
        <row r="151">
          <cell r="D151"/>
          <cell r="E151"/>
          <cell r="F151"/>
          <cell r="G151"/>
          <cell r="H151"/>
        </row>
        <row r="152">
          <cell r="D152"/>
          <cell r="E152"/>
          <cell r="F152"/>
          <cell r="G152"/>
          <cell r="H152"/>
        </row>
        <row r="153">
          <cell r="D153"/>
          <cell r="E153"/>
          <cell r="F153"/>
          <cell r="G153"/>
          <cell r="H153"/>
        </row>
        <row r="154">
          <cell r="D154"/>
          <cell r="E154"/>
          <cell r="F154"/>
          <cell r="G154"/>
          <cell r="H154"/>
        </row>
        <row r="155">
          <cell r="D155"/>
          <cell r="E155"/>
          <cell r="F155"/>
          <cell r="G155"/>
          <cell r="H155"/>
        </row>
        <row r="156">
          <cell r="D156"/>
          <cell r="E156"/>
          <cell r="F156"/>
          <cell r="G156"/>
          <cell r="H156"/>
        </row>
        <row r="157">
          <cell r="D157"/>
          <cell r="E157"/>
          <cell r="F157"/>
          <cell r="G157"/>
          <cell r="H157"/>
        </row>
        <row r="158">
          <cell r="D158"/>
          <cell r="E158"/>
          <cell r="F158"/>
          <cell r="G158"/>
          <cell r="H158"/>
        </row>
        <row r="159">
          <cell r="D159"/>
          <cell r="E159"/>
          <cell r="F159"/>
          <cell r="G159"/>
          <cell r="H159"/>
        </row>
        <row r="160">
          <cell r="D160"/>
          <cell r="E160"/>
          <cell r="F160"/>
          <cell r="G160"/>
          <cell r="H160"/>
        </row>
        <row r="161">
          <cell r="D161"/>
          <cell r="E161"/>
          <cell r="F161"/>
          <cell r="G161"/>
          <cell r="H161"/>
        </row>
        <row r="162">
          <cell r="D162"/>
          <cell r="E162"/>
          <cell r="F162"/>
          <cell r="G162"/>
          <cell r="H162"/>
        </row>
        <row r="163">
          <cell r="D163"/>
          <cell r="E163"/>
          <cell r="F163"/>
          <cell r="G163"/>
          <cell r="H163"/>
        </row>
        <row r="164">
          <cell r="D164"/>
          <cell r="E164"/>
          <cell r="F164"/>
          <cell r="G164"/>
          <cell r="H164"/>
        </row>
        <row r="165">
          <cell r="D165"/>
          <cell r="E165"/>
          <cell r="F165"/>
          <cell r="G165"/>
          <cell r="H165"/>
        </row>
        <row r="166">
          <cell r="D166"/>
          <cell r="E166"/>
          <cell r="F166"/>
          <cell r="G166"/>
          <cell r="H166"/>
        </row>
      </sheetData>
      <sheetData sheetId="3">
        <row r="1">
          <cell r="D1" t="str">
            <v>Niveau/Echelon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J5"/>
  <sheetViews>
    <sheetView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E5" sqref="E5"/>
    </sheetView>
  </sheetViews>
  <sheetFormatPr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57" width="11.42578125" style="29" hidden="1" customWidth="1"/>
    <col min="58" max="58" width="11.42578125" style="29" customWidth="1"/>
    <col min="59" max="16384" width="11.42578125" style="29"/>
  </cols>
  <sheetData>
    <row r="1" spans="1:57" s="1" customFormat="1" ht="15" customHeight="1" x14ac:dyDescent="0.2">
      <c r="A1" s="15"/>
      <c r="B1" s="16"/>
      <c r="C1" s="16"/>
      <c r="D1" s="15"/>
      <c r="E1" s="15"/>
      <c r="F1" s="15"/>
      <c r="G1" s="15"/>
      <c r="H1" s="15"/>
      <c r="I1" s="62"/>
      <c r="J1" s="62"/>
      <c r="K1" s="15"/>
      <c r="L1" s="17"/>
      <c r="M1" s="15"/>
      <c r="N1" s="15"/>
      <c r="O1" s="15"/>
      <c r="P1" s="15"/>
      <c r="Q1" s="15"/>
      <c r="R1" s="18"/>
      <c r="S1" s="15"/>
      <c r="T1" s="19"/>
      <c r="U1" s="15"/>
      <c r="V1" s="15"/>
      <c r="W1" s="60"/>
      <c r="X1" s="60"/>
      <c r="Y1" s="54"/>
      <c r="AC1" s="54"/>
      <c r="AD1" s="54"/>
      <c r="AI1" s="54"/>
      <c r="AJ1" s="71" t="s">
        <v>26</v>
      </c>
      <c r="AK1" s="71"/>
      <c r="AL1" s="74" t="s">
        <v>22</v>
      </c>
      <c r="AM1" s="74"/>
      <c r="AN1" s="74"/>
      <c r="AO1" s="74"/>
      <c r="AP1" s="74"/>
      <c r="AQ1" s="74"/>
      <c r="AR1" s="73" t="s">
        <v>23</v>
      </c>
      <c r="AS1" s="73"/>
      <c r="AT1" s="73"/>
      <c r="AU1" s="73"/>
      <c r="AV1" s="73"/>
      <c r="AW1" s="73"/>
      <c r="AX1" s="72" t="s">
        <v>25</v>
      </c>
      <c r="AY1" s="72"/>
      <c r="AZ1" s="72"/>
      <c r="BA1" s="72"/>
      <c r="BB1" s="72"/>
      <c r="BC1" s="72"/>
      <c r="BD1" s="2"/>
    </row>
    <row r="2" spans="1:57" s="53" customFormat="1" ht="64.5" customHeight="1" x14ac:dyDescent="0.2">
      <c r="A2" s="3" t="s">
        <v>28</v>
      </c>
      <c r="B2" s="4" t="s">
        <v>20</v>
      </c>
      <c r="C2" s="4" t="s">
        <v>21</v>
      </c>
      <c r="D2" s="4" t="s">
        <v>0</v>
      </c>
      <c r="E2" s="4" t="s">
        <v>1</v>
      </c>
      <c r="F2" s="4" t="s">
        <v>2</v>
      </c>
      <c r="G2" s="5" t="s">
        <v>3</v>
      </c>
      <c r="H2" s="4" t="s">
        <v>31</v>
      </c>
      <c r="I2" s="4" t="s">
        <v>4</v>
      </c>
      <c r="J2" s="4" t="s">
        <v>32</v>
      </c>
      <c r="K2" s="4" t="s">
        <v>5</v>
      </c>
      <c r="L2" s="4" t="s">
        <v>30</v>
      </c>
      <c r="M2" s="4" t="s">
        <v>29</v>
      </c>
      <c r="N2" s="4" t="s">
        <v>27</v>
      </c>
      <c r="O2" s="4" t="s">
        <v>6</v>
      </c>
      <c r="P2" s="4" t="s">
        <v>33</v>
      </c>
      <c r="Q2" s="6" t="s">
        <v>34</v>
      </c>
      <c r="R2" s="6" t="s">
        <v>41</v>
      </c>
      <c r="S2" s="6" t="s">
        <v>14</v>
      </c>
      <c r="T2" s="7" t="s">
        <v>13</v>
      </c>
      <c r="U2" s="6" t="s">
        <v>38</v>
      </c>
      <c r="V2" s="6" t="s">
        <v>39</v>
      </c>
      <c r="W2" s="76" t="s">
        <v>40</v>
      </c>
      <c r="X2" s="61" t="s">
        <v>18</v>
      </c>
      <c r="Y2" s="59" t="s">
        <v>37</v>
      </c>
      <c r="Z2" s="8" t="s">
        <v>9</v>
      </c>
      <c r="AA2" s="8" t="s">
        <v>7</v>
      </c>
      <c r="AB2" s="9" t="s">
        <v>8</v>
      </c>
      <c r="AC2" s="58" t="s">
        <v>15</v>
      </c>
      <c r="AD2" s="55" t="s">
        <v>37</v>
      </c>
      <c r="AE2" s="38" t="s">
        <v>9</v>
      </c>
      <c r="AF2" s="39" t="s">
        <v>10</v>
      </c>
      <c r="AG2" s="40" t="s">
        <v>11</v>
      </c>
      <c r="AH2" s="41" t="s">
        <v>12</v>
      </c>
      <c r="AI2" s="57" t="s">
        <v>16</v>
      </c>
      <c r="AJ2" s="48" t="s">
        <v>0</v>
      </c>
      <c r="AK2" s="49" t="s">
        <v>24</v>
      </c>
      <c r="AL2" s="64" t="s">
        <v>58</v>
      </c>
      <c r="AM2" s="64" t="s">
        <v>59</v>
      </c>
      <c r="AN2" s="64" t="s">
        <v>60</v>
      </c>
      <c r="AO2" s="64" t="s">
        <v>61</v>
      </c>
      <c r="AP2" s="64" t="s">
        <v>19</v>
      </c>
      <c r="AQ2" s="64" t="s">
        <v>62</v>
      </c>
      <c r="AR2" s="65" t="s">
        <v>58</v>
      </c>
      <c r="AS2" s="65" t="s">
        <v>59</v>
      </c>
      <c r="AT2" s="65" t="s">
        <v>60</v>
      </c>
      <c r="AU2" s="65" t="s">
        <v>61</v>
      </c>
      <c r="AV2" s="65" t="s">
        <v>19</v>
      </c>
      <c r="AW2" s="65" t="s">
        <v>62</v>
      </c>
      <c r="AX2" s="66" t="s">
        <v>58</v>
      </c>
      <c r="AY2" s="66" t="s">
        <v>59</v>
      </c>
      <c r="AZ2" s="66" t="s">
        <v>60</v>
      </c>
      <c r="BA2" s="66" t="s">
        <v>61</v>
      </c>
      <c r="BB2" s="66" t="s">
        <v>19</v>
      </c>
      <c r="BC2" s="66" t="s">
        <v>62</v>
      </c>
      <c r="BD2" s="50" t="s">
        <v>35</v>
      </c>
    </row>
    <row r="3" spans="1:57" s="15" customFormat="1" ht="15.75" customHeight="1" x14ac:dyDescent="0.25">
      <c r="A3" s="20">
        <v>43678</v>
      </c>
      <c r="B3" s="10">
        <v>43678</v>
      </c>
      <c r="C3" s="10">
        <v>43683</v>
      </c>
      <c r="D3" s="26">
        <v>111144</v>
      </c>
      <c r="E3" s="22" t="s">
        <v>49</v>
      </c>
      <c r="F3" s="22" t="s">
        <v>47</v>
      </c>
      <c r="G3" s="22" t="s">
        <v>54</v>
      </c>
      <c r="H3" s="12" t="s">
        <v>48</v>
      </c>
      <c r="I3" s="27">
        <v>2500</v>
      </c>
      <c r="J3" s="27">
        <v>0</v>
      </c>
      <c r="K3" s="21">
        <v>43243</v>
      </c>
      <c r="L3" s="14">
        <v>0</v>
      </c>
      <c r="M3" s="13">
        <v>1</v>
      </c>
      <c r="N3" s="21">
        <v>43425</v>
      </c>
      <c r="O3" s="12">
        <v>36.045000000000002</v>
      </c>
      <c r="P3" s="12">
        <v>0</v>
      </c>
      <c r="Q3" s="21" t="s">
        <v>50</v>
      </c>
      <c r="R3" s="36" t="s">
        <v>56</v>
      </c>
      <c r="S3" s="22" t="s">
        <v>17</v>
      </c>
      <c r="T3" s="28">
        <v>0</v>
      </c>
      <c r="U3" s="22">
        <v>0.77866000000000002</v>
      </c>
      <c r="V3" s="23">
        <v>0.2087</v>
      </c>
      <c r="W3" s="13">
        <v>213.64541999999997</v>
      </c>
      <c r="X3" s="37">
        <v>215.18821919426296</v>
      </c>
      <c r="Y3" s="37">
        <v>82.155767334866908</v>
      </c>
      <c r="Z3" s="22">
        <v>6</v>
      </c>
      <c r="AA3" s="25">
        <v>0.8</v>
      </c>
      <c r="AB3" s="24">
        <v>216.27</v>
      </c>
      <c r="AC3" s="37">
        <v>178.07768320736116</v>
      </c>
      <c r="AD3" s="37">
        <v>82.155767334866908</v>
      </c>
      <c r="AE3" s="22">
        <v>6</v>
      </c>
      <c r="AF3" s="22">
        <v>6</v>
      </c>
      <c r="AG3" s="22">
        <v>0</v>
      </c>
      <c r="AH3" s="43">
        <v>2.5000000000000001E-2</v>
      </c>
      <c r="AI3" s="37">
        <v>0</v>
      </c>
      <c r="AJ3" s="44">
        <v>111144</v>
      </c>
      <c r="AK3" s="45">
        <v>43709</v>
      </c>
      <c r="AL3" s="52">
        <v>140.91287072198489</v>
      </c>
      <c r="AM3" s="52">
        <v>37.164812485376274</v>
      </c>
      <c r="AN3" s="52">
        <v>0</v>
      </c>
      <c r="AO3" s="52">
        <v>0</v>
      </c>
      <c r="AP3" s="52">
        <v>0</v>
      </c>
      <c r="AQ3" s="52">
        <v>0</v>
      </c>
      <c r="AR3" s="67"/>
      <c r="AS3" s="67"/>
      <c r="AT3" s="67"/>
      <c r="AU3" s="67"/>
      <c r="AV3" s="67"/>
      <c r="AW3" s="67"/>
      <c r="AX3" s="68" t="s">
        <v>57</v>
      </c>
      <c r="AY3" s="68" t="s">
        <v>57</v>
      </c>
      <c r="AZ3" s="68" t="s">
        <v>57</v>
      </c>
      <c r="BA3" s="68" t="s">
        <v>57</v>
      </c>
      <c r="BB3" s="68" t="s">
        <v>57</v>
      </c>
      <c r="BC3" s="69" t="s">
        <v>57</v>
      </c>
      <c r="BD3" s="42"/>
      <c r="BE3" s="15">
        <v>259</v>
      </c>
    </row>
    <row r="4" spans="1:57" s="15" customFormat="1" ht="15.75" customHeight="1" x14ac:dyDescent="0.25">
      <c r="A4" s="20">
        <v>43684</v>
      </c>
      <c r="B4" s="10">
        <v>43684</v>
      </c>
      <c r="C4" s="10">
        <v>43689</v>
      </c>
      <c r="D4" s="26">
        <v>111144</v>
      </c>
      <c r="E4" s="22" t="s">
        <v>49</v>
      </c>
      <c r="F4" s="22" t="s">
        <v>47</v>
      </c>
      <c r="G4" s="22" t="s">
        <v>54</v>
      </c>
      <c r="H4" s="12" t="s">
        <v>48</v>
      </c>
      <c r="I4" s="27">
        <v>2500</v>
      </c>
      <c r="J4" s="27">
        <v>0</v>
      </c>
      <c r="K4" s="21">
        <v>43243</v>
      </c>
      <c r="L4" s="14">
        <v>0</v>
      </c>
      <c r="M4" s="12">
        <v>1</v>
      </c>
      <c r="N4" s="21">
        <v>43425</v>
      </c>
      <c r="O4" s="12">
        <v>36.045000000000002</v>
      </c>
      <c r="P4" s="12">
        <v>0</v>
      </c>
      <c r="Q4" s="21" t="s">
        <v>50</v>
      </c>
      <c r="R4" s="36" t="s">
        <v>56</v>
      </c>
      <c r="S4" s="22" t="s">
        <v>17</v>
      </c>
      <c r="T4" s="28">
        <v>1</v>
      </c>
      <c r="U4" s="22">
        <v>0.77866000000000002</v>
      </c>
      <c r="V4" s="23">
        <v>0.2087</v>
      </c>
      <c r="W4" s="13">
        <v>534.11354999999992</v>
      </c>
      <c r="X4" s="37">
        <v>215.18821919426296</v>
      </c>
      <c r="Y4" s="37">
        <v>82.155767334866908</v>
      </c>
      <c r="Z4" s="22">
        <v>6</v>
      </c>
      <c r="AA4" s="25">
        <v>0.8</v>
      </c>
      <c r="AB4" s="24">
        <v>216.27</v>
      </c>
      <c r="AC4" s="37">
        <v>178.07768320736116</v>
      </c>
      <c r="AD4" s="37">
        <v>82.155767334866908</v>
      </c>
      <c r="AE4" s="22">
        <v>6</v>
      </c>
      <c r="AF4" s="22">
        <v>6</v>
      </c>
      <c r="AG4" s="22">
        <v>1</v>
      </c>
      <c r="AH4" s="43">
        <v>2.5000000000000001E-2</v>
      </c>
      <c r="AI4" s="37">
        <v>24.646730200460073</v>
      </c>
      <c r="AJ4" s="44">
        <v>111144</v>
      </c>
      <c r="AK4" s="45">
        <v>43715</v>
      </c>
      <c r="AL4" s="52">
        <v>140.91287072198489</v>
      </c>
      <c r="AM4" s="52">
        <v>37.164812485376274</v>
      </c>
      <c r="AN4" s="52">
        <v>19.502957607624055</v>
      </c>
      <c r="AO4" s="52">
        <v>5.143772592836017</v>
      </c>
      <c r="AP4" s="52">
        <v>0</v>
      </c>
      <c r="AQ4" s="52">
        <v>0</v>
      </c>
      <c r="AR4" s="67"/>
      <c r="AS4" s="67"/>
      <c r="AT4" s="67"/>
      <c r="AU4" s="67"/>
      <c r="AV4" s="67"/>
      <c r="AW4" s="67"/>
      <c r="AX4" s="68" t="s">
        <v>57</v>
      </c>
      <c r="AY4" s="68" t="s">
        <v>57</v>
      </c>
      <c r="AZ4" s="68" t="s">
        <v>57</v>
      </c>
      <c r="BA4" s="68" t="s">
        <v>57</v>
      </c>
      <c r="BB4" s="68" t="s">
        <v>57</v>
      </c>
      <c r="BC4" s="69" t="s">
        <v>57</v>
      </c>
      <c r="BD4" s="42"/>
      <c r="BE4" s="15">
        <v>265</v>
      </c>
    </row>
    <row r="5" spans="1:57" s="15" customFormat="1" ht="15.75" customHeight="1" x14ac:dyDescent="0.25">
      <c r="A5" s="20">
        <v>43678</v>
      </c>
      <c r="B5" s="10">
        <v>43678</v>
      </c>
      <c r="C5" s="10">
        <v>43708</v>
      </c>
      <c r="D5" s="26">
        <v>111144</v>
      </c>
      <c r="E5" s="22" t="s">
        <v>51</v>
      </c>
      <c r="F5" s="22" t="s">
        <v>47</v>
      </c>
      <c r="G5" s="22" t="s">
        <v>55</v>
      </c>
      <c r="H5" s="12" t="s">
        <v>52</v>
      </c>
      <c r="I5" s="27">
        <v>2348.5275899999997</v>
      </c>
      <c r="J5" s="27">
        <v>7697.8243999999995</v>
      </c>
      <c r="K5" s="21">
        <v>43374</v>
      </c>
      <c r="L5" s="14">
        <v>0</v>
      </c>
      <c r="M5" s="12">
        <v>0.5</v>
      </c>
      <c r="N5" s="21">
        <v>43556</v>
      </c>
      <c r="O5" s="12">
        <v>0</v>
      </c>
      <c r="P5" s="12">
        <v>0</v>
      </c>
      <c r="Q5" s="21" t="s">
        <v>53</v>
      </c>
      <c r="R5" s="36">
        <v>0.6</v>
      </c>
      <c r="S5" s="22" t="s">
        <v>17</v>
      </c>
      <c r="T5" s="28">
        <v>0</v>
      </c>
      <c r="U5" s="22">
        <v>0.77866000000000002</v>
      </c>
      <c r="V5" s="23">
        <v>0.2087</v>
      </c>
      <c r="W5" s="13">
        <v>959.45</v>
      </c>
      <c r="X5" s="37">
        <v>356.99546655765141</v>
      </c>
      <c r="Y5" s="37">
        <v>38.589017252711137</v>
      </c>
      <c r="Z5" s="22">
        <v>31</v>
      </c>
      <c r="AA5" s="25">
        <v>0.8</v>
      </c>
      <c r="AB5" s="24">
        <v>653.50135940409689</v>
      </c>
      <c r="AC5" s="37">
        <v>182.10376107788366</v>
      </c>
      <c r="AD5" s="37">
        <v>38.589017252711137</v>
      </c>
      <c r="AE5" s="22">
        <v>31</v>
      </c>
      <c r="AF5" s="22">
        <v>31</v>
      </c>
      <c r="AG5" s="22">
        <v>0</v>
      </c>
      <c r="AH5" s="43">
        <v>2.5000000000000001E-2</v>
      </c>
      <c r="AI5" s="37">
        <v>0</v>
      </c>
      <c r="AJ5" s="44">
        <v>111144</v>
      </c>
      <c r="AK5" s="45">
        <v>43709</v>
      </c>
      <c r="AL5" s="52">
        <v>0</v>
      </c>
      <c r="AM5" s="52">
        <v>0</v>
      </c>
      <c r="AN5" s="52">
        <v>0</v>
      </c>
      <c r="AO5" s="52">
        <v>0</v>
      </c>
      <c r="AP5" s="52">
        <v>0</v>
      </c>
      <c r="AQ5" s="52">
        <v>182.10376107788366</v>
      </c>
      <c r="AR5" s="67"/>
      <c r="AS5" s="67"/>
      <c r="AT5" s="67"/>
      <c r="AU5" s="67"/>
      <c r="AV5" s="67"/>
      <c r="AW5" s="67"/>
      <c r="AX5" s="68" t="s">
        <v>57</v>
      </c>
      <c r="AY5" s="68" t="s">
        <v>57</v>
      </c>
      <c r="AZ5" s="68" t="s">
        <v>57</v>
      </c>
      <c r="BA5" s="68" t="s">
        <v>57</v>
      </c>
      <c r="BB5" s="68" t="s">
        <v>57</v>
      </c>
      <c r="BC5" s="69" t="s">
        <v>57</v>
      </c>
      <c r="BD5" s="42"/>
      <c r="BE5" s="15">
        <v>153</v>
      </c>
    </row>
  </sheetData>
  <protectedRanges>
    <protectedRange sqref="W1:W1048531" name="Plage3"/>
    <protectedRange sqref="A1:V2 A7:V1048531 A6:G6 I6:V6 I3:V4 A3:G4 I5:V5 A5:G5" name="Plage1"/>
    <protectedRange sqref="AR1:AW2 AR3:AW1048531" name="Plage2"/>
    <protectedRange sqref="BD1:BD1048531" name="Plage4"/>
    <protectedRange sqref="H3:H6" name="Plage1_3"/>
  </protectedRanges>
  <mergeCells count="4">
    <mergeCell ref="AJ1:AK1"/>
    <mergeCell ref="AL1:AQ1"/>
    <mergeCell ref="AR1:AW1"/>
    <mergeCell ref="AX1:BC1"/>
  </mergeCells>
  <conditionalFormatting sqref="A3:XFD5">
    <cfRule type="cellIs" dxfId="2" priority="1" operator="equal">
      <formula>0</formula>
    </cfRule>
  </conditionalFormatting>
  <dataValidations count="3">
    <dataValidation type="list" allowBlank="1" showInputMessage="1" showErrorMessage="1" sqref="S3:S5">
      <formula1>#REF!</formula1>
    </dataValidation>
    <dataValidation type="list" allowBlank="1" showInputMessage="1" showErrorMessage="1" promptTitle="IMPORTANT" prompt="Si Prévoyance saisir obligatoirement une valeur d'IJSS" sqref="H3:H5">
      <formula1>"Invalidité, Prévoyance"</formula1>
    </dataValidation>
    <dataValidation type="decimal" allowBlank="1" showInputMessage="1" showErrorMessage="1" sqref="M1:M1048576">
      <formula1>0</formula1>
      <formula2>1</formula2>
    </dataValidation>
  </dataValidations>
  <pageMargins left="0.25" right="0.25" top="0.75" bottom="0.75" header="0.3" footer="0.3"/>
  <pageSetup paperSize="9" scale="6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J49"/>
  <sheetViews>
    <sheetView workbookViewId="0">
      <pane xSplit="5" ySplit="2" topLeftCell="AD3" activePane="bottomRight" state="frozen"/>
      <selection pane="topRight" activeCell="F1" sqref="F1"/>
      <selection pane="bottomLeft" activeCell="A3" sqref="A3"/>
      <selection pane="bottomRight" activeCell="AL2" sqref="AL2:AQ2"/>
    </sheetView>
  </sheetViews>
  <sheetFormatPr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61" width="11.42578125" style="34"/>
    <col min="62" max="62" width="11.42578125" style="29" hidden="1" customWidth="1"/>
    <col min="63" max="63" width="11.42578125" style="29" customWidth="1"/>
    <col min="64" max="16384" width="11.42578125" style="29"/>
  </cols>
  <sheetData>
    <row r="1" spans="1:62" s="1" customFormat="1" ht="15" customHeight="1" x14ac:dyDescent="0.2">
      <c r="A1" s="15"/>
      <c r="B1" s="16"/>
      <c r="C1" s="16"/>
      <c r="D1" s="15"/>
      <c r="E1" s="15"/>
      <c r="F1" s="15"/>
      <c r="G1" s="15"/>
      <c r="H1" s="15"/>
      <c r="I1" s="62"/>
      <c r="J1" s="62"/>
      <c r="K1" s="15"/>
      <c r="L1" s="17"/>
      <c r="M1" s="15"/>
      <c r="N1" s="15"/>
      <c r="O1" s="15"/>
      <c r="P1" s="15"/>
      <c r="Q1" s="15"/>
      <c r="R1" s="18"/>
      <c r="S1" s="15"/>
      <c r="T1" s="19"/>
      <c r="U1" s="15"/>
      <c r="V1" s="15"/>
      <c r="W1" s="60"/>
      <c r="X1" s="60"/>
      <c r="Y1" s="54"/>
      <c r="AC1" s="54"/>
      <c r="AD1" s="54"/>
      <c r="AI1" s="54"/>
      <c r="AJ1" s="71" t="s">
        <v>26</v>
      </c>
      <c r="AK1" s="71"/>
      <c r="AL1" s="74" t="s">
        <v>22</v>
      </c>
      <c r="AM1" s="74"/>
      <c r="AN1" s="74"/>
      <c r="AO1" s="74"/>
      <c r="AP1" s="74"/>
      <c r="AQ1" s="74"/>
      <c r="AR1" s="73" t="s">
        <v>23</v>
      </c>
      <c r="AS1" s="73"/>
      <c r="AT1" s="73"/>
      <c r="AU1" s="73"/>
      <c r="AV1" s="73"/>
      <c r="AW1" s="73"/>
      <c r="AX1" s="72" t="s">
        <v>25</v>
      </c>
      <c r="AY1" s="72"/>
      <c r="AZ1" s="72"/>
      <c r="BA1" s="72"/>
      <c r="BB1" s="72"/>
      <c r="BC1" s="72"/>
      <c r="BD1" s="2"/>
      <c r="BE1" s="75" t="s">
        <v>36</v>
      </c>
      <c r="BF1" s="75"/>
      <c r="BG1" s="75"/>
      <c r="BH1" s="75"/>
      <c r="BI1" s="75"/>
    </row>
    <row r="2" spans="1:62" s="53" customFormat="1" ht="64.5" customHeight="1" x14ac:dyDescent="0.2">
      <c r="A2" s="3" t="s">
        <v>28</v>
      </c>
      <c r="B2" s="4" t="s">
        <v>20</v>
      </c>
      <c r="C2" s="4" t="s">
        <v>21</v>
      </c>
      <c r="D2" s="4" t="s">
        <v>0</v>
      </c>
      <c r="E2" s="4" t="s">
        <v>1</v>
      </c>
      <c r="F2" s="4" t="s">
        <v>2</v>
      </c>
      <c r="G2" s="5" t="s">
        <v>3</v>
      </c>
      <c r="H2" s="4" t="s">
        <v>31</v>
      </c>
      <c r="I2" s="4" t="s">
        <v>4</v>
      </c>
      <c r="J2" s="4" t="s">
        <v>32</v>
      </c>
      <c r="K2" s="4" t="s">
        <v>5</v>
      </c>
      <c r="L2" s="4" t="s">
        <v>30</v>
      </c>
      <c r="M2" s="4" t="s">
        <v>29</v>
      </c>
      <c r="N2" s="4" t="s">
        <v>27</v>
      </c>
      <c r="O2" s="4" t="s">
        <v>6</v>
      </c>
      <c r="P2" s="4" t="s">
        <v>33</v>
      </c>
      <c r="Q2" s="6" t="s">
        <v>34</v>
      </c>
      <c r="R2" s="6" t="s">
        <v>41</v>
      </c>
      <c r="S2" s="6" t="s">
        <v>14</v>
      </c>
      <c r="T2" s="7" t="s">
        <v>13</v>
      </c>
      <c r="U2" s="6" t="s">
        <v>38</v>
      </c>
      <c r="V2" s="6" t="s">
        <v>39</v>
      </c>
      <c r="W2" s="76" t="s">
        <v>40</v>
      </c>
      <c r="X2" s="61" t="s">
        <v>18</v>
      </c>
      <c r="Y2" s="59" t="s">
        <v>37</v>
      </c>
      <c r="Z2" s="8" t="s">
        <v>9</v>
      </c>
      <c r="AA2" s="8" t="s">
        <v>7</v>
      </c>
      <c r="AB2" s="9" t="s">
        <v>8</v>
      </c>
      <c r="AC2" s="58" t="s">
        <v>15</v>
      </c>
      <c r="AD2" s="55" t="s">
        <v>37</v>
      </c>
      <c r="AE2" s="38" t="s">
        <v>9</v>
      </c>
      <c r="AF2" s="39" t="s">
        <v>10</v>
      </c>
      <c r="AG2" s="40" t="s">
        <v>11</v>
      </c>
      <c r="AH2" s="41" t="s">
        <v>12</v>
      </c>
      <c r="AI2" s="57" t="s">
        <v>16</v>
      </c>
      <c r="AJ2" s="48" t="s">
        <v>0</v>
      </c>
      <c r="AK2" s="49" t="s">
        <v>24</v>
      </c>
      <c r="AL2" s="64" t="str">
        <f>IF($S$3="12 à 31","5031 Complément prévoyance","5035 Complément prévoyance")</f>
        <v>5031 Complément prévoyance</v>
      </c>
      <c r="AM2" s="64" t="str">
        <f>IF($S$3="12 à 31","5032 complément prévoyance Exo","5036 complément prévoyance Exo")</f>
        <v>5032 complément prévoyance Exo</v>
      </c>
      <c r="AN2" s="64" t="str">
        <f>IF($S$3="12 à 31","5033 Majo enfants","5037 Majo enfants")</f>
        <v>5033 Majo enfants</v>
      </c>
      <c r="AO2" s="64" t="str">
        <f>IF($S$3="12 à 31","5034 majo enfants exo","5038 majo enfants exo")</f>
        <v>5034 majo enfants exo</v>
      </c>
      <c r="AP2" s="64" t="s">
        <v>19</v>
      </c>
      <c r="AQ2" s="64" t="str">
        <f>IF($S$3="12 à 31","5040 Complément invalidité NC","5041 Complément invalidité EX")</f>
        <v>5040 Complément invalidité NC</v>
      </c>
      <c r="AR2" s="65" t="str">
        <f t="shared" ref="AR2:BC2" si="0">+AL2</f>
        <v>5031 Complément prévoyance</v>
      </c>
      <c r="AS2" s="65" t="str">
        <f t="shared" si="0"/>
        <v>5032 complément prévoyance Exo</v>
      </c>
      <c r="AT2" s="65" t="str">
        <f t="shared" si="0"/>
        <v>5033 Majo enfants</v>
      </c>
      <c r="AU2" s="65" t="str">
        <f t="shared" si="0"/>
        <v>5034 majo enfants exo</v>
      </c>
      <c r="AV2" s="65" t="str">
        <f t="shared" si="0"/>
        <v xml:space="preserve">5052 complément employeur </v>
      </c>
      <c r="AW2" s="65" t="str">
        <f t="shared" si="0"/>
        <v>5040 Complément invalidité NC</v>
      </c>
      <c r="AX2" s="66" t="str">
        <f t="shared" si="0"/>
        <v>5031 Complément prévoyance</v>
      </c>
      <c r="AY2" s="66" t="str">
        <f t="shared" si="0"/>
        <v>5032 complément prévoyance Exo</v>
      </c>
      <c r="AZ2" s="66" t="str">
        <f t="shared" si="0"/>
        <v>5033 Majo enfants</v>
      </c>
      <c r="BA2" s="66" t="str">
        <f t="shared" si="0"/>
        <v>5034 majo enfants exo</v>
      </c>
      <c r="BB2" s="66" t="str">
        <f t="shared" si="0"/>
        <v xml:space="preserve">5052 complément employeur </v>
      </c>
      <c r="BC2" s="66" t="str">
        <f t="shared" si="0"/>
        <v>5040 Complément invalidité NC</v>
      </c>
      <c r="BD2" s="50" t="s">
        <v>35</v>
      </c>
      <c r="BE2" s="51" t="s">
        <v>42</v>
      </c>
      <c r="BF2" s="51" t="s">
        <v>43</v>
      </c>
      <c r="BG2" s="51" t="s">
        <v>44</v>
      </c>
      <c r="BH2" s="51" t="s">
        <v>45</v>
      </c>
      <c r="BI2" s="51" t="s">
        <v>46</v>
      </c>
    </row>
    <row r="3" spans="1:62" s="15" customFormat="1" ht="15.75" customHeight="1" x14ac:dyDescent="0.25">
      <c r="A3" s="20">
        <f>IF(B3="","",B3)</f>
        <v>43647</v>
      </c>
      <c r="B3" s="10">
        <v>43647</v>
      </c>
      <c r="C3" s="10">
        <v>43677</v>
      </c>
      <c r="D3" s="11">
        <v>111144</v>
      </c>
      <c r="E3" s="12" t="s">
        <v>49</v>
      </c>
      <c r="F3" s="12" t="s">
        <v>47</v>
      </c>
      <c r="G3" s="12" t="s">
        <v>54</v>
      </c>
      <c r="H3" s="12" t="s">
        <v>48</v>
      </c>
      <c r="I3" s="13">
        <v>2500</v>
      </c>
      <c r="J3" s="13">
        <v>0</v>
      </c>
      <c r="K3" s="10">
        <v>43243</v>
      </c>
      <c r="L3" s="14"/>
      <c r="M3" s="13">
        <v>1</v>
      </c>
      <c r="N3" s="21">
        <f>IF(B3="","",K3+181+1)</f>
        <v>43425</v>
      </c>
      <c r="O3" s="12">
        <v>36.049999999999997</v>
      </c>
      <c r="P3" s="12">
        <v>0</v>
      </c>
      <c r="Q3" s="12" t="s">
        <v>50</v>
      </c>
      <c r="R3" s="35" t="str">
        <f>IF($A3="","",IF(H3="Prévoyance","100%",IF(Q3="1ère catégorie",60%,100%)))</f>
        <v>100%</v>
      </c>
      <c r="S3" s="12" t="s">
        <v>17</v>
      </c>
      <c r="T3" s="12">
        <v>0</v>
      </c>
      <c r="U3" s="22">
        <f>IF(A3="","",VLOOKUP(S3,'[1]Indices RT &amp; ARQUUS'!$D:$H,4,FALSE))</f>
        <v>0.77866000000000002</v>
      </c>
      <c r="V3" s="23">
        <f>IF(A3="","",VLOOKUP(S3,'[1]Indices RT &amp; ARQUUS'!$D:$H,3,FALSE))</f>
        <v>0.2087</v>
      </c>
      <c r="W3" s="13">
        <v>2457</v>
      </c>
      <c r="X3" s="37">
        <f t="shared" ref="X3:X49" si="1">IF(A3="","",IF((I3/30.43*Z3*M3)-((J3/12/30.43/U3*(Z3))+(O3/U3)*(Z3-P3))&lt;0,0,(I3/30.43*Z3*M3)-(((J3/12/30.43/U3)*(Z3))+(O3/U3)*(Z3-P3))))</f>
        <v>1111.6067392469004</v>
      </c>
      <c r="Y3" s="37">
        <f t="shared" ref="Y3:Y49" si="2">IF(A3="","",I3/30.43*M3)</f>
        <v>82.155767334866908</v>
      </c>
      <c r="Z3" s="22">
        <f t="shared" ref="Z3:Z49" si="3">IF(A3="","",C3-B3+1)</f>
        <v>31</v>
      </c>
      <c r="AA3" s="25">
        <f t="shared" ref="AA3:AA49" si="4">IF(A3="","",80%)</f>
        <v>0.8</v>
      </c>
      <c r="AB3" s="37">
        <f t="shared" ref="AB3:AB49" si="5">IF(A3="","",+(O3*(Z3-P3)+(J3/12/30.43*Z3)))</f>
        <v>1117.55</v>
      </c>
      <c r="AC3" s="37">
        <f t="shared" ref="AC3:AC49" si="6">IF(A3="","",IF(Y3*Z3*AA3-AB3&lt;0,0,(Y3*Z3*AA3-AB3)*R3))</f>
        <v>919.91302990469944</v>
      </c>
      <c r="AD3" s="37">
        <f t="shared" ref="AD3:AD49" si="7">IF(A3="","",+I3/30.43*M3)</f>
        <v>82.155767334866908</v>
      </c>
      <c r="AE3" s="22">
        <f t="shared" ref="AE3:AE49" si="8">IF(A3="","",Z3)</f>
        <v>31</v>
      </c>
      <c r="AF3" s="22">
        <f t="shared" ref="AF3:AF49" si="9">IF(A3="","",IF(N3="",0,IF(BJ3&gt;AE3,AE3,BJ3)))</f>
        <v>31</v>
      </c>
      <c r="AG3" s="22">
        <f t="shared" ref="AG3:AG49" si="10">IF(A3="","",IF(T3&gt;3,3,T3))</f>
        <v>0</v>
      </c>
      <c r="AH3" s="43">
        <f t="shared" ref="AH3:AH49" si="11">IF(A3="","",2.5%)</f>
        <v>2.5000000000000001E-2</v>
      </c>
      <c r="AI3" s="37">
        <f t="shared" ref="AI3:AI49" si="12">IF(A3="","",IF(AC3=0,0,AD3*(AE3+AF3)*AG3*AH3*R3))</f>
        <v>0</v>
      </c>
      <c r="AJ3" s="44">
        <f t="shared" ref="AJ3:AJ49" si="13">IF(D3="","",D3)</f>
        <v>111144</v>
      </c>
      <c r="AK3" s="45">
        <f t="shared" ref="AK3:AK49" si="14">IF(A3="","",EDATE(A3,1))</f>
        <v>43678</v>
      </c>
      <c r="AL3" s="52">
        <f t="shared" ref="AL3:AL49" si="15">IF(A3="","",IF(H3="Invalidité",0,IF(X3=0,0,IF(X3&gt;=AC3+AI3,AC3-AM3,(AM3/V3-AM3)))))</f>
        <v>727.92718056358865</v>
      </c>
      <c r="AM3" s="52">
        <f t="shared" ref="AM3:AM49" si="16">IF(A3="","",IF(H3="Invalidité",0,IF(X3=0,0,IF(X3&gt;=AC3+AI3,AC3*V3,(X3-AN3-AO3)*V3))))</f>
        <v>191.98584934111076</v>
      </c>
      <c r="AN3" s="52">
        <f t="shared" ref="AN3:AN49" si="17">IF(A3="","",IF(H3="Invalidité",0,IF(X3=0,0,IF(X3&gt;=AC3+AI3,AI3-AO3,IF(AI3&gt;X3,X3-AO3,AI3-AO3)))))</f>
        <v>0</v>
      </c>
      <c r="AO3" s="52">
        <f t="shared" ref="AO3:AO49" si="18">IF(A3="","",IF(H3="Invalidité",0,IF(X3=0,0,IF(X3&gt;=AC3+AI3,AI3*V3,IF(AI3&gt;X3,X3*V3,AI3*V3)))))</f>
        <v>0</v>
      </c>
      <c r="AP3" s="52">
        <f t="shared" ref="AP3:AP49" si="19">IF(A3="","",IF(AND(H3="Prévoyance",M3=1),IF((W3*L3)&gt;(AL3+AM3+AN3+AO3)+(AB3/U3),(W3*L3)-((AL3+AM3+AN3+AO3)+(AB3/U3)),0),0))</f>
        <v>0</v>
      </c>
      <c r="AQ3" s="52">
        <f t="shared" ref="AQ3:AQ49" si="20">IF(A3="","",IF(AC3=0,0,IF(H3="Invalidité",IF(X3&gt;=AC3+AI3,AC3+AI3,X3),0)))</f>
        <v>0</v>
      </c>
      <c r="AR3" s="67"/>
      <c r="AS3" s="67"/>
      <c r="AT3" s="67"/>
      <c r="AU3" s="67"/>
      <c r="AV3" s="67"/>
      <c r="AW3" s="67"/>
      <c r="AX3" s="68" t="str">
        <f t="shared" ref="AX3:AX49" si="21">IF(AR3="","",+AL3-AR3)</f>
        <v/>
      </c>
      <c r="AY3" s="68" t="str">
        <f t="shared" ref="AY3:AY49" si="22">IF(AS3="","",+AM3-AS3)</f>
        <v/>
      </c>
      <c r="AZ3" s="68" t="str">
        <f t="shared" ref="AZ3:AZ49" si="23">IF(AT3="","",+AN3-AT3)</f>
        <v/>
      </c>
      <c r="BA3" s="68" t="str">
        <f t="shared" ref="BA3:BA49" si="24">IF(AU3="","",+AO3-AU3)</f>
        <v/>
      </c>
      <c r="BB3" s="68" t="str">
        <f t="shared" ref="BB3:BB49" si="25">IF(AV3="","",+AP3-AV3)</f>
        <v/>
      </c>
      <c r="BC3" s="69" t="str">
        <f>IF(AW3="","",AQ3-AW3)</f>
        <v/>
      </c>
      <c r="BD3" s="42"/>
      <c r="BE3" s="46">
        <f>IF(M3="","",M3)</f>
        <v>1</v>
      </c>
      <c r="BF3" s="46">
        <f t="shared" ref="BF3:BF49" si="26">IF(N3="","",IF(N3&gt;C3,"",1))</f>
        <v>1</v>
      </c>
      <c r="BG3" s="46">
        <f t="shared" ref="BG3:BG49" si="27">IF(I3="","",I3/30.43)</f>
        <v>82.155767334866908</v>
      </c>
      <c r="BH3" s="46">
        <f t="shared" ref="BH3:BH49" si="28">IF(J3="","",J3/12/30.43)</f>
        <v>0</v>
      </c>
      <c r="BI3" s="47" t="str">
        <f t="shared" ref="BI3:BI49" si="29">IF(Q3="","",IF(Q3="Pas inval","",IF(Q3="1ère Catégorie",1,IF(Q3="2ème catégorie",2,3))))</f>
        <v/>
      </c>
      <c r="BJ3" s="15">
        <f t="shared" ref="BJ3:BJ49" si="30">+IF(N3&lt;C3,C3-N3+1,0)</f>
        <v>253</v>
      </c>
    </row>
    <row r="4" spans="1:62" s="15" customFormat="1" ht="15.75" customHeight="1" x14ac:dyDescent="0.25">
      <c r="A4" s="20">
        <f>IF(B4="","",B4)</f>
        <v>43678</v>
      </c>
      <c r="B4" s="10">
        <v>43678</v>
      </c>
      <c r="C4" s="10">
        <v>43683</v>
      </c>
      <c r="D4" s="26">
        <f t="shared" ref="D4:G5" si="31">IF($A4="","",D3)</f>
        <v>111144</v>
      </c>
      <c r="E4" s="22" t="str">
        <f t="shared" si="31"/>
        <v>TEST1</v>
      </c>
      <c r="F4" s="22" t="str">
        <f t="shared" si="31"/>
        <v>TEST</v>
      </c>
      <c r="G4" s="22" t="str">
        <f t="shared" si="31"/>
        <v>SOCIETE 1</v>
      </c>
      <c r="H4" s="12" t="s">
        <v>48</v>
      </c>
      <c r="I4" s="27">
        <f t="shared" ref="I4:K5" si="32">IF($A4="","",I3)</f>
        <v>2500</v>
      </c>
      <c r="J4" s="27">
        <f>IF($A4="","",J3)</f>
        <v>0</v>
      </c>
      <c r="K4" s="21">
        <f t="shared" si="32"/>
        <v>43243</v>
      </c>
      <c r="L4" s="14">
        <f t="shared" ref="L4:L49" si="33">IF($A4="","",L3)</f>
        <v>0</v>
      </c>
      <c r="M4" s="13">
        <v>1</v>
      </c>
      <c r="N4" s="21">
        <f t="shared" ref="N4:N49" si="34">IF($A4="","",N3)</f>
        <v>43425</v>
      </c>
      <c r="O4" s="12">
        <v>36.045000000000002</v>
      </c>
      <c r="P4" s="12">
        <v>0</v>
      </c>
      <c r="Q4" s="21" t="str">
        <f t="shared" ref="Q4:Q49" si="35">IF($A4="","",Q3)</f>
        <v>Pas inval</v>
      </c>
      <c r="R4" s="36" t="str">
        <f>IF($A4="","",IF(H4="Prévoyance","100%",IF(Q4="1ère catégorie",60%,100%)))</f>
        <v>100%</v>
      </c>
      <c r="S4" s="22" t="str">
        <f t="shared" ref="S4:S49" si="36">IF($A4="","",S3)</f>
        <v>12 à 31</v>
      </c>
      <c r="T4" s="28">
        <f t="shared" ref="T4:T49" si="37">IF($A4="","",T3)</f>
        <v>0</v>
      </c>
      <c r="U4" s="22">
        <f>IF(A4="","",VLOOKUP(S4,'[1]Indices RT &amp; ARQUUS'!$D:$H,4,FALSE))</f>
        <v>0.77866000000000002</v>
      </c>
      <c r="V4" s="23">
        <f>IF(A4="","",VLOOKUP(S4,'[1]Indices RT &amp; ARQUUS'!$D:$H,3,FALSE))</f>
        <v>0.2087</v>
      </c>
      <c r="W4" s="13">
        <v>213.64541999999997</v>
      </c>
      <c r="X4" s="37">
        <f t="shared" si="1"/>
        <v>215.18821919426296</v>
      </c>
      <c r="Y4" s="37">
        <f t="shared" si="2"/>
        <v>82.155767334866908</v>
      </c>
      <c r="Z4" s="22">
        <f t="shared" si="3"/>
        <v>6</v>
      </c>
      <c r="AA4" s="25">
        <f t="shared" si="4"/>
        <v>0.8</v>
      </c>
      <c r="AB4" s="24">
        <f t="shared" si="5"/>
        <v>216.27</v>
      </c>
      <c r="AC4" s="37">
        <f t="shared" si="6"/>
        <v>178.07768320736116</v>
      </c>
      <c r="AD4" s="37">
        <f t="shared" si="7"/>
        <v>82.155767334866908</v>
      </c>
      <c r="AE4" s="22">
        <f t="shared" si="8"/>
        <v>6</v>
      </c>
      <c r="AF4" s="22">
        <f t="shared" si="9"/>
        <v>6</v>
      </c>
      <c r="AG4" s="22">
        <f t="shared" si="10"/>
        <v>0</v>
      </c>
      <c r="AH4" s="43">
        <f t="shared" si="11"/>
        <v>2.5000000000000001E-2</v>
      </c>
      <c r="AI4" s="37">
        <f t="shared" si="12"/>
        <v>0</v>
      </c>
      <c r="AJ4" s="44">
        <f t="shared" si="13"/>
        <v>111144</v>
      </c>
      <c r="AK4" s="45">
        <f t="shared" si="14"/>
        <v>43709</v>
      </c>
      <c r="AL4" s="52">
        <f t="shared" si="15"/>
        <v>140.91287072198489</v>
      </c>
      <c r="AM4" s="52">
        <f t="shared" si="16"/>
        <v>37.164812485376274</v>
      </c>
      <c r="AN4" s="52">
        <f t="shared" si="17"/>
        <v>0</v>
      </c>
      <c r="AO4" s="52">
        <f t="shared" si="18"/>
        <v>0</v>
      </c>
      <c r="AP4" s="52">
        <f t="shared" si="19"/>
        <v>0</v>
      </c>
      <c r="AQ4" s="52">
        <f t="shared" si="20"/>
        <v>0</v>
      </c>
      <c r="AR4" s="67"/>
      <c r="AS4" s="67"/>
      <c r="AT4" s="67"/>
      <c r="AU4" s="67"/>
      <c r="AV4" s="67"/>
      <c r="AW4" s="67"/>
      <c r="AX4" s="68" t="str">
        <f t="shared" si="21"/>
        <v/>
      </c>
      <c r="AY4" s="68" t="str">
        <f t="shared" si="22"/>
        <v/>
      </c>
      <c r="AZ4" s="68" t="str">
        <f t="shared" si="23"/>
        <v/>
      </c>
      <c r="BA4" s="68" t="str">
        <f t="shared" si="24"/>
        <v/>
      </c>
      <c r="BB4" s="68" t="str">
        <f t="shared" si="25"/>
        <v/>
      </c>
      <c r="BC4" s="69" t="str">
        <f t="shared" ref="BC4:BC49" si="38">IF(AW4="","",AQ4-AW4)</f>
        <v/>
      </c>
      <c r="BD4" s="42"/>
      <c r="BE4" s="46">
        <f t="shared" ref="BE4" si="39">IF(M4="","",M4)</f>
        <v>1</v>
      </c>
      <c r="BF4" s="46">
        <f t="shared" si="26"/>
        <v>1</v>
      </c>
      <c r="BG4" s="46">
        <f t="shared" si="27"/>
        <v>82.155767334866908</v>
      </c>
      <c r="BH4" s="46">
        <f t="shared" si="28"/>
        <v>0</v>
      </c>
      <c r="BI4" s="47" t="str">
        <f t="shared" si="29"/>
        <v/>
      </c>
      <c r="BJ4" s="15">
        <f t="shared" si="30"/>
        <v>259</v>
      </c>
    </row>
    <row r="5" spans="1:62" s="15" customFormat="1" ht="15.75" customHeight="1" x14ac:dyDescent="0.25">
      <c r="A5" s="20">
        <f t="shared" ref="A5:A49" si="40">IF(B5="","",B5)</f>
        <v>43684</v>
      </c>
      <c r="B5" s="10">
        <v>43684</v>
      </c>
      <c r="C5" s="10">
        <v>43689</v>
      </c>
      <c r="D5" s="26">
        <f t="shared" si="31"/>
        <v>111144</v>
      </c>
      <c r="E5" s="22" t="str">
        <f t="shared" si="31"/>
        <v>TEST1</v>
      </c>
      <c r="F5" s="22" t="str">
        <f t="shared" si="31"/>
        <v>TEST</v>
      </c>
      <c r="G5" s="22" t="str">
        <f t="shared" si="31"/>
        <v>SOCIETE 1</v>
      </c>
      <c r="H5" s="12" t="s">
        <v>48</v>
      </c>
      <c r="I5" s="27">
        <f t="shared" si="32"/>
        <v>2500</v>
      </c>
      <c r="J5" s="27">
        <f t="shared" si="32"/>
        <v>0</v>
      </c>
      <c r="K5" s="21">
        <f t="shared" si="32"/>
        <v>43243</v>
      </c>
      <c r="L5" s="14">
        <f t="shared" si="33"/>
        <v>0</v>
      </c>
      <c r="M5" s="12">
        <v>1</v>
      </c>
      <c r="N5" s="21">
        <f t="shared" si="34"/>
        <v>43425</v>
      </c>
      <c r="O5" s="12">
        <v>36.045000000000002</v>
      </c>
      <c r="P5" s="12">
        <v>0</v>
      </c>
      <c r="Q5" s="21" t="str">
        <f t="shared" si="35"/>
        <v>Pas inval</v>
      </c>
      <c r="R5" s="36" t="str">
        <f t="shared" ref="R5:R8" si="41">IF($A5="","",IF(H5="Prévoyance","100%",IF(Q5="1ère catégorie",60%,100%)))</f>
        <v>100%</v>
      </c>
      <c r="S5" s="22" t="str">
        <f t="shared" si="36"/>
        <v>12 à 31</v>
      </c>
      <c r="T5" s="28">
        <v>1</v>
      </c>
      <c r="U5" s="22">
        <f>IF(A5="","",VLOOKUP(S5,'[1]Indices RT &amp; ARQUUS'!$D:$H,4,FALSE))</f>
        <v>0.77866000000000002</v>
      </c>
      <c r="V5" s="23">
        <f>IF(A5="","",VLOOKUP(S5,'[1]Indices RT &amp; ARQUUS'!$D:$H,3,FALSE))</f>
        <v>0.2087</v>
      </c>
      <c r="W5" s="13">
        <v>534.11354999999992</v>
      </c>
      <c r="X5" s="37">
        <f t="shared" si="1"/>
        <v>215.18821919426296</v>
      </c>
      <c r="Y5" s="37">
        <f t="shared" si="2"/>
        <v>82.155767334866908</v>
      </c>
      <c r="Z5" s="22">
        <f t="shared" si="3"/>
        <v>6</v>
      </c>
      <c r="AA5" s="25">
        <f t="shared" si="4"/>
        <v>0.8</v>
      </c>
      <c r="AB5" s="24">
        <f t="shared" si="5"/>
        <v>216.27</v>
      </c>
      <c r="AC5" s="37">
        <f t="shared" si="6"/>
        <v>178.07768320736116</v>
      </c>
      <c r="AD5" s="37">
        <f t="shared" si="7"/>
        <v>82.155767334866908</v>
      </c>
      <c r="AE5" s="22">
        <f t="shared" si="8"/>
        <v>6</v>
      </c>
      <c r="AF5" s="22">
        <f t="shared" si="9"/>
        <v>6</v>
      </c>
      <c r="AG5" s="22">
        <f t="shared" si="10"/>
        <v>1</v>
      </c>
      <c r="AH5" s="43">
        <f t="shared" si="11"/>
        <v>2.5000000000000001E-2</v>
      </c>
      <c r="AI5" s="37">
        <f t="shared" si="12"/>
        <v>24.646730200460073</v>
      </c>
      <c r="AJ5" s="44">
        <f t="shared" si="13"/>
        <v>111144</v>
      </c>
      <c r="AK5" s="45">
        <f t="shared" si="14"/>
        <v>43715</v>
      </c>
      <c r="AL5" s="52">
        <f t="shared" si="15"/>
        <v>140.91287072198489</v>
      </c>
      <c r="AM5" s="52">
        <f t="shared" si="16"/>
        <v>37.164812485376274</v>
      </c>
      <c r="AN5" s="52">
        <f t="shared" si="17"/>
        <v>19.502957607624055</v>
      </c>
      <c r="AO5" s="52">
        <f t="shared" si="18"/>
        <v>5.143772592836017</v>
      </c>
      <c r="AP5" s="52">
        <f t="shared" si="19"/>
        <v>0</v>
      </c>
      <c r="AQ5" s="52">
        <f t="shared" si="20"/>
        <v>0</v>
      </c>
      <c r="AR5" s="67"/>
      <c r="AS5" s="67"/>
      <c r="AT5" s="67"/>
      <c r="AU5" s="67"/>
      <c r="AV5" s="67"/>
      <c r="AW5" s="67"/>
      <c r="AX5" s="68" t="str">
        <f t="shared" si="21"/>
        <v/>
      </c>
      <c r="AY5" s="68" t="str">
        <f t="shared" si="22"/>
        <v/>
      </c>
      <c r="AZ5" s="68" t="str">
        <f t="shared" si="23"/>
        <v/>
      </c>
      <c r="BA5" s="68" t="str">
        <f t="shared" si="24"/>
        <v/>
      </c>
      <c r="BB5" s="68" t="str">
        <f t="shared" si="25"/>
        <v/>
      </c>
      <c r="BC5" s="69" t="str">
        <f t="shared" si="38"/>
        <v/>
      </c>
      <c r="BD5" s="42"/>
      <c r="BE5" s="46">
        <f t="shared" ref="BE5:BE49" si="42">IF(M5="","",M5)</f>
        <v>1</v>
      </c>
      <c r="BF5" s="46">
        <f t="shared" si="26"/>
        <v>1</v>
      </c>
      <c r="BG5" s="46">
        <f t="shared" si="27"/>
        <v>82.155767334866908</v>
      </c>
      <c r="BH5" s="46">
        <f t="shared" si="28"/>
        <v>0</v>
      </c>
      <c r="BI5" s="47" t="str">
        <f t="shared" si="29"/>
        <v/>
      </c>
      <c r="BJ5" s="15">
        <f t="shared" si="30"/>
        <v>265</v>
      </c>
    </row>
    <row r="6" spans="1:62" s="15" customFormat="1" ht="15.75" customHeight="1" x14ac:dyDescent="0.25">
      <c r="A6" s="20">
        <f t="shared" si="40"/>
        <v>43783</v>
      </c>
      <c r="B6" s="10">
        <v>43783</v>
      </c>
      <c r="C6" s="10">
        <v>43799</v>
      </c>
      <c r="D6" s="26">
        <f t="shared" ref="D6:D49" si="43">IF($A6="","",D5)</f>
        <v>111144</v>
      </c>
      <c r="E6" s="22" t="str">
        <f t="shared" ref="E6:E49" si="44">IF($A6="","",E5)</f>
        <v>TEST1</v>
      </c>
      <c r="F6" s="22" t="str">
        <f t="shared" ref="F6:F49" si="45">IF($A6="","",F5)</f>
        <v>TEST</v>
      </c>
      <c r="G6" s="22" t="str">
        <f t="shared" ref="G6:G49" si="46">IF($A6="","",G5)</f>
        <v>SOCIETE 1</v>
      </c>
      <c r="H6" s="12" t="s">
        <v>48</v>
      </c>
      <c r="I6" s="27">
        <f t="shared" ref="I6:I49" si="47">IF($A6="","",I5)</f>
        <v>2500</v>
      </c>
      <c r="J6" s="27"/>
      <c r="K6" s="21">
        <f t="shared" ref="K6:K49" si="48">IF($A6="","",K5)</f>
        <v>43243</v>
      </c>
      <c r="L6" s="14">
        <f t="shared" si="33"/>
        <v>0</v>
      </c>
      <c r="M6" s="12">
        <v>1</v>
      </c>
      <c r="N6" s="21">
        <f t="shared" si="34"/>
        <v>43425</v>
      </c>
      <c r="O6" s="12">
        <v>35.659285714285716</v>
      </c>
      <c r="P6" s="12">
        <v>3</v>
      </c>
      <c r="Q6" s="21" t="str">
        <f t="shared" si="35"/>
        <v>Pas inval</v>
      </c>
      <c r="R6" s="36" t="str">
        <f t="shared" si="41"/>
        <v>100%</v>
      </c>
      <c r="S6" s="22" t="str">
        <f t="shared" si="36"/>
        <v>12 à 31</v>
      </c>
      <c r="T6" s="28">
        <f t="shared" si="37"/>
        <v>1</v>
      </c>
      <c r="U6" s="22">
        <f>IF(A6="","",VLOOKUP(S6,'[1]Indices RT &amp; ARQUUS'!$D:$H,4,FALSE))</f>
        <v>0.77866000000000002</v>
      </c>
      <c r="V6" s="23">
        <f>IF(A6="","",VLOOKUP(S6,'[1]Indices RT &amp; ARQUUS'!$D:$H,3,FALSE))</f>
        <v>0.2087</v>
      </c>
      <c r="W6" s="13">
        <v>1281.9100000000001</v>
      </c>
      <c r="X6" s="37">
        <f t="shared" si="1"/>
        <v>755.50813767298541</v>
      </c>
      <c r="Y6" s="37">
        <f t="shared" si="2"/>
        <v>82.155767334866908</v>
      </c>
      <c r="Z6" s="22">
        <f t="shared" si="3"/>
        <v>17</v>
      </c>
      <c r="AA6" s="25">
        <f t="shared" si="4"/>
        <v>0.8</v>
      </c>
      <c r="AB6" s="24">
        <f t="shared" si="5"/>
        <v>499.23</v>
      </c>
      <c r="AC6" s="37">
        <f t="shared" si="6"/>
        <v>618.08843575418996</v>
      </c>
      <c r="AD6" s="37">
        <f t="shared" si="7"/>
        <v>82.155767334866908</v>
      </c>
      <c r="AE6" s="22">
        <f t="shared" si="8"/>
        <v>17</v>
      </c>
      <c r="AF6" s="22">
        <f t="shared" si="9"/>
        <v>17</v>
      </c>
      <c r="AG6" s="22">
        <f t="shared" si="10"/>
        <v>1</v>
      </c>
      <c r="AH6" s="43">
        <f t="shared" si="11"/>
        <v>2.5000000000000001E-2</v>
      </c>
      <c r="AI6" s="37">
        <f t="shared" si="12"/>
        <v>69.832402234636874</v>
      </c>
      <c r="AJ6" s="44">
        <f t="shared" si="13"/>
        <v>111144</v>
      </c>
      <c r="AK6" s="45">
        <f t="shared" si="14"/>
        <v>43813</v>
      </c>
      <c r="AL6" s="52">
        <f t="shared" si="15"/>
        <v>489.09337921229053</v>
      </c>
      <c r="AM6" s="52">
        <f t="shared" si="16"/>
        <v>128.99505654189943</v>
      </c>
      <c r="AN6" s="52">
        <f t="shared" si="17"/>
        <v>55.258379888268159</v>
      </c>
      <c r="AO6" s="52">
        <f t="shared" si="18"/>
        <v>14.574022346368714</v>
      </c>
      <c r="AP6" s="52">
        <f t="shared" si="19"/>
        <v>0</v>
      </c>
      <c r="AQ6" s="52">
        <f t="shared" si="20"/>
        <v>0</v>
      </c>
      <c r="AR6" s="67"/>
      <c r="AS6" s="67"/>
      <c r="AT6" s="67"/>
      <c r="AU6" s="67"/>
      <c r="AV6" s="67"/>
      <c r="AW6" s="67"/>
      <c r="AX6" s="68" t="str">
        <f t="shared" si="21"/>
        <v/>
      </c>
      <c r="AY6" s="68" t="str">
        <f t="shared" si="22"/>
        <v/>
      </c>
      <c r="AZ6" s="68" t="str">
        <f t="shared" si="23"/>
        <v/>
      </c>
      <c r="BA6" s="68" t="str">
        <f t="shared" si="24"/>
        <v/>
      </c>
      <c r="BB6" s="68" t="str">
        <f t="shared" si="25"/>
        <v/>
      </c>
      <c r="BC6" s="69" t="str">
        <f t="shared" si="38"/>
        <v/>
      </c>
      <c r="BD6" s="42"/>
      <c r="BE6" s="46">
        <f t="shared" si="42"/>
        <v>1</v>
      </c>
      <c r="BF6" s="46">
        <f t="shared" si="26"/>
        <v>1</v>
      </c>
      <c r="BG6" s="46">
        <f t="shared" si="27"/>
        <v>82.155767334866908</v>
      </c>
      <c r="BH6" s="46" t="str">
        <f t="shared" si="28"/>
        <v/>
      </c>
      <c r="BI6" s="47" t="str">
        <f t="shared" si="29"/>
        <v/>
      </c>
      <c r="BJ6" s="15">
        <f t="shared" si="30"/>
        <v>375</v>
      </c>
    </row>
    <row r="7" spans="1:62" s="15" customFormat="1" ht="15.75" customHeight="1" x14ac:dyDescent="0.25">
      <c r="A7" s="20">
        <f t="shared" si="40"/>
        <v>43831</v>
      </c>
      <c r="B7" s="10">
        <v>43831</v>
      </c>
      <c r="C7" s="10">
        <v>43861</v>
      </c>
      <c r="D7" s="26">
        <f t="shared" si="43"/>
        <v>111144</v>
      </c>
      <c r="E7" s="22" t="str">
        <f t="shared" si="44"/>
        <v>TEST1</v>
      </c>
      <c r="F7" s="22" t="str">
        <f t="shared" si="45"/>
        <v>TEST</v>
      </c>
      <c r="G7" s="22" t="str">
        <f t="shared" si="46"/>
        <v>SOCIETE 1</v>
      </c>
      <c r="H7" s="12"/>
      <c r="I7" s="27">
        <f t="shared" si="47"/>
        <v>2500</v>
      </c>
      <c r="J7" s="27"/>
      <c r="K7" s="21">
        <f t="shared" si="48"/>
        <v>43243</v>
      </c>
      <c r="L7" s="14">
        <f t="shared" si="33"/>
        <v>0</v>
      </c>
      <c r="M7" s="12">
        <v>1</v>
      </c>
      <c r="N7" s="21">
        <f t="shared" si="34"/>
        <v>43425</v>
      </c>
      <c r="O7" s="12"/>
      <c r="P7" s="12"/>
      <c r="Q7" s="21" t="str">
        <f t="shared" si="35"/>
        <v>Pas inval</v>
      </c>
      <c r="R7" s="36">
        <f t="shared" si="41"/>
        <v>1</v>
      </c>
      <c r="S7" s="22" t="str">
        <f t="shared" si="36"/>
        <v>12 à 31</v>
      </c>
      <c r="T7" s="28">
        <f t="shared" si="37"/>
        <v>1</v>
      </c>
      <c r="U7" s="22">
        <f>IF(A7="","",VLOOKUP(S7,'[1]Indices RT &amp; ARQUUS'!$D:$H,4,FALSE))</f>
        <v>0.77866000000000002</v>
      </c>
      <c r="V7" s="23">
        <f>IF(A7="","",VLOOKUP(S7,'[1]Indices RT &amp; ARQUUS'!$D:$H,3,FALSE))</f>
        <v>0.2087</v>
      </c>
      <c r="W7" s="13">
        <v>600</v>
      </c>
      <c r="X7" s="37">
        <f t="shared" si="1"/>
        <v>2546.828787380874</v>
      </c>
      <c r="Y7" s="37">
        <f t="shared" si="2"/>
        <v>82.155767334866908</v>
      </c>
      <c r="Z7" s="22">
        <f t="shared" si="3"/>
        <v>31</v>
      </c>
      <c r="AA7" s="25">
        <f t="shared" si="4"/>
        <v>0.8</v>
      </c>
      <c r="AB7" s="24">
        <f t="shared" si="5"/>
        <v>0</v>
      </c>
      <c r="AC7" s="37">
        <f t="shared" si="6"/>
        <v>2037.4630299046994</v>
      </c>
      <c r="AD7" s="37">
        <f t="shared" si="7"/>
        <v>82.155767334866908</v>
      </c>
      <c r="AE7" s="22">
        <f t="shared" si="8"/>
        <v>31</v>
      </c>
      <c r="AF7" s="22">
        <f t="shared" si="9"/>
        <v>31</v>
      </c>
      <c r="AG7" s="22">
        <f t="shared" si="10"/>
        <v>1</v>
      </c>
      <c r="AH7" s="43">
        <f t="shared" si="11"/>
        <v>2.5000000000000001E-2</v>
      </c>
      <c r="AI7" s="37">
        <f t="shared" si="12"/>
        <v>127.34143936904371</v>
      </c>
      <c r="AJ7" s="44">
        <f t="shared" si="13"/>
        <v>111144</v>
      </c>
      <c r="AK7" s="45">
        <f t="shared" si="14"/>
        <v>43862</v>
      </c>
      <c r="AL7" s="52">
        <f t="shared" si="15"/>
        <v>1612.2444955635888</v>
      </c>
      <c r="AM7" s="52">
        <f t="shared" si="16"/>
        <v>425.21853434111074</v>
      </c>
      <c r="AN7" s="52">
        <f t="shared" si="17"/>
        <v>100.7652809727243</v>
      </c>
      <c r="AO7" s="52">
        <f t="shared" si="18"/>
        <v>26.576158396319421</v>
      </c>
      <c r="AP7" s="52">
        <f t="shared" si="19"/>
        <v>0</v>
      </c>
      <c r="AQ7" s="52">
        <f t="shared" si="20"/>
        <v>0</v>
      </c>
      <c r="AR7" s="67"/>
      <c r="AS7" s="67"/>
      <c r="AT7" s="67"/>
      <c r="AU7" s="67"/>
      <c r="AV7" s="67"/>
      <c r="AW7" s="67"/>
      <c r="AX7" s="68" t="str">
        <f t="shared" si="21"/>
        <v/>
      </c>
      <c r="AY7" s="68" t="str">
        <f t="shared" si="22"/>
        <v/>
      </c>
      <c r="AZ7" s="68" t="str">
        <f t="shared" si="23"/>
        <v/>
      </c>
      <c r="BA7" s="68" t="str">
        <f t="shared" si="24"/>
        <v/>
      </c>
      <c r="BB7" s="68" t="str">
        <f t="shared" si="25"/>
        <v/>
      </c>
      <c r="BC7" s="69" t="str">
        <f t="shared" si="38"/>
        <v/>
      </c>
      <c r="BD7" s="42"/>
      <c r="BE7" s="46">
        <f t="shared" si="42"/>
        <v>1</v>
      </c>
      <c r="BF7" s="46">
        <f t="shared" si="26"/>
        <v>1</v>
      </c>
      <c r="BG7" s="46">
        <f t="shared" si="27"/>
        <v>82.155767334866908</v>
      </c>
      <c r="BH7" s="46" t="str">
        <f t="shared" si="28"/>
        <v/>
      </c>
      <c r="BI7" s="47" t="str">
        <f t="shared" si="29"/>
        <v/>
      </c>
      <c r="BJ7" s="15">
        <f t="shared" si="30"/>
        <v>437</v>
      </c>
    </row>
    <row r="8" spans="1:62" s="15" customFormat="1" ht="15.75" customHeight="1" x14ac:dyDescent="0.25">
      <c r="A8" s="20" t="str">
        <f t="shared" si="40"/>
        <v/>
      </c>
      <c r="B8" s="10"/>
      <c r="C8" s="10"/>
      <c r="D8" s="26" t="str">
        <f t="shared" si="43"/>
        <v/>
      </c>
      <c r="E8" s="22" t="str">
        <f t="shared" si="44"/>
        <v/>
      </c>
      <c r="F8" s="22" t="str">
        <f t="shared" si="45"/>
        <v/>
      </c>
      <c r="G8" s="22" t="str">
        <f t="shared" si="46"/>
        <v/>
      </c>
      <c r="H8" s="12"/>
      <c r="I8" s="27" t="str">
        <f t="shared" si="47"/>
        <v/>
      </c>
      <c r="J8" s="27"/>
      <c r="K8" s="21" t="str">
        <f t="shared" si="48"/>
        <v/>
      </c>
      <c r="L8" s="14" t="str">
        <f t="shared" si="33"/>
        <v/>
      </c>
      <c r="M8" s="12"/>
      <c r="N8" s="21" t="str">
        <f t="shared" si="34"/>
        <v/>
      </c>
      <c r="O8" s="12"/>
      <c r="P8" s="12"/>
      <c r="Q8" s="21" t="str">
        <f t="shared" si="35"/>
        <v/>
      </c>
      <c r="R8" s="36" t="str">
        <f t="shared" si="41"/>
        <v/>
      </c>
      <c r="S8" s="22" t="str">
        <f t="shared" si="36"/>
        <v/>
      </c>
      <c r="T8" s="28" t="str">
        <f t="shared" si="37"/>
        <v/>
      </c>
      <c r="U8" s="22" t="str">
        <f>IF(A8="","",VLOOKUP(S8,'[1]Indices RT &amp; ARQUUS'!$D:$H,4,FALSE))</f>
        <v/>
      </c>
      <c r="V8" s="23" t="str">
        <f>IF(A8="","",VLOOKUP(S8,'[1]Indices RT &amp; ARQUUS'!$D:$H,3,FALSE))</f>
        <v/>
      </c>
      <c r="W8" s="13"/>
      <c r="X8" s="37" t="str">
        <f t="shared" si="1"/>
        <v/>
      </c>
      <c r="Y8" s="37" t="str">
        <f t="shared" si="2"/>
        <v/>
      </c>
      <c r="Z8" s="22" t="str">
        <f t="shared" si="3"/>
        <v/>
      </c>
      <c r="AA8" s="25" t="str">
        <f t="shared" si="4"/>
        <v/>
      </c>
      <c r="AB8" s="24" t="str">
        <f t="shared" si="5"/>
        <v/>
      </c>
      <c r="AC8" s="37" t="str">
        <f t="shared" si="6"/>
        <v/>
      </c>
      <c r="AD8" s="37" t="str">
        <f t="shared" si="7"/>
        <v/>
      </c>
      <c r="AE8" s="22" t="str">
        <f t="shared" si="8"/>
        <v/>
      </c>
      <c r="AF8" s="22" t="str">
        <f t="shared" si="9"/>
        <v/>
      </c>
      <c r="AG8" s="22" t="str">
        <f t="shared" si="10"/>
        <v/>
      </c>
      <c r="AH8" s="43" t="str">
        <f t="shared" si="11"/>
        <v/>
      </c>
      <c r="AI8" s="37" t="str">
        <f t="shared" si="12"/>
        <v/>
      </c>
      <c r="AJ8" s="44" t="str">
        <f t="shared" si="13"/>
        <v/>
      </c>
      <c r="AK8" s="45" t="str">
        <f t="shared" si="14"/>
        <v/>
      </c>
      <c r="AL8" s="52" t="str">
        <f t="shared" si="15"/>
        <v/>
      </c>
      <c r="AM8" s="52" t="str">
        <f t="shared" si="16"/>
        <v/>
      </c>
      <c r="AN8" s="52" t="str">
        <f t="shared" si="17"/>
        <v/>
      </c>
      <c r="AO8" s="52" t="str">
        <f t="shared" si="18"/>
        <v/>
      </c>
      <c r="AP8" s="52" t="str">
        <f t="shared" si="19"/>
        <v/>
      </c>
      <c r="AQ8" s="52" t="str">
        <f t="shared" si="20"/>
        <v/>
      </c>
      <c r="AR8" s="67"/>
      <c r="AS8" s="67"/>
      <c r="AT8" s="67"/>
      <c r="AU8" s="67"/>
      <c r="AV8" s="67"/>
      <c r="AW8" s="67"/>
      <c r="AX8" s="68" t="str">
        <f t="shared" si="21"/>
        <v/>
      </c>
      <c r="AY8" s="68" t="str">
        <f t="shared" si="22"/>
        <v/>
      </c>
      <c r="AZ8" s="68" t="str">
        <f t="shared" si="23"/>
        <v/>
      </c>
      <c r="BA8" s="68" t="str">
        <f t="shared" si="24"/>
        <v/>
      </c>
      <c r="BB8" s="68" t="str">
        <f t="shared" si="25"/>
        <v/>
      </c>
      <c r="BC8" s="69" t="str">
        <f t="shared" si="38"/>
        <v/>
      </c>
      <c r="BD8" s="42"/>
      <c r="BE8" s="46" t="str">
        <f t="shared" si="42"/>
        <v/>
      </c>
      <c r="BF8" s="46" t="str">
        <f t="shared" si="26"/>
        <v/>
      </c>
      <c r="BG8" s="46" t="str">
        <f t="shared" si="27"/>
        <v/>
      </c>
      <c r="BH8" s="46" t="str">
        <f t="shared" si="28"/>
        <v/>
      </c>
      <c r="BI8" s="47" t="str">
        <f t="shared" si="29"/>
        <v/>
      </c>
      <c r="BJ8" s="15">
        <f t="shared" si="30"/>
        <v>0</v>
      </c>
    </row>
    <row r="9" spans="1:62" s="15" customFormat="1" ht="15.75" customHeight="1" x14ac:dyDescent="0.25">
      <c r="A9" s="20" t="str">
        <f t="shared" si="40"/>
        <v/>
      </c>
      <c r="B9" s="10"/>
      <c r="C9" s="10"/>
      <c r="D9" s="26" t="str">
        <f t="shared" si="43"/>
        <v/>
      </c>
      <c r="E9" s="22" t="str">
        <f t="shared" si="44"/>
        <v/>
      </c>
      <c r="F9" s="22" t="str">
        <f t="shared" si="45"/>
        <v/>
      </c>
      <c r="G9" s="22" t="str">
        <f t="shared" si="46"/>
        <v/>
      </c>
      <c r="H9" s="12"/>
      <c r="I9" s="27" t="str">
        <f t="shared" si="47"/>
        <v/>
      </c>
      <c r="J9" s="27"/>
      <c r="K9" s="21" t="str">
        <f t="shared" si="48"/>
        <v/>
      </c>
      <c r="L9" s="14" t="str">
        <f t="shared" si="33"/>
        <v/>
      </c>
      <c r="M9" s="12"/>
      <c r="N9" s="21" t="str">
        <f t="shared" si="34"/>
        <v/>
      </c>
      <c r="O9" s="12"/>
      <c r="P9" s="12"/>
      <c r="Q9" s="21" t="str">
        <f t="shared" si="35"/>
        <v/>
      </c>
      <c r="R9" s="36" t="str">
        <f t="shared" ref="R9:R49" si="49">IF($A9="","",IF(H9="Prévoyance","100%",IF(Q9="1ère catégorie",60%,100%)))</f>
        <v/>
      </c>
      <c r="S9" s="22" t="str">
        <f t="shared" si="36"/>
        <v/>
      </c>
      <c r="T9" s="28" t="str">
        <f t="shared" si="37"/>
        <v/>
      </c>
      <c r="U9" s="22" t="str">
        <f>IF(A9="","",VLOOKUP(S9,'[1]Indices RT &amp; ARQUUS'!$D:$H,4,FALSE))</f>
        <v/>
      </c>
      <c r="V9" s="23" t="str">
        <f>IF(A9="","",VLOOKUP(S9,'[1]Indices RT &amp; ARQUUS'!$D:$H,3,FALSE))</f>
        <v/>
      </c>
      <c r="W9" s="13"/>
      <c r="X9" s="37" t="str">
        <f t="shared" si="1"/>
        <v/>
      </c>
      <c r="Y9" s="37" t="str">
        <f t="shared" si="2"/>
        <v/>
      </c>
      <c r="Z9" s="22" t="str">
        <f t="shared" si="3"/>
        <v/>
      </c>
      <c r="AA9" s="25" t="str">
        <f t="shared" si="4"/>
        <v/>
      </c>
      <c r="AB9" s="24" t="str">
        <f t="shared" si="5"/>
        <v/>
      </c>
      <c r="AC9" s="37" t="str">
        <f t="shared" si="6"/>
        <v/>
      </c>
      <c r="AD9" s="37" t="str">
        <f t="shared" si="7"/>
        <v/>
      </c>
      <c r="AE9" s="22" t="str">
        <f t="shared" si="8"/>
        <v/>
      </c>
      <c r="AF9" s="22" t="str">
        <f t="shared" si="9"/>
        <v/>
      </c>
      <c r="AG9" s="22" t="str">
        <f t="shared" si="10"/>
        <v/>
      </c>
      <c r="AH9" s="43" t="str">
        <f t="shared" si="11"/>
        <v/>
      </c>
      <c r="AI9" s="37" t="str">
        <f t="shared" si="12"/>
        <v/>
      </c>
      <c r="AJ9" s="44" t="str">
        <f t="shared" si="13"/>
        <v/>
      </c>
      <c r="AK9" s="45" t="str">
        <f t="shared" si="14"/>
        <v/>
      </c>
      <c r="AL9" s="52" t="str">
        <f t="shared" si="15"/>
        <v/>
      </c>
      <c r="AM9" s="52" t="str">
        <f t="shared" si="16"/>
        <v/>
      </c>
      <c r="AN9" s="52" t="str">
        <f t="shared" si="17"/>
        <v/>
      </c>
      <c r="AO9" s="52" t="str">
        <f t="shared" si="18"/>
        <v/>
      </c>
      <c r="AP9" s="52" t="str">
        <f t="shared" si="19"/>
        <v/>
      </c>
      <c r="AQ9" s="52" t="str">
        <f t="shared" si="20"/>
        <v/>
      </c>
      <c r="AR9" s="67"/>
      <c r="AS9" s="67"/>
      <c r="AT9" s="67"/>
      <c r="AU9" s="67"/>
      <c r="AV9" s="67"/>
      <c r="AW9" s="67"/>
      <c r="AX9" s="68" t="str">
        <f t="shared" si="21"/>
        <v/>
      </c>
      <c r="AY9" s="68" t="str">
        <f t="shared" si="22"/>
        <v/>
      </c>
      <c r="AZ9" s="68" t="str">
        <f t="shared" si="23"/>
        <v/>
      </c>
      <c r="BA9" s="68" t="str">
        <f t="shared" si="24"/>
        <v/>
      </c>
      <c r="BB9" s="68" t="str">
        <f t="shared" si="25"/>
        <v/>
      </c>
      <c r="BC9" s="69" t="str">
        <f t="shared" si="38"/>
        <v/>
      </c>
      <c r="BD9" s="42"/>
      <c r="BE9" s="46" t="str">
        <f t="shared" si="42"/>
        <v/>
      </c>
      <c r="BF9" s="46" t="str">
        <f t="shared" si="26"/>
        <v/>
      </c>
      <c r="BG9" s="46" t="str">
        <f t="shared" si="27"/>
        <v/>
      </c>
      <c r="BH9" s="46" t="str">
        <f t="shared" si="28"/>
        <v/>
      </c>
      <c r="BI9" s="47" t="str">
        <f t="shared" si="29"/>
        <v/>
      </c>
      <c r="BJ9" s="15">
        <f t="shared" si="30"/>
        <v>0</v>
      </c>
    </row>
    <row r="10" spans="1:62" s="15" customFormat="1" ht="15.75" customHeight="1" x14ac:dyDescent="0.25">
      <c r="A10" s="20" t="str">
        <f t="shared" si="40"/>
        <v/>
      </c>
      <c r="B10" s="10"/>
      <c r="C10" s="10"/>
      <c r="D10" s="26" t="str">
        <f t="shared" si="43"/>
        <v/>
      </c>
      <c r="E10" s="22" t="str">
        <f t="shared" si="44"/>
        <v/>
      </c>
      <c r="F10" s="22" t="str">
        <f t="shared" si="45"/>
        <v/>
      </c>
      <c r="G10" s="22" t="str">
        <f t="shared" si="46"/>
        <v/>
      </c>
      <c r="H10" s="12"/>
      <c r="I10" s="27" t="str">
        <f t="shared" si="47"/>
        <v/>
      </c>
      <c r="J10" s="27"/>
      <c r="K10" s="21" t="str">
        <f t="shared" si="48"/>
        <v/>
      </c>
      <c r="L10" s="14" t="str">
        <f t="shared" si="33"/>
        <v/>
      </c>
      <c r="M10" s="12"/>
      <c r="N10" s="21" t="str">
        <f t="shared" si="34"/>
        <v/>
      </c>
      <c r="O10" s="12"/>
      <c r="P10" s="12"/>
      <c r="Q10" s="21" t="str">
        <f t="shared" si="35"/>
        <v/>
      </c>
      <c r="R10" s="36" t="str">
        <f t="shared" si="49"/>
        <v/>
      </c>
      <c r="S10" s="22" t="str">
        <f t="shared" si="36"/>
        <v/>
      </c>
      <c r="T10" s="28" t="str">
        <f t="shared" si="37"/>
        <v/>
      </c>
      <c r="U10" s="22" t="str">
        <f>IF(A10="","",VLOOKUP(S10,'[1]Indices RT &amp; ARQUUS'!$D:$H,4,FALSE))</f>
        <v/>
      </c>
      <c r="V10" s="23" t="str">
        <f>IF(A10="","",VLOOKUP(S10,'[1]Indices RT &amp; ARQUUS'!$D:$H,3,FALSE))</f>
        <v/>
      </c>
      <c r="W10" s="13"/>
      <c r="X10" s="37" t="str">
        <f t="shared" si="1"/>
        <v/>
      </c>
      <c r="Y10" s="37" t="str">
        <f t="shared" si="2"/>
        <v/>
      </c>
      <c r="Z10" s="22" t="str">
        <f t="shared" si="3"/>
        <v/>
      </c>
      <c r="AA10" s="25" t="str">
        <f t="shared" si="4"/>
        <v/>
      </c>
      <c r="AB10" s="24" t="str">
        <f t="shared" si="5"/>
        <v/>
      </c>
      <c r="AC10" s="37" t="str">
        <f t="shared" si="6"/>
        <v/>
      </c>
      <c r="AD10" s="37" t="str">
        <f t="shared" si="7"/>
        <v/>
      </c>
      <c r="AE10" s="22" t="str">
        <f t="shared" si="8"/>
        <v/>
      </c>
      <c r="AF10" s="22" t="str">
        <f t="shared" si="9"/>
        <v/>
      </c>
      <c r="AG10" s="22" t="str">
        <f t="shared" si="10"/>
        <v/>
      </c>
      <c r="AH10" s="43" t="str">
        <f t="shared" si="11"/>
        <v/>
      </c>
      <c r="AI10" s="37" t="str">
        <f t="shared" si="12"/>
        <v/>
      </c>
      <c r="AJ10" s="44" t="str">
        <f t="shared" si="13"/>
        <v/>
      </c>
      <c r="AK10" s="45" t="str">
        <f t="shared" si="14"/>
        <v/>
      </c>
      <c r="AL10" s="52" t="str">
        <f t="shared" si="15"/>
        <v/>
      </c>
      <c r="AM10" s="52" t="str">
        <f t="shared" si="16"/>
        <v/>
      </c>
      <c r="AN10" s="52" t="str">
        <f t="shared" si="17"/>
        <v/>
      </c>
      <c r="AO10" s="52" t="str">
        <f t="shared" si="18"/>
        <v/>
      </c>
      <c r="AP10" s="52" t="str">
        <f t="shared" si="19"/>
        <v/>
      </c>
      <c r="AQ10" s="52" t="str">
        <f t="shared" si="20"/>
        <v/>
      </c>
      <c r="AR10" s="67"/>
      <c r="AS10" s="67"/>
      <c r="AT10" s="67"/>
      <c r="AU10" s="67"/>
      <c r="AV10" s="67"/>
      <c r="AW10" s="67"/>
      <c r="AX10" s="68" t="str">
        <f t="shared" si="21"/>
        <v/>
      </c>
      <c r="AY10" s="68" t="str">
        <f t="shared" si="22"/>
        <v/>
      </c>
      <c r="AZ10" s="68" t="str">
        <f t="shared" si="23"/>
        <v/>
      </c>
      <c r="BA10" s="68" t="str">
        <f t="shared" si="24"/>
        <v/>
      </c>
      <c r="BB10" s="68" t="str">
        <f t="shared" si="25"/>
        <v/>
      </c>
      <c r="BC10" s="69" t="str">
        <f t="shared" si="38"/>
        <v/>
      </c>
      <c r="BD10" s="42"/>
      <c r="BE10" s="46" t="str">
        <f t="shared" si="42"/>
        <v/>
      </c>
      <c r="BF10" s="46" t="str">
        <f t="shared" si="26"/>
        <v/>
      </c>
      <c r="BG10" s="46" t="str">
        <f t="shared" si="27"/>
        <v/>
      </c>
      <c r="BH10" s="46" t="str">
        <f t="shared" si="28"/>
        <v/>
      </c>
      <c r="BI10" s="47" t="str">
        <f t="shared" si="29"/>
        <v/>
      </c>
      <c r="BJ10" s="15">
        <f t="shared" si="30"/>
        <v>0</v>
      </c>
    </row>
    <row r="11" spans="1:62" s="15" customFormat="1" ht="15.75" customHeight="1" x14ac:dyDescent="0.25">
      <c r="A11" s="20" t="str">
        <f t="shared" si="40"/>
        <v/>
      </c>
      <c r="B11" s="10"/>
      <c r="C11" s="10"/>
      <c r="D11" s="26" t="str">
        <f t="shared" si="43"/>
        <v/>
      </c>
      <c r="E11" s="22" t="str">
        <f t="shared" si="44"/>
        <v/>
      </c>
      <c r="F11" s="22" t="str">
        <f t="shared" si="45"/>
        <v/>
      </c>
      <c r="G11" s="22" t="str">
        <f t="shared" si="46"/>
        <v/>
      </c>
      <c r="H11" s="12"/>
      <c r="I11" s="27" t="str">
        <f t="shared" si="47"/>
        <v/>
      </c>
      <c r="J11" s="27"/>
      <c r="K11" s="21" t="str">
        <f t="shared" si="48"/>
        <v/>
      </c>
      <c r="L11" s="14" t="str">
        <f t="shared" si="33"/>
        <v/>
      </c>
      <c r="M11" s="12"/>
      <c r="N11" s="21" t="str">
        <f t="shared" si="34"/>
        <v/>
      </c>
      <c r="O11" s="12"/>
      <c r="P11" s="12"/>
      <c r="Q11" s="21" t="str">
        <f t="shared" si="35"/>
        <v/>
      </c>
      <c r="R11" s="36" t="str">
        <f t="shared" si="49"/>
        <v/>
      </c>
      <c r="S11" s="22" t="str">
        <f t="shared" si="36"/>
        <v/>
      </c>
      <c r="T11" s="28" t="str">
        <f t="shared" si="37"/>
        <v/>
      </c>
      <c r="U11" s="22" t="str">
        <f>IF(A11="","",VLOOKUP(S11,'[1]Indices RT &amp; ARQUUS'!$D:$H,4,FALSE))</f>
        <v/>
      </c>
      <c r="V11" s="23" t="str">
        <f>IF(A11="","",VLOOKUP(S11,'[1]Indices RT &amp; ARQUUS'!$D:$H,3,FALSE))</f>
        <v/>
      </c>
      <c r="W11" s="13"/>
      <c r="X11" s="37" t="str">
        <f t="shared" si="1"/>
        <v/>
      </c>
      <c r="Y11" s="37" t="str">
        <f t="shared" si="2"/>
        <v/>
      </c>
      <c r="Z11" s="22" t="str">
        <f t="shared" si="3"/>
        <v/>
      </c>
      <c r="AA11" s="25" t="str">
        <f t="shared" si="4"/>
        <v/>
      </c>
      <c r="AB11" s="24" t="str">
        <f t="shared" si="5"/>
        <v/>
      </c>
      <c r="AC11" s="37" t="str">
        <f t="shared" si="6"/>
        <v/>
      </c>
      <c r="AD11" s="37" t="str">
        <f t="shared" si="7"/>
        <v/>
      </c>
      <c r="AE11" s="22" t="str">
        <f t="shared" si="8"/>
        <v/>
      </c>
      <c r="AF11" s="22" t="str">
        <f t="shared" si="9"/>
        <v/>
      </c>
      <c r="AG11" s="22" t="str">
        <f t="shared" si="10"/>
        <v/>
      </c>
      <c r="AH11" s="43" t="str">
        <f t="shared" si="11"/>
        <v/>
      </c>
      <c r="AI11" s="37" t="str">
        <f t="shared" si="12"/>
        <v/>
      </c>
      <c r="AJ11" s="44" t="str">
        <f t="shared" si="13"/>
        <v/>
      </c>
      <c r="AK11" s="45" t="str">
        <f t="shared" si="14"/>
        <v/>
      </c>
      <c r="AL11" s="52" t="str">
        <f t="shared" si="15"/>
        <v/>
      </c>
      <c r="AM11" s="52" t="str">
        <f t="shared" si="16"/>
        <v/>
      </c>
      <c r="AN11" s="52" t="str">
        <f t="shared" si="17"/>
        <v/>
      </c>
      <c r="AO11" s="52" t="str">
        <f t="shared" si="18"/>
        <v/>
      </c>
      <c r="AP11" s="52" t="str">
        <f t="shared" si="19"/>
        <v/>
      </c>
      <c r="AQ11" s="52" t="str">
        <f t="shared" si="20"/>
        <v/>
      </c>
      <c r="AR11" s="67"/>
      <c r="AS11" s="67"/>
      <c r="AT11" s="67"/>
      <c r="AU11" s="67"/>
      <c r="AV11" s="67"/>
      <c r="AW11" s="67"/>
      <c r="AX11" s="68" t="str">
        <f t="shared" si="21"/>
        <v/>
      </c>
      <c r="AY11" s="68" t="str">
        <f t="shared" si="22"/>
        <v/>
      </c>
      <c r="AZ11" s="68" t="str">
        <f t="shared" si="23"/>
        <v/>
      </c>
      <c r="BA11" s="68" t="str">
        <f t="shared" si="24"/>
        <v/>
      </c>
      <c r="BB11" s="68" t="str">
        <f t="shared" si="25"/>
        <v/>
      </c>
      <c r="BC11" s="69" t="str">
        <f t="shared" si="38"/>
        <v/>
      </c>
      <c r="BD11" s="42"/>
      <c r="BE11" s="46" t="str">
        <f t="shared" si="42"/>
        <v/>
      </c>
      <c r="BF11" s="46" t="str">
        <f t="shared" si="26"/>
        <v/>
      </c>
      <c r="BG11" s="46" t="str">
        <f t="shared" si="27"/>
        <v/>
      </c>
      <c r="BH11" s="46" t="str">
        <f t="shared" si="28"/>
        <v/>
      </c>
      <c r="BI11" s="47" t="str">
        <f t="shared" si="29"/>
        <v/>
      </c>
      <c r="BJ11" s="15">
        <f t="shared" si="30"/>
        <v>0</v>
      </c>
    </row>
    <row r="12" spans="1:62" s="15" customFormat="1" ht="15.75" customHeight="1" x14ac:dyDescent="0.25">
      <c r="A12" s="20" t="str">
        <f t="shared" si="40"/>
        <v/>
      </c>
      <c r="B12" s="10"/>
      <c r="C12" s="10"/>
      <c r="D12" s="26" t="str">
        <f t="shared" si="43"/>
        <v/>
      </c>
      <c r="E12" s="22" t="str">
        <f t="shared" si="44"/>
        <v/>
      </c>
      <c r="F12" s="22" t="str">
        <f t="shared" si="45"/>
        <v/>
      </c>
      <c r="G12" s="22" t="str">
        <f t="shared" si="46"/>
        <v/>
      </c>
      <c r="H12" s="12"/>
      <c r="I12" s="27" t="str">
        <f t="shared" si="47"/>
        <v/>
      </c>
      <c r="J12" s="27"/>
      <c r="K12" s="21" t="str">
        <f t="shared" si="48"/>
        <v/>
      </c>
      <c r="L12" s="14" t="str">
        <f t="shared" si="33"/>
        <v/>
      </c>
      <c r="M12" s="12"/>
      <c r="N12" s="21" t="str">
        <f t="shared" si="34"/>
        <v/>
      </c>
      <c r="O12" s="12"/>
      <c r="P12" s="12"/>
      <c r="Q12" s="21" t="str">
        <f t="shared" si="35"/>
        <v/>
      </c>
      <c r="R12" s="36" t="str">
        <f t="shared" si="49"/>
        <v/>
      </c>
      <c r="S12" s="22" t="str">
        <f t="shared" si="36"/>
        <v/>
      </c>
      <c r="T12" s="28" t="str">
        <f t="shared" si="37"/>
        <v/>
      </c>
      <c r="U12" s="22" t="str">
        <f>IF(A12="","",VLOOKUP(S12,'[1]Indices RT &amp; ARQUUS'!$D:$H,4,FALSE))</f>
        <v/>
      </c>
      <c r="V12" s="23" t="str">
        <f>IF(A12="","",VLOOKUP(S12,'[1]Indices RT &amp; ARQUUS'!$D:$H,3,FALSE))</f>
        <v/>
      </c>
      <c r="W12" s="13"/>
      <c r="X12" s="37" t="str">
        <f t="shared" si="1"/>
        <v/>
      </c>
      <c r="Y12" s="37" t="str">
        <f t="shared" si="2"/>
        <v/>
      </c>
      <c r="Z12" s="22" t="str">
        <f t="shared" si="3"/>
        <v/>
      </c>
      <c r="AA12" s="25" t="str">
        <f t="shared" si="4"/>
        <v/>
      </c>
      <c r="AB12" s="24" t="str">
        <f t="shared" si="5"/>
        <v/>
      </c>
      <c r="AC12" s="37" t="str">
        <f t="shared" si="6"/>
        <v/>
      </c>
      <c r="AD12" s="37" t="str">
        <f t="shared" si="7"/>
        <v/>
      </c>
      <c r="AE12" s="22" t="str">
        <f t="shared" si="8"/>
        <v/>
      </c>
      <c r="AF12" s="22" t="str">
        <f t="shared" si="9"/>
        <v/>
      </c>
      <c r="AG12" s="22" t="str">
        <f t="shared" si="10"/>
        <v/>
      </c>
      <c r="AH12" s="43" t="str">
        <f t="shared" si="11"/>
        <v/>
      </c>
      <c r="AI12" s="37" t="str">
        <f t="shared" si="12"/>
        <v/>
      </c>
      <c r="AJ12" s="44" t="str">
        <f t="shared" si="13"/>
        <v/>
      </c>
      <c r="AK12" s="45" t="str">
        <f t="shared" si="14"/>
        <v/>
      </c>
      <c r="AL12" s="52" t="str">
        <f t="shared" si="15"/>
        <v/>
      </c>
      <c r="AM12" s="52" t="str">
        <f t="shared" si="16"/>
        <v/>
      </c>
      <c r="AN12" s="52" t="str">
        <f t="shared" si="17"/>
        <v/>
      </c>
      <c r="AO12" s="52" t="str">
        <f t="shared" si="18"/>
        <v/>
      </c>
      <c r="AP12" s="52" t="str">
        <f t="shared" si="19"/>
        <v/>
      </c>
      <c r="AQ12" s="52" t="str">
        <f t="shared" si="20"/>
        <v/>
      </c>
      <c r="AR12" s="67"/>
      <c r="AS12" s="67"/>
      <c r="AT12" s="67"/>
      <c r="AU12" s="67"/>
      <c r="AV12" s="67"/>
      <c r="AW12" s="67"/>
      <c r="AX12" s="68" t="str">
        <f t="shared" si="21"/>
        <v/>
      </c>
      <c r="AY12" s="68" t="str">
        <f t="shared" si="22"/>
        <v/>
      </c>
      <c r="AZ12" s="68" t="str">
        <f t="shared" si="23"/>
        <v/>
      </c>
      <c r="BA12" s="68" t="str">
        <f t="shared" si="24"/>
        <v/>
      </c>
      <c r="BB12" s="68" t="str">
        <f t="shared" si="25"/>
        <v/>
      </c>
      <c r="BC12" s="69" t="str">
        <f t="shared" si="38"/>
        <v/>
      </c>
      <c r="BD12" s="42"/>
      <c r="BE12" s="46" t="str">
        <f t="shared" si="42"/>
        <v/>
      </c>
      <c r="BF12" s="46" t="str">
        <f t="shared" si="26"/>
        <v/>
      </c>
      <c r="BG12" s="46" t="str">
        <f t="shared" si="27"/>
        <v/>
      </c>
      <c r="BH12" s="46" t="str">
        <f t="shared" si="28"/>
        <v/>
      </c>
      <c r="BI12" s="47" t="str">
        <f t="shared" si="29"/>
        <v/>
      </c>
      <c r="BJ12" s="15">
        <f t="shared" si="30"/>
        <v>0</v>
      </c>
    </row>
    <row r="13" spans="1:62" s="15" customFormat="1" ht="15.75" customHeight="1" x14ac:dyDescent="0.25">
      <c r="A13" s="20" t="str">
        <f t="shared" si="40"/>
        <v/>
      </c>
      <c r="B13" s="10"/>
      <c r="C13" s="10"/>
      <c r="D13" s="26" t="str">
        <f t="shared" si="43"/>
        <v/>
      </c>
      <c r="E13" s="22" t="str">
        <f t="shared" si="44"/>
        <v/>
      </c>
      <c r="F13" s="22" t="str">
        <f t="shared" si="45"/>
        <v/>
      </c>
      <c r="G13" s="22" t="str">
        <f t="shared" si="46"/>
        <v/>
      </c>
      <c r="H13" s="12"/>
      <c r="I13" s="27" t="str">
        <f t="shared" si="47"/>
        <v/>
      </c>
      <c r="J13" s="27"/>
      <c r="K13" s="21" t="str">
        <f t="shared" si="48"/>
        <v/>
      </c>
      <c r="L13" s="14" t="str">
        <f t="shared" si="33"/>
        <v/>
      </c>
      <c r="M13" s="12"/>
      <c r="N13" s="21" t="str">
        <f t="shared" si="34"/>
        <v/>
      </c>
      <c r="O13" s="12"/>
      <c r="P13" s="12"/>
      <c r="Q13" s="21" t="str">
        <f t="shared" si="35"/>
        <v/>
      </c>
      <c r="R13" s="36" t="str">
        <f t="shared" si="49"/>
        <v/>
      </c>
      <c r="S13" s="22" t="str">
        <f t="shared" si="36"/>
        <v/>
      </c>
      <c r="T13" s="28" t="str">
        <f t="shared" si="37"/>
        <v/>
      </c>
      <c r="U13" s="22" t="str">
        <f>IF(A13="","",VLOOKUP(S13,'[1]Indices RT &amp; ARQUUS'!$D:$H,4,FALSE))</f>
        <v/>
      </c>
      <c r="V13" s="23" t="str">
        <f>IF(A13="","",VLOOKUP(S13,'[1]Indices RT &amp; ARQUUS'!$D:$H,3,FALSE))</f>
        <v/>
      </c>
      <c r="W13" s="13"/>
      <c r="X13" s="37" t="str">
        <f t="shared" si="1"/>
        <v/>
      </c>
      <c r="Y13" s="37" t="str">
        <f t="shared" si="2"/>
        <v/>
      </c>
      <c r="Z13" s="22" t="str">
        <f t="shared" si="3"/>
        <v/>
      </c>
      <c r="AA13" s="25" t="str">
        <f t="shared" si="4"/>
        <v/>
      </c>
      <c r="AB13" s="24" t="str">
        <f t="shared" si="5"/>
        <v/>
      </c>
      <c r="AC13" s="37" t="str">
        <f t="shared" si="6"/>
        <v/>
      </c>
      <c r="AD13" s="37" t="str">
        <f t="shared" si="7"/>
        <v/>
      </c>
      <c r="AE13" s="22" t="str">
        <f t="shared" si="8"/>
        <v/>
      </c>
      <c r="AF13" s="22" t="str">
        <f t="shared" si="9"/>
        <v/>
      </c>
      <c r="AG13" s="22" t="str">
        <f t="shared" si="10"/>
        <v/>
      </c>
      <c r="AH13" s="43" t="str">
        <f t="shared" si="11"/>
        <v/>
      </c>
      <c r="AI13" s="37" t="str">
        <f t="shared" si="12"/>
        <v/>
      </c>
      <c r="AJ13" s="44" t="str">
        <f t="shared" si="13"/>
        <v/>
      </c>
      <c r="AK13" s="45" t="str">
        <f t="shared" si="14"/>
        <v/>
      </c>
      <c r="AL13" s="52" t="str">
        <f t="shared" si="15"/>
        <v/>
      </c>
      <c r="AM13" s="52" t="str">
        <f t="shared" si="16"/>
        <v/>
      </c>
      <c r="AN13" s="52" t="str">
        <f t="shared" si="17"/>
        <v/>
      </c>
      <c r="AO13" s="52" t="str">
        <f t="shared" si="18"/>
        <v/>
      </c>
      <c r="AP13" s="52" t="str">
        <f t="shared" si="19"/>
        <v/>
      </c>
      <c r="AQ13" s="52" t="str">
        <f t="shared" si="20"/>
        <v/>
      </c>
      <c r="AR13" s="67"/>
      <c r="AS13" s="67"/>
      <c r="AT13" s="67"/>
      <c r="AU13" s="67"/>
      <c r="AV13" s="67"/>
      <c r="AW13" s="67"/>
      <c r="AX13" s="68" t="str">
        <f t="shared" si="21"/>
        <v/>
      </c>
      <c r="AY13" s="68" t="str">
        <f t="shared" si="22"/>
        <v/>
      </c>
      <c r="AZ13" s="68" t="str">
        <f t="shared" si="23"/>
        <v/>
      </c>
      <c r="BA13" s="68" t="str">
        <f t="shared" si="24"/>
        <v/>
      </c>
      <c r="BB13" s="68" t="str">
        <f t="shared" si="25"/>
        <v/>
      </c>
      <c r="BC13" s="69" t="str">
        <f t="shared" si="38"/>
        <v/>
      </c>
      <c r="BD13" s="42"/>
      <c r="BE13" s="46" t="str">
        <f t="shared" si="42"/>
        <v/>
      </c>
      <c r="BF13" s="46" t="str">
        <f t="shared" si="26"/>
        <v/>
      </c>
      <c r="BG13" s="46" t="str">
        <f t="shared" si="27"/>
        <v/>
      </c>
      <c r="BH13" s="46" t="str">
        <f t="shared" si="28"/>
        <v/>
      </c>
      <c r="BI13" s="47" t="str">
        <f t="shared" si="29"/>
        <v/>
      </c>
      <c r="BJ13" s="15">
        <f t="shared" si="30"/>
        <v>0</v>
      </c>
    </row>
    <row r="14" spans="1:62" s="15" customFormat="1" ht="15.75" customHeight="1" x14ac:dyDescent="0.25">
      <c r="A14" s="20" t="str">
        <f t="shared" si="40"/>
        <v/>
      </c>
      <c r="B14" s="10"/>
      <c r="C14" s="10"/>
      <c r="D14" s="26" t="str">
        <f t="shared" si="43"/>
        <v/>
      </c>
      <c r="E14" s="22" t="str">
        <f t="shared" si="44"/>
        <v/>
      </c>
      <c r="F14" s="22" t="str">
        <f t="shared" si="45"/>
        <v/>
      </c>
      <c r="G14" s="22" t="str">
        <f t="shared" si="46"/>
        <v/>
      </c>
      <c r="H14" s="12"/>
      <c r="I14" s="27" t="str">
        <f t="shared" si="47"/>
        <v/>
      </c>
      <c r="J14" s="27"/>
      <c r="K14" s="21" t="str">
        <f t="shared" si="48"/>
        <v/>
      </c>
      <c r="L14" s="14" t="str">
        <f t="shared" si="33"/>
        <v/>
      </c>
      <c r="M14" s="12"/>
      <c r="N14" s="21" t="str">
        <f t="shared" si="34"/>
        <v/>
      </c>
      <c r="O14" s="12"/>
      <c r="P14" s="12"/>
      <c r="Q14" s="21" t="str">
        <f t="shared" si="35"/>
        <v/>
      </c>
      <c r="R14" s="36" t="str">
        <f t="shared" si="49"/>
        <v/>
      </c>
      <c r="S14" s="22" t="str">
        <f t="shared" si="36"/>
        <v/>
      </c>
      <c r="T14" s="28" t="str">
        <f t="shared" si="37"/>
        <v/>
      </c>
      <c r="U14" s="22" t="str">
        <f>IF(A14="","",VLOOKUP(S14,'[1]Indices RT &amp; ARQUUS'!$D:$H,4,FALSE))</f>
        <v/>
      </c>
      <c r="V14" s="23" t="str">
        <f>IF(A14="","",VLOOKUP(S14,'[1]Indices RT &amp; ARQUUS'!$D:$H,3,FALSE))</f>
        <v/>
      </c>
      <c r="W14" s="13"/>
      <c r="X14" s="37" t="str">
        <f t="shared" si="1"/>
        <v/>
      </c>
      <c r="Y14" s="37" t="str">
        <f t="shared" si="2"/>
        <v/>
      </c>
      <c r="Z14" s="22" t="str">
        <f t="shared" si="3"/>
        <v/>
      </c>
      <c r="AA14" s="25" t="str">
        <f t="shared" si="4"/>
        <v/>
      </c>
      <c r="AB14" s="24" t="str">
        <f t="shared" si="5"/>
        <v/>
      </c>
      <c r="AC14" s="37" t="str">
        <f t="shared" si="6"/>
        <v/>
      </c>
      <c r="AD14" s="37" t="str">
        <f t="shared" si="7"/>
        <v/>
      </c>
      <c r="AE14" s="22" t="str">
        <f t="shared" si="8"/>
        <v/>
      </c>
      <c r="AF14" s="22" t="str">
        <f t="shared" si="9"/>
        <v/>
      </c>
      <c r="AG14" s="22" t="str">
        <f t="shared" si="10"/>
        <v/>
      </c>
      <c r="AH14" s="43" t="str">
        <f t="shared" si="11"/>
        <v/>
      </c>
      <c r="AI14" s="37" t="str">
        <f t="shared" si="12"/>
        <v/>
      </c>
      <c r="AJ14" s="44" t="str">
        <f t="shared" si="13"/>
        <v/>
      </c>
      <c r="AK14" s="45" t="str">
        <f t="shared" si="14"/>
        <v/>
      </c>
      <c r="AL14" s="52" t="str">
        <f t="shared" si="15"/>
        <v/>
      </c>
      <c r="AM14" s="52" t="str">
        <f t="shared" si="16"/>
        <v/>
      </c>
      <c r="AN14" s="52" t="str">
        <f t="shared" si="17"/>
        <v/>
      </c>
      <c r="AO14" s="52" t="str">
        <f t="shared" si="18"/>
        <v/>
      </c>
      <c r="AP14" s="52" t="str">
        <f t="shared" si="19"/>
        <v/>
      </c>
      <c r="AQ14" s="52" t="str">
        <f t="shared" si="20"/>
        <v/>
      </c>
      <c r="AR14" s="67"/>
      <c r="AS14" s="67"/>
      <c r="AT14" s="67"/>
      <c r="AU14" s="67"/>
      <c r="AV14" s="67"/>
      <c r="AW14" s="67"/>
      <c r="AX14" s="68" t="str">
        <f t="shared" si="21"/>
        <v/>
      </c>
      <c r="AY14" s="68" t="str">
        <f t="shared" si="22"/>
        <v/>
      </c>
      <c r="AZ14" s="68" t="str">
        <f t="shared" si="23"/>
        <v/>
      </c>
      <c r="BA14" s="68" t="str">
        <f t="shared" si="24"/>
        <v/>
      </c>
      <c r="BB14" s="68" t="str">
        <f t="shared" si="25"/>
        <v/>
      </c>
      <c r="BC14" s="69" t="str">
        <f t="shared" si="38"/>
        <v/>
      </c>
      <c r="BD14" s="42"/>
      <c r="BE14" s="46" t="str">
        <f t="shared" si="42"/>
        <v/>
      </c>
      <c r="BF14" s="46" t="str">
        <f t="shared" si="26"/>
        <v/>
      </c>
      <c r="BG14" s="46" t="str">
        <f t="shared" si="27"/>
        <v/>
      </c>
      <c r="BH14" s="46" t="str">
        <f t="shared" si="28"/>
        <v/>
      </c>
      <c r="BI14" s="47" t="str">
        <f t="shared" si="29"/>
        <v/>
      </c>
      <c r="BJ14" s="15">
        <f t="shared" si="30"/>
        <v>0</v>
      </c>
    </row>
    <row r="15" spans="1:62" s="15" customFormat="1" ht="15.75" customHeight="1" x14ac:dyDescent="0.25">
      <c r="A15" s="20" t="str">
        <f t="shared" si="40"/>
        <v/>
      </c>
      <c r="B15" s="10"/>
      <c r="C15" s="10"/>
      <c r="D15" s="26" t="str">
        <f t="shared" si="43"/>
        <v/>
      </c>
      <c r="E15" s="22" t="str">
        <f t="shared" si="44"/>
        <v/>
      </c>
      <c r="F15" s="22" t="str">
        <f t="shared" si="45"/>
        <v/>
      </c>
      <c r="G15" s="22" t="str">
        <f t="shared" si="46"/>
        <v/>
      </c>
      <c r="H15" s="12"/>
      <c r="I15" s="27" t="str">
        <f t="shared" si="47"/>
        <v/>
      </c>
      <c r="J15" s="27"/>
      <c r="K15" s="21" t="str">
        <f t="shared" si="48"/>
        <v/>
      </c>
      <c r="L15" s="14" t="str">
        <f t="shared" si="33"/>
        <v/>
      </c>
      <c r="M15" s="12"/>
      <c r="N15" s="21" t="str">
        <f t="shared" si="34"/>
        <v/>
      </c>
      <c r="O15" s="12"/>
      <c r="P15" s="12"/>
      <c r="Q15" s="21" t="str">
        <f t="shared" si="35"/>
        <v/>
      </c>
      <c r="R15" s="36" t="str">
        <f t="shared" si="49"/>
        <v/>
      </c>
      <c r="S15" s="22" t="str">
        <f t="shared" si="36"/>
        <v/>
      </c>
      <c r="T15" s="28" t="str">
        <f t="shared" si="37"/>
        <v/>
      </c>
      <c r="U15" s="22" t="str">
        <f>IF(A15="","",VLOOKUP(S15,'[1]Indices RT &amp; ARQUUS'!$D:$H,4,FALSE))</f>
        <v/>
      </c>
      <c r="V15" s="23" t="str">
        <f>IF(A15="","",VLOOKUP(S15,'[1]Indices RT &amp; ARQUUS'!$D:$H,3,FALSE))</f>
        <v/>
      </c>
      <c r="W15" s="13"/>
      <c r="X15" s="37" t="str">
        <f t="shared" si="1"/>
        <v/>
      </c>
      <c r="Y15" s="37" t="str">
        <f t="shared" si="2"/>
        <v/>
      </c>
      <c r="Z15" s="22" t="str">
        <f t="shared" si="3"/>
        <v/>
      </c>
      <c r="AA15" s="25" t="str">
        <f t="shared" si="4"/>
        <v/>
      </c>
      <c r="AB15" s="24" t="str">
        <f t="shared" si="5"/>
        <v/>
      </c>
      <c r="AC15" s="37" t="str">
        <f t="shared" si="6"/>
        <v/>
      </c>
      <c r="AD15" s="37" t="str">
        <f t="shared" si="7"/>
        <v/>
      </c>
      <c r="AE15" s="22" t="str">
        <f t="shared" si="8"/>
        <v/>
      </c>
      <c r="AF15" s="22" t="str">
        <f t="shared" si="9"/>
        <v/>
      </c>
      <c r="AG15" s="22" t="str">
        <f t="shared" si="10"/>
        <v/>
      </c>
      <c r="AH15" s="43" t="str">
        <f t="shared" si="11"/>
        <v/>
      </c>
      <c r="AI15" s="37" t="str">
        <f t="shared" si="12"/>
        <v/>
      </c>
      <c r="AJ15" s="44" t="str">
        <f t="shared" si="13"/>
        <v/>
      </c>
      <c r="AK15" s="45" t="str">
        <f t="shared" si="14"/>
        <v/>
      </c>
      <c r="AL15" s="52" t="str">
        <f t="shared" si="15"/>
        <v/>
      </c>
      <c r="AM15" s="52" t="str">
        <f t="shared" si="16"/>
        <v/>
      </c>
      <c r="AN15" s="52" t="str">
        <f t="shared" si="17"/>
        <v/>
      </c>
      <c r="AO15" s="52" t="str">
        <f t="shared" si="18"/>
        <v/>
      </c>
      <c r="AP15" s="52" t="str">
        <f t="shared" si="19"/>
        <v/>
      </c>
      <c r="AQ15" s="52" t="str">
        <f t="shared" si="20"/>
        <v/>
      </c>
      <c r="AR15" s="67"/>
      <c r="AS15" s="67"/>
      <c r="AT15" s="67"/>
      <c r="AU15" s="67"/>
      <c r="AV15" s="67"/>
      <c r="AW15" s="67"/>
      <c r="AX15" s="68" t="str">
        <f t="shared" si="21"/>
        <v/>
      </c>
      <c r="AY15" s="68" t="str">
        <f t="shared" si="22"/>
        <v/>
      </c>
      <c r="AZ15" s="68" t="str">
        <f t="shared" si="23"/>
        <v/>
      </c>
      <c r="BA15" s="68" t="str">
        <f t="shared" si="24"/>
        <v/>
      </c>
      <c r="BB15" s="68" t="str">
        <f t="shared" si="25"/>
        <v/>
      </c>
      <c r="BC15" s="69" t="str">
        <f t="shared" si="38"/>
        <v/>
      </c>
      <c r="BD15" s="42"/>
      <c r="BE15" s="46" t="str">
        <f t="shared" si="42"/>
        <v/>
      </c>
      <c r="BF15" s="46" t="str">
        <f t="shared" si="26"/>
        <v/>
      </c>
      <c r="BG15" s="46" t="str">
        <f t="shared" si="27"/>
        <v/>
      </c>
      <c r="BH15" s="46" t="str">
        <f t="shared" si="28"/>
        <v/>
      </c>
      <c r="BI15" s="47" t="str">
        <f t="shared" si="29"/>
        <v/>
      </c>
      <c r="BJ15" s="15">
        <f t="shared" si="30"/>
        <v>0</v>
      </c>
    </row>
    <row r="16" spans="1:62" s="15" customFormat="1" ht="15.75" customHeight="1" x14ac:dyDescent="0.25">
      <c r="A16" s="20" t="str">
        <f t="shared" si="40"/>
        <v/>
      </c>
      <c r="B16" s="10"/>
      <c r="C16" s="10"/>
      <c r="D16" s="26" t="str">
        <f t="shared" si="43"/>
        <v/>
      </c>
      <c r="E16" s="22" t="str">
        <f t="shared" si="44"/>
        <v/>
      </c>
      <c r="F16" s="22" t="str">
        <f t="shared" si="45"/>
        <v/>
      </c>
      <c r="G16" s="22" t="str">
        <f t="shared" si="46"/>
        <v/>
      </c>
      <c r="H16" s="12"/>
      <c r="I16" s="27" t="str">
        <f t="shared" si="47"/>
        <v/>
      </c>
      <c r="J16" s="27"/>
      <c r="K16" s="21" t="str">
        <f t="shared" si="48"/>
        <v/>
      </c>
      <c r="L16" s="14" t="str">
        <f t="shared" si="33"/>
        <v/>
      </c>
      <c r="M16" s="12"/>
      <c r="N16" s="21" t="str">
        <f t="shared" si="34"/>
        <v/>
      </c>
      <c r="O16" s="12"/>
      <c r="P16" s="12"/>
      <c r="Q16" s="21" t="str">
        <f t="shared" si="35"/>
        <v/>
      </c>
      <c r="R16" s="36" t="str">
        <f t="shared" si="49"/>
        <v/>
      </c>
      <c r="S16" s="22" t="str">
        <f t="shared" si="36"/>
        <v/>
      </c>
      <c r="T16" s="28" t="str">
        <f t="shared" si="37"/>
        <v/>
      </c>
      <c r="U16" s="22" t="str">
        <f>IF(A16="","",VLOOKUP(S16,'[1]Indices RT &amp; ARQUUS'!$D:$H,4,FALSE))</f>
        <v/>
      </c>
      <c r="V16" s="23" t="str">
        <f>IF(A16="","",VLOOKUP(S16,'[1]Indices RT &amp; ARQUUS'!$D:$H,3,FALSE))</f>
        <v/>
      </c>
      <c r="W16" s="13"/>
      <c r="X16" s="37" t="str">
        <f t="shared" si="1"/>
        <v/>
      </c>
      <c r="Y16" s="37" t="str">
        <f t="shared" si="2"/>
        <v/>
      </c>
      <c r="Z16" s="22" t="str">
        <f t="shared" si="3"/>
        <v/>
      </c>
      <c r="AA16" s="25" t="str">
        <f t="shared" si="4"/>
        <v/>
      </c>
      <c r="AB16" s="24" t="str">
        <f t="shared" si="5"/>
        <v/>
      </c>
      <c r="AC16" s="37" t="str">
        <f t="shared" si="6"/>
        <v/>
      </c>
      <c r="AD16" s="37" t="str">
        <f t="shared" si="7"/>
        <v/>
      </c>
      <c r="AE16" s="22" t="str">
        <f t="shared" si="8"/>
        <v/>
      </c>
      <c r="AF16" s="22" t="str">
        <f t="shared" si="9"/>
        <v/>
      </c>
      <c r="AG16" s="22" t="str">
        <f t="shared" si="10"/>
        <v/>
      </c>
      <c r="AH16" s="43" t="str">
        <f t="shared" si="11"/>
        <v/>
      </c>
      <c r="AI16" s="37" t="str">
        <f t="shared" si="12"/>
        <v/>
      </c>
      <c r="AJ16" s="44" t="str">
        <f t="shared" si="13"/>
        <v/>
      </c>
      <c r="AK16" s="45" t="str">
        <f t="shared" si="14"/>
        <v/>
      </c>
      <c r="AL16" s="52" t="str">
        <f t="shared" si="15"/>
        <v/>
      </c>
      <c r="AM16" s="52" t="str">
        <f t="shared" si="16"/>
        <v/>
      </c>
      <c r="AN16" s="52" t="str">
        <f t="shared" si="17"/>
        <v/>
      </c>
      <c r="AO16" s="52" t="str">
        <f t="shared" si="18"/>
        <v/>
      </c>
      <c r="AP16" s="52" t="str">
        <f t="shared" si="19"/>
        <v/>
      </c>
      <c r="AQ16" s="52" t="str">
        <f t="shared" si="20"/>
        <v/>
      </c>
      <c r="AR16" s="67"/>
      <c r="AS16" s="67"/>
      <c r="AT16" s="67"/>
      <c r="AU16" s="67"/>
      <c r="AV16" s="67"/>
      <c r="AW16" s="67"/>
      <c r="AX16" s="68" t="str">
        <f t="shared" si="21"/>
        <v/>
      </c>
      <c r="AY16" s="68" t="str">
        <f t="shared" si="22"/>
        <v/>
      </c>
      <c r="AZ16" s="68" t="str">
        <f t="shared" si="23"/>
        <v/>
      </c>
      <c r="BA16" s="68" t="str">
        <f t="shared" si="24"/>
        <v/>
      </c>
      <c r="BB16" s="68" t="str">
        <f t="shared" si="25"/>
        <v/>
      </c>
      <c r="BC16" s="69" t="str">
        <f t="shared" si="38"/>
        <v/>
      </c>
      <c r="BD16" s="42"/>
      <c r="BE16" s="46" t="str">
        <f t="shared" si="42"/>
        <v/>
      </c>
      <c r="BF16" s="46" t="str">
        <f t="shared" si="26"/>
        <v/>
      </c>
      <c r="BG16" s="46" t="str">
        <f t="shared" si="27"/>
        <v/>
      </c>
      <c r="BH16" s="46" t="str">
        <f t="shared" si="28"/>
        <v/>
      </c>
      <c r="BI16" s="47" t="str">
        <f t="shared" si="29"/>
        <v/>
      </c>
      <c r="BJ16" s="15">
        <f t="shared" si="30"/>
        <v>0</v>
      </c>
    </row>
    <row r="17" spans="1:62" s="15" customFormat="1" ht="15.75" customHeight="1" x14ac:dyDescent="0.25">
      <c r="A17" s="20" t="str">
        <f t="shared" si="40"/>
        <v/>
      </c>
      <c r="B17" s="10"/>
      <c r="C17" s="10"/>
      <c r="D17" s="26" t="str">
        <f t="shared" si="43"/>
        <v/>
      </c>
      <c r="E17" s="22" t="str">
        <f t="shared" si="44"/>
        <v/>
      </c>
      <c r="F17" s="22" t="str">
        <f t="shared" si="45"/>
        <v/>
      </c>
      <c r="G17" s="22" t="str">
        <f t="shared" si="46"/>
        <v/>
      </c>
      <c r="H17" s="12"/>
      <c r="I17" s="27" t="str">
        <f t="shared" si="47"/>
        <v/>
      </c>
      <c r="J17" s="27"/>
      <c r="K17" s="21" t="str">
        <f t="shared" si="48"/>
        <v/>
      </c>
      <c r="L17" s="14" t="str">
        <f t="shared" si="33"/>
        <v/>
      </c>
      <c r="M17" s="12"/>
      <c r="N17" s="21" t="str">
        <f t="shared" si="34"/>
        <v/>
      </c>
      <c r="O17" s="12"/>
      <c r="P17" s="12"/>
      <c r="Q17" s="21" t="str">
        <f t="shared" si="35"/>
        <v/>
      </c>
      <c r="R17" s="36" t="str">
        <f t="shared" si="49"/>
        <v/>
      </c>
      <c r="S17" s="22" t="str">
        <f t="shared" si="36"/>
        <v/>
      </c>
      <c r="T17" s="28" t="str">
        <f t="shared" si="37"/>
        <v/>
      </c>
      <c r="U17" s="22" t="str">
        <f>IF(A17="","",VLOOKUP(S17,'[1]Indices RT &amp; ARQUUS'!$D:$H,4,FALSE))</f>
        <v/>
      </c>
      <c r="V17" s="23" t="str">
        <f>IF(A17="","",VLOOKUP(S17,'[1]Indices RT &amp; ARQUUS'!$D:$H,3,FALSE))</f>
        <v/>
      </c>
      <c r="W17" s="13"/>
      <c r="X17" s="37" t="str">
        <f t="shared" si="1"/>
        <v/>
      </c>
      <c r="Y17" s="37" t="str">
        <f t="shared" si="2"/>
        <v/>
      </c>
      <c r="Z17" s="22" t="str">
        <f t="shared" si="3"/>
        <v/>
      </c>
      <c r="AA17" s="25" t="str">
        <f t="shared" si="4"/>
        <v/>
      </c>
      <c r="AB17" s="24" t="str">
        <f t="shared" si="5"/>
        <v/>
      </c>
      <c r="AC17" s="37" t="str">
        <f t="shared" si="6"/>
        <v/>
      </c>
      <c r="AD17" s="37" t="str">
        <f t="shared" si="7"/>
        <v/>
      </c>
      <c r="AE17" s="22" t="str">
        <f t="shared" si="8"/>
        <v/>
      </c>
      <c r="AF17" s="22" t="str">
        <f t="shared" si="9"/>
        <v/>
      </c>
      <c r="AG17" s="22" t="str">
        <f t="shared" si="10"/>
        <v/>
      </c>
      <c r="AH17" s="43" t="str">
        <f t="shared" si="11"/>
        <v/>
      </c>
      <c r="AI17" s="37" t="str">
        <f t="shared" si="12"/>
        <v/>
      </c>
      <c r="AJ17" s="44" t="str">
        <f t="shared" si="13"/>
        <v/>
      </c>
      <c r="AK17" s="45" t="str">
        <f t="shared" si="14"/>
        <v/>
      </c>
      <c r="AL17" s="52" t="str">
        <f t="shared" si="15"/>
        <v/>
      </c>
      <c r="AM17" s="52" t="str">
        <f t="shared" si="16"/>
        <v/>
      </c>
      <c r="AN17" s="52" t="str">
        <f t="shared" si="17"/>
        <v/>
      </c>
      <c r="AO17" s="52" t="str">
        <f t="shared" si="18"/>
        <v/>
      </c>
      <c r="AP17" s="52" t="str">
        <f t="shared" si="19"/>
        <v/>
      </c>
      <c r="AQ17" s="52" t="str">
        <f t="shared" si="20"/>
        <v/>
      </c>
      <c r="AR17" s="67"/>
      <c r="AS17" s="67"/>
      <c r="AT17" s="67"/>
      <c r="AU17" s="67"/>
      <c r="AV17" s="67"/>
      <c r="AW17" s="67"/>
      <c r="AX17" s="68" t="str">
        <f t="shared" si="21"/>
        <v/>
      </c>
      <c r="AY17" s="68" t="str">
        <f t="shared" si="22"/>
        <v/>
      </c>
      <c r="AZ17" s="68" t="str">
        <f t="shared" si="23"/>
        <v/>
      </c>
      <c r="BA17" s="68" t="str">
        <f t="shared" si="24"/>
        <v/>
      </c>
      <c r="BB17" s="68" t="str">
        <f t="shared" si="25"/>
        <v/>
      </c>
      <c r="BC17" s="69" t="str">
        <f t="shared" si="38"/>
        <v/>
      </c>
      <c r="BD17" s="42"/>
      <c r="BE17" s="46" t="str">
        <f t="shared" si="42"/>
        <v/>
      </c>
      <c r="BF17" s="46" t="str">
        <f t="shared" si="26"/>
        <v/>
      </c>
      <c r="BG17" s="46" t="str">
        <f t="shared" si="27"/>
        <v/>
      </c>
      <c r="BH17" s="46" t="str">
        <f t="shared" si="28"/>
        <v/>
      </c>
      <c r="BI17" s="47" t="str">
        <f t="shared" si="29"/>
        <v/>
      </c>
      <c r="BJ17" s="15">
        <f t="shared" si="30"/>
        <v>0</v>
      </c>
    </row>
    <row r="18" spans="1:62" s="15" customFormat="1" ht="15.75" customHeight="1" x14ac:dyDescent="0.25">
      <c r="A18" s="20" t="str">
        <f t="shared" si="40"/>
        <v/>
      </c>
      <c r="B18" s="10"/>
      <c r="C18" s="10"/>
      <c r="D18" s="26" t="str">
        <f t="shared" si="43"/>
        <v/>
      </c>
      <c r="E18" s="22" t="str">
        <f t="shared" si="44"/>
        <v/>
      </c>
      <c r="F18" s="22" t="str">
        <f t="shared" si="45"/>
        <v/>
      </c>
      <c r="G18" s="22" t="str">
        <f t="shared" si="46"/>
        <v/>
      </c>
      <c r="H18" s="12"/>
      <c r="I18" s="27" t="str">
        <f t="shared" si="47"/>
        <v/>
      </c>
      <c r="J18" s="27"/>
      <c r="K18" s="21" t="str">
        <f t="shared" si="48"/>
        <v/>
      </c>
      <c r="L18" s="14" t="str">
        <f t="shared" si="33"/>
        <v/>
      </c>
      <c r="M18" s="12"/>
      <c r="N18" s="21" t="str">
        <f t="shared" si="34"/>
        <v/>
      </c>
      <c r="O18" s="12"/>
      <c r="P18" s="12"/>
      <c r="Q18" s="21" t="str">
        <f t="shared" si="35"/>
        <v/>
      </c>
      <c r="R18" s="36" t="str">
        <f t="shared" si="49"/>
        <v/>
      </c>
      <c r="S18" s="22" t="str">
        <f t="shared" si="36"/>
        <v/>
      </c>
      <c r="T18" s="28" t="str">
        <f t="shared" si="37"/>
        <v/>
      </c>
      <c r="U18" s="22" t="str">
        <f>IF(A18="","",VLOOKUP(S18,'[1]Indices RT &amp; ARQUUS'!$D:$H,4,FALSE))</f>
        <v/>
      </c>
      <c r="V18" s="23" t="str">
        <f>IF(A18="","",VLOOKUP(S18,'[1]Indices RT &amp; ARQUUS'!$D:$H,3,FALSE))</f>
        <v/>
      </c>
      <c r="W18" s="13"/>
      <c r="X18" s="37" t="str">
        <f t="shared" si="1"/>
        <v/>
      </c>
      <c r="Y18" s="37" t="str">
        <f t="shared" si="2"/>
        <v/>
      </c>
      <c r="Z18" s="22" t="str">
        <f t="shared" si="3"/>
        <v/>
      </c>
      <c r="AA18" s="25" t="str">
        <f t="shared" si="4"/>
        <v/>
      </c>
      <c r="AB18" s="24" t="str">
        <f t="shared" si="5"/>
        <v/>
      </c>
      <c r="AC18" s="37" t="str">
        <f t="shared" si="6"/>
        <v/>
      </c>
      <c r="AD18" s="37" t="str">
        <f t="shared" si="7"/>
        <v/>
      </c>
      <c r="AE18" s="22" t="str">
        <f t="shared" si="8"/>
        <v/>
      </c>
      <c r="AF18" s="22" t="str">
        <f t="shared" si="9"/>
        <v/>
      </c>
      <c r="AG18" s="22" t="str">
        <f t="shared" si="10"/>
        <v/>
      </c>
      <c r="AH18" s="43" t="str">
        <f t="shared" si="11"/>
        <v/>
      </c>
      <c r="AI18" s="37" t="str">
        <f t="shared" si="12"/>
        <v/>
      </c>
      <c r="AJ18" s="44" t="str">
        <f t="shared" si="13"/>
        <v/>
      </c>
      <c r="AK18" s="45" t="str">
        <f t="shared" si="14"/>
        <v/>
      </c>
      <c r="AL18" s="52" t="str">
        <f t="shared" si="15"/>
        <v/>
      </c>
      <c r="AM18" s="52" t="str">
        <f t="shared" si="16"/>
        <v/>
      </c>
      <c r="AN18" s="52" t="str">
        <f t="shared" si="17"/>
        <v/>
      </c>
      <c r="AO18" s="52" t="str">
        <f t="shared" si="18"/>
        <v/>
      </c>
      <c r="AP18" s="52" t="str">
        <f t="shared" si="19"/>
        <v/>
      </c>
      <c r="AQ18" s="52" t="str">
        <f t="shared" si="20"/>
        <v/>
      </c>
      <c r="AR18" s="67"/>
      <c r="AS18" s="67"/>
      <c r="AT18" s="67"/>
      <c r="AU18" s="67"/>
      <c r="AV18" s="67"/>
      <c r="AW18" s="67"/>
      <c r="AX18" s="68" t="str">
        <f t="shared" si="21"/>
        <v/>
      </c>
      <c r="AY18" s="68" t="str">
        <f t="shared" si="22"/>
        <v/>
      </c>
      <c r="AZ18" s="68" t="str">
        <f t="shared" si="23"/>
        <v/>
      </c>
      <c r="BA18" s="68" t="str">
        <f t="shared" si="24"/>
        <v/>
      </c>
      <c r="BB18" s="68" t="str">
        <f t="shared" si="25"/>
        <v/>
      </c>
      <c r="BC18" s="69" t="str">
        <f t="shared" si="38"/>
        <v/>
      </c>
      <c r="BD18" s="42"/>
      <c r="BE18" s="46" t="str">
        <f t="shared" si="42"/>
        <v/>
      </c>
      <c r="BF18" s="46" t="str">
        <f t="shared" si="26"/>
        <v/>
      </c>
      <c r="BG18" s="46" t="str">
        <f t="shared" si="27"/>
        <v/>
      </c>
      <c r="BH18" s="46" t="str">
        <f t="shared" si="28"/>
        <v/>
      </c>
      <c r="BI18" s="47" t="str">
        <f t="shared" si="29"/>
        <v/>
      </c>
      <c r="BJ18" s="15">
        <f t="shared" si="30"/>
        <v>0</v>
      </c>
    </row>
    <row r="19" spans="1:62" s="15" customFormat="1" ht="15.75" customHeight="1" x14ac:dyDescent="0.25">
      <c r="A19" s="20" t="str">
        <f t="shared" si="40"/>
        <v/>
      </c>
      <c r="B19" s="10"/>
      <c r="C19" s="10"/>
      <c r="D19" s="26" t="str">
        <f t="shared" si="43"/>
        <v/>
      </c>
      <c r="E19" s="22" t="str">
        <f t="shared" si="44"/>
        <v/>
      </c>
      <c r="F19" s="22" t="str">
        <f t="shared" si="45"/>
        <v/>
      </c>
      <c r="G19" s="22" t="str">
        <f t="shared" si="46"/>
        <v/>
      </c>
      <c r="H19" s="12"/>
      <c r="I19" s="27" t="str">
        <f t="shared" si="47"/>
        <v/>
      </c>
      <c r="J19" s="27"/>
      <c r="K19" s="21" t="str">
        <f t="shared" si="48"/>
        <v/>
      </c>
      <c r="L19" s="14" t="str">
        <f t="shared" si="33"/>
        <v/>
      </c>
      <c r="M19" s="12"/>
      <c r="N19" s="21" t="str">
        <f t="shared" si="34"/>
        <v/>
      </c>
      <c r="O19" s="12"/>
      <c r="P19" s="12"/>
      <c r="Q19" s="21" t="str">
        <f t="shared" si="35"/>
        <v/>
      </c>
      <c r="R19" s="36" t="str">
        <f t="shared" si="49"/>
        <v/>
      </c>
      <c r="S19" s="22" t="str">
        <f t="shared" si="36"/>
        <v/>
      </c>
      <c r="T19" s="28" t="str">
        <f t="shared" si="37"/>
        <v/>
      </c>
      <c r="U19" s="22" t="str">
        <f>IF(A19="","",VLOOKUP(S19,'[1]Indices RT &amp; ARQUUS'!$D:$H,4,FALSE))</f>
        <v/>
      </c>
      <c r="V19" s="23" t="str">
        <f>IF(A19="","",VLOOKUP(S19,'[1]Indices RT &amp; ARQUUS'!$D:$H,3,FALSE))</f>
        <v/>
      </c>
      <c r="W19" s="13"/>
      <c r="X19" s="37" t="str">
        <f t="shared" si="1"/>
        <v/>
      </c>
      <c r="Y19" s="37" t="str">
        <f t="shared" si="2"/>
        <v/>
      </c>
      <c r="Z19" s="22" t="str">
        <f t="shared" si="3"/>
        <v/>
      </c>
      <c r="AA19" s="25" t="str">
        <f t="shared" si="4"/>
        <v/>
      </c>
      <c r="AB19" s="24" t="str">
        <f t="shared" si="5"/>
        <v/>
      </c>
      <c r="AC19" s="37" t="str">
        <f t="shared" si="6"/>
        <v/>
      </c>
      <c r="AD19" s="37" t="str">
        <f t="shared" si="7"/>
        <v/>
      </c>
      <c r="AE19" s="22" t="str">
        <f t="shared" si="8"/>
        <v/>
      </c>
      <c r="AF19" s="22" t="str">
        <f t="shared" si="9"/>
        <v/>
      </c>
      <c r="AG19" s="22" t="str">
        <f t="shared" si="10"/>
        <v/>
      </c>
      <c r="AH19" s="43" t="str">
        <f t="shared" si="11"/>
        <v/>
      </c>
      <c r="AI19" s="37" t="str">
        <f t="shared" si="12"/>
        <v/>
      </c>
      <c r="AJ19" s="44" t="str">
        <f t="shared" si="13"/>
        <v/>
      </c>
      <c r="AK19" s="45" t="str">
        <f t="shared" si="14"/>
        <v/>
      </c>
      <c r="AL19" s="52" t="str">
        <f t="shared" si="15"/>
        <v/>
      </c>
      <c r="AM19" s="52" t="str">
        <f t="shared" si="16"/>
        <v/>
      </c>
      <c r="AN19" s="52" t="str">
        <f t="shared" si="17"/>
        <v/>
      </c>
      <c r="AO19" s="52" t="str">
        <f t="shared" si="18"/>
        <v/>
      </c>
      <c r="AP19" s="52" t="str">
        <f t="shared" si="19"/>
        <v/>
      </c>
      <c r="AQ19" s="52" t="str">
        <f t="shared" si="20"/>
        <v/>
      </c>
      <c r="AR19" s="67"/>
      <c r="AS19" s="67"/>
      <c r="AT19" s="67"/>
      <c r="AU19" s="67"/>
      <c r="AV19" s="67"/>
      <c r="AW19" s="67"/>
      <c r="AX19" s="68" t="str">
        <f t="shared" si="21"/>
        <v/>
      </c>
      <c r="AY19" s="68" t="str">
        <f t="shared" si="22"/>
        <v/>
      </c>
      <c r="AZ19" s="68" t="str">
        <f t="shared" si="23"/>
        <v/>
      </c>
      <c r="BA19" s="68" t="str">
        <f t="shared" si="24"/>
        <v/>
      </c>
      <c r="BB19" s="68" t="str">
        <f t="shared" si="25"/>
        <v/>
      </c>
      <c r="BC19" s="69" t="str">
        <f t="shared" si="38"/>
        <v/>
      </c>
      <c r="BD19" s="42"/>
      <c r="BE19" s="46" t="str">
        <f t="shared" si="42"/>
        <v/>
      </c>
      <c r="BF19" s="46" t="str">
        <f t="shared" si="26"/>
        <v/>
      </c>
      <c r="BG19" s="46" t="str">
        <f t="shared" si="27"/>
        <v/>
      </c>
      <c r="BH19" s="46" t="str">
        <f t="shared" si="28"/>
        <v/>
      </c>
      <c r="BI19" s="47" t="str">
        <f t="shared" si="29"/>
        <v/>
      </c>
      <c r="BJ19" s="15">
        <f t="shared" si="30"/>
        <v>0</v>
      </c>
    </row>
    <row r="20" spans="1:62" s="15" customFormat="1" ht="15.75" customHeight="1" x14ac:dyDescent="0.25">
      <c r="A20" s="20" t="str">
        <f t="shared" si="40"/>
        <v/>
      </c>
      <c r="B20" s="10"/>
      <c r="C20" s="10"/>
      <c r="D20" s="26" t="str">
        <f t="shared" si="43"/>
        <v/>
      </c>
      <c r="E20" s="22" t="str">
        <f t="shared" si="44"/>
        <v/>
      </c>
      <c r="F20" s="22" t="str">
        <f t="shared" si="45"/>
        <v/>
      </c>
      <c r="G20" s="22" t="str">
        <f t="shared" si="46"/>
        <v/>
      </c>
      <c r="H20" s="12"/>
      <c r="I20" s="27" t="str">
        <f t="shared" si="47"/>
        <v/>
      </c>
      <c r="J20" s="27"/>
      <c r="K20" s="21" t="str">
        <f t="shared" si="48"/>
        <v/>
      </c>
      <c r="L20" s="14" t="str">
        <f t="shared" si="33"/>
        <v/>
      </c>
      <c r="M20" s="12"/>
      <c r="N20" s="21" t="str">
        <f t="shared" si="34"/>
        <v/>
      </c>
      <c r="O20" s="12"/>
      <c r="P20" s="12"/>
      <c r="Q20" s="21" t="str">
        <f t="shared" si="35"/>
        <v/>
      </c>
      <c r="R20" s="36" t="str">
        <f t="shared" si="49"/>
        <v/>
      </c>
      <c r="S20" s="22" t="str">
        <f t="shared" si="36"/>
        <v/>
      </c>
      <c r="T20" s="28" t="str">
        <f t="shared" si="37"/>
        <v/>
      </c>
      <c r="U20" s="22" t="str">
        <f>IF(A20="","",VLOOKUP(S20,'[1]Indices RT &amp; ARQUUS'!$D:$H,4,FALSE))</f>
        <v/>
      </c>
      <c r="V20" s="23" t="str">
        <f>IF(A20="","",VLOOKUP(S20,'[1]Indices RT &amp; ARQUUS'!$D:$H,3,FALSE))</f>
        <v/>
      </c>
      <c r="W20" s="13"/>
      <c r="X20" s="37" t="str">
        <f t="shared" si="1"/>
        <v/>
      </c>
      <c r="Y20" s="37" t="str">
        <f t="shared" si="2"/>
        <v/>
      </c>
      <c r="Z20" s="22" t="str">
        <f t="shared" si="3"/>
        <v/>
      </c>
      <c r="AA20" s="25" t="str">
        <f t="shared" si="4"/>
        <v/>
      </c>
      <c r="AB20" s="24" t="str">
        <f t="shared" si="5"/>
        <v/>
      </c>
      <c r="AC20" s="37" t="str">
        <f t="shared" si="6"/>
        <v/>
      </c>
      <c r="AD20" s="37" t="str">
        <f t="shared" si="7"/>
        <v/>
      </c>
      <c r="AE20" s="22" t="str">
        <f t="shared" si="8"/>
        <v/>
      </c>
      <c r="AF20" s="22" t="str">
        <f t="shared" si="9"/>
        <v/>
      </c>
      <c r="AG20" s="22" t="str">
        <f t="shared" si="10"/>
        <v/>
      </c>
      <c r="AH20" s="43" t="str">
        <f t="shared" si="11"/>
        <v/>
      </c>
      <c r="AI20" s="37" t="str">
        <f t="shared" si="12"/>
        <v/>
      </c>
      <c r="AJ20" s="44" t="str">
        <f t="shared" si="13"/>
        <v/>
      </c>
      <c r="AK20" s="45" t="str">
        <f t="shared" si="14"/>
        <v/>
      </c>
      <c r="AL20" s="52" t="str">
        <f t="shared" si="15"/>
        <v/>
      </c>
      <c r="AM20" s="52" t="str">
        <f t="shared" si="16"/>
        <v/>
      </c>
      <c r="AN20" s="52" t="str">
        <f t="shared" si="17"/>
        <v/>
      </c>
      <c r="AO20" s="52" t="str">
        <f t="shared" si="18"/>
        <v/>
      </c>
      <c r="AP20" s="52" t="str">
        <f t="shared" si="19"/>
        <v/>
      </c>
      <c r="AQ20" s="52" t="str">
        <f t="shared" si="20"/>
        <v/>
      </c>
      <c r="AR20" s="67"/>
      <c r="AS20" s="67"/>
      <c r="AT20" s="67"/>
      <c r="AU20" s="67"/>
      <c r="AV20" s="67"/>
      <c r="AW20" s="67"/>
      <c r="AX20" s="68" t="str">
        <f t="shared" si="21"/>
        <v/>
      </c>
      <c r="AY20" s="68" t="str">
        <f t="shared" si="22"/>
        <v/>
      </c>
      <c r="AZ20" s="68" t="str">
        <f t="shared" si="23"/>
        <v/>
      </c>
      <c r="BA20" s="68" t="str">
        <f t="shared" si="24"/>
        <v/>
      </c>
      <c r="BB20" s="68" t="str">
        <f t="shared" si="25"/>
        <v/>
      </c>
      <c r="BC20" s="69" t="str">
        <f t="shared" si="38"/>
        <v/>
      </c>
      <c r="BD20" s="42"/>
      <c r="BE20" s="46" t="str">
        <f t="shared" si="42"/>
        <v/>
      </c>
      <c r="BF20" s="46" t="str">
        <f t="shared" si="26"/>
        <v/>
      </c>
      <c r="BG20" s="46" t="str">
        <f t="shared" si="27"/>
        <v/>
      </c>
      <c r="BH20" s="46" t="str">
        <f t="shared" si="28"/>
        <v/>
      </c>
      <c r="BI20" s="47" t="str">
        <f t="shared" si="29"/>
        <v/>
      </c>
      <c r="BJ20" s="15">
        <f t="shared" si="30"/>
        <v>0</v>
      </c>
    </row>
    <row r="21" spans="1:62" s="15" customFormat="1" ht="15.75" customHeight="1" x14ac:dyDescent="0.25">
      <c r="A21" s="20" t="str">
        <f t="shared" si="40"/>
        <v/>
      </c>
      <c r="B21" s="10"/>
      <c r="C21" s="10"/>
      <c r="D21" s="26" t="str">
        <f t="shared" si="43"/>
        <v/>
      </c>
      <c r="E21" s="22" t="str">
        <f t="shared" si="44"/>
        <v/>
      </c>
      <c r="F21" s="22" t="str">
        <f t="shared" si="45"/>
        <v/>
      </c>
      <c r="G21" s="22" t="str">
        <f t="shared" si="46"/>
        <v/>
      </c>
      <c r="H21" s="12"/>
      <c r="I21" s="27" t="str">
        <f t="shared" si="47"/>
        <v/>
      </c>
      <c r="J21" s="27"/>
      <c r="K21" s="21" t="str">
        <f t="shared" si="48"/>
        <v/>
      </c>
      <c r="L21" s="14" t="str">
        <f t="shared" si="33"/>
        <v/>
      </c>
      <c r="M21" s="12"/>
      <c r="N21" s="21" t="str">
        <f t="shared" si="34"/>
        <v/>
      </c>
      <c r="O21" s="12"/>
      <c r="P21" s="12"/>
      <c r="Q21" s="21" t="str">
        <f t="shared" si="35"/>
        <v/>
      </c>
      <c r="R21" s="36" t="str">
        <f t="shared" si="49"/>
        <v/>
      </c>
      <c r="S21" s="22" t="str">
        <f t="shared" si="36"/>
        <v/>
      </c>
      <c r="T21" s="28" t="str">
        <f t="shared" si="37"/>
        <v/>
      </c>
      <c r="U21" s="22" t="str">
        <f>IF(A21="","",VLOOKUP(S21,'[1]Indices RT &amp; ARQUUS'!$D:$H,4,FALSE))</f>
        <v/>
      </c>
      <c r="V21" s="23" t="str">
        <f>IF(A21="","",VLOOKUP(S21,'[1]Indices RT &amp; ARQUUS'!$D:$H,3,FALSE))</f>
        <v/>
      </c>
      <c r="W21" s="13"/>
      <c r="X21" s="37" t="str">
        <f t="shared" si="1"/>
        <v/>
      </c>
      <c r="Y21" s="37" t="str">
        <f t="shared" si="2"/>
        <v/>
      </c>
      <c r="Z21" s="22" t="str">
        <f t="shared" si="3"/>
        <v/>
      </c>
      <c r="AA21" s="25" t="str">
        <f t="shared" si="4"/>
        <v/>
      </c>
      <c r="AB21" s="24" t="str">
        <f t="shared" si="5"/>
        <v/>
      </c>
      <c r="AC21" s="37" t="str">
        <f t="shared" si="6"/>
        <v/>
      </c>
      <c r="AD21" s="37" t="str">
        <f t="shared" si="7"/>
        <v/>
      </c>
      <c r="AE21" s="22" t="str">
        <f t="shared" si="8"/>
        <v/>
      </c>
      <c r="AF21" s="22" t="str">
        <f t="shared" si="9"/>
        <v/>
      </c>
      <c r="AG21" s="22" t="str">
        <f t="shared" si="10"/>
        <v/>
      </c>
      <c r="AH21" s="43" t="str">
        <f t="shared" si="11"/>
        <v/>
      </c>
      <c r="AI21" s="37" t="str">
        <f t="shared" si="12"/>
        <v/>
      </c>
      <c r="AJ21" s="44" t="str">
        <f t="shared" si="13"/>
        <v/>
      </c>
      <c r="AK21" s="45" t="str">
        <f t="shared" si="14"/>
        <v/>
      </c>
      <c r="AL21" s="52" t="str">
        <f t="shared" si="15"/>
        <v/>
      </c>
      <c r="AM21" s="52" t="str">
        <f t="shared" si="16"/>
        <v/>
      </c>
      <c r="AN21" s="52" t="str">
        <f t="shared" si="17"/>
        <v/>
      </c>
      <c r="AO21" s="52" t="str">
        <f t="shared" si="18"/>
        <v/>
      </c>
      <c r="AP21" s="52" t="str">
        <f t="shared" si="19"/>
        <v/>
      </c>
      <c r="AQ21" s="52" t="str">
        <f t="shared" si="20"/>
        <v/>
      </c>
      <c r="AR21" s="67"/>
      <c r="AS21" s="67"/>
      <c r="AT21" s="67"/>
      <c r="AU21" s="67"/>
      <c r="AV21" s="67"/>
      <c r="AW21" s="67"/>
      <c r="AX21" s="68" t="str">
        <f t="shared" si="21"/>
        <v/>
      </c>
      <c r="AY21" s="68" t="str">
        <f t="shared" si="22"/>
        <v/>
      </c>
      <c r="AZ21" s="68" t="str">
        <f t="shared" si="23"/>
        <v/>
      </c>
      <c r="BA21" s="68" t="str">
        <f t="shared" si="24"/>
        <v/>
      </c>
      <c r="BB21" s="68" t="str">
        <f t="shared" si="25"/>
        <v/>
      </c>
      <c r="BC21" s="69" t="str">
        <f t="shared" si="38"/>
        <v/>
      </c>
      <c r="BD21" s="42"/>
      <c r="BE21" s="46" t="str">
        <f t="shared" si="42"/>
        <v/>
      </c>
      <c r="BF21" s="46" t="str">
        <f t="shared" si="26"/>
        <v/>
      </c>
      <c r="BG21" s="46" t="str">
        <f t="shared" si="27"/>
        <v/>
      </c>
      <c r="BH21" s="46" t="str">
        <f t="shared" si="28"/>
        <v/>
      </c>
      <c r="BI21" s="47" t="str">
        <f t="shared" si="29"/>
        <v/>
      </c>
      <c r="BJ21" s="15">
        <f t="shared" si="30"/>
        <v>0</v>
      </c>
    </row>
    <row r="22" spans="1:62" s="15" customFormat="1" ht="15.75" customHeight="1" x14ac:dyDescent="0.25">
      <c r="A22" s="20" t="str">
        <f t="shared" si="40"/>
        <v/>
      </c>
      <c r="B22" s="10"/>
      <c r="C22" s="10"/>
      <c r="D22" s="26" t="str">
        <f t="shared" si="43"/>
        <v/>
      </c>
      <c r="E22" s="22" t="str">
        <f t="shared" si="44"/>
        <v/>
      </c>
      <c r="F22" s="22" t="str">
        <f t="shared" si="45"/>
        <v/>
      </c>
      <c r="G22" s="22" t="str">
        <f t="shared" si="46"/>
        <v/>
      </c>
      <c r="H22" s="12"/>
      <c r="I22" s="27" t="str">
        <f t="shared" si="47"/>
        <v/>
      </c>
      <c r="J22" s="27"/>
      <c r="K22" s="21" t="str">
        <f t="shared" si="48"/>
        <v/>
      </c>
      <c r="L22" s="14" t="str">
        <f t="shared" si="33"/>
        <v/>
      </c>
      <c r="M22" s="12"/>
      <c r="N22" s="21" t="str">
        <f t="shared" si="34"/>
        <v/>
      </c>
      <c r="O22" s="12"/>
      <c r="P22" s="12"/>
      <c r="Q22" s="21" t="str">
        <f t="shared" si="35"/>
        <v/>
      </c>
      <c r="R22" s="36" t="str">
        <f t="shared" si="49"/>
        <v/>
      </c>
      <c r="S22" s="22" t="str">
        <f t="shared" si="36"/>
        <v/>
      </c>
      <c r="T22" s="28" t="str">
        <f t="shared" si="37"/>
        <v/>
      </c>
      <c r="U22" s="22" t="str">
        <f>IF(A22="","",VLOOKUP(S22,'[1]Indices RT &amp; ARQUUS'!$D:$H,4,FALSE))</f>
        <v/>
      </c>
      <c r="V22" s="23" t="str">
        <f>IF(A22="","",VLOOKUP(S22,'[1]Indices RT &amp; ARQUUS'!$D:$H,3,FALSE))</f>
        <v/>
      </c>
      <c r="W22" s="13"/>
      <c r="X22" s="37" t="str">
        <f t="shared" si="1"/>
        <v/>
      </c>
      <c r="Y22" s="37" t="str">
        <f t="shared" si="2"/>
        <v/>
      </c>
      <c r="Z22" s="22" t="str">
        <f t="shared" si="3"/>
        <v/>
      </c>
      <c r="AA22" s="25" t="str">
        <f t="shared" si="4"/>
        <v/>
      </c>
      <c r="AB22" s="24" t="str">
        <f t="shared" si="5"/>
        <v/>
      </c>
      <c r="AC22" s="37" t="str">
        <f t="shared" si="6"/>
        <v/>
      </c>
      <c r="AD22" s="37" t="str">
        <f t="shared" si="7"/>
        <v/>
      </c>
      <c r="AE22" s="22" t="str">
        <f t="shared" si="8"/>
        <v/>
      </c>
      <c r="AF22" s="22" t="str">
        <f t="shared" si="9"/>
        <v/>
      </c>
      <c r="AG22" s="22" t="str">
        <f t="shared" si="10"/>
        <v/>
      </c>
      <c r="AH22" s="43" t="str">
        <f t="shared" si="11"/>
        <v/>
      </c>
      <c r="AI22" s="37" t="str">
        <f t="shared" si="12"/>
        <v/>
      </c>
      <c r="AJ22" s="44" t="str">
        <f t="shared" si="13"/>
        <v/>
      </c>
      <c r="AK22" s="45" t="str">
        <f t="shared" si="14"/>
        <v/>
      </c>
      <c r="AL22" s="52" t="str">
        <f t="shared" si="15"/>
        <v/>
      </c>
      <c r="AM22" s="52" t="str">
        <f t="shared" si="16"/>
        <v/>
      </c>
      <c r="AN22" s="52" t="str">
        <f t="shared" si="17"/>
        <v/>
      </c>
      <c r="AO22" s="52" t="str">
        <f t="shared" si="18"/>
        <v/>
      </c>
      <c r="AP22" s="52" t="str">
        <f t="shared" si="19"/>
        <v/>
      </c>
      <c r="AQ22" s="52" t="str">
        <f t="shared" si="20"/>
        <v/>
      </c>
      <c r="AR22" s="67"/>
      <c r="AS22" s="67"/>
      <c r="AT22" s="67"/>
      <c r="AU22" s="67"/>
      <c r="AV22" s="67"/>
      <c r="AW22" s="67"/>
      <c r="AX22" s="68" t="str">
        <f t="shared" si="21"/>
        <v/>
      </c>
      <c r="AY22" s="68" t="str">
        <f t="shared" si="22"/>
        <v/>
      </c>
      <c r="AZ22" s="68" t="str">
        <f t="shared" si="23"/>
        <v/>
      </c>
      <c r="BA22" s="68" t="str">
        <f t="shared" si="24"/>
        <v/>
      </c>
      <c r="BB22" s="68" t="str">
        <f t="shared" si="25"/>
        <v/>
      </c>
      <c r="BC22" s="69" t="str">
        <f t="shared" si="38"/>
        <v/>
      </c>
      <c r="BD22" s="42"/>
      <c r="BE22" s="46" t="str">
        <f t="shared" si="42"/>
        <v/>
      </c>
      <c r="BF22" s="46" t="str">
        <f t="shared" si="26"/>
        <v/>
      </c>
      <c r="BG22" s="46" t="str">
        <f t="shared" si="27"/>
        <v/>
      </c>
      <c r="BH22" s="46" t="str">
        <f t="shared" si="28"/>
        <v/>
      </c>
      <c r="BI22" s="47" t="str">
        <f t="shared" si="29"/>
        <v/>
      </c>
      <c r="BJ22" s="15">
        <f t="shared" si="30"/>
        <v>0</v>
      </c>
    </row>
    <row r="23" spans="1:62" s="15" customFormat="1" ht="15.75" customHeight="1" x14ac:dyDescent="0.25">
      <c r="A23" s="20" t="str">
        <f t="shared" si="40"/>
        <v/>
      </c>
      <c r="B23" s="10"/>
      <c r="C23" s="10"/>
      <c r="D23" s="26" t="str">
        <f t="shared" si="43"/>
        <v/>
      </c>
      <c r="E23" s="22" t="str">
        <f t="shared" si="44"/>
        <v/>
      </c>
      <c r="F23" s="22" t="str">
        <f t="shared" si="45"/>
        <v/>
      </c>
      <c r="G23" s="22" t="str">
        <f t="shared" si="46"/>
        <v/>
      </c>
      <c r="H23" s="12"/>
      <c r="I23" s="27" t="str">
        <f t="shared" si="47"/>
        <v/>
      </c>
      <c r="J23" s="27"/>
      <c r="K23" s="21" t="str">
        <f t="shared" si="48"/>
        <v/>
      </c>
      <c r="L23" s="14" t="str">
        <f t="shared" si="33"/>
        <v/>
      </c>
      <c r="M23" s="12"/>
      <c r="N23" s="21" t="str">
        <f t="shared" si="34"/>
        <v/>
      </c>
      <c r="O23" s="12"/>
      <c r="P23" s="12"/>
      <c r="Q23" s="21" t="str">
        <f t="shared" si="35"/>
        <v/>
      </c>
      <c r="R23" s="36" t="str">
        <f t="shared" si="49"/>
        <v/>
      </c>
      <c r="S23" s="22" t="str">
        <f t="shared" si="36"/>
        <v/>
      </c>
      <c r="T23" s="28" t="str">
        <f t="shared" si="37"/>
        <v/>
      </c>
      <c r="U23" s="22" t="str">
        <f>IF(A23="","",VLOOKUP(S23,'[1]Indices RT &amp; ARQUUS'!$D:$H,4,FALSE))</f>
        <v/>
      </c>
      <c r="V23" s="23" t="str">
        <f>IF(A23="","",VLOOKUP(S23,'[1]Indices RT &amp; ARQUUS'!$D:$H,3,FALSE))</f>
        <v/>
      </c>
      <c r="W23" s="13"/>
      <c r="X23" s="37" t="str">
        <f t="shared" si="1"/>
        <v/>
      </c>
      <c r="Y23" s="37" t="str">
        <f t="shared" si="2"/>
        <v/>
      </c>
      <c r="Z23" s="22" t="str">
        <f t="shared" si="3"/>
        <v/>
      </c>
      <c r="AA23" s="25" t="str">
        <f t="shared" si="4"/>
        <v/>
      </c>
      <c r="AB23" s="24" t="str">
        <f t="shared" si="5"/>
        <v/>
      </c>
      <c r="AC23" s="37" t="str">
        <f t="shared" si="6"/>
        <v/>
      </c>
      <c r="AD23" s="37" t="str">
        <f t="shared" si="7"/>
        <v/>
      </c>
      <c r="AE23" s="22" t="str">
        <f t="shared" si="8"/>
        <v/>
      </c>
      <c r="AF23" s="22" t="str">
        <f t="shared" si="9"/>
        <v/>
      </c>
      <c r="AG23" s="22" t="str">
        <f t="shared" si="10"/>
        <v/>
      </c>
      <c r="AH23" s="43" t="str">
        <f t="shared" si="11"/>
        <v/>
      </c>
      <c r="AI23" s="37" t="str">
        <f t="shared" si="12"/>
        <v/>
      </c>
      <c r="AJ23" s="44" t="str">
        <f t="shared" si="13"/>
        <v/>
      </c>
      <c r="AK23" s="45" t="str">
        <f t="shared" si="14"/>
        <v/>
      </c>
      <c r="AL23" s="52" t="str">
        <f t="shared" si="15"/>
        <v/>
      </c>
      <c r="AM23" s="52" t="str">
        <f t="shared" si="16"/>
        <v/>
      </c>
      <c r="AN23" s="52" t="str">
        <f t="shared" si="17"/>
        <v/>
      </c>
      <c r="AO23" s="52" t="str">
        <f t="shared" si="18"/>
        <v/>
      </c>
      <c r="AP23" s="52" t="str">
        <f t="shared" si="19"/>
        <v/>
      </c>
      <c r="AQ23" s="52" t="str">
        <f t="shared" si="20"/>
        <v/>
      </c>
      <c r="AR23" s="67"/>
      <c r="AS23" s="67"/>
      <c r="AT23" s="67"/>
      <c r="AU23" s="67"/>
      <c r="AV23" s="67"/>
      <c r="AW23" s="67"/>
      <c r="AX23" s="68" t="str">
        <f t="shared" si="21"/>
        <v/>
      </c>
      <c r="AY23" s="68" t="str">
        <f t="shared" si="22"/>
        <v/>
      </c>
      <c r="AZ23" s="68" t="str">
        <f t="shared" si="23"/>
        <v/>
      </c>
      <c r="BA23" s="68" t="str">
        <f t="shared" si="24"/>
        <v/>
      </c>
      <c r="BB23" s="68" t="str">
        <f t="shared" si="25"/>
        <v/>
      </c>
      <c r="BC23" s="69" t="str">
        <f t="shared" si="38"/>
        <v/>
      </c>
      <c r="BD23" s="42"/>
      <c r="BE23" s="46" t="str">
        <f t="shared" si="42"/>
        <v/>
      </c>
      <c r="BF23" s="46" t="str">
        <f t="shared" si="26"/>
        <v/>
      </c>
      <c r="BG23" s="46" t="str">
        <f t="shared" si="27"/>
        <v/>
      </c>
      <c r="BH23" s="46" t="str">
        <f t="shared" si="28"/>
        <v/>
      </c>
      <c r="BI23" s="47" t="str">
        <f t="shared" si="29"/>
        <v/>
      </c>
      <c r="BJ23" s="15">
        <f t="shared" si="30"/>
        <v>0</v>
      </c>
    </row>
    <row r="24" spans="1:62" s="15" customFormat="1" ht="15.75" customHeight="1" x14ac:dyDescent="0.25">
      <c r="A24" s="20" t="str">
        <f t="shared" si="40"/>
        <v/>
      </c>
      <c r="B24" s="10"/>
      <c r="C24" s="10"/>
      <c r="D24" s="26" t="str">
        <f t="shared" si="43"/>
        <v/>
      </c>
      <c r="E24" s="22" t="str">
        <f t="shared" si="44"/>
        <v/>
      </c>
      <c r="F24" s="22" t="str">
        <f t="shared" si="45"/>
        <v/>
      </c>
      <c r="G24" s="22" t="str">
        <f t="shared" si="46"/>
        <v/>
      </c>
      <c r="H24" s="12"/>
      <c r="I24" s="27" t="str">
        <f t="shared" si="47"/>
        <v/>
      </c>
      <c r="J24" s="27"/>
      <c r="K24" s="21" t="str">
        <f t="shared" si="48"/>
        <v/>
      </c>
      <c r="L24" s="14" t="str">
        <f t="shared" si="33"/>
        <v/>
      </c>
      <c r="M24" s="12"/>
      <c r="N24" s="21" t="str">
        <f t="shared" si="34"/>
        <v/>
      </c>
      <c r="O24" s="12"/>
      <c r="P24" s="12"/>
      <c r="Q24" s="21" t="str">
        <f t="shared" si="35"/>
        <v/>
      </c>
      <c r="R24" s="36" t="str">
        <f t="shared" si="49"/>
        <v/>
      </c>
      <c r="S24" s="22" t="str">
        <f t="shared" si="36"/>
        <v/>
      </c>
      <c r="T24" s="28" t="str">
        <f t="shared" si="37"/>
        <v/>
      </c>
      <c r="U24" s="22" t="str">
        <f>IF(A24="","",VLOOKUP(S24,'[1]Indices RT &amp; ARQUUS'!$D:$H,4,FALSE))</f>
        <v/>
      </c>
      <c r="V24" s="23" t="str">
        <f>IF(A24="","",VLOOKUP(S24,'[1]Indices RT &amp; ARQUUS'!$D:$H,3,FALSE))</f>
        <v/>
      </c>
      <c r="W24" s="13"/>
      <c r="X24" s="37" t="str">
        <f t="shared" si="1"/>
        <v/>
      </c>
      <c r="Y24" s="37" t="str">
        <f t="shared" si="2"/>
        <v/>
      </c>
      <c r="Z24" s="22" t="str">
        <f t="shared" si="3"/>
        <v/>
      </c>
      <c r="AA24" s="25" t="str">
        <f t="shared" si="4"/>
        <v/>
      </c>
      <c r="AB24" s="24" t="str">
        <f t="shared" si="5"/>
        <v/>
      </c>
      <c r="AC24" s="37" t="str">
        <f t="shared" si="6"/>
        <v/>
      </c>
      <c r="AD24" s="37" t="str">
        <f t="shared" si="7"/>
        <v/>
      </c>
      <c r="AE24" s="22" t="str">
        <f t="shared" si="8"/>
        <v/>
      </c>
      <c r="AF24" s="22" t="str">
        <f t="shared" si="9"/>
        <v/>
      </c>
      <c r="AG24" s="22" t="str">
        <f t="shared" si="10"/>
        <v/>
      </c>
      <c r="AH24" s="43" t="str">
        <f t="shared" si="11"/>
        <v/>
      </c>
      <c r="AI24" s="37" t="str">
        <f t="shared" si="12"/>
        <v/>
      </c>
      <c r="AJ24" s="44" t="str">
        <f t="shared" si="13"/>
        <v/>
      </c>
      <c r="AK24" s="45" t="str">
        <f t="shared" si="14"/>
        <v/>
      </c>
      <c r="AL24" s="52" t="str">
        <f t="shared" si="15"/>
        <v/>
      </c>
      <c r="AM24" s="52" t="str">
        <f t="shared" si="16"/>
        <v/>
      </c>
      <c r="AN24" s="52" t="str">
        <f t="shared" si="17"/>
        <v/>
      </c>
      <c r="AO24" s="52" t="str">
        <f t="shared" si="18"/>
        <v/>
      </c>
      <c r="AP24" s="52" t="str">
        <f t="shared" si="19"/>
        <v/>
      </c>
      <c r="AQ24" s="52" t="str">
        <f t="shared" si="20"/>
        <v/>
      </c>
      <c r="AR24" s="67"/>
      <c r="AS24" s="67"/>
      <c r="AT24" s="67"/>
      <c r="AU24" s="67"/>
      <c r="AV24" s="67"/>
      <c r="AW24" s="67"/>
      <c r="AX24" s="68" t="str">
        <f t="shared" si="21"/>
        <v/>
      </c>
      <c r="AY24" s="68" t="str">
        <f t="shared" si="22"/>
        <v/>
      </c>
      <c r="AZ24" s="68" t="str">
        <f t="shared" si="23"/>
        <v/>
      </c>
      <c r="BA24" s="68" t="str">
        <f t="shared" si="24"/>
        <v/>
      </c>
      <c r="BB24" s="68" t="str">
        <f t="shared" si="25"/>
        <v/>
      </c>
      <c r="BC24" s="69" t="str">
        <f t="shared" si="38"/>
        <v/>
      </c>
      <c r="BD24" s="42"/>
      <c r="BE24" s="46" t="str">
        <f t="shared" si="42"/>
        <v/>
      </c>
      <c r="BF24" s="46" t="str">
        <f t="shared" si="26"/>
        <v/>
      </c>
      <c r="BG24" s="46" t="str">
        <f t="shared" si="27"/>
        <v/>
      </c>
      <c r="BH24" s="46" t="str">
        <f t="shared" si="28"/>
        <v/>
      </c>
      <c r="BI24" s="47" t="str">
        <f t="shared" si="29"/>
        <v/>
      </c>
      <c r="BJ24" s="15">
        <f t="shared" si="30"/>
        <v>0</v>
      </c>
    </row>
    <row r="25" spans="1:62" s="15" customFormat="1" ht="15.75" customHeight="1" x14ac:dyDescent="0.25">
      <c r="A25" s="20" t="str">
        <f t="shared" si="40"/>
        <v/>
      </c>
      <c r="B25" s="10"/>
      <c r="C25" s="10"/>
      <c r="D25" s="26" t="str">
        <f t="shared" si="43"/>
        <v/>
      </c>
      <c r="E25" s="22" t="str">
        <f t="shared" si="44"/>
        <v/>
      </c>
      <c r="F25" s="22" t="str">
        <f t="shared" si="45"/>
        <v/>
      </c>
      <c r="G25" s="22" t="str">
        <f t="shared" si="46"/>
        <v/>
      </c>
      <c r="H25" s="12"/>
      <c r="I25" s="27" t="str">
        <f t="shared" si="47"/>
        <v/>
      </c>
      <c r="J25" s="27"/>
      <c r="K25" s="21" t="str">
        <f t="shared" si="48"/>
        <v/>
      </c>
      <c r="L25" s="14" t="str">
        <f t="shared" si="33"/>
        <v/>
      </c>
      <c r="M25" s="12"/>
      <c r="N25" s="21" t="str">
        <f t="shared" si="34"/>
        <v/>
      </c>
      <c r="O25" s="12"/>
      <c r="P25" s="12"/>
      <c r="Q25" s="21" t="str">
        <f t="shared" si="35"/>
        <v/>
      </c>
      <c r="R25" s="36" t="str">
        <f t="shared" si="49"/>
        <v/>
      </c>
      <c r="S25" s="22" t="str">
        <f t="shared" si="36"/>
        <v/>
      </c>
      <c r="T25" s="28" t="str">
        <f t="shared" si="37"/>
        <v/>
      </c>
      <c r="U25" s="22" t="str">
        <f>IF(A25="","",VLOOKUP(S25,'[1]Indices RT &amp; ARQUUS'!$D:$H,4,FALSE))</f>
        <v/>
      </c>
      <c r="V25" s="23" t="str">
        <f>IF(A25="","",VLOOKUP(S25,'[1]Indices RT &amp; ARQUUS'!$D:$H,3,FALSE))</f>
        <v/>
      </c>
      <c r="W25" s="13"/>
      <c r="X25" s="37" t="str">
        <f t="shared" si="1"/>
        <v/>
      </c>
      <c r="Y25" s="37" t="str">
        <f t="shared" si="2"/>
        <v/>
      </c>
      <c r="Z25" s="22" t="str">
        <f t="shared" si="3"/>
        <v/>
      </c>
      <c r="AA25" s="25" t="str">
        <f t="shared" si="4"/>
        <v/>
      </c>
      <c r="AB25" s="24" t="str">
        <f t="shared" si="5"/>
        <v/>
      </c>
      <c r="AC25" s="37" t="str">
        <f t="shared" si="6"/>
        <v/>
      </c>
      <c r="AD25" s="37" t="str">
        <f t="shared" si="7"/>
        <v/>
      </c>
      <c r="AE25" s="22" t="str">
        <f t="shared" si="8"/>
        <v/>
      </c>
      <c r="AF25" s="22" t="str">
        <f t="shared" si="9"/>
        <v/>
      </c>
      <c r="AG25" s="22" t="str">
        <f t="shared" si="10"/>
        <v/>
      </c>
      <c r="AH25" s="43" t="str">
        <f t="shared" si="11"/>
        <v/>
      </c>
      <c r="AI25" s="37" t="str">
        <f t="shared" si="12"/>
        <v/>
      </c>
      <c r="AJ25" s="44" t="str">
        <f t="shared" si="13"/>
        <v/>
      </c>
      <c r="AK25" s="45" t="str">
        <f t="shared" si="14"/>
        <v/>
      </c>
      <c r="AL25" s="52" t="str">
        <f t="shared" si="15"/>
        <v/>
      </c>
      <c r="AM25" s="52" t="str">
        <f t="shared" si="16"/>
        <v/>
      </c>
      <c r="AN25" s="52" t="str">
        <f t="shared" si="17"/>
        <v/>
      </c>
      <c r="AO25" s="52" t="str">
        <f t="shared" si="18"/>
        <v/>
      </c>
      <c r="AP25" s="52" t="str">
        <f t="shared" si="19"/>
        <v/>
      </c>
      <c r="AQ25" s="52" t="str">
        <f t="shared" si="20"/>
        <v/>
      </c>
      <c r="AR25" s="67"/>
      <c r="AS25" s="67"/>
      <c r="AT25" s="67"/>
      <c r="AU25" s="67"/>
      <c r="AV25" s="67"/>
      <c r="AW25" s="67"/>
      <c r="AX25" s="68" t="str">
        <f t="shared" si="21"/>
        <v/>
      </c>
      <c r="AY25" s="68" t="str">
        <f t="shared" si="22"/>
        <v/>
      </c>
      <c r="AZ25" s="68" t="str">
        <f t="shared" si="23"/>
        <v/>
      </c>
      <c r="BA25" s="68" t="str">
        <f t="shared" si="24"/>
        <v/>
      </c>
      <c r="BB25" s="68" t="str">
        <f t="shared" si="25"/>
        <v/>
      </c>
      <c r="BC25" s="69" t="str">
        <f t="shared" si="38"/>
        <v/>
      </c>
      <c r="BD25" s="42"/>
      <c r="BE25" s="46" t="str">
        <f t="shared" si="42"/>
        <v/>
      </c>
      <c r="BF25" s="46" t="str">
        <f t="shared" si="26"/>
        <v/>
      </c>
      <c r="BG25" s="46" t="str">
        <f t="shared" si="27"/>
        <v/>
      </c>
      <c r="BH25" s="46" t="str">
        <f t="shared" si="28"/>
        <v/>
      </c>
      <c r="BI25" s="47" t="str">
        <f t="shared" si="29"/>
        <v/>
      </c>
      <c r="BJ25" s="15">
        <f t="shared" si="30"/>
        <v>0</v>
      </c>
    </row>
    <row r="26" spans="1:62" s="15" customFormat="1" ht="15.75" customHeight="1" x14ac:dyDescent="0.25">
      <c r="A26" s="20" t="str">
        <f t="shared" si="40"/>
        <v/>
      </c>
      <c r="B26" s="10"/>
      <c r="C26" s="10"/>
      <c r="D26" s="26" t="str">
        <f t="shared" si="43"/>
        <v/>
      </c>
      <c r="E26" s="22" t="str">
        <f t="shared" si="44"/>
        <v/>
      </c>
      <c r="F26" s="22" t="str">
        <f t="shared" si="45"/>
        <v/>
      </c>
      <c r="G26" s="22" t="str">
        <f t="shared" si="46"/>
        <v/>
      </c>
      <c r="H26" s="12"/>
      <c r="I26" s="27" t="str">
        <f t="shared" si="47"/>
        <v/>
      </c>
      <c r="J26" s="27"/>
      <c r="K26" s="21" t="str">
        <f t="shared" si="48"/>
        <v/>
      </c>
      <c r="L26" s="14" t="str">
        <f t="shared" si="33"/>
        <v/>
      </c>
      <c r="M26" s="12"/>
      <c r="N26" s="21" t="str">
        <f t="shared" si="34"/>
        <v/>
      </c>
      <c r="O26" s="12"/>
      <c r="P26" s="12"/>
      <c r="Q26" s="21" t="str">
        <f t="shared" si="35"/>
        <v/>
      </c>
      <c r="R26" s="36" t="str">
        <f t="shared" si="49"/>
        <v/>
      </c>
      <c r="S26" s="22" t="str">
        <f t="shared" si="36"/>
        <v/>
      </c>
      <c r="T26" s="28" t="str">
        <f t="shared" si="37"/>
        <v/>
      </c>
      <c r="U26" s="22" t="str">
        <f>IF(A26="","",VLOOKUP(S26,'[1]Indices RT &amp; ARQUUS'!$D:$H,4,FALSE))</f>
        <v/>
      </c>
      <c r="V26" s="23" t="str">
        <f>IF(A26="","",VLOOKUP(S26,'[1]Indices RT &amp; ARQUUS'!$D:$H,3,FALSE))</f>
        <v/>
      </c>
      <c r="W26" s="13"/>
      <c r="X26" s="37" t="str">
        <f t="shared" si="1"/>
        <v/>
      </c>
      <c r="Y26" s="37" t="str">
        <f t="shared" si="2"/>
        <v/>
      </c>
      <c r="Z26" s="22" t="str">
        <f t="shared" si="3"/>
        <v/>
      </c>
      <c r="AA26" s="25" t="str">
        <f t="shared" si="4"/>
        <v/>
      </c>
      <c r="AB26" s="24" t="str">
        <f t="shared" si="5"/>
        <v/>
      </c>
      <c r="AC26" s="37" t="str">
        <f t="shared" si="6"/>
        <v/>
      </c>
      <c r="AD26" s="37" t="str">
        <f t="shared" si="7"/>
        <v/>
      </c>
      <c r="AE26" s="22" t="str">
        <f t="shared" si="8"/>
        <v/>
      </c>
      <c r="AF26" s="22" t="str">
        <f t="shared" si="9"/>
        <v/>
      </c>
      <c r="AG26" s="22" t="str">
        <f t="shared" si="10"/>
        <v/>
      </c>
      <c r="AH26" s="43" t="str">
        <f t="shared" si="11"/>
        <v/>
      </c>
      <c r="AI26" s="37" t="str">
        <f t="shared" si="12"/>
        <v/>
      </c>
      <c r="AJ26" s="44" t="str">
        <f t="shared" si="13"/>
        <v/>
      </c>
      <c r="AK26" s="45" t="str">
        <f t="shared" si="14"/>
        <v/>
      </c>
      <c r="AL26" s="52" t="str">
        <f t="shared" si="15"/>
        <v/>
      </c>
      <c r="AM26" s="52" t="str">
        <f t="shared" si="16"/>
        <v/>
      </c>
      <c r="AN26" s="52" t="str">
        <f t="shared" si="17"/>
        <v/>
      </c>
      <c r="AO26" s="52" t="str">
        <f t="shared" si="18"/>
        <v/>
      </c>
      <c r="AP26" s="52" t="str">
        <f t="shared" si="19"/>
        <v/>
      </c>
      <c r="AQ26" s="52" t="str">
        <f t="shared" si="20"/>
        <v/>
      </c>
      <c r="AR26" s="67"/>
      <c r="AS26" s="67"/>
      <c r="AT26" s="67"/>
      <c r="AU26" s="67"/>
      <c r="AV26" s="67"/>
      <c r="AW26" s="67"/>
      <c r="AX26" s="68" t="str">
        <f t="shared" si="21"/>
        <v/>
      </c>
      <c r="AY26" s="68" t="str">
        <f t="shared" si="22"/>
        <v/>
      </c>
      <c r="AZ26" s="68" t="str">
        <f t="shared" si="23"/>
        <v/>
      </c>
      <c r="BA26" s="68" t="str">
        <f t="shared" si="24"/>
        <v/>
      </c>
      <c r="BB26" s="68" t="str">
        <f t="shared" si="25"/>
        <v/>
      </c>
      <c r="BC26" s="69" t="str">
        <f t="shared" si="38"/>
        <v/>
      </c>
      <c r="BD26" s="42"/>
      <c r="BE26" s="46" t="str">
        <f t="shared" si="42"/>
        <v/>
      </c>
      <c r="BF26" s="46" t="str">
        <f t="shared" si="26"/>
        <v/>
      </c>
      <c r="BG26" s="46" t="str">
        <f t="shared" si="27"/>
        <v/>
      </c>
      <c r="BH26" s="46" t="str">
        <f t="shared" si="28"/>
        <v/>
      </c>
      <c r="BI26" s="47" t="str">
        <f t="shared" si="29"/>
        <v/>
      </c>
      <c r="BJ26" s="15">
        <f t="shared" si="30"/>
        <v>0</v>
      </c>
    </row>
    <row r="27" spans="1:62" s="15" customFormat="1" ht="15.75" customHeight="1" x14ac:dyDescent="0.25">
      <c r="A27" s="20" t="str">
        <f t="shared" si="40"/>
        <v/>
      </c>
      <c r="B27" s="10"/>
      <c r="C27" s="10"/>
      <c r="D27" s="26" t="str">
        <f t="shared" si="43"/>
        <v/>
      </c>
      <c r="E27" s="22" t="str">
        <f t="shared" si="44"/>
        <v/>
      </c>
      <c r="F27" s="22" t="str">
        <f t="shared" si="45"/>
        <v/>
      </c>
      <c r="G27" s="22" t="str">
        <f t="shared" si="46"/>
        <v/>
      </c>
      <c r="H27" s="12"/>
      <c r="I27" s="27" t="str">
        <f t="shared" si="47"/>
        <v/>
      </c>
      <c r="J27" s="27"/>
      <c r="K27" s="21" t="str">
        <f t="shared" si="48"/>
        <v/>
      </c>
      <c r="L27" s="14" t="str">
        <f t="shared" si="33"/>
        <v/>
      </c>
      <c r="M27" s="12"/>
      <c r="N27" s="21" t="str">
        <f t="shared" si="34"/>
        <v/>
      </c>
      <c r="O27" s="12"/>
      <c r="P27" s="12"/>
      <c r="Q27" s="21" t="str">
        <f t="shared" si="35"/>
        <v/>
      </c>
      <c r="R27" s="36" t="str">
        <f t="shared" si="49"/>
        <v/>
      </c>
      <c r="S27" s="22" t="str">
        <f t="shared" si="36"/>
        <v/>
      </c>
      <c r="T27" s="28" t="str">
        <f t="shared" si="37"/>
        <v/>
      </c>
      <c r="U27" s="22" t="str">
        <f>IF(A27="","",VLOOKUP(S27,'[1]Indices RT &amp; ARQUUS'!$D:$H,4,FALSE))</f>
        <v/>
      </c>
      <c r="V27" s="23" t="str">
        <f>IF(A27="","",VLOOKUP(S27,'[1]Indices RT &amp; ARQUUS'!$D:$H,3,FALSE))</f>
        <v/>
      </c>
      <c r="W27" s="13"/>
      <c r="X27" s="37" t="str">
        <f t="shared" si="1"/>
        <v/>
      </c>
      <c r="Y27" s="37" t="str">
        <f t="shared" si="2"/>
        <v/>
      </c>
      <c r="Z27" s="22" t="str">
        <f t="shared" si="3"/>
        <v/>
      </c>
      <c r="AA27" s="25" t="str">
        <f t="shared" si="4"/>
        <v/>
      </c>
      <c r="AB27" s="24" t="str">
        <f t="shared" si="5"/>
        <v/>
      </c>
      <c r="AC27" s="37" t="str">
        <f t="shared" si="6"/>
        <v/>
      </c>
      <c r="AD27" s="37" t="str">
        <f t="shared" si="7"/>
        <v/>
      </c>
      <c r="AE27" s="22" t="str">
        <f t="shared" si="8"/>
        <v/>
      </c>
      <c r="AF27" s="22" t="str">
        <f t="shared" si="9"/>
        <v/>
      </c>
      <c r="AG27" s="22" t="str">
        <f t="shared" si="10"/>
        <v/>
      </c>
      <c r="AH27" s="43" t="str">
        <f t="shared" si="11"/>
        <v/>
      </c>
      <c r="AI27" s="37" t="str">
        <f t="shared" si="12"/>
        <v/>
      </c>
      <c r="AJ27" s="44" t="str">
        <f t="shared" si="13"/>
        <v/>
      </c>
      <c r="AK27" s="45" t="str">
        <f t="shared" si="14"/>
        <v/>
      </c>
      <c r="AL27" s="52" t="str">
        <f t="shared" si="15"/>
        <v/>
      </c>
      <c r="AM27" s="52" t="str">
        <f t="shared" si="16"/>
        <v/>
      </c>
      <c r="AN27" s="52" t="str">
        <f t="shared" si="17"/>
        <v/>
      </c>
      <c r="AO27" s="52" t="str">
        <f t="shared" si="18"/>
        <v/>
      </c>
      <c r="AP27" s="52" t="str">
        <f t="shared" si="19"/>
        <v/>
      </c>
      <c r="AQ27" s="52" t="str">
        <f t="shared" si="20"/>
        <v/>
      </c>
      <c r="AR27" s="67"/>
      <c r="AS27" s="67"/>
      <c r="AT27" s="67"/>
      <c r="AU27" s="67"/>
      <c r="AV27" s="67"/>
      <c r="AW27" s="67"/>
      <c r="AX27" s="68" t="str">
        <f t="shared" si="21"/>
        <v/>
      </c>
      <c r="AY27" s="68" t="str">
        <f t="shared" si="22"/>
        <v/>
      </c>
      <c r="AZ27" s="68" t="str">
        <f t="shared" si="23"/>
        <v/>
      </c>
      <c r="BA27" s="68" t="str">
        <f t="shared" si="24"/>
        <v/>
      </c>
      <c r="BB27" s="68" t="str">
        <f t="shared" si="25"/>
        <v/>
      </c>
      <c r="BC27" s="69" t="str">
        <f t="shared" si="38"/>
        <v/>
      </c>
      <c r="BD27" s="42"/>
      <c r="BE27" s="46" t="str">
        <f t="shared" si="42"/>
        <v/>
      </c>
      <c r="BF27" s="46" t="str">
        <f t="shared" si="26"/>
        <v/>
      </c>
      <c r="BG27" s="46" t="str">
        <f t="shared" si="27"/>
        <v/>
      </c>
      <c r="BH27" s="46" t="str">
        <f t="shared" si="28"/>
        <v/>
      </c>
      <c r="BI27" s="47" t="str">
        <f t="shared" si="29"/>
        <v/>
      </c>
      <c r="BJ27" s="15">
        <f t="shared" si="30"/>
        <v>0</v>
      </c>
    </row>
    <row r="28" spans="1:62" s="15" customFormat="1" ht="15.75" customHeight="1" x14ac:dyDescent="0.25">
      <c r="A28" s="20" t="str">
        <f t="shared" si="40"/>
        <v/>
      </c>
      <c r="B28" s="10"/>
      <c r="C28" s="10"/>
      <c r="D28" s="26" t="str">
        <f t="shared" si="43"/>
        <v/>
      </c>
      <c r="E28" s="22" t="str">
        <f t="shared" si="44"/>
        <v/>
      </c>
      <c r="F28" s="22" t="str">
        <f t="shared" si="45"/>
        <v/>
      </c>
      <c r="G28" s="22" t="str">
        <f t="shared" si="46"/>
        <v/>
      </c>
      <c r="H28" s="12"/>
      <c r="I28" s="27" t="str">
        <f t="shared" si="47"/>
        <v/>
      </c>
      <c r="J28" s="27"/>
      <c r="K28" s="21" t="str">
        <f t="shared" si="48"/>
        <v/>
      </c>
      <c r="L28" s="14" t="str">
        <f t="shared" si="33"/>
        <v/>
      </c>
      <c r="M28" s="12"/>
      <c r="N28" s="21" t="str">
        <f t="shared" si="34"/>
        <v/>
      </c>
      <c r="O28" s="12"/>
      <c r="P28" s="12"/>
      <c r="Q28" s="21" t="str">
        <f t="shared" si="35"/>
        <v/>
      </c>
      <c r="R28" s="36" t="str">
        <f t="shared" si="49"/>
        <v/>
      </c>
      <c r="S28" s="22" t="str">
        <f t="shared" si="36"/>
        <v/>
      </c>
      <c r="T28" s="28" t="str">
        <f t="shared" si="37"/>
        <v/>
      </c>
      <c r="U28" s="22" t="str">
        <f>IF(A28="","",VLOOKUP(S28,'[1]Indices RT &amp; ARQUUS'!$D:$H,4,FALSE))</f>
        <v/>
      </c>
      <c r="V28" s="23" t="str">
        <f>IF(A28="","",VLOOKUP(S28,'[1]Indices RT &amp; ARQUUS'!$D:$H,3,FALSE))</f>
        <v/>
      </c>
      <c r="W28" s="13"/>
      <c r="X28" s="37" t="str">
        <f t="shared" si="1"/>
        <v/>
      </c>
      <c r="Y28" s="37" t="str">
        <f t="shared" si="2"/>
        <v/>
      </c>
      <c r="Z28" s="22" t="str">
        <f t="shared" si="3"/>
        <v/>
      </c>
      <c r="AA28" s="25" t="str">
        <f t="shared" si="4"/>
        <v/>
      </c>
      <c r="AB28" s="24" t="str">
        <f t="shared" si="5"/>
        <v/>
      </c>
      <c r="AC28" s="37" t="str">
        <f t="shared" si="6"/>
        <v/>
      </c>
      <c r="AD28" s="37" t="str">
        <f t="shared" si="7"/>
        <v/>
      </c>
      <c r="AE28" s="22" t="str">
        <f t="shared" si="8"/>
        <v/>
      </c>
      <c r="AF28" s="22" t="str">
        <f t="shared" si="9"/>
        <v/>
      </c>
      <c r="AG28" s="22" t="str">
        <f t="shared" si="10"/>
        <v/>
      </c>
      <c r="AH28" s="43" t="str">
        <f t="shared" si="11"/>
        <v/>
      </c>
      <c r="AI28" s="37" t="str">
        <f t="shared" si="12"/>
        <v/>
      </c>
      <c r="AJ28" s="44" t="str">
        <f t="shared" si="13"/>
        <v/>
      </c>
      <c r="AK28" s="45" t="str">
        <f t="shared" si="14"/>
        <v/>
      </c>
      <c r="AL28" s="52" t="str">
        <f t="shared" si="15"/>
        <v/>
      </c>
      <c r="AM28" s="52" t="str">
        <f t="shared" si="16"/>
        <v/>
      </c>
      <c r="AN28" s="52" t="str">
        <f t="shared" si="17"/>
        <v/>
      </c>
      <c r="AO28" s="52" t="str">
        <f t="shared" si="18"/>
        <v/>
      </c>
      <c r="AP28" s="52" t="str">
        <f t="shared" si="19"/>
        <v/>
      </c>
      <c r="AQ28" s="52" t="str">
        <f t="shared" si="20"/>
        <v/>
      </c>
      <c r="AR28" s="67"/>
      <c r="AS28" s="67"/>
      <c r="AT28" s="67"/>
      <c r="AU28" s="67"/>
      <c r="AV28" s="67"/>
      <c r="AW28" s="67"/>
      <c r="AX28" s="68" t="str">
        <f t="shared" si="21"/>
        <v/>
      </c>
      <c r="AY28" s="68" t="str">
        <f t="shared" si="22"/>
        <v/>
      </c>
      <c r="AZ28" s="68" t="str">
        <f t="shared" si="23"/>
        <v/>
      </c>
      <c r="BA28" s="68" t="str">
        <f t="shared" si="24"/>
        <v/>
      </c>
      <c r="BB28" s="68" t="str">
        <f t="shared" si="25"/>
        <v/>
      </c>
      <c r="BC28" s="69" t="str">
        <f t="shared" si="38"/>
        <v/>
      </c>
      <c r="BD28" s="42"/>
      <c r="BE28" s="46" t="str">
        <f t="shared" si="42"/>
        <v/>
      </c>
      <c r="BF28" s="46" t="str">
        <f t="shared" si="26"/>
        <v/>
      </c>
      <c r="BG28" s="46" t="str">
        <f t="shared" si="27"/>
        <v/>
      </c>
      <c r="BH28" s="46" t="str">
        <f t="shared" si="28"/>
        <v/>
      </c>
      <c r="BI28" s="47" t="str">
        <f t="shared" si="29"/>
        <v/>
      </c>
      <c r="BJ28" s="15">
        <f t="shared" si="30"/>
        <v>0</v>
      </c>
    </row>
    <row r="29" spans="1:62" s="15" customFormat="1" ht="15.75" customHeight="1" x14ac:dyDescent="0.25">
      <c r="A29" s="20" t="str">
        <f t="shared" si="40"/>
        <v/>
      </c>
      <c r="B29" s="10"/>
      <c r="C29" s="10"/>
      <c r="D29" s="26" t="str">
        <f t="shared" si="43"/>
        <v/>
      </c>
      <c r="E29" s="22" t="str">
        <f t="shared" si="44"/>
        <v/>
      </c>
      <c r="F29" s="22" t="str">
        <f t="shared" si="45"/>
        <v/>
      </c>
      <c r="G29" s="22" t="str">
        <f t="shared" si="46"/>
        <v/>
      </c>
      <c r="H29" s="12"/>
      <c r="I29" s="27" t="str">
        <f t="shared" si="47"/>
        <v/>
      </c>
      <c r="J29" s="27"/>
      <c r="K29" s="21" t="str">
        <f t="shared" si="48"/>
        <v/>
      </c>
      <c r="L29" s="14" t="str">
        <f t="shared" si="33"/>
        <v/>
      </c>
      <c r="M29" s="12"/>
      <c r="N29" s="21" t="str">
        <f t="shared" si="34"/>
        <v/>
      </c>
      <c r="O29" s="12"/>
      <c r="P29" s="12"/>
      <c r="Q29" s="21" t="str">
        <f t="shared" si="35"/>
        <v/>
      </c>
      <c r="R29" s="36" t="str">
        <f t="shared" si="49"/>
        <v/>
      </c>
      <c r="S29" s="22" t="str">
        <f t="shared" si="36"/>
        <v/>
      </c>
      <c r="T29" s="28" t="str">
        <f t="shared" si="37"/>
        <v/>
      </c>
      <c r="U29" s="22" t="str">
        <f>IF(A29="","",VLOOKUP(S29,'[1]Indices RT &amp; ARQUUS'!$D:$H,4,FALSE))</f>
        <v/>
      </c>
      <c r="V29" s="23" t="str">
        <f>IF(A29="","",VLOOKUP(S29,'[1]Indices RT &amp; ARQUUS'!$D:$H,3,FALSE))</f>
        <v/>
      </c>
      <c r="W29" s="13"/>
      <c r="X29" s="37" t="str">
        <f t="shared" si="1"/>
        <v/>
      </c>
      <c r="Y29" s="37" t="str">
        <f t="shared" si="2"/>
        <v/>
      </c>
      <c r="Z29" s="22" t="str">
        <f t="shared" si="3"/>
        <v/>
      </c>
      <c r="AA29" s="25" t="str">
        <f t="shared" si="4"/>
        <v/>
      </c>
      <c r="AB29" s="24" t="str">
        <f t="shared" si="5"/>
        <v/>
      </c>
      <c r="AC29" s="37" t="str">
        <f t="shared" si="6"/>
        <v/>
      </c>
      <c r="AD29" s="37" t="str">
        <f t="shared" si="7"/>
        <v/>
      </c>
      <c r="AE29" s="22" t="str">
        <f t="shared" si="8"/>
        <v/>
      </c>
      <c r="AF29" s="22" t="str">
        <f t="shared" si="9"/>
        <v/>
      </c>
      <c r="AG29" s="22" t="str">
        <f t="shared" si="10"/>
        <v/>
      </c>
      <c r="AH29" s="43" t="str">
        <f t="shared" si="11"/>
        <v/>
      </c>
      <c r="AI29" s="37" t="str">
        <f t="shared" si="12"/>
        <v/>
      </c>
      <c r="AJ29" s="44" t="str">
        <f t="shared" si="13"/>
        <v/>
      </c>
      <c r="AK29" s="45" t="str">
        <f t="shared" si="14"/>
        <v/>
      </c>
      <c r="AL29" s="52" t="str">
        <f t="shared" si="15"/>
        <v/>
      </c>
      <c r="AM29" s="52" t="str">
        <f t="shared" si="16"/>
        <v/>
      </c>
      <c r="AN29" s="52" t="str">
        <f t="shared" si="17"/>
        <v/>
      </c>
      <c r="AO29" s="52" t="str">
        <f t="shared" si="18"/>
        <v/>
      </c>
      <c r="AP29" s="52" t="str">
        <f t="shared" si="19"/>
        <v/>
      </c>
      <c r="AQ29" s="52" t="str">
        <f t="shared" si="20"/>
        <v/>
      </c>
      <c r="AR29" s="67"/>
      <c r="AS29" s="67"/>
      <c r="AT29" s="67"/>
      <c r="AU29" s="67"/>
      <c r="AV29" s="67"/>
      <c r="AW29" s="67"/>
      <c r="AX29" s="68" t="str">
        <f t="shared" si="21"/>
        <v/>
      </c>
      <c r="AY29" s="68" t="str">
        <f t="shared" si="22"/>
        <v/>
      </c>
      <c r="AZ29" s="68" t="str">
        <f t="shared" si="23"/>
        <v/>
      </c>
      <c r="BA29" s="68" t="str">
        <f t="shared" si="24"/>
        <v/>
      </c>
      <c r="BB29" s="68" t="str">
        <f t="shared" si="25"/>
        <v/>
      </c>
      <c r="BC29" s="69" t="str">
        <f t="shared" si="38"/>
        <v/>
      </c>
      <c r="BD29" s="42"/>
      <c r="BE29" s="46" t="str">
        <f t="shared" si="42"/>
        <v/>
      </c>
      <c r="BF29" s="46" t="str">
        <f t="shared" si="26"/>
        <v/>
      </c>
      <c r="BG29" s="46" t="str">
        <f t="shared" si="27"/>
        <v/>
      </c>
      <c r="BH29" s="46" t="str">
        <f t="shared" si="28"/>
        <v/>
      </c>
      <c r="BI29" s="47" t="str">
        <f t="shared" si="29"/>
        <v/>
      </c>
      <c r="BJ29" s="15">
        <f t="shared" si="30"/>
        <v>0</v>
      </c>
    </row>
    <row r="30" spans="1:62" s="15" customFormat="1" ht="15.75" customHeight="1" x14ac:dyDescent="0.25">
      <c r="A30" s="20" t="str">
        <f t="shared" si="40"/>
        <v/>
      </c>
      <c r="B30" s="10"/>
      <c r="C30" s="10"/>
      <c r="D30" s="26" t="str">
        <f t="shared" si="43"/>
        <v/>
      </c>
      <c r="E30" s="22" t="str">
        <f t="shared" si="44"/>
        <v/>
      </c>
      <c r="F30" s="22" t="str">
        <f t="shared" si="45"/>
        <v/>
      </c>
      <c r="G30" s="22" t="str">
        <f t="shared" si="46"/>
        <v/>
      </c>
      <c r="H30" s="12"/>
      <c r="I30" s="27" t="str">
        <f t="shared" si="47"/>
        <v/>
      </c>
      <c r="J30" s="27"/>
      <c r="K30" s="21" t="str">
        <f t="shared" si="48"/>
        <v/>
      </c>
      <c r="L30" s="14" t="str">
        <f t="shared" si="33"/>
        <v/>
      </c>
      <c r="M30" s="12"/>
      <c r="N30" s="21" t="str">
        <f t="shared" si="34"/>
        <v/>
      </c>
      <c r="O30" s="12"/>
      <c r="P30" s="12"/>
      <c r="Q30" s="21" t="str">
        <f t="shared" si="35"/>
        <v/>
      </c>
      <c r="R30" s="36" t="str">
        <f t="shared" si="49"/>
        <v/>
      </c>
      <c r="S30" s="22" t="str">
        <f t="shared" si="36"/>
        <v/>
      </c>
      <c r="T30" s="28" t="str">
        <f t="shared" si="37"/>
        <v/>
      </c>
      <c r="U30" s="22" t="str">
        <f>IF(A30="","",VLOOKUP(S30,'[1]Indices RT &amp; ARQUUS'!$D:$H,4,FALSE))</f>
        <v/>
      </c>
      <c r="V30" s="23" t="str">
        <f>IF(A30="","",VLOOKUP(S30,'[1]Indices RT &amp; ARQUUS'!$D:$H,3,FALSE))</f>
        <v/>
      </c>
      <c r="W30" s="13"/>
      <c r="X30" s="37" t="str">
        <f t="shared" si="1"/>
        <v/>
      </c>
      <c r="Y30" s="37" t="str">
        <f t="shared" si="2"/>
        <v/>
      </c>
      <c r="Z30" s="22" t="str">
        <f t="shared" si="3"/>
        <v/>
      </c>
      <c r="AA30" s="25" t="str">
        <f t="shared" si="4"/>
        <v/>
      </c>
      <c r="AB30" s="24" t="str">
        <f t="shared" si="5"/>
        <v/>
      </c>
      <c r="AC30" s="37" t="str">
        <f t="shared" si="6"/>
        <v/>
      </c>
      <c r="AD30" s="37" t="str">
        <f t="shared" si="7"/>
        <v/>
      </c>
      <c r="AE30" s="22" t="str">
        <f t="shared" si="8"/>
        <v/>
      </c>
      <c r="AF30" s="22" t="str">
        <f t="shared" si="9"/>
        <v/>
      </c>
      <c r="AG30" s="22" t="str">
        <f t="shared" si="10"/>
        <v/>
      </c>
      <c r="AH30" s="43" t="str">
        <f t="shared" si="11"/>
        <v/>
      </c>
      <c r="AI30" s="37" t="str">
        <f t="shared" si="12"/>
        <v/>
      </c>
      <c r="AJ30" s="44" t="str">
        <f t="shared" si="13"/>
        <v/>
      </c>
      <c r="AK30" s="45" t="str">
        <f t="shared" si="14"/>
        <v/>
      </c>
      <c r="AL30" s="52" t="str">
        <f t="shared" si="15"/>
        <v/>
      </c>
      <c r="AM30" s="52" t="str">
        <f t="shared" si="16"/>
        <v/>
      </c>
      <c r="AN30" s="52" t="str">
        <f t="shared" si="17"/>
        <v/>
      </c>
      <c r="AO30" s="52" t="str">
        <f t="shared" si="18"/>
        <v/>
      </c>
      <c r="AP30" s="52" t="str">
        <f t="shared" si="19"/>
        <v/>
      </c>
      <c r="AQ30" s="52" t="str">
        <f t="shared" si="20"/>
        <v/>
      </c>
      <c r="AR30" s="67"/>
      <c r="AS30" s="67"/>
      <c r="AT30" s="67"/>
      <c r="AU30" s="67"/>
      <c r="AV30" s="67"/>
      <c r="AW30" s="67"/>
      <c r="AX30" s="68" t="str">
        <f t="shared" si="21"/>
        <v/>
      </c>
      <c r="AY30" s="68" t="str">
        <f t="shared" si="22"/>
        <v/>
      </c>
      <c r="AZ30" s="68" t="str">
        <f t="shared" si="23"/>
        <v/>
      </c>
      <c r="BA30" s="68" t="str">
        <f t="shared" si="24"/>
        <v/>
      </c>
      <c r="BB30" s="68" t="str">
        <f t="shared" si="25"/>
        <v/>
      </c>
      <c r="BC30" s="69" t="str">
        <f t="shared" si="38"/>
        <v/>
      </c>
      <c r="BD30" s="42"/>
      <c r="BE30" s="46" t="str">
        <f t="shared" si="42"/>
        <v/>
      </c>
      <c r="BF30" s="46" t="str">
        <f t="shared" si="26"/>
        <v/>
      </c>
      <c r="BG30" s="46" t="str">
        <f t="shared" si="27"/>
        <v/>
      </c>
      <c r="BH30" s="46" t="str">
        <f t="shared" si="28"/>
        <v/>
      </c>
      <c r="BI30" s="47" t="str">
        <f t="shared" si="29"/>
        <v/>
      </c>
      <c r="BJ30" s="15">
        <f t="shared" si="30"/>
        <v>0</v>
      </c>
    </row>
    <row r="31" spans="1:62" s="15" customFormat="1" ht="15.75" customHeight="1" x14ac:dyDescent="0.25">
      <c r="A31" s="20" t="str">
        <f t="shared" si="40"/>
        <v/>
      </c>
      <c r="B31" s="10"/>
      <c r="C31" s="10"/>
      <c r="D31" s="26" t="str">
        <f t="shared" si="43"/>
        <v/>
      </c>
      <c r="E31" s="22" t="str">
        <f t="shared" si="44"/>
        <v/>
      </c>
      <c r="F31" s="22" t="str">
        <f t="shared" si="45"/>
        <v/>
      </c>
      <c r="G31" s="22" t="str">
        <f t="shared" si="46"/>
        <v/>
      </c>
      <c r="H31" s="12"/>
      <c r="I31" s="27" t="str">
        <f t="shared" si="47"/>
        <v/>
      </c>
      <c r="J31" s="27"/>
      <c r="K31" s="21" t="str">
        <f t="shared" si="48"/>
        <v/>
      </c>
      <c r="L31" s="14" t="str">
        <f t="shared" si="33"/>
        <v/>
      </c>
      <c r="M31" s="12"/>
      <c r="N31" s="21" t="str">
        <f t="shared" si="34"/>
        <v/>
      </c>
      <c r="O31" s="12"/>
      <c r="P31" s="12"/>
      <c r="Q31" s="21" t="str">
        <f t="shared" si="35"/>
        <v/>
      </c>
      <c r="R31" s="36" t="str">
        <f t="shared" si="49"/>
        <v/>
      </c>
      <c r="S31" s="22" t="str">
        <f t="shared" si="36"/>
        <v/>
      </c>
      <c r="T31" s="28" t="str">
        <f t="shared" si="37"/>
        <v/>
      </c>
      <c r="U31" s="22" t="str">
        <f>IF(A31="","",VLOOKUP(S31,'[1]Indices RT &amp; ARQUUS'!$D:$H,4,FALSE))</f>
        <v/>
      </c>
      <c r="V31" s="23" t="str">
        <f>IF(A31="","",VLOOKUP(S31,'[1]Indices RT &amp; ARQUUS'!$D:$H,3,FALSE))</f>
        <v/>
      </c>
      <c r="W31" s="13"/>
      <c r="X31" s="37" t="str">
        <f t="shared" si="1"/>
        <v/>
      </c>
      <c r="Y31" s="37" t="str">
        <f t="shared" si="2"/>
        <v/>
      </c>
      <c r="Z31" s="22" t="str">
        <f t="shared" si="3"/>
        <v/>
      </c>
      <c r="AA31" s="25" t="str">
        <f t="shared" si="4"/>
        <v/>
      </c>
      <c r="AB31" s="24" t="str">
        <f t="shared" si="5"/>
        <v/>
      </c>
      <c r="AC31" s="37" t="str">
        <f t="shared" si="6"/>
        <v/>
      </c>
      <c r="AD31" s="37" t="str">
        <f t="shared" si="7"/>
        <v/>
      </c>
      <c r="AE31" s="22" t="str">
        <f t="shared" si="8"/>
        <v/>
      </c>
      <c r="AF31" s="22" t="str">
        <f t="shared" si="9"/>
        <v/>
      </c>
      <c r="AG31" s="22" t="str">
        <f t="shared" si="10"/>
        <v/>
      </c>
      <c r="AH31" s="43" t="str">
        <f t="shared" si="11"/>
        <v/>
      </c>
      <c r="AI31" s="37" t="str">
        <f t="shared" si="12"/>
        <v/>
      </c>
      <c r="AJ31" s="44" t="str">
        <f t="shared" si="13"/>
        <v/>
      </c>
      <c r="AK31" s="45" t="str">
        <f t="shared" si="14"/>
        <v/>
      </c>
      <c r="AL31" s="52" t="str">
        <f t="shared" si="15"/>
        <v/>
      </c>
      <c r="AM31" s="52" t="str">
        <f t="shared" si="16"/>
        <v/>
      </c>
      <c r="AN31" s="52" t="str">
        <f t="shared" si="17"/>
        <v/>
      </c>
      <c r="AO31" s="52" t="str">
        <f t="shared" si="18"/>
        <v/>
      </c>
      <c r="AP31" s="52" t="str">
        <f t="shared" si="19"/>
        <v/>
      </c>
      <c r="AQ31" s="52" t="str">
        <f t="shared" si="20"/>
        <v/>
      </c>
      <c r="AR31" s="67"/>
      <c r="AS31" s="67"/>
      <c r="AT31" s="67"/>
      <c r="AU31" s="67"/>
      <c r="AV31" s="67"/>
      <c r="AW31" s="67"/>
      <c r="AX31" s="68" t="str">
        <f t="shared" si="21"/>
        <v/>
      </c>
      <c r="AY31" s="68" t="str">
        <f t="shared" si="22"/>
        <v/>
      </c>
      <c r="AZ31" s="68" t="str">
        <f t="shared" si="23"/>
        <v/>
      </c>
      <c r="BA31" s="68" t="str">
        <f t="shared" si="24"/>
        <v/>
      </c>
      <c r="BB31" s="68" t="str">
        <f t="shared" si="25"/>
        <v/>
      </c>
      <c r="BC31" s="69" t="str">
        <f t="shared" si="38"/>
        <v/>
      </c>
      <c r="BD31" s="42"/>
      <c r="BE31" s="46" t="str">
        <f t="shared" si="42"/>
        <v/>
      </c>
      <c r="BF31" s="46" t="str">
        <f t="shared" si="26"/>
        <v/>
      </c>
      <c r="BG31" s="46" t="str">
        <f t="shared" si="27"/>
        <v/>
      </c>
      <c r="BH31" s="46" t="str">
        <f t="shared" si="28"/>
        <v/>
      </c>
      <c r="BI31" s="47" t="str">
        <f t="shared" si="29"/>
        <v/>
      </c>
      <c r="BJ31" s="15">
        <f t="shared" si="30"/>
        <v>0</v>
      </c>
    </row>
    <row r="32" spans="1:62" s="15" customFormat="1" ht="15.75" customHeight="1" x14ac:dyDescent="0.25">
      <c r="A32" s="20" t="str">
        <f t="shared" si="40"/>
        <v/>
      </c>
      <c r="B32" s="10"/>
      <c r="C32" s="10"/>
      <c r="D32" s="26" t="str">
        <f t="shared" si="43"/>
        <v/>
      </c>
      <c r="E32" s="22" t="str">
        <f t="shared" si="44"/>
        <v/>
      </c>
      <c r="F32" s="22" t="str">
        <f t="shared" si="45"/>
        <v/>
      </c>
      <c r="G32" s="22" t="str">
        <f t="shared" si="46"/>
        <v/>
      </c>
      <c r="H32" s="12"/>
      <c r="I32" s="27" t="str">
        <f t="shared" si="47"/>
        <v/>
      </c>
      <c r="J32" s="27"/>
      <c r="K32" s="21" t="str">
        <f t="shared" si="48"/>
        <v/>
      </c>
      <c r="L32" s="14" t="str">
        <f t="shared" si="33"/>
        <v/>
      </c>
      <c r="M32" s="12"/>
      <c r="N32" s="21" t="str">
        <f t="shared" si="34"/>
        <v/>
      </c>
      <c r="O32" s="12"/>
      <c r="P32" s="12"/>
      <c r="Q32" s="21" t="str">
        <f t="shared" si="35"/>
        <v/>
      </c>
      <c r="R32" s="36" t="str">
        <f t="shared" si="49"/>
        <v/>
      </c>
      <c r="S32" s="22" t="str">
        <f t="shared" si="36"/>
        <v/>
      </c>
      <c r="T32" s="28" t="str">
        <f t="shared" si="37"/>
        <v/>
      </c>
      <c r="U32" s="22" t="str">
        <f>IF(A32="","",VLOOKUP(S32,'[1]Indices RT &amp; ARQUUS'!$D:$H,4,FALSE))</f>
        <v/>
      </c>
      <c r="V32" s="23" t="str">
        <f>IF(A32="","",VLOOKUP(S32,'[1]Indices RT &amp; ARQUUS'!$D:$H,3,FALSE))</f>
        <v/>
      </c>
      <c r="W32" s="13"/>
      <c r="X32" s="37" t="str">
        <f t="shared" si="1"/>
        <v/>
      </c>
      <c r="Y32" s="37" t="str">
        <f t="shared" si="2"/>
        <v/>
      </c>
      <c r="Z32" s="22" t="str">
        <f t="shared" si="3"/>
        <v/>
      </c>
      <c r="AA32" s="25" t="str">
        <f t="shared" si="4"/>
        <v/>
      </c>
      <c r="AB32" s="24" t="str">
        <f t="shared" si="5"/>
        <v/>
      </c>
      <c r="AC32" s="37" t="str">
        <f t="shared" si="6"/>
        <v/>
      </c>
      <c r="AD32" s="37" t="str">
        <f t="shared" si="7"/>
        <v/>
      </c>
      <c r="AE32" s="22" t="str">
        <f t="shared" si="8"/>
        <v/>
      </c>
      <c r="AF32" s="22" t="str">
        <f t="shared" si="9"/>
        <v/>
      </c>
      <c r="AG32" s="22" t="str">
        <f t="shared" si="10"/>
        <v/>
      </c>
      <c r="AH32" s="43" t="str">
        <f t="shared" si="11"/>
        <v/>
      </c>
      <c r="AI32" s="37" t="str">
        <f t="shared" si="12"/>
        <v/>
      </c>
      <c r="AJ32" s="44" t="str">
        <f t="shared" si="13"/>
        <v/>
      </c>
      <c r="AK32" s="45" t="str">
        <f t="shared" si="14"/>
        <v/>
      </c>
      <c r="AL32" s="52" t="str">
        <f t="shared" si="15"/>
        <v/>
      </c>
      <c r="AM32" s="52" t="str">
        <f t="shared" si="16"/>
        <v/>
      </c>
      <c r="AN32" s="52" t="str">
        <f t="shared" si="17"/>
        <v/>
      </c>
      <c r="AO32" s="52" t="str">
        <f t="shared" si="18"/>
        <v/>
      </c>
      <c r="AP32" s="52" t="str">
        <f t="shared" si="19"/>
        <v/>
      </c>
      <c r="AQ32" s="52" t="str">
        <f t="shared" si="20"/>
        <v/>
      </c>
      <c r="AR32" s="67"/>
      <c r="AS32" s="67"/>
      <c r="AT32" s="67"/>
      <c r="AU32" s="67"/>
      <c r="AV32" s="67"/>
      <c r="AW32" s="67"/>
      <c r="AX32" s="68" t="str">
        <f t="shared" si="21"/>
        <v/>
      </c>
      <c r="AY32" s="68" t="str">
        <f t="shared" si="22"/>
        <v/>
      </c>
      <c r="AZ32" s="68" t="str">
        <f t="shared" si="23"/>
        <v/>
      </c>
      <c r="BA32" s="68" t="str">
        <f t="shared" si="24"/>
        <v/>
      </c>
      <c r="BB32" s="68" t="str">
        <f t="shared" si="25"/>
        <v/>
      </c>
      <c r="BC32" s="69" t="str">
        <f t="shared" si="38"/>
        <v/>
      </c>
      <c r="BD32" s="42"/>
      <c r="BE32" s="46" t="str">
        <f t="shared" si="42"/>
        <v/>
      </c>
      <c r="BF32" s="46" t="str">
        <f t="shared" si="26"/>
        <v/>
      </c>
      <c r="BG32" s="46" t="str">
        <f t="shared" si="27"/>
        <v/>
      </c>
      <c r="BH32" s="46" t="str">
        <f t="shared" si="28"/>
        <v/>
      </c>
      <c r="BI32" s="47" t="str">
        <f t="shared" si="29"/>
        <v/>
      </c>
      <c r="BJ32" s="15">
        <f t="shared" si="30"/>
        <v>0</v>
      </c>
    </row>
    <row r="33" spans="1:62" s="15" customFormat="1" ht="15.75" customHeight="1" x14ac:dyDescent="0.25">
      <c r="A33" s="20" t="str">
        <f t="shared" si="40"/>
        <v/>
      </c>
      <c r="B33" s="10"/>
      <c r="C33" s="10"/>
      <c r="D33" s="26" t="str">
        <f t="shared" si="43"/>
        <v/>
      </c>
      <c r="E33" s="22" t="str">
        <f t="shared" si="44"/>
        <v/>
      </c>
      <c r="F33" s="22" t="str">
        <f t="shared" si="45"/>
        <v/>
      </c>
      <c r="G33" s="22" t="str">
        <f t="shared" si="46"/>
        <v/>
      </c>
      <c r="H33" s="12"/>
      <c r="I33" s="27" t="str">
        <f t="shared" si="47"/>
        <v/>
      </c>
      <c r="J33" s="27"/>
      <c r="K33" s="21" t="str">
        <f t="shared" si="48"/>
        <v/>
      </c>
      <c r="L33" s="14" t="str">
        <f t="shared" si="33"/>
        <v/>
      </c>
      <c r="M33" s="12"/>
      <c r="N33" s="21" t="str">
        <f t="shared" si="34"/>
        <v/>
      </c>
      <c r="O33" s="12"/>
      <c r="P33" s="12"/>
      <c r="Q33" s="21" t="str">
        <f t="shared" si="35"/>
        <v/>
      </c>
      <c r="R33" s="36" t="str">
        <f t="shared" si="49"/>
        <v/>
      </c>
      <c r="S33" s="22" t="str">
        <f t="shared" si="36"/>
        <v/>
      </c>
      <c r="T33" s="28" t="str">
        <f t="shared" si="37"/>
        <v/>
      </c>
      <c r="U33" s="22" t="str">
        <f>IF(A33="","",VLOOKUP(S33,'[1]Indices RT &amp; ARQUUS'!$D:$H,4,FALSE))</f>
        <v/>
      </c>
      <c r="V33" s="23" t="str">
        <f>IF(A33="","",VLOOKUP(S33,'[1]Indices RT &amp; ARQUUS'!$D:$H,3,FALSE))</f>
        <v/>
      </c>
      <c r="W33" s="13"/>
      <c r="X33" s="37" t="str">
        <f t="shared" si="1"/>
        <v/>
      </c>
      <c r="Y33" s="37" t="str">
        <f t="shared" si="2"/>
        <v/>
      </c>
      <c r="Z33" s="22" t="str">
        <f t="shared" si="3"/>
        <v/>
      </c>
      <c r="AA33" s="25" t="str">
        <f t="shared" si="4"/>
        <v/>
      </c>
      <c r="AB33" s="24" t="str">
        <f t="shared" si="5"/>
        <v/>
      </c>
      <c r="AC33" s="37" t="str">
        <f t="shared" si="6"/>
        <v/>
      </c>
      <c r="AD33" s="37" t="str">
        <f t="shared" si="7"/>
        <v/>
      </c>
      <c r="AE33" s="22" t="str">
        <f t="shared" si="8"/>
        <v/>
      </c>
      <c r="AF33" s="22" t="str">
        <f t="shared" si="9"/>
        <v/>
      </c>
      <c r="AG33" s="22" t="str">
        <f t="shared" si="10"/>
        <v/>
      </c>
      <c r="AH33" s="43" t="str">
        <f t="shared" si="11"/>
        <v/>
      </c>
      <c r="AI33" s="37" t="str">
        <f t="shared" si="12"/>
        <v/>
      </c>
      <c r="AJ33" s="44" t="str">
        <f t="shared" si="13"/>
        <v/>
      </c>
      <c r="AK33" s="45" t="str">
        <f t="shared" si="14"/>
        <v/>
      </c>
      <c r="AL33" s="52" t="str">
        <f t="shared" si="15"/>
        <v/>
      </c>
      <c r="AM33" s="52" t="str">
        <f t="shared" si="16"/>
        <v/>
      </c>
      <c r="AN33" s="52" t="str">
        <f t="shared" si="17"/>
        <v/>
      </c>
      <c r="AO33" s="52" t="str">
        <f t="shared" si="18"/>
        <v/>
      </c>
      <c r="AP33" s="52" t="str">
        <f t="shared" si="19"/>
        <v/>
      </c>
      <c r="AQ33" s="52" t="str">
        <f t="shared" si="20"/>
        <v/>
      </c>
      <c r="AR33" s="67"/>
      <c r="AS33" s="67"/>
      <c r="AT33" s="67"/>
      <c r="AU33" s="67"/>
      <c r="AV33" s="67"/>
      <c r="AW33" s="67"/>
      <c r="AX33" s="68" t="str">
        <f t="shared" si="21"/>
        <v/>
      </c>
      <c r="AY33" s="68" t="str">
        <f t="shared" si="22"/>
        <v/>
      </c>
      <c r="AZ33" s="68" t="str">
        <f t="shared" si="23"/>
        <v/>
      </c>
      <c r="BA33" s="68" t="str">
        <f t="shared" si="24"/>
        <v/>
      </c>
      <c r="BB33" s="68" t="str">
        <f t="shared" si="25"/>
        <v/>
      </c>
      <c r="BC33" s="69" t="str">
        <f t="shared" si="38"/>
        <v/>
      </c>
      <c r="BD33" s="42"/>
      <c r="BE33" s="46" t="str">
        <f t="shared" si="42"/>
        <v/>
      </c>
      <c r="BF33" s="46" t="str">
        <f t="shared" si="26"/>
        <v/>
      </c>
      <c r="BG33" s="46" t="str">
        <f t="shared" si="27"/>
        <v/>
      </c>
      <c r="BH33" s="46" t="str">
        <f t="shared" si="28"/>
        <v/>
      </c>
      <c r="BI33" s="47" t="str">
        <f t="shared" si="29"/>
        <v/>
      </c>
      <c r="BJ33" s="15">
        <f t="shared" si="30"/>
        <v>0</v>
      </c>
    </row>
    <row r="34" spans="1:62" s="15" customFormat="1" ht="15.75" customHeight="1" x14ac:dyDescent="0.25">
      <c r="A34" s="20" t="str">
        <f t="shared" si="40"/>
        <v/>
      </c>
      <c r="B34" s="10"/>
      <c r="C34" s="10"/>
      <c r="D34" s="26" t="str">
        <f t="shared" si="43"/>
        <v/>
      </c>
      <c r="E34" s="22" t="str">
        <f t="shared" si="44"/>
        <v/>
      </c>
      <c r="F34" s="22" t="str">
        <f t="shared" si="45"/>
        <v/>
      </c>
      <c r="G34" s="22" t="str">
        <f t="shared" si="46"/>
        <v/>
      </c>
      <c r="H34" s="12"/>
      <c r="I34" s="27" t="str">
        <f t="shared" si="47"/>
        <v/>
      </c>
      <c r="J34" s="27"/>
      <c r="K34" s="21" t="str">
        <f t="shared" si="48"/>
        <v/>
      </c>
      <c r="L34" s="14" t="str">
        <f t="shared" si="33"/>
        <v/>
      </c>
      <c r="M34" s="12"/>
      <c r="N34" s="21" t="str">
        <f t="shared" si="34"/>
        <v/>
      </c>
      <c r="O34" s="12"/>
      <c r="P34" s="12"/>
      <c r="Q34" s="21" t="str">
        <f t="shared" si="35"/>
        <v/>
      </c>
      <c r="R34" s="36" t="str">
        <f t="shared" si="49"/>
        <v/>
      </c>
      <c r="S34" s="22" t="str">
        <f t="shared" si="36"/>
        <v/>
      </c>
      <c r="T34" s="28" t="str">
        <f t="shared" si="37"/>
        <v/>
      </c>
      <c r="U34" s="22" t="str">
        <f>IF(A34="","",VLOOKUP(S34,'[1]Indices RT &amp; ARQUUS'!$D:$H,4,FALSE))</f>
        <v/>
      </c>
      <c r="V34" s="23" t="str">
        <f>IF(A34="","",VLOOKUP(S34,'[1]Indices RT &amp; ARQUUS'!$D:$H,3,FALSE))</f>
        <v/>
      </c>
      <c r="W34" s="13"/>
      <c r="X34" s="37" t="str">
        <f t="shared" si="1"/>
        <v/>
      </c>
      <c r="Y34" s="37" t="str">
        <f t="shared" si="2"/>
        <v/>
      </c>
      <c r="Z34" s="22" t="str">
        <f t="shared" si="3"/>
        <v/>
      </c>
      <c r="AA34" s="25" t="str">
        <f t="shared" si="4"/>
        <v/>
      </c>
      <c r="AB34" s="24" t="str">
        <f t="shared" si="5"/>
        <v/>
      </c>
      <c r="AC34" s="37" t="str">
        <f t="shared" si="6"/>
        <v/>
      </c>
      <c r="AD34" s="37" t="str">
        <f t="shared" si="7"/>
        <v/>
      </c>
      <c r="AE34" s="22" t="str">
        <f t="shared" si="8"/>
        <v/>
      </c>
      <c r="AF34" s="22" t="str">
        <f t="shared" si="9"/>
        <v/>
      </c>
      <c r="AG34" s="22" t="str">
        <f t="shared" si="10"/>
        <v/>
      </c>
      <c r="AH34" s="43" t="str">
        <f t="shared" si="11"/>
        <v/>
      </c>
      <c r="AI34" s="37" t="str">
        <f t="shared" si="12"/>
        <v/>
      </c>
      <c r="AJ34" s="44" t="str">
        <f t="shared" si="13"/>
        <v/>
      </c>
      <c r="AK34" s="45" t="str">
        <f t="shared" si="14"/>
        <v/>
      </c>
      <c r="AL34" s="52" t="str">
        <f t="shared" si="15"/>
        <v/>
      </c>
      <c r="AM34" s="52" t="str">
        <f t="shared" si="16"/>
        <v/>
      </c>
      <c r="AN34" s="52" t="str">
        <f t="shared" si="17"/>
        <v/>
      </c>
      <c r="AO34" s="52" t="str">
        <f t="shared" si="18"/>
        <v/>
      </c>
      <c r="AP34" s="52" t="str">
        <f t="shared" si="19"/>
        <v/>
      </c>
      <c r="AQ34" s="52" t="str">
        <f t="shared" si="20"/>
        <v/>
      </c>
      <c r="AR34" s="67"/>
      <c r="AS34" s="67"/>
      <c r="AT34" s="67"/>
      <c r="AU34" s="67"/>
      <c r="AV34" s="67"/>
      <c r="AW34" s="67"/>
      <c r="AX34" s="68" t="str">
        <f t="shared" si="21"/>
        <v/>
      </c>
      <c r="AY34" s="68" t="str">
        <f t="shared" si="22"/>
        <v/>
      </c>
      <c r="AZ34" s="68" t="str">
        <f t="shared" si="23"/>
        <v/>
      </c>
      <c r="BA34" s="68" t="str">
        <f t="shared" si="24"/>
        <v/>
      </c>
      <c r="BB34" s="68" t="str">
        <f t="shared" si="25"/>
        <v/>
      </c>
      <c r="BC34" s="69" t="str">
        <f t="shared" si="38"/>
        <v/>
      </c>
      <c r="BD34" s="42"/>
      <c r="BE34" s="46" t="str">
        <f t="shared" si="42"/>
        <v/>
      </c>
      <c r="BF34" s="46" t="str">
        <f t="shared" si="26"/>
        <v/>
      </c>
      <c r="BG34" s="46" t="str">
        <f t="shared" si="27"/>
        <v/>
      </c>
      <c r="BH34" s="46" t="str">
        <f t="shared" si="28"/>
        <v/>
      </c>
      <c r="BI34" s="47" t="str">
        <f t="shared" si="29"/>
        <v/>
      </c>
      <c r="BJ34" s="15">
        <f t="shared" si="30"/>
        <v>0</v>
      </c>
    </row>
    <row r="35" spans="1:62" s="15" customFormat="1" ht="15.75" customHeight="1" x14ac:dyDescent="0.25">
      <c r="A35" s="20" t="str">
        <f t="shared" si="40"/>
        <v/>
      </c>
      <c r="B35" s="10"/>
      <c r="C35" s="10"/>
      <c r="D35" s="26" t="str">
        <f t="shared" si="43"/>
        <v/>
      </c>
      <c r="E35" s="22" t="str">
        <f t="shared" si="44"/>
        <v/>
      </c>
      <c r="F35" s="22" t="str">
        <f t="shared" si="45"/>
        <v/>
      </c>
      <c r="G35" s="22" t="str">
        <f t="shared" si="46"/>
        <v/>
      </c>
      <c r="H35" s="12"/>
      <c r="I35" s="27" t="str">
        <f t="shared" si="47"/>
        <v/>
      </c>
      <c r="J35" s="27"/>
      <c r="K35" s="21" t="str">
        <f t="shared" si="48"/>
        <v/>
      </c>
      <c r="L35" s="14" t="str">
        <f t="shared" si="33"/>
        <v/>
      </c>
      <c r="M35" s="12"/>
      <c r="N35" s="21" t="str">
        <f t="shared" si="34"/>
        <v/>
      </c>
      <c r="O35" s="12"/>
      <c r="P35" s="12"/>
      <c r="Q35" s="21" t="str">
        <f t="shared" si="35"/>
        <v/>
      </c>
      <c r="R35" s="36" t="str">
        <f t="shared" si="49"/>
        <v/>
      </c>
      <c r="S35" s="22" t="str">
        <f t="shared" si="36"/>
        <v/>
      </c>
      <c r="T35" s="28" t="str">
        <f t="shared" si="37"/>
        <v/>
      </c>
      <c r="U35" s="22" t="str">
        <f>IF(A35="","",VLOOKUP(S35,'[1]Indices RT &amp; ARQUUS'!$D:$H,4,FALSE))</f>
        <v/>
      </c>
      <c r="V35" s="23" t="str">
        <f>IF(A35="","",VLOOKUP(S35,'[1]Indices RT &amp; ARQUUS'!$D:$H,3,FALSE))</f>
        <v/>
      </c>
      <c r="W35" s="13"/>
      <c r="X35" s="37" t="str">
        <f t="shared" si="1"/>
        <v/>
      </c>
      <c r="Y35" s="37" t="str">
        <f t="shared" si="2"/>
        <v/>
      </c>
      <c r="Z35" s="22" t="str">
        <f t="shared" si="3"/>
        <v/>
      </c>
      <c r="AA35" s="25" t="str">
        <f t="shared" si="4"/>
        <v/>
      </c>
      <c r="AB35" s="24" t="str">
        <f t="shared" si="5"/>
        <v/>
      </c>
      <c r="AC35" s="37" t="str">
        <f t="shared" si="6"/>
        <v/>
      </c>
      <c r="AD35" s="37" t="str">
        <f t="shared" si="7"/>
        <v/>
      </c>
      <c r="AE35" s="22" t="str">
        <f t="shared" si="8"/>
        <v/>
      </c>
      <c r="AF35" s="22" t="str">
        <f t="shared" si="9"/>
        <v/>
      </c>
      <c r="AG35" s="22" t="str">
        <f t="shared" si="10"/>
        <v/>
      </c>
      <c r="AH35" s="43" t="str">
        <f t="shared" si="11"/>
        <v/>
      </c>
      <c r="AI35" s="37" t="str">
        <f t="shared" si="12"/>
        <v/>
      </c>
      <c r="AJ35" s="44" t="str">
        <f t="shared" si="13"/>
        <v/>
      </c>
      <c r="AK35" s="45" t="str">
        <f t="shared" si="14"/>
        <v/>
      </c>
      <c r="AL35" s="52" t="str">
        <f t="shared" si="15"/>
        <v/>
      </c>
      <c r="AM35" s="52" t="str">
        <f t="shared" si="16"/>
        <v/>
      </c>
      <c r="AN35" s="52" t="str">
        <f t="shared" si="17"/>
        <v/>
      </c>
      <c r="AO35" s="52" t="str">
        <f t="shared" si="18"/>
        <v/>
      </c>
      <c r="AP35" s="52" t="str">
        <f t="shared" si="19"/>
        <v/>
      </c>
      <c r="AQ35" s="52" t="str">
        <f t="shared" si="20"/>
        <v/>
      </c>
      <c r="AR35" s="67"/>
      <c r="AS35" s="67"/>
      <c r="AT35" s="67"/>
      <c r="AU35" s="67"/>
      <c r="AV35" s="67"/>
      <c r="AW35" s="67"/>
      <c r="AX35" s="68" t="str">
        <f t="shared" si="21"/>
        <v/>
      </c>
      <c r="AY35" s="68" t="str">
        <f t="shared" si="22"/>
        <v/>
      </c>
      <c r="AZ35" s="68" t="str">
        <f t="shared" si="23"/>
        <v/>
      </c>
      <c r="BA35" s="68" t="str">
        <f t="shared" si="24"/>
        <v/>
      </c>
      <c r="BB35" s="68" t="str">
        <f t="shared" si="25"/>
        <v/>
      </c>
      <c r="BC35" s="69" t="str">
        <f t="shared" si="38"/>
        <v/>
      </c>
      <c r="BD35" s="42"/>
      <c r="BE35" s="46" t="str">
        <f t="shared" si="42"/>
        <v/>
      </c>
      <c r="BF35" s="46" t="str">
        <f t="shared" si="26"/>
        <v/>
      </c>
      <c r="BG35" s="46" t="str">
        <f t="shared" si="27"/>
        <v/>
      </c>
      <c r="BH35" s="46" t="str">
        <f t="shared" si="28"/>
        <v/>
      </c>
      <c r="BI35" s="47" t="str">
        <f t="shared" si="29"/>
        <v/>
      </c>
      <c r="BJ35" s="15">
        <f t="shared" si="30"/>
        <v>0</v>
      </c>
    </row>
    <row r="36" spans="1:62" s="15" customFormat="1" ht="15.75" customHeight="1" x14ac:dyDescent="0.25">
      <c r="A36" s="20" t="str">
        <f t="shared" si="40"/>
        <v/>
      </c>
      <c r="B36" s="10"/>
      <c r="C36" s="10"/>
      <c r="D36" s="26" t="str">
        <f t="shared" si="43"/>
        <v/>
      </c>
      <c r="E36" s="22" t="str">
        <f t="shared" si="44"/>
        <v/>
      </c>
      <c r="F36" s="22" t="str">
        <f t="shared" si="45"/>
        <v/>
      </c>
      <c r="G36" s="22" t="str">
        <f t="shared" si="46"/>
        <v/>
      </c>
      <c r="H36" s="12"/>
      <c r="I36" s="27" t="str">
        <f t="shared" si="47"/>
        <v/>
      </c>
      <c r="J36" s="27"/>
      <c r="K36" s="21" t="str">
        <f t="shared" si="48"/>
        <v/>
      </c>
      <c r="L36" s="14" t="str">
        <f t="shared" si="33"/>
        <v/>
      </c>
      <c r="M36" s="12"/>
      <c r="N36" s="21" t="str">
        <f t="shared" si="34"/>
        <v/>
      </c>
      <c r="O36" s="12"/>
      <c r="P36" s="12"/>
      <c r="Q36" s="21" t="str">
        <f t="shared" si="35"/>
        <v/>
      </c>
      <c r="R36" s="36" t="str">
        <f t="shared" si="49"/>
        <v/>
      </c>
      <c r="S36" s="22" t="str">
        <f t="shared" si="36"/>
        <v/>
      </c>
      <c r="T36" s="28" t="str">
        <f t="shared" si="37"/>
        <v/>
      </c>
      <c r="U36" s="22" t="str">
        <f>IF(A36="","",VLOOKUP(S36,'[1]Indices RT &amp; ARQUUS'!$D:$H,4,FALSE))</f>
        <v/>
      </c>
      <c r="V36" s="23" t="str">
        <f>IF(A36="","",VLOOKUP(S36,'[1]Indices RT &amp; ARQUUS'!$D:$H,3,FALSE))</f>
        <v/>
      </c>
      <c r="W36" s="13"/>
      <c r="X36" s="37" t="str">
        <f t="shared" si="1"/>
        <v/>
      </c>
      <c r="Y36" s="37" t="str">
        <f t="shared" si="2"/>
        <v/>
      </c>
      <c r="Z36" s="22" t="str">
        <f t="shared" si="3"/>
        <v/>
      </c>
      <c r="AA36" s="25" t="str">
        <f t="shared" si="4"/>
        <v/>
      </c>
      <c r="AB36" s="24" t="str">
        <f t="shared" si="5"/>
        <v/>
      </c>
      <c r="AC36" s="37" t="str">
        <f t="shared" si="6"/>
        <v/>
      </c>
      <c r="AD36" s="37" t="str">
        <f t="shared" si="7"/>
        <v/>
      </c>
      <c r="AE36" s="22" t="str">
        <f t="shared" si="8"/>
        <v/>
      </c>
      <c r="AF36" s="22" t="str">
        <f t="shared" si="9"/>
        <v/>
      </c>
      <c r="AG36" s="22" t="str">
        <f t="shared" si="10"/>
        <v/>
      </c>
      <c r="AH36" s="43" t="str">
        <f t="shared" si="11"/>
        <v/>
      </c>
      <c r="AI36" s="37" t="str">
        <f t="shared" si="12"/>
        <v/>
      </c>
      <c r="AJ36" s="44" t="str">
        <f t="shared" si="13"/>
        <v/>
      </c>
      <c r="AK36" s="45" t="str">
        <f t="shared" si="14"/>
        <v/>
      </c>
      <c r="AL36" s="52" t="str">
        <f t="shared" si="15"/>
        <v/>
      </c>
      <c r="AM36" s="52" t="str">
        <f t="shared" si="16"/>
        <v/>
      </c>
      <c r="AN36" s="52" t="str">
        <f t="shared" si="17"/>
        <v/>
      </c>
      <c r="AO36" s="52" t="str">
        <f t="shared" si="18"/>
        <v/>
      </c>
      <c r="AP36" s="52" t="str">
        <f t="shared" si="19"/>
        <v/>
      </c>
      <c r="AQ36" s="52" t="str">
        <f t="shared" si="20"/>
        <v/>
      </c>
      <c r="AR36" s="67"/>
      <c r="AS36" s="67"/>
      <c r="AT36" s="67"/>
      <c r="AU36" s="67"/>
      <c r="AV36" s="67"/>
      <c r="AW36" s="67"/>
      <c r="AX36" s="68" t="str">
        <f t="shared" si="21"/>
        <v/>
      </c>
      <c r="AY36" s="68" t="str">
        <f t="shared" si="22"/>
        <v/>
      </c>
      <c r="AZ36" s="68" t="str">
        <f t="shared" si="23"/>
        <v/>
      </c>
      <c r="BA36" s="68" t="str">
        <f t="shared" si="24"/>
        <v/>
      </c>
      <c r="BB36" s="68" t="str">
        <f t="shared" si="25"/>
        <v/>
      </c>
      <c r="BC36" s="69" t="str">
        <f t="shared" si="38"/>
        <v/>
      </c>
      <c r="BD36" s="42"/>
      <c r="BE36" s="46" t="str">
        <f t="shared" si="42"/>
        <v/>
      </c>
      <c r="BF36" s="46" t="str">
        <f t="shared" si="26"/>
        <v/>
      </c>
      <c r="BG36" s="46" t="str">
        <f t="shared" si="27"/>
        <v/>
      </c>
      <c r="BH36" s="46" t="str">
        <f t="shared" si="28"/>
        <v/>
      </c>
      <c r="BI36" s="47" t="str">
        <f t="shared" si="29"/>
        <v/>
      </c>
      <c r="BJ36" s="15">
        <f t="shared" si="30"/>
        <v>0</v>
      </c>
    </row>
    <row r="37" spans="1:62" s="15" customFormat="1" ht="15.75" customHeight="1" x14ac:dyDescent="0.25">
      <c r="A37" s="20" t="str">
        <f t="shared" si="40"/>
        <v/>
      </c>
      <c r="B37" s="10"/>
      <c r="C37" s="10"/>
      <c r="D37" s="26" t="str">
        <f t="shared" si="43"/>
        <v/>
      </c>
      <c r="E37" s="22" t="str">
        <f t="shared" si="44"/>
        <v/>
      </c>
      <c r="F37" s="22" t="str">
        <f t="shared" si="45"/>
        <v/>
      </c>
      <c r="G37" s="22" t="str">
        <f t="shared" si="46"/>
        <v/>
      </c>
      <c r="H37" s="12"/>
      <c r="I37" s="27" t="str">
        <f t="shared" si="47"/>
        <v/>
      </c>
      <c r="J37" s="27"/>
      <c r="K37" s="21" t="str">
        <f t="shared" si="48"/>
        <v/>
      </c>
      <c r="L37" s="14" t="str">
        <f t="shared" si="33"/>
        <v/>
      </c>
      <c r="M37" s="12"/>
      <c r="N37" s="21" t="str">
        <f t="shared" si="34"/>
        <v/>
      </c>
      <c r="O37" s="12"/>
      <c r="P37" s="12"/>
      <c r="Q37" s="21" t="str">
        <f t="shared" si="35"/>
        <v/>
      </c>
      <c r="R37" s="36" t="str">
        <f t="shared" si="49"/>
        <v/>
      </c>
      <c r="S37" s="22" t="str">
        <f t="shared" si="36"/>
        <v/>
      </c>
      <c r="T37" s="28" t="str">
        <f t="shared" si="37"/>
        <v/>
      </c>
      <c r="U37" s="22" t="str">
        <f>IF(A37="","",VLOOKUP(S37,'[1]Indices RT &amp; ARQUUS'!$D:$H,4,FALSE))</f>
        <v/>
      </c>
      <c r="V37" s="23" t="str">
        <f>IF(A37="","",VLOOKUP(S37,'[1]Indices RT &amp; ARQUUS'!$D:$H,3,FALSE))</f>
        <v/>
      </c>
      <c r="W37" s="13"/>
      <c r="X37" s="37" t="str">
        <f t="shared" si="1"/>
        <v/>
      </c>
      <c r="Y37" s="37" t="str">
        <f t="shared" si="2"/>
        <v/>
      </c>
      <c r="Z37" s="22" t="str">
        <f t="shared" si="3"/>
        <v/>
      </c>
      <c r="AA37" s="25" t="str">
        <f t="shared" si="4"/>
        <v/>
      </c>
      <c r="AB37" s="24" t="str">
        <f t="shared" si="5"/>
        <v/>
      </c>
      <c r="AC37" s="37" t="str">
        <f t="shared" si="6"/>
        <v/>
      </c>
      <c r="AD37" s="37" t="str">
        <f t="shared" si="7"/>
        <v/>
      </c>
      <c r="AE37" s="22" t="str">
        <f t="shared" si="8"/>
        <v/>
      </c>
      <c r="AF37" s="22" t="str">
        <f t="shared" si="9"/>
        <v/>
      </c>
      <c r="AG37" s="22" t="str">
        <f t="shared" si="10"/>
        <v/>
      </c>
      <c r="AH37" s="43" t="str">
        <f t="shared" si="11"/>
        <v/>
      </c>
      <c r="AI37" s="37" t="str">
        <f t="shared" si="12"/>
        <v/>
      </c>
      <c r="AJ37" s="44" t="str">
        <f t="shared" si="13"/>
        <v/>
      </c>
      <c r="AK37" s="45" t="str">
        <f t="shared" si="14"/>
        <v/>
      </c>
      <c r="AL37" s="52" t="str">
        <f t="shared" si="15"/>
        <v/>
      </c>
      <c r="AM37" s="52" t="str">
        <f t="shared" si="16"/>
        <v/>
      </c>
      <c r="AN37" s="52" t="str">
        <f t="shared" si="17"/>
        <v/>
      </c>
      <c r="AO37" s="52" t="str">
        <f t="shared" si="18"/>
        <v/>
      </c>
      <c r="AP37" s="52" t="str">
        <f t="shared" si="19"/>
        <v/>
      </c>
      <c r="AQ37" s="52" t="str">
        <f t="shared" si="20"/>
        <v/>
      </c>
      <c r="AR37" s="67"/>
      <c r="AS37" s="67"/>
      <c r="AT37" s="67"/>
      <c r="AU37" s="67"/>
      <c r="AV37" s="67"/>
      <c r="AW37" s="67"/>
      <c r="AX37" s="68" t="str">
        <f t="shared" si="21"/>
        <v/>
      </c>
      <c r="AY37" s="68" t="str">
        <f t="shared" si="22"/>
        <v/>
      </c>
      <c r="AZ37" s="68" t="str">
        <f t="shared" si="23"/>
        <v/>
      </c>
      <c r="BA37" s="68" t="str">
        <f t="shared" si="24"/>
        <v/>
      </c>
      <c r="BB37" s="68" t="str">
        <f t="shared" si="25"/>
        <v/>
      </c>
      <c r="BC37" s="69" t="str">
        <f t="shared" si="38"/>
        <v/>
      </c>
      <c r="BD37" s="42"/>
      <c r="BE37" s="46" t="str">
        <f t="shared" si="42"/>
        <v/>
      </c>
      <c r="BF37" s="46" t="str">
        <f t="shared" si="26"/>
        <v/>
      </c>
      <c r="BG37" s="46" t="str">
        <f t="shared" si="27"/>
        <v/>
      </c>
      <c r="BH37" s="46" t="str">
        <f t="shared" si="28"/>
        <v/>
      </c>
      <c r="BI37" s="47" t="str">
        <f t="shared" si="29"/>
        <v/>
      </c>
      <c r="BJ37" s="15">
        <f t="shared" si="30"/>
        <v>0</v>
      </c>
    </row>
    <row r="38" spans="1:62" s="15" customFormat="1" ht="15.75" customHeight="1" x14ac:dyDescent="0.25">
      <c r="A38" s="20" t="str">
        <f t="shared" si="40"/>
        <v/>
      </c>
      <c r="B38" s="10"/>
      <c r="C38" s="10"/>
      <c r="D38" s="26" t="str">
        <f t="shared" si="43"/>
        <v/>
      </c>
      <c r="E38" s="22" t="str">
        <f t="shared" si="44"/>
        <v/>
      </c>
      <c r="F38" s="22" t="str">
        <f t="shared" si="45"/>
        <v/>
      </c>
      <c r="G38" s="22" t="str">
        <f t="shared" si="46"/>
        <v/>
      </c>
      <c r="H38" s="12"/>
      <c r="I38" s="27" t="str">
        <f t="shared" si="47"/>
        <v/>
      </c>
      <c r="J38" s="27"/>
      <c r="K38" s="21" t="str">
        <f t="shared" si="48"/>
        <v/>
      </c>
      <c r="L38" s="14" t="str">
        <f t="shared" si="33"/>
        <v/>
      </c>
      <c r="M38" s="12"/>
      <c r="N38" s="21" t="str">
        <f t="shared" si="34"/>
        <v/>
      </c>
      <c r="O38" s="12"/>
      <c r="P38" s="12"/>
      <c r="Q38" s="21" t="str">
        <f t="shared" si="35"/>
        <v/>
      </c>
      <c r="R38" s="36" t="str">
        <f t="shared" si="49"/>
        <v/>
      </c>
      <c r="S38" s="22" t="str">
        <f t="shared" si="36"/>
        <v/>
      </c>
      <c r="T38" s="28" t="str">
        <f t="shared" si="37"/>
        <v/>
      </c>
      <c r="U38" s="22" t="str">
        <f>IF(A38="","",VLOOKUP(S38,'[1]Indices RT &amp; ARQUUS'!$D:$H,4,FALSE))</f>
        <v/>
      </c>
      <c r="V38" s="23" t="str">
        <f>IF(A38="","",VLOOKUP(S38,'[1]Indices RT &amp; ARQUUS'!$D:$H,3,FALSE))</f>
        <v/>
      </c>
      <c r="W38" s="13"/>
      <c r="X38" s="37" t="str">
        <f t="shared" si="1"/>
        <v/>
      </c>
      <c r="Y38" s="37" t="str">
        <f t="shared" si="2"/>
        <v/>
      </c>
      <c r="Z38" s="22" t="str">
        <f t="shared" si="3"/>
        <v/>
      </c>
      <c r="AA38" s="25" t="str">
        <f t="shared" si="4"/>
        <v/>
      </c>
      <c r="AB38" s="24" t="str">
        <f t="shared" si="5"/>
        <v/>
      </c>
      <c r="AC38" s="37" t="str">
        <f t="shared" si="6"/>
        <v/>
      </c>
      <c r="AD38" s="37" t="str">
        <f t="shared" si="7"/>
        <v/>
      </c>
      <c r="AE38" s="22" t="str">
        <f t="shared" si="8"/>
        <v/>
      </c>
      <c r="AF38" s="22" t="str">
        <f t="shared" si="9"/>
        <v/>
      </c>
      <c r="AG38" s="22" t="str">
        <f t="shared" si="10"/>
        <v/>
      </c>
      <c r="AH38" s="43" t="str">
        <f t="shared" si="11"/>
        <v/>
      </c>
      <c r="AI38" s="37" t="str">
        <f t="shared" si="12"/>
        <v/>
      </c>
      <c r="AJ38" s="44" t="str">
        <f t="shared" si="13"/>
        <v/>
      </c>
      <c r="AK38" s="45" t="str">
        <f t="shared" si="14"/>
        <v/>
      </c>
      <c r="AL38" s="52" t="str">
        <f t="shared" si="15"/>
        <v/>
      </c>
      <c r="AM38" s="52" t="str">
        <f t="shared" si="16"/>
        <v/>
      </c>
      <c r="AN38" s="52" t="str">
        <f t="shared" si="17"/>
        <v/>
      </c>
      <c r="AO38" s="52" t="str">
        <f t="shared" si="18"/>
        <v/>
      </c>
      <c r="AP38" s="52" t="str">
        <f t="shared" si="19"/>
        <v/>
      </c>
      <c r="AQ38" s="52" t="str">
        <f t="shared" si="20"/>
        <v/>
      </c>
      <c r="AR38" s="67"/>
      <c r="AS38" s="67"/>
      <c r="AT38" s="67"/>
      <c r="AU38" s="67"/>
      <c r="AV38" s="67"/>
      <c r="AW38" s="67"/>
      <c r="AX38" s="68" t="str">
        <f t="shared" si="21"/>
        <v/>
      </c>
      <c r="AY38" s="68" t="str">
        <f t="shared" si="22"/>
        <v/>
      </c>
      <c r="AZ38" s="68" t="str">
        <f t="shared" si="23"/>
        <v/>
      </c>
      <c r="BA38" s="68" t="str">
        <f t="shared" si="24"/>
        <v/>
      </c>
      <c r="BB38" s="68" t="str">
        <f t="shared" si="25"/>
        <v/>
      </c>
      <c r="BC38" s="69" t="str">
        <f t="shared" si="38"/>
        <v/>
      </c>
      <c r="BD38" s="42"/>
      <c r="BE38" s="46" t="str">
        <f t="shared" si="42"/>
        <v/>
      </c>
      <c r="BF38" s="46" t="str">
        <f t="shared" si="26"/>
        <v/>
      </c>
      <c r="BG38" s="46" t="str">
        <f t="shared" si="27"/>
        <v/>
      </c>
      <c r="BH38" s="46" t="str">
        <f t="shared" si="28"/>
        <v/>
      </c>
      <c r="BI38" s="47" t="str">
        <f t="shared" si="29"/>
        <v/>
      </c>
      <c r="BJ38" s="15">
        <f t="shared" si="30"/>
        <v>0</v>
      </c>
    </row>
    <row r="39" spans="1:62" s="15" customFormat="1" ht="15.75" customHeight="1" x14ac:dyDescent="0.25">
      <c r="A39" s="20" t="str">
        <f t="shared" si="40"/>
        <v/>
      </c>
      <c r="B39" s="10"/>
      <c r="C39" s="10"/>
      <c r="D39" s="26" t="str">
        <f t="shared" si="43"/>
        <v/>
      </c>
      <c r="E39" s="22" t="str">
        <f t="shared" si="44"/>
        <v/>
      </c>
      <c r="F39" s="22" t="str">
        <f t="shared" si="45"/>
        <v/>
      </c>
      <c r="G39" s="22" t="str">
        <f t="shared" si="46"/>
        <v/>
      </c>
      <c r="H39" s="12"/>
      <c r="I39" s="27" t="str">
        <f t="shared" si="47"/>
        <v/>
      </c>
      <c r="J39" s="27"/>
      <c r="K39" s="21" t="str">
        <f t="shared" si="48"/>
        <v/>
      </c>
      <c r="L39" s="14" t="str">
        <f t="shared" si="33"/>
        <v/>
      </c>
      <c r="M39" s="12"/>
      <c r="N39" s="21" t="str">
        <f t="shared" si="34"/>
        <v/>
      </c>
      <c r="O39" s="12"/>
      <c r="P39" s="12"/>
      <c r="Q39" s="21" t="str">
        <f t="shared" si="35"/>
        <v/>
      </c>
      <c r="R39" s="36" t="str">
        <f t="shared" si="49"/>
        <v/>
      </c>
      <c r="S39" s="22" t="str">
        <f t="shared" si="36"/>
        <v/>
      </c>
      <c r="T39" s="28" t="str">
        <f t="shared" si="37"/>
        <v/>
      </c>
      <c r="U39" s="22" t="str">
        <f>IF(A39="","",VLOOKUP(S39,'[1]Indices RT &amp; ARQUUS'!$D:$H,4,FALSE))</f>
        <v/>
      </c>
      <c r="V39" s="23" t="str">
        <f>IF(A39="","",VLOOKUP(S39,'[1]Indices RT &amp; ARQUUS'!$D:$H,3,FALSE))</f>
        <v/>
      </c>
      <c r="W39" s="13"/>
      <c r="X39" s="37" t="str">
        <f t="shared" si="1"/>
        <v/>
      </c>
      <c r="Y39" s="37" t="str">
        <f t="shared" si="2"/>
        <v/>
      </c>
      <c r="Z39" s="22" t="str">
        <f t="shared" si="3"/>
        <v/>
      </c>
      <c r="AA39" s="25" t="str">
        <f t="shared" si="4"/>
        <v/>
      </c>
      <c r="AB39" s="24" t="str">
        <f t="shared" si="5"/>
        <v/>
      </c>
      <c r="AC39" s="37" t="str">
        <f t="shared" si="6"/>
        <v/>
      </c>
      <c r="AD39" s="37" t="str">
        <f t="shared" si="7"/>
        <v/>
      </c>
      <c r="AE39" s="22" t="str">
        <f t="shared" si="8"/>
        <v/>
      </c>
      <c r="AF39" s="22" t="str">
        <f t="shared" si="9"/>
        <v/>
      </c>
      <c r="AG39" s="22" t="str">
        <f t="shared" si="10"/>
        <v/>
      </c>
      <c r="AH39" s="43" t="str">
        <f t="shared" si="11"/>
        <v/>
      </c>
      <c r="AI39" s="37" t="str">
        <f t="shared" si="12"/>
        <v/>
      </c>
      <c r="AJ39" s="44" t="str">
        <f t="shared" si="13"/>
        <v/>
      </c>
      <c r="AK39" s="45" t="str">
        <f t="shared" si="14"/>
        <v/>
      </c>
      <c r="AL39" s="52" t="str">
        <f t="shared" si="15"/>
        <v/>
      </c>
      <c r="AM39" s="52" t="str">
        <f t="shared" si="16"/>
        <v/>
      </c>
      <c r="AN39" s="52" t="str">
        <f t="shared" si="17"/>
        <v/>
      </c>
      <c r="AO39" s="52" t="str">
        <f t="shared" si="18"/>
        <v/>
      </c>
      <c r="AP39" s="52" t="str">
        <f t="shared" si="19"/>
        <v/>
      </c>
      <c r="AQ39" s="52" t="str">
        <f t="shared" si="20"/>
        <v/>
      </c>
      <c r="AR39" s="67"/>
      <c r="AS39" s="67"/>
      <c r="AT39" s="67"/>
      <c r="AU39" s="67"/>
      <c r="AV39" s="67"/>
      <c r="AW39" s="67"/>
      <c r="AX39" s="68" t="str">
        <f t="shared" si="21"/>
        <v/>
      </c>
      <c r="AY39" s="68" t="str">
        <f t="shared" si="22"/>
        <v/>
      </c>
      <c r="AZ39" s="68" t="str">
        <f t="shared" si="23"/>
        <v/>
      </c>
      <c r="BA39" s="68" t="str">
        <f t="shared" si="24"/>
        <v/>
      </c>
      <c r="BB39" s="68" t="str">
        <f t="shared" si="25"/>
        <v/>
      </c>
      <c r="BC39" s="69" t="str">
        <f t="shared" si="38"/>
        <v/>
      </c>
      <c r="BD39" s="42"/>
      <c r="BE39" s="46" t="str">
        <f t="shared" si="42"/>
        <v/>
      </c>
      <c r="BF39" s="46" t="str">
        <f t="shared" si="26"/>
        <v/>
      </c>
      <c r="BG39" s="46" t="str">
        <f t="shared" si="27"/>
        <v/>
      </c>
      <c r="BH39" s="46" t="str">
        <f t="shared" si="28"/>
        <v/>
      </c>
      <c r="BI39" s="47" t="str">
        <f t="shared" si="29"/>
        <v/>
      </c>
      <c r="BJ39" s="15">
        <f t="shared" si="30"/>
        <v>0</v>
      </c>
    </row>
    <row r="40" spans="1:62" s="15" customFormat="1" ht="15.75" customHeight="1" x14ac:dyDescent="0.25">
      <c r="A40" s="20" t="str">
        <f t="shared" si="40"/>
        <v/>
      </c>
      <c r="B40" s="10"/>
      <c r="C40" s="10"/>
      <c r="D40" s="26" t="str">
        <f t="shared" si="43"/>
        <v/>
      </c>
      <c r="E40" s="22" t="str">
        <f t="shared" si="44"/>
        <v/>
      </c>
      <c r="F40" s="22" t="str">
        <f t="shared" si="45"/>
        <v/>
      </c>
      <c r="G40" s="22" t="str">
        <f t="shared" si="46"/>
        <v/>
      </c>
      <c r="H40" s="12"/>
      <c r="I40" s="27" t="str">
        <f t="shared" si="47"/>
        <v/>
      </c>
      <c r="J40" s="27"/>
      <c r="K40" s="21" t="str">
        <f t="shared" si="48"/>
        <v/>
      </c>
      <c r="L40" s="14" t="str">
        <f t="shared" si="33"/>
        <v/>
      </c>
      <c r="M40" s="12"/>
      <c r="N40" s="21" t="str">
        <f t="shared" si="34"/>
        <v/>
      </c>
      <c r="O40" s="12"/>
      <c r="P40" s="12"/>
      <c r="Q40" s="21" t="str">
        <f t="shared" si="35"/>
        <v/>
      </c>
      <c r="R40" s="36" t="str">
        <f t="shared" si="49"/>
        <v/>
      </c>
      <c r="S40" s="22" t="str">
        <f t="shared" si="36"/>
        <v/>
      </c>
      <c r="T40" s="28" t="str">
        <f t="shared" si="37"/>
        <v/>
      </c>
      <c r="U40" s="22" t="str">
        <f>IF(A40="","",VLOOKUP(S40,'[1]Indices RT &amp; ARQUUS'!$D:$H,4,FALSE))</f>
        <v/>
      </c>
      <c r="V40" s="23" t="str">
        <f>IF(A40="","",VLOOKUP(S40,'[1]Indices RT &amp; ARQUUS'!$D:$H,3,FALSE))</f>
        <v/>
      </c>
      <c r="W40" s="13"/>
      <c r="X40" s="37" t="str">
        <f t="shared" si="1"/>
        <v/>
      </c>
      <c r="Y40" s="37" t="str">
        <f t="shared" si="2"/>
        <v/>
      </c>
      <c r="Z40" s="22" t="str">
        <f t="shared" si="3"/>
        <v/>
      </c>
      <c r="AA40" s="25" t="str">
        <f t="shared" si="4"/>
        <v/>
      </c>
      <c r="AB40" s="24" t="str">
        <f t="shared" si="5"/>
        <v/>
      </c>
      <c r="AC40" s="37" t="str">
        <f t="shared" si="6"/>
        <v/>
      </c>
      <c r="AD40" s="37" t="str">
        <f t="shared" si="7"/>
        <v/>
      </c>
      <c r="AE40" s="22" t="str">
        <f t="shared" si="8"/>
        <v/>
      </c>
      <c r="AF40" s="22" t="str">
        <f t="shared" si="9"/>
        <v/>
      </c>
      <c r="AG40" s="22" t="str">
        <f t="shared" si="10"/>
        <v/>
      </c>
      <c r="AH40" s="43" t="str">
        <f t="shared" si="11"/>
        <v/>
      </c>
      <c r="AI40" s="37" t="str">
        <f t="shared" si="12"/>
        <v/>
      </c>
      <c r="AJ40" s="44" t="str">
        <f t="shared" si="13"/>
        <v/>
      </c>
      <c r="AK40" s="45" t="str">
        <f t="shared" si="14"/>
        <v/>
      </c>
      <c r="AL40" s="52" t="str">
        <f t="shared" si="15"/>
        <v/>
      </c>
      <c r="AM40" s="52" t="str">
        <f t="shared" si="16"/>
        <v/>
      </c>
      <c r="AN40" s="52" t="str">
        <f t="shared" si="17"/>
        <v/>
      </c>
      <c r="AO40" s="52" t="str">
        <f t="shared" si="18"/>
        <v/>
      </c>
      <c r="AP40" s="52" t="str">
        <f t="shared" si="19"/>
        <v/>
      </c>
      <c r="AQ40" s="52" t="str">
        <f t="shared" si="20"/>
        <v/>
      </c>
      <c r="AR40" s="67"/>
      <c r="AS40" s="67"/>
      <c r="AT40" s="67"/>
      <c r="AU40" s="67"/>
      <c r="AV40" s="67"/>
      <c r="AW40" s="67"/>
      <c r="AX40" s="68" t="str">
        <f t="shared" si="21"/>
        <v/>
      </c>
      <c r="AY40" s="68" t="str">
        <f t="shared" si="22"/>
        <v/>
      </c>
      <c r="AZ40" s="68" t="str">
        <f t="shared" si="23"/>
        <v/>
      </c>
      <c r="BA40" s="68" t="str">
        <f t="shared" si="24"/>
        <v/>
      </c>
      <c r="BB40" s="68" t="str">
        <f t="shared" si="25"/>
        <v/>
      </c>
      <c r="BC40" s="69" t="str">
        <f t="shared" si="38"/>
        <v/>
      </c>
      <c r="BD40" s="42"/>
      <c r="BE40" s="46" t="str">
        <f t="shared" si="42"/>
        <v/>
      </c>
      <c r="BF40" s="46" t="str">
        <f t="shared" si="26"/>
        <v/>
      </c>
      <c r="BG40" s="46" t="str">
        <f t="shared" si="27"/>
        <v/>
      </c>
      <c r="BH40" s="46" t="str">
        <f t="shared" si="28"/>
        <v/>
      </c>
      <c r="BI40" s="47" t="str">
        <f t="shared" si="29"/>
        <v/>
      </c>
      <c r="BJ40" s="15">
        <f t="shared" si="30"/>
        <v>0</v>
      </c>
    </row>
    <row r="41" spans="1:62" s="15" customFormat="1" ht="15.75" customHeight="1" x14ac:dyDescent="0.25">
      <c r="A41" s="20" t="str">
        <f t="shared" si="40"/>
        <v/>
      </c>
      <c r="B41" s="10"/>
      <c r="C41" s="10"/>
      <c r="D41" s="26" t="str">
        <f t="shared" si="43"/>
        <v/>
      </c>
      <c r="E41" s="22" t="str">
        <f t="shared" si="44"/>
        <v/>
      </c>
      <c r="F41" s="22" t="str">
        <f t="shared" si="45"/>
        <v/>
      </c>
      <c r="G41" s="22" t="str">
        <f t="shared" si="46"/>
        <v/>
      </c>
      <c r="H41" s="12"/>
      <c r="I41" s="27" t="str">
        <f t="shared" si="47"/>
        <v/>
      </c>
      <c r="J41" s="27"/>
      <c r="K41" s="21" t="str">
        <f t="shared" si="48"/>
        <v/>
      </c>
      <c r="L41" s="14" t="str">
        <f t="shared" si="33"/>
        <v/>
      </c>
      <c r="M41" s="12"/>
      <c r="N41" s="21" t="str">
        <f t="shared" si="34"/>
        <v/>
      </c>
      <c r="O41" s="12"/>
      <c r="P41" s="12"/>
      <c r="Q41" s="21" t="str">
        <f t="shared" si="35"/>
        <v/>
      </c>
      <c r="R41" s="36" t="str">
        <f t="shared" si="49"/>
        <v/>
      </c>
      <c r="S41" s="22" t="str">
        <f t="shared" si="36"/>
        <v/>
      </c>
      <c r="T41" s="28" t="str">
        <f t="shared" si="37"/>
        <v/>
      </c>
      <c r="U41" s="22" t="str">
        <f>IF(A41="","",VLOOKUP(S41,'[1]Indices RT &amp; ARQUUS'!$D:$H,4,FALSE))</f>
        <v/>
      </c>
      <c r="V41" s="23" t="str">
        <f>IF(A41="","",VLOOKUP(S41,'[1]Indices RT &amp; ARQUUS'!$D:$H,3,FALSE))</f>
        <v/>
      </c>
      <c r="W41" s="13"/>
      <c r="X41" s="37" t="str">
        <f t="shared" si="1"/>
        <v/>
      </c>
      <c r="Y41" s="37" t="str">
        <f t="shared" si="2"/>
        <v/>
      </c>
      <c r="Z41" s="22" t="str">
        <f t="shared" si="3"/>
        <v/>
      </c>
      <c r="AA41" s="25" t="str">
        <f t="shared" si="4"/>
        <v/>
      </c>
      <c r="AB41" s="24" t="str">
        <f t="shared" si="5"/>
        <v/>
      </c>
      <c r="AC41" s="37" t="str">
        <f t="shared" si="6"/>
        <v/>
      </c>
      <c r="AD41" s="37" t="str">
        <f t="shared" si="7"/>
        <v/>
      </c>
      <c r="AE41" s="22" t="str">
        <f t="shared" si="8"/>
        <v/>
      </c>
      <c r="AF41" s="22" t="str">
        <f t="shared" si="9"/>
        <v/>
      </c>
      <c r="AG41" s="22" t="str">
        <f t="shared" si="10"/>
        <v/>
      </c>
      <c r="AH41" s="43" t="str">
        <f t="shared" si="11"/>
        <v/>
      </c>
      <c r="AI41" s="37" t="str">
        <f t="shared" si="12"/>
        <v/>
      </c>
      <c r="AJ41" s="44" t="str">
        <f t="shared" si="13"/>
        <v/>
      </c>
      <c r="AK41" s="45" t="str">
        <f t="shared" si="14"/>
        <v/>
      </c>
      <c r="AL41" s="52" t="str">
        <f t="shared" si="15"/>
        <v/>
      </c>
      <c r="AM41" s="52" t="str">
        <f t="shared" si="16"/>
        <v/>
      </c>
      <c r="AN41" s="52" t="str">
        <f t="shared" si="17"/>
        <v/>
      </c>
      <c r="AO41" s="52" t="str">
        <f t="shared" si="18"/>
        <v/>
      </c>
      <c r="AP41" s="52" t="str">
        <f t="shared" si="19"/>
        <v/>
      </c>
      <c r="AQ41" s="52" t="str">
        <f t="shared" si="20"/>
        <v/>
      </c>
      <c r="AR41" s="67"/>
      <c r="AS41" s="67"/>
      <c r="AT41" s="67"/>
      <c r="AU41" s="67"/>
      <c r="AV41" s="67"/>
      <c r="AW41" s="67"/>
      <c r="AX41" s="68" t="str">
        <f t="shared" si="21"/>
        <v/>
      </c>
      <c r="AY41" s="68" t="str">
        <f t="shared" si="22"/>
        <v/>
      </c>
      <c r="AZ41" s="68" t="str">
        <f t="shared" si="23"/>
        <v/>
      </c>
      <c r="BA41" s="68" t="str">
        <f t="shared" si="24"/>
        <v/>
      </c>
      <c r="BB41" s="68" t="str">
        <f t="shared" si="25"/>
        <v/>
      </c>
      <c r="BC41" s="69" t="str">
        <f t="shared" si="38"/>
        <v/>
      </c>
      <c r="BD41" s="42"/>
      <c r="BE41" s="46" t="str">
        <f t="shared" si="42"/>
        <v/>
      </c>
      <c r="BF41" s="46" t="str">
        <f t="shared" si="26"/>
        <v/>
      </c>
      <c r="BG41" s="46" t="str">
        <f t="shared" si="27"/>
        <v/>
      </c>
      <c r="BH41" s="46" t="str">
        <f t="shared" si="28"/>
        <v/>
      </c>
      <c r="BI41" s="47" t="str">
        <f t="shared" si="29"/>
        <v/>
      </c>
      <c r="BJ41" s="15">
        <f t="shared" si="30"/>
        <v>0</v>
      </c>
    </row>
    <row r="42" spans="1:62" s="15" customFormat="1" ht="15.75" customHeight="1" x14ac:dyDescent="0.25">
      <c r="A42" s="20" t="str">
        <f t="shared" si="40"/>
        <v/>
      </c>
      <c r="B42" s="10"/>
      <c r="C42" s="10"/>
      <c r="D42" s="26" t="str">
        <f t="shared" si="43"/>
        <v/>
      </c>
      <c r="E42" s="22" t="str">
        <f t="shared" si="44"/>
        <v/>
      </c>
      <c r="F42" s="22" t="str">
        <f t="shared" si="45"/>
        <v/>
      </c>
      <c r="G42" s="22" t="str">
        <f t="shared" si="46"/>
        <v/>
      </c>
      <c r="H42" s="12"/>
      <c r="I42" s="27" t="str">
        <f t="shared" si="47"/>
        <v/>
      </c>
      <c r="J42" s="27"/>
      <c r="K42" s="21" t="str">
        <f t="shared" si="48"/>
        <v/>
      </c>
      <c r="L42" s="14" t="str">
        <f t="shared" si="33"/>
        <v/>
      </c>
      <c r="M42" s="12"/>
      <c r="N42" s="21" t="str">
        <f t="shared" si="34"/>
        <v/>
      </c>
      <c r="O42" s="12"/>
      <c r="P42" s="12"/>
      <c r="Q42" s="21" t="str">
        <f t="shared" si="35"/>
        <v/>
      </c>
      <c r="R42" s="36" t="str">
        <f t="shared" si="49"/>
        <v/>
      </c>
      <c r="S42" s="22" t="str">
        <f t="shared" si="36"/>
        <v/>
      </c>
      <c r="T42" s="28" t="str">
        <f t="shared" si="37"/>
        <v/>
      </c>
      <c r="U42" s="22" t="str">
        <f>IF(A42="","",VLOOKUP(S42,'[1]Indices RT &amp; ARQUUS'!$D:$H,4,FALSE))</f>
        <v/>
      </c>
      <c r="V42" s="23" t="str">
        <f>IF(A42="","",VLOOKUP(S42,'[1]Indices RT &amp; ARQUUS'!$D:$H,3,FALSE))</f>
        <v/>
      </c>
      <c r="W42" s="13"/>
      <c r="X42" s="37" t="str">
        <f t="shared" si="1"/>
        <v/>
      </c>
      <c r="Y42" s="37" t="str">
        <f t="shared" si="2"/>
        <v/>
      </c>
      <c r="Z42" s="22" t="str">
        <f t="shared" si="3"/>
        <v/>
      </c>
      <c r="AA42" s="25" t="str">
        <f t="shared" si="4"/>
        <v/>
      </c>
      <c r="AB42" s="24" t="str">
        <f t="shared" si="5"/>
        <v/>
      </c>
      <c r="AC42" s="37" t="str">
        <f t="shared" si="6"/>
        <v/>
      </c>
      <c r="AD42" s="37" t="str">
        <f t="shared" si="7"/>
        <v/>
      </c>
      <c r="AE42" s="22" t="str">
        <f t="shared" si="8"/>
        <v/>
      </c>
      <c r="AF42" s="22" t="str">
        <f t="shared" si="9"/>
        <v/>
      </c>
      <c r="AG42" s="22" t="str">
        <f t="shared" si="10"/>
        <v/>
      </c>
      <c r="AH42" s="43" t="str">
        <f t="shared" si="11"/>
        <v/>
      </c>
      <c r="AI42" s="37" t="str">
        <f t="shared" si="12"/>
        <v/>
      </c>
      <c r="AJ42" s="44" t="str">
        <f t="shared" si="13"/>
        <v/>
      </c>
      <c r="AK42" s="45" t="str">
        <f t="shared" si="14"/>
        <v/>
      </c>
      <c r="AL42" s="52" t="str">
        <f t="shared" si="15"/>
        <v/>
      </c>
      <c r="AM42" s="52" t="str">
        <f t="shared" si="16"/>
        <v/>
      </c>
      <c r="AN42" s="52" t="str">
        <f t="shared" si="17"/>
        <v/>
      </c>
      <c r="AO42" s="52" t="str">
        <f t="shared" si="18"/>
        <v/>
      </c>
      <c r="AP42" s="52" t="str">
        <f t="shared" si="19"/>
        <v/>
      </c>
      <c r="AQ42" s="52" t="str">
        <f t="shared" si="20"/>
        <v/>
      </c>
      <c r="AR42" s="67"/>
      <c r="AS42" s="67"/>
      <c r="AT42" s="67"/>
      <c r="AU42" s="67"/>
      <c r="AV42" s="67"/>
      <c r="AW42" s="67"/>
      <c r="AX42" s="68" t="str">
        <f t="shared" si="21"/>
        <v/>
      </c>
      <c r="AY42" s="68" t="str">
        <f t="shared" si="22"/>
        <v/>
      </c>
      <c r="AZ42" s="68" t="str">
        <f t="shared" si="23"/>
        <v/>
      </c>
      <c r="BA42" s="68" t="str">
        <f t="shared" si="24"/>
        <v/>
      </c>
      <c r="BB42" s="68" t="str">
        <f t="shared" si="25"/>
        <v/>
      </c>
      <c r="BC42" s="69" t="str">
        <f t="shared" si="38"/>
        <v/>
      </c>
      <c r="BD42" s="42"/>
      <c r="BE42" s="46" t="str">
        <f t="shared" si="42"/>
        <v/>
      </c>
      <c r="BF42" s="46" t="str">
        <f t="shared" si="26"/>
        <v/>
      </c>
      <c r="BG42" s="46" t="str">
        <f t="shared" si="27"/>
        <v/>
      </c>
      <c r="BH42" s="46" t="str">
        <f t="shared" si="28"/>
        <v/>
      </c>
      <c r="BI42" s="47" t="str">
        <f t="shared" si="29"/>
        <v/>
      </c>
      <c r="BJ42" s="15">
        <f t="shared" si="30"/>
        <v>0</v>
      </c>
    </row>
    <row r="43" spans="1:62" s="15" customFormat="1" ht="15.75" customHeight="1" x14ac:dyDescent="0.25">
      <c r="A43" s="20" t="str">
        <f t="shared" si="40"/>
        <v/>
      </c>
      <c r="B43" s="10"/>
      <c r="C43" s="10"/>
      <c r="D43" s="26" t="str">
        <f t="shared" si="43"/>
        <v/>
      </c>
      <c r="E43" s="22" t="str">
        <f t="shared" si="44"/>
        <v/>
      </c>
      <c r="F43" s="22" t="str">
        <f t="shared" si="45"/>
        <v/>
      </c>
      <c r="G43" s="22" t="str">
        <f t="shared" si="46"/>
        <v/>
      </c>
      <c r="H43" s="12"/>
      <c r="I43" s="27" t="str">
        <f t="shared" si="47"/>
        <v/>
      </c>
      <c r="J43" s="27"/>
      <c r="K43" s="21" t="str">
        <f t="shared" si="48"/>
        <v/>
      </c>
      <c r="L43" s="14" t="str">
        <f t="shared" si="33"/>
        <v/>
      </c>
      <c r="M43" s="12"/>
      <c r="N43" s="21" t="str">
        <f t="shared" si="34"/>
        <v/>
      </c>
      <c r="O43" s="12"/>
      <c r="P43" s="12"/>
      <c r="Q43" s="21" t="str">
        <f t="shared" si="35"/>
        <v/>
      </c>
      <c r="R43" s="36" t="str">
        <f t="shared" si="49"/>
        <v/>
      </c>
      <c r="S43" s="22" t="str">
        <f t="shared" si="36"/>
        <v/>
      </c>
      <c r="T43" s="28" t="str">
        <f t="shared" si="37"/>
        <v/>
      </c>
      <c r="U43" s="22" t="str">
        <f>IF(A43="","",VLOOKUP(S43,'[1]Indices RT &amp; ARQUUS'!$D:$H,4,FALSE))</f>
        <v/>
      </c>
      <c r="V43" s="23" t="str">
        <f>IF(A43="","",VLOOKUP(S43,'[1]Indices RT &amp; ARQUUS'!$D:$H,3,FALSE))</f>
        <v/>
      </c>
      <c r="W43" s="13"/>
      <c r="X43" s="37" t="str">
        <f t="shared" si="1"/>
        <v/>
      </c>
      <c r="Y43" s="37" t="str">
        <f t="shared" si="2"/>
        <v/>
      </c>
      <c r="Z43" s="22" t="str">
        <f t="shared" si="3"/>
        <v/>
      </c>
      <c r="AA43" s="25" t="str">
        <f t="shared" si="4"/>
        <v/>
      </c>
      <c r="AB43" s="24" t="str">
        <f t="shared" si="5"/>
        <v/>
      </c>
      <c r="AC43" s="37" t="str">
        <f t="shared" si="6"/>
        <v/>
      </c>
      <c r="AD43" s="37" t="str">
        <f t="shared" si="7"/>
        <v/>
      </c>
      <c r="AE43" s="22" t="str">
        <f t="shared" si="8"/>
        <v/>
      </c>
      <c r="AF43" s="22" t="str">
        <f t="shared" si="9"/>
        <v/>
      </c>
      <c r="AG43" s="22" t="str">
        <f t="shared" si="10"/>
        <v/>
      </c>
      <c r="AH43" s="43" t="str">
        <f t="shared" si="11"/>
        <v/>
      </c>
      <c r="AI43" s="37" t="str">
        <f t="shared" si="12"/>
        <v/>
      </c>
      <c r="AJ43" s="44" t="str">
        <f t="shared" si="13"/>
        <v/>
      </c>
      <c r="AK43" s="45" t="str">
        <f t="shared" si="14"/>
        <v/>
      </c>
      <c r="AL43" s="52" t="str">
        <f t="shared" si="15"/>
        <v/>
      </c>
      <c r="AM43" s="52" t="str">
        <f t="shared" si="16"/>
        <v/>
      </c>
      <c r="AN43" s="52" t="str">
        <f t="shared" si="17"/>
        <v/>
      </c>
      <c r="AO43" s="52" t="str">
        <f t="shared" si="18"/>
        <v/>
      </c>
      <c r="AP43" s="52" t="str">
        <f t="shared" si="19"/>
        <v/>
      </c>
      <c r="AQ43" s="52" t="str">
        <f t="shared" si="20"/>
        <v/>
      </c>
      <c r="AR43" s="67"/>
      <c r="AS43" s="67"/>
      <c r="AT43" s="67"/>
      <c r="AU43" s="67"/>
      <c r="AV43" s="67"/>
      <c r="AW43" s="67"/>
      <c r="AX43" s="68" t="str">
        <f t="shared" si="21"/>
        <v/>
      </c>
      <c r="AY43" s="68" t="str">
        <f t="shared" si="22"/>
        <v/>
      </c>
      <c r="AZ43" s="68" t="str">
        <f t="shared" si="23"/>
        <v/>
      </c>
      <c r="BA43" s="68" t="str">
        <f t="shared" si="24"/>
        <v/>
      </c>
      <c r="BB43" s="68" t="str">
        <f t="shared" si="25"/>
        <v/>
      </c>
      <c r="BC43" s="69" t="str">
        <f t="shared" si="38"/>
        <v/>
      </c>
      <c r="BD43" s="42"/>
      <c r="BE43" s="46" t="str">
        <f t="shared" si="42"/>
        <v/>
      </c>
      <c r="BF43" s="46" t="str">
        <f t="shared" si="26"/>
        <v/>
      </c>
      <c r="BG43" s="46" t="str">
        <f t="shared" si="27"/>
        <v/>
      </c>
      <c r="BH43" s="46" t="str">
        <f t="shared" si="28"/>
        <v/>
      </c>
      <c r="BI43" s="47" t="str">
        <f t="shared" si="29"/>
        <v/>
      </c>
      <c r="BJ43" s="15">
        <f t="shared" si="30"/>
        <v>0</v>
      </c>
    </row>
    <row r="44" spans="1:62" s="15" customFormat="1" ht="15.75" customHeight="1" x14ac:dyDescent="0.25">
      <c r="A44" s="20" t="str">
        <f t="shared" si="40"/>
        <v/>
      </c>
      <c r="B44" s="10"/>
      <c r="C44" s="10"/>
      <c r="D44" s="26" t="str">
        <f t="shared" si="43"/>
        <v/>
      </c>
      <c r="E44" s="22" t="str">
        <f t="shared" si="44"/>
        <v/>
      </c>
      <c r="F44" s="22" t="str">
        <f t="shared" si="45"/>
        <v/>
      </c>
      <c r="G44" s="22" t="str">
        <f t="shared" si="46"/>
        <v/>
      </c>
      <c r="H44" s="12"/>
      <c r="I44" s="27" t="str">
        <f t="shared" si="47"/>
        <v/>
      </c>
      <c r="J44" s="27"/>
      <c r="K44" s="21" t="str">
        <f t="shared" si="48"/>
        <v/>
      </c>
      <c r="L44" s="14" t="str">
        <f t="shared" si="33"/>
        <v/>
      </c>
      <c r="M44" s="12"/>
      <c r="N44" s="21" t="str">
        <f t="shared" si="34"/>
        <v/>
      </c>
      <c r="O44" s="12"/>
      <c r="P44" s="12"/>
      <c r="Q44" s="21" t="str">
        <f t="shared" si="35"/>
        <v/>
      </c>
      <c r="R44" s="36" t="str">
        <f t="shared" si="49"/>
        <v/>
      </c>
      <c r="S44" s="22" t="str">
        <f t="shared" si="36"/>
        <v/>
      </c>
      <c r="T44" s="28" t="str">
        <f t="shared" si="37"/>
        <v/>
      </c>
      <c r="U44" s="22" t="str">
        <f>IF(A44="","",VLOOKUP(S44,'[1]Indices RT &amp; ARQUUS'!$D:$H,4,FALSE))</f>
        <v/>
      </c>
      <c r="V44" s="23" t="str">
        <f>IF(A44="","",VLOOKUP(S44,'[1]Indices RT &amp; ARQUUS'!$D:$H,3,FALSE))</f>
        <v/>
      </c>
      <c r="W44" s="13"/>
      <c r="X44" s="37" t="str">
        <f t="shared" si="1"/>
        <v/>
      </c>
      <c r="Y44" s="37" t="str">
        <f t="shared" si="2"/>
        <v/>
      </c>
      <c r="Z44" s="22" t="str">
        <f t="shared" si="3"/>
        <v/>
      </c>
      <c r="AA44" s="25" t="str">
        <f t="shared" si="4"/>
        <v/>
      </c>
      <c r="AB44" s="24" t="str">
        <f t="shared" si="5"/>
        <v/>
      </c>
      <c r="AC44" s="37" t="str">
        <f t="shared" si="6"/>
        <v/>
      </c>
      <c r="AD44" s="37" t="str">
        <f t="shared" si="7"/>
        <v/>
      </c>
      <c r="AE44" s="22" t="str">
        <f t="shared" si="8"/>
        <v/>
      </c>
      <c r="AF44" s="22" t="str">
        <f t="shared" si="9"/>
        <v/>
      </c>
      <c r="AG44" s="22" t="str">
        <f t="shared" si="10"/>
        <v/>
      </c>
      <c r="AH44" s="43" t="str">
        <f t="shared" si="11"/>
        <v/>
      </c>
      <c r="AI44" s="37" t="str">
        <f t="shared" si="12"/>
        <v/>
      </c>
      <c r="AJ44" s="44" t="str">
        <f t="shared" si="13"/>
        <v/>
      </c>
      <c r="AK44" s="45" t="str">
        <f t="shared" si="14"/>
        <v/>
      </c>
      <c r="AL44" s="52" t="str">
        <f t="shared" si="15"/>
        <v/>
      </c>
      <c r="AM44" s="52" t="str">
        <f t="shared" si="16"/>
        <v/>
      </c>
      <c r="AN44" s="52" t="str">
        <f t="shared" si="17"/>
        <v/>
      </c>
      <c r="AO44" s="52" t="str">
        <f t="shared" si="18"/>
        <v/>
      </c>
      <c r="AP44" s="52" t="str">
        <f t="shared" si="19"/>
        <v/>
      </c>
      <c r="AQ44" s="52" t="str">
        <f t="shared" si="20"/>
        <v/>
      </c>
      <c r="AR44" s="67"/>
      <c r="AS44" s="67"/>
      <c r="AT44" s="67"/>
      <c r="AU44" s="67"/>
      <c r="AV44" s="67"/>
      <c r="AW44" s="67"/>
      <c r="AX44" s="68" t="str">
        <f t="shared" si="21"/>
        <v/>
      </c>
      <c r="AY44" s="68" t="str">
        <f t="shared" si="22"/>
        <v/>
      </c>
      <c r="AZ44" s="68" t="str">
        <f t="shared" si="23"/>
        <v/>
      </c>
      <c r="BA44" s="68" t="str">
        <f t="shared" si="24"/>
        <v/>
      </c>
      <c r="BB44" s="68" t="str">
        <f t="shared" si="25"/>
        <v/>
      </c>
      <c r="BC44" s="69" t="str">
        <f t="shared" si="38"/>
        <v/>
      </c>
      <c r="BD44" s="42"/>
      <c r="BE44" s="46" t="str">
        <f t="shared" si="42"/>
        <v/>
      </c>
      <c r="BF44" s="46" t="str">
        <f t="shared" si="26"/>
        <v/>
      </c>
      <c r="BG44" s="46" t="str">
        <f t="shared" si="27"/>
        <v/>
      </c>
      <c r="BH44" s="46" t="str">
        <f t="shared" si="28"/>
        <v/>
      </c>
      <c r="BI44" s="47" t="str">
        <f t="shared" si="29"/>
        <v/>
      </c>
      <c r="BJ44" s="15">
        <f t="shared" si="30"/>
        <v>0</v>
      </c>
    </row>
    <row r="45" spans="1:62" s="15" customFormat="1" ht="15.75" customHeight="1" x14ac:dyDescent="0.25">
      <c r="A45" s="20" t="str">
        <f t="shared" si="40"/>
        <v/>
      </c>
      <c r="B45" s="10"/>
      <c r="C45" s="10"/>
      <c r="D45" s="26" t="str">
        <f t="shared" si="43"/>
        <v/>
      </c>
      <c r="E45" s="22" t="str">
        <f t="shared" si="44"/>
        <v/>
      </c>
      <c r="F45" s="22" t="str">
        <f t="shared" si="45"/>
        <v/>
      </c>
      <c r="G45" s="22" t="str">
        <f t="shared" si="46"/>
        <v/>
      </c>
      <c r="H45" s="12"/>
      <c r="I45" s="27" t="str">
        <f t="shared" si="47"/>
        <v/>
      </c>
      <c r="J45" s="27"/>
      <c r="K45" s="21" t="str">
        <f t="shared" si="48"/>
        <v/>
      </c>
      <c r="L45" s="14" t="str">
        <f t="shared" si="33"/>
        <v/>
      </c>
      <c r="M45" s="12"/>
      <c r="N45" s="21" t="str">
        <f t="shared" si="34"/>
        <v/>
      </c>
      <c r="O45" s="12"/>
      <c r="P45" s="12"/>
      <c r="Q45" s="21" t="str">
        <f t="shared" si="35"/>
        <v/>
      </c>
      <c r="R45" s="36" t="str">
        <f t="shared" si="49"/>
        <v/>
      </c>
      <c r="S45" s="22" t="str">
        <f t="shared" si="36"/>
        <v/>
      </c>
      <c r="T45" s="28" t="str">
        <f t="shared" si="37"/>
        <v/>
      </c>
      <c r="U45" s="22" t="str">
        <f>IF(A45="","",VLOOKUP(S45,'[1]Indices RT &amp; ARQUUS'!$D:$H,4,FALSE))</f>
        <v/>
      </c>
      <c r="V45" s="23" t="str">
        <f>IF(A45="","",VLOOKUP(S45,'[1]Indices RT &amp; ARQUUS'!$D:$H,3,FALSE))</f>
        <v/>
      </c>
      <c r="W45" s="13"/>
      <c r="X45" s="37" t="str">
        <f t="shared" si="1"/>
        <v/>
      </c>
      <c r="Y45" s="37" t="str">
        <f t="shared" si="2"/>
        <v/>
      </c>
      <c r="Z45" s="22" t="str">
        <f t="shared" si="3"/>
        <v/>
      </c>
      <c r="AA45" s="25" t="str">
        <f t="shared" si="4"/>
        <v/>
      </c>
      <c r="AB45" s="24" t="str">
        <f t="shared" si="5"/>
        <v/>
      </c>
      <c r="AC45" s="37" t="str">
        <f t="shared" si="6"/>
        <v/>
      </c>
      <c r="AD45" s="37" t="str">
        <f t="shared" si="7"/>
        <v/>
      </c>
      <c r="AE45" s="22" t="str">
        <f t="shared" si="8"/>
        <v/>
      </c>
      <c r="AF45" s="22" t="str">
        <f t="shared" si="9"/>
        <v/>
      </c>
      <c r="AG45" s="22" t="str">
        <f t="shared" si="10"/>
        <v/>
      </c>
      <c r="AH45" s="43" t="str">
        <f t="shared" si="11"/>
        <v/>
      </c>
      <c r="AI45" s="37" t="str">
        <f t="shared" si="12"/>
        <v/>
      </c>
      <c r="AJ45" s="44" t="str">
        <f t="shared" si="13"/>
        <v/>
      </c>
      <c r="AK45" s="45" t="str">
        <f t="shared" si="14"/>
        <v/>
      </c>
      <c r="AL45" s="52" t="str">
        <f t="shared" si="15"/>
        <v/>
      </c>
      <c r="AM45" s="52" t="str">
        <f t="shared" si="16"/>
        <v/>
      </c>
      <c r="AN45" s="52" t="str">
        <f t="shared" si="17"/>
        <v/>
      </c>
      <c r="AO45" s="52" t="str">
        <f t="shared" si="18"/>
        <v/>
      </c>
      <c r="AP45" s="52" t="str">
        <f t="shared" si="19"/>
        <v/>
      </c>
      <c r="AQ45" s="52" t="str">
        <f t="shared" si="20"/>
        <v/>
      </c>
      <c r="AR45" s="67"/>
      <c r="AS45" s="67"/>
      <c r="AT45" s="67"/>
      <c r="AU45" s="67"/>
      <c r="AV45" s="67"/>
      <c r="AW45" s="67"/>
      <c r="AX45" s="68" t="str">
        <f t="shared" si="21"/>
        <v/>
      </c>
      <c r="AY45" s="68" t="str">
        <f t="shared" si="22"/>
        <v/>
      </c>
      <c r="AZ45" s="68" t="str">
        <f t="shared" si="23"/>
        <v/>
      </c>
      <c r="BA45" s="68" t="str">
        <f t="shared" si="24"/>
        <v/>
      </c>
      <c r="BB45" s="68" t="str">
        <f t="shared" si="25"/>
        <v/>
      </c>
      <c r="BC45" s="69" t="str">
        <f t="shared" si="38"/>
        <v/>
      </c>
      <c r="BD45" s="42"/>
      <c r="BE45" s="46" t="str">
        <f t="shared" si="42"/>
        <v/>
      </c>
      <c r="BF45" s="46" t="str">
        <f t="shared" si="26"/>
        <v/>
      </c>
      <c r="BG45" s="46" t="str">
        <f t="shared" si="27"/>
        <v/>
      </c>
      <c r="BH45" s="46" t="str">
        <f t="shared" si="28"/>
        <v/>
      </c>
      <c r="BI45" s="47" t="str">
        <f t="shared" si="29"/>
        <v/>
      </c>
      <c r="BJ45" s="15">
        <f t="shared" si="30"/>
        <v>0</v>
      </c>
    </row>
    <row r="46" spans="1:62" s="15" customFormat="1" ht="15.75" customHeight="1" x14ac:dyDescent="0.25">
      <c r="A46" s="20" t="str">
        <f t="shared" si="40"/>
        <v/>
      </c>
      <c r="B46" s="10"/>
      <c r="C46" s="10"/>
      <c r="D46" s="26" t="str">
        <f t="shared" si="43"/>
        <v/>
      </c>
      <c r="E46" s="22" t="str">
        <f t="shared" si="44"/>
        <v/>
      </c>
      <c r="F46" s="22" t="str">
        <f t="shared" si="45"/>
        <v/>
      </c>
      <c r="G46" s="22" t="str">
        <f t="shared" si="46"/>
        <v/>
      </c>
      <c r="H46" s="12"/>
      <c r="I46" s="27" t="str">
        <f t="shared" si="47"/>
        <v/>
      </c>
      <c r="J46" s="27"/>
      <c r="K46" s="21" t="str">
        <f t="shared" si="48"/>
        <v/>
      </c>
      <c r="L46" s="14" t="str">
        <f t="shared" si="33"/>
        <v/>
      </c>
      <c r="M46" s="12"/>
      <c r="N46" s="21" t="str">
        <f t="shared" si="34"/>
        <v/>
      </c>
      <c r="O46" s="12"/>
      <c r="P46" s="12"/>
      <c r="Q46" s="21" t="str">
        <f t="shared" si="35"/>
        <v/>
      </c>
      <c r="R46" s="36" t="str">
        <f t="shared" si="49"/>
        <v/>
      </c>
      <c r="S46" s="22" t="str">
        <f t="shared" si="36"/>
        <v/>
      </c>
      <c r="T46" s="28" t="str">
        <f t="shared" si="37"/>
        <v/>
      </c>
      <c r="U46" s="22" t="str">
        <f>IF(A46="","",VLOOKUP(S46,'[1]Indices RT &amp; ARQUUS'!$D:$H,4,FALSE))</f>
        <v/>
      </c>
      <c r="V46" s="23" t="str">
        <f>IF(A46="","",VLOOKUP(S46,'[1]Indices RT &amp; ARQUUS'!$D:$H,3,FALSE))</f>
        <v/>
      </c>
      <c r="W46" s="13"/>
      <c r="X46" s="37" t="str">
        <f t="shared" si="1"/>
        <v/>
      </c>
      <c r="Y46" s="37" t="str">
        <f t="shared" si="2"/>
        <v/>
      </c>
      <c r="Z46" s="22" t="str">
        <f t="shared" si="3"/>
        <v/>
      </c>
      <c r="AA46" s="25" t="str">
        <f t="shared" si="4"/>
        <v/>
      </c>
      <c r="AB46" s="24" t="str">
        <f t="shared" si="5"/>
        <v/>
      </c>
      <c r="AC46" s="37" t="str">
        <f t="shared" si="6"/>
        <v/>
      </c>
      <c r="AD46" s="37" t="str">
        <f t="shared" si="7"/>
        <v/>
      </c>
      <c r="AE46" s="22" t="str">
        <f t="shared" si="8"/>
        <v/>
      </c>
      <c r="AF46" s="22" t="str">
        <f t="shared" si="9"/>
        <v/>
      </c>
      <c r="AG46" s="22" t="str">
        <f t="shared" si="10"/>
        <v/>
      </c>
      <c r="AH46" s="43" t="str">
        <f t="shared" si="11"/>
        <v/>
      </c>
      <c r="AI46" s="37" t="str">
        <f t="shared" si="12"/>
        <v/>
      </c>
      <c r="AJ46" s="44" t="str">
        <f t="shared" si="13"/>
        <v/>
      </c>
      <c r="AK46" s="45" t="str">
        <f t="shared" si="14"/>
        <v/>
      </c>
      <c r="AL46" s="52" t="str">
        <f t="shared" si="15"/>
        <v/>
      </c>
      <c r="AM46" s="52" t="str">
        <f t="shared" si="16"/>
        <v/>
      </c>
      <c r="AN46" s="52" t="str">
        <f t="shared" si="17"/>
        <v/>
      </c>
      <c r="AO46" s="52" t="str">
        <f t="shared" si="18"/>
        <v/>
      </c>
      <c r="AP46" s="52" t="str">
        <f t="shared" si="19"/>
        <v/>
      </c>
      <c r="AQ46" s="52" t="str">
        <f t="shared" si="20"/>
        <v/>
      </c>
      <c r="AR46" s="67"/>
      <c r="AS46" s="67"/>
      <c r="AT46" s="67"/>
      <c r="AU46" s="67"/>
      <c r="AV46" s="67"/>
      <c r="AW46" s="67"/>
      <c r="AX46" s="68" t="str">
        <f t="shared" si="21"/>
        <v/>
      </c>
      <c r="AY46" s="68" t="str">
        <f t="shared" si="22"/>
        <v/>
      </c>
      <c r="AZ46" s="68" t="str">
        <f t="shared" si="23"/>
        <v/>
      </c>
      <c r="BA46" s="68" t="str">
        <f t="shared" si="24"/>
        <v/>
      </c>
      <c r="BB46" s="68" t="str">
        <f t="shared" si="25"/>
        <v/>
      </c>
      <c r="BC46" s="69" t="str">
        <f t="shared" si="38"/>
        <v/>
      </c>
      <c r="BD46" s="42"/>
      <c r="BE46" s="46" t="str">
        <f t="shared" si="42"/>
        <v/>
      </c>
      <c r="BF46" s="46" t="str">
        <f t="shared" si="26"/>
        <v/>
      </c>
      <c r="BG46" s="46" t="str">
        <f t="shared" si="27"/>
        <v/>
      </c>
      <c r="BH46" s="46" t="str">
        <f t="shared" si="28"/>
        <v/>
      </c>
      <c r="BI46" s="47" t="str">
        <f t="shared" si="29"/>
        <v/>
      </c>
      <c r="BJ46" s="15">
        <f t="shared" si="30"/>
        <v>0</v>
      </c>
    </row>
    <row r="47" spans="1:62" s="15" customFormat="1" ht="15.75" customHeight="1" x14ac:dyDescent="0.25">
      <c r="A47" s="20" t="str">
        <f t="shared" si="40"/>
        <v/>
      </c>
      <c r="B47" s="10"/>
      <c r="C47" s="10"/>
      <c r="D47" s="26" t="str">
        <f t="shared" si="43"/>
        <v/>
      </c>
      <c r="E47" s="22" t="str">
        <f t="shared" si="44"/>
        <v/>
      </c>
      <c r="F47" s="22" t="str">
        <f t="shared" si="45"/>
        <v/>
      </c>
      <c r="G47" s="22" t="str">
        <f t="shared" si="46"/>
        <v/>
      </c>
      <c r="H47" s="12"/>
      <c r="I47" s="27" t="str">
        <f t="shared" si="47"/>
        <v/>
      </c>
      <c r="J47" s="27"/>
      <c r="K47" s="21" t="str">
        <f t="shared" si="48"/>
        <v/>
      </c>
      <c r="L47" s="14" t="str">
        <f t="shared" si="33"/>
        <v/>
      </c>
      <c r="M47" s="12"/>
      <c r="N47" s="21" t="str">
        <f t="shared" si="34"/>
        <v/>
      </c>
      <c r="O47" s="12"/>
      <c r="P47" s="12"/>
      <c r="Q47" s="21" t="str">
        <f t="shared" si="35"/>
        <v/>
      </c>
      <c r="R47" s="36" t="str">
        <f t="shared" si="49"/>
        <v/>
      </c>
      <c r="S47" s="22" t="str">
        <f t="shared" si="36"/>
        <v/>
      </c>
      <c r="T47" s="28" t="str">
        <f t="shared" si="37"/>
        <v/>
      </c>
      <c r="U47" s="22" t="str">
        <f>IF(A47="","",VLOOKUP(S47,'[1]Indices RT &amp; ARQUUS'!$D:$H,4,FALSE))</f>
        <v/>
      </c>
      <c r="V47" s="23" t="str">
        <f>IF(A47="","",VLOOKUP(S47,'[1]Indices RT &amp; ARQUUS'!$D:$H,3,FALSE))</f>
        <v/>
      </c>
      <c r="W47" s="13"/>
      <c r="X47" s="37" t="str">
        <f t="shared" si="1"/>
        <v/>
      </c>
      <c r="Y47" s="37" t="str">
        <f t="shared" si="2"/>
        <v/>
      </c>
      <c r="Z47" s="22" t="str">
        <f t="shared" si="3"/>
        <v/>
      </c>
      <c r="AA47" s="25" t="str">
        <f t="shared" si="4"/>
        <v/>
      </c>
      <c r="AB47" s="24" t="str">
        <f t="shared" si="5"/>
        <v/>
      </c>
      <c r="AC47" s="37" t="str">
        <f t="shared" si="6"/>
        <v/>
      </c>
      <c r="AD47" s="37" t="str">
        <f t="shared" si="7"/>
        <v/>
      </c>
      <c r="AE47" s="22" t="str">
        <f t="shared" si="8"/>
        <v/>
      </c>
      <c r="AF47" s="22" t="str">
        <f t="shared" si="9"/>
        <v/>
      </c>
      <c r="AG47" s="22" t="str">
        <f t="shared" si="10"/>
        <v/>
      </c>
      <c r="AH47" s="43" t="str">
        <f t="shared" si="11"/>
        <v/>
      </c>
      <c r="AI47" s="37" t="str">
        <f t="shared" si="12"/>
        <v/>
      </c>
      <c r="AJ47" s="44" t="str">
        <f t="shared" si="13"/>
        <v/>
      </c>
      <c r="AK47" s="45" t="str">
        <f t="shared" si="14"/>
        <v/>
      </c>
      <c r="AL47" s="52" t="str">
        <f t="shared" si="15"/>
        <v/>
      </c>
      <c r="AM47" s="52" t="str">
        <f t="shared" si="16"/>
        <v/>
      </c>
      <c r="AN47" s="52" t="str">
        <f t="shared" si="17"/>
        <v/>
      </c>
      <c r="AO47" s="52" t="str">
        <f t="shared" si="18"/>
        <v/>
      </c>
      <c r="AP47" s="52" t="str">
        <f t="shared" si="19"/>
        <v/>
      </c>
      <c r="AQ47" s="52" t="str">
        <f t="shared" si="20"/>
        <v/>
      </c>
      <c r="AR47" s="67"/>
      <c r="AS47" s="67"/>
      <c r="AT47" s="67"/>
      <c r="AU47" s="67"/>
      <c r="AV47" s="67"/>
      <c r="AW47" s="67"/>
      <c r="AX47" s="68" t="str">
        <f t="shared" si="21"/>
        <v/>
      </c>
      <c r="AY47" s="68" t="str">
        <f t="shared" si="22"/>
        <v/>
      </c>
      <c r="AZ47" s="68" t="str">
        <f t="shared" si="23"/>
        <v/>
      </c>
      <c r="BA47" s="68" t="str">
        <f t="shared" si="24"/>
        <v/>
      </c>
      <c r="BB47" s="68" t="str">
        <f t="shared" si="25"/>
        <v/>
      </c>
      <c r="BC47" s="69" t="str">
        <f t="shared" si="38"/>
        <v/>
      </c>
      <c r="BD47" s="42"/>
      <c r="BE47" s="46" t="str">
        <f t="shared" si="42"/>
        <v/>
      </c>
      <c r="BF47" s="46" t="str">
        <f t="shared" si="26"/>
        <v/>
      </c>
      <c r="BG47" s="46" t="str">
        <f t="shared" si="27"/>
        <v/>
      </c>
      <c r="BH47" s="46" t="str">
        <f t="shared" si="28"/>
        <v/>
      </c>
      <c r="BI47" s="47" t="str">
        <f t="shared" si="29"/>
        <v/>
      </c>
      <c r="BJ47" s="15">
        <f t="shared" si="30"/>
        <v>0</v>
      </c>
    </row>
    <row r="48" spans="1:62" s="15" customFormat="1" ht="15.75" customHeight="1" x14ac:dyDescent="0.25">
      <c r="A48" s="20" t="str">
        <f t="shared" si="40"/>
        <v/>
      </c>
      <c r="B48" s="10"/>
      <c r="C48" s="10"/>
      <c r="D48" s="26" t="str">
        <f t="shared" si="43"/>
        <v/>
      </c>
      <c r="E48" s="22" t="str">
        <f t="shared" si="44"/>
        <v/>
      </c>
      <c r="F48" s="22" t="str">
        <f t="shared" si="45"/>
        <v/>
      </c>
      <c r="G48" s="22" t="str">
        <f t="shared" si="46"/>
        <v/>
      </c>
      <c r="H48" s="12"/>
      <c r="I48" s="27" t="str">
        <f t="shared" si="47"/>
        <v/>
      </c>
      <c r="J48" s="27"/>
      <c r="K48" s="21" t="str">
        <f t="shared" si="48"/>
        <v/>
      </c>
      <c r="L48" s="14" t="str">
        <f t="shared" si="33"/>
        <v/>
      </c>
      <c r="M48" s="12"/>
      <c r="N48" s="21" t="str">
        <f t="shared" si="34"/>
        <v/>
      </c>
      <c r="O48" s="12"/>
      <c r="P48" s="12"/>
      <c r="Q48" s="21" t="str">
        <f t="shared" si="35"/>
        <v/>
      </c>
      <c r="R48" s="36" t="str">
        <f t="shared" si="49"/>
        <v/>
      </c>
      <c r="S48" s="22" t="str">
        <f t="shared" si="36"/>
        <v/>
      </c>
      <c r="T48" s="28" t="str">
        <f t="shared" si="37"/>
        <v/>
      </c>
      <c r="U48" s="22" t="str">
        <f>IF(A48="","",VLOOKUP(S48,'[1]Indices RT &amp; ARQUUS'!$D:$H,4,FALSE))</f>
        <v/>
      </c>
      <c r="V48" s="23" t="str">
        <f>IF(A48="","",VLOOKUP(S48,'[1]Indices RT &amp; ARQUUS'!$D:$H,3,FALSE))</f>
        <v/>
      </c>
      <c r="W48" s="13"/>
      <c r="X48" s="37" t="str">
        <f t="shared" si="1"/>
        <v/>
      </c>
      <c r="Y48" s="37" t="str">
        <f t="shared" si="2"/>
        <v/>
      </c>
      <c r="Z48" s="22" t="str">
        <f t="shared" si="3"/>
        <v/>
      </c>
      <c r="AA48" s="25" t="str">
        <f t="shared" si="4"/>
        <v/>
      </c>
      <c r="AB48" s="24" t="str">
        <f t="shared" si="5"/>
        <v/>
      </c>
      <c r="AC48" s="37" t="str">
        <f t="shared" si="6"/>
        <v/>
      </c>
      <c r="AD48" s="37" t="str">
        <f t="shared" si="7"/>
        <v/>
      </c>
      <c r="AE48" s="22" t="str">
        <f t="shared" si="8"/>
        <v/>
      </c>
      <c r="AF48" s="22" t="str">
        <f t="shared" si="9"/>
        <v/>
      </c>
      <c r="AG48" s="22" t="str">
        <f t="shared" si="10"/>
        <v/>
      </c>
      <c r="AH48" s="43" t="str">
        <f t="shared" si="11"/>
        <v/>
      </c>
      <c r="AI48" s="37" t="str">
        <f t="shared" si="12"/>
        <v/>
      </c>
      <c r="AJ48" s="44" t="str">
        <f t="shared" si="13"/>
        <v/>
      </c>
      <c r="AK48" s="45" t="str">
        <f t="shared" si="14"/>
        <v/>
      </c>
      <c r="AL48" s="52" t="str">
        <f t="shared" si="15"/>
        <v/>
      </c>
      <c r="AM48" s="52" t="str">
        <f t="shared" si="16"/>
        <v/>
      </c>
      <c r="AN48" s="52" t="str">
        <f t="shared" si="17"/>
        <v/>
      </c>
      <c r="AO48" s="52" t="str">
        <f t="shared" si="18"/>
        <v/>
      </c>
      <c r="AP48" s="52" t="str">
        <f t="shared" si="19"/>
        <v/>
      </c>
      <c r="AQ48" s="52" t="str">
        <f t="shared" si="20"/>
        <v/>
      </c>
      <c r="AR48" s="67"/>
      <c r="AS48" s="67"/>
      <c r="AT48" s="67"/>
      <c r="AU48" s="67"/>
      <c r="AV48" s="67"/>
      <c r="AW48" s="67"/>
      <c r="AX48" s="68" t="str">
        <f t="shared" si="21"/>
        <v/>
      </c>
      <c r="AY48" s="68" t="str">
        <f t="shared" si="22"/>
        <v/>
      </c>
      <c r="AZ48" s="68" t="str">
        <f t="shared" si="23"/>
        <v/>
      </c>
      <c r="BA48" s="68" t="str">
        <f t="shared" si="24"/>
        <v/>
      </c>
      <c r="BB48" s="68" t="str">
        <f t="shared" si="25"/>
        <v/>
      </c>
      <c r="BC48" s="69" t="str">
        <f t="shared" si="38"/>
        <v/>
      </c>
      <c r="BD48" s="42"/>
      <c r="BE48" s="46" t="str">
        <f t="shared" si="42"/>
        <v/>
      </c>
      <c r="BF48" s="46" t="str">
        <f t="shared" si="26"/>
        <v/>
      </c>
      <c r="BG48" s="46" t="str">
        <f t="shared" si="27"/>
        <v/>
      </c>
      <c r="BH48" s="46" t="str">
        <f t="shared" si="28"/>
        <v/>
      </c>
      <c r="BI48" s="47" t="str">
        <f t="shared" si="29"/>
        <v/>
      </c>
      <c r="BJ48" s="15">
        <f t="shared" si="30"/>
        <v>0</v>
      </c>
    </row>
    <row r="49" spans="1:62" s="15" customFormat="1" ht="15.75" customHeight="1" x14ac:dyDescent="0.25">
      <c r="A49" s="20" t="str">
        <f t="shared" si="40"/>
        <v/>
      </c>
      <c r="B49" s="10"/>
      <c r="C49" s="10"/>
      <c r="D49" s="26" t="str">
        <f t="shared" si="43"/>
        <v/>
      </c>
      <c r="E49" s="22" t="str">
        <f t="shared" si="44"/>
        <v/>
      </c>
      <c r="F49" s="22" t="str">
        <f t="shared" si="45"/>
        <v/>
      </c>
      <c r="G49" s="22" t="str">
        <f t="shared" si="46"/>
        <v/>
      </c>
      <c r="H49" s="12"/>
      <c r="I49" s="27" t="str">
        <f t="shared" si="47"/>
        <v/>
      </c>
      <c r="J49" s="27"/>
      <c r="K49" s="21" t="str">
        <f t="shared" si="48"/>
        <v/>
      </c>
      <c r="L49" s="14" t="str">
        <f t="shared" si="33"/>
        <v/>
      </c>
      <c r="M49" s="12"/>
      <c r="N49" s="21" t="str">
        <f t="shared" si="34"/>
        <v/>
      </c>
      <c r="O49" s="12"/>
      <c r="P49" s="12"/>
      <c r="Q49" s="21" t="str">
        <f t="shared" si="35"/>
        <v/>
      </c>
      <c r="R49" s="36" t="str">
        <f t="shared" si="49"/>
        <v/>
      </c>
      <c r="S49" s="22" t="str">
        <f t="shared" si="36"/>
        <v/>
      </c>
      <c r="T49" s="28" t="str">
        <f t="shared" si="37"/>
        <v/>
      </c>
      <c r="U49" s="22" t="str">
        <f>IF(A49="","",VLOOKUP(S49,'[1]Indices RT &amp; ARQUUS'!$D:$H,4,FALSE))</f>
        <v/>
      </c>
      <c r="V49" s="23" t="str">
        <f>IF(A49="","",VLOOKUP(S49,'[1]Indices RT &amp; ARQUUS'!$D:$H,3,FALSE))</f>
        <v/>
      </c>
      <c r="W49" s="13"/>
      <c r="X49" s="37" t="str">
        <f t="shared" si="1"/>
        <v/>
      </c>
      <c r="Y49" s="37" t="str">
        <f t="shared" si="2"/>
        <v/>
      </c>
      <c r="Z49" s="22" t="str">
        <f t="shared" si="3"/>
        <v/>
      </c>
      <c r="AA49" s="25" t="str">
        <f t="shared" si="4"/>
        <v/>
      </c>
      <c r="AB49" s="24" t="str">
        <f t="shared" si="5"/>
        <v/>
      </c>
      <c r="AC49" s="37" t="str">
        <f t="shared" si="6"/>
        <v/>
      </c>
      <c r="AD49" s="37" t="str">
        <f t="shared" si="7"/>
        <v/>
      </c>
      <c r="AE49" s="22" t="str">
        <f t="shared" si="8"/>
        <v/>
      </c>
      <c r="AF49" s="22" t="str">
        <f t="shared" si="9"/>
        <v/>
      </c>
      <c r="AG49" s="22" t="str">
        <f t="shared" si="10"/>
        <v/>
      </c>
      <c r="AH49" s="43" t="str">
        <f t="shared" si="11"/>
        <v/>
      </c>
      <c r="AI49" s="37" t="str">
        <f t="shared" si="12"/>
        <v/>
      </c>
      <c r="AJ49" s="44" t="str">
        <f t="shared" si="13"/>
        <v/>
      </c>
      <c r="AK49" s="45" t="str">
        <f t="shared" si="14"/>
        <v/>
      </c>
      <c r="AL49" s="52" t="str">
        <f t="shared" si="15"/>
        <v/>
      </c>
      <c r="AM49" s="52" t="str">
        <f t="shared" si="16"/>
        <v/>
      </c>
      <c r="AN49" s="52" t="str">
        <f t="shared" si="17"/>
        <v/>
      </c>
      <c r="AO49" s="52" t="str">
        <f t="shared" si="18"/>
        <v/>
      </c>
      <c r="AP49" s="52" t="str">
        <f t="shared" si="19"/>
        <v/>
      </c>
      <c r="AQ49" s="52" t="str">
        <f t="shared" si="20"/>
        <v/>
      </c>
      <c r="AR49" s="67"/>
      <c r="AS49" s="67"/>
      <c r="AT49" s="67"/>
      <c r="AU49" s="67"/>
      <c r="AV49" s="67"/>
      <c r="AW49" s="67"/>
      <c r="AX49" s="68" t="str">
        <f t="shared" si="21"/>
        <v/>
      </c>
      <c r="AY49" s="68" t="str">
        <f t="shared" si="22"/>
        <v/>
      </c>
      <c r="AZ49" s="68" t="str">
        <f t="shared" si="23"/>
        <v/>
      </c>
      <c r="BA49" s="68" t="str">
        <f t="shared" si="24"/>
        <v/>
      </c>
      <c r="BB49" s="68" t="str">
        <f t="shared" si="25"/>
        <v/>
      </c>
      <c r="BC49" s="69" t="str">
        <f t="shared" si="38"/>
        <v/>
      </c>
      <c r="BD49" s="42"/>
      <c r="BE49" s="46" t="str">
        <f t="shared" si="42"/>
        <v/>
      </c>
      <c r="BF49" s="46" t="str">
        <f t="shared" si="26"/>
        <v/>
      </c>
      <c r="BG49" s="46" t="str">
        <f t="shared" si="27"/>
        <v/>
      </c>
      <c r="BH49" s="46" t="str">
        <f t="shared" si="28"/>
        <v/>
      </c>
      <c r="BI49" s="47" t="str">
        <f t="shared" si="29"/>
        <v/>
      </c>
      <c r="BJ49" s="15">
        <f t="shared" si="30"/>
        <v>0</v>
      </c>
    </row>
  </sheetData>
  <protectedRanges>
    <protectedRange sqref="W1:W1048575" name="Plage3"/>
    <protectedRange sqref="A1:V2 A51:V1048575 A3:G50 I3:V50" name="Plage1"/>
    <protectedRange sqref="AR1:AW1048575" name="Plage2"/>
    <protectedRange sqref="BD1:BD1048575" name="Plage4"/>
    <protectedRange sqref="H3:H50" name="Plage1_3"/>
  </protectedRanges>
  <customSheetViews>
    <customSheetView guid="{5FA86AB1-A3A9-4ECF-B60B-87E9241FD717}" fitToPage="1" printArea="1" hiddenColumns="1" topLeftCell="BC1">
      <selection activeCell="BI14" sqref="BI14"/>
      <pageMargins left="0.25" right="0.25" top="0.75" bottom="0.75" header="0.3" footer="0.3"/>
      <pageSetup paperSize="9" scale="64" orientation="landscape" r:id="rId1"/>
    </customSheetView>
  </customSheetViews>
  <mergeCells count="5">
    <mergeCell ref="AJ1:AK1"/>
    <mergeCell ref="AX1:BC1"/>
    <mergeCell ref="AR1:AW1"/>
    <mergeCell ref="AL1:AQ1"/>
    <mergeCell ref="BE1:BI1"/>
  </mergeCells>
  <conditionalFormatting sqref="A3:XFD49">
    <cfRule type="cellIs" dxfId="1" priority="1" operator="equal">
      <formula>0</formula>
    </cfRule>
  </conditionalFormatting>
  <dataValidations count="6">
    <dataValidation type="list" allowBlank="1" showInputMessage="1" showErrorMessage="1" sqref="Q3">
      <formula1>"Pas inval, 1ère catégorie, 2ème catégorie, 3ème catégorie"</formula1>
    </dataValidation>
    <dataValidation type="list" allowBlank="1" showInputMessage="1" showErrorMessage="1" promptTitle="IMPORTANT" prompt="Si Prévoyance saisir obligatoirement une valeur d'IJSS" sqref="H3:H49">
      <formula1>"Invalidité, Prévoyance"</formula1>
    </dataValidation>
    <dataValidation type="list" allowBlank="1" showInputMessage="1" showErrorMessage="1" sqref="G3">
      <formula1>"SOCIETE 1,SOCIETE 2"</formula1>
    </dataValidation>
    <dataValidation type="list" allowBlank="1" showInputMessage="1" showErrorMessage="1" sqref="S3">
      <formula1>"12 à 31,32 à 51 - ATAM - OUVRIERS,ATAM 52 à 53,Cadres 1 à 3A,Cadres 3B,Cadres 3C"</formula1>
    </dataValidation>
    <dataValidation type="decimal" allowBlank="1" showInputMessage="1" showErrorMessage="1" sqref="M1:M1048576">
      <formula1>0</formula1>
      <formula2>1</formula2>
    </dataValidation>
    <dataValidation type="list" allowBlank="1" showInputMessage="1" showErrorMessage="1" sqref="S4:S49">
      <formula1>#REF!</formula1>
    </dataValidation>
  </dataValidations>
  <pageMargins left="0.25" right="0.25" top="0.75" bottom="0.75" header="0.3" footer="0.3"/>
  <pageSetup paperSize="9" scale="64" orientation="landscape" r:id="rId2"/>
  <ignoredErrors>
    <ignoredError sqref="R4 R5:R49" formula="1"/>
  </ignoredError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J49"/>
  <sheetViews>
    <sheetView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4" sqref="A4:XFD5"/>
    </sheetView>
  </sheetViews>
  <sheetFormatPr defaultColWidth="11.42578125" defaultRowHeight="12.75" x14ac:dyDescent="0.25"/>
  <cols>
    <col min="1" max="1" width="14" style="29" customWidth="1"/>
    <col min="2" max="2" width="11.7109375" style="30" customWidth="1"/>
    <col min="3" max="3" width="11.42578125" style="30" customWidth="1"/>
    <col min="4" max="4" width="8.42578125" style="29" bestFit="1" customWidth="1"/>
    <col min="5" max="5" width="15.7109375" style="29" customWidth="1"/>
    <col min="6" max="6" width="10.7109375" style="29" customWidth="1"/>
    <col min="7" max="7" width="17.42578125" style="29" customWidth="1"/>
    <col min="8" max="8" width="10" style="29" bestFit="1" customWidth="1"/>
    <col min="9" max="10" width="9.7109375" style="63" customWidth="1"/>
    <col min="11" max="11" width="10.42578125" style="29" bestFit="1" customWidth="1"/>
    <col min="12" max="12" width="11.140625" style="31" customWidth="1"/>
    <col min="13" max="13" width="9.42578125" style="29" customWidth="1"/>
    <col min="14" max="14" width="10.42578125" style="29" bestFit="1" customWidth="1"/>
    <col min="15" max="16" width="9.7109375" style="29" customWidth="1"/>
    <col min="17" max="17" width="13" style="29" customWidth="1"/>
    <col min="18" max="18" width="9.7109375" style="29" customWidth="1"/>
    <col min="19" max="19" width="22.28515625" style="29" bestFit="1" customWidth="1"/>
    <col min="20" max="20" width="12.42578125" style="32" customWidth="1"/>
    <col min="21" max="22" width="9.7109375" style="29" customWidth="1"/>
    <col min="23" max="24" width="9.7109375" style="56" customWidth="1"/>
    <col min="25" max="25" width="14.140625" style="56" customWidth="1"/>
    <col min="26" max="27" width="9.7109375" style="29" customWidth="1"/>
    <col min="28" max="28" width="10.140625" style="29" customWidth="1"/>
    <col min="29" max="29" width="11.85546875" style="56" customWidth="1"/>
    <col min="30" max="30" width="9.7109375" style="56" customWidth="1"/>
    <col min="31" max="34" width="9.7109375" style="29" customWidth="1"/>
    <col min="35" max="35" width="9.7109375" style="56" customWidth="1"/>
    <col min="36" max="37" width="9.7109375" style="29" customWidth="1"/>
    <col min="38" max="38" width="11.28515625" style="56" customWidth="1"/>
    <col min="39" max="39" width="11.85546875" style="56" customWidth="1"/>
    <col min="40" max="40" width="10.5703125" style="56" customWidth="1"/>
    <col min="41" max="41" width="11.5703125" style="56" customWidth="1"/>
    <col min="42" max="43" width="12.140625" style="56" customWidth="1"/>
    <col min="44" max="44" width="11.5703125" style="70" customWidth="1"/>
    <col min="45" max="45" width="10.85546875" style="70" customWidth="1"/>
    <col min="46" max="46" width="9.7109375" style="70" customWidth="1"/>
    <col min="47" max="47" width="11.28515625" style="70" customWidth="1"/>
    <col min="48" max="49" width="11.42578125" style="70" customWidth="1"/>
    <col min="50" max="50" width="11.28515625" style="70" customWidth="1"/>
    <col min="51" max="51" width="11.42578125" style="70" customWidth="1"/>
    <col min="52" max="52" width="11" style="70" customWidth="1"/>
    <col min="53" max="53" width="10.28515625" style="70" customWidth="1"/>
    <col min="54" max="54" width="10.85546875" style="70" customWidth="1"/>
    <col min="55" max="55" width="11.42578125" style="56"/>
    <col min="56" max="56" width="79.7109375" style="33" customWidth="1"/>
    <col min="57" max="61" width="11.42578125" style="34"/>
    <col min="62" max="62" width="11.42578125" style="29" hidden="1" customWidth="1"/>
    <col min="63" max="63" width="11.42578125" style="29" customWidth="1"/>
    <col min="64" max="16384" width="11.42578125" style="29"/>
  </cols>
  <sheetData>
    <row r="1" spans="1:62" s="1" customFormat="1" ht="15" customHeight="1" x14ac:dyDescent="0.2">
      <c r="A1" s="15"/>
      <c r="B1" s="16"/>
      <c r="C1" s="16"/>
      <c r="D1" s="15"/>
      <c r="E1" s="15"/>
      <c r="F1" s="15"/>
      <c r="G1" s="15"/>
      <c r="H1" s="15"/>
      <c r="I1" s="62"/>
      <c r="J1" s="62"/>
      <c r="K1" s="15"/>
      <c r="L1" s="17"/>
      <c r="M1" s="15"/>
      <c r="N1" s="15"/>
      <c r="O1" s="15"/>
      <c r="P1" s="15"/>
      <c r="Q1" s="15"/>
      <c r="R1" s="18"/>
      <c r="S1" s="15"/>
      <c r="T1" s="19"/>
      <c r="U1" s="15"/>
      <c r="V1" s="15"/>
      <c r="W1" s="60"/>
      <c r="X1" s="60"/>
      <c r="Y1" s="54"/>
      <c r="AC1" s="54"/>
      <c r="AD1" s="54"/>
      <c r="AI1" s="54"/>
      <c r="AJ1" s="71" t="s">
        <v>26</v>
      </c>
      <c r="AK1" s="71"/>
      <c r="AL1" s="74" t="s">
        <v>22</v>
      </c>
      <c r="AM1" s="74"/>
      <c r="AN1" s="74"/>
      <c r="AO1" s="74"/>
      <c r="AP1" s="74"/>
      <c r="AQ1" s="74"/>
      <c r="AR1" s="73" t="s">
        <v>23</v>
      </c>
      <c r="AS1" s="73"/>
      <c r="AT1" s="73"/>
      <c r="AU1" s="73"/>
      <c r="AV1" s="73"/>
      <c r="AW1" s="73"/>
      <c r="AX1" s="72" t="s">
        <v>25</v>
      </c>
      <c r="AY1" s="72"/>
      <c r="AZ1" s="72"/>
      <c r="BA1" s="72"/>
      <c r="BB1" s="72"/>
      <c r="BC1" s="72"/>
      <c r="BD1" s="2"/>
      <c r="BE1" s="75" t="s">
        <v>36</v>
      </c>
      <c r="BF1" s="75"/>
      <c r="BG1" s="75"/>
      <c r="BH1" s="75"/>
      <c r="BI1" s="75"/>
    </row>
    <row r="2" spans="1:62" s="53" customFormat="1" ht="64.5" customHeight="1" x14ac:dyDescent="0.2">
      <c r="A2" s="3" t="s">
        <v>28</v>
      </c>
      <c r="B2" s="4" t="s">
        <v>20</v>
      </c>
      <c r="C2" s="4" t="s">
        <v>21</v>
      </c>
      <c r="D2" s="4" t="s">
        <v>0</v>
      </c>
      <c r="E2" s="4" t="s">
        <v>1</v>
      </c>
      <c r="F2" s="4" t="s">
        <v>2</v>
      </c>
      <c r="G2" s="5" t="s">
        <v>3</v>
      </c>
      <c r="H2" s="4" t="s">
        <v>31</v>
      </c>
      <c r="I2" s="4" t="s">
        <v>4</v>
      </c>
      <c r="J2" s="4" t="s">
        <v>32</v>
      </c>
      <c r="K2" s="4" t="s">
        <v>5</v>
      </c>
      <c r="L2" s="4" t="s">
        <v>30</v>
      </c>
      <c r="M2" s="4" t="s">
        <v>29</v>
      </c>
      <c r="N2" s="4" t="s">
        <v>27</v>
      </c>
      <c r="O2" s="4" t="s">
        <v>6</v>
      </c>
      <c r="P2" s="4" t="s">
        <v>33</v>
      </c>
      <c r="Q2" s="6" t="s">
        <v>34</v>
      </c>
      <c r="R2" s="6" t="s">
        <v>41</v>
      </c>
      <c r="S2" s="6" t="s">
        <v>14</v>
      </c>
      <c r="T2" s="7" t="s">
        <v>13</v>
      </c>
      <c r="U2" s="6" t="s">
        <v>38</v>
      </c>
      <c r="V2" s="6" t="s">
        <v>39</v>
      </c>
      <c r="W2" s="76" t="s">
        <v>40</v>
      </c>
      <c r="X2" s="61" t="s">
        <v>18</v>
      </c>
      <c r="Y2" s="59" t="s">
        <v>37</v>
      </c>
      <c r="Z2" s="8" t="s">
        <v>9</v>
      </c>
      <c r="AA2" s="8" t="s">
        <v>7</v>
      </c>
      <c r="AB2" s="9" t="s">
        <v>8</v>
      </c>
      <c r="AC2" s="58" t="s">
        <v>15</v>
      </c>
      <c r="AD2" s="55" t="s">
        <v>37</v>
      </c>
      <c r="AE2" s="38" t="s">
        <v>9</v>
      </c>
      <c r="AF2" s="39" t="s">
        <v>10</v>
      </c>
      <c r="AG2" s="40" t="s">
        <v>11</v>
      </c>
      <c r="AH2" s="41" t="s">
        <v>12</v>
      </c>
      <c r="AI2" s="57" t="s">
        <v>16</v>
      </c>
      <c r="AJ2" s="48" t="s">
        <v>0</v>
      </c>
      <c r="AK2" s="49" t="s">
        <v>24</v>
      </c>
      <c r="AL2" s="64" t="str">
        <f>IF($S$3="12 à 31","5031 Complément prévoyance","5035 Complément prévoyance")</f>
        <v>5031 Complément prévoyance</v>
      </c>
      <c r="AM2" s="64" t="str">
        <f>IF($S$3="12 à 31","5032 complément prévoyance Exo","5036 complément prévoyance Exo")</f>
        <v>5032 complément prévoyance Exo</v>
      </c>
      <c r="AN2" s="64" t="str">
        <f>IF($S$3="12 à 31","5033 Majo enfants","5037 Majo enfants")</f>
        <v>5033 Majo enfants</v>
      </c>
      <c r="AO2" s="64" t="str">
        <f>IF($S$3="12 à 31","5034 majo enfants exo","5038 majo enfants exo")</f>
        <v>5034 majo enfants exo</v>
      </c>
      <c r="AP2" s="64" t="s">
        <v>19</v>
      </c>
      <c r="AQ2" s="64" t="str">
        <f>IF($S$3="12 à 31","5040 Complément invalidité NC","5041 Complément invalidité EX")</f>
        <v>5040 Complément invalidité NC</v>
      </c>
      <c r="AR2" s="65" t="str">
        <f t="shared" ref="AR2:BC2" si="0">+AL2</f>
        <v>5031 Complément prévoyance</v>
      </c>
      <c r="AS2" s="65" t="str">
        <f t="shared" si="0"/>
        <v>5032 complément prévoyance Exo</v>
      </c>
      <c r="AT2" s="65" t="str">
        <f t="shared" si="0"/>
        <v>5033 Majo enfants</v>
      </c>
      <c r="AU2" s="65" t="str">
        <f t="shared" si="0"/>
        <v>5034 majo enfants exo</v>
      </c>
      <c r="AV2" s="65" t="str">
        <f t="shared" si="0"/>
        <v xml:space="preserve">5052 complément employeur </v>
      </c>
      <c r="AW2" s="65" t="str">
        <f t="shared" si="0"/>
        <v>5040 Complément invalidité NC</v>
      </c>
      <c r="AX2" s="66" t="str">
        <f t="shared" si="0"/>
        <v>5031 Complément prévoyance</v>
      </c>
      <c r="AY2" s="66" t="str">
        <f t="shared" si="0"/>
        <v>5032 complément prévoyance Exo</v>
      </c>
      <c r="AZ2" s="66" t="str">
        <f t="shared" si="0"/>
        <v>5033 Majo enfants</v>
      </c>
      <c r="BA2" s="66" t="str">
        <f t="shared" si="0"/>
        <v>5034 majo enfants exo</v>
      </c>
      <c r="BB2" s="66" t="str">
        <f t="shared" si="0"/>
        <v xml:space="preserve">5052 complément employeur </v>
      </c>
      <c r="BC2" s="66" t="str">
        <f t="shared" si="0"/>
        <v>5040 Complément invalidité NC</v>
      </c>
      <c r="BD2" s="50" t="s">
        <v>35</v>
      </c>
      <c r="BE2" s="51" t="s">
        <v>42</v>
      </c>
      <c r="BF2" s="51" t="s">
        <v>43</v>
      </c>
      <c r="BG2" s="51" t="s">
        <v>44</v>
      </c>
      <c r="BH2" s="51" t="s">
        <v>45</v>
      </c>
      <c r="BI2" s="51" t="s">
        <v>46</v>
      </c>
    </row>
    <row r="3" spans="1:62" s="15" customFormat="1" ht="15.75" customHeight="1" x14ac:dyDescent="0.25">
      <c r="A3" s="20">
        <v>43647</v>
      </c>
      <c r="B3" s="10">
        <v>43647</v>
      </c>
      <c r="C3" s="10">
        <v>43677</v>
      </c>
      <c r="D3" s="11">
        <v>111144</v>
      </c>
      <c r="E3" s="12" t="s">
        <v>51</v>
      </c>
      <c r="F3" s="12" t="s">
        <v>47</v>
      </c>
      <c r="G3" s="12" t="s">
        <v>55</v>
      </c>
      <c r="H3" s="12" t="s">
        <v>52</v>
      </c>
      <c r="I3" s="13">
        <v>2348.5275899999997</v>
      </c>
      <c r="J3" s="13">
        <v>7697.8243999999995</v>
      </c>
      <c r="K3" s="10">
        <v>43374</v>
      </c>
      <c r="L3" s="14"/>
      <c r="M3" s="13">
        <v>0.5</v>
      </c>
      <c r="N3" s="21">
        <f>IF(B3="","",K3+181+1)</f>
        <v>43556</v>
      </c>
      <c r="O3" s="12">
        <v>0</v>
      </c>
      <c r="P3" s="12">
        <v>0</v>
      </c>
      <c r="Q3" s="12" t="s">
        <v>53</v>
      </c>
      <c r="R3" s="35">
        <f>IF($A3="","",IF(H3="Prévoyance","100%",IF(Q3="1ère catégorie",60%,100%)))</f>
        <v>0.6</v>
      </c>
      <c r="S3" s="12" t="s">
        <v>17</v>
      </c>
      <c r="T3" s="12">
        <v>0</v>
      </c>
      <c r="U3" s="22">
        <f>IF(A3="","",VLOOKUP(S3,'[1]Indices RT &amp; ARQUUS'!$D:$H,4,FALSE))</f>
        <v>0.77866000000000002</v>
      </c>
      <c r="V3" s="23">
        <f>IF(A3="","",VLOOKUP(S3,'[1]Indices RT &amp; ARQUUS'!$D:$H,3,FALSE))</f>
        <v>0.2087</v>
      </c>
      <c r="W3" s="13">
        <v>1225.96</v>
      </c>
      <c r="X3" s="37">
        <f t="shared" ref="X3:X49" si="1">IF(A3="","",IF((I3/30.43*Z3*M3)-((J3/12/30.43/U3*(Z3))+(O3/U3)*(Z3-P3))&lt;0,0,(I3/30.43*Z3*M3)-(((J3/12/30.43/U3)*(Z3))+(O3/U3)*(Z3-P3))))</f>
        <v>356.99546655765141</v>
      </c>
      <c r="Y3" s="37">
        <f t="shared" ref="Y3:Y49" si="2">IF(A3="","",I3/30.43*M3)</f>
        <v>38.589017252711137</v>
      </c>
      <c r="Z3" s="22">
        <f t="shared" ref="Z3:Z49" si="3">IF(A3="","",C3-B3+1)</f>
        <v>31</v>
      </c>
      <c r="AA3" s="25">
        <f t="shared" ref="AA3:AA49" si="4">IF(A3="","",80%)</f>
        <v>0.8</v>
      </c>
      <c r="AB3" s="37">
        <f t="shared" ref="AB3:AB49" si="5">IF(A3="","",+(O3*(Z3-P3)+(J3/12/30.43*Z3)))</f>
        <v>653.50135940409689</v>
      </c>
      <c r="AC3" s="37">
        <f t="shared" ref="AC3:AC49" si="6">IF(A3="","",IF(Y3*Z3*AA3-AB3&lt;0,0,(Y3*Z3*AA3-AB3)*R3))</f>
        <v>182.10376107788366</v>
      </c>
      <c r="AD3" s="37">
        <f t="shared" ref="AD3:AD49" si="7">IF(A3="","",+I3/30.43*M3)</f>
        <v>38.589017252711137</v>
      </c>
      <c r="AE3" s="22">
        <f t="shared" ref="AE3:AE49" si="8">IF(A3="","",Z3)</f>
        <v>31</v>
      </c>
      <c r="AF3" s="22">
        <f t="shared" ref="AF3:AF49" si="9">IF(A3="","",IF(N3="",0,IF(BJ3&gt;AE3,AE3,BJ3)))</f>
        <v>31</v>
      </c>
      <c r="AG3" s="22">
        <f t="shared" ref="AG3:AG49" si="10">IF(A3="","",IF(T3&gt;3,3,T3))</f>
        <v>0</v>
      </c>
      <c r="AH3" s="43">
        <f t="shared" ref="AH3:AH49" si="11">IF(A3="","",2.5%)</f>
        <v>2.5000000000000001E-2</v>
      </c>
      <c r="AI3" s="37">
        <f t="shared" ref="AI3:AI49" si="12">IF(A3="","",IF(AC3=0,0,AD3*(AE3+AF3)*AG3*AH3*R3))</f>
        <v>0</v>
      </c>
      <c r="AJ3" s="44">
        <f t="shared" ref="AJ3:AJ49" si="13">IF(D3="","",D3)</f>
        <v>111144</v>
      </c>
      <c r="AK3" s="45">
        <f t="shared" ref="AK3:AK49" si="14">IF(A3="","",EDATE(A3,1))</f>
        <v>43678</v>
      </c>
      <c r="AL3" s="52">
        <f t="shared" ref="AL3:AL49" si="15">IF(A3="","",IF(H3="Invalidité",0,IF(X3=0,0,IF(X3&gt;=AC3+AI3,AC3-AM3,(AM3/V3-AM3)))))</f>
        <v>0</v>
      </c>
      <c r="AM3" s="52">
        <f t="shared" ref="AM3:AM49" si="16">IF(A3="","",IF(H3="Invalidité",0,IF(X3=0,0,IF(X3&gt;=AC3+AI3,AC3*V3,(X3-AN3-AO3)*V3))))</f>
        <v>0</v>
      </c>
      <c r="AN3" s="52">
        <f t="shared" ref="AN3:AN49" si="17">IF(A3="","",IF(H3="Invalidité",0,IF(X3=0,0,IF(X3&gt;=AC3+AI3,AI3-AO3,IF(AI3&gt;X3,X3-AO3,AI3-AO3)))))</f>
        <v>0</v>
      </c>
      <c r="AO3" s="52">
        <f t="shared" ref="AO3:AO49" si="18">IF(A3="","",IF(H3="Invalidité",0,IF(X3=0,0,IF(X3&gt;=AC3+AI3,AI3*V3,IF(AI3&gt;X3,X3*V3,AI3*V3)))))</f>
        <v>0</v>
      </c>
      <c r="AP3" s="52">
        <f t="shared" ref="AP3:AP49" si="19">IF(A3="","",IF(AND(H3="Prévoyance",M3=1),IF((W3*L3)&gt;(AL3+AM3+AN3+AO3)+(AB3/U3),(W3*L3)-((AL3+AM3+AN3+AO3)+(AB3/U3)),0),0))</f>
        <v>0</v>
      </c>
      <c r="AQ3" s="52">
        <f t="shared" ref="AQ3:AQ49" si="20">IF(A3="","",IF(AC3=0,0,IF(H3="Invalidité",IF(X3&gt;=AC3+AI3,AC3+AI3,X3),0)))</f>
        <v>182.10376107788366</v>
      </c>
      <c r="AR3" s="67"/>
      <c r="AS3" s="67"/>
      <c r="AT3" s="67"/>
      <c r="AU3" s="67"/>
      <c r="AV3" s="67"/>
      <c r="AW3" s="67"/>
      <c r="AX3" s="68" t="str">
        <f t="shared" ref="AX3:BB49" si="21">IF(AR3="","",+AL3-AR3)</f>
        <v/>
      </c>
      <c r="AY3" s="68" t="str">
        <f t="shared" si="21"/>
        <v/>
      </c>
      <c r="AZ3" s="68" t="str">
        <f t="shared" si="21"/>
        <v/>
      </c>
      <c r="BA3" s="68" t="str">
        <f t="shared" si="21"/>
        <v/>
      </c>
      <c r="BB3" s="68" t="str">
        <f t="shared" si="21"/>
        <v/>
      </c>
      <c r="BC3" s="69" t="str">
        <f>IF(AW3="","",AQ3-AW3)</f>
        <v/>
      </c>
      <c r="BD3" s="42"/>
      <c r="BE3" s="46">
        <f>IF(M3="","",M3)</f>
        <v>0.5</v>
      </c>
      <c r="BF3" s="46">
        <f t="shared" ref="BF3:BF49" si="22">IF(N3="","",IF(N3&gt;C3,"",1))</f>
        <v>1</v>
      </c>
      <c r="BG3" s="46">
        <f t="shared" ref="BG3:BG49" si="23">IF(I3="","",I3/30.43)</f>
        <v>77.178034505422275</v>
      </c>
      <c r="BH3" s="46">
        <f t="shared" ref="BH3:BH49" si="24">IF(J3="","",J3/12/30.43)</f>
        <v>21.080689013035382</v>
      </c>
      <c r="BI3" s="47">
        <f t="shared" ref="BI3:BI49" si="25">IF(Q3="","",IF(Q3="Pas inval","",IF(Q3="1ère Catégorie",1,IF(Q3="2ème catégorie",2,3))))</f>
        <v>1</v>
      </c>
      <c r="BJ3" s="15">
        <f t="shared" ref="BJ3:BJ49" si="26">+IF(N3&lt;C3,C3-N3+1,0)</f>
        <v>122</v>
      </c>
    </row>
    <row r="4" spans="1:62" s="15" customFormat="1" ht="15.75" customHeight="1" x14ac:dyDescent="0.25">
      <c r="A4" s="77">
        <v>43678</v>
      </c>
      <c r="B4" s="10">
        <v>43678</v>
      </c>
      <c r="C4" s="10">
        <v>43708</v>
      </c>
      <c r="D4" s="26">
        <f t="shared" ref="D4:G19" si="27">IF($A4="","",D3)</f>
        <v>111144</v>
      </c>
      <c r="E4" s="22" t="str">
        <f t="shared" si="27"/>
        <v>TEST2</v>
      </c>
      <c r="F4" s="22" t="str">
        <f t="shared" si="27"/>
        <v>TEST</v>
      </c>
      <c r="G4" s="22" t="str">
        <f t="shared" si="27"/>
        <v>SOCIETE 2</v>
      </c>
      <c r="H4" s="12" t="s">
        <v>52</v>
      </c>
      <c r="I4" s="27">
        <f t="shared" ref="I4:L19" si="28">IF($A4="","",I3)</f>
        <v>2348.5275899999997</v>
      </c>
      <c r="J4" s="27">
        <f>IF($A4="","",J3)</f>
        <v>7697.8243999999995</v>
      </c>
      <c r="K4" s="21">
        <f t="shared" si="28"/>
        <v>43374</v>
      </c>
      <c r="L4" s="14">
        <f t="shared" si="28"/>
        <v>0</v>
      </c>
      <c r="M4" s="13">
        <v>0.5</v>
      </c>
      <c r="N4" s="21">
        <f t="shared" ref="N4:N49" si="29">IF($A4="","",N3)</f>
        <v>43556</v>
      </c>
      <c r="O4" s="12">
        <v>0</v>
      </c>
      <c r="P4" s="12">
        <v>0</v>
      </c>
      <c r="Q4" s="21" t="str">
        <f t="shared" ref="Q4:Q49" si="30">IF($A4="","",Q3)</f>
        <v>1ère catégorie</v>
      </c>
      <c r="R4" s="36">
        <f>IF($A4="","",IF(H4="Prévoyance","100%",IF(Q4="1ère catégorie",60%,100%)))</f>
        <v>0.6</v>
      </c>
      <c r="S4" s="22" t="str">
        <f t="shared" ref="S4:T19" si="31">IF($A4="","",S3)</f>
        <v>12 à 31</v>
      </c>
      <c r="T4" s="28">
        <f t="shared" si="31"/>
        <v>0</v>
      </c>
      <c r="U4" s="22">
        <f>IF(A4="","",VLOOKUP(S4,'[1]Indices RT &amp; ARQUUS'!$D:$H,4,FALSE))</f>
        <v>0.77866000000000002</v>
      </c>
      <c r="V4" s="23">
        <f>IF(A4="","",VLOOKUP(S4,'[1]Indices RT &amp; ARQUUS'!$D:$H,3,FALSE))</f>
        <v>0.2087</v>
      </c>
      <c r="W4" s="13">
        <v>959.45</v>
      </c>
      <c r="X4" s="37">
        <f t="shared" si="1"/>
        <v>356.99546655765141</v>
      </c>
      <c r="Y4" s="37">
        <f t="shared" si="2"/>
        <v>38.589017252711137</v>
      </c>
      <c r="Z4" s="22">
        <f t="shared" si="3"/>
        <v>31</v>
      </c>
      <c r="AA4" s="25">
        <f t="shared" si="4"/>
        <v>0.8</v>
      </c>
      <c r="AB4" s="24">
        <f t="shared" si="5"/>
        <v>653.50135940409689</v>
      </c>
      <c r="AC4" s="37">
        <f t="shared" si="6"/>
        <v>182.10376107788366</v>
      </c>
      <c r="AD4" s="37">
        <f t="shared" si="7"/>
        <v>38.589017252711137</v>
      </c>
      <c r="AE4" s="22">
        <f t="shared" si="8"/>
        <v>31</v>
      </c>
      <c r="AF4" s="22">
        <f t="shared" si="9"/>
        <v>31</v>
      </c>
      <c r="AG4" s="22">
        <f t="shared" si="10"/>
        <v>0</v>
      </c>
      <c r="AH4" s="43">
        <f t="shared" si="11"/>
        <v>2.5000000000000001E-2</v>
      </c>
      <c r="AI4" s="37">
        <f t="shared" si="12"/>
        <v>0</v>
      </c>
      <c r="AJ4" s="44">
        <f t="shared" si="13"/>
        <v>111144</v>
      </c>
      <c r="AK4" s="45">
        <f t="shared" si="14"/>
        <v>43709</v>
      </c>
      <c r="AL4" s="52">
        <f t="shared" si="15"/>
        <v>0</v>
      </c>
      <c r="AM4" s="52">
        <f t="shared" si="16"/>
        <v>0</v>
      </c>
      <c r="AN4" s="52">
        <f t="shared" si="17"/>
        <v>0</v>
      </c>
      <c r="AO4" s="52">
        <f t="shared" si="18"/>
        <v>0</v>
      </c>
      <c r="AP4" s="52">
        <f t="shared" si="19"/>
        <v>0</v>
      </c>
      <c r="AQ4" s="52">
        <f t="shared" si="20"/>
        <v>182.10376107788366</v>
      </c>
      <c r="AR4" s="67"/>
      <c r="AS4" s="67"/>
      <c r="AT4" s="67"/>
      <c r="AU4" s="67"/>
      <c r="AV4" s="67"/>
      <c r="AW4" s="67"/>
      <c r="AX4" s="68" t="str">
        <f t="shared" si="21"/>
        <v/>
      </c>
      <c r="AY4" s="68" t="str">
        <f t="shared" si="21"/>
        <v/>
      </c>
      <c r="AZ4" s="68" t="str">
        <f t="shared" si="21"/>
        <v/>
      </c>
      <c r="BA4" s="68" t="str">
        <f t="shared" si="21"/>
        <v/>
      </c>
      <c r="BB4" s="68" t="str">
        <f t="shared" si="21"/>
        <v/>
      </c>
      <c r="BC4" s="69" t="str">
        <f t="shared" ref="BC4:BC49" si="32">IF(AW4="","",AQ4-AW4)</f>
        <v/>
      </c>
      <c r="BD4" s="42"/>
      <c r="BE4" s="46">
        <f t="shared" ref="BE4:BE49" si="33">IF(M4="","",M4)</f>
        <v>0.5</v>
      </c>
      <c r="BF4" s="46">
        <f t="shared" si="22"/>
        <v>1</v>
      </c>
      <c r="BG4" s="46">
        <f t="shared" si="23"/>
        <v>77.178034505422275</v>
      </c>
      <c r="BH4" s="46">
        <f t="shared" si="24"/>
        <v>21.080689013035382</v>
      </c>
      <c r="BI4" s="47">
        <f t="shared" si="25"/>
        <v>1</v>
      </c>
      <c r="BJ4" s="15">
        <f t="shared" si="26"/>
        <v>153</v>
      </c>
    </row>
    <row r="5" spans="1:62" s="15" customFormat="1" ht="15.75" customHeight="1" x14ac:dyDescent="0.25">
      <c r="A5" s="77">
        <v>43709</v>
      </c>
      <c r="B5" s="10">
        <v>43709</v>
      </c>
      <c r="C5" s="10">
        <v>43738</v>
      </c>
      <c r="D5" s="26">
        <f t="shared" si="27"/>
        <v>111144</v>
      </c>
      <c r="E5" s="22" t="str">
        <f t="shared" si="27"/>
        <v>TEST2</v>
      </c>
      <c r="F5" s="22" t="str">
        <f t="shared" si="27"/>
        <v>TEST</v>
      </c>
      <c r="G5" s="22" t="str">
        <f t="shared" si="27"/>
        <v>SOCIETE 2</v>
      </c>
      <c r="H5" s="12" t="s">
        <v>52</v>
      </c>
      <c r="I5" s="27">
        <f t="shared" si="28"/>
        <v>2348.5275899999997</v>
      </c>
      <c r="J5" s="27">
        <f t="shared" si="28"/>
        <v>7697.8243999999995</v>
      </c>
      <c r="K5" s="21">
        <f t="shared" si="28"/>
        <v>43374</v>
      </c>
      <c r="L5" s="14">
        <f t="shared" si="28"/>
        <v>0</v>
      </c>
      <c r="M5" s="12">
        <v>0.5</v>
      </c>
      <c r="N5" s="21">
        <f t="shared" si="29"/>
        <v>43556</v>
      </c>
      <c r="O5" s="12">
        <v>0</v>
      </c>
      <c r="P5" s="12">
        <v>0</v>
      </c>
      <c r="Q5" s="21" t="str">
        <f t="shared" si="30"/>
        <v>1ère catégorie</v>
      </c>
      <c r="R5" s="36">
        <f t="shared" ref="R5:R49" si="34">IF($A5="","",IF(H5="Prévoyance","100%",IF(Q5="1ère catégorie",60%,100%)))</f>
        <v>0.6</v>
      </c>
      <c r="S5" s="22" t="str">
        <f t="shared" si="31"/>
        <v>12 à 31</v>
      </c>
      <c r="T5" s="28">
        <f t="shared" ref="T5" si="35">IF($A5="","",T4)</f>
        <v>0</v>
      </c>
      <c r="U5" s="22">
        <f>IF(A5="","",VLOOKUP(S5,'[1]Indices RT &amp; ARQUUS'!$D:$H,4,FALSE))</f>
        <v>0.77866000000000002</v>
      </c>
      <c r="V5" s="23">
        <f>IF(A5="","",VLOOKUP(S5,'[1]Indices RT &amp; ARQUUS'!$D:$H,3,FALSE))</f>
        <v>0.2087</v>
      </c>
      <c r="W5" s="13">
        <v>692.94</v>
      </c>
      <c r="X5" s="37">
        <f t="shared" si="1"/>
        <v>345.47948376546901</v>
      </c>
      <c r="Y5" s="37">
        <f t="shared" si="2"/>
        <v>38.589017252711137</v>
      </c>
      <c r="Z5" s="22">
        <f t="shared" si="3"/>
        <v>30</v>
      </c>
      <c r="AA5" s="25">
        <f t="shared" si="4"/>
        <v>0.8</v>
      </c>
      <c r="AB5" s="24">
        <f t="shared" si="5"/>
        <v>632.42067039106144</v>
      </c>
      <c r="AC5" s="37">
        <f t="shared" si="6"/>
        <v>176.22944620440347</v>
      </c>
      <c r="AD5" s="37">
        <f t="shared" si="7"/>
        <v>38.589017252711137</v>
      </c>
      <c r="AE5" s="22">
        <f t="shared" si="8"/>
        <v>30</v>
      </c>
      <c r="AF5" s="22">
        <f t="shared" si="9"/>
        <v>30</v>
      </c>
      <c r="AG5" s="22">
        <f t="shared" si="10"/>
        <v>0</v>
      </c>
      <c r="AH5" s="43">
        <f t="shared" si="11"/>
        <v>2.5000000000000001E-2</v>
      </c>
      <c r="AI5" s="37">
        <f t="shared" si="12"/>
        <v>0</v>
      </c>
      <c r="AJ5" s="44">
        <f t="shared" si="13"/>
        <v>111144</v>
      </c>
      <c r="AK5" s="45">
        <f t="shared" si="14"/>
        <v>43739</v>
      </c>
      <c r="AL5" s="52">
        <f t="shared" si="15"/>
        <v>0</v>
      </c>
      <c r="AM5" s="52">
        <f t="shared" si="16"/>
        <v>0</v>
      </c>
      <c r="AN5" s="52">
        <f t="shared" si="17"/>
        <v>0</v>
      </c>
      <c r="AO5" s="52">
        <f t="shared" si="18"/>
        <v>0</v>
      </c>
      <c r="AP5" s="52">
        <f t="shared" si="19"/>
        <v>0</v>
      </c>
      <c r="AQ5" s="52">
        <f t="shared" si="20"/>
        <v>176.22944620440347</v>
      </c>
      <c r="AR5" s="67"/>
      <c r="AS5" s="67"/>
      <c r="AT5" s="67"/>
      <c r="AU5" s="67"/>
      <c r="AV5" s="67"/>
      <c r="AW5" s="67"/>
      <c r="AX5" s="68" t="str">
        <f t="shared" si="21"/>
        <v/>
      </c>
      <c r="AY5" s="68" t="str">
        <f t="shared" si="21"/>
        <v/>
      </c>
      <c r="AZ5" s="68" t="str">
        <f t="shared" si="21"/>
        <v/>
      </c>
      <c r="BA5" s="68" t="str">
        <f t="shared" si="21"/>
        <v/>
      </c>
      <c r="BB5" s="68" t="str">
        <f t="shared" si="21"/>
        <v/>
      </c>
      <c r="BC5" s="69" t="str">
        <f t="shared" si="32"/>
        <v/>
      </c>
      <c r="BD5" s="42"/>
      <c r="BE5" s="46">
        <f t="shared" si="33"/>
        <v>0.5</v>
      </c>
      <c r="BF5" s="46">
        <f t="shared" si="22"/>
        <v>1</v>
      </c>
      <c r="BG5" s="46">
        <f t="shared" si="23"/>
        <v>77.178034505422275</v>
      </c>
      <c r="BH5" s="46">
        <f t="shared" si="24"/>
        <v>21.080689013035382</v>
      </c>
      <c r="BI5" s="47">
        <f t="shared" si="25"/>
        <v>1</v>
      </c>
      <c r="BJ5" s="15">
        <f t="shared" si="26"/>
        <v>183</v>
      </c>
    </row>
    <row r="6" spans="1:62" s="15" customFormat="1" ht="15.75" customHeight="1" x14ac:dyDescent="0.25">
      <c r="A6" s="20">
        <v>43724</v>
      </c>
      <c r="B6" s="10">
        <v>43739</v>
      </c>
      <c r="C6" s="10">
        <v>43744</v>
      </c>
      <c r="D6" s="26">
        <f>IF($A6="","",D5)</f>
        <v>111144</v>
      </c>
      <c r="E6" s="22" t="str">
        <f>IF($A6="","",E5)</f>
        <v>TEST2</v>
      </c>
      <c r="F6" s="22" t="str">
        <f>IF($A6="","",F5)</f>
        <v>TEST</v>
      </c>
      <c r="G6" s="22" t="str">
        <f>IF($A6="","",G5)</f>
        <v>SOCIETE 2</v>
      </c>
      <c r="H6" s="12" t="s">
        <v>52</v>
      </c>
      <c r="I6" s="27">
        <f>IF($A6="","",I5)</f>
        <v>2348.5275899999997</v>
      </c>
      <c r="J6" s="27">
        <f t="shared" ref="J6" si="36">IF($A6="","",J5)</f>
        <v>7697.8243999999995</v>
      </c>
      <c r="K6" s="21">
        <f>IF($A6="","",K5)</f>
        <v>43374</v>
      </c>
      <c r="L6" s="14">
        <f>IF($A6="","",L5)</f>
        <v>0</v>
      </c>
      <c r="M6" s="12">
        <v>0.2</v>
      </c>
      <c r="N6" s="21">
        <f>IF($A6="","",N5)</f>
        <v>43556</v>
      </c>
      <c r="O6" s="12">
        <v>0</v>
      </c>
      <c r="P6" s="12">
        <v>0</v>
      </c>
      <c r="Q6" s="21" t="str">
        <f>IF($A6="","",Q5)</f>
        <v>1ère catégorie</v>
      </c>
      <c r="R6" s="36">
        <f t="shared" si="34"/>
        <v>0.6</v>
      </c>
      <c r="S6" s="22" t="str">
        <f>IF($A6="","",S5)</f>
        <v>12 à 31</v>
      </c>
      <c r="T6" s="28">
        <f t="shared" ref="T6" si="37">IF($A6="","",T5)</f>
        <v>0</v>
      </c>
      <c r="U6" s="22">
        <f>IF(A6="","",VLOOKUP(S6,'[1]Indices RT &amp; ARQUUS'!$D:$H,4,FALSE))</f>
        <v>0.77866000000000002</v>
      </c>
      <c r="V6" s="23">
        <f>IF(A6="","",VLOOKUP(S6,'[1]Indices RT &amp; ARQUUS'!$D:$H,3,FALSE))</f>
        <v>0.2087</v>
      </c>
      <c r="W6" s="13"/>
      <c r="X6" s="37">
        <f t="shared" si="1"/>
        <v>0</v>
      </c>
      <c r="Y6" s="37">
        <f t="shared" si="2"/>
        <v>15.435606901084455</v>
      </c>
      <c r="Z6" s="22">
        <f t="shared" si="3"/>
        <v>6</v>
      </c>
      <c r="AA6" s="25">
        <f t="shared" si="4"/>
        <v>0.8</v>
      </c>
      <c r="AB6" s="24">
        <f t="shared" si="5"/>
        <v>126.48413407821229</v>
      </c>
      <c r="AC6" s="37">
        <f t="shared" si="6"/>
        <v>0</v>
      </c>
      <c r="AD6" s="37">
        <f t="shared" si="7"/>
        <v>15.435606901084455</v>
      </c>
      <c r="AE6" s="22">
        <f t="shared" si="8"/>
        <v>6</v>
      </c>
      <c r="AF6" s="22">
        <f t="shared" si="9"/>
        <v>6</v>
      </c>
      <c r="AG6" s="22">
        <f t="shared" si="10"/>
        <v>0</v>
      </c>
      <c r="AH6" s="43">
        <f t="shared" si="11"/>
        <v>2.5000000000000001E-2</v>
      </c>
      <c r="AI6" s="37">
        <f t="shared" si="12"/>
        <v>0</v>
      </c>
      <c r="AJ6" s="44">
        <f t="shared" si="13"/>
        <v>111144</v>
      </c>
      <c r="AK6" s="45">
        <f t="shared" si="14"/>
        <v>43754</v>
      </c>
      <c r="AL6" s="52">
        <f t="shared" si="15"/>
        <v>0</v>
      </c>
      <c r="AM6" s="52">
        <f t="shared" si="16"/>
        <v>0</v>
      </c>
      <c r="AN6" s="52">
        <f t="shared" si="17"/>
        <v>0</v>
      </c>
      <c r="AO6" s="52">
        <f t="shared" si="18"/>
        <v>0</v>
      </c>
      <c r="AP6" s="52">
        <f t="shared" si="19"/>
        <v>0</v>
      </c>
      <c r="AQ6" s="52">
        <f t="shared" si="20"/>
        <v>0</v>
      </c>
      <c r="AR6" s="67"/>
      <c r="AS6" s="67"/>
      <c r="AT6" s="67"/>
      <c r="AU6" s="67"/>
      <c r="AV6" s="67"/>
      <c r="AW6" s="67"/>
      <c r="AX6" s="68" t="str">
        <f t="shared" si="21"/>
        <v/>
      </c>
      <c r="AY6" s="68" t="str">
        <f t="shared" si="21"/>
        <v/>
      </c>
      <c r="AZ6" s="68" t="str">
        <f t="shared" si="21"/>
        <v/>
      </c>
      <c r="BA6" s="68" t="str">
        <f t="shared" si="21"/>
        <v/>
      </c>
      <c r="BB6" s="68" t="str">
        <f t="shared" si="21"/>
        <v/>
      </c>
      <c r="BC6" s="69" t="str">
        <f t="shared" si="32"/>
        <v/>
      </c>
      <c r="BD6" s="42"/>
      <c r="BE6" s="46">
        <f t="shared" si="33"/>
        <v>0.2</v>
      </c>
      <c r="BF6" s="46">
        <f t="shared" si="22"/>
        <v>1</v>
      </c>
      <c r="BG6" s="46">
        <f t="shared" si="23"/>
        <v>77.178034505422275</v>
      </c>
      <c r="BH6" s="46">
        <f t="shared" si="24"/>
        <v>21.080689013035382</v>
      </c>
      <c r="BI6" s="47">
        <f t="shared" si="25"/>
        <v>1</v>
      </c>
      <c r="BJ6" s="15">
        <f t="shared" si="26"/>
        <v>189</v>
      </c>
    </row>
    <row r="7" spans="1:62" s="15" customFormat="1" ht="15.75" customHeight="1" x14ac:dyDescent="0.25">
      <c r="A7" s="20">
        <v>43739</v>
      </c>
      <c r="B7" s="10">
        <v>43745</v>
      </c>
      <c r="C7" s="10">
        <v>43769</v>
      </c>
      <c r="D7" s="26">
        <f t="shared" si="27"/>
        <v>111144</v>
      </c>
      <c r="E7" s="22" t="str">
        <f t="shared" si="27"/>
        <v>TEST2</v>
      </c>
      <c r="F7" s="22" t="str">
        <f t="shared" si="27"/>
        <v>TEST</v>
      </c>
      <c r="G7" s="22" t="str">
        <f t="shared" si="27"/>
        <v>SOCIETE 2</v>
      </c>
      <c r="H7" s="12" t="s">
        <v>52</v>
      </c>
      <c r="I7" s="27">
        <f t="shared" si="28"/>
        <v>2348.5275899999997</v>
      </c>
      <c r="J7" s="27">
        <f t="shared" ref="J7" si="38">IF($A7="","",J6)</f>
        <v>7697.8243999999995</v>
      </c>
      <c r="K7" s="21">
        <f t="shared" si="28"/>
        <v>43374</v>
      </c>
      <c r="L7" s="14">
        <f t="shared" si="28"/>
        <v>0</v>
      </c>
      <c r="M7" s="12">
        <v>0.2</v>
      </c>
      <c r="N7" s="21">
        <f t="shared" si="29"/>
        <v>43556</v>
      </c>
      <c r="O7" s="12">
        <v>0</v>
      </c>
      <c r="P7" s="12">
        <v>0</v>
      </c>
      <c r="Q7" s="21" t="str">
        <f t="shared" si="30"/>
        <v>1ère catégorie</v>
      </c>
      <c r="R7" s="36">
        <f t="shared" si="34"/>
        <v>0.6</v>
      </c>
      <c r="S7" s="22" t="str">
        <f t="shared" si="31"/>
        <v>12 à 31</v>
      </c>
      <c r="T7" s="28">
        <f t="shared" ref="T7" si="39">IF($A7="","",T6)</f>
        <v>0</v>
      </c>
      <c r="U7" s="22">
        <f>IF(A7="","",VLOOKUP(S7,'[1]Indices RT &amp; ARQUUS'!$D:$H,4,FALSE))</f>
        <v>0.77866000000000002</v>
      </c>
      <c r="V7" s="23">
        <f>IF(A7="","",VLOOKUP(S7,'[1]Indices RT &amp; ARQUUS'!$D:$H,3,FALSE))</f>
        <v>0.2087</v>
      </c>
      <c r="W7" s="13">
        <v>533.03</v>
      </c>
      <c r="X7" s="37">
        <f t="shared" si="1"/>
        <v>0</v>
      </c>
      <c r="Y7" s="37">
        <f t="shared" si="2"/>
        <v>15.435606901084455</v>
      </c>
      <c r="Z7" s="22">
        <f t="shared" si="3"/>
        <v>25</v>
      </c>
      <c r="AA7" s="25">
        <f t="shared" si="4"/>
        <v>0.8</v>
      </c>
      <c r="AB7" s="24">
        <f t="shared" si="5"/>
        <v>527.01722532588451</v>
      </c>
      <c r="AC7" s="37">
        <f t="shared" si="6"/>
        <v>0</v>
      </c>
      <c r="AD7" s="37">
        <f t="shared" si="7"/>
        <v>15.435606901084455</v>
      </c>
      <c r="AE7" s="22">
        <f t="shared" si="8"/>
        <v>25</v>
      </c>
      <c r="AF7" s="22">
        <f t="shared" si="9"/>
        <v>25</v>
      </c>
      <c r="AG7" s="22">
        <f t="shared" si="10"/>
        <v>0</v>
      </c>
      <c r="AH7" s="43">
        <f t="shared" si="11"/>
        <v>2.5000000000000001E-2</v>
      </c>
      <c r="AI7" s="37">
        <f t="shared" si="12"/>
        <v>0</v>
      </c>
      <c r="AJ7" s="44">
        <f t="shared" si="13"/>
        <v>111144</v>
      </c>
      <c r="AK7" s="45">
        <f t="shared" si="14"/>
        <v>43770</v>
      </c>
      <c r="AL7" s="52">
        <f t="shared" si="15"/>
        <v>0</v>
      </c>
      <c r="AM7" s="52">
        <f t="shared" si="16"/>
        <v>0</v>
      </c>
      <c r="AN7" s="52">
        <f t="shared" si="17"/>
        <v>0</v>
      </c>
      <c r="AO7" s="52">
        <f t="shared" si="18"/>
        <v>0</v>
      </c>
      <c r="AP7" s="52">
        <f t="shared" si="19"/>
        <v>0</v>
      </c>
      <c r="AQ7" s="52">
        <f t="shared" si="20"/>
        <v>0</v>
      </c>
      <c r="AR7" s="67"/>
      <c r="AS7" s="67"/>
      <c r="AT7" s="67"/>
      <c r="AU7" s="67"/>
      <c r="AV7" s="67"/>
      <c r="AW7" s="67"/>
      <c r="AX7" s="68" t="str">
        <f t="shared" si="21"/>
        <v/>
      </c>
      <c r="AY7" s="68" t="str">
        <f t="shared" si="21"/>
        <v/>
      </c>
      <c r="AZ7" s="68" t="str">
        <f t="shared" si="21"/>
        <v/>
      </c>
      <c r="BA7" s="68" t="str">
        <f t="shared" si="21"/>
        <v/>
      </c>
      <c r="BB7" s="68" t="str">
        <f t="shared" si="21"/>
        <v/>
      </c>
      <c r="BC7" s="69" t="str">
        <f t="shared" si="32"/>
        <v/>
      </c>
      <c r="BD7" s="42"/>
      <c r="BE7" s="46">
        <f t="shared" si="33"/>
        <v>0.2</v>
      </c>
      <c r="BF7" s="46">
        <f t="shared" si="22"/>
        <v>1</v>
      </c>
      <c r="BG7" s="46">
        <f t="shared" si="23"/>
        <v>77.178034505422275</v>
      </c>
      <c r="BH7" s="46">
        <f t="shared" si="24"/>
        <v>21.080689013035382</v>
      </c>
      <c r="BI7" s="47">
        <f t="shared" si="25"/>
        <v>1</v>
      </c>
      <c r="BJ7" s="15">
        <f t="shared" si="26"/>
        <v>214</v>
      </c>
    </row>
    <row r="8" spans="1:62" s="15" customFormat="1" ht="15.75" customHeight="1" x14ac:dyDescent="0.25">
      <c r="A8" s="20">
        <v>43770</v>
      </c>
      <c r="B8" s="10">
        <v>43770</v>
      </c>
      <c r="C8" s="10">
        <v>43799</v>
      </c>
      <c r="D8" s="26">
        <f t="shared" si="27"/>
        <v>111144</v>
      </c>
      <c r="E8" s="22" t="str">
        <f t="shared" si="27"/>
        <v>TEST2</v>
      </c>
      <c r="F8" s="22" t="str">
        <f t="shared" si="27"/>
        <v>TEST</v>
      </c>
      <c r="G8" s="22" t="str">
        <f t="shared" si="27"/>
        <v>SOCIETE 2</v>
      </c>
      <c r="H8" s="12" t="s">
        <v>52</v>
      </c>
      <c r="I8" s="27">
        <f t="shared" si="28"/>
        <v>2348.5275899999997</v>
      </c>
      <c r="J8" s="27">
        <f t="shared" ref="J8:J49" si="40">IF($A8="","",J7)</f>
        <v>7697.8243999999995</v>
      </c>
      <c r="K8" s="21">
        <f t="shared" si="28"/>
        <v>43374</v>
      </c>
      <c r="L8" s="14">
        <f t="shared" si="28"/>
        <v>0</v>
      </c>
      <c r="M8" s="12">
        <v>0.2</v>
      </c>
      <c r="N8" s="21">
        <f t="shared" si="29"/>
        <v>43556</v>
      </c>
      <c r="O8" s="12">
        <v>0</v>
      </c>
      <c r="P8" s="12">
        <v>0</v>
      </c>
      <c r="Q8" s="21" t="str">
        <f t="shared" si="30"/>
        <v>1ère catégorie</v>
      </c>
      <c r="R8" s="36">
        <f t="shared" si="34"/>
        <v>0.6</v>
      </c>
      <c r="S8" s="22" t="str">
        <f t="shared" si="31"/>
        <v>12 à 31</v>
      </c>
      <c r="T8" s="28">
        <f t="shared" ref="T8" si="41">IF($A8="","",T7)</f>
        <v>0</v>
      </c>
      <c r="U8" s="22">
        <f>IF(A8="","",VLOOKUP(S8,'[1]Indices RT &amp; ARQUUS'!$D:$H,4,FALSE))</f>
        <v>0.77866000000000002</v>
      </c>
      <c r="V8" s="23">
        <f>IF(A8="","",VLOOKUP(S8,'[1]Indices RT &amp; ARQUUS'!$D:$H,3,FALSE))</f>
        <v>0.2087</v>
      </c>
      <c r="W8" s="13">
        <v>426.42</v>
      </c>
      <c r="X8" s="37">
        <f t="shared" si="1"/>
        <v>0</v>
      </c>
      <c r="Y8" s="37">
        <f t="shared" si="2"/>
        <v>15.435606901084455</v>
      </c>
      <c r="Z8" s="22">
        <f t="shared" si="3"/>
        <v>30</v>
      </c>
      <c r="AA8" s="25">
        <f t="shared" si="4"/>
        <v>0.8</v>
      </c>
      <c r="AB8" s="24">
        <f t="shared" si="5"/>
        <v>632.42067039106144</v>
      </c>
      <c r="AC8" s="37">
        <f t="shared" si="6"/>
        <v>0</v>
      </c>
      <c r="AD8" s="37">
        <f t="shared" si="7"/>
        <v>15.435606901084455</v>
      </c>
      <c r="AE8" s="22">
        <f t="shared" si="8"/>
        <v>30</v>
      </c>
      <c r="AF8" s="22">
        <f t="shared" si="9"/>
        <v>30</v>
      </c>
      <c r="AG8" s="22">
        <f t="shared" si="10"/>
        <v>0</v>
      </c>
      <c r="AH8" s="43">
        <f t="shared" si="11"/>
        <v>2.5000000000000001E-2</v>
      </c>
      <c r="AI8" s="37">
        <f t="shared" si="12"/>
        <v>0</v>
      </c>
      <c r="AJ8" s="44">
        <f t="shared" si="13"/>
        <v>111144</v>
      </c>
      <c r="AK8" s="45">
        <f t="shared" si="14"/>
        <v>43800</v>
      </c>
      <c r="AL8" s="52">
        <f t="shared" si="15"/>
        <v>0</v>
      </c>
      <c r="AM8" s="52">
        <f t="shared" si="16"/>
        <v>0</v>
      </c>
      <c r="AN8" s="52">
        <f t="shared" si="17"/>
        <v>0</v>
      </c>
      <c r="AO8" s="52">
        <f t="shared" si="18"/>
        <v>0</v>
      </c>
      <c r="AP8" s="52">
        <f t="shared" si="19"/>
        <v>0</v>
      </c>
      <c r="AQ8" s="52">
        <f t="shared" si="20"/>
        <v>0</v>
      </c>
      <c r="AR8" s="67"/>
      <c r="AS8" s="67"/>
      <c r="AT8" s="67"/>
      <c r="AU8" s="67"/>
      <c r="AV8" s="67"/>
      <c r="AW8" s="67"/>
      <c r="AX8" s="68" t="str">
        <f t="shared" si="21"/>
        <v/>
      </c>
      <c r="AY8" s="68" t="str">
        <f t="shared" si="21"/>
        <v/>
      </c>
      <c r="AZ8" s="68" t="str">
        <f t="shared" si="21"/>
        <v/>
      </c>
      <c r="BA8" s="68" t="str">
        <f t="shared" si="21"/>
        <v/>
      </c>
      <c r="BB8" s="68" t="str">
        <f t="shared" si="21"/>
        <v/>
      </c>
      <c r="BC8" s="69" t="str">
        <f t="shared" si="32"/>
        <v/>
      </c>
      <c r="BD8" s="42"/>
      <c r="BE8" s="46">
        <f t="shared" si="33"/>
        <v>0.2</v>
      </c>
      <c r="BF8" s="46">
        <f t="shared" si="22"/>
        <v>1</v>
      </c>
      <c r="BG8" s="46">
        <f t="shared" si="23"/>
        <v>77.178034505422275</v>
      </c>
      <c r="BH8" s="46">
        <f t="shared" si="24"/>
        <v>21.080689013035382</v>
      </c>
      <c r="BI8" s="47">
        <f t="shared" si="25"/>
        <v>1</v>
      </c>
      <c r="BJ8" s="15">
        <f t="shared" si="26"/>
        <v>244</v>
      </c>
    </row>
    <row r="9" spans="1:62" s="15" customFormat="1" ht="15.75" customHeight="1" x14ac:dyDescent="0.25">
      <c r="A9" s="20" t="str">
        <f t="shared" ref="A5:A49" si="42">IF(B9="","",B9)</f>
        <v/>
      </c>
      <c r="B9" s="10"/>
      <c r="C9" s="10"/>
      <c r="D9" s="26" t="str">
        <f t="shared" si="27"/>
        <v/>
      </c>
      <c r="E9" s="22" t="str">
        <f t="shared" si="27"/>
        <v/>
      </c>
      <c r="F9" s="22" t="str">
        <f t="shared" si="27"/>
        <v/>
      </c>
      <c r="G9" s="22" t="str">
        <f t="shared" si="27"/>
        <v/>
      </c>
      <c r="H9" s="12"/>
      <c r="I9" s="27" t="str">
        <f t="shared" si="28"/>
        <v/>
      </c>
      <c r="J9" s="27" t="str">
        <f t="shared" si="40"/>
        <v/>
      </c>
      <c r="K9" s="21" t="str">
        <f t="shared" si="28"/>
        <v/>
      </c>
      <c r="L9" s="14" t="str">
        <f t="shared" si="28"/>
        <v/>
      </c>
      <c r="M9" s="12"/>
      <c r="N9" s="21" t="str">
        <f t="shared" si="29"/>
        <v/>
      </c>
      <c r="O9" s="12"/>
      <c r="P9" s="12"/>
      <c r="Q9" s="21" t="str">
        <f t="shared" si="30"/>
        <v/>
      </c>
      <c r="R9" s="36" t="str">
        <f t="shared" si="34"/>
        <v/>
      </c>
      <c r="S9" s="22" t="str">
        <f t="shared" si="31"/>
        <v/>
      </c>
      <c r="T9" s="28" t="str">
        <f t="shared" si="31"/>
        <v/>
      </c>
      <c r="U9" s="22" t="str">
        <f>IF(A9="","",VLOOKUP(S9,'[1]Indices RT &amp; ARQUUS'!$D:$H,4,FALSE))</f>
        <v/>
      </c>
      <c r="V9" s="23" t="str">
        <f>IF(A9="","",VLOOKUP(S9,'[1]Indices RT &amp; ARQUUS'!$D:$H,3,FALSE))</f>
        <v/>
      </c>
      <c r="W9" s="13"/>
      <c r="X9" s="37" t="str">
        <f t="shared" si="1"/>
        <v/>
      </c>
      <c r="Y9" s="37" t="str">
        <f t="shared" si="2"/>
        <v/>
      </c>
      <c r="Z9" s="22" t="str">
        <f t="shared" si="3"/>
        <v/>
      </c>
      <c r="AA9" s="25" t="str">
        <f t="shared" si="4"/>
        <v/>
      </c>
      <c r="AB9" s="24" t="str">
        <f t="shared" si="5"/>
        <v/>
      </c>
      <c r="AC9" s="37" t="str">
        <f t="shared" si="6"/>
        <v/>
      </c>
      <c r="AD9" s="37" t="str">
        <f t="shared" si="7"/>
        <v/>
      </c>
      <c r="AE9" s="22" t="str">
        <f t="shared" si="8"/>
        <v/>
      </c>
      <c r="AF9" s="22" t="str">
        <f t="shared" si="9"/>
        <v/>
      </c>
      <c r="AG9" s="22" t="str">
        <f t="shared" si="10"/>
        <v/>
      </c>
      <c r="AH9" s="43" t="str">
        <f t="shared" si="11"/>
        <v/>
      </c>
      <c r="AI9" s="37" t="str">
        <f t="shared" si="12"/>
        <v/>
      </c>
      <c r="AJ9" s="44" t="str">
        <f t="shared" si="13"/>
        <v/>
      </c>
      <c r="AK9" s="45" t="str">
        <f t="shared" si="14"/>
        <v/>
      </c>
      <c r="AL9" s="52" t="str">
        <f t="shared" si="15"/>
        <v/>
      </c>
      <c r="AM9" s="52" t="str">
        <f t="shared" si="16"/>
        <v/>
      </c>
      <c r="AN9" s="52" t="str">
        <f t="shared" si="17"/>
        <v/>
      </c>
      <c r="AO9" s="52" t="str">
        <f t="shared" si="18"/>
        <v/>
      </c>
      <c r="AP9" s="52" t="str">
        <f t="shared" si="19"/>
        <v/>
      </c>
      <c r="AQ9" s="52" t="str">
        <f t="shared" si="20"/>
        <v/>
      </c>
      <c r="AR9" s="67"/>
      <c r="AS9" s="67"/>
      <c r="AT9" s="67"/>
      <c r="AU9" s="67"/>
      <c r="AV9" s="67"/>
      <c r="AW9" s="67"/>
      <c r="AX9" s="68" t="str">
        <f t="shared" si="21"/>
        <v/>
      </c>
      <c r="AY9" s="68" t="str">
        <f t="shared" si="21"/>
        <v/>
      </c>
      <c r="AZ9" s="68" t="str">
        <f t="shared" si="21"/>
        <v/>
      </c>
      <c r="BA9" s="68" t="str">
        <f t="shared" si="21"/>
        <v/>
      </c>
      <c r="BB9" s="68" t="str">
        <f t="shared" si="21"/>
        <v/>
      </c>
      <c r="BC9" s="69" t="str">
        <f t="shared" si="32"/>
        <v/>
      </c>
      <c r="BD9" s="42"/>
      <c r="BE9" s="46" t="str">
        <f t="shared" si="33"/>
        <v/>
      </c>
      <c r="BF9" s="46" t="str">
        <f t="shared" si="22"/>
        <v/>
      </c>
      <c r="BG9" s="46" t="str">
        <f t="shared" si="23"/>
        <v/>
      </c>
      <c r="BH9" s="46" t="str">
        <f t="shared" si="24"/>
        <v/>
      </c>
      <c r="BI9" s="47" t="str">
        <f t="shared" si="25"/>
        <v/>
      </c>
      <c r="BJ9" s="15">
        <f t="shared" si="26"/>
        <v>0</v>
      </c>
    </row>
    <row r="10" spans="1:62" s="15" customFormat="1" ht="15.75" customHeight="1" x14ac:dyDescent="0.25">
      <c r="A10" s="20" t="str">
        <f t="shared" si="42"/>
        <v/>
      </c>
      <c r="B10" s="10"/>
      <c r="C10" s="10"/>
      <c r="D10" s="26" t="str">
        <f t="shared" si="27"/>
        <v/>
      </c>
      <c r="E10" s="22" t="str">
        <f t="shared" si="27"/>
        <v/>
      </c>
      <c r="F10" s="22" t="str">
        <f t="shared" si="27"/>
        <v/>
      </c>
      <c r="G10" s="22" t="str">
        <f t="shared" si="27"/>
        <v/>
      </c>
      <c r="H10" s="12"/>
      <c r="I10" s="27" t="str">
        <f t="shared" si="28"/>
        <v/>
      </c>
      <c r="J10" s="27" t="str">
        <f t="shared" si="40"/>
        <v/>
      </c>
      <c r="K10" s="21" t="str">
        <f t="shared" si="28"/>
        <v/>
      </c>
      <c r="L10" s="14" t="str">
        <f t="shared" si="28"/>
        <v/>
      </c>
      <c r="M10" s="12"/>
      <c r="N10" s="21" t="str">
        <f t="shared" si="29"/>
        <v/>
      </c>
      <c r="O10" s="12"/>
      <c r="P10" s="12"/>
      <c r="Q10" s="21" t="str">
        <f t="shared" si="30"/>
        <v/>
      </c>
      <c r="R10" s="36" t="str">
        <f t="shared" si="34"/>
        <v/>
      </c>
      <c r="S10" s="22" t="str">
        <f t="shared" si="31"/>
        <v/>
      </c>
      <c r="T10" s="28" t="str">
        <f t="shared" si="31"/>
        <v/>
      </c>
      <c r="U10" s="22" t="str">
        <f>IF(A10="","",VLOOKUP(S10,'[1]Indices RT &amp; ARQUUS'!$D:$H,4,FALSE))</f>
        <v/>
      </c>
      <c r="V10" s="23" t="str">
        <f>IF(A10="","",VLOOKUP(S10,'[1]Indices RT &amp; ARQUUS'!$D:$H,3,FALSE))</f>
        <v/>
      </c>
      <c r="W10" s="13"/>
      <c r="X10" s="37" t="str">
        <f t="shared" si="1"/>
        <v/>
      </c>
      <c r="Y10" s="37" t="str">
        <f t="shared" si="2"/>
        <v/>
      </c>
      <c r="Z10" s="22" t="str">
        <f t="shared" si="3"/>
        <v/>
      </c>
      <c r="AA10" s="25" t="str">
        <f t="shared" si="4"/>
        <v/>
      </c>
      <c r="AB10" s="24" t="str">
        <f t="shared" si="5"/>
        <v/>
      </c>
      <c r="AC10" s="37" t="str">
        <f t="shared" si="6"/>
        <v/>
      </c>
      <c r="AD10" s="37" t="str">
        <f t="shared" si="7"/>
        <v/>
      </c>
      <c r="AE10" s="22" t="str">
        <f t="shared" si="8"/>
        <v/>
      </c>
      <c r="AF10" s="22" t="str">
        <f t="shared" si="9"/>
        <v/>
      </c>
      <c r="AG10" s="22" t="str">
        <f t="shared" si="10"/>
        <v/>
      </c>
      <c r="AH10" s="43" t="str">
        <f t="shared" si="11"/>
        <v/>
      </c>
      <c r="AI10" s="37" t="str">
        <f t="shared" si="12"/>
        <v/>
      </c>
      <c r="AJ10" s="44" t="str">
        <f t="shared" si="13"/>
        <v/>
      </c>
      <c r="AK10" s="45" t="str">
        <f t="shared" si="14"/>
        <v/>
      </c>
      <c r="AL10" s="52" t="str">
        <f t="shared" si="15"/>
        <v/>
      </c>
      <c r="AM10" s="52" t="str">
        <f t="shared" si="16"/>
        <v/>
      </c>
      <c r="AN10" s="52" t="str">
        <f t="shared" si="17"/>
        <v/>
      </c>
      <c r="AO10" s="52" t="str">
        <f t="shared" si="18"/>
        <v/>
      </c>
      <c r="AP10" s="52" t="str">
        <f t="shared" si="19"/>
        <v/>
      </c>
      <c r="AQ10" s="52" t="str">
        <f t="shared" si="20"/>
        <v/>
      </c>
      <c r="AR10" s="67"/>
      <c r="AS10" s="67"/>
      <c r="AT10" s="67"/>
      <c r="AU10" s="67"/>
      <c r="AV10" s="67"/>
      <c r="AW10" s="67"/>
      <c r="AX10" s="68" t="str">
        <f t="shared" si="21"/>
        <v/>
      </c>
      <c r="AY10" s="68" t="str">
        <f t="shared" si="21"/>
        <v/>
      </c>
      <c r="AZ10" s="68" t="str">
        <f t="shared" si="21"/>
        <v/>
      </c>
      <c r="BA10" s="68" t="str">
        <f t="shared" si="21"/>
        <v/>
      </c>
      <c r="BB10" s="68" t="str">
        <f t="shared" si="21"/>
        <v/>
      </c>
      <c r="BC10" s="69" t="str">
        <f t="shared" si="32"/>
        <v/>
      </c>
      <c r="BD10" s="42"/>
      <c r="BE10" s="46" t="str">
        <f t="shared" si="33"/>
        <v/>
      </c>
      <c r="BF10" s="46" t="str">
        <f t="shared" si="22"/>
        <v/>
      </c>
      <c r="BG10" s="46" t="str">
        <f t="shared" si="23"/>
        <v/>
      </c>
      <c r="BH10" s="46" t="str">
        <f t="shared" si="24"/>
        <v/>
      </c>
      <c r="BI10" s="47" t="str">
        <f t="shared" si="25"/>
        <v/>
      </c>
      <c r="BJ10" s="15">
        <f t="shared" si="26"/>
        <v>0</v>
      </c>
    </row>
    <row r="11" spans="1:62" s="15" customFormat="1" ht="15.75" customHeight="1" x14ac:dyDescent="0.25">
      <c r="A11" s="20" t="str">
        <f t="shared" si="42"/>
        <v/>
      </c>
      <c r="B11" s="10"/>
      <c r="C11" s="10"/>
      <c r="D11" s="26" t="str">
        <f t="shared" si="27"/>
        <v/>
      </c>
      <c r="E11" s="22" t="str">
        <f t="shared" si="27"/>
        <v/>
      </c>
      <c r="F11" s="22" t="str">
        <f t="shared" si="27"/>
        <v/>
      </c>
      <c r="G11" s="22" t="str">
        <f t="shared" si="27"/>
        <v/>
      </c>
      <c r="H11" s="12"/>
      <c r="I11" s="27" t="str">
        <f t="shared" si="28"/>
        <v/>
      </c>
      <c r="J11" s="27" t="str">
        <f t="shared" si="40"/>
        <v/>
      </c>
      <c r="K11" s="21" t="str">
        <f t="shared" si="28"/>
        <v/>
      </c>
      <c r="L11" s="14" t="str">
        <f t="shared" si="28"/>
        <v/>
      </c>
      <c r="M11" s="12"/>
      <c r="N11" s="21" t="str">
        <f t="shared" si="29"/>
        <v/>
      </c>
      <c r="O11" s="12"/>
      <c r="P11" s="12"/>
      <c r="Q11" s="21" t="str">
        <f t="shared" si="30"/>
        <v/>
      </c>
      <c r="R11" s="36" t="str">
        <f t="shared" si="34"/>
        <v/>
      </c>
      <c r="S11" s="22" t="str">
        <f t="shared" si="31"/>
        <v/>
      </c>
      <c r="T11" s="28" t="str">
        <f t="shared" si="31"/>
        <v/>
      </c>
      <c r="U11" s="22" t="str">
        <f>IF(A11="","",VLOOKUP(S11,'[1]Indices RT &amp; ARQUUS'!$D:$H,4,FALSE))</f>
        <v/>
      </c>
      <c r="V11" s="23" t="str">
        <f>IF(A11="","",VLOOKUP(S11,'[1]Indices RT &amp; ARQUUS'!$D:$H,3,FALSE))</f>
        <v/>
      </c>
      <c r="W11" s="13"/>
      <c r="X11" s="37" t="str">
        <f t="shared" si="1"/>
        <v/>
      </c>
      <c r="Y11" s="37" t="str">
        <f t="shared" si="2"/>
        <v/>
      </c>
      <c r="Z11" s="22" t="str">
        <f t="shared" si="3"/>
        <v/>
      </c>
      <c r="AA11" s="25" t="str">
        <f t="shared" si="4"/>
        <v/>
      </c>
      <c r="AB11" s="24" t="str">
        <f t="shared" si="5"/>
        <v/>
      </c>
      <c r="AC11" s="37" t="str">
        <f t="shared" si="6"/>
        <v/>
      </c>
      <c r="AD11" s="37" t="str">
        <f t="shared" si="7"/>
        <v/>
      </c>
      <c r="AE11" s="22" t="str">
        <f t="shared" si="8"/>
        <v/>
      </c>
      <c r="AF11" s="22" t="str">
        <f t="shared" si="9"/>
        <v/>
      </c>
      <c r="AG11" s="22" t="str">
        <f t="shared" si="10"/>
        <v/>
      </c>
      <c r="AH11" s="43" t="str">
        <f t="shared" si="11"/>
        <v/>
      </c>
      <c r="AI11" s="37" t="str">
        <f t="shared" si="12"/>
        <v/>
      </c>
      <c r="AJ11" s="44" t="str">
        <f t="shared" si="13"/>
        <v/>
      </c>
      <c r="AK11" s="45" t="str">
        <f t="shared" si="14"/>
        <v/>
      </c>
      <c r="AL11" s="52" t="str">
        <f t="shared" si="15"/>
        <v/>
      </c>
      <c r="AM11" s="52" t="str">
        <f t="shared" si="16"/>
        <v/>
      </c>
      <c r="AN11" s="52" t="str">
        <f t="shared" si="17"/>
        <v/>
      </c>
      <c r="AO11" s="52" t="str">
        <f t="shared" si="18"/>
        <v/>
      </c>
      <c r="AP11" s="52" t="str">
        <f t="shared" si="19"/>
        <v/>
      </c>
      <c r="AQ11" s="52" t="str">
        <f t="shared" si="20"/>
        <v/>
      </c>
      <c r="AR11" s="67"/>
      <c r="AS11" s="67"/>
      <c r="AT11" s="67"/>
      <c r="AU11" s="67"/>
      <c r="AV11" s="67"/>
      <c r="AW11" s="67"/>
      <c r="AX11" s="68" t="str">
        <f t="shared" si="21"/>
        <v/>
      </c>
      <c r="AY11" s="68" t="str">
        <f t="shared" si="21"/>
        <v/>
      </c>
      <c r="AZ11" s="68" t="str">
        <f t="shared" si="21"/>
        <v/>
      </c>
      <c r="BA11" s="68" t="str">
        <f t="shared" si="21"/>
        <v/>
      </c>
      <c r="BB11" s="68" t="str">
        <f t="shared" si="21"/>
        <v/>
      </c>
      <c r="BC11" s="69" t="str">
        <f t="shared" si="32"/>
        <v/>
      </c>
      <c r="BD11" s="42"/>
      <c r="BE11" s="46" t="str">
        <f t="shared" si="33"/>
        <v/>
      </c>
      <c r="BF11" s="46" t="str">
        <f t="shared" si="22"/>
        <v/>
      </c>
      <c r="BG11" s="46" t="str">
        <f t="shared" si="23"/>
        <v/>
      </c>
      <c r="BH11" s="46" t="str">
        <f t="shared" si="24"/>
        <v/>
      </c>
      <c r="BI11" s="47" t="str">
        <f t="shared" si="25"/>
        <v/>
      </c>
      <c r="BJ11" s="15">
        <f t="shared" si="26"/>
        <v>0</v>
      </c>
    </row>
    <row r="12" spans="1:62" s="15" customFormat="1" ht="15.75" customHeight="1" x14ac:dyDescent="0.25">
      <c r="A12" s="20" t="str">
        <f t="shared" si="42"/>
        <v/>
      </c>
      <c r="B12" s="10"/>
      <c r="C12" s="10"/>
      <c r="D12" s="26" t="str">
        <f t="shared" si="27"/>
        <v/>
      </c>
      <c r="E12" s="22" t="str">
        <f t="shared" si="27"/>
        <v/>
      </c>
      <c r="F12" s="22" t="str">
        <f t="shared" si="27"/>
        <v/>
      </c>
      <c r="G12" s="22" t="str">
        <f t="shared" si="27"/>
        <v/>
      </c>
      <c r="H12" s="12"/>
      <c r="I12" s="27" t="str">
        <f t="shared" si="28"/>
        <v/>
      </c>
      <c r="J12" s="27" t="str">
        <f t="shared" si="40"/>
        <v/>
      </c>
      <c r="K12" s="21" t="str">
        <f t="shared" si="28"/>
        <v/>
      </c>
      <c r="L12" s="14" t="str">
        <f t="shared" si="28"/>
        <v/>
      </c>
      <c r="M12" s="12"/>
      <c r="N12" s="21" t="str">
        <f t="shared" si="29"/>
        <v/>
      </c>
      <c r="O12" s="12"/>
      <c r="P12" s="12"/>
      <c r="Q12" s="21" t="str">
        <f t="shared" si="30"/>
        <v/>
      </c>
      <c r="R12" s="36" t="str">
        <f t="shared" si="34"/>
        <v/>
      </c>
      <c r="S12" s="22" t="str">
        <f t="shared" si="31"/>
        <v/>
      </c>
      <c r="T12" s="28" t="str">
        <f t="shared" si="31"/>
        <v/>
      </c>
      <c r="U12" s="22" t="str">
        <f>IF(A12="","",VLOOKUP(S12,'[1]Indices RT &amp; ARQUUS'!$D:$H,4,FALSE))</f>
        <v/>
      </c>
      <c r="V12" s="23" t="str">
        <f>IF(A12="","",VLOOKUP(S12,'[1]Indices RT &amp; ARQUUS'!$D:$H,3,FALSE))</f>
        <v/>
      </c>
      <c r="W12" s="13"/>
      <c r="X12" s="37" t="str">
        <f t="shared" si="1"/>
        <v/>
      </c>
      <c r="Y12" s="37" t="str">
        <f t="shared" si="2"/>
        <v/>
      </c>
      <c r="Z12" s="22" t="str">
        <f t="shared" si="3"/>
        <v/>
      </c>
      <c r="AA12" s="25" t="str">
        <f t="shared" si="4"/>
        <v/>
      </c>
      <c r="AB12" s="24" t="str">
        <f t="shared" si="5"/>
        <v/>
      </c>
      <c r="AC12" s="37" t="str">
        <f t="shared" si="6"/>
        <v/>
      </c>
      <c r="AD12" s="37" t="str">
        <f t="shared" si="7"/>
        <v/>
      </c>
      <c r="AE12" s="22" t="str">
        <f t="shared" si="8"/>
        <v/>
      </c>
      <c r="AF12" s="22" t="str">
        <f t="shared" si="9"/>
        <v/>
      </c>
      <c r="AG12" s="22" t="str">
        <f t="shared" si="10"/>
        <v/>
      </c>
      <c r="AH12" s="43" t="str">
        <f t="shared" si="11"/>
        <v/>
      </c>
      <c r="AI12" s="37" t="str">
        <f t="shared" si="12"/>
        <v/>
      </c>
      <c r="AJ12" s="44" t="str">
        <f t="shared" si="13"/>
        <v/>
      </c>
      <c r="AK12" s="45" t="str">
        <f t="shared" si="14"/>
        <v/>
      </c>
      <c r="AL12" s="52" t="str">
        <f t="shared" si="15"/>
        <v/>
      </c>
      <c r="AM12" s="52" t="str">
        <f t="shared" si="16"/>
        <v/>
      </c>
      <c r="AN12" s="52" t="str">
        <f t="shared" si="17"/>
        <v/>
      </c>
      <c r="AO12" s="52" t="str">
        <f t="shared" si="18"/>
        <v/>
      </c>
      <c r="AP12" s="52" t="str">
        <f t="shared" si="19"/>
        <v/>
      </c>
      <c r="AQ12" s="52" t="str">
        <f t="shared" si="20"/>
        <v/>
      </c>
      <c r="AR12" s="67"/>
      <c r="AS12" s="67"/>
      <c r="AT12" s="67"/>
      <c r="AU12" s="67"/>
      <c r="AV12" s="67"/>
      <c r="AW12" s="67"/>
      <c r="AX12" s="68" t="str">
        <f t="shared" si="21"/>
        <v/>
      </c>
      <c r="AY12" s="68" t="str">
        <f t="shared" si="21"/>
        <v/>
      </c>
      <c r="AZ12" s="68" t="str">
        <f t="shared" si="21"/>
        <v/>
      </c>
      <c r="BA12" s="68" t="str">
        <f t="shared" si="21"/>
        <v/>
      </c>
      <c r="BB12" s="68" t="str">
        <f t="shared" si="21"/>
        <v/>
      </c>
      <c r="BC12" s="69" t="str">
        <f t="shared" si="32"/>
        <v/>
      </c>
      <c r="BD12" s="42"/>
      <c r="BE12" s="46" t="str">
        <f t="shared" si="33"/>
        <v/>
      </c>
      <c r="BF12" s="46" t="str">
        <f t="shared" si="22"/>
        <v/>
      </c>
      <c r="BG12" s="46" t="str">
        <f t="shared" si="23"/>
        <v/>
      </c>
      <c r="BH12" s="46" t="str">
        <f t="shared" si="24"/>
        <v/>
      </c>
      <c r="BI12" s="47" t="str">
        <f t="shared" si="25"/>
        <v/>
      </c>
      <c r="BJ12" s="15">
        <f t="shared" si="26"/>
        <v>0</v>
      </c>
    </row>
    <row r="13" spans="1:62" s="15" customFormat="1" ht="15.75" customHeight="1" x14ac:dyDescent="0.25">
      <c r="A13" s="20" t="str">
        <f t="shared" si="42"/>
        <v/>
      </c>
      <c r="B13" s="10"/>
      <c r="C13" s="10"/>
      <c r="D13" s="26" t="str">
        <f t="shared" si="27"/>
        <v/>
      </c>
      <c r="E13" s="22" t="str">
        <f t="shared" si="27"/>
        <v/>
      </c>
      <c r="F13" s="22" t="str">
        <f t="shared" si="27"/>
        <v/>
      </c>
      <c r="G13" s="22" t="str">
        <f t="shared" si="27"/>
        <v/>
      </c>
      <c r="H13" s="12"/>
      <c r="I13" s="27" t="str">
        <f t="shared" si="28"/>
        <v/>
      </c>
      <c r="J13" s="27" t="str">
        <f t="shared" si="40"/>
        <v/>
      </c>
      <c r="K13" s="21" t="str">
        <f t="shared" si="28"/>
        <v/>
      </c>
      <c r="L13" s="14" t="str">
        <f t="shared" si="28"/>
        <v/>
      </c>
      <c r="M13" s="12"/>
      <c r="N13" s="21" t="str">
        <f t="shared" si="29"/>
        <v/>
      </c>
      <c r="O13" s="12"/>
      <c r="P13" s="12"/>
      <c r="Q13" s="21" t="str">
        <f t="shared" si="30"/>
        <v/>
      </c>
      <c r="R13" s="36" t="str">
        <f t="shared" si="34"/>
        <v/>
      </c>
      <c r="S13" s="22" t="str">
        <f t="shared" si="31"/>
        <v/>
      </c>
      <c r="T13" s="28" t="str">
        <f t="shared" si="31"/>
        <v/>
      </c>
      <c r="U13" s="22" t="str">
        <f>IF(A13="","",VLOOKUP(S13,'[1]Indices RT &amp; ARQUUS'!$D:$H,4,FALSE))</f>
        <v/>
      </c>
      <c r="V13" s="23" t="str">
        <f>IF(A13="","",VLOOKUP(S13,'[1]Indices RT &amp; ARQUUS'!$D:$H,3,FALSE))</f>
        <v/>
      </c>
      <c r="W13" s="13"/>
      <c r="X13" s="37" t="str">
        <f t="shared" si="1"/>
        <v/>
      </c>
      <c r="Y13" s="37" t="str">
        <f t="shared" si="2"/>
        <v/>
      </c>
      <c r="Z13" s="22" t="str">
        <f t="shared" si="3"/>
        <v/>
      </c>
      <c r="AA13" s="25" t="str">
        <f t="shared" si="4"/>
        <v/>
      </c>
      <c r="AB13" s="24" t="str">
        <f t="shared" si="5"/>
        <v/>
      </c>
      <c r="AC13" s="37" t="str">
        <f t="shared" si="6"/>
        <v/>
      </c>
      <c r="AD13" s="37" t="str">
        <f t="shared" si="7"/>
        <v/>
      </c>
      <c r="AE13" s="22" t="str">
        <f t="shared" si="8"/>
        <v/>
      </c>
      <c r="AF13" s="22" t="str">
        <f t="shared" si="9"/>
        <v/>
      </c>
      <c r="AG13" s="22" t="str">
        <f t="shared" si="10"/>
        <v/>
      </c>
      <c r="AH13" s="43" t="str">
        <f t="shared" si="11"/>
        <v/>
      </c>
      <c r="AI13" s="37" t="str">
        <f t="shared" si="12"/>
        <v/>
      </c>
      <c r="AJ13" s="44" t="str">
        <f t="shared" si="13"/>
        <v/>
      </c>
      <c r="AK13" s="45" t="str">
        <f t="shared" si="14"/>
        <v/>
      </c>
      <c r="AL13" s="52" t="str">
        <f t="shared" si="15"/>
        <v/>
      </c>
      <c r="AM13" s="52" t="str">
        <f t="shared" si="16"/>
        <v/>
      </c>
      <c r="AN13" s="52" t="str">
        <f t="shared" si="17"/>
        <v/>
      </c>
      <c r="AO13" s="52" t="str">
        <f t="shared" si="18"/>
        <v/>
      </c>
      <c r="AP13" s="52" t="str">
        <f t="shared" si="19"/>
        <v/>
      </c>
      <c r="AQ13" s="52" t="str">
        <f t="shared" si="20"/>
        <v/>
      </c>
      <c r="AR13" s="67"/>
      <c r="AS13" s="67"/>
      <c r="AT13" s="67"/>
      <c r="AU13" s="67"/>
      <c r="AV13" s="67"/>
      <c r="AW13" s="67"/>
      <c r="AX13" s="68" t="str">
        <f t="shared" si="21"/>
        <v/>
      </c>
      <c r="AY13" s="68" t="str">
        <f t="shared" si="21"/>
        <v/>
      </c>
      <c r="AZ13" s="68" t="str">
        <f t="shared" si="21"/>
        <v/>
      </c>
      <c r="BA13" s="68" t="str">
        <f t="shared" si="21"/>
        <v/>
      </c>
      <c r="BB13" s="68" t="str">
        <f t="shared" si="21"/>
        <v/>
      </c>
      <c r="BC13" s="69" t="str">
        <f t="shared" si="32"/>
        <v/>
      </c>
      <c r="BD13" s="42"/>
      <c r="BE13" s="46" t="str">
        <f t="shared" si="33"/>
        <v/>
      </c>
      <c r="BF13" s="46" t="str">
        <f t="shared" si="22"/>
        <v/>
      </c>
      <c r="BG13" s="46" t="str">
        <f t="shared" si="23"/>
        <v/>
      </c>
      <c r="BH13" s="46" t="str">
        <f t="shared" si="24"/>
        <v/>
      </c>
      <c r="BI13" s="47" t="str">
        <f t="shared" si="25"/>
        <v/>
      </c>
      <c r="BJ13" s="15">
        <f t="shared" si="26"/>
        <v>0</v>
      </c>
    </row>
    <row r="14" spans="1:62" s="15" customFormat="1" ht="15.75" customHeight="1" x14ac:dyDescent="0.25">
      <c r="A14" s="20" t="str">
        <f t="shared" si="42"/>
        <v/>
      </c>
      <c r="B14" s="10"/>
      <c r="C14" s="10"/>
      <c r="D14" s="26" t="str">
        <f t="shared" si="27"/>
        <v/>
      </c>
      <c r="E14" s="22" t="str">
        <f t="shared" si="27"/>
        <v/>
      </c>
      <c r="F14" s="22" t="str">
        <f t="shared" si="27"/>
        <v/>
      </c>
      <c r="G14" s="22" t="str">
        <f t="shared" si="27"/>
        <v/>
      </c>
      <c r="H14" s="12"/>
      <c r="I14" s="27" t="str">
        <f t="shared" si="28"/>
        <v/>
      </c>
      <c r="J14" s="27" t="str">
        <f t="shared" si="40"/>
        <v/>
      </c>
      <c r="K14" s="21" t="str">
        <f t="shared" si="28"/>
        <v/>
      </c>
      <c r="L14" s="14" t="str">
        <f t="shared" si="28"/>
        <v/>
      </c>
      <c r="M14" s="12"/>
      <c r="N14" s="21" t="str">
        <f t="shared" si="29"/>
        <v/>
      </c>
      <c r="O14" s="12"/>
      <c r="P14" s="12"/>
      <c r="Q14" s="21" t="str">
        <f t="shared" si="30"/>
        <v/>
      </c>
      <c r="R14" s="36" t="str">
        <f t="shared" si="34"/>
        <v/>
      </c>
      <c r="S14" s="22" t="str">
        <f t="shared" si="31"/>
        <v/>
      </c>
      <c r="T14" s="28" t="str">
        <f t="shared" si="31"/>
        <v/>
      </c>
      <c r="U14" s="22" t="str">
        <f>IF(A14="","",VLOOKUP(S14,'[1]Indices RT &amp; ARQUUS'!$D:$H,4,FALSE))</f>
        <v/>
      </c>
      <c r="V14" s="23" t="str">
        <f>IF(A14="","",VLOOKUP(S14,'[1]Indices RT &amp; ARQUUS'!$D:$H,3,FALSE))</f>
        <v/>
      </c>
      <c r="W14" s="13"/>
      <c r="X14" s="37" t="str">
        <f t="shared" si="1"/>
        <v/>
      </c>
      <c r="Y14" s="37" t="str">
        <f t="shared" si="2"/>
        <v/>
      </c>
      <c r="Z14" s="22" t="str">
        <f t="shared" si="3"/>
        <v/>
      </c>
      <c r="AA14" s="25" t="str">
        <f t="shared" si="4"/>
        <v/>
      </c>
      <c r="AB14" s="24" t="str">
        <f t="shared" si="5"/>
        <v/>
      </c>
      <c r="AC14" s="37" t="str">
        <f t="shared" si="6"/>
        <v/>
      </c>
      <c r="AD14" s="37" t="str">
        <f t="shared" si="7"/>
        <v/>
      </c>
      <c r="AE14" s="22" t="str">
        <f t="shared" si="8"/>
        <v/>
      </c>
      <c r="AF14" s="22" t="str">
        <f t="shared" si="9"/>
        <v/>
      </c>
      <c r="AG14" s="22" t="str">
        <f t="shared" si="10"/>
        <v/>
      </c>
      <c r="AH14" s="43" t="str">
        <f t="shared" si="11"/>
        <v/>
      </c>
      <c r="AI14" s="37" t="str">
        <f t="shared" si="12"/>
        <v/>
      </c>
      <c r="AJ14" s="44" t="str">
        <f t="shared" si="13"/>
        <v/>
      </c>
      <c r="AK14" s="45" t="str">
        <f t="shared" si="14"/>
        <v/>
      </c>
      <c r="AL14" s="52" t="str">
        <f t="shared" si="15"/>
        <v/>
      </c>
      <c r="AM14" s="52" t="str">
        <f t="shared" si="16"/>
        <v/>
      </c>
      <c r="AN14" s="52" t="str">
        <f t="shared" si="17"/>
        <v/>
      </c>
      <c r="AO14" s="52" t="str">
        <f t="shared" si="18"/>
        <v/>
      </c>
      <c r="AP14" s="52" t="str">
        <f t="shared" si="19"/>
        <v/>
      </c>
      <c r="AQ14" s="52" t="str">
        <f t="shared" si="20"/>
        <v/>
      </c>
      <c r="AR14" s="67"/>
      <c r="AS14" s="67"/>
      <c r="AT14" s="67"/>
      <c r="AU14" s="67"/>
      <c r="AV14" s="67"/>
      <c r="AW14" s="67"/>
      <c r="AX14" s="68" t="str">
        <f t="shared" si="21"/>
        <v/>
      </c>
      <c r="AY14" s="68" t="str">
        <f t="shared" si="21"/>
        <v/>
      </c>
      <c r="AZ14" s="68" t="str">
        <f t="shared" si="21"/>
        <v/>
      </c>
      <c r="BA14" s="68" t="str">
        <f t="shared" si="21"/>
        <v/>
      </c>
      <c r="BB14" s="68" t="str">
        <f t="shared" si="21"/>
        <v/>
      </c>
      <c r="BC14" s="69" t="str">
        <f t="shared" si="32"/>
        <v/>
      </c>
      <c r="BD14" s="42"/>
      <c r="BE14" s="46" t="str">
        <f t="shared" si="33"/>
        <v/>
      </c>
      <c r="BF14" s="46" t="str">
        <f t="shared" si="22"/>
        <v/>
      </c>
      <c r="BG14" s="46" t="str">
        <f t="shared" si="23"/>
        <v/>
      </c>
      <c r="BH14" s="46" t="str">
        <f t="shared" si="24"/>
        <v/>
      </c>
      <c r="BI14" s="47" t="str">
        <f t="shared" si="25"/>
        <v/>
      </c>
      <c r="BJ14" s="15">
        <f t="shared" si="26"/>
        <v>0</v>
      </c>
    </row>
    <row r="15" spans="1:62" s="15" customFormat="1" ht="15.75" customHeight="1" x14ac:dyDescent="0.25">
      <c r="A15" s="20" t="str">
        <f t="shared" si="42"/>
        <v/>
      </c>
      <c r="B15" s="10"/>
      <c r="C15" s="10"/>
      <c r="D15" s="26" t="str">
        <f t="shared" si="27"/>
        <v/>
      </c>
      <c r="E15" s="22" t="str">
        <f t="shared" si="27"/>
        <v/>
      </c>
      <c r="F15" s="22" t="str">
        <f t="shared" si="27"/>
        <v/>
      </c>
      <c r="G15" s="22" t="str">
        <f t="shared" si="27"/>
        <v/>
      </c>
      <c r="H15" s="12"/>
      <c r="I15" s="27" t="str">
        <f t="shared" si="28"/>
        <v/>
      </c>
      <c r="J15" s="27" t="str">
        <f t="shared" si="40"/>
        <v/>
      </c>
      <c r="K15" s="21" t="str">
        <f t="shared" si="28"/>
        <v/>
      </c>
      <c r="L15" s="14" t="str">
        <f t="shared" si="28"/>
        <v/>
      </c>
      <c r="M15" s="12"/>
      <c r="N15" s="21" t="str">
        <f t="shared" si="29"/>
        <v/>
      </c>
      <c r="O15" s="12"/>
      <c r="P15" s="12"/>
      <c r="Q15" s="21" t="str">
        <f t="shared" si="30"/>
        <v/>
      </c>
      <c r="R15" s="36" t="str">
        <f t="shared" si="34"/>
        <v/>
      </c>
      <c r="S15" s="22" t="str">
        <f t="shared" si="31"/>
        <v/>
      </c>
      <c r="T15" s="28" t="str">
        <f t="shared" si="31"/>
        <v/>
      </c>
      <c r="U15" s="22" t="str">
        <f>IF(A15="","",VLOOKUP(S15,'[1]Indices RT &amp; ARQUUS'!$D:$H,4,FALSE))</f>
        <v/>
      </c>
      <c r="V15" s="23" t="str">
        <f>IF(A15="","",VLOOKUP(S15,'[1]Indices RT &amp; ARQUUS'!$D:$H,3,FALSE))</f>
        <v/>
      </c>
      <c r="W15" s="13"/>
      <c r="X15" s="37" t="str">
        <f t="shared" si="1"/>
        <v/>
      </c>
      <c r="Y15" s="37" t="str">
        <f t="shared" si="2"/>
        <v/>
      </c>
      <c r="Z15" s="22" t="str">
        <f t="shared" si="3"/>
        <v/>
      </c>
      <c r="AA15" s="25" t="str">
        <f t="shared" si="4"/>
        <v/>
      </c>
      <c r="AB15" s="24" t="str">
        <f t="shared" si="5"/>
        <v/>
      </c>
      <c r="AC15" s="37" t="str">
        <f t="shared" si="6"/>
        <v/>
      </c>
      <c r="AD15" s="37" t="str">
        <f t="shared" si="7"/>
        <v/>
      </c>
      <c r="AE15" s="22" t="str">
        <f t="shared" si="8"/>
        <v/>
      </c>
      <c r="AF15" s="22" t="str">
        <f t="shared" si="9"/>
        <v/>
      </c>
      <c r="AG15" s="22" t="str">
        <f t="shared" si="10"/>
        <v/>
      </c>
      <c r="AH15" s="43" t="str">
        <f t="shared" si="11"/>
        <v/>
      </c>
      <c r="AI15" s="37" t="str">
        <f t="shared" si="12"/>
        <v/>
      </c>
      <c r="AJ15" s="44" t="str">
        <f t="shared" si="13"/>
        <v/>
      </c>
      <c r="AK15" s="45" t="str">
        <f t="shared" si="14"/>
        <v/>
      </c>
      <c r="AL15" s="52" t="str">
        <f t="shared" si="15"/>
        <v/>
      </c>
      <c r="AM15" s="52" t="str">
        <f t="shared" si="16"/>
        <v/>
      </c>
      <c r="AN15" s="52" t="str">
        <f t="shared" si="17"/>
        <v/>
      </c>
      <c r="AO15" s="52" t="str">
        <f t="shared" si="18"/>
        <v/>
      </c>
      <c r="AP15" s="52" t="str">
        <f t="shared" si="19"/>
        <v/>
      </c>
      <c r="AQ15" s="52" t="str">
        <f t="shared" si="20"/>
        <v/>
      </c>
      <c r="AR15" s="67"/>
      <c r="AS15" s="67"/>
      <c r="AT15" s="67"/>
      <c r="AU15" s="67"/>
      <c r="AV15" s="67"/>
      <c r="AW15" s="67"/>
      <c r="AX15" s="68" t="str">
        <f t="shared" si="21"/>
        <v/>
      </c>
      <c r="AY15" s="68" t="str">
        <f t="shared" si="21"/>
        <v/>
      </c>
      <c r="AZ15" s="68" t="str">
        <f t="shared" si="21"/>
        <v/>
      </c>
      <c r="BA15" s="68" t="str">
        <f t="shared" si="21"/>
        <v/>
      </c>
      <c r="BB15" s="68" t="str">
        <f t="shared" si="21"/>
        <v/>
      </c>
      <c r="BC15" s="69" t="str">
        <f t="shared" si="32"/>
        <v/>
      </c>
      <c r="BD15" s="42"/>
      <c r="BE15" s="46" t="str">
        <f t="shared" si="33"/>
        <v/>
      </c>
      <c r="BF15" s="46" t="str">
        <f t="shared" si="22"/>
        <v/>
      </c>
      <c r="BG15" s="46" t="str">
        <f t="shared" si="23"/>
        <v/>
      </c>
      <c r="BH15" s="46" t="str">
        <f t="shared" si="24"/>
        <v/>
      </c>
      <c r="BI15" s="47" t="str">
        <f t="shared" si="25"/>
        <v/>
      </c>
      <c r="BJ15" s="15">
        <f t="shared" si="26"/>
        <v>0</v>
      </c>
    </row>
    <row r="16" spans="1:62" s="15" customFormat="1" ht="15.75" customHeight="1" x14ac:dyDescent="0.25">
      <c r="A16" s="20" t="str">
        <f t="shared" si="42"/>
        <v/>
      </c>
      <c r="B16" s="10"/>
      <c r="C16" s="10"/>
      <c r="D16" s="26" t="str">
        <f t="shared" si="27"/>
        <v/>
      </c>
      <c r="E16" s="22" t="str">
        <f t="shared" si="27"/>
        <v/>
      </c>
      <c r="F16" s="22" t="str">
        <f t="shared" si="27"/>
        <v/>
      </c>
      <c r="G16" s="22" t="str">
        <f t="shared" si="27"/>
        <v/>
      </c>
      <c r="H16" s="12"/>
      <c r="I16" s="27" t="str">
        <f t="shared" si="28"/>
        <v/>
      </c>
      <c r="J16" s="27" t="str">
        <f t="shared" si="40"/>
        <v/>
      </c>
      <c r="K16" s="21" t="str">
        <f t="shared" si="28"/>
        <v/>
      </c>
      <c r="L16" s="14" t="str">
        <f t="shared" si="28"/>
        <v/>
      </c>
      <c r="M16" s="12"/>
      <c r="N16" s="21" t="str">
        <f t="shared" si="29"/>
        <v/>
      </c>
      <c r="O16" s="12"/>
      <c r="P16" s="12"/>
      <c r="Q16" s="21" t="str">
        <f t="shared" si="30"/>
        <v/>
      </c>
      <c r="R16" s="36" t="str">
        <f t="shared" si="34"/>
        <v/>
      </c>
      <c r="S16" s="22" t="str">
        <f t="shared" si="31"/>
        <v/>
      </c>
      <c r="T16" s="28" t="str">
        <f t="shared" si="31"/>
        <v/>
      </c>
      <c r="U16" s="22" t="str">
        <f>IF(A16="","",VLOOKUP(S16,'[1]Indices RT &amp; ARQUUS'!$D:$H,4,FALSE))</f>
        <v/>
      </c>
      <c r="V16" s="23" t="str">
        <f>IF(A16="","",VLOOKUP(S16,'[1]Indices RT &amp; ARQUUS'!$D:$H,3,FALSE))</f>
        <v/>
      </c>
      <c r="W16" s="13"/>
      <c r="X16" s="37" t="str">
        <f t="shared" si="1"/>
        <v/>
      </c>
      <c r="Y16" s="37" t="str">
        <f t="shared" si="2"/>
        <v/>
      </c>
      <c r="Z16" s="22" t="str">
        <f t="shared" si="3"/>
        <v/>
      </c>
      <c r="AA16" s="25" t="str">
        <f t="shared" si="4"/>
        <v/>
      </c>
      <c r="AB16" s="24" t="str">
        <f t="shared" si="5"/>
        <v/>
      </c>
      <c r="AC16" s="37" t="str">
        <f t="shared" si="6"/>
        <v/>
      </c>
      <c r="AD16" s="37" t="str">
        <f t="shared" si="7"/>
        <v/>
      </c>
      <c r="AE16" s="22" t="str">
        <f t="shared" si="8"/>
        <v/>
      </c>
      <c r="AF16" s="22" t="str">
        <f t="shared" si="9"/>
        <v/>
      </c>
      <c r="AG16" s="22" t="str">
        <f t="shared" si="10"/>
        <v/>
      </c>
      <c r="AH16" s="43" t="str">
        <f t="shared" si="11"/>
        <v/>
      </c>
      <c r="AI16" s="37" t="str">
        <f t="shared" si="12"/>
        <v/>
      </c>
      <c r="AJ16" s="44" t="str">
        <f t="shared" si="13"/>
        <v/>
      </c>
      <c r="AK16" s="45" t="str">
        <f t="shared" si="14"/>
        <v/>
      </c>
      <c r="AL16" s="52" t="str">
        <f t="shared" si="15"/>
        <v/>
      </c>
      <c r="AM16" s="52" t="str">
        <f t="shared" si="16"/>
        <v/>
      </c>
      <c r="AN16" s="52" t="str">
        <f t="shared" si="17"/>
        <v/>
      </c>
      <c r="AO16" s="52" t="str">
        <f t="shared" si="18"/>
        <v/>
      </c>
      <c r="AP16" s="52" t="str">
        <f t="shared" si="19"/>
        <v/>
      </c>
      <c r="AQ16" s="52" t="str">
        <f t="shared" si="20"/>
        <v/>
      </c>
      <c r="AR16" s="67"/>
      <c r="AS16" s="67"/>
      <c r="AT16" s="67"/>
      <c r="AU16" s="67"/>
      <c r="AV16" s="67"/>
      <c r="AW16" s="67"/>
      <c r="AX16" s="68" t="str">
        <f t="shared" si="21"/>
        <v/>
      </c>
      <c r="AY16" s="68" t="str">
        <f t="shared" si="21"/>
        <v/>
      </c>
      <c r="AZ16" s="68" t="str">
        <f t="shared" si="21"/>
        <v/>
      </c>
      <c r="BA16" s="68" t="str">
        <f t="shared" si="21"/>
        <v/>
      </c>
      <c r="BB16" s="68" t="str">
        <f t="shared" si="21"/>
        <v/>
      </c>
      <c r="BC16" s="69" t="str">
        <f t="shared" si="32"/>
        <v/>
      </c>
      <c r="BD16" s="42"/>
      <c r="BE16" s="46" t="str">
        <f t="shared" si="33"/>
        <v/>
      </c>
      <c r="BF16" s="46" t="str">
        <f t="shared" si="22"/>
        <v/>
      </c>
      <c r="BG16" s="46" t="str">
        <f t="shared" si="23"/>
        <v/>
      </c>
      <c r="BH16" s="46" t="str">
        <f t="shared" si="24"/>
        <v/>
      </c>
      <c r="BI16" s="47" t="str">
        <f t="shared" si="25"/>
        <v/>
      </c>
      <c r="BJ16" s="15">
        <f t="shared" si="26"/>
        <v>0</v>
      </c>
    </row>
    <row r="17" spans="1:62" s="15" customFormat="1" ht="15.75" customHeight="1" x14ac:dyDescent="0.25">
      <c r="A17" s="20" t="str">
        <f t="shared" si="42"/>
        <v/>
      </c>
      <c r="B17" s="10"/>
      <c r="C17" s="10"/>
      <c r="D17" s="26" t="str">
        <f t="shared" si="27"/>
        <v/>
      </c>
      <c r="E17" s="22" t="str">
        <f t="shared" si="27"/>
        <v/>
      </c>
      <c r="F17" s="22" t="str">
        <f t="shared" si="27"/>
        <v/>
      </c>
      <c r="G17" s="22" t="str">
        <f t="shared" si="27"/>
        <v/>
      </c>
      <c r="H17" s="12"/>
      <c r="I17" s="27" t="str">
        <f t="shared" si="28"/>
        <v/>
      </c>
      <c r="J17" s="27" t="str">
        <f t="shared" si="40"/>
        <v/>
      </c>
      <c r="K17" s="21" t="str">
        <f t="shared" si="28"/>
        <v/>
      </c>
      <c r="L17" s="14" t="str">
        <f t="shared" si="28"/>
        <v/>
      </c>
      <c r="M17" s="12"/>
      <c r="N17" s="21" t="str">
        <f t="shared" si="29"/>
        <v/>
      </c>
      <c r="O17" s="12"/>
      <c r="P17" s="12"/>
      <c r="Q17" s="21" t="str">
        <f t="shared" si="30"/>
        <v/>
      </c>
      <c r="R17" s="36" t="str">
        <f t="shared" si="34"/>
        <v/>
      </c>
      <c r="S17" s="22" t="str">
        <f t="shared" si="31"/>
        <v/>
      </c>
      <c r="T17" s="28" t="str">
        <f t="shared" si="31"/>
        <v/>
      </c>
      <c r="U17" s="22" t="str">
        <f>IF(A17="","",VLOOKUP(S17,'[1]Indices RT &amp; ARQUUS'!$D:$H,4,FALSE))</f>
        <v/>
      </c>
      <c r="V17" s="23" t="str">
        <f>IF(A17="","",VLOOKUP(S17,'[1]Indices RT &amp; ARQUUS'!$D:$H,3,FALSE))</f>
        <v/>
      </c>
      <c r="W17" s="13"/>
      <c r="X17" s="37" t="str">
        <f t="shared" si="1"/>
        <v/>
      </c>
      <c r="Y17" s="37" t="str">
        <f t="shared" si="2"/>
        <v/>
      </c>
      <c r="Z17" s="22" t="str">
        <f t="shared" si="3"/>
        <v/>
      </c>
      <c r="AA17" s="25" t="str">
        <f t="shared" si="4"/>
        <v/>
      </c>
      <c r="AB17" s="24" t="str">
        <f t="shared" si="5"/>
        <v/>
      </c>
      <c r="AC17" s="37" t="str">
        <f t="shared" si="6"/>
        <v/>
      </c>
      <c r="AD17" s="37" t="str">
        <f t="shared" si="7"/>
        <v/>
      </c>
      <c r="AE17" s="22" t="str">
        <f t="shared" si="8"/>
        <v/>
      </c>
      <c r="AF17" s="22" t="str">
        <f t="shared" si="9"/>
        <v/>
      </c>
      <c r="AG17" s="22" t="str">
        <f t="shared" si="10"/>
        <v/>
      </c>
      <c r="AH17" s="43" t="str">
        <f t="shared" si="11"/>
        <v/>
      </c>
      <c r="AI17" s="37" t="str">
        <f t="shared" si="12"/>
        <v/>
      </c>
      <c r="AJ17" s="44" t="str">
        <f t="shared" si="13"/>
        <v/>
      </c>
      <c r="AK17" s="45" t="str">
        <f t="shared" si="14"/>
        <v/>
      </c>
      <c r="AL17" s="52" t="str">
        <f t="shared" si="15"/>
        <v/>
      </c>
      <c r="AM17" s="52" t="str">
        <f t="shared" si="16"/>
        <v/>
      </c>
      <c r="AN17" s="52" t="str">
        <f t="shared" si="17"/>
        <v/>
      </c>
      <c r="AO17" s="52" t="str">
        <f t="shared" si="18"/>
        <v/>
      </c>
      <c r="AP17" s="52" t="str">
        <f t="shared" si="19"/>
        <v/>
      </c>
      <c r="AQ17" s="52" t="str">
        <f t="shared" si="20"/>
        <v/>
      </c>
      <c r="AR17" s="67"/>
      <c r="AS17" s="67"/>
      <c r="AT17" s="67"/>
      <c r="AU17" s="67"/>
      <c r="AV17" s="67"/>
      <c r="AW17" s="67"/>
      <c r="AX17" s="68" t="str">
        <f t="shared" si="21"/>
        <v/>
      </c>
      <c r="AY17" s="68" t="str">
        <f t="shared" si="21"/>
        <v/>
      </c>
      <c r="AZ17" s="68" t="str">
        <f t="shared" si="21"/>
        <v/>
      </c>
      <c r="BA17" s="68" t="str">
        <f t="shared" si="21"/>
        <v/>
      </c>
      <c r="BB17" s="68" t="str">
        <f t="shared" si="21"/>
        <v/>
      </c>
      <c r="BC17" s="69" t="str">
        <f t="shared" si="32"/>
        <v/>
      </c>
      <c r="BD17" s="42"/>
      <c r="BE17" s="46" t="str">
        <f t="shared" si="33"/>
        <v/>
      </c>
      <c r="BF17" s="46" t="str">
        <f t="shared" si="22"/>
        <v/>
      </c>
      <c r="BG17" s="46" t="str">
        <f t="shared" si="23"/>
        <v/>
      </c>
      <c r="BH17" s="46" t="str">
        <f t="shared" si="24"/>
        <v/>
      </c>
      <c r="BI17" s="47" t="str">
        <f t="shared" si="25"/>
        <v/>
      </c>
      <c r="BJ17" s="15">
        <f t="shared" si="26"/>
        <v>0</v>
      </c>
    </row>
    <row r="18" spans="1:62" s="15" customFormat="1" ht="15.75" customHeight="1" x14ac:dyDescent="0.25">
      <c r="A18" s="20" t="str">
        <f t="shared" si="42"/>
        <v/>
      </c>
      <c r="B18" s="10"/>
      <c r="C18" s="10"/>
      <c r="D18" s="26" t="str">
        <f t="shared" si="27"/>
        <v/>
      </c>
      <c r="E18" s="22" t="str">
        <f t="shared" si="27"/>
        <v/>
      </c>
      <c r="F18" s="22" t="str">
        <f t="shared" si="27"/>
        <v/>
      </c>
      <c r="G18" s="22" t="str">
        <f t="shared" si="27"/>
        <v/>
      </c>
      <c r="H18" s="12"/>
      <c r="I18" s="27" t="str">
        <f t="shared" si="28"/>
        <v/>
      </c>
      <c r="J18" s="27" t="str">
        <f t="shared" si="40"/>
        <v/>
      </c>
      <c r="K18" s="21" t="str">
        <f t="shared" si="28"/>
        <v/>
      </c>
      <c r="L18" s="14" t="str">
        <f t="shared" si="28"/>
        <v/>
      </c>
      <c r="M18" s="12"/>
      <c r="N18" s="21" t="str">
        <f t="shared" si="29"/>
        <v/>
      </c>
      <c r="O18" s="12"/>
      <c r="P18" s="12"/>
      <c r="Q18" s="21" t="str">
        <f t="shared" si="30"/>
        <v/>
      </c>
      <c r="R18" s="36" t="str">
        <f t="shared" si="34"/>
        <v/>
      </c>
      <c r="S18" s="22" t="str">
        <f t="shared" si="31"/>
        <v/>
      </c>
      <c r="T18" s="28" t="str">
        <f t="shared" si="31"/>
        <v/>
      </c>
      <c r="U18" s="22" t="str">
        <f>IF(A18="","",VLOOKUP(S18,'[1]Indices RT &amp; ARQUUS'!$D:$H,4,FALSE))</f>
        <v/>
      </c>
      <c r="V18" s="23" t="str">
        <f>IF(A18="","",VLOOKUP(S18,'[1]Indices RT &amp; ARQUUS'!$D:$H,3,FALSE))</f>
        <v/>
      </c>
      <c r="W18" s="13"/>
      <c r="X18" s="37" t="str">
        <f t="shared" si="1"/>
        <v/>
      </c>
      <c r="Y18" s="37" t="str">
        <f t="shared" si="2"/>
        <v/>
      </c>
      <c r="Z18" s="22" t="str">
        <f t="shared" si="3"/>
        <v/>
      </c>
      <c r="AA18" s="25" t="str">
        <f t="shared" si="4"/>
        <v/>
      </c>
      <c r="AB18" s="24" t="str">
        <f t="shared" si="5"/>
        <v/>
      </c>
      <c r="AC18" s="37" t="str">
        <f t="shared" si="6"/>
        <v/>
      </c>
      <c r="AD18" s="37" t="str">
        <f t="shared" si="7"/>
        <v/>
      </c>
      <c r="AE18" s="22" t="str">
        <f t="shared" si="8"/>
        <v/>
      </c>
      <c r="AF18" s="22" t="str">
        <f t="shared" si="9"/>
        <v/>
      </c>
      <c r="AG18" s="22" t="str">
        <f t="shared" si="10"/>
        <v/>
      </c>
      <c r="AH18" s="43" t="str">
        <f t="shared" si="11"/>
        <v/>
      </c>
      <c r="AI18" s="37" t="str">
        <f t="shared" si="12"/>
        <v/>
      </c>
      <c r="AJ18" s="44" t="str">
        <f t="shared" si="13"/>
        <v/>
      </c>
      <c r="AK18" s="45" t="str">
        <f t="shared" si="14"/>
        <v/>
      </c>
      <c r="AL18" s="52" t="str">
        <f t="shared" si="15"/>
        <v/>
      </c>
      <c r="AM18" s="52" t="str">
        <f t="shared" si="16"/>
        <v/>
      </c>
      <c r="AN18" s="52" t="str">
        <f t="shared" si="17"/>
        <v/>
      </c>
      <c r="AO18" s="52" t="str">
        <f t="shared" si="18"/>
        <v/>
      </c>
      <c r="AP18" s="52" t="str">
        <f t="shared" si="19"/>
        <v/>
      </c>
      <c r="AQ18" s="52" t="str">
        <f t="shared" si="20"/>
        <v/>
      </c>
      <c r="AR18" s="67"/>
      <c r="AS18" s="67"/>
      <c r="AT18" s="67"/>
      <c r="AU18" s="67"/>
      <c r="AV18" s="67"/>
      <c r="AW18" s="67"/>
      <c r="AX18" s="68" t="str">
        <f t="shared" si="21"/>
        <v/>
      </c>
      <c r="AY18" s="68" t="str">
        <f t="shared" si="21"/>
        <v/>
      </c>
      <c r="AZ18" s="68" t="str">
        <f t="shared" si="21"/>
        <v/>
      </c>
      <c r="BA18" s="68" t="str">
        <f t="shared" si="21"/>
        <v/>
      </c>
      <c r="BB18" s="68" t="str">
        <f t="shared" si="21"/>
        <v/>
      </c>
      <c r="BC18" s="69" t="str">
        <f t="shared" si="32"/>
        <v/>
      </c>
      <c r="BD18" s="42"/>
      <c r="BE18" s="46" t="str">
        <f t="shared" si="33"/>
        <v/>
      </c>
      <c r="BF18" s="46" t="str">
        <f t="shared" si="22"/>
        <v/>
      </c>
      <c r="BG18" s="46" t="str">
        <f t="shared" si="23"/>
        <v/>
      </c>
      <c r="BH18" s="46" t="str">
        <f t="shared" si="24"/>
        <v/>
      </c>
      <c r="BI18" s="47" t="str">
        <f t="shared" si="25"/>
        <v/>
      </c>
      <c r="BJ18" s="15">
        <f t="shared" si="26"/>
        <v>0</v>
      </c>
    </row>
    <row r="19" spans="1:62" s="15" customFormat="1" ht="15.75" customHeight="1" x14ac:dyDescent="0.25">
      <c r="A19" s="20" t="str">
        <f t="shared" si="42"/>
        <v/>
      </c>
      <c r="B19" s="10"/>
      <c r="C19" s="10"/>
      <c r="D19" s="26" t="str">
        <f t="shared" si="27"/>
        <v/>
      </c>
      <c r="E19" s="22" t="str">
        <f t="shared" si="27"/>
        <v/>
      </c>
      <c r="F19" s="22" t="str">
        <f t="shared" si="27"/>
        <v/>
      </c>
      <c r="G19" s="22" t="str">
        <f t="shared" si="27"/>
        <v/>
      </c>
      <c r="H19" s="12"/>
      <c r="I19" s="27" t="str">
        <f t="shared" si="28"/>
        <v/>
      </c>
      <c r="J19" s="27" t="str">
        <f t="shared" si="40"/>
        <v/>
      </c>
      <c r="K19" s="21" t="str">
        <f t="shared" si="28"/>
        <v/>
      </c>
      <c r="L19" s="14" t="str">
        <f t="shared" si="28"/>
        <v/>
      </c>
      <c r="M19" s="12"/>
      <c r="N19" s="21" t="str">
        <f t="shared" si="29"/>
        <v/>
      </c>
      <c r="O19" s="12"/>
      <c r="P19" s="12"/>
      <c r="Q19" s="21" t="str">
        <f t="shared" si="30"/>
        <v/>
      </c>
      <c r="R19" s="36" t="str">
        <f t="shared" si="34"/>
        <v/>
      </c>
      <c r="S19" s="22" t="str">
        <f t="shared" si="31"/>
        <v/>
      </c>
      <c r="T19" s="28" t="str">
        <f t="shared" si="31"/>
        <v/>
      </c>
      <c r="U19" s="22" t="str">
        <f>IF(A19="","",VLOOKUP(S19,'[1]Indices RT &amp; ARQUUS'!$D:$H,4,FALSE))</f>
        <v/>
      </c>
      <c r="V19" s="23" t="str">
        <f>IF(A19="","",VLOOKUP(S19,'[1]Indices RT &amp; ARQUUS'!$D:$H,3,FALSE))</f>
        <v/>
      </c>
      <c r="W19" s="13"/>
      <c r="X19" s="37" t="str">
        <f t="shared" si="1"/>
        <v/>
      </c>
      <c r="Y19" s="37" t="str">
        <f t="shared" si="2"/>
        <v/>
      </c>
      <c r="Z19" s="22" t="str">
        <f t="shared" si="3"/>
        <v/>
      </c>
      <c r="AA19" s="25" t="str">
        <f t="shared" si="4"/>
        <v/>
      </c>
      <c r="AB19" s="24" t="str">
        <f t="shared" si="5"/>
        <v/>
      </c>
      <c r="AC19" s="37" t="str">
        <f t="shared" si="6"/>
        <v/>
      </c>
      <c r="AD19" s="37" t="str">
        <f t="shared" si="7"/>
        <v/>
      </c>
      <c r="AE19" s="22" t="str">
        <f t="shared" si="8"/>
        <v/>
      </c>
      <c r="AF19" s="22" t="str">
        <f t="shared" si="9"/>
        <v/>
      </c>
      <c r="AG19" s="22" t="str">
        <f t="shared" si="10"/>
        <v/>
      </c>
      <c r="AH19" s="43" t="str">
        <f t="shared" si="11"/>
        <v/>
      </c>
      <c r="AI19" s="37" t="str">
        <f t="shared" si="12"/>
        <v/>
      </c>
      <c r="AJ19" s="44" t="str">
        <f t="shared" si="13"/>
        <v/>
      </c>
      <c r="AK19" s="45" t="str">
        <f t="shared" si="14"/>
        <v/>
      </c>
      <c r="AL19" s="52" t="str">
        <f t="shared" si="15"/>
        <v/>
      </c>
      <c r="AM19" s="52" t="str">
        <f t="shared" si="16"/>
        <v/>
      </c>
      <c r="AN19" s="52" t="str">
        <f t="shared" si="17"/>
        <v/>
      </c>
      <c r="AO19" s="52" t="str">
        <f t="shared" si="18"/>
        <v/>
      </c>
      <c r="AP19" s="52" t="str">
        <f t="shared" si="19"/>
        <v/>
      </c>
      <c r="AQ19" s="52" t="str">
        <f t="shared" si="20"/>
        <v/>
      </c>
      <c r="AR19" s="67"/>
      <c r="AS19" s="67"/>
      <c r="AT19" s="67"/>
      <c r="AU19" s="67"/>
      <c r="AV19" s="67"/>
      <c r="AW19" s="67"/>
      <c r="AX19" s="68" t="str">
        <f t="shared" si="21"/>
        <v/>
      </c>
      <c r="AY19" s="68" t="str">
        <f t="shared" si="21"/>
        <v/>
      </c>
      <c r="AZ19" s="68" t="str">
        <f t="shared" si="21"/>
        <v/>
      </c>
      <c r="BA19" s="68" t="str">
        <f t="shared" si="21"/>
        <v/>
      </c>
      <c r="BB19" s="68" t="str">
        <f t="shared" si="21"/>
        <v/>
      </c>
      <c r="BC19" s="69" t="str">
        <f t="shared" si="32"/>
        <v/>
      </c>
      <c r="BD19" s="42"/>
      <c r="BE19" s="46" t="str">
        <f t="shared" si="33"/>
        <v/>
      </c>
      <c r="BF19" s="46" t="str">
        <f t="shared" si="22"/>
        <v/>
      </c>
      <c r="BG19" s="46" t="str">
        <f t="shared" si="23"/>
        <v/>
      </c>
      <c r="BH19" s="46" t="str">
        <f t="shared" si="24"/>
        <v/>
      </c>
      <c r="BI19" s="47" t="str">
        <f t="shared" si="25"/>
        <v/>
      </c>
      <c r="BJ19" s="15">
        <f t="shared" si="26"/>
        <v>0</v>
      </c>
    </row>
    <row r="20" spans="1:62" s="15" customFormat="1" ht="15.75" customHeight="1" x14ac:dyDescent="0.25">
      <c r="A20" s="20" t="str">
        <f t="shared" si="42"/>
        <v/>
      </c>
      <c r="B20" s="10"/>
      <c r="C20" s="10"/>
      <c r="D20" s="26" t="str">
        <f t="shared" ref="D20:G35" si="43">IF($A20="","",D19)</f>
        <v/>
      </c>
      <c r="E20" s="22" t="str">
        <f t="shared" si="43"/>
        <v/>
      </c>
      <c r="F20" s="22" t="str">
        <f t="shared" si="43"/>
        <v/>
      </c>
      <c r="G20" s="22" t="str">
        <f t="shared" si="43"/>
        <v/>
      </c>
      <c r="H20" s="12"/>
      <c r="I20" s="27" t="str">
        <f t="shared" ref="I20:I49" si="44">IF($A20="","",I19)</f>
        <v/>
      </c>
      <c r="J20" s="27" t="str">
        <f t="shared" si="40"/>
        <v/>
      </c>
      <c r="K20" s="21" t="str">
        <f t="shared" ref="K20:L35" si="45">IF($A20="","",K19)</f>
        <v/>
      </c>
      <c r="L20" s="14" t="str">
        <f t="shared" si="45"/>
        <v/>
      </c>
      <c r="M20" s="12"/>
      <c r="N20" s="21" t="str">
        <f t="shared" si="29"/>
        <v/>
      </c>
      <c r="O20" s="12"/>
      <c r="P20" s="12"/>
      <c r="Q20" s="21" t="str">
        <f t="shared" si="30"/>
        <v/>
      </c>
      <c r="R20" s="36" t="str">
        <f t="shared" si="34"/>
        <v/>
      </c>
      <c r="S20" s="22" t="str">
        <f t="shared" ref="S20:T35" si="46">IF($A20="","",S19)</f>
        <v/>
      </c>
      <c r="T20" s="28" t="str">
        <f t="shared" si="46"/>
        <v/>
      </c>
      <c r="U20" s="22" t="str">
        <f>IF(A20="","",VLOOKUP(S20,'[1]Indices RT &amp; ARQUUS'!$D:$H,4,FALSE))</f>
        <v/>
      </c>
      <c r="V20" s="23" t="str">
        <f>IF(A20="","",VLOOKUP(S20,'[1]Indices RT &amp; ARQUUS'!$D:$H,3,FALSE))</f>
        <v/>
      </c>
      <c r="W20" s="13"/>
      <c r="X20" s="37" t="str">
        <f t="shared" si="1"/>
        <v/>
      </c>
      <c r="Y20" s="37" t="str">
        <f t="shared" si="2"/>
        <v/>
      </c>
      <c r="Z20" s="22" t="str">
        <f t="shared" si="3"/>
        <v/>
      </c>
      <c r="AA20" s="25" t="str">
        <f t="shared" si="4"/>
        <v/>
      </c>
      <c r="AB20" s="24" t="str">
        <f t="shared" si="5"/>
        <v/>
      </c>
      <c r="AC20" s="37" t="str">
        <f t="shared" si="6"/>
        <v/>
      </c>
      <c r="AD20" s="37" t="str">
        <f t="shared" si="7"/>
        <v/>
      </c>
      <c r="AE20" s="22" t="str">
        <f t="shared" si="8"/>
        <v/>
      </c>
      <c r="AF20" s="22" t="str">
        <f t="shared" si="9"/>
        <v/>
      </c>
      <c r="AG20" s="22" t="str">
        <f t="shared" si="10"/>
        <v/>
      </c>
      <c r="AH20" s="43" t="str">
        <f t="shared" si="11"/>
        <v/>
      </c>
      <c r="AI20" s="37" t="str">
        <f t="shared" si="12"/>
        <v/>
      </c>
      <c r="AJ20" s="44" t="str">
        <f t="shared" si="13"/>
        <v/>
      </c>
      <c r="AK20" s="45" t="str">
        <f t="shared" si="14"/>
        <v/>
      </c>
      <c r="AL20" s="52" t="str">
        <f t="shared" si="15"/>
        <v/>
      </c>
      <c r="AM20" s="52" t="str">
        <f t="shared" si="16"/>
        <v/>
      </c>
      <c r="AN20" s="52" t="str">
        <f t="shared" si="17"/>
        <v/>
      </c>
      <c r="AO20" s="52" t="str">
        <f t="shared" si="18"/>
        <v/>
      </c>
      <c r="AP20" s="52" t="str">
        <f t="shared" si="19"/>
        <v/>
      </c>
      <c r="AQ20" s="52" t="str">
        <f t="shared" si="20"/>
        <v/>
      </c>
      <c r="AR20" s="67"/>
      <c r="AS20" s="67"/>
      <c r="AT20" s="67"/>
      <c r="AU20" s="67"/>
      <c r="AV20" s="67"/>
      <c r="AW20" s="67"/>
      <c r="AX20" s="68" t="str">
        <f t="shared" si="21"/>
        <v/>
      </c>
      <c r="AY20" s="68" t="str">
        <f t="shared" si="21"/>
        <v/>
      </c>
      <c r="AZ20" s="68" t="str">
        <f t="shared" si="21"/>
        <v/>
      </c>
      <c r="BA20" s="68" t="str">
        <f t="shared" si="21"/>
        <v/>
      </c>
      <c r="BB20" s="68" t="str">
        <f t="shared" si="21"/>
        <v/>
      </c>
      <c r="BC20" s="69" t="str">
        <f t="shared" si="32"/>
        <v/>
      </c>
      <c r="BD20" s="42"/>
      <c r="BE20" s="46" t="str">
        <f t="shared" si="33"/>
        <v/>
      </c>
      <c r="BF20" s="46" t="str">
        <f t="shared" si="22"/>
        <v/>
      </c>
      <c r="BG20" s="46" t="str">
        <f t="shared" si="23"/>
        <v/>
      </c>
      <c r="BH20" s="46" t="str">
        <f t="shared" si="24"/>
        <v/>
      </c>
      <c r="BI20" s="47" t="str">
        <f t="shared" si="25"/>
        <v/>
      </c>
      <c r="BJ20" s="15">
        <f t="shared" si="26"/>
        <v>0</v>
      </c>
    </row>
    <row r="21" spans="1:62" s="15" customFormat="1" ht="15.75" customHeight="1" x14ac:dyDescent="0.25">
      <c r="A21" s="20" t="str">
        <f t="shared" si="42"/>
        <v/>
      </c>
      <c r="B21" s="10"/>
      <c r="C21" s="10"/>
      <c r="D21" s="26" t="str">
        <f t="shared" si="43"/>
        <v/>
      </c>
      <c r="E21" s="22" t="str">
        <f t="shared" si="43"/>
        <v/>
      </c>
      <c r="F21" s="22" t="str">
        <f t="shared" si="43"/>
        <v/>
      </c>
      <c r="G21" s="22" t="str">
        <f t="shared" si="43"/>
        <v/>
      </c>
      <c r="H21" s="12"/>
      <c r="I21" s="27" t="str">
        <f t="shared" si="44"/>
        <v/>
      </c>
      <c r="J21" s="27" t="str">
        <f t="shared" si="40"/>
        <v/>
      </c>
      <c r="K21" s="21" t="str">
        <f t="shared" si="45"/>
        <v/>
      </c>
      <c r="L21" s="14" t="str">
        <f t="shared" si="45"/>
        <v/>
      </c>
      <c r="M21" s="12"/>
      <c r="N21" s="21" t="str">
        <f t="shared" si="29"/>
        <v/>
      </c>
      <c r="O21" s="12"/>
      <c r="P21" s="12"/>
      <c r="Q21" s="21" t="str">
        <f t="shared" si="30"/>
        <v/>
      </c>
      <c r="R21" s="36" t="str">
        <f t="shared" si="34"/>
        <v/>
      </c>
      <c r="S21" s="22" t="str">
        <f t="shared" si="46"/>
        <v/>
      </c>
      <c r="T21" s="28" t="str">
        <f t="shared" si="46"/>
        <v/>
      </c>
      <c r="U21" s="22" t="str">
        <f>IF(A21="","",VLOOKUP(S21,'[1]Indices RT &amp; ARQUUS'!$D:$H,4,FALSE))</f>
        <v/>
      </c>
      <c r="V21" s="23" t="str">
        <f>IF(A21="","",VLOOKUP(S21,'[1]Indices RT &amp; ARQUUS'!$D:$H,3,FALSE))</f>
        <v/>
      </c>
      <c r="W21" s="13"/>
      <c r="X21" s="37" t="str">
        <f t="shared" si="1"/>
        <v/>
      </c>
      <c r="Y21" s="37" t="str">
        <f t="shared" si="2"/>
        <v/>
      </c>
      <c r="Z21" s="22" t="str">
        <f t="shared" si="3"/>
        <v/>
      </c>
      <c r="AA21" s="25" t="str">
        <f t="shared" si="4"/>
        <v/>
      </c>
      <c r="AB21" s="24" t="str">
        <f t="shared" si="5"/>
        <v/>
      </c>
      <c r="AC21" s="37" t="str">
        <f t="shared" si="6"/>
        <v/>
      </c>
      <c r="AD21" s="37" t="str">
        <f t="shared" si="7"/>
        <v/>
      </c>
      <c r="AE21" s="22" t="str">
        <f t="shared" si="8"/>
        <v/>
      </c>
      <c r="AF21" s="22" t="str">
        <f t="shared" si="9"/>
        <v/>
      </c>
      <c r="AG21" s="22" t="str">
        <f t="shared" si="10"/>
        <v/>
      </c>
      <c r="AH21" s="43" t="str">
        <f t="shared" si="11"/>
        <v/>
      </c>
      <c r="AI21" s="37" t="str">
        <f t="shared" si="12"/>
        <v/>
      </c>
      <c r="AJ21" s="44" t="str">
        <f t="shared" si="13"/>
        <v/>
      </c>
      <c r="AK21" s="45" t="str">
        <f t="shared" si="14"/>
        <v/>
      </c>
      <c r="AL21" s="52" t="str">
        <f t="shared" si="15"/>
        <v/>
      </c>
      <c r="AM21" s="52" t="str">
        <f t="shared" si="16"/>
        <v/>
      </c>
      <c r="AN21" s="52" t="str">
        <f t="shared" si="17"/>
        <v/>
      </c>
      <c r="AO21" s="52" t="str">
        <f t="shared" si="18"/>
        <v/>
      </c>
      <c r="AP21" s="52" t="str">
        <f t="shared" si="19"/>
        <v/>
      </c>
      <c r="AQ21" s="52" t="str">
        <f t="shared" si="20"/>
        <v/>
      </c>
      <c r="AR21" s="67"/>
      <c r="AS21" s="67"/>
      <c r="AT21" s="67"/>
      <c r="AU21" s="67"/>
      <c r="AV21" s="67"/>
      <c r="AW21" s="67"/>
      <c r="AX21" s="68" t="str">
        <f t="shared" si="21"/>
        <v/>
      </c>
      <c r="AY21" s="68" t="str">
        <f t="shared" si="21"/>
        <v/>
      </c>
      <c r="AZ21" s="68" t="str">
        <f t="shared" si="21"/>
        <v/>
      </c>
      <c r="BA21" s="68" t="str">
        <f t="shared" si="21"/>
        <v/>
      </c>
      <c r="BB21" s="68" t="str">
        <f t="shared" si="21"/>
        <v/>
      </c>
      <c r="BC21" s="69" t="str">
        <f t="shared" si="32"/>
        <v/>
      </c>
      <c r="BD21" s="42"/>
      <c r="BE21" s="46" t="str">
        <f t="shared" si="33"/>
        <v/>
      </c>
      <c r="BF21" s="46" t="str">
        <f t="shared" si="22"/>
        <v/>
      </c>
      <c r="BG21" s="46" t="str">
        <f t="shared" si="23"/>
        <v/>
      </c>
      <c r="BH21" s="46" t="str">
        <f t="shared" si="24"/>
        <v/>
      </c>
      <c r="BI21" s="47" t="str">
        <f t="shared" si="25"/>
        <v/>
      </c>
      <c r="BJ21" s="15">
        <f t="shared" si="26"/>
        <v>0</v>
      </c>
    </row>
    <row r="22" spans="1:62" s="15" customFormat="1" ht="15.75" customHeight="1" x14ac:dyDescent="0.25">
      <c r="A22" s="20" t="str">
        <f t="shared" si="42"/>
        <v/>
      </c>
      <c r="B22" s="10"/>
      <c r="C22" s="10"/>
      <c r="D22" s="26" t="str">
        <f t="shared" si="43"/>
        <v/>
      </c>
      <c r="E22" s="22" t="str">
        <f t="shared" si="43"/>
        <v/>
      </c>
      <c r="F22" s="22" t="str">
        <f t="shared" si="43"/>
        <v/>
      </c>
      <c r="G22" s="22" t="str">
        <f t="shared" si="43"/>
        <v/>
      </c>
      <c r="H22" s="12"/>
      <c r="I22" s="27" t="str">
        <f t="shared" si="44"/>
        <v/>
      </c>
      <c r="J22" s="27" t="str">
        <f t="shared" si="40"/>
        <v/>
      </c>
      <c r="K22" s="21" t="str">
        <f t="shared" si="45"/>
        <v/>
      </c>
      <c r="L22" s="14" t="str">
        <f t="shared" si="45"/>
        <v/>
      </c>
      <c r="M22" s="12"/>
      <c r="N22" s="21" t="str">
        <f t="shared" si="29"/>
        <v/>
      </c>
      <c r="O22" s="12"/>
      <c r="P22" s="12"/>
      <c r="Q22" s="21" t="str">
        <f t="shared" si="30"/>
        <v/>
      </c>
      <c r="R22" s="36" t="str">
        <f t="shared" si="34"/>
        <v/>
      </c>
      <c r="S22" s="22" t="str">
        <f t="shared" si="46"/>
        <v/>
      </c>
      <c r="T22" s="28" t="str">
        <f t="shared" si="46"/>
        <v/>
      </c>
      <c r="U22" s="22" t="str">
        <f>IF(A22="","",VLOOKUP(S22,'[1]Indices RT &amp; ARQUUS'!$D:$H,4,FALSE))</f>
        <v/>
      </c>
      <c r="V22" s="23" t="str">
        <f>IF(A22="","",VLOOKUP(S22,'[1]Indices RT &amp; ARQUUS'!$D:$H,3,FALSE))</f>
        <v/>
      </c>
      <c r="W22" s="13"/>
      <c r="X22" s="37" t="str">
        <f t="shared" si="1"/>
        <v/>
      </c>
      <c r="Y22" s="37" t="str">
        <f t="shared" si="2"/>
        <v/>
      </c>
      <c r="Z22" s="22" t="str">
        <f t="shared" si="3"/>
        <v/>
      </c>
      <c r="AA22" s="25" t="str">
        <f t="shared" si="4"/>
        <v/>
      </c>
      <c r="AB22" s="24" t="str">
        <f t="shared" si="5"/>
        <v/>
      </c>
      <c r="AC22" s="37" t="str">
        <f t="shared" si="6"/>
        <v/>
      </c>
      <c r="AD22" s="37" t="str">
        <f t="shared" si="7"/>
        <v/>
      </c>
      <c r="AE22" s="22" t="str">
        <f t="shared" si="8"/>
        <v/>
      </c>
      <c r="AF22" s="22" t="str">
        <f t="shared" si="9"/>
        <v/>
      </c>
      <c r="AG22" s="22" t="str">
        <f t="shared" si="10"/>
        <v/>
      </c>
      <c r="AH22" s="43" t="str">
        <f t="shared" si="11"/>
        <v/>
      </c>
      <c r="AI22" s="37" t="str">
        <f t="shared" si="12"/>
        <v/>
      </c>
      <c r="AJ22" s="44" t="str">
        <f t="shared" si="13"/>
        <v/>
      </c>
      <c r="AK22" s="45" t="str">
        <f t="shared" si="14"/>
        <v/>
      </c>
      <c r="AL22" s="52" t="str">
        <f t="shared" si="15"/>
        <v/>
      </c>
      <c r="AM22" s="52" t="str">
        <f t="shared" si="16"/>
        <v/>
      </c>
      <c r="AN22" s="52" t="str">
        <f t="shared" si="17"/>
        <v/>
      </c>
      <c r="AO22" s="52" t="str">
        <f t="shared" si="18"/>
        <v/>
      </c>
      <c r="AP22" s="52" t="str">
        <f t="shared" si="19"/>
        <v/>
      </c>
      <c r="AQ22" s="52" t="str">
        <f t="shared" si="20"/>
        <v/>
      </c>
      <c r="AR22" s="67"/>
      <c r="AS22" s="67"/>
      <c r="AT22" s="67"/>
      <c r="AU22" s="67"/>
      <c r="AV22" s="67"/>
      <c r="AW22" s="67"/>
      <c r="AX22" s="68" t="str">
        <f t="shared" si="21"/>
        <v/>
      </c>
      <c r="AY22" s="68" t="str">
        <f t="shared" si="21"/>
        <v/>
      </c>
      <c r="AZ22" s="68" t="str">
        <f t="shared" si="21"/>
        <v/>
      </c>
      <c r="BA22" s="68" t="str">
        <f t="shared" si="21"/>
        <v/>
      </c>
      <c r="BB22" s="68" t="str">
        <f t="shared" si="21"/>
        <v/>
      </c>
      <c r="BC22" s="69" t="str">
        <f t="shared" si="32"/>
        <v/>
      </c>
      <c r="BD22" s="42"/>
      <c r="BE22" s="46" t="str">
        <f t="shared" si="33"/>
        <v/>
      </c>
      <c r="BF22" s="46" t="str">
        <f t="shared" si="22"/>
        <v/>
      </c>
      <c r="BG22" s="46" t="str">
        <f t="shared" si="23"/>
        <v/>
      </c>
      <c r="BH22" s="46" t="str">
        <f t="shared" si="24"/>
        <v/>
      </c>
      <c r="BI22" s="47" t="str">
        <f t="shared" si="25"/>
        <v/>
      </c>
      <c r="BJ22" s="15">
        <f t="shared" si="26"/>
        <v>0</v>
      </c>
    </row>
    <row r="23" spans="1:62" s="15" customFormat="1" ht="15.75" customHeight="1" x14ac:dyDescent="0.25">
      <c r="A23" s="20" t="str">
        <f t="shared" si="42"/>
        <v/>
      </c>
      <c r="B23" s="10"/>
      <c r="C23" s="10"/>
      <c r="D23" s="26" t="str">
        <f t="shared" si="43"/>
        <v/>
      </c>
      <c r="E23" s="22" t="str">
        <f t="shared" si="43"/>
        <v/>
      </c>
      <c r="F23" s="22" t="str">
        <f t="shared" si="43"/>
        <v/>
      </c>
      <c r="G23" s="22" t="str">
        <f t="shared" si="43"/>
        <v/>
      </c>
      <c r="H23" s="12"/>
      <c r="I23" s="27" t="str">
        <f t="shared" si="44"/>
        <v/>
      </c>
      <c r="J23" s="27" t="str">
        <f t="shared" si="40"/>
        <v/>
      </c>
      <c r="K23" s="21" t="str">
        <f t="shared" si="45"/>
        <v/>
      </c>
      <c r="L23" s="14" t="str">
        <f t="shared" si="45"/>
        <v/>
      </c>
      <c r="M23" s="12"/>
      <c r="N23" s="21" t="str">
        <f t="shared" si="29"/>
        <v/>
      </c>
      <c r="O23" s="12"/>
      <c r="P23" s="12"/>
      <c r="Q23" s="21" t="str">
        <f t="shared" si="30"/>
        <v/>
      </c>
      <c r="R23" s="36" t="str">
        <f t="shared" si="34"/>
        <v/>
      </c>
      <c r="S23" s="22" t="str">
        <f t="shared" si="46"/>
        <v/>
      </c>
      <c r="T23" s="28" t="str">
        <f t="shared" si="46"/>
        <v/>
      </c>
      <c r="U23" s="22" t="str">
        <f>IF(A23="","",VLOOKUP(S23,'[1]Indices RT &amp; ARQUUS'!$D:$H,4,FALSE))</f>
        <v/>
      </c>
      <c r="V23" s="23" t="str">
        <f>IF(A23="","",VLOOKUP(S23,'[1]Indices RT &amp; ARQUUS'!$D:$H,3,FALSE))</f>
        <v/>
      </c>
      <c r="W23" s="13"/>
      <c r="X23" s="37" t="str">
        <f t="shared" si="1"/>
        <v/>
      </c>
      <c r="Y23" s="37" t="str">
        <f t="shared" si="2"/>
        <v/>
      </c>
      <c r="Z23" s="22" t="str">
        <f t="shared" si="3"/>
        <v/>
      </c>
      <c r="AA23" s="25" t="str">
        <f t="shared" si="4"/>
        <v/>
      </c>
      <c r="AB23" s="24" t="str">
        <f t="shared" si="5"/>
        <v/>
      </c>
      <c r="AC23" s="37" t="str">
        <f t="shared" si="6"/>
        <v/>
      </c>
      <c r="AD23" s="37" t="str">
        <f t="shared" si="7"/>
        <v/>
      </c>
      <c r="AE23" s="22" t="str">
        <f t="shared" si="8"/>
        <v/>
      </c>
      <c r="AF23" s="22" t="str">
        <f t="shared" si="9"/>
        <v/>
      </c>
      <c r="AG23" s="22" t="str">
        <f t="shared" si="10"/>
        <v/>
      </c>
      <c r="AH23" s="43" t="str">
        <f t="shared" si="11"/>
        <v/>
      </c>
      <c r="AI23" s="37" t="str">
        <f t="shared" si="12"/>
        <v/>
      </c>
      <c r="AJ23" s="44" t="str">
        <f t="shared" si="13"/>
        <v/>
      </c>
      <c r="AK23" s="45" t="str">
        <f t="shared" si="14"/>
        <v/>
      </c>
      <c r="AL23" s="52" t="str">
        <f t="shared" si="15"/>
        <v/>
      </c>
      <c r="AM23" s="52" t="str">
        <f t="shared" si="16"/>
        <v/>
      </c>
      <c r="AN23" s="52" t="str">
        <f t="shared" si="17"/>
        <v/>
      </c>
      <c r="AO23" s="52" t="str">
        <f t="shared" si="18"/>
        <v/>
      </c>
      <c r="AP23" s="52" t="str">
        <f t="shared" si="19"/>
        <v/>
      </c>
      <c r="AQ23" s="52" t="str">
        <f t="shared" si="20"/>
        <v/>
      </c>
      <c r="AR23" s="67"/>
      <c r="AS23" s="67"/>
      <c r="AT23" s="67"/>
      <c r="AU23" s="67"/>
      <c r="AV23" s="67"/>
      <c r="AW23" s="67"/>
      <c r="AX23" s="68" t="str">
        <f t="shared" si="21"/>
        <v/>
      </c>
      <c r="AY23" s="68" t="str">
        <f t="shared" si="21"/>
        <v/>
      </c>
      <c r="AZ23" s="68" t="str">
        <f t="shared" si="21"/>
        <v/>
      </c>
      <c r="BA23" s="68" t="str">
        <f t="shared" si="21"/>
        <v/>
      </c>
      <c r="BB23" s="68" t="str">
        <f t="shared" si="21"/>
        <v/>
      </c>
      <c r="BC23" s="69" t="str">
        <f t="shared" si="32"/>
        <v/>
      </c>
      <c r="BD23" s="42"/>
      <c r="BE23" s="46" t="str">
        <f t="shared" si="33"/>
        <v/>
      </c>
      <c r="BF23" s="46" t="str">
        <f t="shared" si="22"/>
        <v/>
      </c>
      <c r="BG23" s="46" t="str">
        <f t="shared" si="23"/>
        <v/>
      </c>
      <c r="BH23" s="46" t="str">
        <f t="shared" si="24"/>
        <v/>
      </c>
      <c r="BI23" s="47" t="str">
        <f t="shared" si="25"/>
        <v/>
      </c>
      <c r="BJ23" s="15">
        <f t="shared" si="26"/>
        <v>0</v>
      </c>
    </row>
    <row r="24" spans="1:62" s="15" customFormat="1" ht="15.75" customHeight="1" x14ac:dyDescent="0.25">
      <c r="A24" s="20" t="str">
        <f t="shared" si="42"/>
        <v/>
      </c>
      <c r="B24" s="10"/>
      <c r="C24" s="10"/>
      <c r="D24" s="26" t="str">
        <f t="shared" si="43"/>
        <v/>
      </c>
      <c r="E24" s="22" t="str">
        <f t="shared" si="43"/>
        <v/>
      </c>
      <c r="F24" s="22" t="str">
        <f t="shared" si="43"/>
        <v/>
      </c>
      <c r="G24" s="22" t="str">
        <f t="shared" si="43"/>
        <v/>
      </c>
      <c r="H24" s="12"/>
      <c r="I24" s="27" t="str">
        <f t="shared" si="44"/>
        <v/>
      </c>
      <c r="J24" s="27" t="str">
        <f t="shared" si="40"/>
        <v/>
      </c>
      <c r="K24" s="21" t="str">
        <f t="shared" si="45"/>
        <v/>
      </c>
      <c r="L24" s="14" t="str">
        <f t="shared" si="45"/>
        <v/>
      </c>
      <c r="M24" s="12"/>
      <c r="N24" s="21" t="str">
        <f t="shared" si="29"/>
        <v/>
      </c>
      <c r="O24" s="12"/>
      <c r="P24" s="12"/>
      <c r="Q24" s="21" t="str">
        <f t="shared" si="30"/>
        <v/>
      </c>
      <c r="R24" s="36" t="str">
        <f t="shared" si="34"/>
        <v/>
      </c>
      <c r="S24" s="22" t="str">
        <f t="shared" si="46"/>
        <v/>
      </c>
      <c r="T24" s="28" t="str">
        <f t="shared" si="46"/>
        <v/>
      </c>
      <c r="U24" s="22" t="str">
        <f>IF(A24="","",VLOOKUP(S24,'[1]Indices RT &amp; ARQUUS'!$D:$H,4,FALSE))</f>
        <v/>
      </c>
      <c r="V24" s="23" t="str">
        <f>IF(A24="","",VLOOKUP(S24,'[1]Indices RT &amp; ARQUUS'!$D:$H,3,FALSE))</f>
        <v/>
      </c>
      <c r="W24" s="13"/>
      <c r="X24" s="37" t="str">
        <f t="shared" si="1"/>
        <v/>
      </c>
      <c r="Y24" s="37" t="str">
        <f t="shared" si="2"/>
        <v/>
      </c>
      <c r="Z24" s="22" t="str">
        <f t="shared" si="3"/>
        <v/>
      </c>
      <c r="AA24" s="25" t="str">
        <f t="shared" si="4"/>
        <v/>
      </c>
      <c r="AB24" s="24" t="str">
        <f t="shared" si="5"/>
        <v/>
      </c>
      <c r="AC24" s="37" t="str">
        <f t="shared" si="6"/>
        <v/>
      </c>
      <c r="AD24" s="37" t="str">
        <f t="shared" si="7"/>
        <v/>
      </c>
      <c r="AE24" s="22" t="str">
        <f t="shared" si="8"/>
        <v/>
      </c>
      <c r="AF24" s="22" t="str">
        <f t="shared" si="9"/>
        <v/>
      </c>
      <c r="AG24" s="22" t="str">
        <f t="shared" si="10"/>
        <v/>
      </c>
      <c r="AH24" s="43" t="str">
        <f t="shared" si="11"/>
        <v/>
      </c>
      <c r="AI24" s="37" t="str">
        <f t="shared" si="12"/>
        <v/>
      </c>
      <c r="AJ24" s="44" t="str">
        <f t="shared" si="13"/>
        <v/>
      </c>
      <c r="AK24" s="45" t="str">
        <f t="shared" si="14"/>
        <v/>
      </c>
      <c r="AL24" s="52" t="str">
        <f t="shared" si="15"/>
        <v/>
      </c>
      <c r="AM24" s="52" t="str">
        <f t="shared" si="16"/>
        <v/>
      </c>
      <c r="AN24" s="52" t="str">
        <f t="shared" si="17"/>
        <v/>
      </c>
      <c r="AO24" s="52" t="str">
        <f t="shared" si="18"/>
        <v/>
      </c>
      <c r="AP24" s="52" t="str">
        <f t="shared" si="19"/>
        <v/>
      </c>
      <c r="AQ24" s="52" t="str">
        <f t="shared" si="20"/>
        <v/>
      </c>
      <c r="AR24" s="67"/>
      <c r="AS24" s="67"/>
      <c r="AT24" s="67"/>
      <c r="AU24" s="67"/>
      <c r="AV24" s="67"/>
      <c r="AW24" s="67"/>
      <c r="AX24" s="68" t="str">
        <f t="shared" si="21"/>
        <v/>
      </c>
      <c r="AY24" s="68" t="str">
        <f t="shared" si="21"/>
        <v/>
      </c>
      <c r="AZ24" s="68" t="str">
        <f t="shared" si="21"/>
        <v/>
      </c>
      <c r="BA24" s="68" t="str">
        <f t="shared" si="21"/>
        <v/>
      </c>
      <c r="BB24" s="68" t="str">
        <f t="shared" si="21"/>
        <v/>
      </c>
      <c r="BC24" s="69" t="str">
        <f t="shared" si="32"/>
        <v/>
      </c>
      <c r="BD24" s="42"/>
      <c r="BE24" s="46" t="str">
        <f t="shared" si="33"/>
        <v/>
      </c>
      <c r="BF24" s="46" t="str">
        <f t="shared" si="22"/>
        <v/>
      </c>
      <c r="BG24" s="46" t="str">
        <f t="shared" si="23"/>
        <v/>
      </c>
      <c r="BH24" s="46" t="str">
        <f t="shared" si="24"/>
        <v/>
      </c>
      <c r="BI24" s="47" t="str">
        <f t="shared" si="25"/>
        <v/>
      </c>
      <c r="BJ24" s="15">
        <f t="shared" si="26"/>
        <v>0</v>
      </c>
    </row>
    <row r="25" spans="1:62" s="15" customFormat="1" ht="15.75" customHeight="1" x14ac:dyDescent="0.25">
      <c r="A25" s="20" t="str">
        <f t="shared" si="42"/>
        <v/>
      </c>
      <c r="B25" s="10"/>
      <c r="C25" s="10"/>
      <c r="D25" s="26" t="str">
        <f t="shared" si="43"/>
        <v/>
      </c>
      <c r="E25" s="22" t="str">
        <f t="shared" si="43"/>
        <v/>
      </c>
      <c r="F25" s="22" t="str">
        <f t="shared" si="43"/>
        <v/>
      </c>
      <c r="G25" s="22" t="str">
        <f t="shared" si="43"/>
        <v/>
      </c>
      <c r="H25" s="12"/>
      <c r="I25" s="27" t="str">
        <f t="shared" si="44"/>
        <v/>
      </c>
      <c r="J25" s="27" t="str">
        <f t="shared" si="40"/>
        <v/>
      </c>
      <c r="K25" s="21" t="str">
        <f t="shared" si="45"/>
        <v/>
      </c>
      <c r="L25" s="14" t="str">
        <f t="shared" si="45"/>
        <v/>
      </c>
      <c r="M25" s="12"/>
      <c r="N25" s="21" t="str">
        <f t="shared" si="29"/>
        <v/>
      </c>
      <c r="O25" s="12"/>
      <c r="P25" s="12"/>
      <c r="Q25" s="21" t="str">
        <f t="shared" si="30"/>
        <v/>
      </c>
      <c r="R25" s="36" t="str">
        <f t="shared" si="34"/>
        <v/>
      </c>
      <c r="S25" s="22" t="str">
        <f t="shared" si="46"/>
        <v/>
      </c>
      <c r="T25" s="28" t="str">
        <f t="shared" si="46"/>
        <v/>
      </c>
      <c r="U25" s="22" t="str">
        <f>IF(A25="","",VLOOKUP(S25,'[1]Indices RT &amp; ARQUUS'!$D:$H,4,FALSE))</f>
        <v/>
      </c>
      <c r="V25" s="23" t="str">
        <f>IF(A25="","",VLOOKUP(S25,'[1]Indices RT &amp; ARQUUS'!$D:$H,3,FALSE))</f>
        <v/>
      </c>
      <c r="W25" s="13"/>
      <c r="X25" s="37" t="str">
        <f t="shared" si="1"/>
        <v/>
      </c>
      <c r="Y25" s="37" t="str">
        <f t="shared" si="2"/>
        <v/>
      </c>
      <c r="Z25" s="22" t="str">
        <f t="shared" si="3"/>
        <v/>
      </c>
      <c r="AA25" s="25" t="str">
        <f t="shared" si="4"/>
        <v/>
      </c>
      <c r="AB25" s="24" t="str">
        <f t="shared" si="5"/>
        <v/>
      </c>
      <c r="AC25" s="37" t="str">
        <f t="shared" si="6"/>
        <v/>
      </c>
      <c r="AD25" s="37" t="str">
        <f t="shared" si="7"/>
        <v/>
      </c>
      <c r="AE25" s="22" t="str">
        <f t="shared" si="8"/>
        <v/>
      </c>
      <c r="AF25" s="22" t="str">
        <f t="shared" si="9"/>
        <v/>
      </c>
      <c r="AG25" s="22" t="str">
        <f t="shared" si="10"/>
        <v/>
      </c>
      <c r="AH25" s="43" t="str">
        <f t="shared" si="11"/>
        <v/>
      </c>
      <c r="AI25" s="37" t="str">
        <f t="shared" si="12"/>
        <v/>
      </c>
      <c r="AJ25" s="44" t="str">
        <f t="shared" si="13"/>
        <v/>
      </c>
      <c r="AK25" s="45" t="str">
        <f t="shared" si="14"/>
        <v/>
      </c>
      <c r="AL25" s="52" t="str">
        <f t="shared" si="15"/>
        <v/>
      </c>
      <c r="AM25" s="52" t="str">
        <f t="shared" si="16"/>
        <v/>
      </c>
      <c r="AN25" s="52" t="str">
        <f t="shared" si="17"/>
        <v/>
      </c>
      <c r="AO25" s="52" t="str">
        <f t="shared" si="18"/>
        <v/>
      </c>
      <c r="AP25" s="52" t="str">
        <f t="shared" si="19"/>
        <v/>
      </c>
      <c r="AQ25" s="52" t="str">
        <f t="shared" si="20"/>
        <v/>
      </c>
      <c r="AR25" s="67"/>
      <c r="AS25" s="67"/>
      <c r="AT25" s="67"/>
      <c r="AU25" s="67"/>
      <c r="AV25" s="67"/>
      <c r="AW25" s="67"/>
      <c r="AX25" s="68" t="str">
        <f t="shared" si="21"/>
        <v/>
      </c>
      <c r="AY25" s="68" t="str">
        <f t="shared" si="21"/>
        <v/>
      </c>
      <c r="AZ25" s="68" t="str">
        <f t="shared" si="21"/>
        <v/>
      </c>
      <c r="BA25" s="68" t="str">
        <f t="shared" si="21"/>
        <v/>
      </c>
      <c r="BB25" s="68" t="str">
        <f t="shared" si="21"/>
        <v/>
      </c>
      <c r="BC25" s="69" t="str">
        <f t="shared" si="32"/>
        <v/>
      </c>
      <c r="BD25" s="42"/>
      <c r="BE25" s="46" t="str">
        <f t="shared" si="33"/>
        <v/>
      </c>
      <c r="BF25" s="46" t="str">
        <f t="shared" si="22"/>
        <v/>
      </c>
      <c r="BG25" s="46" t="str">
        <f t="shared" si="23"/>
        <v/>
      </c>
      <c r="BH25" s="46" t="str">
        <f t="shared" si="24"/>
        <v/>
      </c>
      <c r="BI25" s="47" t="str">
        <f t="shared" si="25"/>
        <v/>
      </c>
      <c r="BJ25" s="15">
        <f t="shared" si="26"/>
        <v>0</v>
      </c>
    </row>
    <row r="26" spans="1:62" s="15" customFormat="1" ht="15.75" customHeight="1" x14ac:dyDescent="0.25">
      <c r="A26" s="20" t="str">
        <f t="shared" si="42"/>
        <v/>
      </c>
      <c r="B26" s="10"/>
      <c r="C26" s="10"/>
      <c r="D26" s="26" t="str">
        <f t="shared" si="43"/>
        <v/>
      </c>
      <c r="E26" s="22" t="str">
        <f t="shared" si="43"/>
        <v/>
      </c>
      <c r="F26" s="22" t="str">
        <f t="shared" si="43"/>
        <v/>
      </c>
      <c r="G26" s="22" t="str">
        <f t="shared" si="43"/>
        <v/>
      </c>
      <c r="H26" s="12"/>
      <c r="I26" s="27" t="str">
        <f t="shared" si="44"/>
        <v/>
      </c>
      <c r="J26" s="27" t="str">
        <f t="shared" si="40"/>
        <v/>
      </c>
      <c r="K26" s="21" t="str">
        <f t="shared" si="45"/>
        <v/>
      </c>
      <c r="L26" s="14" t="str">
        <f t="shared" si="45"/>
        <v/>
      </c>
      <c r="M26" s="12"/>
      <c r="N26" s="21" t="str">
        <f t="shared" si="29"/>
        <v/>
      </c>
      <c r="O26" s="12"/>
      <c r="P26" s="12"/>
      <c r="Q26" s="21" t="str">
        <f t="shared" si="30"/>
        <v/>
      </c>
      <c r="R26" s="36" t="str">
        <f t="shared" si="34"/>
        <v/>
      </c>
      <c r="S26" s="22" t="str">
        <f t="shared" si="46"/>
        <v/>
      </c>
      <c r="T26" s="28" t="str">
        <f t="shared" si="46"/>
        <v/>
      </c>
      <c r="U26" s="22" t="str">
        <f>IF(A26="","",VLOOKUP(S26,'[1]Indices RT &amp; ARQUUS'!$D:$H,4,FALSE))</f>
        <v/>
      </c>
      <c r="V26" s="23" t="str">
        <f>IF(A26="","",VLOOKUP(S26,'[1]Indices RT &amp; ARQUUS'!$D:$H,3,FALSE))</f>
        <v/>
      </c>
      <c r="W26" s="13"/>
      <c r="X26" s="37" t="str">
        <f t="shared" si="1"/>
        <v/>
      </c>
      <c r="Y26" s="37" t="str">
        <f t="shared" si="2"/>
        <v/>
      </c>
      <c r="Z26" s="22" t="str">
        <f t="shared" si="3"/>
        <v/>
      </c>
      <c r="AA26" s="25" t="str">
        <f t="shared" si="4"/>
        <v/>
      </c>
      <c r="AB26" s="24" t="str">
        <f t="shared" si="5"/>
        <v/>
      </c>
      <c r="AC26" s="37" t="str">
        <f t="shared" si="6"/>
        <v/>
      </c>
      <c r="AD26" s="37" t="str">
        <f t="shared" si="7"/>
        <v/>
      </c>
      <c r="AE26" s="22" t="str">
        <f t="shared" si="8"/>
        <v/>
      </c>
      <c r="AF26" s="22" t="str">
        <f t="shared" si="9"/>
        <v/>
      </c>
      <c r="AG26" s="22" t="str">
        <f t="shared" si="10"/>
        <v/>
      </c>
      <c r="AH26" s="43" t="str">
        <f t="shared" si="11"/>
        <v/>
      </c>
      <c r="AI26" s="37" t="str">
        <f t="shared" si="12"/>
        <v/>
      </c>
      <c r="AJ26" s="44" t="str">
        <f t="shared" si="13"/>
        <v/>
      </c>
      <c r="AK26" s="45" t="str">
        <f t="shared" si="14"/>
        <v/>
      </c>
      <c r="AL26" s="52" t="str">
        <f t="shared" si="15"/>
        <v/>
      </c>
      <c r="AM26" s="52" t="str">
        <f t="shared" si="16"/>
        <v/>
      </c>
      <c r="AN26" s="52" t="str">
        <f t="shared" si="17"/>
        <v/>
      </c>
      <c r="AO26" s="52" t="str">
        <f t="shared" si="18"/>
        <v/>
      </c>
      <c r="AP26" s="52" t="str">
        <f t="shared" si="19"/>
        <v/>
      </c>
      <c r="AQ26" s="52" t="str">
        <f t="shared" si="20"/>
        <v/>
      </c>
      <c r="AR26" s="67"/>
      <c r="AS26" s="67"/>
      <c r="AT26" s="67"/>
      <c r="AU26" s="67"/>
      <c r="AV26" s="67"/>
      <c r="AW26" s="67"/>
      <c r="AX26" s="68" t="str">
        <f t="shared" si="21"/>
        <v/>
      </c>
      <c r="AY26" s="68" t="str">
        <f t="shared" si="21"/>
        <v/>
      </c>
      <c r="AZ26" s="68" t="str">
        <f t="shared" si="21"/>
        <v/>
      </c>
      <c r="BA26" s="68" t="str">
        <f t="shared" si="21"/>
        <v/>
      </c>
      <c r="BB26" s="68" t="str">
        <f t="shared" si="21"/>
        <v/>
      </c>
      <c r="BC26" s="69" t="str">
        <f t="shared" si="32"/>
        <v/>
      </c>
      <c r="BD26" s="42"/>
      <c r="BE26" s="46" t="str">
        <f t="shared" si="33"/>
        <v/>
      </c>
      <c r="BF26" s="46" t="str">
        <f t="shared" si="22"/>
        <v/>
      </c>
      <c r="BG26" s="46" t="str">
        <f t="shared" si="23"/>
        <v/>
      </c>
      <c r="BH26" s="46" t="str">
        <f t="shared" si="24"/>
        <v/>
      </c>
      <c r="BI26" s="47" t="str">
        <f t="shared" si="25"/>
        <v/>
      </c>
      <c r="BJ26" s="15">
        <f t="shared" si="26"/>
        <v>0</v>
      </c>
    </row>
    <row r="27" spans="1:62" s="15" customFormat="1" ht="15.75" customHeight="1" x14ac:dyDescent="0.25">
      <c r="A27" s="20" t="str">
        <f t="shared" si="42"/>
        <v/>
      </c>
      <c r="B27" s="10"/>
      <c r="C27" s="10"/>
      <c r="D27" s="26" t="str">
        <f t="shared" si="43"/>
        <v/>
      </c>
      <c r="E27" s="22" t="str">
        <f t="shared" si="43"/>
        <v/>
      </c>
      <c r="F27" s="22" t="str">
        <f t="shared" si="43"/>
        <v/>
      </c>
      <c r="G27" s="22" t="str">
        <f t="shared" si="43"/>
        <v/>
      </c>
      <c r="H27" s="12"/>
      <c r="I27" s="27" t="str">
        <f t="shared" si="44"/>
        <v/>
      </c>
      <c r="J27" s="27" t="str">
        <f t="shared" si="40"/>
        <v/>
      </c>
      <c r="K27" s="21" t="str">
        <f t="shared" si="45"/>
        <v/>
      </c>
      <c r="L27" s="14" t="str">
        <f t="shared" si="45"/>
        <v/>
      </c>
      <c r="M27" s="12"/>
      <c r="N27" s="21" t="str">
        <f t="shared" si="29"/>
        <v/>
      </c>
      <c r="O27" s="12"/>
      <c r="P27" s="12"/>
      <c r="Q27" s="21" t="str">
        <f t="shared" si="30"/>
        <v/>
      </c>
      <c r="R27" s="36" t="str">
        <f t="shared" si="34"/>
        <v/>
      </c>
      <c r="S27" s="22" t="str">
        <f t="shared" si="46"/>
        <v/>
      </c>
      <c r="T27" s="28" t="str">
        <f t="shared" si="46"/>
        <v/>
      </c>
      <c r="U27" s="22" t="str">
        <f>IF(A27="","",VLOOKUP(S27,'[1]Indices RT &amp; ARQUUS'!$D:$H,4,FALSE))</f>
        <v/>
      </c>
      <c r="V27" s="23" t="str">
        <f>IF(A27="","",VLOOKUP(S27,'[1]Indices RT &amp; ARQUUS'!$D:$H,3,FALSE))</f>
        <v/>
      </c>
      <c r="W27" s="13"/>
      <c r="X27" s="37" t="str">
        <f t="shared" si="1"/>
        <v/>
      </c>
      <c r="Y27" s="37" t="str">
        <f t="shared" si="2"/>
        <v/>
      </c>
      <c r="Z27" s="22" t="str">
        <f t="shared" si="3"/>
        <v/>
      </c>
      <c r="AA27" s="25" t="str">
        <f t="shared" si="4"/>
        <v/>
      </c>
      <c r="AB27" s="24" t="str">
        <f t="shared" si="5"/>
        <v/>
      </c>
      <c r="AC27" s="37" t="str">
        <f t="shared" si="6"/>
        <v/>
      </c>
      <c r="AD27" s="37" t="str">
        <f t="shared" si="7"/>
        <v/>
      </c>
      <c r="AE27" s="22" t="str">
        <f t="shared" si="8"/>
        <v/>
      </c>
      <c r="AF27" s="22" t="str">
        <f t="shared" si="9"/>
        <v/>
      </c>
      <c r="AG27" s="22" t="str">
        <f t="shared" si="10"/>
        <v/>
      </c>
      <c r="AH27" s="43" t="str">
        <f t="shared" si="11"/>
        <v/>
      </c>
      <c r="AI27" s="37" t="str">
        <f t="shared" si="12"/>
        <v/>
      </c>
      <c r="AJ27" s="44" t="str">
        <f t="shared" si="13"/>
        <v/>
      </c>
      <c r="AK27" s="45" t="str">
        <f t="shared" si="14"/>
        <v/>
      </c>
      <c r="AL27" s="52" t="str">
        <f t="shared" si="15"/>
        <v/>
      </c>
      <c r="AM27" s="52" t="str">
        <f t="shared" si="16"/>
        <v/>
      </c>
      <c r="AN27" s="52" t="str">
        <f t="shared" si="17"/>
        <v/>
      </c>
      <c r="AO27" s="52" t="str">
        <f t="shared" si="18"/>
        <v/>
      </c>
      <c r="AP27" s="52" t="str">
        <f t="shared" si="19"/>
        <v/>
      </c>
      <c r="AQ27" s="52" t="str">
        <f t="shared" si="20"/>
        <v/>
      </c>
      <c r="AR27" s="67"/>
      <c r="AS27" s="67"/>
      <c r="AT27" s="67"/>
      <c r="AU27" s="67"/>
      <c r="AV27" s="67"/>
      <c r="AW27" s="67"/>
      <c r="AX27" s="68" t="str">
        <f t="shared" si="21"/>
        <v/>
      </c>
      <c r="AY27" s="68" t="str">
        <f t="shared" si="21"/>
        <v/>
      </c>
      <c r="AZ27" s="68" t="str">
        <f t="shared" si="21"/>
        <v/>
      </c>
      <c r="BA27" s="68" t="str">
        <f t="shared" si="21"/>
        <v/>
      </c>
      <c r="BB27" s="68" t="str">
        <f t="shared" si="21"/>
        <v/>
      </c>
      <c r="BC27" s="69" t="str">
        <f t="shared" si="32"/>
        <v/>
      </c>
      <c r="BD27" s="42"/>
      <c r="BE27" s="46" t="str">
        <f t="shared" si="33"/>
        <v/>
      </c>
      <c r="BF27" s="46" t="str">
        <f t="shared" si="22"/>
        <v/>
      </c>
      <c r="BG27" s="46" t="str">
        <f t="shared" si="23"/>
        <v/>
      </c>
      <c r="BH27" s="46" t="str">
        <f t="shared" si="24"/>
        <v/>
      </c>
      <c r="BI27" s="47" t="str">
        <f t="shared" si="25"/>
        <v/>
      </c>
      <c r="BJ27" s="15">
        <f t="shared" si="26"/>
        <v>0</v>
      </c>
    </row>
    <row r="28" spans="1:62" s="15" customFormat="1" ht="15.75" customHeight="1" x14ac:dyDescent="0.25">
      <c r="A28" s="20" t="str">
        <f t="shared" si="42"/>
        <v/>
      </c>
      <c r="B28" s="10"/>
      <c r="C28" s="10"/>
      <c r="D28" s="26" t="str">
        <f t="shared" si="43"/>
        <v/>
      </c>
      <c r="E28" s="22" t="str">
        <f t="shared" si="43"/>
        <v/>
      </c>
      <c r="F28" s="22" t="str">
        <f t="shared" si="43"/>
        <v/>
      </c>
      <c r="G28" s="22" t="str">
        <f t="shared" si="43"/>
        <v/>
      </c>
      <c r="H28" s="12"/>
      <c r="I28" s="27" t="str">
        <f t="shared" si="44"/>
        <v/>
      </c>
      <c r="J28" s="27" t="str">
        <f t="shared" si="40"/>
        <v/>
      </c>
      <c r="K28" s="21" t="str">
        <f t="shared" si="45"/>
        <v/>
      </c>
      <c r="L28" s="14" t="str">
        <f t="shared" si="45"/>
        <v/>
      </c>
      <c r="M28" s="12"/>
      <c r="N28" s="21" t="str">
        <f t="shared" si="29"/>
        <v/>
      </c>
      <c r="O28" s="12"/>
      <c r="P28" s="12"/>
      <c r="Q28" s="21" t="str">
        <f t="shared" si="30"/>
        <v/>
      </c>
      <c r="R28" s="36" t="str">
        <f t="shared" si="34"/>
        <v/>
      </c>
      <c r="S28" s="22" t="str">
        <f t="shared" si="46"/>
        <v/>
      </c>
      <c r="T28" s="28" t="str">
        <f t="shared" si="46"/>
        <v/>
      </c>
      <c r="U28" s="22" t="str">
        <f>IF(A28="","",VLOOKUP(S28,'[1]Indices RT &amp; ARQUUS'!$D:$H,4,FALSE))</f>
        <v/>
      </c>
      <c r="V28" s="23" t="str">
        <f>IF(A28="","",VLOOKUP(S28,'[1]Indices RT &amp; ARQUUS'!$D:$H,3,FALSE))</f>
        <v/>
      </c>
      <c r="W28" s="13"/>
      <c r="X28" s="37" t="str">
        <f t="shared" si="1"/>
        <v/>
      </c>
      <c r="Y28" s="37" t="str">
        <f t="shared" si="2"/>
        <v/>
      </c>
      <c r="Z28" s="22" t="str">
        <f t="shared" si="3"/>
        <v/>
      </c>
      <c r="AA28" s="25" t="str">
        <f t="shared" si="4"/>
        <v/>
      </c>
      <c r="AB28" s="24" t="str">
        <f t="shared" si="5"/>
        <v/>
      </c>
      <c r="AC28" s="37" t="str">
        <f t="shared" si="6"/>
        <v/>
      </c>
      <c r="AD28" s="37" t="str">
        <f t="shared" si="7"/>
        <v/>
      </c>
      <c r="AE28" s="22" t="str">
        <f t="shared" si="8"/>
        <v/>
      </c>
      <c r="AF28" s="22" t="str">
        <f t="shared" si="9"/>
        <v/>
      </c>
      <c r="AG28" s="22" t="str">
        <f t="shared" si="10"/>
        <v/>
      </c>
      <c r="AH28" s="43" t="str">
        <f t="shared" si="11"/>
        <v/>
      </c>
      <c r="AI28" s="37" t="str">
        <f t="shared" si="12"/>
        <v/>
      </c>
      <c r="AJ28" s="44" t="str">
        <f t="shared" si="13"/>
        <v/>
      </c>
      <c r="AK28" s="45" t="str">
        <f t="shared" si="14"/>
        <v/>
      </c>
      <c r="AL28" s="52" t="str">
        <f t="shared" si="15"/>
        <v/>
      </c>
      <c r="AM28" s="52" t="str">
        <f t="shared" si="16"/>
        <v/>
      </c>
      <c r="AN28" s="52" t="str">
        <f t="shared" si="17"/>
        <v/>
      </c>
      <c r="AO28" s="52" t="str">
        <f t="shared" si="18"/>
        <v/>
      </c>
      <c r="AP28" s="52" t="str">
        <f t="shared" si="19"/>
        <v/>
      </c>
      <c r="AQ28" s="52" t="str">
        <f t="shared" si="20"/>
        <v/>
      </c>
      <c r="AR28" s="67"/>
      <c r="AS28" s="67"/>
      <c r="AT28" s="67"/>
      <c r="AU28" s="67"/>
      <c r="AV28" s="67"/>
      <c r="AW28" s="67"/>
      <c r="AX28" s="68" t="str">
        <f t="shared" si="21"/>
        <v/>
      </c>
      <c r="AY28" s="68" t="str">
        <f t="shared" si="21"/>
        <v/>
      </c>
      <c r="AZ28" s="68" t="str">
        <f t="shared" si="21"/>
        <v/>
      </c>
      <c r="BA28" s="68" t="str">
        <f t="shared" si="21"/>
        <v/>
      </c>
      <c r="BB28" s="68" t="str">
        <f t="shared" si="21"/>
        <v/>
      </c>
      <c r="BC28" s="69" t="str">
        <f t="shared" si="32"/>
        <v/>
      </c>
      <c r="BD28" s="42"/>
      <c r="BE28" s="46" t="str">
        <f t="shared" si="33"/>
        <v/>
      </c>
      <c r="BF28" s="46" t="str">
        <f t="shared" si="22"/>
        <v/>
      </c>
      <c r="BG28" s="46" t="str">
        <f t="shared" si="23"/>
        <v/>
      </c>
      <c r="BH28" s="46" t="str">
        <f t="shared" si="24"/>
        <v/>
      </c>
      <c r="BI28" s="47" t="str">
        <f t="shared" si="25"/>
        <v/>
      </c>
      <c r="BJ28" s="15">
        <f t="shared" si="26"/>
        <v>0</v>
      </c>
    </row>
    <row r="29" spans="1:62" s="15" customFormat="1" ht="15.75" customHeight="1" x14ac:dyDescent="0.25">
      <c r="A29" s="20" t="str">
        <f t="shared" si="42"/>
        <v/>
      </c>
      <c r="B29" s="10"/>
      <c r="C29" s="10"/>
      <c r="D29" s="26" t="str">
        <f t="shared" si="43"/>
        <v/>
      </c>
      <c r="E29" s="22" t="str">
        <f t="shared" si="43"/>
        <v/>
      </c>
      <c r="F29" s="22" t="str">
        <f t="shared" si="43"/>
        <v/>
      </c>
      <c r="G29" s="22" t="str">
        <f t="shared" si="43"/>
        <v/>
      </c>
      <c r="H29" s="12"/>
      <c r="I29" s="27" t="str">
        <f t="shared" si="44"/>
        <v/>
      </c>
      <c r="J29" s="27" t="str">
        <f t="shared" si="40"/>
        <v/>
      </c>
      <c r="K29" s="21" t="str">
        <f t="shared" si="45"/>
        <v/>
      </c>
      <c r="L29" s="14" t="str">
        <f t="shared" si="45"/>
        <v/>
      </c>
      <c r="M29" s="12"/>
      <c r="N29" s="21" t="str">
        <f t="shared" si="29"/>
        <v/>
      </c>
      <c r="O29" s="12"/>
      <c r="P29" s="12"/>
      <c r="Q29" s="21" t="str">
        <f t="shared" si="30"/>
        <v/>
      </c>
      <c r="R29" s="36" t="str">
        <f t="shared" si="34"/>
        <v/>
      </c>
      <c r="S29" s="22" t="str">
        <f t="shared" si="46"/>
        <v/>
      </c>
      <c r="T29" s="28" t="str">
        <f t="shared" si="46"/>
        <v/>
      </c>
      <c r="U29" s="22" t="str">
        <f>IF(A29="","",VLOOKUP(S29,'[1]Indices RT &amp; ARQUUS'!$D:$H,4,FALSE))</f>
        <v/>
      </c>
      <c r="V29" s="23" t="str">
        <f>IF(A29="","",VLOOKUP(S29,'[1]Indices RT &amp; ARQUUS'!$D:$H,3,FALSE))</f>
        <v/>
      </c>
      <c r="W29" s="13"/>
      <c r="X29" s="37" t="str">
        <f t="shared" si="1"/>
        <v/>
      </c>
      <c r="Y29" s="37" t="str">
        <f t="shared" si="2"/>
        <v/>
      </c>
      <c r="Z29" s="22" t="str">
        <f t="shared" si="3"/>
        <v/>
      </c>
      <c r="AA29" s="25" t="str">
        <f t="shared" si="4"/>
        <v/>
      </c>
      <c r="AB29" s="24" t="str">
        <f t="shared" si="5"/>
        <v/>
      </c>
      <c r="AC29" s="37" t="str">
        <f t="shared" si="6"/>
        <v/>
      </c>
      <c r="AD29" s="37" t="str">
        <f t="shared" si="7"/>
        <v/>
      </c>
      <c r="AE29" s="22" t="str">
        <f t="shared" si="8"/>
        <v/>
      </c>
      <c r="AF29" s="22" t="str">
        <f t="shared" si="9"/>
        <v/>
      </c>
      <c r="AG29" s="22" t="str">
        <f t="shared" si="10"/>
        <v/>
      </c>
      <c r="AH29" s="43" t="str">
        <f t="shared" si="11"/>
        <v/>
      </c>
      <c r="AI29" s="37" t="str">
        <f t="shared" si="12"/>
        <v/>
      </c>
      <c r="AJ29" s="44" t="str">
        <f t="shared" si="13"/>
        <v/>
      </c>
      <c r="AK29" s="45" t="str">
        <f t="shared" si="14"/>
        <v/>
      </c>
      <c r="AL29" s="52" t="str">
        <f t="shared" si="15"/>
        <v/>
      </c>
      <c r="AM29" s="52" t="str">
        <f t="shared" si="16"/>
        <v/>
      </c>
      <c r="AN29" s="52" t="str">
        <f t="shared" si="17"/>
        <v/>
      </c>
      <c r="AO29" s="52" t="str">
        <f t="shared" si="18"/>
        <v/>
      </c>
      <c r="AP29" s="52" t="str">
        <f t="shared" si="19"/>
        <v/>
      </c>
      <c r="AQ29" s="52" t="str">
        <f t="shared" si="20"/>
        <v/>
      </c>
      <c r="AR29" s="67"/>
      <c r="AS29" s="67"/>
      <c r="AT29" s="67"/>
      <c r="AU29" s="67"/>
      <c r="AV29" s="67"/>
      <c r="AW29" s="67"/>
      <c r="AX29" s="68" t="str">
        <f t="shared" si="21"/>
        <v/>
      </c>
      <c r="AY29" s="68" t="str">
        <f t="shared" si="21"/>
        <v/>
      </c>
      <c r="AZ29" s="68" t="str">
        <f t="shared" si="21"/>
        <v/>
      </c>
      <c r="BA29" s="68" t="str">
        <f t="shared" si="21"/>
        <v/>
      </c>
      <c r="BB29" s="68" t="str">
        <f t="shared" si="21"/>
        <v/>
      </c>
      <c r="BC29" s="69" t="str">
        <f t="shared" si="32"/>
        <v/>
      </c>
      <c r="BD29" s="42"/>
      <c r="BE29" s="46" t="str">
        <f t="shared" si="33"/>
        <v/>
      </c>
      <c r="BF29" s="46" t="str">
        <f t="shared" si="22"/>
        <v/>
      </c>
      <c r="BG29" s="46" t="str">
        <f t="shared" si="23"/>
        <v/>
      </c>
      <c r="BH29" s="46" t="str">
        <f t="shared" si="24"/>
        <v/>
      </c>
      <c r="BI29" s="47" t="str">
        <f t="shared" si="25"/>
        <v/>
      </c>
      <c r="BJ29" s="15">
        <f t="shared" si="26"/>
        <v>0</v>
      </c>
    </row>
    <row r="30" spans="1:62" s="15" customFormat="1" ht="15.75" customHeight="1" x14ac:dyDescent="0.25">
      <c r="A30" s="20" t="str">
        <f t="shared" si="42"/>
        <v/>
      </c>
      <c r="B30" s="10"/>
      <c r="C30" s="10"/>
      <c r="D30" s="26" t="str">
        <f t="shared" si="43"/>
        <v/>
      </c>
      <c r="E30" s="22" t="str">
        <f t="shared" si="43"/>
        <v/>
      </c>
      <c r="F30" s="22" t="str">
        <f t="shared" si="43"/>
        <v/>
      </c>
      <c r="G30" s="22" t="str">
        <f t="shared" si="43"/>
        <v/>
      </c>
      <c r="H30" s="12"/>
      <c r="I30" s="27" t="str">
        <f t="shared" si="44"/>
        <v/>
      </c>
      <c r="J30" s="27" t="str">
        <f t="shared" si="40"/>
        <v/>
      </c>
      <c r="K30" s="21" t="str">
        <f t="shared" si="45"/>
        <v/>
      </c>
      <c r="L30" s="14" t="str">
        <f t="shared" si="45"/>
        <v/>
      </c>
      <c r="M30" s="12"/>
      <c r="N30" s="21" t="str">
        <f t="shared" si="29"/>
        <v/>
      </c>
      <c r="O30" s="12"/>
      <c r="P30" s="12"/>
      <c r="Q30" s="21" t="str">
        <f t="shared" si="30"/>
        <v/>
      </c>
      <c r="R30" s="36" t="str">
        <f t="shared" si="34"/>
        <v/>
      </c>
      <c r="S30" s="22" t="str">
        <f t="shared" si="46"/>
        <v/>
      </c>
      <c r="T30" s="28" t="str">
        <f t="shared" si="46"/>
        <v/>
      </c>
      <c r="U30" s="22" t="str">
        <f>IF(A30="","",VLOOKUP(S30,'[1]Indices RT &amp; ARQUUS'!$D:$H,4,FALSE))</f>
        <v/>
      </c>
      <c r="V30" s="23" t="str">
        <f>IF(A30="","",VLOOKUP(S30,'[1]Indices RT &amp; ARQUUS'!$D:$H,3,FALSE))</f>
        <v/>
      </c>
      <c r="W30" s="13"/>
      <c r="X30" s="37" t="str">
        <f t="shared" si="1"/>
        <v/>
      </c>
      <c r="Y30" s="37" t="str">
        <f t="shared" si="2"/>
        <v/>
      </c>
      <c r="Z30" s="22" t="str">
        <f t="shared" si="3"/>
        <v/>
      </c>
      <c r="AA30" s="25" t="str">
        <f t="shared" si="4"/>
        <v/>
      </c>
      <c r="AB30" s="24" t="str">
        <f t="shared" si="5"/>
        <v/>
      </c>
      <c r="AC30" s="37" t="str">
        <f t="shared" si="6"/>
        <v/>
      </c>
      <c r="AD30" s="37" t="str">
        <f t="shared" si="7"/>
        <v/>
      </c>
      <c r="AE30" s="22" t="str">
        <f t="shared" si="8"/>
        <v/>
      </c>
      <c r="AF30" s="22" t="str">
        <f t="shared" si="9"/>
        <v/>
      </c>
      <c r="AG30" s="22" t="str">
        <f t="shared" si="10"/>
        <v/>
      </c>
      <c r="AH30" s="43" t="str">
        <f t="shared" si="11"/>
        <v/>
      </c>
      <c r="AI30" s="37" t="str">
        <f t="shared" si="12"/>
        <v/>
      </c>
      <c r="AJ30" s="44" t="str">
        <f t="shared" si="13"/>
        <v/>
      </c>
      <c r="AK30" s="45" t="str">
        <f t="shared" si="14"/>
        <v/>
      </c>
      <c r="AL30" s="52" t="str">
        <f t="shared" si="15"/>
        <v/>
      </c>
      <c r="AM30" s="52" t="str">
        <f t="shared" si="16"/>
        <v/>
      </c>
      <c r="AN30" s="52" t="str">
        <f t="shared" si="17"/>
        <v/>
      </c>
      <c r="AO30" s="52" t="str">
        <f t="shared" si="18"/>
        <v/>
      </c>
      <c r="AP30" s="52" t="str">
        <f t="shared" si="19"/>
        <v/>
      </c>
      <c r="AQ30" s="52" t="str">
        <f t="shared" si="20"/>
        <v/>
      </c>
      <c r="AR30" s="67"/>
      <c r="AS30" s="67"/>
      <c r="AT30" s="67"/>
      <c r="AU30" s="67"/>
      <c r="AV30" s="67"/>
      <c r="AW30" s="67"/>
      <c r="AX30" s="68" t="str">
        <f t="shared" si="21"/>
        <v/>
      </c>
      <c r="AY30" s="68" t="str">
        <f t="shared" si="21"/>
        <v/>
      </c>
      <c r="AZ30" s="68" t="str">
        <f t="shared" si="21"/>
        <v/>
      </c>
      <c r="BA30" s="68" t="str">
        <f t="shared" si="21"/>
        <v/>
      </c>
      <c r="BB30" s="68" t="str">
        <f t="shared" si="21"/>
        <v/>
      </c>
      <c r="BC30" s="69" t="str">
        <f t="shared" si="32"/>
        <v/>
      </c>
      <c r="BD30" s="42"/>
      <c r="BE30" s="46" t="str">
        <f t="shared" si="33"/>
        <v/>
      </c>
      <c r="BF30" s="46" t="str">
        <f t="shared" si="22"/>
        <v/>
      </c>
      <c r="BG30" s="46" t="str">
        <f t="shared" si="23"/>
        <v/>
      </c>
      <c r="BH30" s="46" t="str">
        <f t="shared" si="24"/>
        <v/>
      </c>
      <c r="BI30" s="47" t="str">
        <f t="shared" si="25"/>
        <v/>
      </c>
      <c r="BJ30" s="15">
        <f t="shared" si="26"/>
        <v>0</v>
      </c>
    </row>
    <row r="31" spans="1:62" s="15" customFormat="1" ht="15.75" customHeight="1" x14ac:dyDescent="0.25">
      <c r="A31" s="20" t="str">
        <f t="shared" si="42"/>
        <v/>
      </c>
      <c r="B31" s="10"/>
      <c r="C31" s="10"/>
      <c r="D31" s="26" t="str">
        <f t="shared" si="43"/>
        <v/>
      </c>
      <c r="E31" s="22" t="str">
        <f t="shared" si="43"/>
        <v/>
      </c>
      <c r="F31" s="22" t="str">
        <f t="shared" si="43"/>
        <v/>
      </c>
      <c r="G31" s="22" t="str">
        <f t="shared" si="43"/>
        <v/>
      </c>
      <c r="H31" s="12"/>
      <c r="I31" s="27" t="str">
        <f t="shared" si="44"/>
        <v/>
      </c>
      <c r="J31" s="27" t="str">
        <f t="shared" si="40"/>
        <v/>
      </c>
      <c r="K31" s="21" t="str">
        <f t="shared" si="45"/>
        <v/>
      </c>
      <c r="L31" s="14" t="str">
        <f t="shared" si="45"/>
        <v/>
      </c>
      <c r="M31" s="12"/>
      <c r="N31" s="21" t="str">
        <f t="shared" si="29"/>
        <v/>
      </c>
      <c r="O31" s="12"/>
      <c r="P31" s="12"/>
      <c r="Q31" s="21" t="str">
        <f t="shared" si="30"/>
        <v/>
      </c>
      <c r="R31" s="36" t="str">
        <f t="shared" si="34"/>
        <v/>
      </c>
      <c r="S31" s="22" t="str">
        <f t="shared" si="46"/>
        <v/>
      </c>
      <c r="T31" s="28" t="str">
        <f t="shared" si="46"/>
        <v/>
      </c>
      <c r="U31" s="22" t="str">
        <f>IF(A31="","",VLOOKUP(S31,'[1]Indices RT &amp; ARQUUS'!$D:$H,4,FALSE))</f>
        <v/>
      </c>
      <c r="V31" s="23" t="str">
        <f>IF(A31="","",VLOOKUP(S31,'[1]Indices RT &amp; ARQUUS'!$D:$H,3,FALSE))</f>
        <v/>
      </c>
      <c r="W31" s="13"/>
      <c r="X31" s="37" t="str">
        <f t="shared" si="1"/>
        <v/>
      </c>
      <c r="Y31" s="37" t="str">
        <f t="shared" si="2"/>
        <v/>
      </c>
      <c r="Z31" s="22" t="str">
        <f t="shared" si="3"/>
        <v/>
      </c>
      <c r="AA31" s="25" t="str">
        <f t="shared" si="4"/>
        <v/>
      </c>
      <c r="AB31" s="24" t="str">
        <f t="shared" si="5"/>
        <v/>
      </c>
      <c r="AC31" s="37" t="str">
        <f t="shared" si="6"/>
        <v/>
      </c>
      <c r="AD31" s="37" t="str">
        <f t="shared" si="7"/>
        <v/>
      </c>
      <c r="AE31" s="22" t="str">
        <f t="shared" si="8"/>
        <v/>
      </c>
      <c r="AF31" s="22" t="str">
        <f t="shared" si="9"/>
        <v/>
      </c>
      <c r="AG31" s="22" t="str">
        <f t="shared" si="10"/>
        <v/>
      </c>
      <c r="AH31" s="43" t="str">
        <f t="shared" si="11"/>
        <v/>
      </c>
      <c r="AI31" s="37" t="str">
        <f t="shared" si="12"/>
        <v/>
      </c>
      <c r="AJ31" s="44" t="str">
        <f t="shared" si="13"/>
        <v/>
      </c>
      <c r="AK31" s="45" t="str">
        <f t="shared" si="14"/>
        <v/>
      </c>
      <c r="AL31" s="52" t="str">
        <f t="shared" si="15"/>
        <v/>
      </c>
      <c r="AM31" s="52" t="str">
        <f t="shared" si="16"/>
        <v/>
      </c>
      <c r="AN31" s="52" t="str">
        <f t="shared" si="17"/>
        <v/>
      </c>
      <c r="AO31" s="52" t="str">
        <f t="shared" si="18"/>
        <v/>
      </c>
      <c r="AP31" s="52" t="str">
        <f t="shared" si="19"/>
        <v/>
      </c>
      <c r="AQ31" s="52" t="str">
        <f t="shared" si="20"/>
        <v/>
      </c>
      <c r="AR31" s="67"/>
      <c r="AS31" s="67"/>
      <c r="AT31" s="67"/>
      <c r="AU31" s="67"/>
      <c r="AV31" s="67"/>
      <c r="AW31" s="67"/>
      <c r="AX31" s="68" t="str">
        <f t="shared" si="21"/>
        <v/>
      </c>
      <c r="AY31" s="68" t="str">
        <f t="shared" si="21"/>
        <v/>
      </c>
      <c r="AZ31" s="68" t="str">
        <f t="shared" si="21"/>
        <v/>
      </c>
      <c r="BA31" s="68" t="str">
        <f t="shared" si="21"/>
        <v/>
      </c>
      <c r="BB31" s="68" t="str">
        <f t="shared" si="21"/>
        <v/>
      </c>
      <c r="BC31" s="69" t="str">
        <f t="shared" si="32"/>
        <v/>
      </c>
      <c r="BD31" s="42"/>
      <c r="BE31" s="46" t="str">
        <f t="shared" si="33"/>
        <v/>
      </c>
      <c r="BF31" s="46" t="str">
        <f t="shared" si="22"/>
        <v/>
      </c>
      <c r="BG31" s="46" t="str">
        <f t="shared" si="23"/>
        <v/>
      </c>
      <c r="BH31" s="46" t="str">
        <f t="shared" si="24"/>
        <v/>
      </c>
      <c r="BI31" s="47" t="str">
        <f t="shared" si="25"/>
        <v/>
      </c>
      <c r="BJ31" s="15">
        <f t="shared" si="26"/>
        <v>0</v>
      </c>
    </row>
    <row r="32" spans="1:62" s="15" customFormat="1" ht="15.75" customHeight="1" x14ac:dyDescent="0.25">
      <c r="A32" s="20" t="str">
        <f t="shared" si="42"/>
        <v/>
      </c>
      <c r="B32" s="10"/>
      <c r="C32" s="10"/>
      <c r="D32" s="26" t="str">
        <f t="shared" si="43"/>
        <v/>
      </c>
      <c r="E32" s="22" t="str">
        <f t="shared" si="43"/>
        <v/>
      </c>
      <c r="F32" s="22" t="str">
        <f t="shared" si="43"/>
        <v/>
      </c>
      <c r="G32" s="22" t="str">
        <f t="shared" si="43"/>
        <v/>
      </c>
      <c r="H32" s="12"/>
      <c r="I32" s="27" t="str">
        <f t="shared" si="44"/>
        <v/>
      </c>
      <c r="J32" s="27" t="str">
        <f t="shared" si="40"/>
        <v/>
      </c>
      <c r="K32" s="21" t="str">
        <f t="shared" si="45"/>
        <v/>
      </c>
      <c r="L32" s="14" t="str">
        <f t="shared" si="45"/>
        <v/>
      </c>
      <c r="M32" s="12"/>
      <c r="N32" s="21" t="str">
        <f t="shared" si="29"/>
        <v/>
      </c>
      <c r="O32" s="12"/>
      <c r="P32" s="12"/>
      <c r="Q32" s="21" t="str">
        <f t="shared" si="30"/>
        <v/>
      </c>
      <c r="R32" s="36" t="str">
        <f t="shared" si="34"/>
        <v/>
      </c>
      <c r="S32" s="22" t="str">
        <f t="shared" si="46"/>
        <v/>
      </c>
      <c r="T32" s="28" t="str">
        <f t="shared" si="46"/>
        <v/>
      </c>
      <c r="U32" s="22" t="str">
        <f>IF(A32="","",VLOOKUP(S32,'[1]Indices RT &amp; ARQUUS'!$D:$H,4,FALSE))</f>
        <v/>
      </c>
      <c r="V32" s="23" t="str">
        <f>IF(A32="","",VLOOKUP(S32,'[1]Indices RT &amp; ARQUUS'!$D:$H,3,FALSE))</f>
        <v/>
      </c>
      <c r="W32" s="13"/>
      <c r="X32" s="37" t="str">
        <f t="shared" si="1"/>
        <v/>
      </c>
      <c r="Y32" s="37" t="str">
        <f t="shared" si="2"/>
        <v/>
      </c>
      <c r="Z32" s="22" t="str">
        <f t="shared" si="3"/>
        <v/>
      </c>
      <c r="AA32" s="25" t="str">
        <f t="shared" si="4"/>
        <v/>
      </c>
      <c r="AB32" s="24" t="str">
        <f t="shared" si="5"/>
        <v/>
      </c>
      <c r="AC32" s="37" t="str">
        <f t="shared" si="6"/>
        <v/>
      </c>
      <c r="AD32" s="37" t="str">
        <f t="shared" si="7"/>
        <v/>
      </c>
      <c r="AE32" s="22" t="str">
        <f t="shared" si="8"/>
        <v/>
      </c>
      <c r="AF32" s="22" t="str">
        <f t="shared" si="9"/>
        <v/>
      </c>
      <c r="AG32" s="22" t="str">
        <f t="shared" si="10"/>
        <v/>
      </c>
      <c r="AH32" s="43" t="str">
        <f t="shared" si="11"/>
        <v/>
      </c>
      <c r="AI32" s="37" t="str">
        <f t="shared" si="12"/>
        <v/>
      </c>
      <c r="AJ32" s="44" t="str">
        <f t="shared" si="13"/>
        <v/>
      </c>
      <c r="AK32" s="45" t="str">
        <f t="shared" si="14"/>
        <v/>
      </c>
      <c r="AL32" s="52" t="str">
        <f t="shared" si="15"/>
        <v/>
      </c>
      <c r="AM32" s="52" t="str">
        <f t="shared" si="16"/>
        <v/>
      </c>
      <c r="AN32" s="52" t="str">
        <f t="shared" si="17"/>
        <v/>
      </c>
      <c r="AO32" s="52" t="str">
        <f t="shared" si="18"/>
        <v/>
      </c>
      <c r="AP32" s="52" t="str">
        <f t="shared" si="19"/>
        <v/>
      </c>
      <c r="AQ32" s="52" t="str">
        <f t="shared" si="20"/>
        <v/>
      </c>
      <c r="AR32" s="67"/>
      <c r="AS32" s="67"/>
      <c r="AT32" s="67"/>
      <c r="AU32" s="67"/>
      <c r="AV32" s="67"/>
      <c r="AW32" s="67"/>
      <c r="AX32" s="68" t="str">
        <f t="shared" si="21"/>
        <v/>
      </c>
      <c r="AY32" s="68" t="str">
        <f t="shared" si="21"/>
        <v/>
      </c>
      <c r="AZ32" s="68" t="str">
        <f t="shared" si="21"/>
        <v/>
      </c>
      <c r="BA32" s="68" t="str">
        <f t="shared" si="21"/>
        <v/>
      </c>
      <c r="BB32" s="68" t="str">
        <f t="shared" si="21"/>
        <v/>
      </c>
      <c r="BC32" s="69" t="str">
        <f t="shared" si="32"/>
        <v/>
      </c>
      <c r="BD32" s="42"/>
      <c r="BE32" s="46" t="str">
        <f t="shared" si="33"/>
        <v/>
      </c>
      <c r="BF32" s="46" t="str">
        <f t="shared" si="22"/>
        <v/>
      </c>
      <c r="BG32" s="46" t="str">
        <f t="shared" si="23"/>
        <v/>
      </c>
      <c r="BH32" s="46" t="str">
        <f t="shared" si="24"/>
        <v/>
      </c>
      <c r="BI32" s="47" t="str">
        <f t="shared" si="25"/>
        <v/>
      </c>
      <c r="BJ32" s="15">
        <f t="shared" si="26"/>
        <v>0</v>
      </c>
    </row>
    <row r="33" spans="1:62" s="15" customFormat="1" ht="15.75" customHeight="1" x14ac:dyDescent="0.25">
      <c r="A33" s="20" t="str">
        <f t="shared" si="42"/>
        <v/>
      </c>
      <c r="B33" s="10"/>
      <c r="C33" s="10"/>
      <c r="D33" s="26" t="str">
        <f t="shared" si="43"/>
        <v/>
      </c>
      <c r="E33" s="22" t="str">
        <f t="shared" si="43"/>
        <v/>
      </c>
      <c r="F33" s="22" t="str">
        <f t="shared" si="43"/>
        <v/>
      </c>
      <c r="G33" s="22" t="str">
        <f t="shared" si="43"/>
        <v/>
      </c>
      <c r="H33" s="12"/>
      <c r="I33" s="27" t="str">
        <f t="shared" si="44"/>
        <v/>
      </c>
      <c r="J33" s="27" t="str">
        <f t="shared" si="40"/>
        <v/>
      </c>
      <c r="K33" s="21" t="str">
        <f t="shared" si="45"/>
        <v/>
      </c>
      <c r="L33" s="14" t="str">
        <f t="shared" si="45"/>
        <v/>
      </c>
      <c r="M33" s="12"/>
      <c r="N33" s="21" t="str">
        <f t="shared" si="29"/>
        <v/>
      </c>
      <c r="O33" s="12"/>
      <c r="P33" s="12"/>
      <c r="Q33" s="21" t="str">
        <f t="shared" si="30"/>
        <v/>
      </c>
      <c r="R33" s="36" t="str">
        <f t="shared" si="34"/>
        <v/>
      </c>
      <c r="S33" s="22" t="str">
        <f t="shared" si="46"/>
        <v/>
      </c>
      <c r="T33" s="28" t="str">
        <f t="shared" si="46"/>
        <v/>
      </c>
      <c r="U33" s="22" t="str">
        <f>IF(A33="","",VLOOKUP(S33,'[1]Indices RT &amp; ARQUUS'!$D:$H,4,FALSE))</f>
        <v/>
      </c>
      <c r="V33" s="23" t="str">
        <f>IF(A33="","",VLOOKUP(S33,'[1]Indices RT &amp; ARQUUS'!$D:$H,3,FALSE))</f>
        <v/>
      </c>
      <c r="W33" s="13"/>
      <c r="X33" s="37" t="str">
        <f t="shared" si="1"/>
        <v/>
      </c>
      <c r="Y33" s="37" t="str">
        <f t="shared" si="2"/>
        <v/>
      </c>
      <c r="Z33" s="22" t="str">
        <f t="shared" si="3"/>
        <v/>
      </c>
      <c r="AA33" s="25" t="str">
        <f t="shared" si="4"/>
        <v/>
      </c>
      <c r="AB33" s="24" t="str">
        <f t="shared" si="5"/>
        <v/>
      </c>
      <c r="AC33" s="37" t="str">
        <f t="shared" si="6"/>
        <v/>
      </c>
      <c r="AD33" s="37" t="str">
        <f t="shared" si="7"/>
        <v/>
      </c>
      <c r="AE33" s="22" t="str">
        <f t="shared" si="8"/>
        <v/>
      </c>
      <c r="AF33" s="22" t="str">
        <f t="shared" si="9"/>
        <v/>
      </c>
      <c r="AG33" s="22" t="str">
        <f t="shared" si="10"/>
        <v/>
      </c>
      <c r="AH33" s="43" t="str">
        <f t="shared" si="11"/>
        <v/>
      </c>
      <c r="AI33" s="37" t="str">
        <f t="shared" si="12"/>
        <v/>
      </c>
      <c r="AJ33" s="44" t="str">
        <f t="shared" si="13"/>
        <v/>
      </c>
      <c r="AK33" s="45" t="str">
        <f t="shared" si="14"/>
        <v/>
      </c>
      <c r="AL33" s="52" t="str">
        <f t="shared" si="15"/>
        <v/>
      </c>
      <c r="AM33" s="52" t="str">
        <f t="shared" si="16"/>
        <v/>
      </c>
      <c r="AN33" s="52" t="str">
        <f t="shared" si="17"/>
        <v/>
      </c>
      <c r="AO33" s="52" t="str">
        <f t="shared" si="18"/>
        <v/>
      </c>
      <c r="AP33" s="52" t="str">
        <f t="shared" si="19"/>
        <v/>
      </c>
      <c r="AQ33" s="52" t="str">
        <f t="shared" si="20"/>
        <v/>
      </c>
      <c r="AR33" s="67"/>
      <c r="AS33" s="67"/>
      <c r="AT33" s="67"/>
      <c r="AU33" s="67"/>
      <c r="AV33" s="67"/>
      <c r="AW33" s="67"/>
      <c r="AX33" s="68" t="str">
        <f t="shared" si="21"/>
        <v/>
      </c>
      <c r="AY33" s="68" t="str">
        <f t="shared" si="21"/>
        <v/>
      </c>
      <c r="AZ33" s="68" t="str">
        <f t="shared" si="21"/>
        <v/>
      </c>
      <c r="BA33" s="68" t="str">
        <f t="shared" si="21"/>
        <v/>
      </c>
      <c r="BB33" s="68" t="str">
        <f t="shared" si="21"/>
        <v/>
      </c>
      <c r="BC33" s="69" t="str">
        <f t="shared" si="32"/>
        <v/>
      </c>
      <c r="BD33" s="42"/>
      <c r="BE33" s="46" t="str">
        <f t="shared" si="33"/>
        <v/>
      </c>
      <c r="BF33" s="46" t="str">
        <f t="shared" si="22"/>
        <v/>
      </c>
      <c r="BG33" s="46" t="str">
        <f t="shared" si="23"/>
        <v/>
      </c>
      <c r="BH33" s="46" t="str">
        <f t="shared" si="24"/>
        <v/>
      </c>
      <c r="BI33" s="47" t="str">
        <f t="shared" si="25"/>
        <v/>
      </c>
      <c r="BJ33" s="15">
        <f t="shared" si="26"/>
        <v>0</v>
      </c>
    </row>
    <row r="34" spans="1:62" s="15" customFormat="1" ht="15.75" customHeight="1" x14ac:dyDescent="0.25">
      <c r="A34" s="20" t="str">
        <f t="shared" si="42"/>
        <v/>
      </c>
      <c r="B34" s="10"/>
      <c r="C34" s="10"/>
      <c r="D34" s="26" t="str">
        <f t="shared" si="43"/>
        <v/>
      </c>
      <c r="E34" s="22" t="str">
        <f t="shared" si="43"/>
        <v/>
      </c>
      <c r="F34" s="22" t="str">
        <f t="shared" si="43"/>
        <v/>
      </c>
      <c r="G34" s="22" t="str">
        <f t="shared" si="43"/>
        <v/>
      </c>
      <c r="H34" s="12"/>
      <c r="I34" s="27" t="str">
        <f t="shared" si="44"/>
        <v/>
      </c>
      <c r="J34" s="27" t="str">
        <f t="shared" si="40"/>
        <v/>
      </c>
      <c r="K34" s="21" t="str">
        <f t="shared" si="45"/>
        <v/>
      </c>
      <c r="L34" s="14" t="str">
        <f t="shared" si="45"/>
        <v/>
      </c>
      <c r="M34" s="12"/>
      <c r="N34" s="21" t="str">
        <f t="shared" si="29"/>
        <v/>
      </c>
      <c r="O34" s="12"/>
      <c r="P34" s="12"/>
      <c r="Q34" s="21" t="str">
        <f t="shared" si="30"/>
        <v/>
      </c>
      <c r="R34" s="36" t="str">
        <f t="shared" si="34"/>
        <v/>
      </c>
      <c r="S34" s="22" t="str">
        <f t="shared" si="46"/>
        <v/>
      </c>
      <c r="T34" s="28" t="str">
        <f t="shared" si="46"/>
        <v/>
      </c>
      <c r="U34" s="22" t="str">
        <f>IF(A34="","",VLOOKUP(S34,'[1]Indices RT &amp; ARQUUS'!$D:$H,4,FALSE))</f>
        <v/>
      </c>
      <c r="V34" s="23" t="str">
        <f>IF(A34="","",VLOOKUP(S34,'[1]Indices RT &amp; ARQUUS'!$D:$H,3,FALSE))</f>
        <v/>
      </c>
      <c r="W34" s="13"/>
      <c r="X34" s="37" t="str">
        <f t="shared" si="1"/>
        <v/>
      </c>
      <c r="Y34" s="37" t="str">
        <f t="shared" si="2"/>
        <v/>
      </c>
      <c r="Z34" s="22" t="str">
        <f t="shared" si="3"/>
        <v/>
      </c>
      <c r="AA34" s="25" t="str">
        <f t="shared" si="4"/>
        <v/>
      </c>
      <c r="AB34" s="24" t="str">
        <f t="shared" si="5"/>
        <v/>
      </c>
      <c r="AC34" s="37" t="str">
        <f t="shared" si="6"/>
        <v/>
      </c>
      <c r="AD34" s="37" t="str">
        <f t="shared" si="7"/>
        <v/>
      </c>
      <c r="AE34" s="22" t="str">
        <f t="shared" si="8"/>
        <v/>
      </c>
      <c r="AF34" s="22" t="str">
        <f t="shared" si="9"/>
        <v/>
      </c>
      <c r="AG34" s="22" t="str">
        <f t="shared" si="10"/>
        <v/>
      </c>
      <c r="AH34" s="43" t="str">
        <f t="shared" si="11"/>
        <v/>
      </c>
      <c r="AI34" s="37" t="str">
        <f t="shared" si="12"/>
        <v/>
      </c>
      <c r="AJ34" s="44" t="str">
        <f t="shared" si="13"/>
        <v/>
      </c>
      <c r="AK34" s="45" t="str">
        <f t="shared" si="14"/>
        <v/>
      </c>
      <c r="AL34" s="52" t="str">
        <f t="shared" si="15"/>
        <v/>
      </c>
      <c r="AM34" s="52" t="str">
        <f t="shared" si="16"/>
        <v/>
      </c>
      <c r="AN34" s="52" t="str">
        <f t="shared" si="17"/>
        <v/>
      </c>
      <c r="AO34" s="52" t="str">
        <f t="shared" si="18"/>
        <v/>
      </c>
      <c r="AP34" s="52" t="str">
        <f t="shared" si="19"/>
        <v/>
      </c>
      <c r="AQ34" s="52" t="str">
        <f t="shared" si="20"/>
        <v/>
      </c>
      <c r="AR34" s="67"/>
      <c r="AS34" s="67"/>
      <c r="AT34" s="67"/>
      <c r="AU34" s="67"/>
      <c r="AV34" s="67"/>
      <c r="AW34" s="67"/>
      <c r="AX34" s="68" t="str">
        <f t="shared" si="21"/>
        <v/>
      </c>
      <c r="AY34" s="68" t="str">
        <f t="shared" si="21"/>
        <v/>
      </c>
      <c r="AZ34" s="68" t="str">
        <f t="shared" si="21"/>
        <v/>
      </c>
      <c r="BA34" s="68" t="str">
        <f t="shared" si="21"/>
        <v/>
      </c>
      <c r="BB34" s="68" t="str">
        <f t="shared" si="21"/>
        <v/>
      </c>
      <c r="BC34" s="69" t="str">
        <f t="shared" si="32"/>
        <v/>
      </c>
      <c r="BD34" s="42"/>
      <c r="BE34" s="46" t="str">
        <f t="shared" si="33"/>
        <v/>
      </c>
      <c r="BF34" s="46" t="str">
        <f t="shared" si="22"/>
        <v/>
      </c>
      <c r="BG34" s="46" t="str">
        <f t="shared" si="23"/>
        <v/>
      </c>
      <c r="BH34" s="46" t="str">
        <f t="shared" si="24"/>
        <v/>
      </c>
      <c r="BI34" s="47" t="str">
        <f t="shared" si="25"/>
        <v/>
      </c>
      <c r="BJ34" s="15">
        <f t="shared" si="26"/>
        <v>0</v>
      </c>
    </row>
    <row r="35" spans="1:62" s="15" customFormat="1" ht="15.75" customHeight="1" x14ac:dyDescent="0.25">
      <c r="A35" s="20" t="str">
        <f t="shared" si="42"/>
        <v/>
      </c>
      <c r="B35" s="10"/>
      <c r="C35" s="10"/>
      <c r="D35" s="26" t="str">
        <f t="shared" si="43"/>
        <v/>
      </c>
      <c r="E35" s="22" t="str">
        <f t="shared" si="43"/>
        <v/>
      </c>
      <c r="F35" s="22" t="str">
        <f t="shared" si="43"/>
        <v/>
      </c>
      <c r="G35" s="22" t="str">
        <f t="shared" si="43"/>
        <v/>
      </c>
      <c r="H35" s="12"/>
      <c r="I35" s="27" t="str">
        <f t="shared" si="44"/>
        <v/>
      </c>
      <c r="J35" s="27" t="str">
        <f t="shared" si="40"/>
        <v/>
      </c>
      <c r="K35" s="21" t="str">
        <f t="shared" si="45"/>
        <v/>
      </c>
      <c r="L35" s="14" t="str">
        <f t="shared" si="45"/>
        <v/>
      </c>
      <c r="M35" s="12"/>
      <c r="N35" s="21" t="str">
        <f t="shared" si="29"/>
        <v/>
      </c>
      <c r="O35" s="12"/>
      <c r="P35" s="12"/>
      <c r="Q35" s="21" t="str">
        <f t="shared" si="30"/>
        <v/>
      </c>
      <c r="R35" s="36" t="str">
        <f t="shared" si="34"/>
        <v/>
      </c>
      <c r="S35" s="22" t="str">
        <f t="shared" si="46"/>
        <v/>
      </c>
      <c r="T35" s="28" t="str">
        <f t="shared" si="46"/>
        <v/>
      </c>
      <c r="U35" s="22" t="str">
        <f>IF(A35="","",VLOOKUP(S35,'[1]Indices RT &amp; ARQUUS'!$D:$H,4,FALSE))</f>
        <v/>
      </c>
      <c r="V35" s="23" t="str">
        <f>IF(A35="","",VLOOKUP(S35,'[1]Indices RT &amp; ARQUUS'!$D:$H,3,FALSE))</f>
        <v/>
      </c>
      <c r="W35" s="13"/>
      <c r="X35" s="37" t="str">
        <f t="shared" si="1"/>
        <v/>
      </c>
      <c r="Y35" s="37" t="str">
        <f t="shared" si="2"/>
        <v/>
      </c>
      <c r="Z35" s="22" t="str">
        <f t="shared" si="3"/>
        <v/>
      </c>
      <c r="AA35" s="25" t="str">
        <f t="shared" si="4"/>
        <v/>
      </c>
      <c r="AB35" s="24" t="str">
        <f t="shared" si="5"/>
        <v/>
      </c>
      <c r="AC35" s="37" t="str">
        <f t="shared" si="6"/>
        <v/>
      </c>
      <c r="AD35" s="37" t="str">
        <f t="shared" si="7"/>
        <v/>
      </c>
      <c r="AE35" s="22" t="str">
        <f t="shared" si="8"/>
        <v/>
      </c>
      <c r="AF35" s="22" t="str">
        <f t="shared" si="9"/>
        <v/>
      </c>
      <c r="AG35" s="22" t="str">
        <f t="shared" si="10"/>
        <v/>
      </c>
      <c r="AH35" s="43" t="str">
        <f t="shared" si="11"/>
        <v/>
      </c>
      <c r="AI35" s="37" t="str">
        <f t="shared" si="12"/>
        <v/>
      </c>
      <c r="AJ35" s="44" t="str">
        <f t="shared" si="13"/>
        <v/>
      </c>
      <c r="AK35" s="45" t="str">
        <f t="shared" si="14"/>
        <v/>
      </c>
      <c r="AL35" s="52" t="str">
        <f t="shared" si="15"/>
        <v/>
      </c>
      <c r="AM35" s="52" t="str">
        <f t="shared" si="16"/>
        <v/>
      </c>
      <c r="AN35" s="52" t="str">
        <f t="shared" si="17"/>
        <v/>
      </c>
      <c r="AO35" s="52" t="str">
        <f t="shared" si="18"/>
        <v/>
      </c>
      <c r="AP35" s="52" t="str">
        <f t="shared" si="19"/>
        <v/>
      </c>
      <c r="AQ35" s="52" t="str">
        <f t="shared" si="20"/>
        <v/>
      </c>
      <c r="AR35" s="67"/>
      <c r="AS35" s="67"/>
      <c r="AT35" s="67"/>
      <c r="AU35" s="67"/>
      <c r="AV35" s="67"/>
      <c r="AW35" s="67"/>
      <c r="AX35" s="68" t="str">
        <f t="shared" si="21"/>
        <v/>
      </c>
      <c r="AY35" s="68" t="str">
        <f t="shared" si="21"/>
        <v/>
      </c>
      <c r="AZ35" s="68" t="str">
        <f t="shared" si="21"/>
        <v/>
      </c>
      <c r="BA35" s="68" t="str">
        <f t="shared" si="21"/>
        <v/>
      </c>
      <c r="BB35" s="68" t="str">
        <f t="shared" si="21"/>
        <v/>
      </c>
      <c r="BC35" s="69" t="str">
        <f t="shared" si="32"/>
        <v/>
      </c>
      <c r="BD35" s="42"/>
      <c r="BE35" s="46" t="str">
        <f t="shared" si="33"/>
        <v/>
      </c>
      <c r="BF35" s="46" t="str">
        <f t="shared" si="22"/>
        <v/>
      </c>
      <c r="BG35" s="46" t="str">
        <f t="shared" si="23"/>
        <v/>
      </c>
      <c r="BH35" s="46" t="str">
        <f t="shared" si="24"/>
        <v/>
      </c>
      <c r="BI35" s="47" t="str">
        <f t="shared" si="25"/>
        <v/>
      </c>
      <c r="BJ35" s="15">
        <f t="shared" si="26"/>
        <v>0</v>
      </c>
    </row>
    <row r="36" spans="1:62" s="15" customFormat="1" ht="15.75" customHeight="1" x14ac:dyDescent="0.25">
      <c r="A36" s="20" t="str">
        <f t="shared" si="42"/>
        <v/>
      </c>
      <c r="B36" s="10"/>
      <c r="C36" s="10"/>
      <c r="D36" s="26" t="str">
        <f t="shared" ref="D36:G49" si="47">IF($A36="","",D35)</f>
        <v/>
      </c>
      <c r="E36" s="22" t="str">
        <f t="shared" si="47"/>
        <v/>
      </c>
      <c r="F36" s="22" t="str">
        <f t="shared" si="47"/>
        <v/>
      </c>
      <c r="G36" s="22" t="str">
        <f t="shared" si="47"/>
        <v/>
      </c>
      <c r="H36" s="12"/>
      <c r="I36" s="27" t="str">
        <f t="shared" si="44"/>
        <v/>
      </c>
      <c r="J36" s="27" t="str">
        <f t="shared" si="40"/>
        <v/>
      </c>
      <c r="K36" s="21" t="str">
        <f t="shared" ref="K36:L49" si="48">IF($A36="","",K35)</f>
        <v/>
      </c>
      <c r="L36" s="14" t="str">
        <f t="shared" si="48"/>
        <v/>
      </c>
      <c r="M36" s="12"/>
      <c r="N36" s="21" t="str">
        <f t="shared" si="29"/>
        <v/>
      </c>
      <c r="O36" s="12"/>
      <c r="P36" s="12"/>
      <c r="Q36" s="21" t="str">
        <f t="shared" si="30"/>
        <v/>
      </c>
      <c r="R36" s="36" t="str">
        <f t="shared" si="34"/>
        <v/>
      </c>
      <c r="S36" s="22" t="str">
        <f t="shared" ref="S36:T49" si="49">IF($A36="","",S35)</f>
        <v/>
      </c>
      <c r="T36" s="28" t="str">
        <f t="shared" si="49"/>
        <v/>
      </c>
      <c r="U36" s="22" t="str">
        <f>IF(A36="","",VLOOKUP(S36,'[1]Indices RT &amp; ARQUUS'!$D:$H,4,FALSE))</f>
        <v/>
      </c>
      <c r="V36" s="23" t="str">
        <f>IF(A36="","",VLOOKUP(S36,'[1]Indices RT &amp; ARQUUS'!$D:$H,3,FALSE))</f>
        <v/>
      </c>
      <c r="W36" s="13"/>
      <c r="X36" s="37" t="str">
        <f t="shared" si="1"/>
        <v/>
      </c>
      <c r="Y36" s="37" t="str">
        <f t="shared" si="2"/>
        <v/>
      </c>
      <c r="Z36" s="22" t="str">
        <f t="shared" si="3"/>
        <v/>
      </c>
      <c r="AA36" s="25" t="str">
        <f t="shared" si="4"/>
        <v/>
      </c>
      <c r="AB36" s="24" t="str">
        <f t="shared" si="5"/>
        <v/>
      </c>
      <c r="AC36" s="37" t="str">
        <f t="shared" si="6"/>
        <v/>
      </c>
      <c r="AD36" s="37" t="str">
        <f t="shared" si="7"/>
        <v/>
      </c>
      <c r="AE36" s="22" t="str">
        <f t="shared" si="8"/>
        <v/>
      </c>
      <c r="AF36" s="22" t="str">
        <f t="shared" si="9"/>
        <v/>
      </c>
      <c r="AG36" s="22" t="str">
        <f t="shared" si="10"/>
        <v/>
      </c>
      <c r="AH36" s="43" t="str">
        <f t="shared" si="11"/>
        <v/>
      </c>
      <c r="AI36" s="37" t="str">
        <f t="shared" si="12"/>
        <v/>
      </c>
      <c r="AJ36" s="44" t="str">
        <f t="shared" si="13"/>
        <v/>
      </c>
      <c r="AK36" s="45" t="str">
        <f t="shared" si="14"/>
        <v/>
      </c>
      <c r="AL36" s="52" t="str">
        <f t="shared" si="15"/>
        <v/>
      </c>
      <c r="AM36" s="52" t="str">
        <f t="shared" si="16"/>
        <v/>
      </c>
      <c r="AN36" s="52" t="str">
        <f t="shared" si="17"/>
        <v/>
      </c>
      <c r="AO36" s="52" t="str">
        <f t="shared" si="18"/>
        <v/>
      </c>
      <c r="AP36" s="52" t="str">
        <f t="shared" si="19"/>
        <v/>
      </c>
      <c r="AQ36" s="52" t="str">
        <f t="shared" si="20"/>
        <v/>
      </c>
      <c r="AR36" s="67"/>
      <c r="AS36" s="67"/>
      <c r="AT36" s="67"/>
      <c r="AU36" s="67"/>
      <c r="AV36" s="67"/>
      <c r="AW36" s="67"/>
      <c r="AX36" s="68" t="str">
        <f t="shared" si="21"/>
        <v/>
      </c>
      <c r="AY36" s="68" t="str">
        <f t="shared" si="21"/>
        <v/>
      </c>
      <c r="AZ36" s="68" t="str">
        <f t="shared" si="21"/>
        <v/>
      </c>
      <c r="BA36" s="68" t="str">
        <f t="shared" si="21"/>
        <v/>
      </c>
      <c r="BB36" s="68" t="str">
        <f t="shared" si="21"/>
        <v/>
      </c>
      <c r="BC36" s="69" t="str">
        <f t="shared" si="32"/>
        <v/>
      </c>
      <c r="BD36" s="42"/>
      <c r="BE36" s="46" t="str">
        <f t="shared" si="33"/>
        <v/>
      </c>
      <c r="BF36" s="46" t="str">
        <f t="shared" si="22"/>
        <v/>
      </c>
      <c r="BG36" s="46" t="str">
        <f t="shared" si="23"/>
        <v/>
      </c>
      <c r="BH36" s="46" t="str">
        <f t="shared" si="24"/>
        <v/>
      </c>
      <c r="BI36" s="47" t="str">
        <f t="shared" si="25"/>
        <v/>
      </c>
      <c r="BJ36" s="15">
        <f t="shared" si="26"/>
        <v>0</v>
      </c>
    </row>
    <row r="37" spans="1:62" s="15" customFormat="1" ht="15.75" customHeight="1" x14ac:dyDescent="0.25">
      <c r="A37" s="20" t="str">
        <f t="shared" si="42"/>
        <v/>
      </c>
      <c r="B37" s="10"/>
      <c r="C37" s="10"/>
      <c r="D37" s="26" t="str">
        <f t="shared" si="47"/>
        <v/>
      </c>
      <c r="E37" s="22" t="str">
        <f t="shared" si="47"/>
        <v/>
      </c>
      <c r="F37" s="22" t="str">
        <f t="shared" si="47"/>
        <v/>
      </c>
      <c r="G37" s="22" t="str">
        <f t="shared" si="47"/>
        <v/>
      </c>
      <c r="H37" s="12"/>
      <c r="I37" s="27" t="str">
        <f t="shared" si="44"/>
        <v/>
      </c>
      <c r="J37" s="27" t="str">
        <f t="shared" si="40"/>
        <v/>
      </c>
      <c r="K37" s="21" t="str">
        <f t="shared" si="48"/>
        <v/>
      </c>
      <c r="L37" s="14" t="str">
        <f t="shared" si="48"/>
        <v/>
      </c>
      <c r="M37" s="12"/>
      <c r="N37" s="21" t="str">
        <f t="shared" si="29"/>
        <v/>
      </c>
      <c r="O37" s="12"/>
      <c r="P37" s="12"/>
      <c r="Q37" s="21" t="str">
        <f t="shared" si="30"/>
        <v/>
      </c>
      <c r="R37" s="36" t="str">
        <f t="shared" si="34"/>
        <v/>
      </c>
      <c r="S37" s="22" t="str">
        <f t="shared" si="49"/>
        <v/>
      </c>
      <c r="T37" s="28" t="str">
        <f t="shared" si="49"/>
        <v/>
      </c>
      <c r="U37" s="22" t="str">
        <f>IF(A37="","",VLOOKUP(S37,'[1]Indices RT &amp; ARQUUS'!$D:$H,4,FALSE))</f>
        <v/>
      </c>
      <c r="V37" s="23" t="str">
        <f>IF(A37="","",VLOOKUP(S37,'[1]Indices RT &amp; ARQUUS'!$D:$H,3,FALSE))</f>
        <v/>
      </c>
      <c r="W37" s="13"/>
      <c r="X37" s="37" t="str">
        <f t="shared" si="1"/>
        <v/>
      </c>
      <c r="Y37" s="37" t="str">
        <f t="shared" si="2"/>
        <v/>
      </c>
      <c r="Z37" s="22" t="str">
        <f t="shared" si="3"/>
        <v/>
      </c>
      <c r="AA37" s="25" t="str">
        <f t="shared" si="4"/>
        <v/>
      </c>
      <c r="AB37" s="24" t="str">
        <f t="shared" si="5"/>
        <v/>
      </c>
      <c r="AC37" s="37" t="str">
        <f t="shared" si="6"/>
        <v/>
      </c>
      <c r="AD37" s="37" t="str">
        <f t="shared" si="7"/>
        <v/>
      </c>
      <c r="AE37" s="22" t="str">
        <f t="shared" si="8"/>
        <v/>
      </c>
      <c r="AF37" s="22" t="str">
        <f t="shared" si="9"/>
        <v/>
      </c>
      <c r="AG37" s="22" t="str">
        <f t="shared" si="10"/>
        <v/>
      </c>
      <c r="AH37" s="43" t="str">
        <f t="shared" si="11"/>
        <v/>
      </c>
      <c r="AI37" s="37" t="str">
        <f t="shared" si="12"/>
        <v/>
      </c>
      <c r="AJ37" s="44" t="str">
        <f t="shared" si="13"/>
        <v/>
      </c>
      <c r="AK37" s="45" t="str">
        <f t="shared" si="14"/>
        <v/>
      </c>
      <c r="AL37" s="52" t="str">
        <f t="shared" si="15"/>
        <v/>
      </c>
      <c r="AM37" s="52" t="str">
        <f t="shared" si="16"/>
        <v/>
      </c>
      <c r="AN37" s="52" t="str">
        <f t="shared" si="17"/>
        <v/>
      </c>
      <c r="AO37" s="52" t="str">
        <f t="shared" si="18"/>
        <v/>
      </c>
      <c r="AP37" s="52" t="str">
        <f t="shared" si="19"/>
        <v/>
      </c>
      <c r="AQ37" s="52" t="str">
        <f t="shared" si="20"/>
        <v/>
      </c>
      <c r="AR37" s="67"/>
      <c r="AS37" s="67"/>
      <c r="AT37" s="67"/>
      <c r="AU37" s="67"/>
      <c r="AV37" s="67"/>
      <c r="AW37" s="67"/>
      <c r="AX37" s="68" t="str">
        <f t="shared" si="21"/>
        <v/>
      </c>
      <c r="AY37" s="68" t="str">
        <f t="shared" si="21"/>
        <v/>
      </c>
      <c r="AZ37" s="68" t="str">
        <f t="shared" si="21"/>
        <v/>
      </c>
      <c r="BA37" s="68" t="str">
        <f t="shared" si="21"/>
        <v/>
      </c>
      <c r="BB37" s="68" t="str">
        <f t="shared" si="21"/>
        <v/>
      </c>
      <c r="BC37" s="69" t="str">
        <f t="shared" si="32"/>
        <v/>
      </c>
      <c r="BD37" s="42"/>
      <c r="BE37" s="46" t="str">
        <f t="shared" si="33"/>
        <v/>
      </c>
      <c r="BF37" s="46" t="str">
        <f t="shared" si="22"/>
        <v/>
      </c>
      <c r="BG37" s="46" t="str">
        <f t="shared" si="23"/>
        <v/>
      </c>
      <c r="BH37" s="46" t="str">
        <f t="shared" si="24"/>
        <v/>
      </c>
      <c r="BI37" s="47" t="str">
        <f t="shared" si="25"/>
        <v/>
      </c>
      <c r="BJ37" s="15">
        <f t="shared" si="26"/>
        <v>0</v>
      </c>
    </row>
    <row r="38" spans="1:62" s="15" customFormat="1" ht="15.75" customHeight="1" x14ac:dyDescent="0.25">
      <c r="A38" s="20" t="str">
        <f t="shared" si="42"/>
        <v/>
      </c>
      <c r="B38" s="10"/>
      <c r="C38" s="10"/>
      <c r="D38" s="26" t="str">
        <f t="shared" si="47"/>
        <v/>
      </c>
      <c r="E38" s="22" t="str">
        <f t="shared" si="47"/>
        <v/>
      </c>
      <c r="F38" s="22" t="str">
        <f t="shared" si="47"/>
        <v/>
      </c>
      <c r="G38" s="22" t="str">
        <f t="shared" si="47"/>
        <v/>
      </c>
      <c r="H38" s="12"/>
      <c r="I38" s="27" t="str">
        <f t="shared" si="44"/>
        <v/>
      </c>
      <c r="J38" s="27" t="str">
        <f t="shared" si="40"/>
        <v/>
      </c>
      <c r="K38" s="21" t="str">
        <f t="shared" si="48"/>
        <v/>
      </c>
      <c r="L38" s="14" t="str">
        <f t="shared" si="48"/>
        <v/>
      </c>
      <c r="M38" s="12"/>
      <c r="N38" s="21" t="str">
        <f t="shared" si="29"/>
        <v/>
      </c>
      <c r="O38" s="12"/>
      <c r="P38" s="12"/>
      <c r="Q38" s="21" t="str">
        <f t="shared" si="30"/>
        <v/>
      </c>
      <c r="R38" s="36" t="str">
        <f t="shared" si="34"/>
        <v/>
      </c>
      <c r="S38" s="22" t="str">
        <f t="shared" si="49"/>
        <v/>
      </c>
      <c r="T38" s="28" t="str">
        <f t="shared" si="49"/>
        <v/>
      </c>
      <c r="U38" s="22" t="str">
        <f>IF(A38="","",VLOOKUP(S38,'[1]Indices RT &amp; ARQUUS'!$D:$H,4,FALSE))</f>
        <v/>
      </c>
      <c r="V38" s="23" t="str">
        <f>IF(A38="","",VLOOKUP(S38,'[1]Indices RT &amp; ARQUUS'!$D:$H,3,FALSE))</f>
        <v/>
      </c>
      <c r="W38" s="13"/>
      <c r="X38" s="37" t="str">
        <f t="shared" si="1"/>
        <v/>
      </c>
      <c r="Y38" s="37" t="str">
        <f t="shared" si="2"/>
        <v/>
      </c>
      <c r="Z38" s="22" t="str">
        <f t="shared" si="3"/>
        <v/>
      </c>
      <c r="AA38" s="25" t="str">
        <f t="shared" si="4"/>
        <v/>
      </c>
      <c r="AB38" s="24" t="str">
        <f t="shared" si="5"/>
        <v/>
      </c>
      <c r="AC38" s="37" t="str">
        <f t="shared" si="6"/>
        <v/>
      </c>
      <c r="AD38" s="37" t="str">
        <f t="shared" si="7"/>
        <v/>
      </c>
      <c r="AE38" s="22" t="str">
        <f t="shared" si="8"/>
        <v/>
      </c>
      <c r="AF38" s="22" t="str">
        <f t="shared" si="9"/>
        <v/>
      </c>
      <c r="AG38" s="22" t="str">
        <f t="shared" si="10"/>
        <v/>
      </c>
      <c r="AH38" s="43" t="str">
        <f t="shared" si="11"/>
        <v/>
      </c>
      <c r="AI38" s="37" t="str">
        <f t="shared" si="12"/>
        <v/>
      </c>
      <c r="AJ38" s="44" t="str">
        <f t="shared" si="13"/>
        <v/>
      </c>
      <c r="AK38" s="45" t="str">
        <f t="shared" si="14"/>
        <v/>
      </c>
      <c r="AL38" s="52" t="str">
        <f t="shared" si="15"/>
        <v/>
      </c>
      <c r="AM38" s="52" t="str">
        <f t="shared" si="16"/>
        <v/>
      </c>
      <c r="AN38" s="52" t="str">
        <f t="shared" si="17"/>
        <v/>
      </c>
      <c r="AO38" s="52" t="str">
        <f t="shared" si="18"/>
        <v/>
      </c>
      <c r="AP38" s="52" t="str">
        <f t="shared" si="19"/>
        <v/>
      </c>
      <c r="AQ38" s="52" t="str">
        <f t="shared" si="20"/>
        <v/>
      </c>
      <c r="AR38" s="67"/>
      <c r="AS38" s="67"/>
      <c r="AT38" s="67"/>
      <c r="AU38" s="67"/>
      <c r="AV38" s="67"/>
      <c r="AW38" s="67"/>
      <c r="AX38" s="68" t="str">
        <f t="shared" si="21"/>
        <v/>
      </c>
      <c r="AY38" s="68" t="str">
        <f t="shared" si="21"/>
        <v/>
      </c>
      <c r="AZ38" s="68" t="str">
        <f t="shared" si="21"/>
        <v/>
      </c>
      <c r="BA38" s="68" t="str">
        <f t="shared" si="21"/>
        <v/>
      </c>
      <c r="BB38" s="68" t="str">
        <f t="shared" si="21"/>
        <v/>
      </c>
      <c r="BC38" s="69" t="str">
        <f t="shared" si="32"/>
        <v/>
      </c>
      <c r="BD38" s="42"/>
      <c r="BE38" s="46" t="str">
        <f t="shared" si="33"/>
        <v/>
      </c>
      <c r="BF38" s="46" t="str">
        <f t="shared" si="22"/>
        <v/>
      </c>
      <c r="BG38" s="46" t="str">
        <f t="shared" si="23"/>
        <v/>
      </c>
      <c r="BH38" s="46" t="str">
        <f t="shared" si="24"/>
        <v/>
      </c>
      <c r="BI38" s="47" t="str">
        <f t="shared" si="25"/>
        <v/>
      </c>
      <c r="BJ38" s="15">
        <f t="shared" si="26"/>
        <v>0</v>
      </c>
    </row>
    <row r="39" spans="1:62" s="15" customFormat="1" ht="15.75" customHeight="1" x14ac:dyDescent="0.25">
      <c r="A39" s="20" t="str">
        <f t="shared" si="42"/>
        <v/>
      </c>
      <c r="B39" s="10"/>
      <c r="C39" s="10"/>
      <c r="D39" s="26" t="str">
        <f t="shared" si="47"/>
        <v/>
      </c>
      <c r="E39" s="22" t="str">
        <f t="shared" si="47"/>
        <v/>
      </c>
      <c r="F39" s="22" t="str">
        <f t="shared" si="47"/>
        <v/>
      </c>
      <c r="G39" s="22" t="str">
        <f t="shared" si="47"/>
        <v/>
      </c>
      <c r="H39" s="12"/>
      <c r="I39" s="27" t="str">
        <f t="shared" si="44"/>
        <v/>
      </c>
      <c r="J39" s="27" t="str">
        <f t="shared" si="40"/>
        <v/>
      </c>
      <c r="K39" s="21" t="str">
        <f t="shared" si="48"/>
        <v/>
      </c>
      <c r="L39" s="14" t="str">
        <f t="shared" si="48"/>
        <v/>
      </c>
      <c r="M39" s="12"/>
      <c r="N39" s="21" t="str">
        <f t="shared" si="29"/>
        <v/>
      </c>
      <c r="O39" s="12"/>
      <c r="P39" s="12"/>
      <c r="Q39" s="21" t="str">
        <f t="shared" si="30"/>
        <v/>
      </c>
      <c r="R39" s="36" t="str">
        <f t="shared" si="34"/>
        <v/>
      </c>
      <c r="S39" s="22" t="str">
        <f t="shared" si="49"/>
        <v/>
      </c>
      <c r="T39" s="28" t="str">
        <f t="shared" si="49"/>
        <v/>
      </c>
      <c r="U39" s="22" t="str">
        <f>IF(A39="","",VLOOKUP(S39,'[1]Indices RT &amp; ARQUUS'!$D:$H,4,FALSE))</f>
        <v/>
      </c>
      <c r="V39" s="23" t="str">
        <f>IF(A39="","",VLOOKUP(S39,'[1]Indices RT &amp; ARQUUS'!$D:$H,3,FALSE))</f>
        <v/>
      </c>
      <c r="W39" s="13"/>
      <c r="X39" s="37" t="str">
        <f t="shared" si="1"/>
        <v/>
      </c>
      <c r="Y39" s="37" t="str">
        <f t="shared" si="2"/>
        <v/>
      </c>
      <c r="Z39" s="22" t="str">
        <f t="shared" si="3"/>
        <v/>
      </c>
      <c r="AA39" s="25" t="str">
        <f t="shared" si="4"/>
        <v/>
      </c>
      <c r="AB39" s="24" t="str">
        <f t="shared" si="5"/>
        <v/>
      </c>
      <c r="AC39" s="37" t="str">
        <f t="shared" si="6"/>
        <v/>
      </c>
      <c r="AD39" s="37" t="str">
        <f t="shared" si="7"/>
        <v/>
      </c>
      <c r="AE39" s="22" t="str">
        <f t="shared" si="8"/>
        <v/>
      </c>
      <c r="AF39" s="22" t="str">
        <f t="shared" si="9"/>
        <v/>
      </c>
      <c r="AG39" s="22" t="str">
        <f t="shared" si="10"/>
        <v/>
      </c>
      <c r="AH39" s="43" t="str">
        <f t="shared" si="11"/>
        <v/>
      </c>
      <c r="AI39" s="37" t="str">
        <f t="shared" si="12"/>
        <v/>
      </c>
      <c r="AJ39" s="44" t="str">
        <f t="shared" si="13"/>
        <v/>
      </c>
      <c r="AK39" s="45" t="str">
        <f t="shared" si="14"/>
        <v/>
      </c>
      <c r="AL39" s="52" t="str">
        <f t="shared" si="15"/>
        <v/>
      </c>
      <c r="AM39" s="52" t="str">
        <f t="shared" si="16"/>
        <v/>
      </c>
      <c r="AN39" s="52" t="str">
        <f t="shared" si="17"/>
        <v/>
      </c>
      <c r="AO39" s="52" t="str">
        <f t="shared" si="18"/>
        <v/>
      </c>
      <c r="AP39" s="52" t="str">
        <f t="shared" si="19"/>
        <v/>
      </c>
      <c r="AQ39" s="52" t="str">
        <f t="shared" si="20"/>
        <v/>
      </c>
      <c r="AR39" s="67"/>
      <c r="AS39" s="67"/>
      <c r="AT39" s="67"/>
      <c r="AU39" s="67"/>
      <c r="AV39" s="67"/>
      <c r="AW39" s="67"/>
      <c r="AX39" s="68" t="str">
        <f t="shared" si="21"/>
        <v/>
      </c>
      <c r="AY39" s="68" t="str">
        <f t="shared" si="21"/>
        <v/>
      </c>
      <c r="AZ39" s="68" t="str">
        <f t="shared" si="21"/>
        <v/>
      </c>
      <c r="BA39" s="68" t="str">
        <f t="shared" si="21"/>
        <v/>
      </c>
      <c r="BB39" s="68" t="str">
        <f t="shared" si="21"/>
        <v/>
      </c>
      <c r="BC39" s="69" t="str">
        <f t="shared" si="32"/>
        <v/>
      </c>
      <c r="BD39" s="42"/>
      <c r="BE39" s="46" t="str">
        <f t="shared" si="33"/>
        <v/>
      </c>
      <c r="BF39" s="46" t="str">
        <f t="shared" si="22"/>
        <v/>
      </c>
      <c r="BG39" s="46" t="str">
        <f t="shared" si="23"/>
        <v/>
      </c>
      <c r="BH39" s="46" t="str">
        <f t="shared" si="24"/>
        <v/>
      </c>
      <c r="BI39" s="47" t="str">
        <f t="shared" si="25"/>
        <v/>
      </c>
      <c r="BJ39" s="15">
        <f t="shared" si="26"/>
        <v>0</v>
      </c>
    </row>
    <row r="40" spans="1:62" s="15" customFormat="1" ht="15.75" customHeight="1" x14ac:dyDescent="0.25">
      <c r="A40" s="20" t="str">
        <f t="shared" si="42"/>
        <v/>
      </c>
      <c r="B40" s="10"/>
      <c r="C40" s="10"/>
      <c r="D40" s="26" t="str">
        <f t="shared" si="47"/>
        <v/>
      </c>
      <c r="E40" s="22" t="str">
        <f t="shared" si="47"/>
        <v/>
      </c>
      <c r="F40" s="22" t="str">
        <f t="shared" si="47"/>
        <v/>
      </c>
      <c r="G40" s="22" t="str">
        <f t="shared" si="47"/>
        <v/>
      </c>
      <c r="H40" s="12"/>
      <c r="I40" s="27" t="str">
        <f t="shared" si="44"/>
        <v/>
      </c>
      <c r="J40" s="27" t="str">
        <f t="shared" si="40"/>
        <v/>
      </c>
      <c r="K40" s="21" t="str">
        <f t="shared" si="48"/>
        <v/>
      </c>
      <c r="L40" s="14" t="str">
        <f t="shared" si="48"/>
        <v/>
      </c>
      <c r="M40" s="12"/>
      <c r="N40" s="21" t="str">
        <f t="shared" si="29"/>
        <v/>
      </c>
      <c r="O40" s="12"/>
      <c r="P40" s="12"/>
      <c r="Q40" s="21" t="str">
        <f t="shared" si="30"/>
        <v/>
      </c>
      <c r="R40" s="36" t="str">
        <f t="shared" si="34"/>
        <v/>
      </c>
      <c r="S40" s="22" t="str">
        <f t="shared" si="49"/>
        <v/>
      </c>
      <c r="T40" s="28" t="str">
        <f t="shared" si="49"/>
        <v/>
      </c>
      <c r="U40" s="22" t="str">
        <f>IF(A40="","",VLOOKUP(S40,'[1]Indices RT &amp; ARQUUS'!$D:$H,4,FALSE))</f>
        <v/>
      </c>
      <c r="V40" s="23" t="str">
        <f>IF(A40="","",VLOOKUP(S40,'[1]Indices RT &amp; ARQUUS'!$D:$H,3,FALSE))</f>
        <v/>
      </c>
      <c r="W40" s="13"/>
      <c r="X40" s="37" t="str">
        <f t="shared" si="1"/>
        <v/>
      </c>
      <c r="Y40" s="37" t="str">
        <f t="shared" si="2"/>
        <v/>
      </c>
      <c r="Z40" s="22" t="str">
        <f t="shared" si="3"/>
        <v/>
      </c>
      <c r="AA40" s="25" t="str">
        <f t="shared" si="4"/>
        <v/>
      </c>
      <c r="AB40" s="24" t="str">
        <f t="shared" si="5"/>
        <v/>
      </c>
      <c r="AC40" s="37" t="str">
        <f t="shared" si="6"/>
        <v/>
      </c>
      <c r="AD40" s="37" t="str">
        <f t="shared" si="7"/>
        <v/>
      </c>
      <c r="AE40" s="22" t="str">
        <f t="shared" si="8"/>
        <v/>
      </c>
      <c r="AF40" s="22" t="str">
        <f t="shared" si="9"/>
        <v/>
      </c>
      <c r="AG40" s="22" t="str">
        <f t="shared" si="10"/>
        <v/>
      </c>
      <c r="AH40" s="43" t="str">
        <f t="shared" si="11"/>
        <v/>
      </c>
      <c r="AI40" s="37" t="str">
        <f t="shared" si="12"/>
        <v/>
      </c>
      <c r="AJ40" s="44" t="str">
        <f t="shared" si="13"/>
        <v/>
      </c>
      <c r="AK40" s="45" t="str">
        <f t="shared" si="14"/>
        <v/>
      </c>
      <c r="AL40" s="52" t="str">
        <f t="shared" si="15"/>
        <v/>
      </c>
      <c r="AM40" s="52" t="str">
        <f t="shared" si="16"/>
        <v/>
      </c>
      <c r="AN40" s="52" t="str">
        <f t="shared" si="17"/>
        <v/>
      </c>
      <c r="AO40" s="52" t="str">
        <f t="shared" si="18"/>
        <v/>
      </c>
      <c r="AP40" s="52" t="str">
        <f t="shared" si="19"/>
        <v/>
      </c>
      <c r="AQ40" s="52" t="str">
        <f t="shared" si="20"/>
        <v/>
      </c>
      <c r="AR40" s="67"/>
      <c r="AS40" s="67"/>
      <c r="AT40" s="67"/>
      <c r="AU40" s="67"/>
      <c r="AV40" s="67"/>
      <c r="AW40" s="67"/>
      <c r="AX40" s="68" t="str">
        <f t="shared" si="21"/>
        <v/>
      </c>
      <c r="AY40" s="68" t="str">
        <f t="shared" si="21"/>
        <v/>
      </c>
      <c r="AZ40" s="68" t="str">
        <f t="shared" si="21"/>
        <v/>
      </c>
      <c r="BA40" s="68" t="str">
        <f t="shared" si="21"/>
        <v/>
      </c>
      <c r="BB40" s="68" t="str">
        <f t="shared" si="21"/>
        <v/>
      </c>
      <c r="BC40" s="69" t="str">
        <f t="shared" si="32"/>
        <v/>
      </c>
      <c r="BD40" s="42"/>
      <c r="BE40" s="46" t="str">
        <f t="shared" si="33"/>
        <v/>
      </c>
      <c r="BF40" s="46" t="str">
        <f t="shared" si="22"/>
        <v/>
      </c>
      <c r="BG40" s="46" t="str">
        <f t="shared" si="23"/>
        <v/>
      </c>
      <c r="BH40" s="46" t="str">
        <f t="shared" si="24"/>
        <v/>
      </c>
      <c r="BI40" s="47" t="str">
        <f t="shared" si="25"/>
        <v/>
      </c>
      <c r="BJ40" s="15">
        <f t="shared" si="26"/>
        <v>0</v>
      </c>
    </row>
    <row r="41" spans="1:62" s="15" customFormat="1" ht="15.75" customHeight="1" x14ac:dyDescent="0.25">
      <c r="A41" s="20" t="str">
        <f t="shared" si="42"/>
        <v/>
      </c>
      <c r="B41" s="10"/>
      <c r="C41" s="10"/>
      <c r="D41" s="26" t="str">
        <f t="shared" si="47"/>
        <v/>
      </c>
      <c r="E41" s="22" t="str">
        <f t="shared" si="47"/>
        <v/>
      </c>
      <c r="F41" s="22" t="str">
        <f t="shared" si="47"/>
        <v/>
      </c>
      <c r="G41" s="22" t="str">
        <f t="shared" si="47"/>
        <v/>
      </c>
      <c r="H41" s="12"/>
      <c r="I41" s="27" t="str">
        <f t="shared" si="44"/>
        <v/>
      </c>
      <c r="J41" s="27" t="str">
        <f t="shared" si="40"/>
        <v/>
      </c>
      <c r="K41" s="21" t="str">
        <f t="shared" si="48"/>
        <v/>
      </c>
      <c r="L41" s="14" t="str">
        <f t="shared" si="48"/>
        <v/>
      </c>
      <c r="M41" s="12"/>
      <c r="N41" s="21" t="str">
        <f t="shared" si="29"/>
        <v/>
      </c>
      <c r="O41" s="12"/>
      <c r="P41" s="12"/>
      <c r="Q41" s="21" t="str">
        <f t="shared" si="30"/>
        <v/>
      </c>
      <c r="R41" s="36" t="str">
        <f t="shared" si="34"/>
        <v/>
      </c>
      <c r="S41" s="22" t="str">
        <f t="shared" si="49"/>
        <v/>
      </c>
      <c r="T41" s="28" t="str">
        <f t="shared" si="49"/>
        <v/>
      </c>
      <c r="U41" s="22" t="str">
        <f>IF(A41="","",VLOOKUP(S41,'[1]Indices RT &amp; ARQUUS'!$D:$H,4,FALSE))</f>
        <v/>
      </c>
      <c r="V41" s="23" t="str">
        <f>IF(A41="","",VLOOKUP(S41,'[1]Indices RT &amp; ARQUUS'!$D:$H,3,FALSE))</f>
        <v/>
      </c>
      <c r="W41" s="13"/>
      <c r="X41" s="37" t="str">
        <f t="shared" si="1"/>
        <v/>
      </c>
      <c r="Y41" s="37" t="str">
        <f t="shared" si="2"/>
        <v/>
      </c>
      <c r="Z41" s="22" t="str">
        <f t="shared" si="3"/>
        <v/>
      </c>
      <c r="AA41" s="25" t="str">
        <f t="shared" si="4"/>
        <v/>
      </c>
      <c r="AB41" s="24" t="str">
        <f t="shared" si="5"/>
        <v/>
      </c>
      <c r="AC41" s="37" t="str">
        <f t="shared" si="6"/>
        <v/>
      </c>
      <c r="AD41" s="37" t="str">
        <f t="shared" si="7"/>
        <v/>
      </c>
      <c r="AE41" s="22" t="str">
        <f t="shared" si="8"/>
        <v/>
      </c>
      <c r="AF41" s="22" t="str">
        <f t="shared" si="9"/>
        <v/>
      </c>
      <c r="AG41" s="22" t="str">
        <f t="shared" si="10"/>
        <v/>
      </c>
      <c r="AH41" s="43" t="str">
        <f t="shared" si="11"/>
        <v/>
      </c>
      <c r="AI41" s="37" t="str">
        <f t="shared" si="12"/>
        <v/>
      </c>
      <c r="AJ41" s="44" t="str">
        <f t="shared" si="13"/>
        <v/>
      </c>
      <c r="AK41" s="45" t="str">
        <f t="shared" si="14"/>
        <v/>
      </c>
      <c r="AL41" s="52" t="str">
        <f t="shared" si="15"/>
        <v/>
      </c>
      <c r="AM41" s="52" t="str">
        <f t="shared" si="16"/>
        <v/>
      </c>
      <c r="AN41" s="52" t="str">
        <f t="shared" si="17"/>
        <v/>
      </c>
      <c r="AO41" s="52" t="str">
        <f t="shared" si="18"/>
        <v/>
      </c>
      <c r="AP41" s="52" t="str">
        <f t="shared" si="19"/>
        <v/>
      </c>
      <c r="AQ41" s="52" t="str">
        <f t="shared" si="20"/>
        <v/>
      </c>
      <c r="AR41" s="67"/>
      <c r="AS41" s="67"/>
      <c r="AT41" s="67"/>
      <c r="AU41" s="67"/>
      <c r="AV41" s="67"/>
      <c r="AW41" s="67"/>
      <c r="AX41" s="68" t="str">
        <f t="shared" si="21"/>
        <v/>
      </c>
      <c r="AY41" s="68" t="str">
        <f t="shared" si="21"/>
        <v/>
      </c>
      <c r="AZ41" s="68" t="str">
        <f t="shared" si="21"/>
        <v/>
      </c>
      <c r="BA41" s="68" t="str">
        <f t="shared" si="21"/>
        <v/>
      </c>
      <c r="BB41" s="68" t="str">
        <f t="shared" si="21"/>
        <v/>
      </c>
      <c r="BC41" s="69" t="str">
        <f t="shared" si="32"/>
        <v/>
      </c>
      <c r="BD41" s="42"/>
      <c r="BE41" s="46" t="str">
        <f t="shared" si="33"/>
        <v/>
      </c>
      <c r="BF41" s="46" t="str">
        <f t="shared" si="22"/>
        <v/>
      </c>
      <c r="BG41" s="46" t="str">
        <f t="shared" si="23"/>
        <v/>
      </c>
      <c r="BH41" s="46" t="str">
        <f t="shared" si="24"/>
        <v/>
      </c>
      <c r="BI41" s="47" t="str">
        <f t="shared" si="25"/>
        <v/>
      </c>
      <c r="BJ41" s="15">
        <f t="shared" si="26"/>
        <v>0</v>
      </c>
    </row>
    <row r="42" spans="1:62" s="15" customFormat="1" ht="15.75" customHeight="1" x14ac:dyDescent="0.25">
      <c r="A42" s="20" t="str">
        <f t="shared" si="42"/>
        <v/>
      </c>
      <c r="B42" s="10"/>
      <c r="C42" s="10"/>
      <c r="D42" s="26" t="str">
        <f t="shared" si="47"/>
        <v/>
      </c>
      <c r="E42" s="22" t="str">
        <f t="shared" si="47"/>
        <v/>
      </c>
      <c r="F42" s="22" t="str">
        <f t="shared" si="47"/>
        <v/>
      </c>
      <c r="G42" s="22" t="str">
        <f t="shared" si="47"/>
        <v/>
      </c>
      <c r="H42" s="12"/>
      <c r="I42" s="27" t="str">
        <f t="shared" si="44"/>
        <v/>
      </c>
      <c r="J42" s="27" t="str">
        <f t="shared" si="40"/>
        <v/>
      </c>
      <c r="K42" s="21" t="str">
        <f t="shared" si="48"/>
        <v/>
      </c>
      <c r="L42" s="14" t="str">
        <f t="shared" si="48"/>
        <v/>
      </c>
      <c r="M42" s="12"/>
      <c r="N42" s="21" t="str">
        <f t="shared" si="29"/>
        <v/>
      </c>
      <c r="O42" s="12"/>
      <c r="P42" s="12"/>
      <c r="Q42" s="21" t="str">
        <f t="shared" si="30"/>
        <v/>
      </c>
      <c r="R42" s="36" t="str">
        <f t="shared" si="34"/>
        <v/>
      </c>
      <c r="S42" s="22" t="str">
        <f t="shared" si="49"/>
        <v/>
      </c>
      <c r="T42" s="28" t="str">
        <f t="shared" si="49"/>
        <v/>
      </c>
      <c r="U42" s="22" t="str">
        <f>IF(A42="","",VLOOKUP(S42,'[1]Indices RT &amp; ARQUUS'!$D:$H,4,FALSE))</f>
        <v/>
      </c>
      <c r="V42" s="23" t="str">
        <f>IF(A42="","",VLOOKUP(S42,'[1]Indices RT &amp; ARQUUS'!$D:$H,3,FALSE))</f>
        <v/>
      </c>
      <c r="W42" s="13"/>
      <c r="X42" s="37" t="str">
        <f t="shared" si="1"/>
        <v/>
      </c>
      <c r="Y42" s="37" t="str">
        <f t="shared" si="2"/>
        <v/>
      </c>
      <c r="Z42" s="22" t="str">
        <f t="shared" si="3"/>
        <v/>
      </c>
      <c r="AA42" s="25" t="str">
        <f t="shared" si="4"/>
        <v/>
      </c>
      <c r="AB42" s="24" t="str">
        <f t="shared" si="5"/>
        <v/>
      </c>
      <c r="AC42" s="37" t="str">
        <f t="shared" si="6"/>
        <v/>
      </c>
      <c r="AD42" s="37" t="str">
        <f t="shared" si="7"/>
        <v/>
      </c>
      <c r="AE42" s="22" t="str">
        <f t="shared" si="8"/>
        <v/>
      </c>
      <c r="AF42" s="22" t="str">
        <f t="shared" si="9"/>
        <v/>
      </c>
      <c r="AG42" s="22" t="str">
        <f t="shared" si="10"/>
        <v/>
      </c>
      <c r="AH42" s="43" t="str">
        <f t="shared" si="11"/>
        <v/>
      </c>
      <c r="AI42" s="37" t="str">
        <f t="shared" si="12"/>
        <v/>
      </c>
      <c r="AJ42" s="44" t="str">
        <f t="shared" si="13"/>
        <v/>
      </c>
      <c r="AK42" s="45" t="str">
        <f t="shared" si="14"/>
        <v/>
      </c>
      <c r="AL42" s="52" t="str">
        <f t="shared" si="15"/>
        <v/>
      </c>
      <c r="AM42" s="52" t="str">
        <f t="shared" si="16"/>
        <v/>
      </c>
      <c r="AN42" s="52" t="str">
        <f t="shared" si="17"/>
        <v/>
      </c>
      <c r="AO42" s="52" t="str">
        <f t="shared" si="18"/>
        <v/>
      </c>
      <c r="AP42" s="52" t="str">
        <f t="shared" si="19"/>
        <v/>
      </c>
      <c r="AQ42" s="52" t="str">
        <f t="shared" si="20"/>
        <v/>
      </c>
      <c r="AR42" s="67"/>
      <c r="AS42" s="67"/>
      <c r="AT42" s="67"/>
      <c r="AU42" s="67"/>
      <c r="AV42" s="67"/>
      <c r="AW42" s="67"/>
      <c r="AX42" s="68" t="str">
        <f t="shared" si="21"/>
        <v/>
      </c>
      <c r="AY42" s="68" t="str">
        <f t="shared" si="21"/>
        <v/>
      </c>
      <c r="AZ42" s="68" t="str">
        <f t="shared" si="21"/>
        <v/>
      </c>
      <c r="BA42" s="68" t="str">
        <f t="shared" si="21"/>
        <v/>
      </c>
      <c r="BB42" s="68" t="str">
        <f t="shared" si="21"/>
        <v/>
      </c>
      <c r="BC42" s="69" t="str">
        <f t="shared" si="32"/>
        <v/>
      </c>
      <c r="BD42" s="42"/>
      <c r="BE42" s="46" t="str">
        <f t="shared" si="33"/>
        <v/>
      </c>
      <c r="BF42" s="46" t="str">
        <f t="shared" si="22"/>
        <v/>
      </c>
      <c r="BG42" s="46" t="str">
        <f t="shared" si="23"/>
        <v/>
      </c>
      <c r="BH42" s="46" t="str">
        <f t="shared" si="24"/>
        <v/>
      </c>
      <c r="BI42" s="47" t="str">
        <f t="shared" si="25"/>
        <v/>
      </c>
      <c r="BJ42" s="15">
        <f t="shared" si="26"/>
        <v>0</v>
      </c>
    </row>
    <row r="43" spans="1:62" s="15" customFormat="1" ht="15.75" customHeight="1" x14ac:dyDescent="0.25">
      <c r="A43" s="20" t="str">
        <f t="shared" si="42"/>
        <v/>
      </c>
      <c r="B43" s="10"/>
      <c r="C43" s="10"/>
      <c r="D43" s="26" t="str">
        <f t="shared" si="47"/>
        <v/>
      </c>
      <c r="E43" s="22" t="str">
        <f t="shared" si="47"/>
        <v/>
      </c>
      <c r="F43" s="22" t="str">
        <f t="shared" si="47"/>
        <v/>
      </c>
      <c r="G43" s="22" t="str">
        <f t="shared" si="47"/>
        <v/>
      </c>
      <c r="H43" s="12"/>
      <c r="I43" s="27" t="str">
        <f t="shared" si="44"/>
        <v/>
      </c>
      <c r="J43" s="27" t="str">
        <f t="shared" si="40"/>
        <v/>
      </c>
      <c r="K43" s="21" t="str">
        <f t="shared" si="48"/>
        <v/>
      </c>
      <c r="L43" s="14" t="str">
        <f t="shared" si="48"/>
        <v/>
      </c>
      <c r="M43" s="12"/>
      <c r="N43" s="21" t="str">
        <f t="shared" si="29"/>
        <v/>
      </c>
      <c r="O43" s="12"/>
      <c r="P43" s="12"/>
      <c r="Q43" s="21" t="str">
        <f t="shared" si="30"/>
        <v/>
      </c>
      <c r="R43" s="36" t="str">
        <f t="shared" si="34"/>
        <v/>
      </c>
      <c r="S43" s="22" t="str">
        <f t="shared" si="49"/>
        <v/>
      </c>
      <c r="T43" s="28" t="str">
        <f t="shared" si="49"/>
        <v/>
      </c>
      <c r="U43" s="22" t="str">
        <f>IF(A43="","",VLOOKUP(S43,'[1]Indices RT &amp; ARQUUS'!$D:$H,4,FALSE))</f>
        <v/>
      </c>
      <c r="V43" s="23" t="str">
        <f>IF(A43="","",VLOOKUP(S43,'[1]Indices RT &amp; ARQUUS'!$D:$H,3,FALSE))</f>
        <v/>
      </c>
      <c r="W43" s="13"/>
      <c r="X43" s="37" t="str">
        <f t="shared" si="1"/>
        <v/>
      </c>
      <c r="Y43" s="37" t="str">
        <f t="shared" si="2"/>
        <v/>
      </c>
      <c r="Z43" s="22" t="str">
        <f t="shared" si="3"/>
        <v/>
      </c>
      <c r="AA43" s="25" t="str">
        <f t="shared" si="4"/>
        <v/>
      </c>
      <c r="AB43" s="24" t="str">
        <f t="shared" si="5"/>
        <v/>
      </c>
      <c r="AC43" s="37" t="str">
        <f t="shared" si="6"/>
        <v/>
      </c>
      <c r="AD43" s="37" t="str">
        <f t="shared" si="7"/>
        <v/>
      </c>
      <c r="AE43" s="22" t="str">
        <f t="shared" si="8"/>
        <v/>
      </c>
      <c r="AF43" s="22" t="str">
        <f t="shared" si="9"/>
        <v/>
      </c>
      <c r="AG43" s="22" t="str">
        <f t="shared" si="10"/>
        <v/>
      </c>
      <c r="AH43" s="43" t="str">
        <f t="shared" si="11"/>
        <v/>
      </c>
      <c r="AI43" s="37" t="str">
        <f t="shared" si="12"/>
        <v/>
      </c>
      <c r="AJ43" s="44" t="str">
        <f t="shared" si="13"/>
        <v/>
      </c>
      <c r="AK43" s="45" t="str">
        <f t="shared" si="14"/>
        <v/>
      </c>
      <c r="AL43" s="52" t="str">
        <f t="shared" si="15"/>
        <v/>
      </c>
      <c r="AM43" s="52" t="str">
        <f t="shared" si="16"/>
        <v/>
      </c>
      <c r="AN43" s="52" t="str">
        <f t="shared" si="17"/>
        <v/>
      </c>
      <c r="AO43" s="52" t="str">
        <f t="shared" si="18"/>
        <v/>
      </c>
      <c r="AP43" s="52" t="str">
        <f t="shared" si="19"/>
        <v/>
      </c>
      <c r="AQ43" s="52" t="str">
        <f t="shared" si="20"/>
        <v/>
      </c>
      <c r="AR43" s="67"/>
      <c r="AS43" s="67"/>
      <c r="AT43" s="67"/>
      <c r="AU43" s="67"/>
      <c r="AV43" s="67"/>
      <c r="AW43" s="67"/>
      <c r="AX43" s="68" t="str">
        <f t="shared" si="21"/>
        <v/>
      </c>
      <c r="AY43" s="68" t="str">
        <f t="shared" si="21"/>
        <v/>
      </c>
      <c r="AZ43" s="68" t="str">
        <f t="shared" si="21"/>
        <v/>
      </c>
      <c r="BA43" s="68" t="str">
        <f t="shared" si="21"/>
        <v/>
      </c>
      <c r="BB43" s="68" t="str">
        <f t="shared" si="21"/>
        <v/>
      </c>
      <c r="BC43" s="69" t="str">
        <f t="shared" si="32"/>
        <v/>
      </c>
      <c r="BD43" s="42"/>
      <c r="BE43" s="46" t="str">
        <f t="shared" si="33"/>
        <v/>
      </c>
      <c r="BF43" s="46" t="str">
        <f t="shared" si="22"/>
        <v/>
      </c>
      <c r="BG43" s="46" t="str">
        <f t="shared" si="23"/>
        <v/>
      </c>
      <c r="BH43" s="46" t="str">
        <f t="shared" si="24"/>
        <v/>
      </c>
      <c r="BI43" s="47" t="str">
        <f t="shared" si="25"/>
        <v/>
      </c>
      <c r="BJ43" s="15">
        <f t="shared" si="26"/>
        <v>0</v>
      </c>
    </row>
    <row r="44" spans="1:62" s="15" customFormat="1" ht="15.75" customHeight="1" x14ac:dyDescent="0.25">
      <c r="A44" s="20" t="str">
        <f t="shared" si="42"/>
        <v/>
      </c>
      <c r="B44" s="10"/>
      <c r="C44" s="10"/>
      <c r="D44" s="26" t="str">
        <f t="shared" si="47"/>
        <v/>
      </c>
      <c r="E44" s="22" t="str">
        <f t="shared" si="47"/>
        <v/>
      </c>
      <c r="F44" s="22" t="str">
        <f t="shared" si="47"/>
        <v/>
      </c>
      <c r="G44" s="22" t="str">
        <f t="shared" si="47"/>
        <v/>
      </c>
      <c r="H44" s="12"/>
      <c r="I44" s="27" t="str">
        <f t="shared" si="44"/>
        <v/>
      </c>
      <c r="J44" s="27" t="str">
        <f t="shared" si="40"/>
        <v/>
      </c>
      <c r="K44" s="21" t="str">
        <f t="shared" si="48"/>
        <v/>
      </c>
      <c r="L44" s="14" t="str">
        <f t="shared" si="48"/>
        <v/>
      </c>
      <c r="M44" s="12"/>
      <c r="N44" s="21" t="str">
        <f t="shared" si="29"/>
        <v/>
      </c>
      <c r="O44" s="12"/>
      <c r="P44" s="12"/>
      <c r="Q44" s="21" t="str">
        <f t="shared" si="30"/>
        <v/>
      </c>
      <c r="R44" s="36" t="str">
        <f t="shared" si="34"/>
        <v/>
      </c>
      <c r="S44" s="22" t="str">
        <f t="shared" si="49"/>
        <v/>
      </c>
      <c r="T44" s="28" t="str">
        <f t="shared" si="49"/>
        <v/>
      </c>
      <c r="U44" s="22" t="str">
        <f>IF(A44="","",VLOOKUP(S44,'[1]Indices RT &amp; ARQUUS'!$D:$H,4,FALSE))</f>
        <v/>
      </c>
      <c r="V44" s="23" t="str">
        <f>IF(A44="","",VLOOKUP(S44,'[1]Indices RT &amp; ARQUUS'!$D:$H,3,FALSE))</f>
        <v/>
      </c>
      <c r="W44" s="13"/>
      <c r="X44" s="37" t="str">
        <f t="shared" si="1"/>
        <v/>
      </c>
      <c r="Y44" s="37" t="str">
        <f t="shared" si="2"/>
        <v/>
      </c>
      <c r="Z44" s="22" t="str">
        <f t="shared" si="3"/>
        <v/>
      </c>
      <c r="AA44" s="25" t="str">
        <f t="shared" si="4"/>
        <v/>
      </c>
      <c r="AB44" s="24" t="str">
        <f t="shared" si="5"/>
        <v/>
      </c>
      <c r="AC44" s="37" t="str">
        <f t="shared" si="6"/>
        <v/>
      </c>
      <c r="AD44" s="37" t="str">
        <f t="shared" si="7"/>
        <v/>
      </c>
      <c r="AE44" s="22" t="str">
        <f t="shared" si="8"/>
        <v/>
      </c>
      <c r="AF44" s="22" t="str">
        <f t="shared" si="9"/>
        <v/>
      </c>
      <c r="AG44" s="22" t="str">
        <f t="shared" si="10"/>
        <v/>
      </c>
      <c r="AH44" s="43" t="str">
        <f t="shared" si="11"/>
        <v/>
      </c>
      <c r="AI44" s="37" t="str">
        <f t="shared" si="12"/>
        <v/>
      </c>
      <c r="AJ44" s="44" t="str">
        <f t="shared" si="13"/>
        <v/>
      </c>
      <c r="AK44" s="45" t="str">
        <f t="shared" si="14"/>
        <v/>
      </c>
      <c r="AL44" s="52" t="str">
        <f t="shared" si="15"/>
        <v/>
      </c>
      <c r="AM44" s="52" t="str">
        <f t="shared" si="16"/>
        <v/>
      </c>
      <c r="AN44" s="52" t="str">
        <f t="shared" si="17"/>
        <v/>
      </c>
      <c r="AO44" s="52" t="str">
        <f t="shared" si="18"/>
        <v/>
      </c>
      <c r="AP44" s="52" t="str">
        <f t="shared" si="19"/>
        <v/>
      </c>
      <c r="AQ44" s="52" t="str">
        <f t="shared" si="20"/>
        <v/>
      </c>
      <c r="AR44" s="67"/>
      <c r="AS44" s="67"/>
      <c r="AT44" s="67"/>
      <c r="AU44" s="67"/>
      <c r="AV44" s="67"/>
      <c r="AW44" s="67"/>
      <c r="AX44" s="68" t="str">
        <f t="shared" si="21"/>
        <v/>
      </c>
      <c r="AY44" s="68" t="str">
        <f t="shared" si="21"/>
        <v/>
      </c>
      <c r="AZ44" s="68" t="str">
        <f t="shared" si="21"/>
        <v/>
      </c>
      <c r="BA44" s="68" t="str">
        <f t="shared" si="21"/>
        <v/>
      </c>
      <c r="BB44" s="68" t="str">
        <f t="shared" si="21"/>
        <v/>
      </c>
      <c r="BC44" s="69" t="str">
        <f t="shared" si="32"/>
        <v/>
      </c>
      <c r="BD44" s="42"/>
      <c r="BE44" s="46" t="str">
        <f t="shared" si="33"/>
        <v/>
      </c>
      <c r="BF44" s="46" t="str">
        <f t="shared" si="22"/>
        <v/>
      </c>
      <c r="BG44" s="46" t="str">
        <f t="shared" si="23"/>
        <v/>
      </c>
      <c r="BH44" s="46" t="str">
        <f t="shared" si="24"/>
        <v/>
      </c>
      <c r="BI44" s="47" t="str">
        <f t="shared" si="25"/>
        <v/>
      </c>
      <c r="BJ44" s="15">
        <f t="shared" si="26"/>
        <v>0</v>
      </c>
    </row>
    <row r="45" spans="1:62" s="15" customFormat="1" ht="15.75" customHeight="1" x14ac:dyDescent="0.25">
      <c r="A45" s="20" t="str">
        <f t="shared" si="42"/>
        <v/>
      </c>
      <c r="B45" s="10"/>
      <c r="C45" s="10"/>
      <c r="D45" s="26" t="str">
        <f t="shared" si="47"/>
        <v/>
      </c>
      <c r="E45" s="22" t="str">
        <f t="shared" si="47"/>
        <v/>
      </c>
      <c r="F45" s="22" t="str">
        <f t="shared" si="47"/>
        <v/>
      </c>
      <c r="G45" s="22" t="str">
        <f t="shared" si="47"/>
        <v/>
      </c>
      <c r="H45" s="12"/>
      <c r="I45" s="27" t="str">
        <f t="shared" si="44"/>
        <v/>
      </c>
      <c r="J45" s="27" t="str">
        <f t="shared" si="40"/>
        <v/>
      </c>
      <c r="K45" s="21" t="str">
        <f t="shared" si="48"/>
        <v/>
      </c>
      <c r="L45" s="14" t="str">
        <f t="shared" si="48"/>
        <v/>
      </c>
      <c r="M45" s="12"/>
      <c r="N45" s="21" t="str">
        <f t="shared" si="29"/>
        <v/>
      </c>
      <c r="O45" s="12"/>
      <c r="P45" s="12"/>
      <c r="Q45" s="21" t="str">
        <f t="shared" si="30"/>
        <v/>
      </c>
      <c r="R45" s="36" t="str">
        <f t="shared" si="34"/>
        <v/>
      </c>
      <c r="S45" s="22" t="str">
        <f t="shared" si="49"/>
        <v/>
      </c>
      <c r="T45" s="28" t="str">
        <f t="shared" si="49"/>
        <v/>
      </c>
      <c r="U45" s="22" t="str">
        <f>IF(A45="","",VLOOKUP(S45,'[1]Indices RT &amp; ARQUUS'!$D:$H,4,FALSE))</f>
        <v/>
      </c>
      <c r="V45" s="23" t="str">
        <f>IF(A45="","",VLOOKUP(S45,'[1]Indices RT &amp; ARQUUS'!$D:$H,3,FALSE))</f>
        <v/>
      </c>
      <c r="W45" s="13"/>
      <c r="X45" s="37" t="str">
        <f t="shared" si="1"/>
        <v/>
      </c>
      <c r="Y45" s="37" t="str">
        <f t="shared" si="2"/>
        <v/>
      </c>
      <c r="Z45" s="22" t="str">
        <f t="shared" si="3"/>
        <v/>
      </c>
      <c r="AA45" s="25" t="str">
        <f t="shared" si="4"/>
        <v/>
      </c>
      <c r="AB45" s="24" t="str">
        <f t="shared" si="5"/>
        <v/>
      </c>
      <c r="AC45" s="37" t="str">
        <f t="shared" si="6"/>
        <v/>
      </c>
      <c r="AD45" s="37" t="str">
        <f t="shared" si="7"/>
        <v/>
      </c>
      <c r="AE45" s="22" t="str">
        <f t="shared" si="8"/>
        <v/>
      </c>
      <c r="AF45" s="22" t="str">
        <f t="shared" si="9"/>
        <v/>
      </c>
      <c r="AG45" s="22" t="str">
        <f t="shared" si="10"/>
        <v/>
      </c>
      <c r="AH45" s="43" t="str">
        <f t="shared" si="11"/>
        <v/>
      </c>
      <c r="AI45" s="37" t="str">
        <f t="shared" si="12"/>
        <v/>
      </c>
      <c r="AJ45" s="44" t="str">
        <f t="shared" si="13"/>
        <v/>
      </c>
      <c r="AK45" s="45" t="str">
        <f t="shared" si="14"/>
        <v/>
      </c>
      <c r="AL45" s="52" t="str">
        <f t="shared" si="15"/>
        <v/>
      </c>
      <c r="AM45" s="52" t="str">
        <f t="shared" si="16"/>
        <v/>
      </c>
      <c r="AN45" s="52" t="str">
        <f t="shared" si="17"/>
        <v/>
      </c>
      <c r="AO45" s="52" t="str">
        <f t="shared" si="18"/>
        <v/>
      </c>
      <c r="AP45" s="52" t="str">
        <f t="shared" si="19"/>
        <v/>
      </c>
      <c r="AQ45" s="52" t="str">
        <f t="shared" si="20"/>
        <v/>
      </c>
      <c r="AR45" s="67"/>
      <c r="AS45" s="67"/>
      <c r="AT45" s="67"/>
      <c r="AU45" s="67"/>
      <c r="AV45" s="67"/>
      <c r="AW45" s="67"/>
      <c r="AX45" s="68" t="str">
        <f t="shared" si="21"/>
        <v/>
      </c>
      <c r="AY45" s="68" t="str">
        <f t="shared" si="21"/>
        <v/>
      </c>
      <c r="AZ45" s="68" t="str">
        <f t="shared" si="21"/>
        <v/>
      </c>
      <c r="BA45" s="68" t="str">
        <f t="shared" si="21"/>
        <v/>
      </c>
      <c r="BB45" s="68" t="str">
        <f t="shared" si="21"/>
        <v/>
      </c>
      <c r="BC45" s="69" t="str">
        <f t="shared" si="32"/>
        <v/>
      </c>
      <c r="BD45" s="42"/>
      <c r="BE45" s="46" t="str">
        <f t="shared" si="33"/>
        <v/>
      </c>
      <c r="BF45" s="46" t="str">
        <f t="shared" si="22"/>
        <v/>
      </c>
      <c r="BG45" s="46" t="str">
        <f t="shared" si="23"/>
        <v/>
      </c>
      <c r="BH45" s="46" t="str">
        <f t="shared" si="24"/>
        <v/>
      </c>
      <c r="BI45" s="47" t="str">
        <f t="shared" si="25"/>
        <v/>
      </c>
      <c r="BJ45" s="15">
        <f t="shared" si="26"/>
        <v>0</v>
      </c>
    </row>
    <row r="46" spans="1:62" s="15" customFormat="1" ht="15.75" customHeight="1" x14ac:dyDescent="0.25">
      <c r="A46" s="20" t="str">
        <f t="shared" si="42"/>
        <v/>
      </c>
      <c r="B46" s="10"/>
      <c r="C46" s="10"/>
      <c r="D46" s="26" t="str">
        <f t="shared" si="47"/>
        <v/>
      </c>
      <c r="E46" s="22" t="str">
        <f t="shared" si="47"/>
        <v/>
      </c>
      <c r="F46" s="22" t="str">
        <f t="shared" si="47"/>
        <v/>
      </c>
      <c r="G46" s="22" t="str">
        <f t="shared" si="47"/>
        <v/>
      </c>
      <c r="H46" s="12"/>
      <c r="I46" s="27" t="str">
        <f t="shared" si="44"/>
        <v/>
      </c>
      <c r="J46" s="27" t="str">
        <f t="shared" si="40"/>
        <v/>
      </c>
      <c r="K46" s="21" t="str">
        <f t="shared" si="48"/>
        <v/>
      </c>
      <c r="L46" s="14" t="str">
        <f t="shared" si="48"/>
        <v/>
      </c>
      <c r="M46" s="12"/>
      <c r="N46" s="21" t="str">
        <f t="shared" si="29"/>
        <v/>
      </c>
      <c r="O46" s="12"/>
      <c r="P46" s="12"/>
      <c r="Q46" s="21" t="str">
        <f t="shared" si="30"/>
        <v/>
      </c>
      <c r="R46" s="36" t="str">
        <f t="shared" si="34"/>
        <v/>
      </c>
      <c r="S46" s="22" t="str">
        <f t="shared" si="49"/>
        <v/>
      </c>
      <c r="T46" s="28" t="str">
        <f t="shared" si="49"/>
        <v/>
      </c>
      <c r="U46" s="22" t="str">
        <f>IF(A46="","",VLOOKUP(S46,'[1]Indices RT &amp; ARQUUS'!$D:$H,4,FALSE))</f>
        <v/>
      </c>
      <c r="V46" s="23" t="str">
        <f>IF(A46="","",VLOOKUP(S46,'[1]Indices RT &amp; ARQUUS'!$D:$H,3,FALSE))</f>
        <v/>
      </c>
      <c r="W46" s="13"/>
      <c r="X46" s="37" t="str">
        <f t="shared" si="1"/>
        <v/>
      </c>
      <c r="Y46" s="37" t="str">
        <f t="shared" si="2"/>
        <v/>
      </c>
      <c r="Z46" s="22" t="str">
        <f t="shared" si="3"/>
        <v/>
      </c>
      <c r="AA46" s="25" t="str">
        <f t="shared" si="4"/>
        <v/>
      </c>
      <c r="AB46" s="24" t="str">
        <f t="shared" si="5"/>
        <v/>
      </c>
      <c r="AC46" s="37" t="str">
        <f t="shared" si="6"/>
        <v/>
      </c>
      <c r="AD46" s="37" t="str">
        <f t="shared" si="7"/>
        <v/>
      </c>
      <c r="AE46" s="22" t="str">
        <f t="shared" si="8"/>
        <v/>
      </c>
      <c r="AF46" s="22" t="str">
        <f t="shared" si="9"/>
        <v/>
      </c>
      <c r="AG46" s="22" t="str">
        <f t="shared" si="10"/>
        <v/>
      </c>
      <c r="AH46" s="43" t="str">
        <f t="shared" si="11"/>
        <v/>
      </c>
      <c r="AI46" s="37" t="str">
        <f t="shared" si="12"/>
        <v/>
      </c>
      <c r="AJ46" s="44" t="str">
        <f t="shared" si="13"/>
        <v/>
      </c>
      <c r="AK46" s="45" t="str">
        <f t="shared" si="14"/>
        <v/>
      </c>
      <c r="AL46" s="52" t="str">
        <f t="shared" si="15"/>
        <v/>
      </c>
      <c r="AM46" s="52" t="str">
        <f t="shared" si="16"/>
        <v/>
      </c>
      <c r="AN46" s="52" t="str">
        <f t="shared" si="17"/>
        <v/>
      </c>
      <c r="AO46" s="52" t="str">
        <f t="shared" si="18"/>
        <v/>
      </c>
      <c r="AP46" s="52" t="str">
        <f t="shared" si="19"/>
        <v/>
      </c>
      <c r="AQ46" s="52" t="str">
        <f t="shared" si="20"/>
        <v/>
      </c>
      <c r="AR46" s="67"/>
      <c r="AS46" s="67"/>
      <c r="AT46" s="67"/>
      <c r="AU46" s="67"/>
      <c r="AV46" s="67"/>
      <c r="AW46" s="67"/>
      <c r="AX46" s="68" t="str">
        <f t="shared" si="21"/>
        <v/>
      </c>
      <c r="AY46" s="68" t="str">
        <f t="shared" si="21"/>
        <v/>
      </c>
      <c r="AZ46" s="68" t="str">
        <f t="shared" si="21"/>
        <v/>
      </c>
      <c r="BA46" s="68" t="str">
        <f t="shared" si="21"/>
        <v/>
      </c>
      <c r="BB46" s="68" t="str">
        <f t="shared" si="21"/>
        <v/>
      </c>
      <c r="BC46" s="69" t="str">
        <f t="shared" si="32"/>
        <v/>
      </c>
      <c r="BD46" s="42"/>
      <c r="BE46" s="46" t="str">
        <f t="shared" si="33"/>
        <v/>
      </c>
      <c r="BF46" s="46" t="str">
        <f t="shared" si="22"/>
        <v/>
      </c>
      <c r="BG46" s="46" t="str">
        <f t="shared" si="23"/>
        <v/>
      </c>
      <c r="BH46" s="46" t="str">
        <f t="shared" si="24"/>
        <v/>
      </c>
      <c r="BI46" s="47" t="str">
        <f t="shared" si="25"/>
        <v/>
      </c>
      <c r="BJ46" s="15">
        <f t="shared" si="26"/>
        <v>0</v>
      </c>
    </row>
    <row r="47" spans="1:62" s="15" customFormat="1" ht="15.75" customHeight="1" x14ac:dyDescent="0.25">
      <c r="A47" s="20" t="str">
        <f t="shared" si="42"/>
        <v/>
      </c>
      <c r="B47" s="10"/>
      <c r="C47" s="10"/>
      <c r="D47" s="26" t="str">
        <f t="shared" si="47"/>
        <v/>
      </c>
      <c r="E47" s="22" t="str">
        <f t="shared" si="47"/>
        <v/>
      </c>
      <c r="F47" s="22" t="str">
        <f t="shared" si="47"/>
        <v/>
      </c>
      <c r="G47" s="22" t="str">
        <f t="shared" si="47"/>
        <v/>
      </c>
      <c r="H47" s="12"/>
      <c r="I47" s="27" t="str">
        <f t="shared" si="44"/>
        <v/>
      </c>
      <c r="J47" s="27" t="str">
        <f t="shared" si="40"/>
        <v/>
      </c>
      <c r="K47" s="21" t="str">
        <f t="shared" si="48"/>
        <v/>
      </c>
      <c r="L47" s="14" t="str">
        <f t="shared" si="48"/>
        <v/>
      </c>
      <c r="M47" s="12"/>
      <c r="N47" s="21" t="str">
        <f t="shared" si="29"/>
        <v/>
      </c>
      <c r="O47" s="12"/>
      <c r="P47" s="12"/>
      <c r="Q47" s="21" t="str">
        <f t="shared" si="30"/>
        <v/>
      </c>
      <c r="R47" s="36" t="str">
        <f t="shared" si="34"/>
        <v/>
      </c>
      <c r="S47" s="22" t="str">
        <f t="shared" si="49"/>
        <v/>
      </c>
      <c r="T47" s="28" t="str">
        <f t="shared" si="49"/>
        <v/>
      </c>
      <c r="U47" s="22" t="str">
        <f>IF(A47="","",VLOOKUP(S47,'[1]Indices RT &amp; ARQUUS'!$D:$H,4,FALSE))</f>
        <v/>
      </c>
      <c r="V47" s="23" t="str">
        <f>IF(A47="","",VLOOKUP(S47,'[1]Indices RT &amp; ARQUUS'!$D:$H,3,FALSE))</f>
        <v/>
      </c>
      <c r="W47" s="13"/>
      <c r="X47" s="37" t="str">
        <f t="shared" si="1"/>
        <v/>
      </c>
      <c r="Y47" s="37" t="str">
        <f t="shared" si="2"/>
        <v/>
      </c>
      <c r="Z47" s="22" t="str">
        <f t="shared" si="3"/>
        <v/>
      </c>
      <c r="AA47" s="25" t="str">
        <f t="shared" si="4"/>
        <v/>
      </c>
      <c r="AB47" s="24" t="str">
        <f t="shared" si="5"/>
        <v/>
      </c>
      <c r="AC47" s="37" t="str">
        <f t="shared" si="6"/>
        <v/>
      </c>
      <c r="AD47" s="37" t="str">
        <f t="shared" si="7"/>
        <v/>
      </c>
      <c r="AE47" s="22" t="str">
        <f t="shared" si="8"/>
        <v/>
      </c>
      <c r="AF47" s="22" t="str">
        <f t="shared" si="9"/>
        <v/>
      </c>
      <c r="AG47" s="22" t="str">
        <f t="shared" si="10"/>
        <v/>
      </c>
      <c r="AH47" s="43" t="str">
        <f t="shared" si="11"/>
        <v/>
      </c>
      <c r="AI47" s="37" t="str">
        <f t="shared" si="12"/>
        <v/>
      </c>
      <c r="AJ47" s="44" t="str">
        <f t="shared" si="13"/>
        <v/>
      </c>
      <c r="AK47" s="45" t="str">
        <f t="shared" si="14"/>
        <v/>
      </c>
      <c r="AL47" s="52" t="str">
        <f t="shared" si="15"/>
        <v/>
      </c>
      <c r="AM47" s="52" t="str">
        <f t="shared" si="16"/>
        <v/>
      </c>
      <c r="AN47" s="52" t="str">
        <f t="shared" si="17"/>
        <v/>
      </c>
      <c r="AO47" s="52" t="str">
        <f t="shared" si="18"/>
        <v/>
      </c>
      <c r="AP47" s="52" t="str">
        <f t="shared" si="19"/>
        <v/>
      </c>
      <c r="AQ47" s="52" t="str">
        <f t="shared" si="20"/>
        <v/>
      </c>
      <c r="AR47" s="67"/>
      <c r="AS47" s="67"/>
      <c r="AT47" s="67"/>
      <c r="AU47" s="67"/>
      <c r="AV47" s="67"/>
      <c r="AW47" s="67"/>
      <c r="AX47" s="68" t="str">
        <f t="shared" si="21"/>
        <v/>
      </c>
      <c r="AY47" s="68" t="str">
        <f t="shared" si="21"/>
        <v/>
      </c>
      <c r="AZ47" s="68" t="str">
        <f t="shared" si="21"/>
        <v/>
      </c>
      <c r="BA47" s="68" t="str">
        <f t="shared" si="21"/>
        <v/>
      </c>
      <c r="BB47" s="68" t="str">
        <f t="shared" si="21"/>
        <v/>
      </c>
      <c r="BC47" s="69" t="str">
        <f t="shared" si="32"/>
        <v/>
      </c>
      <c r="BD47" s="42"/>
      <c r="BE47" s="46" t="str">
        <f t="shared" si="33"/>
        <v/>
      </c>
      <c r="BF47" s="46" t="str">
        <f t="shared" si="22"/>
        <v/>
      </c>
      <c r="BG47" s="46" t="str">
        <f t="shared" si="23"/>
        <v/>
      </c>
      <c r="BH47" s="46" t="str">
        <f t="shared" si="24"/>
        <v/>
      </c>
      <c r="BI47" s="47" t="str">
        <f t="shared" si="25"/>
        <v/>
      </c>
      <c r="BJ47" s="15">
        <f t="shared" si="26"/>
        <v>0</v>
      </c>
    </row>
    <row r="48" spans="1:62" s="15" customFormat="1" ht="15.75" customHeight="1" x14ac:dyDescent="0.25">
      <c r="A48" s="20" t="str">
        <f t="shared" si="42"/>
        <v/>
      </c>
      <c r="B48" s="10"/>
      <c r="C48" s="10"/>
      <c r="D48" s="26" t="str">
        <f t="shared" si="47"/>
        <v/>
      </c>
      <c r="E48" s="22" t="str">
        <f t="shared" si="47"/>
        <v/>
      </c>
      <c r="F48" s="22" t="str">
        <f t="shared" si="47"/>
        <v/>
      </c>
      <c r="G48" s="22" t="str">
        <f t="shared" si="47"/>
        <v/>
      </c>
      <c r="H48" s="12"/>
      <c r="I48" s="27" t="str">
        <f t="shared" si="44"/>
        <v/>
      </c>
      <c r="J48" s="27" t="str">
        <f t="shared" si="40"/>
        <v/>
      </c>
      <c r="K48" s="21" t="str">
        <f t="shared" si="48"/>
        <v/>
      </c>
      <c r="L48" s="14" t="str">
        <f t="shared" si="48"/>
        <v/>
      </c>
      <c r="M48" s="12"/>
      <c r="N48" s="21" t="str">
        <f t="shared" si="29"/>
        <v/>
      </c>
      <c r="O48" s="12"/>
      <c r="P48" s="12"/>
      <c r="Q48" s="21" t="str">
        <f t="shared" si="30"/>
        <v/>
      </c>
      <c r="R48" s="36" t="str">
        <f t="shared" si="34"/>
        <v/>
      </c>
      <c r="S48" s="22" t="str">
        <f t="shared" si="49"/>
        <v/>
      </c>
      <c r="T48" s="28" t="str">
        <f t="shared" si="49"/>
        <v/>
      </c>
      <c r="U48" s="22" t="str">
        <f>IF(A48="","",VLOOKUP(S48,'[1]Indices RT &amp; ARQUUS'!$D:$H,4,FALSE))</f>
        <v/>
      </c>
      <c r="V48" s="23" t="str">
        <f>IF(A48="","",VLOOKUP(S48,'[1]Indices RT &amp; ARQUUS'!$D:$H,3,FALSE))</f>
        <v/>
      </c>
      <c r="W48" s="13"/>
      <c r="X48" s="37" t="str">
        <f t="shared" si="1"/>
        <v/>
      </c>
      <c r="Y48" s="37" t="str">
        <f t="shared" si="2"/>
        <v/>
      </c>
      <c r="Z48" s="22" t="str">
        <f t="shared" si="3"/>
        <v/>
      </c>
      <c r="AA48" s="25" t="str">
        <f t="shared" si="4"/>
        <v/>
      </c>
      <c r="AB48" s="24" t="str">
        <f t="shared" si="5"/>
        <v/>
      </c>
      <c r="AC48" s="37" t="str">
        <f t="shared" si="6"/>
        <v/>
      </c>
      <c r="AD48" s="37" t="str">
        <f t="shared" si="7"/>
        <v/>
      </c>
      <c r="AE48" s="22" t="str">
        <f t="shared" si="8"/>
        <v/>
      </c>
      <c r="AF48" s="22" t="str">
        <f t="shared" si="9"/>
        <v/>
      </c>
      <c r="AG48" s="22" t="str">
        <f t="shared" si="10"/>
        <v/>
      </c>
      <c r="AH48" s="43" t="str">
        <f t="shared" si="11"/>
        <v/>
      </c>
      <c r="AI48" s="37" t="str">
        <f t="shared" si="12"/>
        <v/>
      </c>
      <c r="AJ48" s="44" t="str">
        <f t="shared" si="13"/>
        <v/>
      </c>
      <c r="AK48" s="45" t="str">
        <f t="shared" si="14"/>
        <v/>
      </c>
      <c r="AL48" s="52" t="str">
        <f t="shared" si="15"/>
        <v/>
      </c>
      <c r="AM48" s="52" t="str">
        <f t="shared" si="16"/>
        <v/>
      </c>
      <c r="AN48" s="52" t="str">
        <f t="shared" si="17"/>
        <v/>
      </c>
      <c r="AO48" s="52" t="str">
        <f t="shared" si="18"/>
        <v/>
      </c>
      <c r="AP48" s="52" t="str">
        <f t="shared" si="19"/>
        <v/>
      </c>
      <c r="AQ48" s="52" t="str">
        <f t="shared" si="20"/>
        <v/>
      </c>
      <c r="AR48" s="67"/>
      <c r="AS48" s="67"/>
      <c r="AT48" s="67"/>
      <c r="AU48" s="67"/>
      <c r="AV48" s="67"/>
      <c r="AW48" s="67"/>
      <c r="AX48" s="68" t="str">
        <f t="shared" si="21"/>
        <v/>
      </c>
      <c r="AY48" s="68" t="str">
        <f t="shared" si="21"/>
        <v/>
      </c>
      <c r="AZ48" s="68" t="str">
        <f t="shared" si="21"/>
        <v/>
      </c>
      <c r="BA48" s="68" t="str">
        <f t="shared" si="21"/>
        <v/>
      </c>
      <c r="BB48" s="68" t="str">
        <f t="shared" si="21"/>
        <v/>
      </c>
      <c r="BC48" s="69" t="str">
        <f t="shared" si="32"/>
        <v/>
      </c>
      <c r="BD48" s="42"/>
      <c r="BE48" s="46" t="str">
        <f t="shared" si="33"/>
        <v/>
      </c>
      <c r="BF48" s="46" t="str">
        <f t="shared" si="22"/>
        <v/>
      </c>
      <c r="BG48" s="46" t="str">
        <f t="shared" si="23"/>
        <v/>
      </c>
      <c r="BH48" s="46" t="str">
        <f t="shared" si="24"/>
        <v/>
      </c>
      <c r="BI48" s="47" t="str">
        <f t="shared" si="25"/>
        <v/>
      </c>
      <c r="BJ48" s="15">
        <f t="shared" si="26"/>
        <v>0</v>
      </c>
    </row>
    <row r="49" spans="1:62" s="15" customFormat="1" ht="15.75" customHeight="1" x14ac:dyDescent="0.25">
      <c r="A49" s="20" t="str">
        <f t="shared" si="42"/>
        <v/>
      </c>
      <c r="B49" s="10"/>
      <c r="C49" s="10"/>
      <c r="D49" s="26" t="str">
        <f t="shared" si="47"/>
        <v/>
      </c>
      <c r="E49" s="22" t="str">
        <f t="shared" si="47"/>
        <v/>
      </c>
      <c r="F49" s="22" t="str">
        <f t="shared" si="47"/>
        <v/>
      </c>
      <c r="G49" s="22" t="str">
        <f t="shared" si="47"/>
        <v/>
      </c>
      <c r="H49" s="12"/>
      <c r="I49" s="27" t="str">
        <f t="shared" si="44"/>
        <v/>
      </c>
      <c r="J49" s="27" t="str">
        <f t="shared" si="40"/>
        <v/>
      </c>
      <c r="K49" s="21" t="str">
        <f t="shared" si="48"/>
        <v/>
      </c>
      <c r="L49" s="14" t="str">
        <f t="shared" si="48"/>
        <v/>
      </c>
      <c r="M49" s="12"/>
      <c r="N49" s="21" t="str">
        <f t="shared" si="29"/>
        <v/>
      </c>
      <c r="O49" s="12"/>
      <c r="P49" s="12"/>
      <c r="Q49" s="21" t="str">
        <f t="shared" si="30"/>
        <v/>
      </c>
      <c r="R49" s="36" t="str">
        <f t="shared" si="34"/>
        <v/>
      </c>
      <c r="S49" s="22" t="str">
        <f t="shared" si="49"/>
        <v/>
      </c>
      <c r="T49" s="28" t="str">
        <f t="shared" si="49"/>
        <v/>
      </c>
      <c r="U49" s="22" t="str">
        <f>IF(A49="","",VLOOKUP(S49,'[1]Indices RT &amp; ARQUUS'!$D:$H,4,FALSE))</f>
        <v/>
      </c>
      <c r="V49" s="23" t="str">
        <f>IF(A49="","",VLOOKUP(S49,'[1]Indices RT &amp; ARQUUS'!$D:$H,3,FALSE))</f>
        <v/>
      </c>
      <c r="W49" s="13"/>
      <c r="X49" s="37" t="str">
        <f t="shared" si="1"/>
        <v/>
      </c>
      <c r="Y49" s="37" t="str">
        <f t="shared" si="2"/>
        <v/>
      </c>
      <c r="Z49" s="22" t="str">
        <f t="shared" si="3"/>
        <v/>
      </c>
      <c r="AA49" s="25" t="str">
        <f t="shared" si="4"/>
        <v/>
      </c>
      <c r="AB49" s="24" t="str">
        <f t="shared" si="5"/>
        <v/>
      </c>
      <c r="AC49" s="37" t="str">
        <f t="shared" si="6"/>
        <v/>
      </c>
      <c r="AD49" s="37" t="str">
        <f t="shared" si="7"/>
        <v/>
      </c>
      <c r="AE49" s="22" t="str">
        <f t="shared" si="8"/>
        <v/>
      </c>
      <c r="AF49" s="22" t="str">
        <f t="shared" si="9"/>
        <v/>
      </c>
      <c r="AG49" s="22" t="str">
        <f t="shared" si="10"/>
        <v/>
      </c>
      <c r="AH49" s="43" t="str">
        <f t="shared" si="11"/>
        <v/>
      </c>
      <c r="AI49" s="37" t="str">
        <f t="shared" si="12"/>
        <v/>
      </c>
      <c r="AJ49" s="44" t="str">
        <f t="shared" si="13"/>
        <v/>
      </c>
      <c r="AK49" s="45" t="str">
        <f t="shared" si="14"/>
        <v/>
      </c>
      <c r="AL49" s="52" t="str">
        <f t="shared" si="15"/>
        <v/>
      </c>
      <c r="AM49" s="52" t="str">
        <f t="shared" si="16"/>
        <v/>
      </c>
      <c r="AN49" s="52" t="str">
        <f t="shared" si="17"/>
        <v/>
      </c>
      <c r="AO49" s="52" t="str">
        <f t="shared" si="18"/>
        <v/>
      </c>
      <c r="AP49" s="52" t="str">
        <f t="shared" si="19"/>
        <v/>
      </c>
      <c r="AQ49" s="52" t="str">
        <f t="shared" si="20"/>
        <v/>
      </c>
      <c r="AR49" s="67"/>
      <c r="AS49" s="67"/>
      <c r="AT49" s="67"/>
      <c r="AU49" s="67"/>
      <c r="AV49" s="67"/>
      <c r="AW49" s="67"/>
      <c r="AX49" s="68" t="str">
        <f t="shared" si="21"/>
        <v/>
      </c>
      <c r="AY49" s="68" t="str">
        <f t="shared" si="21"/>
        <v/>
      </c>
      <c r="AZ49" s="68" t="str">
        <f t="shared" si="21"/>
        <v/>
      </c>
      <c r="BA49" s="68" t="str">
        <f t="shared" si="21"/>
        <v/>
      </c>
      <c r="BB49" s="68" t="str">
        <f t="shared" si="21"/>
        <v/>
      </c>
      <c r="BC49" s="69" t="str">
        <f t="shared" si="32"/>
        <v/>
      </c>
      <c r="BD49" s="42"/>
      <c r="BE49" s="46" t="str">
        <f t="shared" si="33"/>
        <v/>
      </c>
      <c r="BF49" s="46" t="str">
        <f t="shared" si="22"/>
        <v/>
      </c>
      <c r="BG49" s="46" t="str">
        <f t="shared" si="23"/>
        <v/>
      </c>
      <c r="BH49" s="46" t="str">
        <f t="shared" si="24"/>
        <v/>
      </c>
      <c r="BI49" s="47" t="str">
        <f t="shared" si="25"/>
        <v/>
      </c>
      <c r="BJ49" s="15">
        <f t="shared" si="26"/>
        <v>0</v>
      </c>
    </row>
  </sheetData>
  <protectedRanges>
    <protectedRange sqref="W1:W1048575" name="Plage3"/>
    <protectedRange sqref="A1:V2 A51:V1048575 A3:G50 I3:V50" name="Plage1"/>
    <protectedRange sqref="AR1:AW1048575" name="Plage2"/>
    <protectedRange sqref="BD1:BD1048575" name="Plage4"/>
    <protectedRange sqref="H3:H50" name="Plage1_3"/>
  </protectedRanges>
  <mergeCells count="5">
    <mergeCell ref="AJ1:AK1"/>
    <mergeCell ref="AL1:AQ1"/>
    <mergeCell ref="AR1:AW1"/>
    <mergeCell ref="AX1:BC1"/>
    <mergeCell ref="BE1:BI1"/>
  </mergeCells>
  <conditionalFormatting sqref="A3:XFD49">
    <cfRule type="cellIs" dxfId="0" priority="1" operator="equal">
      <formula>0</formula>
    </cfRule>
  </conditionalFormatting>
  <dataValidations count="6">
    <dataValidation type="list" allowBlank="1" showInputMessage="1" showErrorMessage="1" sqref="S4:S49">
      <formula1>#REF!</formula1>
    </dataValidation>
    <dataValidation type="decimal" allowBlank="1" showInputMessage="1" showErrorMessage="1" sqref="M1:M1048576">
      <formula1>0</formula1>
      <formula2>1</formula2>
    </dataValidation>
    <dataValidation type="list" allowBlank="1" showInputMessage="1" showErrorMessage="1" sqref="S3">
      <formula1>"12 à 31,32 à 51 - ATAM - OUVRIERS,ATAM 52 à 53,Cadres 1 à 3A,Cadres 3B,Cadres 3C"</formula1>
    </dataValidation>
    <dataValidation type="list" allowBlank="1" showInputMessage="1" showErrorMessage="1" promptTitle="IMPORTANT" prompt="Si Prévoyance saisir obligatoirement une valeur d'IJSS" sqref="H3:H49">
      <formula1>"Invalidité, Prévoyance"</formula1>
    </dataValidation>
    <dataValidation type="list" allowBlank="1" showInputMessage="1" showErrorMessage="1" sqref="Q3">
      <formula1>"Pas inval, 1ère catégorie, 2ème catégorie, 3ème catégorie"</formula1>
    </dataValidation>
    <dataValidation type="list" allowBlank="1" showInputMessage="1" showErrorMessage="1" sqref="G1:G1048576">
      <formula1>"SOCIETE 1,SOCIETE 2"</formula1>
    </dataValidation>
  </dataValidations>
  <pageMargins left="0.25" right="0.25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RESUME</vt:lpstr>
      <vt:lpstr>TEST 1</vt:lpstr>
      <vt:lpstr>TEST 2</vt:lpstr>
      <vt:lpstr>RESUME!Print_Area</vt:lpstr>
      <vt:lpstr>'TEST 1'!Print_Area</vt:lpstr>
      <vt:lpstr>'TEST 2'!Print_Area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Anne (Consultant)</dc:creator>
  <cp:lastModifiedBy>Prieto Cedric</cp:lastModifiedBy>
  <cp:lastPrinted>2019-04-01T14:03:42Z</cp:lastPrinted>
  <dcterms:created xsi:type="dcterms:W3CDTF">2019-03-06T13:45:58Z</dcterms:created>
  <dcterms:modified xsi:type="dcterms:W3CDTF">2020-01-03T15:35:32Z</dcterms:modified>
</cp:coreProperties>
</file>