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4000" windowHeight="9735"/>
    <workbookView xWindow="120" yWindow="75" windowWidth="28515" windowHeight="12810" activeTab="1"/>
  </bookViews>
  <sheets>
    <sheet name="Général" sheetId="1" r:id="rId1"/>
    <sheet name="Donnéesbrutes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41" i="1"/>
  <c r="S37"/>
  <c r="S33"/>
  <c r="S29"/>
  <c r="S25"/>
  <c r="S21"/>
  <c r="S17"/>
  <c r="S13"/>
  <c r="S9"/>
  <c r="S5"/>
  <c r="T42"/>
  <c r="Z41"/>
  <c r="Y41"/>
  <c r="X41"/>
  <c r="W41"/>
  <c r="V41"/>
  <c r="U41"/>
  <c r="T41"/>
  <c r="Z40"/>
  <c r="Y40"/>
  <c r="X40"/>
  <c r="W40"/>
  <c r="V40"/>
  <c r="U40"/>
  <c r="T40"/>
  <c r="T38"/>
  <c r="Z37"/>
  <c r="Y37"/>
  <c r="X37"/>
  <c r="W37"/>
  <c r="V37"/>
  <c r="U37"/>
  <c r="T37"/>
  <c r="Z36"/>
  <c r="Y36"/>
  <c r="X36"/>
  <c r="W36"/>
  <c r="V36"/>
  <c r="U36"/>
  <c r="T36"/>
  <c r="T34"/>
  <c r="Z33"/>
  <c r="Y33"/>
  <c r="X33"/>
  <c r="W33"/>
  <c r="V33"/>
  <c r="U33"/>
  <c r="T33"/>
  <c r="Z32"/>
  <c r="Y32"/>
  <c r="X32"/>
  <c r="W32"/>
  <c r="V32"/>
  <c r="U32"/>
  <c r="T32"/>
  <c r="T30"/>
  <c r="Z29"/>
  <c r="Y29"/>
  <c r="X29"/>
  <c r="W29"/>
  <c r="V29"/>
  <c r="U29"/>
  <c r="T29"/>
  <c r="Z28"/>
  <c r="Y28"/>
  <c r="X28"/>
  <c r="W28"/>
  <c r="V28"/>
  <c r="U28"/>
  <c r="T28"/>
  <c r="T26"/>
  <c r="Z25"/>
  <c r="Y25"/>
  <c r="X25"/>
  <c r="W25"/>
  <c r="V25"/>
  <c r="U25"/>
  <c r="T25"/>
  <c r="Z24"/>
  <c r="Y24"/>
  <c r="X24"/>
  <c r="W24"/>
  <c r="V24"/>
  <c r="U24"/>
  <c r="T24"/>
  <c r="T22"/>
  <c r="Z21"/>
  <c r="Y21"/>
  <c r="X21"/>
  <c r="W21"/>
  <c r="V21"/>
  <c r="U21"/>
  <c r="T21"/>
  <c r="Z20"/>
  <c r="Y20"/>
  <c r="X20"/>
  <c r="W20"/>
  <c r="V20"/>
  <c r="U20"/>
  <c r="T20"/>
  <c r="T18"/>
  <c r="Z17"/>
  <c r="Y17"/>
  <c r="X17"/>
  <c r="W17"/>
  <c r="V17"/>
  <c r="U17"/>
  <c r="T17"/>
  <c r="Z16"/>
  <c r="Y16"/>
  <c r="X16"/>
  <c r="W16"/>
  <c r="V16"/>
  <c r="U16"/>
  <c r="T16"/>
  <c r="T14"/>
  <c r="Z13"/>
  <c r="Y13"/>
  <c r="X13"/>
  <c r="W13"/>
  <c r="V13"/>
  <c r="U13"/>
  <c r="T13"/>
  <c r="Z12"/>
  <c r="Y12"/>
  <c r="X12"/>
  <c r="W12"/>
  <c r="V12"/>
  <c r="U12"/>
  <c r="T12"/>
  <c r="T10"/>
  <c r="Z9"/>
  <c r="Y9"/>
  <c r="X9"/>
  <c r="W9"/>
  <c r="V9"/>
  <c r="U9"/>
  <c r="T9"/>
  <c r="Z8"/>
  <c r="Y8"/>
  <c r="X8"/>
  <c r="W8"/>
  <c r="V8"/>
  <c r="U8"/>
  <c r="T8"/>
  <c r="T6"/>
  <c r="Z5"/>
  <c r="Y5"/>
  <c r="X5"/>
  <c r="W5"/>
  <c r="V5"/>
  <c r="U5"/>
  <c r="T5"/>
  <c r="Z4"/>
  <c r="Y4"/>
  <c r="X4"/>
  <c r="W4"/>
  <c r="V4"/>
  <c r="U4"/>
  <c r="T4"/>
  <c r="J41"/>
  <c r="J37"/>
  <c r="J33"/>
  <c r="J29"/>
  <c r="J25"/>
  <c r="J21"/>
  <c r="J17"/>
  <c r="J13"/>
  <c r="J9"/>
  <c r="J5"/>
  <c r="A5"/>
  <c r="A41"/>
  <c r="A37"/>
  <c r="A33"/>
  <c r="A29"/>
  <c r="A25"/>
  <c r="A21"/>
  <c r="A17"/>
  <c r="A13"/>
  <c r="A9"/>
  <c r="B8"/>
  <c r="C8"/>
  <c r="D8"/>
  <c r="E8"/>
  <c r="F8"/>
  <c r="G8"/>
  <c r="H8"/>
  <c r="B9"/>
  <c r="C9"/>
  <c r="D9"/>
  <c r="E9"/>
  <c r="F9"/>
  <c r="G9"/>
  <c r="H9"/>
  <c r="B10"/>
  <c r="B12"/>
  <c r="C12"/>
  <c r="D12"/>
  <c r="E12"/>
  <c r="F12"/>
  <c r="G12"/>
  <c r="H12"/>
  <c r="B13"/>
  <c r="C13"/>
  <c r="D13"/>
  <c r="E13"/>
  <c r="F13"/>
  <c r="G13"/>
  <c r="H13"/>
  <c r="B14"/>
  <c r="B16"/>
  <c r="C16"/>
  <c r="D16"/>
  <c r="E16"/>
  <c r="F16"/>
  <c r="G16"/>
  <c r="H16"/>
  <c r="B17"/>
  <c r="C17"/>
  <c r="D17"/>
  <c r="E17"/>
  <c r="F17"/>
  <c r="G17"/>
  <c r="H17"/>
  <c r="B18"/>
  <c r="B20"/>
  <c r="C20"/>
  <c r="D20"/>
  <c r="E20"/>
  <c r="F20"/>
  <c r="G20"/>
  <c r="H20"/>
  <c r="B21"/>
  <c r="C21"/>
  <c r="D21"/>
  <c r="E21"/>
  <c r="F21"/>
  <c r="G21"/>
  <c r="H21"/>
  <c r="B22"/>
  <c r="B24"/>
  <c r="C24"/>
  <c r="D24"/>
  <c r="E24"/>
  <c r="F24"/>
  <c r="G24"/>
  <c r="H24"/>
  <c r="B25"/>
  <c r="C25"/>
  <c r="D25"/>
  <c r="E25"/>
  <c r="F25"/>
  <c r="G25"/>
  <c r="H25"/>
  <c r="B26"/>
  <c r="B28"/>
  <c r="C28"/>
  <c r="D28"/>
  <c r="E28"/>
  <c r="F28"/>
  <c r="G28"/>
  <c r="H28"/>
  <c r="B29"/>
  <c r="C29"/>
  <c r="D29"/>
  <c r="E29"/>
  <c r="F29"/>
  <c r="G29"/>
  <c r="H29"/>
  <c r="B30"/>
  <c r="B32"/>
  <c r="C32"/>
  <c r="D32"/>
  <c r="E32"/>
  <c r="F32"/>
  <c r="G32"/>
  <c r="H32"/>
  <c r="B33"/>
  <c r="C33"/>
  <c r="D33"/>
  <c r="E33"/>
  <c r="F33"/>
  <c r="G33"/>
  <c r="H33"/>
  <c r="B34"/>
  <c r="B36"/>
  <c r="C36"/>
  <c r="D36"/>
  <c r="E36"/>
  <c r="F36"/>
  <c r="G36"/>
  <c r="H36"/>
  <c r="B37"/>
  <c r="C37"/>
  <c r="D37"/>
  <c r="E37"/>
  <c r="F37"/>
  <c r="G37"/>
  <c r="H37"/>
  <c r="B38"/>
  <c r="B40"/>
  <c r="C40"/>
  <c r="D40"/>
  <c r="E40"/>
  <c r="F40"/>
  <c r="G40"/>
  <c r="H40"/>
  <c r="B41"/>
  <c r="C41"/>
  <c r="D41"/>
  <c r="E41"/>
  <c r="F41"/>
  <c r="G41"/>
  <c r="H41"/>
  <c r="B42"/>
  <c r="K4"/>
  <c r="L4"/>
  <c r="M4"/>
  <c r="N4"/>
  <c r="O4"/>
  <c r="P4"/>
  <c r="Q4"/>
  <c r="K5"/>
  <c r="L5"/>
  <c r="M5"/>
  <c r="N5"/>
  <c r="O5"/>
  <c r="P5"/>
  <c r="Q5"/>
  <c r="K6"/>
  <c r="K8"/>
  <c r="L8"/>
  <c r="M8"/>
  <c r="N8"/>
  <c r="O8"/>
  <c r="P8"/>
  <c r="Q8"/>
  <c r="K9"/>
  <c r="L9"/>
  <c r="M9"/>
  <c r="N9"/>
  <c r="O9"/>
  <c r="P9"/>
  <c r="Q9"/>
  <c r="K10"/>
  <c r="K12"/>
  <c r="L12"/>
  <c r="M12"/>
  <c r="N12"/>
  <c r="O12"/>
  <c r="P12"/>
  <c r="Q12"/>
  <c r="K13"/>
  <c r="L13"/>
  <c r="M13"/>
  <c r="N13"/>
  <c r="O13"/>
  <c r="P13"/>
  <c r="Q13"/>
  <c r="K14"/>
  <c r="K16"/>
  <c r="L16"/>
  <c r="M16"/>
  <c r="N16"/>
  <c r="O16"/>
  <c r="P16"/>
  <c r="Q16"/>
  <c r="K17"/>
  <c r="L17"/>
  <c r="M17"/>
  <c r="N17"/>
  <c r="O17"/>
  <c r="P17"/>
  <c r="Q17"/>
  <c r="K18"/>
  <c r="K20"/>
  <c r="L20"/>
  <c r="M20"/>
  <c r="N20"/>
  <c r="O20"/>
  <c r="P20"/>
  <c r="Q20"/>
  <c r="K21"/>
  <c r="L21"/>
  <c r="M21"/>
  <c r="N21"/>
  <c r="O21"/>
  <c r="P21"/>
  <c r="Q21"/>
  <c r="K22"/>
  <c r="K24"/>
  <c r="L24"/>
  <c r="M24"/>
  <c r="N24"/>
  <c r="O24"/>
  <c r="P24"/>
  <c r="Q24"/>
  <c r="K25"/>
  <c r="L25"/>
  <c r="M25"/>
  <c r="N25"/>
  <c r="O25"/>
  <c r="P25"/>
  <c r="Q25"/>
  <c r="K26"/>
  <c r="K28"/>
  <c r="L28"/>
  <c r="M28"/>
  <c r="N28"/>
  <c r="O28"/>
  <c r="P28"/>
  <c r="Q28"/>
  <c r="K29"/>
  <c r="L29"/>
  <c r="M29"/>
  <c r="N29"/>
  <c r="O29"/>
  <c r="P29"/>
  <c r="Q29"/>
  <c r="K30"/>
  <c r="K32"/>
  <c r="L32"/>
  <c r="M32"/>
  <c r="N32"/>
  <c r="O32"/>
  <c r="P32"/>
  <c r="Q32"/>
  <c r="K33"/>
  <c r="L33"/>
  <c r="M33"/>
  <c r="N33"/>
  <c r="O33"/>
  <c r="P33"/>
  <c r="Q33"/>
  <c r="K34"/>
  <c r="K36"/>
  <c r="L36"/>
  <c r="M36"/>
  <c r="N36"/>
  <c r="O36"/>
  <c r="P36"/>
  <c r="Q36"/>
  <c r="K37"/>
  <c r="L37"/>
  <c r="M37"/>
  <c r="N37"/>
  <c r="O37"/>
  <c r="P37"/>
  <c r="Q37"/>
  <c r="K38"/>
  <c r="K40"/>
  <c r="L40"/>
  <c r="M40"/>
  <c r="N40"/>
  <c r="O40"/>
  <c r="P40"/>
  <c r="Q40"/>
  <c r="K41"/>
  <c r="L41"/>
  <c r="M41"/>
  <c r="N41"/>
  <c r="O41"/>
  <c r="P41"/>
  <c r="Q41"/>
  <c r="K42"/>
  <c r="J6" l="1"/>
  <c r="A14"/>
  <c r="H5"/>
  <c r="H4"/>
  <c r="G5"/>
  <c r="G4"/>
  <c r="F5"/>
  <c r="F4"/>
  <c r="E5"/>
  <c r="E4"/>
  <c r="D5"/>
  <c r="D4"/>
  <c r="C5"/>
  <c r="C4"/>
  <c r="B5"/>
  <c r="B4"/>
  <c r="B6"/>
  <c r="A10" l="1"/>
  <c r="A6" l="1"/>
  <c r="A30" l="1"/>
  <c r="A26" l="1"/>
  <c r="A34" l="1"/>
  <c r="A22" l="1"/>
  <c r="S42" l="1"/>
  <c r="S38"/>
  <c r="S34"/>
  <c r="S30"/>
  <c r="S26"/>
  <c r="S22"/>
  <c r="S18"/>
  <c r="S14"/>
  <c r="S10"/>
  <c r="S6"/>
  <c r="J42"/>
  <c r="J38"/>
  <c r="J34"/>
  <c r="J30"/>
  <c r="J26"/>
  <c r="J22"/>
  <c r="J18"/>
  <c r="J14"/>
  <c r="J10"/>
  <c r="A42"/>
  <c r="A38"/>
  <c r="A18"/>
</calcChain>
</file>

<file path=xl/sharedStrings.xml><?xml version="1.0" encoding="utf-8"?>
<sst xmlns="http://schemas.openxmlformats.org/spreadsheetml/2006/main" count="88" uniqueCount="49">
  <si>
    <t>Kemerovo</t>
  </si>
  <si>
    <t>Orenburg</t>
  </si>
  <si>
    <t>Kra</t>
  </si>
  <si>
    <t>Krasnoda</t>
  </si>
  <si>
    <t>Nizhne</t>
  </si>
  <si>
    <t>S2 Dom</t>
  </si>
  <si>
    <t>S2 Ext</t>
  </si>
  <si>
    <t>S3 Dom</t>
  </si>
  <si>
    <t>S3 Ext</t>
  </si>
  <si>
    <t>S4 Domi</t>
  </si>
  <si>
    <t>S4 Ext</t>
  </si>
  <si>
    <t>S5 Dom</t>
  </si>
  <si>
    <t>S5 Exte</t>
  </si>
  <si>
    <t>Novosibirsk</t>
  </si>
  <si>
    <t>DATE</t>
  </si>
  <si>
    <t>HEURE</t>
  </si>
  <si>
    <t>COTE</t>
  </si>
  <si>
    <t>R.SET1</t>
  </si>
  <si>
    <t>R.SET2</t>
  </si>
  <si>
    <t>R.SET3</t>
  </si>
  <si>
    <t>C.DOM.</t>
  </si>
  <si>
    <t>C.EXT.</t>
  </si>
  <si>
    <t>R.SET4</t>
  </si>
  <si>
    <t>R.SET5</t>
  </si>
  <si>
    <t>EQUIPES</t>
  </si>
  <si>
    <t>P.</t>
  </si>
  <si>
    <t>Surgut</t>
  </si>
  <si>
    <t>Urengoy</t>
  </si>
  <si>
    <t>Novgorod</t>
  </si>
  <si>
    <t>EQU.DOM.</t>
  </si>
  <si>
    <t>EQU.EXT.</t>
  </si>
  <si>
    <t>S1-DOM.</t>
  </si>
  <si>
    <t>S1-EXT.</t>
  </si>
  <si>
    <t>S2-DOM.</t>
  </si>
  <si>
    <t>S2-EXT.</t>
  </si>
  <si>
    <t>S3-EXT.</t>
  </si>
  <si>
    <t>S3-DOM.</t>
  </si>
  <si>
    <t>S4-DOM.</t>
  </si>
  <si>
    <t>S4-EXT.</t>
  </si>
  <si>
    <t>S5-DOM.</t>
  </si>
  <si>
    <t>S5-EXT.</t>
  </si>
  <si>
    <t>Parties</t>
  </si>
  <si>
    <t>Jours</t>
  </si>
  <si>
    <t>Eq.Domicile</t>
  </si>
  <si>
    <t>Eq.Extérieur</t>
  </si>
  <si>
    <t>C.Dom.</t>
  </si>
  <si>
    <t>C.Ext.</t>
  </si>
  <si>
    <t>S2 Ext.</t>
  </si>
  <si>
    <t>S1 Dom.</t>
  </si>
</sst>
</file>

<file path=xl/styles.xml><?xml version="1.0" encoding="utf-8"?>
<styleSheet xmlns="http://schemas.openxmlformats.org/spreadsheetml/2006/main">
  <numFmts count="4">
    <numFmt numFmtId="164" formatCode="[$-40C]d\-mmm;@"/>
    <numFmt numFmtId="165" formatCode="dddd"/>
    <numFmt numFmtId="167" formatCode="h&quot; h &quot;mm;@"/>
    <numFmt numFmtId="169" formatCode="#,##0.00&quot; &quot;"/>
  </numFmts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theme="8" tint="0.3999755851924192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/>
    </xf>
    <xf numFmtId="0" fontId="2" fillId="7" borderId="0" xfId="0" applyFont="1" applyFill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7" borderId="3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2" fillId="7" borderId="7" xfId="0" applyFont="1" applyFill="1" applyBorder="1" applyAlignment="1">
      <alignment horizontal="center"/>
    </xf>
    <xf numFmtId="0" fontId="2" fillId="7" borderId="10" xfId="0" applyFont="1" applyFill="1" applyBorder="1" applyAlignment="1">
      <alignment horizontal="center"/>
    </xf>
    <xf numFmtId="0" fontId="2" fillId="7" borderId="11" xfId="0" applyFont="1" applyFill="1" applyBorder="1" applyAlignment="1">
      <alignment horizontal="center"/>
    </xf>
    <xf numFmtId="14" fontId="2" fillId="7" borderId="12" xfId="0" applyNumberFormat="1" applyFont="1" applyFill="1" applyBorder="1" applyAlignment="1">
      <alignment horizontal="center" vertical="center"/>
    </xf>
    <xf numFmtId="167" fontId="2" fillId="7" borderId="12" xfId="0" applyNumberFormat="1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 vertical="center"/>
    </xf>
    <xf numFmtId="0" fontId="2" fillId="7" borderId="13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14" fontId="2" fillId="7" borderId="15" xfId="0" applyNumberFormat="1" applyFont="1" applyFill="1" applyBorder="1" applyAlignment="1">
      <alignment horizontal="center" vertical="center"/>
    </xf>
    <xf numFmtId="167" fontId="2" fillId="7" borderId="15" xfId="0" applyNumberFormat="1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"/>
    </xf>
    <xf numFmtId="0" fontId="2" fillId="7" borderId="15" xfId="0" applyFont="1" applyFill="1" applyBorder="1" applyAlignment="1">
      <alignment horizontal="center" vertical="center"/>
    </xf>
    <xf numFmtId="0" fontId="2" fillId="7" borderId="16" xfId="0" applyFont="1" applyFill="1" applyBorder="1" applyAlignment="1">
      <alignment horizontal="center"/>
    </xf>
    <xf numFmtId="0" fontId="2" fillId="7" borderId="17" xfId="0" applyFont="1" applyFill="1" applyBorder="1" applyAlignment="1">
      <alignment horizontal="center"/>
    </xf>
    <xf numFmtId="0" fontId="2" fillId="7" borderId="18" xfId="0" applyFont="1" applyFill="1" applyBorder="1" applyAlignment="1">
      <alignment horizontal="center"/>
    </xf>
    <xf numFmtId="167" fontId="2" fillId="7" borderId="18" xfId="0" applyNumberFormat="1" applyFont="1" applyFill="1" applyBorder="1" applyAlignment="1">
      <alignment horizontal="center" vertical="center"/>
    </xf>
    <xf numFmtId="0" fontId="2" fillId="7" borderId="19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left"/>
    </xf>
    <xf numFmtId="0" fontId="2" fillId="7" borderId="15" xfId="0" applyFont="1" applyFill="1" applyBorder="1" applyAlignment="1">
      <alignment horizontal="left"/>
    </xf>
    <xf numFmtId="0" fontId="2" fillId="7" borderId="18" xfId="0" applyFont="1" applyFill="1" applyBorder="1" applyAlignment="1">
      <alignment horizontal="left"/>
    </xf>
    <xf numFmtId="0" fontId="2" fillId="7" borderId="0" xfId="0" applyFont="1" applyFill="1" applyAlignment="1">
      <alignment horizontal="left"/>
    </xf>
    <xf numFmtId="169" fontId="2" fillId="7" borderId="12" xfId="0" applyNumberFormat="1" applyFont="1" applyFill="1" applyBorder="1" applyAlignment="1">
      <alignment horizontal="center" vertical="center"/>
    </xf>
    <xf numFmtId="169" fontId="2" fillId="7" borderId="15" xfId="0" applyNumberFormat="1" applyFont="1" applyFill="1" applyBorder="1" applyAlignment="1">
      <alignment horizontal="center" vertical="center"/>
    </xf>
    <xf numFmtId="169" fontId="2" fillId="7" borderId="15" xfId="0" applyNumberFormat="1" applyFont="1" applyFill="1" applyBorder="1" applyAlignment="1">
      <alignment horizontal="center"/>
    </xf>
    <xf numFmtId="169" fontId="2" fillId="7" borderId="18" xfId="0" applyNumberFormat="1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5" xfId="0" applyFill="1" applyBorder="1" applyAlignment="1">
      <alignment horizontal="center"/>
    </xf>
    <xf numFmtId="164" fontId="0" fillId="7" borderId="8" xfId="0" applyNumberFormat="1" applyFill="1" applyBorder="1" applyAlignment="1">
      <alignment horizontal="center"/>
    </xf>
    <xf numFmtId="0" fontId="0" fillId="7" borderId="8" xfId="0" applyNumberFormat="1" applyFill="1" applyBorder="1" applyAlignment="1">
      <alignment horizontal="center"/>
    </xf>
    <xf numFmtId="0" fontId="0" fillId="7" borderId="9" xfId="0" applyNumberFormat="1" applyFill="1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165" fontId="1" fillId="5" borderId="5" xfId="0" applyNumberFormat="1" applyFont="1" applyFill="1" applyBorder="1" applyAlignment="1">
      <alignment horizontal="center"/>
    </xf>
    <xf numFmtId="20" fontId="0" fillId="2" borderId="8" xfId="0" applyNumberFormat="1" applyFill="1" applyBorder="1" applyAlignment="1">
      <alignment horizontal="center"/>
    </xf>
    <xf numFmtId="165" fontId="1" fillId="5" borderId="10" xfId="0" applyNumberFormat="1" applyFont="1" applyFill="1" applyBorder="1" applyAlignment="1">
      <alignment horizontal="center"/>
    </xf>
    <xf numFmtId="20" fontId="0" fillId="2" borderId="6" xfId="0" applyNumberForma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42"/>
  <sheetViews>
    <sheetView tabSelected="1" topLeftCell="A24" zoomScaleNormal="100" workbookViewId="0">
      <selection activeCell="A25" sqref="A25"/>
    </sheetView>
    <sheetView workbookViewId="1">
      <selection activeCell="S1" sqref="S1:S1048576"/>
    </sheetView>
  </sheetViews>
  <sheetFormatPr baseColWidth="10" defaultRowHeight="15"/>
  <cols>
    <col min="1" max="1" width="10.7109375" style="1" customWidth="1"/>
    <col min="2" max="2" width="12.7109375" style="1" customWidth="1"/>
    <col min="3" max="8" width="8.7109375" style="1" customWidth="1"/>
    <col min="9" max="9" width="11.42578125" style="1"/>
    <col min="10" max="10" width="10.7109375" style="1" customWidth="1"/>
    <col min="11" max="11" width="12.7109375" style="1" customWidth="1"/>
    <col min="12" max="17" width="8.7109375" style="1" customWidth="1"/>
    <col min="18" max="18" width="11.42578125" style="1"/>
    <col min="19" max="19" width="10.7109375" style="1" customWidth="1"/>
    <col min="20" max="20" width="12.7109375" style="1" customWidth="1"/>
    <col min="21" max="26" width="8.7109375" style="1" customWidth="1"/>
    <col min="27" max="16384" width="11.42578125" style="1"/>
  </cols>
  <sheetData>
    <row r="1" spans="1:26">
      <c r="A1" s="35" t="s">
        <v>41</v>
      </c>
      <c r="B1" s="36" t="s">
        <v>43</v>
      </c>
      <c r="C1" s="36" t="s">
        <v>45</v>
      </c>
      <c r="D1" s="36" t="s">
        <v>48</v>
      </c>
      <c r="E1" s="36" t="s">
        <v>5</v>
      </c>
      <c r="F1" s="36" t="s">
        <v>7</v>
      </c>
      <c r="G1" s="36" t="s">
        <v>9</v>
      </c>
      <c r="H1" s="37" t="s">
        <v>11</v>
      </c>
      <c r="J1" s="35" t="s">
        <v>41</v>
      </c>
      <c r="K1" s="36" t="s">
        <v>43</v>
      </c>
      <c r="L1" s="36" t="s">
        <v>45</v>
      </c>
      <c r="M1" s="36" t="s">
        <v>48</v>
      </c>
      <c r="N1" s="36" t="s">
        <v>5</v>
      </c>
      <c r="O1" s="36" t="s">
        <v>7</v>
      </c>
      <c r="P1" s="36" t="s">
        <v>9</v>
      </c>
      <c r="Q1" s="37" t="s">
        <v>11</v>
      </c>
      <c r="S1" s="35" t="s">
        <v>41</v>
      </c>
      <c r="T1" s="36" t="s">
        <v>43</v>
      </c>
      <c r="U1" s="36" t="s">
        <v>45</v>
      </c>
      <c r="V1" s="36" t="s">
        <v>48</v>
      </c>
      <c r="W1" s="36" t="s">
        <v>5</v>
      </c>
      <c r="X1" s="36" t="s">
        <v>7</v>
      </c>
      <c r="Y1" s="36" t="s">
        <v>9</v>
      </c>
      <c r="Z1" s="37" t="s">
        <v>11</v>
      </c>
    </row>
    <row r="2" spans="1:26">
      <c r="A2" s="38" t="s">
        <v>42</v>
      </c>
      <c r="B2" s="39" t="s">
        <v>44</v>
      </c>
      <c r="C2" s="39" t="s">
        <v>46</v>
      </c>
      <c r="D2" s="39" t="s">
        <v>47</v>
      </c>
      <c r="E2" s="39" t="s">
        <v>6</v>
      </c>
      <c r="F2" s="39" t="s">
        <v>8</v>
      </c>
      <c r="G2" s="39" t="s">
        <v>10</v>
      </c>
      <c r="H2" s="40" t="s">
        <v>12</v>
      </c>
      <c r="J2" s="38" t="s">
        <v>42</v>
      </c>
      <c r="K2" s="39" t="s">
        <v>44</v>
      </c>
      <c r="L2" s="39" t="s">
        <v>46</v>
      </c>
      <c r="M2" s="39" t="s">
        <v>47</v>
      </c>
      <c r="N2" s="39" t="s">
        <v>6</v>
      </c>
      <c r="O2" s="39" t="s">
        <v>8</v>
      </c>
      <c r="P2" s="39" t="s">
        <v>10</v>
      </c>
      <c r="Q2" s="40" t="s">
        <v>12</v>
      </c>
      <c r="S2" s="38" t="s">
        <v>42</v>
      </c>
      <c r="T2" s="39" t="s">
        <v>44</v>
      </c>
      <c r="U2" s="39" t="s">
        <v>46</v>
      </c>
      <c r="V2" s="39" t="s">
        <v>47</v>
      </c>
      <c r="W2" s="39" t="s">
        <v>6</v>
      </c>
      <c r="X2" s="39" t="s">
        <v>8</v>
      </c>
      <c r="Y2" s="39" t="s">
        <v>10</v>
      </c>
      <c r="Z2" s="40" t="s">
        <v>12</v>
      </c>
    </row>
    <row r="3" spans="1:26">
      <c r="A3" s="41"/>
      <c r="B3" s="42"/>
      <c r="C3" s="42"/>
      <c r="D3" s="42"/>
      <c r="E3" s="42"/>
      <c r="F3" s="42"/>
      <c r="G3" s="42"/>
      <c r="H3" s="43"/>
      <c r="J3" s="41"/>
      <c r="K3" s="42"/>
      <c r="L3" s="42"/>
      <c r="M3" s="42"/>
      <c r="N3" s="42"/>
      <c r="O3" s="42"/>
      <c r="P3" s="42"/>
      <c r="Q3" s="43"/>
      <c r="S3" s="41"/>
      <c r="T3" s="42"/>
      <c r="U3" s="42"/>
      <c r="V3" s="42"/>
      <c r="W3" s="42"/>
      <c r="X3" s="42"/>
      <c r="Y3" s="42"/>
      <c r="Z3" s="43"/>
    </row>
    <row r="4" spans="1:26">
      <c r="A4" s="44">
        <v>1</v>
      </c>
      <c r="B4" s="45" t="str">
        <f ca="1">IF(A5="","",VLOOKUP(INDIRECT(ADDRESS(ROW(),COLUMN()-1,2,2)),Donnéesbrutes!$A$3:$Q$101,4,FALSE))</f>
        <v>Orenburg</v>
      </c>
      <c r="C4" s="46">
        <f ca="1">IF(A5="","",VLOOKUP(INDIRECT(ADDRESS(ROW(),COLUMN()-2,2,2)),Donnéesbrutes!$A$3:$Q$101,6,FALSE))</f>
        <v>8.5</v>
      </c>
      <c r="D4" s="46">
        <f ca="1">IF(A5="","",VLOOKUP(INDIRECT(ADDRESS(ROW(),COLUMN()-3,2,2)),Donnéesbrutes!$A$3:$Q$101,8,FALSE))</f>
        <v>18</v>
      </c>
      <c r="E4" s="46">
        <f ca="1">IF(A5="","",VLOOKUP(INDIRECT(ADDRESS(ROW(),COLUMN()-4,2,2)),Donnéesbrutes!$A$3:$Q$101,10,FALSE))</f>
        <v>18</v>
      </c>
      <c r="F4" s="46">
        <f ca="1">IF(A5="","",VLOOKUP(INDIRECT(ADDRESS(ROW(),COLUMN()-5,2,2)),Donnéesbrutes!$A$3:$Q$101,12,FALSE))</f>
        <v>24</v>
      </c>
      <c r="G4" s="46">
        <f ca="1">IF(A5="","",VLOOKUP(INDIRECT(ADDRESS(ROW(),COLUMN()-6,2,2)),Donnéesbrutes!$A$3:$Q$101,14,FALSE))</f>
        <v>0</v>
      </c>
      <c r="H4" s="47">
        <f ca="1">IF(A5="","",VLOOKUP(INDIRECT(ADDRESS(ROW(),COLUMN()-7,2,2)),Donnéesbrutes!$A$3:$Q$101,16,FALSE))</f>
        <v>0</v>
      </c>
      <c r="J4" s="44">
        <v>11</v>
      </c>
      <c r="K4" s="45" t="str">
        <f ca="1">IF(J5="","",VLOOKUP(INDIRECT(ADDRESS(ROW(),COLUMN()-1,2,2)),Donnéesbrutes!$A$3:$Q$101,4,FALSE))</f>
        <v/>
      </c>
      <c r="L4" s="46" t="str">
        <f ca="1">IF(J5="","",VLOOKUP(INDIRECT(ADDRESS(ROW(),COLUMN()-2,2,2)),Donnéesbrutes!$A$3:$Q$101,6,FALSE))</f>
        <v/>
      </c>
      <c r="M4" s="46" t="str">
        <f ca="1">IF(J5="","",VLOOKUP(INDIRECT(ADDRESS(ROW(),COLUMN()-3,2,2)),Donnéesbrutes!$A$3:$Q$101,8,FALSE))</f>
        <v/>
      </c>
      <c r="N4" s="46" t="str">
        <f ca="1">IF(J5="","",VLOOKUP(INDIRECT(ADDRESS(ROW(),COLUMN()-4,2,2)),Donnéesbrutes!$A$3:$Q$101,10,FALSE))</f>
        <v/>
      </c>
      <c r="O4" s="46" t="str">
        <f ca="1">IF(J5="","",VLOOKUP(INDIRECT(ADDRESS(ROW(),COLUMN()-5,2,2)),Donnéesbrutes!$A$3:$Q$101,12,FALSE))</f>
        <v/>
      </c>
      <c r="P4" s="46" t="str">
        <f ca="1">IF(J5="","",VLOOKUP(INDIRECT(ADDRESS(ROW(),COLUMN()-6,2,2)),Donnéesbrutes!$A$3:$Q$101,14,FALSE))</f>
        <v/>
      </c>
      <c r="Q4" s="47" t="str">
        <f ca="1">IF(J5="","",VLOOKUP(INDIRECT(ADDRESS(ROW(),COLUMN()-7,2,2)),Donnéesbrutes!$A$3:$Q$101,16,FALSE))</f>
        <v/>
      </c>
      <c r="S4" s="44">
        <v>21</v>
      </c>
      <c r="T4" s="45" t="str">
        <f ca="1">IF(S5="","",VLOOKUP(INDIRECT(ADDRESS(ROW(),COLUMN()-1,2,2)),Donnéesbrutes!$A$3:$Q$101,4,FALSE))</f>
        <v/>
      </c>
      <c r="U4" s="46" t="str">
        <f ca="1">IF(S5="","",VLOOKUP(INDIRECT(ADDRESS(ROW(),COLUMN()-2,2,2)),Donnéesbrutes!$A$3:$Q$101,6,FALSE))</f>
        <v/>
      </c>
      <c r="V4" s="46" t="str">
        <f ca="1">IF(S5="","",VLOOKUP(INDIRECT(ADDRESS(ROW(),COLUMN()-3,2,2)),Donnéesbrutes!$A$3:$Q$101,8,FALSE))</f>
        <v/>
      </c>
      <c r="W4" s="46" t="str">
        <f ca="1">IF(S5="","",VLOOKUP(INDIRECT(ADDRESS(ROW(),COLUMN()-4,2,2)),Donnéesbrutes!$A$3:$Q$101,10,FALSE))</f>
        <v/>
      </c>
      <c r="X4" s="46" t="str">
        <f ca="1">IF(S5="","",VLOOKUP(INDIRECT(ADDRESS(ROW(),COLUMN()-5,2,2)),Donnéesbrutes!$A$3:$Q$101,12,FALSE))</f>
        <v/>
      </c>
      <c r="Y4" s="46" t="str">
        <f ca="1">IF(S5="","",VLOOKUP(INDIRECT(ADDRESS(ROW(),COLUMN()-6,2,2)),Donnéesbrutes!$A$3:$Q$101,14,FALSE))</f>
        <v/>
      </c>
      <c r="Z4" s="47" t="str">
        <f ca="1">IF(S5="","",VLOOKUP(INDIRECT(ADDRESS(ROW(),COLUMN()-7,2,2)),Donnéesbrutes!$A$3:$Q$101,16,FALSE))</f>
        <v/>
      </c>
    </row>
    <row r="5" spans="1:26">
      <c r="A5" s="48">
        <f ca="1">IF(ISNA(VLOOKUP(INDIRECT(ADDRESS(ROW()-1,COLUMN(),2,2)),Donnéesbrutes!$A$3:$Q$101,2,FALSE)),"",VLOOKUP(INDIRECT(ADDRESS(ROW()-1,1,2,2)),Donnéesbrutes!$A$3:$Q$101,2,FALSE))</f>
        <v>42315</v>
      </c>
      <c r="B5" s="45" t="str">
        <f ca="1">IF(A5="","",VLOOKUP(INDIRECT(ADDRESS(ROW()-1,COLUMN()-1,2,2)),Donnéesbrutes!$A$3:$Q$101,5,FALSE))</f>
        <v>Novosibirsk</v>
      </c>
      <c r="C5" s="46">
        <f ca="1">IF(A5="","",VLOOKUP(INDIRECT(ADDRESS(ROW()-1,COLUMN()-2,2,2)),Donnéesbrutes!$A$3:$Q$101,7,FALSE))</f>
        <v>1.05</v>
      </c>
      <c r="D5" s="46">
        <f ca="1">IF(A5="","",VLOOKUP(INDIRECT(ADDRESS(ROW()-1,COLUMN()-3,2,2)),Donnéesbrutes!$A$3:$Q$101,9,FALSE))</f>
        <v>25</v>
      </c>
      <c r="E5" s="46">
        <f ca="1">IF(A5="","",VLOOKUP(INDIRECT(ADDRESS(ROW()-1,COLUMN()-4,2,2)),Donnéesbrutes!$A$3:$Q$101,11,FALSE))</f>
        <v>25</v>
      </c>
      <c r="F5" s="46">
        <f ca="1">IF(A5="","",VLOOKUP(INDIRECT(ADDRESS(ROW()-1,COLUMN()-5,2,2)),Donnéesbrutes!$A$3:$Q$101,13,FALSE))</f>
        <v>26</v>
      </c>
      <c r="G5" s="46">
        <f ca="1">IF(A5="","",VLOOKUP(INDIRECT(ADDRESS(ROW()-1,COLUMN()-6,2,2)),Donnéesbrutes!$A$3:$Q$101,15,FALSE))</f>
        <v>0</v>
      </c>
      <c r="H5" s="47">
        <f ca="1">IF(A5="","",VLOOKUP(INDIRECT(ADDRESS(ROW()-1,COLUMN()-7,2,2)),Donnéesbrutes!$A$3:$Q$101,17,FALSE))</f>
        <v>0</v>
      </c>
      <c r="J5" s="48" t="str">
        <f ca="1">IF(ISNA(VLOOKUP(INDIRECT(ADDRESS(ROW()-1,COLUMN(),2,2)),Donnéesbrutes!$A$3:$Q$101,2,FALSE)),"",VLOOKUP(INDIRECT(ADDRESS(ROW()-1,1,2,2)),Donnéesbrutes!$A$3:$Q$101,2,FALSE))</f>
        <v/>
      </c>
      <c r="K5" s="45" t="str">
        <f ca="1">IF(J5="","",VLOOKUP(INDIRECT(ADDRESS(ROW()-1,COLUMN()-1,2,2)),Donnéesbrutes!$A$3:$Q$101,5,FALSE))</f>
        <v/>
      </c>
      <c r="L5" s="46" t="str">
        <f ca="1">IF(J5="","",VLOOKUP(INDIRECT(ADDRESS(ROW()-1,COLUMN()-2,2,2)),Donnéesbrutes!$A$3:$Q$101,7,FALSE))</f>
        <v/>
      </c>
      <c r="M5" s="46" t="str">
        <f ca="1">IF(J5="","",VLOOKUP(INDIRECT(ADDRESS(ROW()-1,COLUMN()-3,2,2)),Donnéesbrutes!$A$3:$Q$101,9,FALSE))</f>
        <v/>
      </c>
      <c r="N5" s="46" t="str">
        <f ca="1">IF(J5="","",VLOOKUP(INDIRECT(ADDRESS(ROW()-1,COLUMN()-4,2,2)),Donnéesbrutes!$A$3:$Q$101,11,FALSE))</f>
        <v/>
      </c>
      <c r="O5" s="46" t="str">
        <f ca="1">IF(J5="","",VLOOKUP(INDIRECT(ADDRESS(ROW()-1,COLUMN()-5,2,2)),Donnéesbrutes!$A$3:$Q$101,13,FALSE))</f>
        <v/>
      </c>
      <c r="P5" s="46" t="str">
        <f ca="1">IF(J5="","",VLOOKUP(INDIRECT(ADDRESS(ROW()-1,COLUMN()-6,2,2)),Donnéesbrutes!$A$3:$Q$101,15,FALSE))</f>
        <v/>
      </c>
      <c r="Q5" s="47" t="str">
        <f ca="1">IF(J5="","",VLOOKUP(INDIRECT(ADDRESS(ROW()-1,COLUMN()-7,2,2)),Donnéesbrutes!$A$3:$Q$101,17,FALSE))</f>
        <v/>
      </c>
      <c r="S5" s="48" t="str">
        <f ca="1">IF(ISNA(VLOOKUP(INDIRECT(ADDRESS(ROW()-1,COLUMN(),2,2)),Donnéesbrutes!$A$3:$Q$101,2,FALSE)),"",VLOOKUP(INDIRECT(ADDRESS(ROW()-1,1,2,2)),Donnéesbrutes!$A$3:$Q$101,2,FALSE))</f>
        <v/>
      </c>
      <c r="T5" s="45" t="str">
        <f ca="1">IF(S5="","",VLOOKUP(INDIRECT(ADDRESS(ROW()-1,COLUMN()-1,2,2)),Donnéesbrutes!$A$3:$Q$101,5,FALSE))</f>
        <v/>
      </c>
      <c r="U5" s="46" t="str">
        <f ca="1">IF(S5="","",VLOOKUP(INDIRECT(ADDRESS(ROW()-1,COLUMN()-2,2,2)),Donnéesbrutes!$A$3:$Q$101,7,FALSE))</f>
        <v/>
      </c>
      <c r="V5" s="46" t="str">
        <f ca="1">IF(S5="","",VLOOKUP(INDIRECT(ADDRESS(ROW()-1,COLUMN()-3,2,2)),Donnéesbrutes!$A$3:$Q$101,9,FALSE))</f>
        <v/>
      </c>
      <c r="W5" s="46" t="str">
        <f ca="1">IF(S5="","",VLOOKUP(INDIRECT(ADDRESS(ROW()-1,COLUMN()-4,2,2)),Donnéesbrutes!$A$3:$Q$101,11,FALSE))</f>
        <v/>
      </c>
      <c r="X5" s="46" t="str">
        <f ca="1">IF(S5="","",VLOOKUP(INDIRECT(ADDRESS(ROW()-1,COLUMN()-5,2,2)),Donnéesbrutes!$A$3:$Q$101,13,FALSE))</f>
        <v/>
      </c>
      <c r="Y5" s="46" t="str">
        <f ca="1">IF(S5="","",VLOOKUP(INDIRECT(ADDRESS(ROW()-1,COLUMN()-6,2,2)),Donnéesbrutes!$A$3:$Q$101,15,FALSE))</f>
        <v/>
      </c>
      <c r="Z5" s="47" t="str">
        <f ca="1">IF(S5="","",VLOOKUP(INDIRECT(ADDRESS(ROW()-1,COLUMN()-7,2,2)),Donnéesbrutes!$A$3:$Q$101,17,FALSE))</f>
        <v/>
      </c>
    </row>
    <row r="6" spans="1:26">
      <c r="A6" s="49">
        <f ca="1">A5</f>
        <v>42315</v>
      </c>
      <c r="B6" s="50">
        <f ca="1">IF(A5="","",VLOOKUP(INDIRECT(ADDRESS(ROW()-2,COLUMN()-1,2,2)),Donnéesbrutes!$A$3:$Q$101,3,FALSE))</f>
        <v>0.58333333333333337</v>
      </c>
      <c r="C6" s="42"/>
      <c r="D6" s="42"/>
      <c r="E6" s="42"/>
      <c r="F6" s="42"/>
      <c r="G6" s="42"/>
      <c r="H6" s="43"/>
      <c r="J6" s="49" t="str">
        <f ca="1">J5</f>
        <v/>
      </c>
      <c r="K6" s="50" t="str">
        <f ca="1">IF(J5="","",VLOOKUP(INDIRECT(ADDRESS(ROW()-2,COLUMN()-1,2,2)),Donnéesbrutes!$A$3:$Q$101,3,FALSE))</f>
        <v/>
      </c>
      <c r="L6" s="42"/>
      <c r="M6" s="42"/>
      <c r="N6" s="42"/>
      <c r="O6" s="42"/>
      <c r="P6" s="42"/>
      <c r="Q6" s="43"/>
      <c r="S6" s="49" t="str">
        <f ca="1">S5</f>
        <v/>
      </c>
      <c r="T6" s="50" t="str">
        <f ca="1">IF(S5="","",VLOOKUP(INDIRECT(ADDRESS(ROW()-2,COLUMN()-1,2,2)),Donnéesbrutes!$A$3:$Q$101,3,FALSE))</f>
        <v/>
      </c>
      <c r="U6" s="42"/>
      <c r="V6" s="42"/>
      <c r="W6" s="42"/>
      <c r="X6" s="42"/>
      <c r="Y6" s="42"/>
      <c r="Z6" s="43"/>
    </row>
    <row r="7" spans="1:26">
      <c r="A7" s="41"/>
      <c r="B7" s="42"/>
      <c r="C7" s="42"/>
      <c r="D7" s="42"/>
      <c r="E7" s="42"/>
      <c r="F7" s="42"/>
      <c r="G7" s="42"/>
      <c r="H7" s="43"/>
      <c r="J7" s="41"/>
      <c r="K7" s="42"/>
      <c r="L7" s="42"/>
      <c r="M7" s="42"/>
      <c r="N7" s="42"/>
      <c r="O7" s="42"/>
      <c r="P7" s="42"/>
      <c r="Q7" s="43"/>
      <c r="S7" s="41"/>
      <c r="T7" s="42"/>
      <c r="U7" s="42"/>
      <c r="V7" s="42"/>
      <c r="W7" s="42"/>
      <c r="X7" s="42"/>
      <c r="Y7" s="42"/>
      <c r="Z7" s="43"/>
    </row>
    <row r="8" spans="1:26">
      <c r="A8" s="44">
        <v>2</v>
      </c>
      <c r="B8" s="45" t="str">
        <f ca="1">IF($A9="","",VLOOKUP(INDIRECT(ADDRESS(ROW(),1,2,2)),Donnéesbrutes!$A$3:$Q$101,4,FALSE))</f>
        <v>Surgut</v>
      </c>
      <c r="C8" s="46">
        <f ca="1">IF($A9="","",VLOOKUP(INDIRECT(ADDRESS(ROW(),1,2,2)),Donnéesbrutes!$A$3:$Q$101,6,FALSE))</f>
        <v>1.07</v>
      </c>
      <c r="D8" s="46">
        <f ca="1">IF($A9="","",VLOOKUP(INDIRECT(ADDRESS(ROW(),1,2,2)),Donnéesbrutes!$A$3:$Q$101,8,FALSE))</f>
        <v>25</v>
      </c>
      <c r="E8" s="46">
        <f ca="1">IF($A9="","",VLOOKUP(INDIRECT(ADDRESS(ROW(),1,2,2)),Donnéesbrutes!$A$3:$Q$101,10,FALSE))</f>
        <v>23</v>
      </c>
      <c r="F8" s="46">
        <f ca="1">IF($A9="","",VLOOKUP(INDIRECT(ADDRESS(ROW(),1,2,2)),Donnéesbrutes!$A$3:$Q$101,12,FALSE))</f>
        <v>25</v>
      </c>
      <c r="G8" s="46">
        <f ca="1">IF($A9="","",VLOOKUP(INDIRECT(ADDRESS(ROW(),1,2,2)),Donnéesbrutes!$A$3:$Q$101,14,FALSE))</f>
        <v>26</v>
      </c>
      <c r="H8" s="47">
        <f ca="1">IF($A9="","",VLOOKUP(INDIRECT(ADDRESS(ROW(),1,2,2)),Donnéesbrutes!$A$3:$Q$101,16,FALSE))</f>
        <v>0</v>
      </c>
      <c r="J8" s="44">
        <v>12</v>
      </c>
      <c r="K8" s="45" t="str">
        <f ca="1">IF(J9="","",VLOOKUP(INDIRECT(ADDRESS(ROW(),COLUMN()-1,2,2)),Donnéesbrutes!$A$3:$Q$101,4,FALSE))</f>
        <v/>
      </c>
      <c r="L8" s="46" t="str">
        <f ca="1">IF(J9="","",VLOOKUP(INDIRECT(ADDRESS(ROW(),COLUMN()-2,2,2)),Donnéesbrutes!$A$3:$Q$101,6,FALSE))</f>
        <v/>
      </c>
      <c r="M8" s="46" t="str">
        <f ca="1">IF(J9="","",VLOOKUP(INDIRECT(ADDRESS(ROW(),COLUMN()-3,2,2)),Donnéesbrutes!$A$3:$Q$101,8,FALSE))</f>
        <v/>
      </c>
      <c r="N8" s="46" t="str">
        <f ca="1">IF(J9="","",VLOOKUP(INDIRECT(ADDRESS(ROW(),COLUMN()-4,2,2)),Donnéesbrutes!$A$3:$Q$101,10,FALSE))</f>
        <v/>
      </c>
      <c r="O8" s="46" t="str">
        <f ca="1">IF(J9="","",VLOOKUP(INDIRECT(ADDRESS(ROW(),COLUMN()-5,2,2)),Donnéesbrutes!$A$3:$Q$101,12,FALSE))</f>
        <v/>
      </c>
      <c r="P8" s="46" t="str">
        <f ca="1">IF(J9="","",VLOOKUP(INDIRECT(ADDRESS(ROW(),COLUMN()-6,2,2)),Donnéesbrutes!$A$3:$Q$101,14,FALSE))</f>
        <v/>
      </c>
      <c r="Q8" s="47" t="str">
        <f ca="1">IF(J9="","",VLOOKUP(INDIRECT(ADDRESS(ROW(),COLUMN()-7,2,2)),Donnéesbrutes!$A$3:$Q$101,16,FALSE))</f>
        <v/>
      </c>
      <c r="S8" s="44">
        <v>22</v>
      </c>
      <c r="T8" s="45" t="str">
        <f ca="1">IF(S9="","",VLOOKUP(INDIRECT(ADDRESS(ROW(),COLUMN()-1,2,2)),Donnéesbrutes!$A$3:$Q$101,4,FALSE))</f>
        <v/>
      </c>
      <c r="U8" s="46" t="str">
        <f ca="1">IF(S9="","",VLOOKUP(INDIRECT(ADDRESS(ROW(),COLUMN()-2,2,2)),Donnéesbrutes!$A$3:$Q$101,6,FALSE))</f>
        <v/>
      </c>
      <c r="V8" s="46" t="str">
        <f ca="1">IF(S9="","",VLOOKUP(INDIRECT(ADDRESS(ROW(),COLUMN()-3,2,2)),Donnéesbrutes!$A$3:$Q$101,8,FALSE))</f>
        <v/>
      </c>
      <c r="W8" s="46" t="str">
        <f ca="1">IF(S9="","",VLOOKUP(INDIRECT(ADDRESS(ROW(),COLUMN()-4,2,2)),Donnéesbrutes!$A$3:$Q$101,10,FALSE))</f>
        <v/>
      </c>
      <c r="X8" s="46" t="str">
        <f ca="1">IF(S9="","",VLOOKUP(INDIRECT(ADDRESS(ROW(),COLUMN()-5,2,2)),Donnéesbrutes!$A$3:$Q$101,12,FALSE))</f>
        <v/>
      </c>
      <c r="Y8" s="46" t="str">
        <f ca="1">IF(S9="","",VLOOKUP(INDIRECT(ADDRESS(ROW(),COLUMN()-6,2,2)),Donnéesbrutes!$A$3:$Q$101,14,FALSE))</f>
        <v/>
      </c>
      <c r="Z8" s="47" t="str">
        <f ca="1">IF(S9="","",VLOOKUP(INDIRECT(ADDRESS(ROW(),COLUMN()-7,2,2)),Donnéesbrutes!$A$3:$Q$101,16,FALSE))</f>
        <v/>
      </c>
    </row>
    <row r="9" spans="1:26">
      <c r="A9" s="48">
        <f ca="1">IF(ISNA(VLOOKUP(INDIRECT(ADDRESS(ROW()-1,1,2,2)),Donnéesbrutes!$A$3:$Q$101,2,FALSE)),"",VLOOKUP(INDIRECT(ADDRESS(ROW()-1,1,2,2)),Donnéesbrutes!$A$3:$Q$101,2,FALSE))</f>
        <v>42319</v>
      </c>
      <c r="B9" s="45" t="str">
        <f ca="1">IF($A9="","",VLOOKUP(INDIRECT(ADDRESS(ROW()-1,1,2,2)),Donnéesbrutes!$A$3:$Q$101,5,FALSE))</f>
        <v>Orenburg</v>
      </c>
      <c r="C9" s="46">
        <f ca="1">IF($A9="","",VLOOKUP(INDIRECT(ADDRESS(ROW()-1,1,2,2)),Donnéesbrutes!$A$3:$Q$101,7,FALSE))</f>
        <v>7.5</v>
      </c>
      <c r="D9" s="46">
        <f ca="1">IF($A9="","",VLOOKUP(INDIRECT(ADDRESS(ROW()-1,1,2,2)),Donnéesbrutes!$A$3:$Q$101,9,FALSE))</f>
        <v>18</v>
      </c>
      <c r="E9" s="46">
        <f ca="1">IF($A9="","",VLOOKUP(INDIRECT(ADDRESS(ROW()-1,1,2,2)),Donnéesbrutes!$A$3:$Q$101,11,FALSE))</f>
        <v>25</v>
      </c>
      <c r="F9" s="46">
        <f ca="1">IF($A9="","",VLOOKUP(INDIRECT(ADDRESS(ROW()-1,1,2,2)),Donnéesbrutes!$A$3:$Q$101,13,FALSE))</f>
        <v>19</v>
      </c>
      <c r="G9" s="46">
        <f ca="1">IF($A9="","",VLOOKUP(INDIRECT(ADDRESS(ROW()-1,1,2,2)),Donnéesbrutes!$A$3:$Q$101,15,FALSE))</f>
        <v>24</v>
      </c>
      <c r="H9" s="47">
        <f ca="1">IF($A9="","",VLOOKUP(INDIRECT(ADDRESS(ROW()-1,1,2,2)),Donnéesbrutes!$A$3:$Q$101,17,FALSE))</f>
        <v>0</v>
      </c>
      <c r="J9" s="48" t="str">
        <f ca="1">IF(ISNA(VLOOKUP(INDIRECT(ADDRESS(ROW()-1,COLUMN(),2,2)),Donnéesbrutes!$A$3:$Q$101,2,FALSE)),"",VLOOKUP(INDIRECT(ADDRESS(ROW()-1,1,2,2)),Donnéesbrutes!$A$3:$Q$101,2,FALSE))</f>
        <v/>
      </c>
      <c r="K9" s="45" t="str">
        <f ca="1">IF(J9="","",VLOOKUP(INDIRECT(ADDRESS(ROW()-1,COLUMN()-1,2,2)),Donnéesbrutes!$A$3:$Q$101,5,FALSE))</f>
        <v/>
      </c>
      <c r="L9" s="46" t="str">
        <f ca="1">IF(J9="","",VLOOKUP(INDIRECT(ADDRESS(ROW()-1,COLUMN()-2,2,2)),Donnéesbrutes!$A$3:$Q$101,7,FALSE))</f>
        <v/>
      </c>
      <c r="M9" s="46" t="str">
        <f ca="1">IF(J9="","",VLOOKUP(INDIRECT(ADDRESS(ROW()-1,COLUMN()-3,2,2)),Donnéesbrutes!$A$3:$Q$101,9,FALSE))</f>
        <v/>
      </c>
      <c r="N9" s="46" t="str">
        <f ca="1">IF(J9="","",VLOOKUP(INDIRECT(ADDRESS(ROW()-1,COLUMN()-4,2,2)),Donnéesbrutes!$A$3:$Q$101,11,FALSE))</f>
        <v/>
      </c>
      <c r="O9" s="46" t="str">
        <f ca="1">IF(J9="","",VLOOKUP(INDIRECT(ADDRESS(ROW()-1,COLUMN()-5,2,2)),Donnéesbrutes!$A$3:$Q$101,13,FALSE))</f>
        <v/>
      </c>
      <c r="P9" s="46" t="str">
        <f ca="1">IF(J9="","",VLOOKUP(INDIRECT(ADDRESS(ROW()-1,COLUMN()-6,2,2)),Donnéesbrutes!$A$3:$Q$101,15,FALSE))</f>
        <v/>
      </c>
      <c r="Q9" s="47" t="str">
        <f ca="1">IF(J9="","",VLOOKUP(INDIRECT(ADDRESS(ROW()-1,COLUMN()-7,2,2)),Donnéesbrutes!$A$3:$Q$101,17,FALSE))</f>
        <v/>
      </c>
      <c r="S9" s="48" t="str">
        <f ca="1">IF(ISNA(VLOOKUP(INDIRECT(ADDRESS(ROW()-1,COLUMN(),2,2)),Donnéesbrutes!$A$3:$Q$101,2,FALSE)),"",VLOOKUP(INDIRECT(ADDRESS(ROW()-1,1,2,2)),Donnéesbrutes!$A$3:$Q$101,2,FALSE))</f>
        <v/>
      </c>
      <c r="T9" s="45" t="str">
        <f ca="1">IF(S9="","",VLOOKUP(INDIRECT(ADDRESS(ROW()-1,COLUMN()-1,2,2)),Donnéesbrutes!$A$3:$Q$101,5,FALSE))</f>
        <v/>
      </c>
      <c r="U9" s="46" t="str">
        <f ca="1">IF(S9="","",VLOOKUP(INDIRECT(ADDRESS(ROW()-1,COLUMN()-2,2,2)),Donnéesbrutes!$A$3:$Q$101,7,FALSE))</f>
        <v/>
      </c>
      <c r="V9" s="46" t="str">
        <f ca="1">IF(S9="","",VLOOKUP(INDIRECT(ADDRESS(ROW()-1,COLUMN()-3,2,2)),Donnéesbrutes!$A$3:$Q$101,9,FALSE))</f>
        <v/>
      </c>
      <c r="W9" s="46" t="str">
        <f ca="1">IF(S9="","",VLOOKUP(INDIRECT(ADDRESS(ROW()-1,COLUMN()-4,2,2)),Donnéesbrutes!$A$3:$Q$101,11,FALSE))</f>
        <v/>
      </c>
      <c r="X9" s="46" t="str">
        <f ca="1">IF(S9="","",VLOOKUP(INDIRECT(ADDRESS(ROW()-1,COLUMN()-5,2,2)),Donnéesbrutes!$A$3:$Q$101,13,FALSE))</f>
        <v/>
      </c>
      <c r="Y9" s="46" t="str">
        <f ca="1">IF(S9="","",VLOOKUP(INDIRECT(ADDRESS(ROW()-1,COLUMN()-6,2,2)),Donnéesbrutes!$A$3:$Q$101,15,FALSE))</f>
        <v/>
      </c>
      <c r="Z9" s="47" t="str">
        <f ca="1">IF(S9="","",VLOOKUP(INDIRECT(ADDRESS(ROW()-1,COLUMN()-7,2,2)),Donnéesbrutes!$A$3:$Q$101,17,FALSE))</f>
        <v/>
      </c>
    </row>
    <row r="10" spans="1:26">
      <c r="A10" s="49">
        <f ca="1">A9</f>
        <v>42319</v>
      </c>
      <c r="B10" s="50">
        <f ca="1">IF(A9="","",VLOOKUP(INDIRECT(ADDRESS(ROW()-2,1,2,2)),Donnéesbrutes!$A$3:$Q$101,3,FALSE))</f>
        <v>0.625</v>
      </c>
      <c r="C10" s="42"/>
      <c r="D10" s="42"/>
      <c r="E10" s="42"/>
      <c r="F10" s="42"/>
      <c r="G10" s="42"/>
      <c r="H10" s="43"/>
      <c r="J10" s="49" t="str">
        <f ca="1">J9</f>
        <v/>
      </c>
      <c r="K10" s="50" t="str">
        <f ca="1">IF(J9="","",VLOOKUP(INDIRECT(ADDRESS(ROW()-2,COLUMN()-1,2,2)),Donnéesbrutes!$A$3:$Q$101,3,FALSE))</f>
        <v/>
      </c>
      <c r="L10" s="42"/>
      <c r="M10" s="42"/>
      <c r="N10" s="42"/>
      <c r="O10" s="42"/>
      <c r="P10" s="42"/>
      <c r="Q10" s="43"/>
      <c r="S10" s="49" t="str">
        <f ca="1">S9</f>
        <v/>
      </c>
      <c r="T10" s="50" t="str">
        <f ca="1">IF(S9="","",VLOOKUP(INDIRECT(ADDRESS(ROW()-2,COLUMN()-1,2,2)),Donnéesbrutes!$A$3:$Q$101,3,FALSE))</f>
        <v/>
      </c>
      <c r="U10" s="42"/>
      <c r="V10" s="42"/>
      <c r="W10" s="42"/>
      <c r="X10" s="42"/>
      <c r="Y10" s="42"/>
      <c r="Z10" s="43"/>
    </row>
    <row r="11" spans="1:26">
      <c r="A11" s="41"/>
      <c r="B11" s="42"/>
      <c r="C11" s="42"/>
      <c r="D11" s="42"/>
      <c r="E11" s="42"/>
      <c r="F11" s="42"/>
      <c r="G11" s="42"/>
      <c r="H11" s="43"/>
      <c r="J11" s="41"/>
      <c r="K11" s="42"/>
      <c r="L11" s="42"/>
      <c r="M11" s="42"/>
      <c r="N11" s="42"/>
      <c r="O11" s="42"/>
      <c r="P11" s="42"/>
      <c r="Q11" s="43"/>
      <c r="S11" s="41"/>
      <c r="T11" s="42"/>
      <c r="U11" s="42"/>
      <c r="V11" s="42"/>
      <c r="W11" s="42"/>
      <c r="X11" s="42"/>
      <c r="Y11" s="42"/>
      <c r="Z11" s="43"/>
    </row>
    <row r="12" spans="1:26">
      <c r="A12" s="44">
        <v>3</v>
      </c>
      <c r="B12" s="45" t="str">
        <f ca="1">IF($A13="","",VLOOKUP(INDIRECT(ADDRESS(ROW(),1,2,2)),Donnéesbrutes!$A$3:$Q$101,4,FALSE))</f>
        <v>Urengoy</v>
      </c>
      <c r="C12" s="46">
        <f ca="1">IF($A13="","",VLOOKUP(INDIRECT(ADDRESS(ROW(),1,2,2)),Donnéesbrutes!$A$3:$Q$101,6,FALSE))</f>
        <v>1.06</v>
      </c>
      <c r="D12" s="46">
        <f ca="1">IF($A13="","",VLOOKUP(INDIRECT(ADDRESS(ROW(),1,2,2)),Donnéesbrutes!$A$3:$Q$101,8,FALSE))</f>
        <v>25</v>
      </c>
      <c r="E12" s="46">
        <f ca="1">IF($A13="","",VLOOKUP(INDIRECT(ADDRESS(ROW(),1,2,2)),Donnéesbrutes!$A$3:$Q$101,10,FALSE))</f>
        <v>27</v>
      </c>
      <c r="F12" s="46">
        <f ca="1">IF($A13="","",VLOOKUP(INDIRECT(ADDRESS(ROW(),1,2,2)),Donnéesbrutes!$A$3:$Q$101,12,FALSE))</f>
        <v>25</v>
      </c>
      <c r="G12" s="46">
        <f ca="1">IF($A13="","",VLOOKUP(INDIRECT(ADDRESS(ROW(),1,2,2)),Donnéesbrutes!$A$3:$Q$101,14,FALSE))</f>
        <v>25</v>
      </c>
      <c r="H12" s="47">
        <f ca="1">IF($A13="","",VLOOKUP(INDIRECT(ADDRESS(ROW(),1,2,2)),Donnéesbrutes!$A$3:$Q$101,16,FALSE))</f>
        <v>0</v>
      </c>
      <c r="J12" s="44">
        <v>13</v>
      </c>
      <c r="K12" s="45" t="str">
        <f ca="1">IF(J13="","",VLOOKUP(INDIRECT(ADDRESS(ROW(),COLUMN()-1,2,2)),Donnéesbrutes!$A$3:$Q$101,4,FALSE))</f>
        <v/>
      </c>
      <c r="L12" s="46" t="str">
        <f ca="1">IF(J13="","",VLOOKUP(INDIRECT(ADDRESS(ROW(),COLUMN()-2,2,2)),Donnéesbrutes!$A$3:$Q$101,6,FALSE))</f>
        <v/>
      </c>
      <c r="M12" s="46" t="str">
        <f ca="1">IF(J13="","",VLOOKUP(INDIRECT(ADDRESS(ROW(),COLUMN()-3,2,2)),Donnéesbrutes!$A$3:$Q$101,8,FALSE))</f>
        <v/>
      </c>
      <c r="N12" s="46" t="str">
        <f ca="1">IF(J13="","",VLOOKUP(INDIRECT(ADDRESS(ROW(),COLUMN()-4,2,2)),Donnéesbrutes!$A$3:$Q$101,10,FALSE))</f>
        <v/>
      </c>
      <c r="O12" s="46" t="str">
        <f ca="1">IF(J13="","",VLOOKUP(INDIRECT(ADDRESS(ROW(),COLUMN()-5,2,2)),Donnéesbrutes!$A$3:$Q$101,12,FALSE))</f>
        <v/>
      </c>
      <c r="P12" s="46" t="str">
        <f ca="1">IF(J13="","",VLOOKUP(INDIRECT(ADDRESS(ROW(),COLUMN()-6,2,2)),Donnéesbrutes!$A$3:$Q$101,14,FALSE))</f>
        <v/>
      </c>
      <c r="Q12" s="47" t="str">
        <f ca="1">IF(J13="","",VLOOKUP(INDIRECT(ADDRESS(ROW(),COLUMN()-7,2,2)),Donnéesbrutes!$A$3:$Q$101,16,FALSE))</f>
        <v/>
      </c>
      <c r="S12" s="44">
        <v>23</v>
      </c>
      <c r="T12" s="45" t="str">
        <f ca="1">IF(S13="","",VLOOKUP(INDIRECT(ADDRESS(ROW(),COLUMN()-1,2,2)),Donnéesbrutes!$A$3:$Q$101,4,FALSE))</f>
        <v/>
      </c>
      <c r="U12" s="46" t="str">
        <f ca="1">IF(S13="","",VLOOKUP(INDIRECT(ADDRESS(ROW(),COLUMN()-2,2,2)),Donnéesbrutes!$A$3:$Q$101,6,FALSE))</f>
        <v/>
      </c>
      <c r="V12" s="46" t="str">
        <f ca="1">IF(S13="","",VLOOKUP(INDIRECT(ADDRESS(ROW(),COLUMN()-3,2,2)),Donnéesbrutes!$A$3:$Q$101,8,FALSE))</f>
        <v/>
      </c>
      <c r="W12" s="46" t="str">
        <f ca="1">IF(S13="","",VLOOKUP(INDIRECT(ADDRESS(ROW(),COLUMN()-4,2,2)),Donnéesbrutes!$A$3:$Q$101,10,FALSE))</f>
        <v/>
      </c>
      <c r="X12" s="46" t="str">
        <f ca="1">IF(S13="","",VLOOKUP(INDIRECT(ADDRESS(ROW(),COLUMN()-5,2,2)),Donnéesbrutes!$A$3:$Q$101,12,FALSE))</f>
        <v/>
      </c>
      <c r="Y12" s="46" t="str">
        <f ca="1">IF(S13="","",VLOOKUP(INDIRECT(ADDRESS(ROW(),COLUMN()-6,2,2)),Donnéesbrutes!$A$3:$Q$101,14,FALSE))</f>
        <v/>
      </c>
      <c r="Z12" s="47" t="str">
        <f ca="1">IF(S13="","",VLOOKUP(INDIRECT(ADDRESS(ROW(),COLUMN()-7,2,2)),Donnéesbrutes!$A$3:$Q$101,16,FALSE))</f>
        <v/>
      </c>
    </row>
    <row r="13" spans="1:26">
      <c r="A13" s="48">
        <f ca="1">IF(ISNA(VLOOKUP(INDIRECT(ADDRESS(ROW()-1,1,2,2)),Donnéesbrutes!$A$3:$Q$101,2,FALSE)),"",VLOOKUP(INDIRECT(ADDRESS(ROW()-1,1,2,2)),Donnéesbrutes!$A$3:$Q$101,2,FALSE))</f>
        <v>42322</v>
      </c>
      <c r="B13" s="45" t="str">
        <f ca="1">IF($A13="","",VLOOKUP(INDIRECT(ADDRESS(ROW()-1,1,2,2)),Donnéesbrutes!$A$3:$Q$101,5,FALSE))</f>
        <v>Orenburg</v>
      </c>
      <c r="C13" s="46">
        <f ca="1">IF($A13="","",VLOOKUP(INDIRECT(ADDRESS(ROW()-1,1,2,2)),Donnéesbrutes!$A$3:$Q$101,7,FALSE))</f>
        <v>8</v>
      </c>
      <c r="D13" s="46">
        <f ca="1">IF($A13="","",VLOOKUP(INDIRECT(ADDRESS(ROW()-1,1,2,2)),Donnéesbrutes!$A$3:$Q$101,9,FALSE))</f>
        <v>15</v>
      </c>
      <c r="E13" s="46">
        <f ca="1">IF($A13="","",VLOOKUP(INDIRECT(ADDRESS(ROW()-1,1,2,2)),Donnéesbrutes!$A$3:$Q$101,11,FALSE))</f>
        <v>29</v>
      </c>
      <c r="F13" s="46">
        <f ca="1">IF($A13="","",VLOOKUP(INDIRECT(ADDRESS(ROW()-1,1,2,2)),Donnéesbrutes!$A$3:$Q$101,13,FALSE))</f>
        <v>14</v>
      </c>
      <c r="G13" s="46">
        <f ca="1">IF($A13="","",VLOOKUP(INDIRECT(ADDRESS(ROW()-1,1,2,2)),Donnéesbrutes!$A$3:$Q$101,15,FALSE))</f>
        <v>13</v>
      </c>
      <c r="H13" s="47">
        <f ca="1">IF($A13="","",VLOOKUP(INDIRECT(ADDRESS(ROW()-1,1,2,2)),Donnéesbrutes!$A$3:$Q$101,17,FALSE))</f>
        <v>0</v>
      </c>
      <c r="J13" s="48" t="str">
        <f ca="1">IF(ISNA(VLOOKUP(INDIRECT(ADDRESS(ROW()-1,COLUMN(),2,2)),Donnéesbrutes!$A$3:$Q$101,2,FALSE)),"",VLOOKUP(INDIRECT(ADDRESS(ROW()-1,1,2,2)),Donnéesbrutes!$A$3:$Q$101,2,FALSE))</f>
        <v/>
      </c>
      <c r="K13" s="45" t="str">
        <f ca="1">IF(J13="","",VLOOKUP(INDIRECT(ADDRESS(ROW()-1,COLUMN()-1,2,2)),Donnéesbrutes!$A$3:$Q$101,5,FALSE))</f>
        <v/>
      </c>
      <c r="L13" s="46" t="str">
        <f ca="1">IF(J13="","",VLOOKUP(INDIRECT(ADDRESS(ROW()-1,COLUMN()-2,2,2)),Donnéesbrutes!$A$3:$Q$101,7,FALSE))</f>
        <v/>
      </c>
      <c r="M13" s="46" t="str">
        <f ca="1">IF(J13="","",VLOOKUP(INDIRECT(ADDRESS(ROW()-1,COLUMN()-3,2,2)),Donnéesbrutes!$A$3:$Q$101,9,FALSE))</f>
        <v/>
      </c>
      <c r="N13" s="46" t="str">
        <f ca="1">IF(J13="","",VLOOKUP(INDIRECT(ADDRESS(ROW()-1,COLUMN()-4,2,2)),Donnéesbrutes!$A$3:$Q$101,11,FALSE))</f>
        <v/>
      </c>
      <c r="O13" s="46" t="str">
        <f ca="1">IF(J13="","",VLOOKUP(INDIRECT(ADDRESS(ROW()-1,COLUMN()-5,2,2)),Donnéesbrutes!$A$3:$Q$101,13,FALSE))</f>
        <v/>
      </c>
      <c r="P13" s="46" t="str">
        <f ca="1">IF(J13="","",VLOOKUP(INDIRECT(ADDRESS(ROW()-1,COLUMN()-6,2,2)),Donnéesbrutes!$A$3:$Q$101,15,FALSE))</f>
        <v/>
      </c>
      <c r="Q13" s="47" t="str">
        <f ca="1">IF(J13="","",VLOOKUP(INDIRECT(ADDRESS(ROW()-1,COLUMN()-7,2,2)),Donnéesbrutes!$A$3:$Q$101,17,FALSE))</f>
        <v/>
      </c>
      <c r="S13" s="48" t="str">
        <f ca="1">IF(ISNA(VLOOKUP(INDIRECT(ADDRESS(ROW()-1,COLUMN(),2,2)),Donnéesbrutes!$A$3:$Q$101,2,FALSE)),"",VLOOKUP(INDIRECT(ADDRESS(ROW()-1,1,2,2)),Donnéesbrutes!$A$3:$Q$101,2,FALSE))</f>
        <v/>
      </c>
      <c r="T13" s="45" t="str">
        <f ca="1">IF(S13="","",VLOOKUP(INDIRECT(ADDRESS(ROW()-1,COLUMN()-1,2,2)),Donnéesbrutes!$A$3:$Q$101,5,FALSE))</f>
        <v/>
      </c>
      <c r="U13" s="46" t="str">
        <f ca="1">IF(S13="","",VLOOKUP(INDIRECT(ADDRESS(ROW()-1,COLUMN()-2,2,2)),Donnéesbrutes!$A$3:$Q$101,7,FALSE))</f>
        <v/>
      </c>
      <c r="V13" s="46" t="str">
        <f ca="1">IF(S13="","",VLOOKUP(INDIRECT(ADDRESS(ROW()-1,COLUMN()-3,2,2)),Donnéesbrutes!$A$3:$Q$101,9,FALSE))</f>
        <v/>
      </c>
      <c r="W13" s="46" t="str">
        <f ca="1">IF(S13="","",VLOOKUP(INDIRECT(ADDRESS(ROW()-1,COLUMN()-4,2,2)),Donnéesbrutes!$A$3:$Q$101,11,FALSE))</f>
        <v/>
      </c>
      <c r="X13" s="46" t="str">
        <f ca="1">IF(S13="","",VLOOKUP(INDIRECT(ADDRESS(ROW()-1,COLUMN()-5,2,2)),Donnéesbrutes!$A$3:$Q$101,13,FALSE))</f>
        <v/>
      </c>
      <c r="Y13" s="46" t="str">
        <f ca="1">IF(S13="","",VLOOKUP(INDIRECT(ADDRESS(ROW()-1,COLUMN()-6,2,2)),Donnéesbrutes!$A$3:$Q$101,15,FALSE))</f>
        <v/>
      </c>
      <c r="Z13" s="47" t="str">
        <f ca="1">IF(S13="","",VLOOKUP(INDIRECT(ADDRESS(ROW()-1,COLUMN()-7,2,2)),Donnéesbrutes!$A$3:$Q$101,17,FALSE))</f>
        <v/>
      </c>
    </row>
    <row r="14" spans="1:26">
      <c r="A14" s="49">
        <f ca="1">A13</f>
        <v>42322</v>
      </c>
      <c r="B14" s="50">
        <f ca="1">IF(A13="","",VLOOKUP(INDIRECT(ADDRESS(ROW()-2,1,2,2)),Donnéesbrutes!$A$3:$Q$101,3,FALSE))</f>
        <v>0.58333333333333337</v>
      </c>
      <c r="C14" s="42"/>
      <c r="D14" s="42"/>
      <c r="E14" s="42"/>
      <c r="F14" s="42"/>
      <c r="G14" s="42"/>
      <c r="H14" s="43"/>
      <c r="J14" s="49" t="str">
        <f ca="1">J13</f>
        <v/>
      </c>
      <c r="K14" s="50" t="str">
        <f ca="1">IF(J13="","",VLOOKUP(INDIRECT(ADDRESS(ROW()-2,COLUMN()-1,2,2)),Donnéesbrutes!$A$3:$Q$101,3,FALSE))</f>
        <v/>
      </c>
      <c r="L14" s="42"/>
      <c r="M14" s="42"/>
      <c r="N14" s="42"/>
      <c r="O14" s="42"/>
      <c r="P14" s="42"/>
      <c r="Q14" s="43"/>
      <c r="S14" s="49" t="str">
        <f ca="1">S13</f>
        <v/>
      </c>
      <c r="T14" s="50" t="str">
        <f ca="1">IF(S13="","",VLOOKUP(INDIRECT(ADDRESS(ROW()-2,COLUMN()-1,2,2)),Donnéesbrutes!$A$3:$Q$101,3,FALSE))</f>
        <v/>
      </c>
      <c r="U14" s="42"/>
      <c r="V14" s="42"/>
      <c r="W14" s="42"/>
      <c r="X14" s="42"/>
      <c r="Y14" s="42"/>
      <c r="Z14" s="43"/>
    </row>
    <row r="15" spans="1:26">
      <c r="A15" s="41"/>
      <c r="B15" s="42"/>
      <c r="C15" s="42"/>
      <c r="D15" s="42"/>
      <c r="E15" s="42"/>
      <c r="F15" s="42"/>
      <c r="G15" s="42"/>
      <c r="H15" s="43"/>
      <c r="J15" s="41"/>
      <c r="K15" s="42"/>
      <c r="L15" s="42"/>
      <c r="M15" s="42"/>
      <c r="N15" s="42"/>
      <c r="O15" s="42"/>
      <c r="P15" s="42"/>
      <c r="Q15" s="43"/>
      <c r="S15" s="41"/>
      <c r="T15" s="42"/>
      <c r="U15" s="42"/>
      <c r="V15" s="42"/>
      <c r="W15" s="42"/>
      <c r="X15" s="42"/>
      <c r="Y15" s="42"/>
      <c r="Z15" s="43"/>
    </row>
    <row r="16" spans="1:26">
      <c r="A16" s="44">
        <v>4</v>
      </c>
      <c r="B16" s="45" t="str">
        <f ca="1">IF($A17="","",VLOOKUP(INDIRECT(ADDRESS(ROW(),1,2,2)),Donnéesbrutes!$A$3:$Q$101,4,FALSE))</f>
        <v>Orenburg</v>
      </c>
      <c r="C16" s="46">
        <f ca="1">IF($A17="","",VLOOKUP(INDIRECT(ADDRESS(ROW(),1,2,2)),Donnéesbrutes!$A$3:$Q$101,6,FALSE))</f>
        <v>1.57</v>
      </c>
      <c r="D16" s="46">
        <f ca="1">IF($A17="","",VLOOKUP(INDIRECT(ADDRESS(ROW(),1,2,2)),Donnéesbrutes!$A$3:$Q$101,8,FALSE))</f>
        <v>25</v>
      </c>
      <c r="E16" s="46">
        <f ca="1">IF($A17="","",VLOOKUP(INDIRECT(ADDRESS(ROW(),1,2,2)),Donnéesbrutes!$A$3:$Q$101,10,FALSE))</f>
        <v>26</v>
      </c>
      <c r="F16" s="46">
        <f ca="1">IF($A17="","",VLOOKUP(INDIRECT(ADDRESS(ROW(),1,2,2)),Donnéesbrutes!$A$3:$Q$101,12,FALSE))</f>
        <v>23</v>
      </c>
      <c r="G16" s="46">
        <f ca="1">IF($A17="","",VLOOKUP(INDIRECT(ADDRESS(ROW(),1,2,2)),Donnéesbrutes!$A$3:$Q$101,14,FALSE))</f>
        <v>25</v>
      </c>
      <c r="H16" s="47">
        <f ca="1">IF($A17="","",VLOOKUP(INDIRECT(ADDRESS(ROW(),1,2,2)),Donnéesbrutes!$A$3:$Q$101,16,FALSE))</f>
        <v>0</v>
      </c>
      <c r="J16" s="44">
        <v>14</v>
      </c>
      <c r="K16" s="45" t="str">
        <f ca="1">IF(J17="","",VLOOKUP(INDIRECT(ADDRESS(ROW(),COLUMN()-1,2,2)),Donnéesbrutes!$A$3:$Q$101,4,FALSE))</f>
        <v/>
      </c>
      <c r="L16" s="46" t="str">
        <f ca="1">IF(J17="","",VLOOKUP(INDIRECT(ADDRESS(ROW(),COLUMN()-2,2,2)),Donnéesbrutes!$A$3:$Q$101,6,FALSE))</f>
        <v/>
      </c>
      <c r="M16" s="46" t="str">
        <f ca="1">IF(J17="","",VLOOKUP(INDIRECT(ADDRESS(ROW(),COLUMN()-3,2,2)),Donnéesbrutes!$A$3:$Q$101,8,FALSE))</f>
        <v/>
      </c>
      <c r="N16" s="46" t="str">
        <f ca="1">IF(J17="","",VLOOKUP(INDIRECT(ADDRESS(ROW(),COLUMN()-4,2,2)),Donnéesbrutes!$A$3:$Q$101,10,FALSE))</f>
        <v/>
      </c>
      <c r="O16" s="46" t="str">
        <f ca="1">IF(J17="","",VLOOKUP(INDIRECT(ADDRESS(ROW(),COLUMN()-5,2,2)),Donnéesbrutes!$A$3:$Q$101,12,FALSE))</f>
        <v/>
      </c>
      <c r="P16" s="46" t="str">
        <f ca="1">IF(J17="","",VLOOKUP(INDIRECT(ADDRESS(ROW(),COLUMN()-6,2,2)),Donnéesbrutes!$A$3:$Q$101,14,FALSE))</f>
        <v/>
      </c>
      <c r="Q16" s="47" t="str">
        <f ca="1">IF(J17="","",VLOOKUP(INDIRECT(ADDRESS(ROW(),COLUMN()-7,2,2)),Donnéesbrutes!$A$3:$Q$101,16,FALSE))</f>
        <v/>
      </c>
      <c r="S16" s="44">
        <v>24</v>
      </c>
      <c r="T16" s="45" t="str">
        <f ca="1">IF(S17="","",VLOOKUP(INDIRECT(ADDRESS(ROW(),COLUMN()-1,2,2)),Donnéesbrutes!$A$3:$Q$101,4,FALSE))</f>
        <v/>
      </c>
      <c r="U16" s="46" t="str">
        <f ca="1">IF(S17="","",VLOOKUP(INDIRECT(ADDRESS(ROW(),COLUMN()-2,2,2)),Donnéesbrutes!$A$3:$Q$101,6,FALSE))</f>
        <v/>
      </c>
      <c r="V16" s="46" t="str">
        <f ca="1">IF(S17="","",VLOOKUP(INDIRECT(ADDRESS(ROW(),COLUMN()-3,2,2)),Donnéesbrutes!$A$3:$Q$101,8,FALSE))</f>
        <v/>
      </c>
      <c r="W16" s="46" t="str">
        <f ca="1">IF(S17="","",VLOOKUP(INDIRECT(ADDRESS(ROW(),COLUMN()-4,2,2)),Donnéesbrutes!$A$3:$Q$101,10,FALSE))</f>
        <v/>
      </c>
      <c r="X16" s="46" t="str">
        <f ca="1">IF(S17="","",VLOOKUP(INDIRECT(ADDRESS(ROW(),COLUMN()-5,2,2)),Donnéesbrutes!$A$3:$Q$101,12,FALSE))</f>
        <v/>
      </c>
      <c r="Y16" s="46" t="str">
        <f ca="1">IF(S17="","",VLOOKUP(INDIRECT(ADDRESS(ROW(),COLUMN()-6,2,2)),Donnéesbrutes!$A$3:$Q$101,14,FALSE))</f>
        <v/>
      </c>
      <c r="Z16" s="47" t="str">
        <f ca="1">IF(S17="","",VLOOKUP(INDIRECT(ADDRESS(ROW(),COLUMN()-7,2,2)),Donnéesbrutes!$A$3:$Q$101,16,FALSE))</f>
        <v/>
      </c>
    </row>
    <row r="17" spans="1:26">
      <c r="A17" s="48">
        <f ca="1">IF(ISNA(VLOOKUP(INDIRECT(ADDRESS(ROW()-1,1,2,2)),Donnéesbrutes!$A$3:$Q$101,2,FALSE)),"",VLOOKUP(INDIRECT(ADDRESS(ROW()-1,1,2,2)),Donnéesbrutes!$A$3:$Q$101,2,FALSE))</f>
        <v>42330</v>
      </c>
      <c r="B17" s="45" t="str">
        <f ca="1">IF($A17="","",VLOOKUP(INDIRECT(ADDRESS(ROW()-1,1,2,2)),Donnéesbrutes!$A$3:$Q$101,5,FALSE))</f>
        <v>Novgorod</v>
      </c>
      <c r="C17" s="46">
        <f ca="1">IF($A17="","",VLOOKUP(INDIRECT(ADDRESS(ROW()-1,1,2,2)),Donnéesbrutes!$A$3:$Q$101,7,FALSE))</f>
        <v>2.25</v>
      </c>
      <c r="D17" s="46">
        <f ca="1">IF($A17="","",VLOOKUP(INDIRECT(ADDRESS(ROW()-1,1,2,2)),Donnéesbrutes!$A$3:$Q$101,9,FALSE))</f>
        <v>20</v>
      </c>
      <c r="E17" s="46">
        <f ca="1">IF($A17="","",VLOOKUP(INDIRECT(ADDRESS(ROW()-1,1,2,2)),Donnéesbrutes!$A$3:$Q$101,11,FALSE))</f>
        <v>24</v>
      </c>
      <c r="F17" s="46">
        <f ca="1">IF($A17="","",VLOOKUP(INDIRECT(ADDRESS(ROW()-1,1,2,2)),Donnéesbrutes!$A$3:$Q$101,13,FALSE))</f>
        <v>25</v>
      </c>
      <c r="G17" s="46">
        <f ca="1">IF($A17="","",VLOOKUP(INDIRECT(ADDRESS(ROW()-1,1,2,2)),Donnéesbrutes!$A$3:$Q$101,15,FALSE))</f>
        <v>23</v>
      </c>
      <c r="H17" s="47">
        <f ca="1">IF($A17="","",VLOOKUP(INDIRECT(ADDRESS(ROW()-1,1,2,2)),Donnéesbrutes!$A$3:$Q$101,17,FALSE))</f>
        <v>0</v>
      </c>
      <c r="J17" s="48" t="str">
        <f ca="1">IF(ISNA(VLOOKUP(INDIRECT(ADDRESS(ROW()-1,COLUMN(),2,2)),Donnéesbrutes!$A$3:$Q$101,2,FALSE)),"",VLOOKUP(INDIRECT(ADDRESS(ROW()-1,1,2,2)),Donnéesbrutes!$A$3:$Q$101,2,FALSE))</f>
        <v/>
      </c>
      <c r="K17" s="45" t="str">
        <f ca="1">IF(J17="","",VLOOKUP(INDIRECT(ADDRESS(ROW()-1,COLUMN()-1,2,2)),Donnéesbrutes!$A$3:$Q$101,5,FALSE))</f>
        <v/>
      </c>
      <c r="L17" s="46" t="str">
        <f ca="1">IF(J17="","",VLOOKUP(INDIRECT(ADDRESS(ROW()-1,COLUMN()-2,2,2)),Donnéesbrutes!$A$3:$Q$101,7,FALSE))</f>
        <v/>
      </c>
      <c r="M17" s="46" t="str">
        <f ca="1">IF(J17="","",VLOOKUP(INDIRECT(ADDRESS(ROW()-1,COLUMN()-3,2,2)),Donnéesbrutes!$A$3:$Q$101,9,FALSE))</f>
        <v/>
      </c>
      <c r="N17" s="46" t="str">
        <f ca="1">IF(J17="","",VLOOKUP(INDIRECT(ADDRESS(ROW()-1,COLUMN()-4,2,2)),Donnéesbrutes!$A$3:$Q$101,11,FALSE))</f>
        <v/>
      </c>
      <c r="O17" s="46" t="str">
        <f ca="1">IF(J17="","",VLOOKUP(INDIRECT(ADDRESS(ROW()-1,COLUMN()-5,2,2)),Donnéesbrutes!$A$3:$Q$101,13,FALSE))</f>
        <v/>
      </c>
      <c r="P17" s="46" t="str">
        <f ca="1">IF(J17="","",VLOOKUP(INDIRECT(ADDRESS(ROW()-1,COLUMN()-6,2,2)),Donnéesbrutes!$A$3:$Q$101,15,FALSE))</f>
        <v/>
      </c>
      <c r="Q17" s="47" t="str">
        <f ca="1">IF(J17="","",VLOOKUP(INDIRECT(ADDRESS(ROW()-1,COLUMN()-7,2,2)),Donnéesbrutes!$A$3:$Q$101,17,FALSE))</f>
        <v/>
      </c>
      <c r="S17" s="48" t="str">
        <f ca="1">IF(ISNA(VLOOKUP(INDIRECT(ADDRESS(ROW()-1,COLUMN(),2,2)),Donnéesbrutes!$A$3:$Q$101,2,FALSE)),"",VLOOKUP(INDIRECT(ADDRESS(ROW()-1,1,2,2)),Donnéesbrutes!$A$3:$Q$101,2,FALSE))</f>
        <v/>
      </c>
      <c r="T17" s="45" t="str">
        <f ca="1">IF(S17="","",VLOOKUP(INDIRECT(ADDRESS(ROW()-1,COLUMN()-1,2,2)),Donnéesbrutes!$A$3:$Q$101,5,FALSE))</f>
        <v/>
      </c>
      <c r="U17" s="46" t="str">
        <f ca="1">IF(S17="","",VLOOKUP(INDIRECT(ADDRESS(ROW()-1,COLUMN()-2,2,2)),Donnéesbrutes!$A$3:$Q$101,7,FALSE))</f>
        <v/>
      </c>
      <c r="V17" s="46" t="str">
        <f ca="1">IF(S17="","",VLOOKUP(INDIRECT(ADDRESS(ROW()-1,COLUMN()-3,2,2)),Donnéesbrutes!$A$3:$Q$101,9,FALSE))</f>
        <v/>
      </c>
      <c r="W17" s="46" t="str">
        <f ca="1">IF(S17="","",VLOOKUP(INDIRECT(ADDRESS(ROW()-1,COLUMN()-4,2,2)),Donnéesbrutes!$A$3:$Q$101,11,FALSE))</f>
        <v/>
      </c>
      <c r="X17" s="46" t="str">
        <f ca="1">IF(S17="","",VLOOKUP(INDIRECT(ADDRESS(ROW()-1,COLUMN()-5,2,2)),Donnéesbrutes!$A$3:$Q$101,13,FALSE))</f>
        <v/>
      </c>
      <c r="Y17" s="46" t="str">
        <f ca="1">IF(S17="","",VLOOKUP(INDIRECT(ADDRESS(ROW()-1,COLUMN()-6,2,2)),Donnéesbrutes!$A$3:$Q$101,15,FALSE))</f>
        <v/>
      </c>
      <c r="Z17" s="47" t="str">
        <f ca="1">IF(S17="","",VLOOKUP(INDIRECT(ADDRESS(ROW()-1,COLUMN()-7,2,2)),Donnéesbrutes!$A$3:$Q$101,17,FALSE))</f>
        <v/>
      </c>
    </row>
    <row r="18" spans="1:26">
      <c r="A18" s="49">
        <f ca="1">A17</f>
        <v>42330</v>
      </c>
      <c r="B18" s="50">
        <f ca="1">IF(A17="","",VLOOKUP(INDIRECT(ADDRESS(ROW()-2,1,2,2)),Donnéesbrutes!$A$3:$Q$101,3,FALSE))</f>
        <v>0.58333333333333337</v>
      </c>
      <c r="C18" s="42"/>
      <c r="D18" s="42"/>
      <c r="E18" s="42"/>
      <c r="F18" s="42"/>
      <c r="G18" s="42"/>
      <c r="H18" s="43"/>
      <c r="J18" s="49" t="str">
        <f ca="1">J17</f>
        <v/>
      </c>
      <c r="K18" s="50" t="str">
        <f ca="1">IF(J17="","",VLOOKUP(INDIRECT(ADDRESS(ROW()-2,COLUMN()-1,2,2)),Donnéesbrutes!$A$3:$Q$101,3,FALSE))</f>
        <v/>
      </c>
      <c r="L18" s="42"/>
      <c r="M18" s="42"/>
      <c r="N18" s="42"/>
      <c r="O18" s="42"/>
      <c r="P18" s="42"/>
      <c r="Q18" s="43"/>
      <c r="S18" s="49" t="str">
        <f ca="1">S17</f>
        <v/>
      </c>
      <c r="T18" s="50" t="str">
        <f ca="1">IF(S17="","",VLOOKUP(INDIRECT(ADDRESS(ROW()-2,COLUMN()-1,2,2)),Donnéesbrutes!$A$3:$Q$101,3,FALSE))</f>
        <v/>
      </c>
      <c r="U18" s="42"/>
      <c r="V18" s="42"/>
      <c r="W18" s="42"/>
      <c r="X18" s="42"/>
      <c r="Y18" s="42"/>
      <c r="Z18" s="43"/>
    </row>
    <row r="19" spans="1:26">
      <c r="A19" s="41"/>
      <c r="B19" s="42"/>
      <c r="C19" s="42"/>
      <c r="D19" s="42"/>
      <c r="E19" s="42"/>
      <c r="F19" s="42"/>
      <c r="G19" s="42"/>
      <c r="H19" s="43"/>
      <c r="J19" s="41"/>
      <c r="K19" s="42"/>
      <c r="L19" s="42"/>
      <c r="M19" s="42"/>
      <c r="N19" s="42"/>
      <c r="O19" s="42"/>
      <c r="P19" s="42"/>
      <c r="Q19" s="43"/>
      <c r="S19" s="41"/>
      <c r="T19" s="42"/>
      <c r="U19" s="42"/>
      <c r="V19" s="42"/>
      <c r="W19" s="42"/>
      <c r="X19" s="42"/>
      <c r="Y19" s="42"/>
      <c r="Z19" s="43"/>
    </row>
    <row r="20" spans="1:26">
      <c r="A20" s="44">
        <v>5</v>
      </c>
      <c r="B20" s="45" t="str">
        <f ca="1">IF($A21="","",VLOOKUP(INDIRECT(ADDRESS(ROW(),1,2,2)),Donnéesbrutes!$A$3:$Q$101,4,FALSE))</f>
        <v>Kemerovo</v>
      </c>
      <c r="C20" s="46">
        <f ca="1">IF($A21="","",VLOOKUP(INDIRECT(ADDRESS(ROW(),1,2,2)),Donnéesbrutes!$A$3:$Q$101,6,FALSE))</f>
        <v>1.07</v>
      </c>
      <c r="D20" s="46">
        <f ca="1">IF($A21="","",VLOOKUP(INDIRECT(ADDRESS(ROW(),1,2,2)),Donnéesbrutes!$A$3:$Q$101,8,FALSE))</f>
        <v>25</v>
      </c>
      <c r="E20" s="46">
        <f ca="1">IF($A21="","",VLOOKUP(INDIRECT(ADDRESS(ROW(),1,2,2)),Donnéesbrutes!$A$3:$Q$101,10,FALSE))</f>
        <v>25</v>
      </c>
      <c r="F20" s="46">
        <f ca="1">IF($A21="","",VLOOKUP(INDIRECT(ADDRESS(ROW(),1,2,2)),Donnéesbrutes!$A$3:$Q$101,12,FALSE))</f>
        <v>23</v>
      </c>
      <c r="G20" s="46">
        <f ca="1">IF($A21="","",VLOOKUP(INDIRECT(ADDRESS(ROW(),1,2,2)),Donnéesbrutes!$A$3:$Q$101,14,FALSE))</f>
        <v>25</v>
      </c>
      <c r="H20" s="47">
        <f ca="1">IF($A21="","",VLOOKUP(INDIRECT(ADDRESS(ROW(),1,2,2)),Donnéesbrutes!$A$3:$Q$101,16,FALSE))</f>
        <v>0</v>
      </c>
      <c r="J20" s="44">
        <v>15</v>
      </c>
      <c r="K20" s="45" t="str">
        <f ca="1">IF(J21="","",VLOOKUP(INDIRECT(ADDRESS(ROW(),COLUMN()-1,2,2)),Donnéesbrutes!$A$3:$Q$101,4,FALSE))</f>
        <v/>
      </c>
      <c r="L20" s="46" t="str">
        <f ca="1">IF(J21="","",VLOOKUP(INDIRECT(ADDRESS(ROW(),COLUMN()-2,2,2)),Donnéesbrutes!$A$3:$Q$101,6,FALSE))</f>
        <v/>
      </c>
      <c r="M20" s="46" t="str">
        <f ca="1">IF(J21="","",VLOOKUP(INDIRECT(ADDRESS(ROW(),COLUMN()-3,2,2)),Donnéesbrutes!$A$3:$Q$101,8,FALSE))</f>
        <v/>
      </c>
      <c r="N20" s="46" t="str">
        <f ca="1">IF(J21="","",VLOOKUP(INDIRECT(ADDRESS(ROW(),COLUMN()-4,2,2)),Donnéesbrutes!$A$3:$Q$101,10,FALSE))</f>
        <v/>
      </c>
      <c r="O20" s="46" t="str">
        <f ca="1">IF(J21="","",VLOOKUP(INDIRECT(ADDRESS(ROW(),COLUMN()-5,2,2)),Donnéesbrutes!$A$3:$Q$101,12,FALSE))</f>
        <v/>
      </c>
      <c r="P20" s="46" t="str">
        <f ca="1">IF(J21="","",VLOOKUP(INDIRECT(ADDRESS(ROW(),COLUMN()-6,2,2)),Donnéesbrutes!$A$3:$Q$101,14,FALSE))</f>
        <v/>
      </c>
      <c r="Q20" s="47" t="str">
        <f ca="1">IF(J21="","",VLOOKUP(INDIRECT(ADDRESS(ROW(),COLUMN()-7,2,2)),Donnéesbrutes!$A$3:$Q$101,16,FALSE))</f>
        <v/>
      </c>
      <c r="S20" s="44">
        <v>25</v>
      </c>
      <c r="T20" s="45" t="str">
        <f ca="1">IF(S21="","",VLOOKUP(INDIRECT(ADDRESS(ROW(),COLUMN()-1,2,2)),Donnéesbrutes!$A$3:$Q$101,4,FALSE))</f>
        <v/>
      </c>
      <c r="U20" s="46" t="str">
        <f ca="1">IF(S21="","",VLOOKUP(INDIRECT(ADDRESS(ROW(),COLUMN()-2,2,2)),Donnéesbrutes!$A$3:$Q$101,6,FALSE))</f>
        <v/>
      </c>
      <c r="V20" s="46" t="str">
        <f ca="1">IF(S21="","",VLOOKUP(INDIRECT(ADDRESS(ROW(),COLUMN()-3,2,2)),Donnéesbrutes!$A$3:$Q$101,8,FALSE))</f>
        <v/>
      </c>
      <c r="W20" s="46" t="str">
        <f ca="1">IF(S21="","",VLOOKUP(INDIRECT(ADDRESS(ROW(),COLUMN()-4,2,2)),Donnéesbrutes!$A$3:$Q$101,10,FALSE))</f>
        <v/>
      </c>
      <c r="X20" s="46" t="str">
        <f ca="1">IF(S21="","",VLOOKUP(INDIRECT(ADDRESS(ROW(),COLUMN()-5,2,2)),Donnéesbrutes!$A$3:$Q$101,12,FALSE))</f>
        <v/>
      </c>
      <c r="Y20" s="46" t="str">
        <f ca="1">IF(S21="","",VLOOKUP(INDIRECT(ADDRESS(ROW(),COLUMN()-6,2,2)),Donnéesbrutes!$A$3:$Q$101,14,FALSE))</f>
        <v/>
      </c>
      <c r="Z20" s="47" t="str">
        <f ca="1">IF(S21="","",VLOOKUP(INDIRECT(ADDRESS(ROW(),COLUMN()-7,2,2)),Donnéesbrutes!$A$3:$Q$101,16,FALSE))</f>
        <v/>
      </c>
    </row>
    <row r="21" spans="1:26">
      <c r="A21" s="48">
        <f ca="1">IF(ISNA(VLOOKUP(INDIRECT(ADDRESS(ROW()-1,1,2,2)),Donnéesbrutes!$A$3:$Q$101,2,FALSE)),"",VLOOKUP(INDIRECT(ADDRESS(ROW()-1,1,2,2)),Donnéesbrutes!$A$3:$Q$101,2,FALSE))</f>
        <v>42343</v>
      </c>
      <c r="B21" s="45" t="str">
        <f ca="1">IF($A21="","",VLOOKUP(INDIRECT(ADDRESS(ROW()-1,1,2,2)),Donnéesbrutes!$A$3:$Q$101,5,FALSE))</f>
        <v>Orenburg</v>
      </c>
      <c r="C21" s="46">
        <f ca="1">IF($A21="","",VLOOKUP(INDIRECT(ADDRESS(ROW()-1,1,2,2)),Donnéesbrutes!$A$3:$Q$101,7,FALSE))</f>
        <v>7.5</v>
      </c>
      <c r="D21" s="46">
        <f ca="1">IF($A21="","",VLOOKUP(INDIRECT(ADDRESS(ROW()-1,1,2,2)),Donnéesbrutes!$A$3:$Q$101,9,FALSE))</f>
        <v>18</v>
      </c>
      <c r="E21" s="46">
        <f ca="1">IF($A21="","",VLOOKUP(INDIRECT(ADDRESS(ROW()-1,1,2,2)),Donnéesbrutes!$A$3:$Q$101,11,FALSE))</f>
        <v>22</v>
      </c>
      <c r="F21" s="46">
        <f ca="1">IF($A21="","",VLOOKUP(INDIRECT(ADDRESS(ROW()-1,1,2,2)),Donnéesbrutes!$A$3:$Q$101,13,FALSE))</f>
        <v>25</v>
      </c>
      <c r="G21" s="46">
        <f ca="1">IF($A21="","",VLOOKUP(INDIRECT(ADDRESS(ROW()-1,1,2,2)),Donnéesbrutes!$A$3:$Q$101,15,FALSE))</f>
        <v>20</v>
      </c>
      <c r="H21" s="47">
        <f ca="1">IF($A21="","",VLOOKUP(INDIRECT(ADDRESS(ROW()-1,1,2,2)),Donnéesbrutes!$A$3:$Q$101,17,FALSE))</f>
        <v>0</v>
      </c>
      <c r="J21" s="48" t="str">
        <f ca="1">IF(ISNA(VLOOKUP(INDIRECT(ADDRESS(ROW()-1,COLUMN(),2,2)),Donnéesbrutes!$A$3:$Q$101,2,FALSE)),"",VLOOKUP(INDIRECT(ADDRESS(ROW()-1,1,2,2)),Donnéesbrutes!$A$3:$Q$101,2,FALSE))</f>
        <v/>
      </c>
      <c r="K21" s="45" t="str">
        <f ca="1">IF(J21="","",VLOOKUP(INDIRECT(ADDRESS(ROW()-1,COLUMN()-1,2,2)),Donnéesbrutes!$A$3:$Q$101,5,FALSE))</f>
        <v/>
      </c>
      <c r="L21" s="46" t="str">
        <f ca="1">IF(J21="","",VLOOKUP(INDIRECT(ADDRESS(ROW()-1,COLUMN()-2,2,2)),Donnéesbrutes!$A$3:$Q$101,7,FALSE))</f>
        <v/>
      </c>
      <c r="M21" s="46" t="str">
        <f ca="1">IF(J21="","",VLOOKUP(INDIRECT(ADDRESS(ROW()-1,COLUMN()-3,2,2)),Donnéesbrutes!$A$3:$Q$101,9,FALSE))</f>
        <v/>
      </c>
      <c r="N21" s="46" t="str">
        <f ca="1">IF(J21="","",VLOOKUP(INDIRECT(ADDRESS(ROW()-1,COLUMN()-4,2,2)),Donnéesbrutes!$A$3:$Q$101,11,FALSE))</f>
        <v/>
      </c>
      <c r="O21" s="46" t="str">
        <f ca="1">IF(J21="","",VLOOKUP(INDIRECT(ADDRESS(ROW()-1,COLUMN()-5,2,2)),Donnéesbrutes!$A$3:$Q$101,13,FALSE))</f>
        <v/>
      </c>
      <c r="P21" s="46" t="str">
        <f ca="1">IF(J21="","",VLOOKUP(INDIRECT(ADDRESS(ROW()-1,COLUMN()-6,2,2)),Donnéesbrutes!$A$3:$Q$101,15,FALSE))</f>
        <v/>
      </c>
      <c r="Q21" s="47" t="str">
        <f ca="1">IF(J21="","",VLOOKUP(INDIRECT(ADDRESS(ROW()-1,COLUMN()-7,2,2)),Donnéesbrutes!$A$3:$Q$101,17,FALSE))</f>
        <v/>
      </c>
      <c r="S21" s="48" t="str">
        <f ca="1">IF(ISNA(VLOOKUP(INDIRECT(ADDRESS(ROW()-1,COLUMN(),2,2)),Donnéesbrutes!$A$3:$Q$101,2,FALSE)),"",VLOOKUP(INDIRECT(ADDRESS(ROW()-1,1,2,2)),Donnéesbrutes!$A$3:$Q$101,2,FALSE))</f>
        <v/>
      </c>
      <c r="T21" s="45" t="str">
        <f ca="1">IF(S21="","",VLOOKUP(INDIRECT(ADDRESS(ROW()-1,COLUMN()-1,2,2)),Donnéesbrutes!$A$3:$Q$101,5,FALSE))</f>
        <v/>
      </c>
      <c r="U21" s="46" t="str">
        <f ca="1">IF(S21="","",VLOOKUP(INDIRECT(ADDRESS(ROW()-1,COLUMN()-2,2,2)),Donnéesbrutes!$A$3:$Q$101,7,FALSE))</f>
        <v/>
      </c>
      <c r="V21" s="46" t="str">
        <f ca="1">IF(S21="","",VLOOKUP(INDIRECT(ADDRESS(ROW()-1,COLUMN()-3,2,2)),Donnéesbrutes!$A$3:$Q$101,9,FALSE))</f>
        <v/>
      </c>
      <c r="W21" s="46" t="str">
        <f ca="1">IF(S21="","",VLOOKUP(INDIRECT(ADDRESS(ROW()-1,COLUMN()-4,2,2)),Donnéesbrutes!$A$3:$Q$101,11,FALSE))</f>
        <v/>
      </c>
      <c r="X21" s="46" t="str">
        <f ca="1">IF(S21="","",VLOOKUP(INDIRECT(ADDRESS(ROW()-1,COLUMN()-5,2,2)),Donnéesbrutes!$A$3:$Q$101,13,FALSE))</f>
        <v/>
      </c>
      <c r="Y21" s="46" t="str">
        <f ca="1">IF(S21="","",VLOOKUP(INDIRECT(ADDRESS(ROW()-1,COLUMN()-6,2,2)),Donnéesbrutes!$A$3:$Q$101,15,FALSE))</f>
        <v/>
      </c>
      <c r="Z21" s="47" t="str">
        <f ca="1">IF(S21="","",VLOOKUP(INDIRECT(ADDRESS(ROW()-1,COLUMN()-7,2,2)),Donnéesbrutes!$A$3:$Q$101,17,FALSE))</f>
        <v/>
      </c>
    </row>
    <row r="22" spans="1:26">
      <c r="A22" s="49">
        <f ca="1">A21</f>
        <v>42343</v>
      </c>
      <c r="B22" s="50">
        <f ca="1">IF(A21="","",VLOOKUP(INDIRECT(ADDRESS(ROW()-2,1,2,2)),Donnéesbrutes!$A$3:$Q$101,3,FALSE))</f>
        <v>0.5</v>
      </c>
      <c r="C22" s="42"/>
      <c r="D22" s="42"/>
      <c r="E22" s="42"/>
      <c r="F22" s="42"/>
      <c r="G22" s="42"/>
      <c r="H22" s="43"/>
      <c r="J22" s="49" t="str">
        <f ca="1">J21</f>
        <v/>
      </c>
      <c r="K22" s="50" t="str">
        <f ca="1">IF(J21="","",VLOOKUP(INDIRECT(ADDRESS(ROW()-2,COLUMN()-1,2,2)),Donnéesbrutes!$A$3:$Q$101,3,FALSE))</f>
        <v/>
      </c>
      <c r="L22" s="42"/>
      <c r="M22" s="42"/>
      <c r="N22" s="42"/>
      <c r="O22" s="42"/>
      <c r="P22" s="42"/>
      <c r="Q22" s="43"/>
      <c r="S22" s="49" t="str">
        <f ca="1">S21</f>
        <v/>
      </c>
      <c r="T22" s="50" t="str">
        <f ca="1">IF(S21="","",VLOOKUP(INDIRECT(ADDRESS(ROW()-2,COLUMN()-1,2,2)),Donnéesbrutes!$A$3:$Q$101,3,FALSE))</f>
        <v/>
      </c>
      <c r="U22" s="42"/>
      <c r="V22" s="42"/>
      <c r="W22" s="42"/>
      <c r="X22" s="42"/>
      <c r="Y22" s="42"/>
      <c r="Z22" s="43"/>
    </row>
    <row r="23" spans="1:26">
      <c r="A23" s="41"/>
      <c r="B23" s="42"/>
      <c r="C23" s="42"/>
      <c r="D23" s="42"/>
      <c r="E23" s="42"/>
      <c r="F23" s="42"/>
      <c r="G23" s="42"/>
      <c r="H23" s="43"/>
      <c r="J23" s="41"/>
      <c r="K23" s="42"/>
      <c r="L23" s="42"/>
      <c r="M23" s="42"/>
      <c r="N23" s="42"/>
      <c r="O23" s="42"/>
      <c r="P23" s="42"/>
      <c r="Q23" s="43"/>
      <c r="S23" s="41"/>
      <c r="T23" s="42"/>
      <c r="U23" s="42"/>
      <c r="V23" s="42"/>
      <c r="W23" s="42"/>
      <c r="X23" s="42"/>
      <c r="Y23" s="42"/>
      <c r="Z23" s="43"/>
    </row>
    <row r="24" spans="1:26">
      <c r="A24" s="44">
        <v>6</v>
      </c>
      <c r="B24" s="45" t="str">
        <f ca="1">IF($A25="","",VLOOKUP(INDIRECT(ADDRESS(ROW(),1,2,2)),Donnéesbrutes!$A$3:$Q$101,4,FALSE))</f>
        <v>Orenburg</v>
      </c>
      <c r="C24" s="46">
        <f ca="1">IF($A25="","",VLOOKUP(INDIRECT(ADDRESS(ROW(),1,2,2)),Donnéesbrutes!$A$3:$Q$101,6,FALSE))</f>
        <v>1.66</v>
      </c>
      <c r="D24" s="46">
        <f ca="1">IF($A25="","",VLOOKUP(INDIRECT(ADDRESS(ROW(),1,2,2)),Donnéesbrutes!$A$3:$Q$101,8,FALSE))</f>
        <v>25</v>
      </c>
      <c r="E24" s="46">
        <f ca="1">IF($A25="","",VLOOKUP(INDIRECT(ADDRESS(ROW(),1,2,2)),Donnéesbrutes!$A$3:$Q$101,10,FALSE))</f>
        <v>25</v>
      </c>
      <c r="F24" s="46">
        <f ca="1">IF($A25="","",VLOOKUP(INDIRECT(ADDRESS(ROW(),1,2,2)),Donnéesbrutes!$A$3:$Q$101,12,FALSE))</f>
        <v>23</v>
      </c>
      <c r="G24" s="46">
        <f ca="1">IF($A25="","",VLOOKUP(INDIRECT(ADDRESS(ROW(),1,2,2)),Donnéesbrutes!$A$3:$Q$101,14,FALSE))</f>
        <v>25</v>
      </c>
      <c r="H24" s="47">
        <f ca="1">IF($A25="","",VLOOKUP(INDIRECT(ADDRESS(ROW(),1,2,2)),Donnéesbrutes!$A$3:$Q$101,16,FALSE))</f>
        <v>0</v>
      </c>
      <c r="J24" s="44">
        <v>16</v>
      </c>
      <c r="K24" s="45" t="str">
        <f ca="1">IF(J25="","",VLOOKUP(INDIRECT(ADDRESS(ROW(),COLUMN()-1,2,2)),Donnéesbrutes!$A$3:$Q$101,4,FALSE))</f>
        <v/>
      </c>
      <c r="L24" s="46" t="str">
        <f ca="1">IF(J25="","",VLOOKUP(INDIRECT(ADDRESS(ROW(),COLUMN()-2,2,2)),Donnéesbrutes!$A$3:$Q$101,6,FALSE))</f>
        <v/>
      </c>
      <c r="M24" s="46" t="str">
        <f ca="1">IF(J25="","",VLOOKUP(INDIRECT(ADDRESS(ROW(),COLUMN()-3,2,2)),Donnéesbrutes!$A$3:$Q$101,8,FALSE))</f>
        <v/>
      </c>
      <c r="N24" s="46" t="str">
        <f ca="1">IF(J25="","",VLOOKUP(INDIRECT(ADDRESS(ROW(),COLUMN()-4,2,2)),Donnéesbrutes!$A$3:$Q$101,10,FALSE))</f>
        <v/>
      </c>
      <c r="O24" s="46" t="str">
        <f ca="1">IF(J25="","",VLOOKUP(INDIRECT(ADDRESS(ROW(),COLUMN()-5,2,2)),Donnéesbrutes!$A$3:$Q$101,12,FALSE))</f>
        <v/>
      </c>
      <c r="P24" s="46" t="str">
        <f ca="1">IF(J25="","",VLOOKUP(INDIRECT(ADDRESS(ROW(),COLUMN()-6,2,2)),Donnéesbrutes!$A$3:$Q$101,14,FALSE))</f>
        <v/>
      </c>
      <c r="Q24" s="47" t="str">
        <f ca="1">IF(J25="","",VLOOKUP(INDIRECT(ADDRESS(ROW(),COLUMN()-7,2,2)),Donnéesbrutes!$A$3:$Q$101,16,FALSE))</f>
        <v/>
      </c>
      <c r="S24" s="44">
        <v>26</v>
      </c>
      <c r="T24" s="45" t="str">
        <f ca="1">IF(S25="","",VLOOKUP(INDIRECT(ADDRESS(ROW(),COLUMN()-1,2,2)),Donnéesbrutes!$A$3:$Q$101,4,FALSE))</f>
        <v/>
      </c>
      <c r="U24" s="46" t="str">
        <f ca="1">IF(S25="","",VLOOKUP(INDIRECT(ADDRESS(ROW(),COLUMN()-2,2,2)),Donnéesbrutes!$A$3:$Q$101,6,FALSE))</f>
        <v/>
      </c>
      <c r="V24" s="46" t="str">
        <f ca="1">IF(S25="","",VLOOKUP(INDIRECT(ADDRESS(ROW(),COLUMN()-3,2,2)),Donnéesbrutes!$A$3:$Q$101,8,FALSE))</f>
        <v/>
      </c>
      <c r="W24" s="46" t="str">
        <f ca="1">IF(S25="","",VLOOKUP(INDIRECT(ADDRESS(ROW(),COLUMN()-4,2,2)),Donnéesbrutes!$A$3:$Q$101,10,FALSE))</f>
        <v/>
      </c>
      <c r="X24" s="46" t="str">
        <f ca="1">IF(S25="","",VLOOKUP(INDIRECT(ADDRESS(ROW(),COLUMN()-5,2,2)),Donnéesbrutes!$A$3:$Q$101,12,FALSE))</f>
        <v/>
      </c>
      <c r="Y24" s="46" t="str">
        <f ca="1">IF(S25="","",VLOOKUP(INDIRECT(ADDRESS(ROW(),COLUMN()-6,2,2)),Donnéesbrutes!$A$3:$Q$101,14,FALSE))</f>
        <v/>
      </c>
      <c r="Z24" s="47" t="str">
        <f ca="1">IF(S25="","",VLOOKUP(INDIRECT(ADDRESS(ROW(),COLUMN()-7,2,2)),Donnéesbrutes!$A$3:$Q$101,16,FALSE))</f>
        <v/>
      </c>
    </row>
    <row r="25" spans="1:26">
      <c r="A25" s="48">
        <f ca="1">IF(ISNA(VLOOKUP(INDIRECT(ADDRESS(ROW()-1,1,2,2)),Donnéesbrutes!$A$3:$Q$101,2,FALSE)),"",VLOOKUP(INDIRECT(ADDRESS(ROW()-1,1,2,2)),Donnéesbrutes!$A$3:$Q$101,2,FALSE))</f>
        <v>42347</v>
      </c>
      <c r="B25" s="45" t="str">
        <f ca="1">IF($A25="","",VLOOKUP(INDIRECT(ADDRESS(ROW()-1,1,2,2)),Donnéesbrutes!$A$3:$Q$101,5,FALSE))</f>
        <v>Krasnoda</v>
      </c>
      <c r="C25" s="46">
        <f ca="1">IF($A25="","",VLOOKUP(INDIRECT(ADDRESS(ROW()-1,1,2,2)),Donnéesbrutes!$A$3:$Q$101,7,FALSE))</f>
        <v>2.1</v>
      </c>
      <c r="D25" s="46">
        <f ca="1">IF($A25="","",VLOOKUP(INDIRECT(ADDRESS(ROW()-1,1,2,2)),Donnéesbrutes!$A$3:$Q$101,9,FALSE))</f>
        <v>16</v>
      </c>
      <c r="E25" s="46">
        <f ca="1">IF($A25="","",VLOOKUP(INDIRECT(ADDRESS(ROW()-1,1,2,2)),Donnéesbrutes!$A$3:$Q$101,11,FALSE))</f>
        <v>20</v>
      </c>
      <c r="F25" s="46">
        <f ca="1">IF($A25="","",VLOOKUP(INDIRECT(ADDRESS(ROW()-1,1,2,2)),Donnéesbrutes!$A$3:$Q$101,13,FALSE))</f>
        <v>25</v>
      </c>
      <c r="G25" s="46">
        <f ca="1">IF($A25="","",VLOOKUP(INDIRECT(ADDRESS(ROW()-1,1,2,2)),Donnéesbrutes!$A$3:$Q$101,15,FALSE))</f>
        <v>15</v>
      </c>
      <c r="H25" s="47">
        <f ca="1">IF($A25="","",VLOOKUP(INDIRECT(ADDRESS(ROW()-1,1,2,2)),Donnéesbrutes!$A$3:$Q$101,17,FALSE))</f>
        <v>0</v>
      </c>
      <c r="J25" s="48" t="str">
        <f ca="1">IF(ISNA(VLOOKUP(INDIRECT(ADDRESS(ROW()-1,COLUMN(),2,2)),Donnéesbrutes!$A$3:$Q$101,2,FALSE)),"",VLOOKUP(INDIRECT(ADDRESS(ROW()-1,1,2,2)),Donnéesbrutes!$A$3:$Q$101,2,FALSE))</f>
        <v/>
      </c>
      <c r="K25" s="45" t="str">
        <f ca="1">IF(J25="","",VLOOKUP(INDIRECT(ADDRESS(ROW()-1,COLUMN()-1,2,2)),Donnéesbrutes!$A$3:$Q$101,5,FALSE))</f>
        <v/>
      </c>
      <c r="L25" s="46" t="str">
        <f ca="1">IF(J25="","",VLOOKUP(INDIRECT(ADDRESS(ROW()-1,COLUMN()-2,2,2)),Donnéesbrutes!$A$3:$Q$101,7,FALSE))</f>
        <v/>
      </c>
      <c r="M25" s="46" t="str">
        <f ca="1">IF(J25="","",VLOOKUP(INDIRECT(ADDRESS(ROW()-1,COLUMN()-3,2,2)),Donnéesbrutes!$A$3:$Q$101,9,FALSE))</f>
        <v/>
      </c>
      <c r="N25" s="46" t="str">
        <f ca="1">IF(J25="","",VLOOKUP(INDIRECT(ADDRESS(ROW()-1,COLUMN()-4,2,2)),Donnéesbrutes!$A$3:$Q$101,11,FALSE))</f>
        <v/>
      </c>
      <c r="O25" s="46" t="str">
        <f ca="1">IF(J25="","",VLOOKUP(INDIRECT(ADDRESS(ROW()-1,COLUMN()-5,2,2)),Donnéesbrutes!$A$3:$Q$101,13,FALSE))</f>
        <v/>
      </c>
      <c r="P25" s="46" t="str">
        <f ca="1">IF(J25="","",VLOOKUP(INDIRECT(ADDRESS(ROW()-1,COLUMN()-6,2,2)),Donnéesbrutes!$A$3:$Q$101,15,FALSE))</f>
        <v/>
      </c>
      <c r="Q25" s="47" t="str">
        <f ca="1">IF(J25="","",VLOOKUP(INDIRECT(ADDRESS(ROW()-1,COLUMN()-7,2,2)),Donnéesbrutes!$A$3:$Q$101,17,FALSE))</f>
        <v/>
      </c>
      <c r="S25" s="48" t="str">
        <f ca="1">IF(ISNA(VLOOKUP(INDIRECT(ADDRESS(ROW()-1,COLUMN(),2,2)),Donnéesbrutes!$A$3:$Q$101,2,FALSE)),"",VLOOKUP(INDIRECT(ADDRESS(ROW()-1,1,2,2)),Donnéesbrutes!$A$3:$Q$101,2,FALSE))</f>
        <v/>
      </c>
      <c r="T25" s="45" t="str">
        <f ca="1">IF(S25="","",VLOOKUP(INDIRECT(ADDRESS(ROW()-1,COLUMN()-1,2,2)),Donnéesbrutes!$A$3:$Q$101,5,FALSE))</f>
        <v/>
      </c>
      <c r="U25" s="46" t="str">
        <f ca="1">IF(S25="","",VLOOKUP(INDIRECT(ADDRESS(ROW()-1,COLUMN()-2,2,2)),Donnéesbrutes!$A$3:$Q$101,7,FALSE))</f>
        <v/>
      </c>
      <c r="V25" s="46" t="str">
        <f ca="1">IF(S25="","",VLOOKUP(INDIRECT(ADDRESS(ROW()-1,COLUMN()-3,2,2)),Donnéesbrutes!$A$3:$Q$101,9,FALSE))</f>
        <v/>
      </c>
      <c r="W25" s="46" t="str">
        <f ca="1">IF(S25="","",VLOOKUP(INDIRECT(ADDRESS(ROW()-1,COLUMN()-4,2,2)),Donnéesbrutes!$A$3:$Q$101,11,FALSE))</f>
        <v/>
      </c>
      <c r="X25" s="46" t="str">
        <f ca="1">IF(S25="","",VLOOKUP(INDIRECT(ADDRESS(ROW()-1,COLUMN()-5,2,2)),Donnéesbrutes!$A$3:$Q$101,13,FALSE))</f>
        <v/>
      </c>
      <c r="Y25" s="46" t="str">
        <f ca="1">IF(S25="","",VLOOKUP(INDIRECT(ADDRESS(ROW()-1,COLUMN()-6,2,2)),Donnéesbrutes!$A$3:$Q$101,15,FALSE))</f>
        <v/>
      </c>
      <c r="Z25" s="47" t="str">
        <f ca="1">IF(S25="","",VLOOKUP(INDIRECT(ADDRESS(ROW()-1,COLUMN()-7,2,2)),Donnéesbrutes!$A$3:$Q$101,17,FALSE))</f>
        <v/>
      </c>
    </row>
    <row r="26" spans="1:26">
      <c r="A26" s="49">
        <f ca="1">A25</f>
        <v>42347</v>
      </c>
      <c r="B26" s="50">
        <f ca="1">IF(A25="","",VLOOKUP(INDIRECT(ADDRESS(ROW()-2,1,2,2)),Donnéesbrutes!$A$3:$Q$101,3,FALSE))</f>
        <v>0.58333333333333337</v>
      </c>
      <c r="C26" s="42"/>
      <c r="D26" s="42"/>
      <c r="E26" s="42"/>
      <c r="F26" s="42"/>
      <c r="G26" s="42"/>
      <c r="H26" s="43"/>
      <c r="J26" s="49" t="str">
        <f ca="1">J25</f>
        <v/>
      </c>
      <c r="K26" s="50" t="str">
        <f ca="1">IF(J25="","",VLOOKUP(INDIRECT(ADDRESS(ROW()-2,COLUMN()-1,2,2)),Donnéesbrutes!$A$3:$Q$101,3,FALSE))</f>
        <v/>
      </c>
      <c r="L26" s="42"/>
      <c r="M26" s="42"/>
      <c r="N26" s="42"/>
      <c r="O26" s="42"/>
      <c r="P26" s="42"/>
      <c r="Q26" s="43"/>
      <c r="S26" s="49" t="str">
        <f ca="1">S25</f>
        <v/>
      </c>
      <c r="T26" s="50" t="str">
        <f ca="1">IF(S25="","",VLOOKUP(INDIRECT(ADDRESS(ROW()-2,COLUMN()-1,2,2)),Donnéesbrutes!$A$3:$Q$101,3,FALSE))</f>
        <v/>
      </c>
      <c r="U26" s="42"/>
      <c r="V26" s="42"/>
      <c r="W26" s="42"/>
      <c r="X26" s="42"/>
      <c r="Y26" s="42"/>
      <c r="Z26" s="43"/>
    </row>
    <row r="27" spans="1:26">
      <c r="A27" s="41"/>
      <c r="B27" s="42"/>
      <c r="C27" s="42"/>
      <c r="D27" s="42"/>
      <c r="E27" s="42"/>
      <c r="F27" s="42"/>
      <c r="G27" s="42"/>
      <c r="H27" s="43"/>
      <c r="J27" s="41"/>
      <c r="K27" s="42"/>
      <c r="L27" s="42"/>
      <c r="M27" s="42"/>
      <c r="N27" s="42"/>
      <c r="O27" s="42"/>
      <c r="P27" s="42"/>
      <c r="Q27" s="43"/>
      <c r="S27" s="41"/>
      <c r="T27" s="42"/>
      <c r="U27" s="42"/>
      <c r="V27" s="42"/>
      <c r="W27" s="42"/>
      <c r="X27" s="42"/>
      <c r="Y27" s="42"/>
      <c r="Z27" s="43"/>
    </row>
    <row r="28" spans="1:26">
      <c r="A28" s="44">
        <v>7</v>
      </c>
      <c r="B28" s="45" t="str">
        <f ca="1">IF($A29="","",VLOOKUP(INDIRECT(ADDRESS(ROW(),1,2,2)),Donnéesbrutes!$A$3:$Q$101,4,FALSE))</f>
        <v>Nizhne</v>
      </c>
      <c r="C28" s="46">
        <f ca="1">IF($A29="","",VLOOKUP(INDIRECT(ADDRESS(ROW(),1,2,2)),Donnéesbrutes!$A$3:$Q$101,6,FALSE))</f>
        <v>1.33</v>
      </c>
      <c r="D28" s="46">
        <f ca="1">IF($A29="","",VLOOKUP(INDIRECT(ADDRESS(ROW(),1,2,2)),Donnéesbrutes!$A$3:$Q$101,8,FALSE))</f>
        <v>25</v>
      </c>
      <c r="E28" s="46">
        <f ca="1">IF($A29="","",VLOOKUP(INDIRECT(ADDRESS(ROW(),1,2,2)),Donnéesbrutes!$A$3:$Q$101,10,FALSE))</f>
        <v>25</v>
      </c>
      <c r="F28" s="46">
        <f ca="1">IF($A29="","",VLOOKUP(INDIRECT(ADDRESS(ROW(),1,2,2)),Donnéesbrutes!$A$3:$Q$101,12,FALSE))</f>
        <v>25</v>
      </c>
      <c r="G28" s="46">
        <f ca="1">IF($A29="","",VLOOKUP(INDIRECT(ADDRESS(ROW(),1,2,2)),Donnéesbrutes!$A$3:$Q$101,14,FALSE))</f>
        <v>0</v>
      </c>
      <c r="H28" s="47">
        <f ca="1">IF($A29="","",VLOOKUP(INDIRECT(ADDRESS(ROW(),1,2,2)),Donnéesbrutes!$A$3:$Q$101,16,FALSE))</f>
        <v>0</v>
      </c>
      <c r="J28" s="44">
        <v>17</v>
      </c>
      <c r="K28" s="45" t="str">
        <f ca="1">IF(J29="","",VLOOKUP(INDIRECT(ADDRESS(ROW(),COLUMN()-1,2,2)),Donnéesbrutes!$A$3:$Q$101,4,FALSE))</f>
        <v/>
      </c>
      <c r="L28" s="46" t="str">
        <f ca="1">IF(J29="","",VLOOKUP(INDIRECT(ADDRESS(ROW(),COLUMN()-2,2,2)),Donnéesbrutes!$A$3:$Q$101,6,FALSE))</f>
        <v/>
      </c>
      <c r="M28" s="46" t="str">
        <f ca="1">IF(J29="","",VLOOKUP(INDIRECT(ADDRESS(ROW(),COLUMN()-3,2,2)),Donnéesbrutes!$A$3:$Q$101,8,FALSE))</f>
        <v/>
      </c>
      <c r="N28" s="46" t="str">
        <f ca="1">IF(J29="","",VLOOKUP(INDIRECT(ADDRESS(ROW(),COLUMN()-4,2,2)),Donnéesbrutes!$A$3:$Q$101,10,FALSE))</f>
        <v/>
      </c>
      <c r="O28" s="46" t="str">
        <f ca="1">IF(J29="","",VLOOKUP(INDIRECT(ADDRESS(ROW(),COLUMN()-5,2,2)),Donnéesbrutes!$A$3:$Q$101,12,FALSE))</f>
        <v/>
      </c>
      <c r="P28" s="46" t="str">
        <f ca="1">IF(J29="","",VLOOKUP(INDIRECT(ADDRESS(ROW(),COLUMN()-6,2,2)),Donnéesbrutes!$A$3:$Q$101,14,FALSE))</f>
        <v/>
      </c>
      <c r="Q28" s="47" t="str">
        <f ca="1">IF(J29="","",VLOOKUP(INDIRECT(ADDRESS(ROW(),COLUMN()-7,2,2)),Donnéesbrutes!$A$3:$Q$101,16,FALSE))</f>
        <v/>
      </c>
      <c r="S28" s="44">
        <v>27</v>
      </c>
      <c r="T28" s="45" t="str">
        <f ca="1">IF(S29="","",VLOOKUP(INDIRECT(ADDRESS(ROW(),COLUMN()-1,2,2)),Donnéesbrutes!$A$3:$Q$101,4,FALSE))</f>
        <v/>
      </c>
      <c r="U28" s="46" t="str">
        <f ca="1">IF(S29="","",VLOOKUP(INDIRECT(ADDRESS(ROW(),COLUMN()-2,2,2)),Donnéesbrutes!$A$3:$Q$101,6,FALSE))</f>
        <v/>
      </c>
      <c r="V28" s="46" t="str">
        <f ca="1">IF(S29="","",VLOOKUP(INDIRECT(ADDRESS(ROW(),COLUMN()-3,2,2)),Donnéesbrutes!$A$3:$Q$101,8,FALSE))</f>
        <v/>
      </c>
      <c r="W28" s="46" t="str">
        <f ca="1">IF(S29="","",VLOOKUP(INDIRECT(ADDRESS(ROW(),COLUMN()-4,2,2)),Donnéesbrutes!$A$3:$Q$101,10,FALSE))</f>
        <v/>
      </c>
      <c r="X28" s="46" t="str">
        <f ca="1">IF(S29="","",VLOOKUP(INDIRECT(ADDRESS(ROW(),COLUMN()-5,2,2)),Donnéesbrutes!$A$3:$Q$101,12,FALSE))</f>
        <v/>
      </c>
      <c r="Y28" s="46" t="str">
        <f ca="1">IF(S29="","",VLOOKUP(INDIRECT(ADDRESS(ROW(),COLUMN()-6,2,2)),Donnéesbrutes!$A$3:$Q$101,14,FALSE))</f>
        <v/>
      </c>
      <c r="Z28" s="47" t="str">
        <f ca="1">IF(S29="","",VLOOKUP(INDIRECT(ADDRESS(ROW(),COLUMN()-7,2,2)),Donnéesbrutes!$A$3:$Q$101,16,FALSE))</f>
        <v/>
      </c>
    </row>
    <row r="29" spans="1:26">
      <c r="A29" s="48">
        <f ca="1">IF(ISNA(VLOOKUP(INDIRECT(ADDRESS(ROW()-1,1,2,2)),Donnéesbrutes!$A$3:$Q$101,2,FALSE)),"",VLOOKUP(INDIRECT(ADDRESS(ROW()-1,1,2,2)),Donnéesbrutes!$A$3:$Q$101,2,FALSE))</f>
        <v>42358</v>
      </c>
      <c r="B29" s="45" t="str">
        <f ca="1">IF($A29="","",VLOOKUP(INDIRECT(ADDRESS(ROW()-1,1,2,2)),Donnéesbrutes!$A$3:$Q$101,5,FALSE))</f>
        <v>Orenburg</v>
      </c>
      <c r="C29" s="46">
        <f ca="1">IF($A29="","",VLOOKUP(INDIRECT(ADDRESS(ROW()-1,1,2,2)),Donnéesbrutes!$A$3:$Q$101,7,FALSE))</f>
        <v>3.25</v>
      </c>
      <c r="D29" s="46">
        <f ca="1">IF($A29="","",VLOOKUP(INDIRECT(ADDRESS(ROW()-1,1,2,2)),Donnéesbrutes!$A$3:$Q$101,9,FALSE))</f>
        <v>16</v>
      </c>
      <c r="E29" s="46">
        <f ca="1">IF($A29="","",VLOOKUP(INDIRECT(ADDRESS(ROW()-1,1,2,2)),Donnéesbrutes!$A$3:$Q$101,11,FALSE))</f>
        <v>17</v>
      </c>
      <c r="F29" s="46">
        <f ca="1">IF($A29="","",VLOOKUP(INDIRECT(ADDRESS(ROW()-1,1,2,2)),Donnéesbrutes!$A$3:$Q$101,13,FALSE))</f>
        <v>17</v>
      </c>
      <c r="G29" s="46">
        <f ca="1">IF($A29="","",VLOOKUP(INDIRECT(ADDRESS(ROW()-1,1,2,2)),Donnéesbrutes!$A$3:$Q$101,15,FALSE))</f>
        <v>0</v>
      </c>
      <c r="H29" s="47">
        <f ca="1">IF($A29="","",VLOOKUP(INDIRECT(ADDRESS(ROW()-1,1,2,2)),Donnéesbrutes!$A$3:$Q$101,17,FALSE))</f>
        <v>0</v>
      </c>
      <c r="J29" s="48" t="str">
        <f ca="1">IF(ISNA(VLOOKUP(INDIRECT(ADDRESS(ROW()-1,COLUMN(),2,2)),Donnéesbrutes!$A$3:$Q$101,2,FALSE)),"",VLOOKUP(INDIRECT(ADDRESS(ROW()-1,1,2,2)),Donnéesbrutes!$A$3:$Q$101,2,FALSE))</f>
        <v/>
      </c>
      <c r="K29" s="45" t="str">
        <f ca="1">IF(J29="","",VLOOKUP(INDIRECT(ADDRESS(ROW()-1,COLUMN()-1,2,2)),Donnéesbrutes!$A$3:$Q$101,5,FALSE))</f>
        <v/>
      </c>
      <c r="L29" s="46" t="str">
        <f ca="1">IF(J29="","",VLOOKUP(INDIRECT(ADDRESS(ROW()-1,COLUMN()-2,2,2)),Donnéesbrutes!$A$3:$Q$101,7,FALSE))</f>
        <v/>
      </c>
      <c r="M29" s="46" t="str">
        <f ca="1">IF(J29="","",VLOOKUP(INDIRECT(ADDRESS(ROW()-1,COLUMN()-3,2,2)),Donnéesbrutes!$A$3:$Q$101,9,FALSE))</f>
        <v/>
      </c>
      <c r="N29" s="46" t="str">
        <f ca="1">IF(J29="","",VLOOKUP(INDIRECT(ADDRESS(ROW()-1,COLUMN()-4,2,2)),Donnéesbrutes!$A$3:$Q$101,11,FALSE))</f>
        <v/>
      </c>
      <c r="O29" s="46" t="str">
        <f ca="1">IF(J29="","",VLOOKUP(INDIRECT(ADDRESS(ROW()-1,COLUMN()-5,2,2)),Donnéesbrutes!$A$3:$Q$101,13,FALSE))</f>
        <v/>
      </c>
      <c r="P29" s="46" t="str">
        <f ca="1">IF(J29="","",VLOOKUP(INDIRECT(ADDRESS(ROW()-1,COLUMN()-6,2,2)),Donnéesbrutes!$A$3:$Q$101,15,FALSE))</f>
        <v/>
      </c>
      <c r="Q29" s="47" t="str">
        <f ca="1">IF(J29="","",VLOOKUP(INDIRECT(ADDRESS(ROW()-1,COLUMN()-7,2,2)),Donnéesbrutes!$A$3:$Q$101,17,FALSE))</f>
        <v/>
      </c>
      <c r="S29" s="48" t="str">
        <f ca="1">IF(ISNA(VLOOKUP(INDIRECT(ADDRESS(ROW()-1,COLUMN(),2,2)),Donnéesbrutes!$A$3:$Q$101,2,FALSE)),"",VLOOKUP(INDIRECT(ADDRESS(ROW()-1,1,2,2)),Donnéesbrutes!$A$3:$Q$101,2,FALSE))</f>
        <v/>
      </c>
      <c r="T29" s="45" t="str">
        <f ca="1">IF(S29="","",VLOOKUP(INDIRECT(ADDRESS(ROW()-1,COLUMN()-1,2,2)),Donnéesbrutes!$A$3:$Q$101,5,FALSE))</f>
        <v/>
      </c>
      <c r="U29" s="46" t="str">
        <f ca="1">IF(S29="","",VLOOKUP(INDIRECT(ADDRESS(ROW()-1,COLUMN()-2,2,2)),Donnéesbrutes!$A$3:$Q$101,7,FALSE))</f>
        <v/>
      </c>
      <c r="V29" s="46" t="str">
        <f ca="1">IF(S29="","",VLOOKUP(INDIRECT(ADDRESS(ROW()-1,COLUMN()-3,2,2)),Donnéesbrutes!$A$3:$Q$101,9,FALSE))</f>
        <v/>
      </c>
      <c r="W29" s="46" t="str">
        <f ca="1">IF(S29="","",VLOOKUP(INDIRECT(ADDRESS(ROW()-1,COLUMN()-4,2,2)),Donnéesbrutes!$A$3:$Q$101,11,FALSE))</f>
        <v/>
      </c>
      <c r="X29" s="46" t="str">
        <f ca="1">IF(S29="","",VLOOKUP(INDIRECT(ADDRESS(ROW()-1,COLUMN()-5,2,2)),Donnéesbrutes!$A$3:$Q$101,13,FALSE))</f>
        <v/>
      </c>
      <c r="Y29" s="46" t="str">
        <f ca="1">IF(S29="","",VLOOKUP(INDIRECT(ADDRESS(ROW()-1,COLUMN()-6,2,2)),Donnéesbrutes!$A$3:$Q$101,15,FALSE))</f>
        <v/>
      </c>
      <c r="Z29" s="47" t="str">
        <f ca="1">IF(S29="","",VLOOKUP(INDIRECT(ADDRESS(ROW()-1,COLUMN()-7,2,2)),Donnéesbrutes!$A$3:$Q$101,17,FALSE))</f>
        <v/>
      </c>
    </row>
    <row r="30" spans="1:26">
      <c r="A30" s="49">
        <f ca="1">A29</f>
        <v>42358</v>
      </c>
      <c r="B30" s="50">
        <f ca="1">IF(A29="","",VLOOKUP(INDIRECT(ADDRESS(ROW()-2,1,2,2)),Donnéesbrutes!$A$3:$Q$101,3,FALSE))</f>
        <v>0.54166666666666663</v>
      </c>
      <c r="C30" s="42"/>
      <c r="D30" s="42"/>
      <c r="E30" s="42"/>
      <c r="F30" s="42"/>
      <c r="G30" s="42"/>
      <c r="H30" s="43"/>
      <c r="J30" s="49" t="str">
        <f ca="1">J29</f>
        <v/>
      </c>
      <c r="K30" s="50" t="str">
        <f ca="1">IF(J29="","",VLOOKUP(INDIRECT(ADDRESS(ROW()-2,COLUMN()-1,2,2)),Donnéesbrutes!$A$3:$Q$101,3,FALSE))</f>
        <v/>
      </c>
      <c r="L30" s="42"/>
      <c r="M30" s="42"/>
      <c r="N30" s="42"/>
      <c r="O30" s="42"/>
      <c r="P30" s="42"/>
      <c r="Q30" s="43"/>
      <c r="S30" s="49" t="str">
        <f ca="1">S29</f>
        <v/>
      </c>
      <c r="T30" s="50" t="str">
        <f ca="1">IF(S29="","",VLOOKUP(INDIRECT(ADDRESS(ROW()-2,COLUMN()-1,2,2)),Donnéesbrutes!$A$3:$Q$101,3,FALSE))</f>
        <v/>
      </c>
      <c r="U30" s="42"/>
      <c r="V30" s="42"/>
      <c r="W30" s="42"/>
      <c r="X30" s="42"/>
      <c r="Y30" s="42"/>
      <c r="Z30" s="43"/>
    </row>
    <row r="31" spans="1:26">
      <c r="A31" s="41"/>
      <c r="B31" s="42"/>
      <c r="C31" s="42"/>
      <c r="D31" s="42"/>
      <c r="E31" s="42"/>
      <c r="F31" s="42"/>
      <c r="G31" s="42"/>
      <c r="H31" s="43"/>
      <c r="J31" s="41"/>
      <c r="K31" s="42"/>
      <c r="L31" s="42"/>
      <c r="M31" s="42"/>
      <c r="N31" s="42"/>
      <c r="O31" s="42"/>
      <c r="P31" s="42"/>
      <c r="Q31" s="43"/>
      <c r="S31" s="41"/>
      <c r="T31" s="42"/>
      <c r="U31" s="42"/>
      <c r="V31" s="42"/>
      <c r="W31" s="42"/>
      <c r="X31" s="42"/>
      <c r="Y31" s="42"/>
      <c r="Z31" s="43"/>
    </row>
    <row r="32" spans="1:26">
      <c r="A32" s="44">
        <v>8</v>
      </c>
      <c r="B32" s="45" t="str">
        <f ca="1">IF($A33="","",VLOOKUP(INDIRECT(ADDRESS(ROW(),1,2,2)),Donnéesbrutes!$A$3:$Q$101,4,FALSE))</f>
        <v>Kra</v>
      </c>
      <c r="C32" s="46">
        <f ca="1">IF($A33="","",VLOOKUP(INDIRECT(ADDRESS(ROW(),1,2,2)),Donnéesbrutes!$A$3:$Q$101,6,FALSE))</f>
        <v>1.1599999999999999</v>
      </c>
      <c r="D32" s="46">
        <f ca="1">IF($A33="","",VLOOKUP(INDIRECT(ADDRESS(ROW(),1,2,2)),Donnéesbrutes!$A$3:$Q$101,8,FALSE))</f>
        <v>25</v>
      </c>
      <c r="E32" s="46">
        <f ca="1">IF($A33="","",VLOOKUP(INDIRECT(ADDRESS(ROW(),1,2,2)),Donnéesbrutes!$A$3:$Q$101,10,FALSE))</f>
        <v>25</v>
      </c>
      <c r="F32" s="46">
        <f ca="1">IF($A33="","",VLOOKUP(INDIRECT(ADDRESS(ROW(),1,2,2)),Donnéesbrutes!$A$3:$Q$101,12,FALSE))</f>
        <v>25</v>
      </c>
      <c r="G32" s="46">
        <f ca="1">IF($A33="","",VLOOKUP(INDIRECT(ADDRESS(ROW(),1,2,2)),Donnéesbrutes!$A$3:$Q$101,14,FALSE))</f>
        <v>0</v>
      </c>
      <c r="H32" s="47">
        <f ca="1">IF($A33="","",VLOOKUP(INDIRECT(ADDRESS(ROW(),1,2,2)),Donnéesbrutes!$A$3:$Q$101,16,FALSE))</f>
        <v>0</v>
      </c>
      <c r="J32" s="44">
        <v>18</v>
      </c>
      <c r="K32" s="45" t="str">
        <f ca="1">IF(J33="","",VLOOKUP(INDIRECT(ADDRESS(ROW(),COLUMN()-1,2,2)),Donnéesbrutes!$A$3:$Q$101,4,FALSE))</f>
        <v/>
      </c>
      <c r="L32" s="46" t="str">
        <f ca="1">IF(J33="","",VLOOKUP(INDIRECT(ADDRESS(ROW(),COLUMN()-2,2,2)),Donnéesbrutes!$A$3:$Q$101,6,FALSE))</f>
        <v/>
      </c>
      <c r="M32" s="46" t="str">
        <f ca="1">IF(J33="","",VLOOKUP(INDIRECT(ADDRESS(ROW(),COLUMN()-3,2,2)),Donnéesbrutes!$A$3:$Q$101,8,FALSE))</f>
        <v/>
      </c>
      <c r="N32" s="46" t="str">
        <f ca="1">IF(J33="","",VLOOKUP(INDIRECT(ADDRESS(ROW(),COLUMN()-4,2,2)),Donnéesbrutes!$A$3:$Q$101,10,FALSE))</f>
        <v/>
      </c>
      <c r="O32" s="46" t="str">
        <f ca="1">IF(J33="","",VLOOKUP(INDIRECT(ADDRESS(ROW(),COLUMN()-5,2,2)),Donnéesbrutes!$A$3:$Q$101,12,FALSE))</f>
        <v/>
      </c>
      <c r="P32" s="46" t="str">
        <f ca="1">IF(J33="","",VLOOKUP(INDIRECT(ADDRESS(ROW(),COLUMN()-6,2,2)),Donnéesbrutes!$A$3:$Q$101,14,FALSE))</f>
        <v/>
      </c>
      <c r="Q32" s="47" t="str">
        <f ca="1">IF(J33="","",VLOOKUP(INDIRECT(ADDRESS(ROW(),COLUMN()-7,2,2)),Donnéesbrutes!$A$3:$Q$101,16,FALSE))</f>
        <v/>
      </c>
      <c r="S32" s="44">
        <v>28</v>
      </c>
      <c r="T32" s="45" t="str">
        <f ca="1">IF(S33="","",VLOOKUP(INDIRECT(ADDRESS(ROW(),COLUMN()-1,2,2)),Donnéesbrutes!$A$3:$Q$101,4,FALSE))</f>
        <v/>
      </c>
      <c r="U32" s="46" t="str">
        <f ca="1">IF(S33="","",VLOOKUP(INDIRECT(ADDRESS(ROW(),COLUMN()-2,2,2)),Donnéesbrutes!$A$3:$Q$101,6,FALSE))</f>
        <v/>
      </c>
      <c r="V32" s="46" t="str">
        <f ca="1">IF(S33="","",VLOOKUP(INDIRECT(ADDRESS(ROW(),COLUMN()-3,2,2)),Donnéesbrutes!$A$3:$Q$101,8,FALSE))</f>
        <v/>
      </c>
      <c r="W32" s="46" t="str">
        <f ca="1">IF(S33="","",VLOOKUP(INDIRECT(ADDRESS(ROW(),COLUMN()-4,2,2)),Donnéesbrutes!$A$3:$Q$101,10,FALSE))</f>
        <v/>
      </c>
      <c r="X32" s="46" t="str">
        <f ca="1">IF(S33="","",VLOOKUP(INDIRECT(ADDRESS(ROW(),COLUMN()-5,2,2)),Donnéesbrutes!$A$3:$Q$101,12,FALSE))</f>
        <v/>
      </c>
      <c r="Y32" s="46" t="str">
        <f ca="1">IF(S33="","",VLOOKUP(INDIRECT(ADDRESS(ROW(),COLUMN()-6,2,2)),Donnéesbrutes!$A$3:$Q$101,14,FALSE))</f>
        <v/>
      </c>
      <c r="Z32" s="47" t="str">
        <f ca="1">IF(S33="","",VLOOKUP(INDIRECT(ADDRESS(ROW(),COLUMN()-7,2,2)),Donnéesbrutes!$A$3:$Q$101,16,FALSE))</f>
        <v/>
      </c>
    </row>
    <row r="33" spans="1:26">
      <c r="A33" s="48">
        <f ca="1">IF(ISNA(VLOOKUP(INDIRECT(ADDRESS(ROW()-1,1,2,2)),Donnéesbrutes!$A$3:$Q$101,2,FALSE)),"",VLOOKUP(INDIRECT(ADDRESS(ROW()-1,1,2,2)),Donnéesbrutes!$A$3:$Q$101,2,FALSE))</f>
        <v>42382</v>
      </c>
      <c r="B33" s="45" t="str">
        <f ca="1">IF($A33="","",VLOOKUP(INDIRECT(ADDRESS(ROW()-1,1,2,2)),Donnéesbrutes!$A$3:$Q$101,5,FALSE))</f>
        <v>Orenburg</v>
      </c>
      <c r="C33" s="46">
        <f ca="1">IF($A33="","",VLOOKUP(INDIRECT(ADDRESS(ROW()-1,1,2,2)),Donnéesbrutes!$A$3:$Q$101,7,FALSE))</f>
        <v>4.5</v>
      </c>
      <c r="D33" s="46">
        <f ca="1">IF($A33="","",VLOOKUP(INDIRECT(ADDRESS(ROW()-1,1,2,2)),Donnéesbrutes!$A$3:$Q$101,9,FALSE))</f>
        <v>23</v>
      </c>
      <c r="E33" s="46">
        <f ca="1">IF($A33="","",VLOOKUP(INDIRECT(ADDRESS(ROW()-1,1,2,2)),Donnéesbrutes!$A$3:$Q$101,11,FALSE))</f>
        <v>18</v>
      </c>
      <c r="F33" s="46">
        <f ca="1">IF($A33="","",VLOOKUP(INDIRECT(ADDRESS(ROW()-1,1,2,2)),Donnéesbrutes!$A$3:$Q$101,13,FALSE))</f>
        <v>23</v>
      </c>
      <c r="G33" s="46">
        <f ca="1">IF($A33="","",VLOOKUP(INDIRECT(ADDRESS(ROW()-1,1,2,2)),Donnéesbrutes!$A$3:$Q$101,15,FALSE))</f>
        <v>0</v>
      </c>
      <c r="H33" s="47">
        <f ca="1">IF($A33="","",VLOOKUP(INDIRECT(ADDRESS(ROW()-1,1,2,2)),Donnéesbrutes!$A$3:$Q$101,17,FALSE))</f>
        <v>0</v>
      </c>
      <c r="J33" s="48" t="str">
        <f ca="1">IF(ISNA(VLOOKUP(INDIRECT(ADDRESS(ROW()-1,COLUMN(),2,2)),Donnéesbrutes!$A$3:$Q$101,2,FALSE)),"",VLOOKUP(INDIRECT(ADDRESS(ROW()-1,1,2,2)),Donnéesbrutes!$A$3:$Q$101,2,FALSE))</f>
        <v/>
      </c>
      <c r="K33" s="45" t="str">
        <f ca="1">IF(J33="","",VLOOKUP(INDIRECT(ADDRESS(ROW()-1,COLUMN()-1,2,2)),Donnéesbrutes!$A$3:$Q$101,5,FALSE))</f>
        <v/>
      </c>
      <c r="L33" s="46" t="str">
        <f ca="1">IF(J33="","",VLOOKUP(INDIRECT(ADDRESS(ROW()-1,COLUMN()-2,2,2)),Donnéesbrutes!$A$3:$Q$101,7,FALSE))</f>
        <v/>
      </c>
      <c r="M33" s="46" t="str">
        <f ca="1">IF(J33="","",VLOOKUP(INDIRECT(ADDRESS(ROW()-1,COLUMN()-3,2,2)),Donnéesbrutes!$A$3:$Q$101,9,FALSE))</f>
        <v/>
      </c>
      <c r="N33" s="46" t="str">
        <f ca="1">IF(J33="","",VLOOKUP(INDIRECT(ADDRESS(ROW()-1,COLUMN()-4,2,2)),Donnéesbrutes!$A$3:$Q$101,11,FALSE))</f>
        <v/>
      </c>
      <c r="O33" s="46" t="str">
        <f ca="1">IF(J33="","",VLOOKUP(INDIRECT(ADDRESS(ROW()-1,COLUMN()-5,2,2)),Donnéesbrutes!$A$3:$Q$101,13,FALSE))</f>
        <v/>
      </c>
      <c r="P33" s="46" t="str">
        <f ca="1">IF(J33="","",VLOOKUP(INDIRECT(ADDRESS(ROW()-1,COLUMN()-6,2,2)),Donnéesbrutes!$A$3:$Q$101,15,FALSE))</f>
        <v/>
      </c>
      <c r="Q33" s="47" t="str">
        <f ca="1">IF(J33="","",VLOOKUP(INDIRECT(ADDRESS(ROW()-1,COLUMN()-7,2,2)),Donnéesbrutes!$A$3:$Q$101,17,FALSE))</f>
        <v/>
      </c>
      <c r="S33" s="48" t="str">
        <f ca="1">IF(ISNA(VLOOKUP(INDIRECT(ADDRESS(ROW()-1,COLUMN(),2,2)),Donnéesbrutes!$A$3:$Q$101,2,FALSE)),"",VLOOKUP(INDIRECT(ADDRESS(ROW()-1,1,2,2)),Donnéesbrutes!$A$3:$Q$101,2,FALSE))</f>
        <v/>
      </c>
      <c r="T33" s="45" t="str">
        <f ca="1">IF(S33="","",VLOOKUP(INDIRECT(ADDRESS(ROW()-1,COLUMN()-1,2,2)),Donnéesbrutes!$A$3:$Q$101,5,FALSE))</f>
        <v/>
      </c>
      <c r="U33" s="46" t="str">
        <f ca="1">IF(S33="","",VLOOKUP(INDIRECT(ADDRESS(ROW()-1,COLUMN()-2,2,2)),Donnéesbrutes!$A$3:$Q$101,7,FALSE))</f>
        <v/>
      </c>
      <c r="V33" s="46" t="str">
        <f ca="1">IF(S33="","",VLOOKUP(INDIRECT(ADDRESS(ROW()-1,COLUMN()-3,2,2)),Donnéesbrutes!$A$3:$Q$101,9,FALSE))</f>
        <v/>
      </c>
      <c r="W33" s="46" t="str">
        <f ca="1">IF(S33="","",VLOOKUP(INDIRECT(ADDRESS(ROW()-1,COLUMN()-4,2,2)),Donnéesbrutes!$A$3:$Q$101,11,FALSE))</f>
        <v/>
      </c>
      <c r="X33" s="46" t="str">
        <f ca="1">IF(S33="","",VLOOKUP(INDIRECT(ADDRESS(ROW()-1,COLUMN()-5,2,2)),Donnéesbrutes!$A$3:$Q$101,13,FALSE))</f>
        <v/>
      </c>
      <c r="Y33" s="46" t="str">
        <f ca="1">IF(S33="","",VLOOKUP(INDIRECT(ADDRESS(ROW()-1,COLUMN()-6,2,2)),Donnéesbrutes!$A$3:$Q$101,15,FALSE))</f>
        <v/>
      </c>
      <c r="Z33" s="47" t="str">
        <f ca="1">IF(S33="","",VLOOKUP(INDIRECT(ADDRESS(ROW()-1,COLUMN()-7,2,2)),Donnéesbrutes!$A$3:$Q$101,17,FALSE))</f>
        <v/>
      </c>
    </row>
    <row r="34" spans="1:26">
      <c r="A34" s="49">
        <f ca="1">A33</f>
        <v>42382</v>
      </c>
      <c r="B34" s="50">
        <f ca="1">IF(A33="","",VLOOKUP(INDIRECT(ADDRESS(ROW()-2,1,2,2)),Donnéesbrutes!$A$3:$Q$101,3,FALSE))</f>
        <v>0.54166666666666663</v>
      </c>
      <c r="C34" s="42"/>
      <c r="D34" s="42"/>
      <c r="E34" s="42"/>
      <c r="F34" s="42"/>
      <c r="G34" s="42"/>
      <c r="H34" s="43"/>
      <c r="J34" s="49" t="str">
        <f ca="1">J33</f>
        <v/>
      </c>
      <c r="K34" s="50" t="str">
        <f ca="1">IF(J33="","",VLOOKUP(INDIRECT(ADDRESS(ROW()-2,COLUMN()-1,2,2)),Donnéesbrutes!$A$3:$Q$101,3,FALSE))</f>
        <v/>
      </c>
      <c r="L34" s="42"/>
      <c r="M34" s="42"/>
      <c r="N34" s="42"/>
      <c r="O34" s="42"/>
      <c r="P34" s="42"/>
      <c r="Q34" s="43"/>
      <c r="S34" s="49" t="str">
        <f ca="1">S33</f>
        <v/>
      </c>
      <c r="T34" s="50" t="str">
        <f ca="1">IF(S33="","",VLOOKUP(INDIRECT(ADDRESS(ROW()-2,COLUMN()-1,2,2)),Donnéesbrutes!$A$3:$Q$101,3,FALSE))</f>
        <v/>
      </c>
      <c r="U34" s="42"/>
      <c r="V34" s="42"/>
      <c r="W34" s="42"/>
      <c r="X34" s="42"/>
      <c r="Y34" s="42"/>
      <c r="Z34" s="43"/>
    </row>
    <row r="35" spans="1:26">
      <c r="A35" s="41"/>
      <c r="B35" s="42"/>
      <c r="C35" s="42"/>
      <c r="D35" s="42"/>
      <c r="E35" s="42"/>
      <c r="F35" s="42"/>
      <c r="G35" s="42"/>
      <c r="H35" s="43"/>
      <c r="J35" s="41"/>
      <c r="K35" s="42"/>
      <c r="L35" s="42"/>
      <c r="M35" s="42"/>
      <c r="N35" s="42"/>
      <c r="O35" s="42"/>
      <c r="P35" s="42"/>
      <c r="Q35" s="43"/>
      <c r="S35" s="41"/>
      <c r="T35" s="42"/>
      <c r="U35" s="42"/>
      <c r="V35" s="42"/>
      <c r="W35" s="42"/>
      <c r="X35" s="42"/>
      <c r="Y35" s="42"/>
      <c r="Z35" s="43"/>
    </row>
    <row r="36" spans="1:26">
      <c r="A36" s="44">
        <v>9</v>
      </c>
      <c r="B36" s="45" t="str">
        <f ca="1">IF($A37="","",VLOOKUP(INDIRECT(ADDRESS(ROW(),1,2,2)),Donnéesbrutes!$A$3:$Q$101,4,FALSE))</f>
        <v/>
      </c>
      <c r="C36" s="46" t="str">
        <f ca="1">IF($A37="","",VLOOKUP(INDIRECT(ADDRESS(ROW(),1,2,2)),Donnéesbrutes!$A$3:$Q$101,6,FALSE))</f>
        <v/>
      </c>
      <c r="D36" s="46" t="str">
        <f ca="1">IF($A37="","",VLOOKUP(INDIRECT(ADDRESS(ROW(),1,2,2)),Donnéesbrutes!$A$3:$Q$101,8,FALSE))</f>
        <v/>
      </c>
      <c r="E36" s="46" t="str">
        <f ca="1">IF($A37="","",VLOOKUP(INDIRECT(ADDRESS(ROW(),1,2,2)),Donnéesbrutes!$A$3:$Q$101,10,FALSE))</f>
        <v/>
      </c>
      <c r="F36" s="46" t="str">
        <f ca="1">IF($A37="","",VLOOKUP(INDIRECT(ADDRESS(ROW(),1,2,2)),Donnéesbrutes!$A$3:$Q$101,12,FALSE))</f>
        <v/>
      </c>
      <c r="G36" s="46" t="str">
        <f ca="1">IF($A37="","",VLOOKUP(INDIRECT(ADDRESS(ROW(),1,2,2)),Donnéesbrutes!$A$3:$Q$101,14,FALSE))</f>
        <v/>
      </c>
      <c r="H36" s="47" t="str">
        <f ca="1">IF($A37="","",VLOOKUP(INDIRECT(ADDRESS(ROW(),1,2,2)),Donnéesbrutes!$A$3:$Q$101,16,FALSE))</f>
        <v/>
      </c>
      <c r="J36" s="44">
        <v>19</v>
      </c>
      <c r="K36" s="45" t="str">
        <f ca="1">IF(J37="","",VLOOKUP(INDIRECT(ADDRESS(ROW(),COLUMN()-1,2,2)),Donnéesbrutes!$A$3:$Q$101,4,FALSE))</f>
        <v/>
      </c>
      <c r="L36" s="46" t="str">
        <f ca="1">IF(J37="","",VLOOKUP(INDIRECT(ADDRESS(ROW(),COLUMN()-2,2,2)),Donnéesbrutes!$A$3:$Q$101,6,FALSE))</f>
        <v/>
      </c>
      <c r="M36" s="46" t="str">
        <f ca="1">IF(J37="","",VLOOKUP(INDIRECT(ADDRESS(ROW(),COLUMN()-3,2,2)),Donnéesbrutes!$A$3:$Q$101,8,FALSE))</f>
        <v/>
      </c>
      <c r="N36" s="46" t="str">
        <f ca="1">IF(J37="","",VLOOKUP(INDIRECT(ADDRESS(ROW(),COLUMN()-4,2,2)),Donnéesbrutes!$A$3:$Q$101,10,FALSE))</f>
        <v/>
      </c>
      <c r="O36" s="46" t="str">
        <f ca="1">IF(J37="","",VLOOKUP(INDIRECT(ADDRESS(ROW(),COLUMN()-5,2,2)),Donnéesbrutes!$A$3:$Q$101,12,FALSE))</f>
        <v/>
      </c>
      <c r="P36" s="46" t="str">
        <f ca="1">IF(J37="","",VLOOKUP(INDIRECT(ADDRESS(ROW(),COLUMN()-6,2,2)),Donnéesbrutes!$A$3:$Q$101,14,FALSE))</f>
        <v/>
      </c>
      <c r="Q36" s="47" t="str">
        <f ca="1">IF(J37="","",VLOOKUP(INDIRECT(ADDRESS(ROW(),COLUMN()-7,2,2)),Donnéesbrutes!$A$3:$Q$101,16,FALSE))</f>
        <v/>
      </c>
      <c r="S36" s="44">
        <v>29</v>
      </c>
      <c r="T36" s="45" t="str">
        <f ca="1">IF(S37="","",VLOOKUP(INDIRECT(ADDRESS(ROW(),COLUMN()-1,2,2)),Donnéesbrutes!$A$3:$Q$101,4,FALSE))</f>
        <v/>
      </c>
      <c r="U36" s="46" t="str">
        <f ca="1">IF(S37="","",VLOOKUP(INDIRECT(ADDRESS(ROW(),COLUMN()-2,2,2)),Donnéesbrutes!$A$3:$Q$101,6,FALSE))</f>
        <v/>
      </c>
      <c r="V36" s="46" t="str">
        <f ca="1">IF(S37="","",VLOOKUP(INDIRECT(ADDRESS(ROW(),COLUMN()-3,2,2)),Donnéesbrutes!$A$3:$Q$101,8,FALSE))</f>
        <v/>
      </c>
      <c r="W36" s="46" t="str">
        <f ca="1">IF(S37="","",VLOOKUP(INDIRECT(ADDRESS(ROW(),COLUMN()-4,2,2)),Donnéesbrutes!$A$3:$Q$101,10,FALSE))</f>
        <v/>
      </c>
      <c r="X36" s="46" t="str">
        <f ca="1">IF(S37="","",VLOOKUP(INDIRECT(ADDRESS(ROW(),COLUMN()-5,2,2)),Donnéesbrutes!$A$3:$Q$101,12,FALSE))</f>
        <v/>
      </c>
      <c r="Y36" s="46" t="str">
        <f ca="1">IF(S37="","",VLOOKUP(INDIRECT(ADDRESS(ROW(),COLUMN()-6,2,2)),Donnéesbrutes!$A$3:$Q$101,14,FALSE))</f>
        <v/>
      </c>
      <c r="Z36" s="47" t="str">
        <f ca="1">IF(S37="","",VLOOKUP(INDIRECT(ADDRESS(ROW(),COLUMN()-7,2,2)),Donnéesbrutes!$A$3:$Q$101,16,FALSE))</f>
        <v/>
      </c>
    </row>
    <row r="37" spans="1:26">
      <c r="A37" s="48" t="str">
        <f ca="1">IF(ISNA(VLOOKUP(INDIRECT(ADDRESS(ROW()-1,1,2,2)),Donnéesbrutes!$A$3:$Q$101,2,FALSE)),"",VLOOKUP(INDIRECT(ADDRESS(ROW()-1,1,2,2)),Donnéesbrutes!$A$3:$Q$101,2,FALSE))</f>
        <v/>
      </c>
      <c r="B37" s="45" t="str">
        <f ca="1">IF($A37="","",VLOOKUP(INDIRECT(ADDRESS(ROW()-1,1,2,2)),Donnéesbrutes!$A$3:$Q$101,5,FALSE))</f>
        <v/>
      </c>
      <c r="C37" s="46" t="str">
        <f ca="1">IF($A37="","",VLOOKUP(INDIRECT(ADDRESS(ROW()-1,1,2,2)),Donnéesbrutes!$A$3:$Q$101,7,FALSE))</f>
        <v/>
      </c>
      <c r="D37" s="46" t="str">
        <f ca="1">IF($A37="","",VLOOKUP(INDIRECT(ADDRESS(ROW()-1,1,2,2)),Donnéesbrutes!$A$3:$Q$101,9,FALSE))</f>
        <v/>
      </c>
      <c r="E37" s="46" t="str">
        <f ca="1">IF($A37="","",VLOOKUP(INDIRECT(ADDRESS(ROW()-1,1,2,2)),Donnéesbrutes!$A$3:$Q$101,11,FALSE))</f>
        <v/>
      </c>
      <c r="F37" s="46" t="str">
        <f ca="1">IF($A37="","",VLOOKUP(INDIRECT(ADDRESS(ROW()-1,1,2,2)),Donnéesbrutes!$A$3:$Q$101,13,FALSE))</f>
        <v/>
      </c>
      <c r="G37" s="46" t="str">
        <f ca="1">IF($A37="","",VLOOKUP(INDIRECT(ADDRESS(ROW()-1,1,2,2)),Donnéesbrutes!$A$3:$Q$101,15,FALSE))</f>
        <v/>
      </c>
      <c r="H37" s="47" t="str">
        <f ca="1">IF($A37="","",VLOOKUP(INDIRECT(ADDRESS(ROW()-1,1,2,2)),Donnéesbrutes!$A$3:$Q$101,17,FALSE))</f>
        <v/>
      </c>
      <c r="J37" s="48" t="str">
        <f ca="1">IF(ISNA(VLOOKUP(INDIRECT(ADDRESS(ROW()-1,COLUMN(),2,2)),Donnéesbrutes!$A$3:$Q$101,2,FALSE)),"",VLOOKUP(INDIRECT(ADDRESS(ROW()-1,1,2,2)),Donnéesbrutes!$A$3:$Q$101,2,FALSE))</f>
        <v/>
      </c>
      <c r="K37" s="45" t="str">
        <f ca="1">IF(J37="","",VLOOKUP(INDIRECT(ADDRESS(ROW()-1,COLUMN()-1,2,2)),Donnéesbrutes!$A$3:$Q$101,5,FALSE))</f>
        <v/>
      </c>
      <c r="L37" s="46" t="str">
        <f ca="1">IF(J37="","",VLOOKUP(INDIRECT(ADDRESS(ROW()-1,COLUMN()-2,2,2)),Donnéesbrutes!$A$3:$Q$101,7,FALSE))</f>
        <v/>
      </c>
      <c r="M37" s="46" t="str">
        <f ca="1">IF(J37="","",VLOOKUP(INDIRECT(ADDRESS(ROW()-1,COLUMN()-3,2,2)),Donnéesbrutes!$A$3:$Q$101,9,FALSE))</f>
        <v/>
      </c>
      <c r="N37" s="46" t="str">
        <f ca="1">IF(J37="","",VLOOKUP(INDIRECT(ADDRESS(ROW()-1,COLUMN()-4,2,2)),Donnéesbrutes!$A$3:$Q$101,11,FALSE))</f>
        <v/>
      </c>
      <c r="O37" s="46" t="str">
        <f ca="1">IF(J37="","",VLOOKUP(INDIRECT(ADDRESS(ROW()-1,COLUMN()-5,2,2)),Donnéesbrutes!$A$3:$Q$101,13,FALSE))</f>
        <v/>
      </c>
      <c r="P37" s="46" t="str">
        <f ca="1">IF(J37="","",VLOOKUP(INDIRECT(ADDRESS(ROW()-1,COLUMN()-6,2,2)),Donnéesbrutes!$A$3:$Q$101,15,FALSE))</f>
        <v/>
      </c>
      <c r="Q37" s="47" t="str">
        <f ca="1">IF(J37="","",VLOOKUP(INDIRECT(ADDRESS(ROW()-1,COLUMN()-7,2,2)),Donnéesbrutes!$A$3:$Q$101,17,FALSE))</f>
        <v/>
      </c>
      <c r="S37" s="48" t="str">
        <f ca="1">IF(ISNA(VLOOKUP(INDIRECT(ADDRESS(ROW()-1,COLUMN(),2,2)),Donnéesbrutes!$A$3:$Q$101,2,FALSE)),"",VLOOKUP(INDIRECT(ADDRESS(ROW()-1,1,2,2)),Donnéesbrutes!$A$3:$Q$101,2,FALSE))</f>
        <v/>
      </c>
      <c r="T37" s="45" t="str">
        <f ca="1">IF(S37="","",VLOOKUP(INDIRECT(ADDRESS(ROW()-1,COLUMN()-1,2,2)),Donnéesbrutes!$A$3:$Q$101,5,FALSE))</f>
        <v/>
      </c>
      <c r="U37" s="46" t="str">
        <f ca="1">IF(S37="","",VLOOKUP(INDIRECT(ADDRESS(ROW()-1,COLUMN()-2,2,2)),Donnéesbrutes!$A$3:$Q$101,7,FALSE))</f>
        <v/>
      </c>
      <c r="V37" s="46" t="str">
        <f ca="1">IF(S37="","",VLOOKUP(INDIRECT(ADDRESS(ROW()-1,COLUMN()-3,2,2)),Donnéesbrutes!$A$3:$Q$101,9,FALSE))</f>
        <v/>
      </c>
      <c r="W37" s="46" t="str">
        <f ca="1">IF(S37="","",VLOOKUP(INDIRECT(ADDRESS(ROW()-1,COLUMN()-4,2,2)),Donnéesbrutes!$A$3:$Q$101,11,FALSE))</f>
        <v/>
      </c>
      <c r="X37" s="46" t="str">
        <f ca="1">IF(S37="","",VLOOKUP(INDIRECT(ADDRESS(ROW()-1,COLUMN()-5,2,2)),Donnéesbrutes!$A$3:$Q$101,13,FALSE))</f>
        <v/>
      </c>
      <c r="Y37" s="46" t="str">
        <f ca="1">IF(S37="","",VLOOKUP(INDIRECT(ADDRESS(ROW()-1,COLUMN()-6,2,2)),Donnéesbrutes!$A$3:$Q$101,15,FALSE))</f>
        <v/>
      </c>
      <c r="Z37" s="47" t="str">
        <f ca="1">IF(S37="","",VLOOKUP(INDIRECT(ADDRESS(ROW()-1,COLUMN()-7,2,2)),Donnéesbrutes!$A$3:$Q$101,17,FALSE))</f>
        <v/>
      </c>
    </row>
    <row r="38" spans="1:26">
      <c r="A38" s="49" t="str">
        <f ca="1">A37</f>
        <v/>
      </c>
      <c r="B38" s="50" t="str">
        <f ca="1">IF(A37="","",VLOOKUP(INDIRECT(ADDRESS(ROW()-2,1,2,2)),Donnéesbrutes!$A$3:$Q$101,3,FALSE))</f>
        <v/>
      </c>
      <c r="C38" s="42"/>
      <c r="D38" s="42"/>
      <c r="E38" s="42"/>
      <c r="F38" s="42"/>
      <c r="G38" s="42"/>
      <c r="H38" s="43"/>
      <c r="J38" s="49" t="str">
        <f ca="1">J37</f>
        <v/>
      </c>
      <c r="K38" s="50" t="str">
        <f ca="1">IF(J37="","",VLOOKUP(INDIRECT(ADDRESS(ROW()-2,COLUMN()-1,2,2)),Donnéesbrutes!$A$3:$Q$101,3,FALSE))</f>
        <v/>
      </c>
      <c r="L38" s="42"/>
      <c r="M38" s="42"/>
      <c r="N38" s="42"/>
      <c r="O38" s="42"/>
      <c r="P38" s="42"/>
      <c r="Q38" s="43"/>
      <c r="S38" s="49" t="str">
        <f ca="1">S37</f>
        <v/>
      </c>
      <c r="T38" s="50" t="str">
        <f ca="1">IF(S37="","",VLOOKUP(INDIRECT(ADDRESS(ROW()-2,COLUMN()-1,2,2)),Donnéesbrutes!$A$3:$Q$101,3,FALSE))</f>
        <v/>
      </c>
      <c r="U38" s="42"/>
      <c r="V38" s="42"/>
      <c r="W38" s="42"/>
      <c r="X38" s="42"/>
      <c r="Y38" s="42"/>
      <c r="Z38" s="43"/>
    </row>
    <row r="39" spans="1:26">
      <c r="A39" s="41"/>
      <c r="B39" s="42"/>
      <c r="C39" s="42"/>
      <c r="D39" s="42"/>
      <c r="E39" s="42"/>
      <c r="F39" s="42"/>
      <c r="G39" s="42"/>
      <c r="H39" s="43"/>
      <c r="J39" s="41"/>
      <c r="K39" s="42"/>
      <c r="L39" s="42"/>
      <c r="M39" s="42"/>
      <c r="N39" s="42"/>
      <c r="O39" s="42"/>
      <c r="P39" s="42"/>
      <c r="Q39" s="43"/>
      <c r="S39" s="41"/>
      <c r="T39" s="42"/>
      <c r="U39" s="42"/>
      <c r="V39" s="42"/>
      <c r="W39" s="42"/>
      <c r="X39" s="42"/>
      <c r="Y39" s="42"/>
      <c r="Z39" s="43"/>
    </row>
    <row r="40" spans="1:26">
      <c r="A40" s="44">
        <v>10</v>
      </c>
      <c r="B40" s="45" t="str">
        <f ca="1">IF($A41="","",VLOOKUP(INDIRECT(ADDRESS(ROW(),1,2,2)),Donnéesbrutes!$A$3:$Q$101,4,FALSE))</f>
        <v/>
      </c>
      <c r="C40" s="46" t="str">
        <f ca="1">IF($A41="","",VLOOKUP(INDIRECT(ADDRESS(ROW(),1,2,2)),Donnéesbrutes!$A$3:$Q$101,6,FALSE))</f>
        <v/>
      </c>
      <c r="D40" s="46" t="str">
        <f ca="1">IF($A41="","",VLOOKUP(INDIRECT(ADDRESS(ROW(),1,2,2)),Donnéesbrutes!$A$3:$Q$101,8,FALSE))</f>
        <v/>
      </c>
      <c r="E40" s="46" t="str">
        <f ca="1">IF($A41="","",VLOOKUP(INDIRECT(ADDRESS(ROW(),1,2,2)),Donnéesbrutes!$A$3:$Q$101,10,FALSE))</f>
        <v/>
      </c>
      <c r="F40" s="46" t="str">
        <f ca="1">IF($A41="","",VLOOKUP(INDIRECT(ADDRESS(ROW(),1,2,2)),Donnéesbrutes!$A$3:$Q$101,12,FALSE))</f>
        <v/>
      </c>
      <c r="G40" s="46" t="str">
        <f ca="1">IF($A41="","",VLOOKUP(INDIRECT(ADDRESS(ROW(),1,2,2)),Donnéesbrutes!$A$3:$Q$101,14,FALSE))</f>
        <v/>
      </c>
      <c r="H40" s="47" t="str">
        <f ca="1">IF($A41="","",VLOOKUP(INDIRECT(ADDRESS(ROW(),1,2,2)),Donnéesbrutes!$A$3:$Q$101,16,FALSE))</f>
        <v/>
      </c>
      <c r="J40" s="44">
        <v>20</v>
      </c>
      <c r="K40" s="45" t="str">
        <f ca="1">IF(J41="","",VLOOKUP(INDIRECT(ADDRESS(ROW(),COLUMN()-1,2,2)),Donnéesbrutes!$A$3:$Q$101,4,FALSE))</f>
        <v/>
      </c>
      <c r="L40" s="46" t="str">
        <f ca="1">IF(J41="","",VLOOKUP(INDIRECT(ADDRESS(ROW(),COLUMN()-2,2,2)),Donnéesbrutes!$A$3:$Q$101,6,FALSE))</f>
        <v/>
      </c>
      <c r="M40" s="46" t="str">
        <f ca="1">IF(J41="","",VLOOKUP(INDIRECT(ADDRESS(ROW(),COLUMN()-3,2,2)),Donnéesbrutes!$A$3:$Q$101,8,FALSE))</f>
        <v/>
      </c>
      <c r="N40" s="46" t="str">
        <f ca="1">IF(J41="","",VLOOKUP(INDIRECT(ADDRESS(ROW(),COLUMN()-4,2,2)),Donnéesbrutes!$A$3:$Q$101,10,FALSE))</f>
        <v/>
      </c>
      <c r="O40" s="46" t="str">
        <f ca="1">IF(J41="","",VLOOKUP(INDIRECT(ADDRESS(ROW(),COLUMN()-5,2,2)),Donnéesbrutes!$A$3:$Q$101,12,FALSE))</f>
        <v/>
      </c>
      <c r="P40" s="46" t="str">
        <f ca="1">IF(J41="","",VLOOKUP(INDIRECT(ADDRESS(ROW(),COLUMN()-6,2,2)),Donnéesbrutes!$A$3:$Q$101,14,FALSE))</f>
        <v/>
      </c>
      <c r="Q40" s="47" t="str">
        <f ca="1">IF(J41="","",VLOOKUP(INDIRECT(ADDRESS(ROW(),COLUMN()-7,2,2)),Donnéesbrutes!$A$3:$Q$101,16,FALSE))</f>
        <v/>
      </c>
      <c r="S40" s="44">
        <v>30</v>
      </c>
      <c r="T40" s="45" t="str">
        <f ca="1">IF(S41="","",VLOOKUP(INDIRECT(ADDRESS(ROW(),COLUMN()-1,2,2)),Donnéesbrutes!$A$3:$Q$101,4,FALSE))</f>
        <v/>
      </c>
      <c r="U40" s="46" t="str">
        <f ca="1">IF(S41="","",VLOOKUP(INDIRECT(ADDRESS(ROW(),COLUMN()-2,2,2)),Donnéesbrutes!$A$3:$Q$101,6,FALSE))</f>
        <v/>
      </c>
      <c r="V40" s="46" t="str">
        <f ca="1">IF(S41="","",VLOOKUP(INDIRECT(ADDRESS(ROW(),COLUMN()-3,2,2)),Donnéesbrutes!$A$3:$Q$101,8,FALSE))</f>
        <v/>
      </c>
      <c r="W40" s="46" t="str">
        <f ca="1">IF(S41="","",VLOOKUP(INDIRECT(ADDRESS(ROW(),COLUMN()-4,2,2)),Donnéesbrutes!$A$3:$Q$101,10,FALSE))</f>
        <v/>
      </c>
      <c r="X40" s="46" t="str">
        <f ca="1">IF(S41="","",VLOOKUP(INDIRECT(ADDRESS(ROW(),COLUMN()-5,2,2)),Donnéesbrutes!$A$3:$Q$101,12,FALSE))</f>
        <v/>
      </c>
      <c r="Y40" s="46" t="str">
        <f ca="1">IF(S41="","",VLOOKUP(INDIRECT(ADDRESS(ROW(),COLUMN()-6,2,2)),Donnéesbrutes!$A$3:$Q$101,14,FALSE))</f>
        <v/>
      </c>
      <c r="Z40" s="47" t="str">
        <f ca="1">IF(S41="","",VLOOKUP(INDIRECT(ADDRESS(ROW(),COLUMN()-7,2,2)),Donnéesbrutes!$A$3:$Q$101,16,FALSE))</f>
        <v/>
      </c>
    </row>
    <row r="41" spans="1:26">
      <c r="A41" s="48" t="str">
        <f ca="1">IF(ISNA(VLOOKUP(INDIRECT(ADDRESS(ROW()-1,1,2,2)),Donnéesbrutes!$A$3:$Q$101,2,FALSE)),"",VLOOKUP(INDIRECT(ADDRESS(ROW()-1,1,2,2)),Donnéesbrutes!$A$3:$Q$101,2,FALSE))</f>
        <v/>
      </c>
      <c r="B41" s="45" t="str">
        <f ca="1">IF($A41="","",VLOOKUP(INDIRECT(ADDRESS(ROW()-1,1,2,2)),Donnéesbrutes!$A$3:$Q$101,5,FALSE))</f>
        <v/>
      </c>
      <c r="C41" s="46" t="str">
        <f ca="1">IF($A41="","",VLOOKUP(INDIRECT(ADDRESS(ROW()-1,1,2,2)),Donnéesbrutes!$A$3:$Q$101,7,FALSE))</f>
        <v/>
      </c>
      <c r="D41" s="46" t="str">
        <f ca="1">IF($A41="","",VLOOKUP(INDIRECT(ADDRESS(ROW()-1,1,2,2)),Donnéesbrutes!$A$3:$Q$101,9,FALSE))</f>
        <v/>
      </c>
      <c r="E41" s="46" t="str">
        <f ca="1">IF($A41="","",VLOOKUP(INDIRECT(ADDRESS(ROW()-1,1,2,2)),Donnéesbrutes!$A$3:$Q$101,11,FALSE))</f>
        <v/>
      </c>
      <c r="F41" s="46" t="str">
        <f ca="1">IF($A41="","",VLOOKUP(INDIRECT(ADDRESS(ROW()-1,1,2,2)),Donnéesbrutes!$A$3:$Q$101,13,FALSE))</f>
        <v/>
      </c>
      <c r="G41" s="46" t="str">
        <f ca="1">IF($A41="","",VLOOKUP(INDIRECT(ADDRESS(ROW()-1,1,2,2)),Donnéesbrutes!$A$3:$Q$101,15,FALSE))</f>
        <v/>
      </c>
      <c r="H41" s="47" t="str">
        <f ca="1">IF($A41="","",VLOOKUP(INDIRECT(ADDRESS(ROW()-1,1,2,2)),Donnéesbrutes!$A$3:$Q$101,17,FALSE))</f>
        <v/>
      </c>
      <c r="J41" s="48" t="str">
        <f ca="1">IF(ISNA(VLOOKUP(INDIRECT(ADDRESS(ROW()-1,COLUMN(),2,2)),Donnéesbrutes!$A$3:$Q$101,2,FALSE)),"",VLOOKUP(INDIRECT(ADDRESS(ROW()-1,1,2,2)),Donnéesbrutes!$A$3:$Q$101,2,FALSE))</f>
        <v/>
      </c>
      <c r="K41" s="45" t="str">
        <f ca="1">IF(J41="","",VLOOKUP(INDIRECT(ADDRESS(ROW()-1,COLUMN()-1,2,2)),Donnéesbrutes!$A$3:$Q$101,5,FALSE))</f>
        <v/>
      </c>
      <c r="L41" s="46" t="str">
        <f ca="1">IF(J41="","",VLOOKUP(INDIRECT(ADDRESS(ROW()-1,COLUMN()-2,2,2)),Donnéesbrutes!$A$3:$Q$101,7,FALSE))</f>
        <v/>
      </c>
      <c r="M41" s="46" t="str">
        <f ca="1">IF(J41="","",VLOOKUP(INDIRECT(ADDRESS(ROW()-1,COLUMN()-3,2,2)),Donnéesbrutes!$A$3:$Q$101,9,FALSE))</f>
        <v/>
      </c>
      <c r="N41" s="46" t="str">
        <f ca="1">IF(J41="","",VLOOKUP(INDIRECT(ADDRESS(ROW()-1,COLUMN()-4,2,2)),Donnéesbrutes!$A$3:$Q$101,11,FALSE))</f>
        <v/>
      </c>
      <c r="O41" s="46" t="str">
        <f ca="1">IF(J41="","",VLOOKUP(INDIRECT(ADDRESS(ROW()-1,COLUMN()-5,2,2)),Donnéesbrutes!$A$3:$Q$101,13,FALSE))</f>
        <v/>
      </c>
      <c r="P41" s="46" t="str">
        <f ca="1">IF(J41="","",VLOOKUP(INDIRECT(ADDRESS(ROW()-1,COLUMN()-6,2,2)),Donnéesbrutes!$A$3:$Q$101,15,FALSE))</f>
        <v/>
      </c>
      <c r="Q41" s="47" t="str">
        <f ca="1">IF(J41="","",VLOOKUP(INDIRECT(ADDRESS(ROW()-1,COLUMN()-7,2,2)),Donnéesbrutes!$A$3:$Q$101,17,FALSE))</f>
        <v/>
      </c>
      <c r="S41" s="48" t="str">
        <f ca="1">IF(ISNA(VLOOKUP(INDIRECT(ADDRESS(ROW()-1,COLUMN(),2,2)),Donnéesbrutes!$A$3:$Q$101,2,FALSE)),"",VLOOKUP(INDIRECT(ADDRESS(ROW()-1,1,2,2)),Donnéesbrutes!$A$3:$Q$101,2,FALSE))</f>
        <v/>
      </c>
      <c r="T41" s="45" t="str">
        <f ca="1">IF(S41="","",VLOOKUP(INDIRECT(ADDRESS(ROW()-1,COLUMN()-1,2,2)),Donnéesbrutes!$A$3:$Q$101,5,FALSE))</f>
        <v/>
      </c>
      <c r="U41" s="46" t="str">
        <f ca="1">IF(S41="","",VLOOKUP(INDIRECT(ADDRESS(ROW()-1,COLUMN()-2,2,2)),Donnéesbrutes!$A$3:$Q$101,7,FALSE))</f>
        <v/>
      </c>
      <c r="V41" s="46" t="str">
        <f ca="1">IF(S41="","",VLOOKUP(INDIRECT(ADDRESS(ROW()-1,COLUMN()-3,2,2)),Donnéesbrutes!$A$3:$Q$101,9,FALSE))</f>
        <v/>
      </c>
      <c r="W41" s="46" t="str">
        <f ca="1">IF(S41="","",VLOOKUP(INDIRECT(ADDRESS(ROW()-1,COLUMN()-4,2,2)),Donnéesbrutes!$A$3:$Q$101,11,FALSE))</f>
        <v/>
      </c>
      <c r="X41" s="46" t="str">
        <f ca="1">IF(S41="","",VLOOKUP(INDIRECT(ADDRESS(ROW()-1,COLUMN()-5,2,2)),Donnéesbrutes!$A$3:$Q$101,13,FALSE))</f>
        <v/>
      </c>
      <c r="Y41" s="46" t="str">
        <f ca="1">IF(S41="","",VLOOKUP(INDIRECT(ADDRESS(ROW()-1,COLUMN()-6,2,2)),Donnéesbrutes!$A$3:$Q$101,15,FALSE))</f>
        <v/>
      </c>
      <c r="Z41" s="47" t="str">
        <f ca="1">IF(S41="","",VLOOKUP(INDIRECT(ADDRESS(ROW()-1,COLUMN()-7,2,2)),Donnéesbrutes!$A$3:$Q$101,17,FALSE))</f>
        <v/>
      </c>
    </row>
    <row r="42" spans="1:26" ht="15.75" thickBot="1">
      <c r="A42" s="51" t="str">
        <f ca="1">A41</f>
        <v/>
      </c>
      <c r="B42" s="52" t="str">
        <f ca="1">IF(A41="","",VLOOKUP(INDIRECT(ADDRESS(ROW()-2,1,2,2)),Donnéesbrutes!$A$3:$Q$101,3,FALSE))</f>
        <v/>
      </c>
      <c r="C42" s="53"/>
      <c r="D42" s="53"/>
      <c r="E42" s="53"/>
      <c r="F42" s="53"/>
      <c r="G42" s="53"/>
      <c r="H42" s="54"/>
      <c r="J42" s="51" t="str">
        <f ca="1">J41</f>
        <v/>
      </c>
      <c r="K42" s="52" t="str">
        <f ca="1">IF(J41="","",VLOOKUP(INDIRECT(ADDRESS(ROW()-2,COLUMN()-1,2,2)),Donnéesbrutes!$A$3:$Q$101,3,FALSE))</f>
        <v/>
      </c>
      <c r="L42" s="53"/>
      <c r="M42" s="53"/>
      <c r="N42" s="53"/>
      <c r="O42" s="53"/>
      <c r="P42" s="53"/>
      <c r="Q42" s="54"/>
      <c r="S42" s="51" t="str">
        <f ca="1">S41</f>
        <v/>
      </c>
      <c r="T42" s="52" t="str">
        <f ca="1">IF(S41="","",VLOOKUP(INDIRECT(ADDRESS(ROW()-2,COLUMN()-1,2,2)),Donnéesbrutes!$A$3:$Q$101,3,FALSE))</f>
        <v/>
      </c>
      <c r="U42" s="53"/>
      <c r="V42" s="53"/>
      <c r="W42" s="53"/>
      <c r="X42" s="53"/>
      <c r="Y42" s="53"/>
      <c r="Z42" s="5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Q101"/>
  <sheetViews>
    <sheetView zoomScaleNormal="100" workbookViewId="0">
      <selection activeCell="E11" sqref="E11"/>
    </sheetView>
    <sheetView tabSelected="1" workbookViewId="1">
      <selection activeCell="A11" sqref="A11"/>
    </sheetView>
  </sheetViews>
  <sheetFormatPr baseColWidth="10" defaultRowHeight="12.75"/>
  <cols>
    <col min="1" max="1" width="3.5703125" style="2" customWidth="1"/>
    <col min="2" max="2" width="11.42578125" style="2"/>
    <col min="3" max="3" width="9.5703125" style="2" customWidth="1"/>
    <col min="4" max="4" width="11.42578125" style="2"/>
    <col min="5" max="5" width="11.42578125" style="30"/>
    <col min="6" max="6" width="7.7109375" style="2" bestFit="1" customWidth="1"/>
    <col min="7" max="7" width="6.7109375" style="2" bestFit="1" customWidth="1"/>
    <col min="8" max="8" width="8.140625" style="2" bestFit="1" customWidth="1"/>
    <col min="9" max="9" width="7.7109375" style="2" bestFit="1" customWidth="1"/>
    <col min="10" max="10" width="8.7109375" style="2" bestFit="1" customWidth="1"/>
    <col min="11" max="11" width="7.7109375" style="2" bestFit="1" customWidth="1"/>
    <col min="12" max="12" width="8.7109375" style="2" bestFit="1" customWidth="1"/>
    <col min="13" max="13" width="7.7109375" style="2" bestFit="1" customWidth="1"/>
    <col min="14" max="14" width="8.7109375" style="2" bestFit="1" customWidth="1"/>
    <col min="15" max="15" width="7.7109375" style="2" bestFit="1" customWidth="1"/>
    <col min="16" max="16" width="8.7109375" style="2" bestFit="1" customWidth="1"/>
    <col min="17" max="17" width="7.7109375" style="2" bestFit="1" customWidth="1"/>
    <col min="18" max="16384" width="11.42578125" style="2"/>
  </cols>
  <sheetData>
    <row r="1" spans="1:17" ht="15.75" thickBot="1">
      <c r="A1" s="3"/>
      <c r="B1" s="4"/>
      <c r="C1" s="4"/>
      <c r="D1" s="5" t="s">
        <v>24</v>
      </c>
      <c r="E1" s="6"/>
      <c r="F1" s="5" t="s">
        <v>16</v>
      </c>
      <c r="G1" s="6"/>
      <c r="H1" s="5" t="s">
        <v>17</v>
      </c>
      <c r="I1" s="6"/>
      <c r="J1" s="5" t="s">
        <v>18</v>
      </c>
      <c r="K1" s="6"/>
      <c r="L1" s="5" t="s">
        <v>19</v>
      </c>
      <c r="M1" s="6"/>
      <c r="N1" s="5" t="s">
        <v>22</v>
      </c>
      <c r="O1" s="6"/>
      <c r="P1" s="5" t="s">
        <v>23</v>
      </c>
      <c r="Q1" s="7"/>
    </row>
    <row r="2" spans="1:17" ht="13.5" thickBot="1">
      <c r="A2" s="10" t="s">
        <v>25</v>
      </c>
      <c r="B2" s="8" t="s">
        <v>14</v>
      </c>
      <c r="C2" s="8" t="s">
        <v>15</v>
      </c>
      <c r="D2" s="8" t="s">
        <v>29</v>
      </c>
      <c r="E2" s="8" t="s">
        <v>30</v>
      </c>
      <c r="F2" s="8" t="s">
        <v>20</v>
      </c>
      <c r="G2" s="8" t="s">
        <v>21</v>
      </c>
      <c r="H2" s="8" t="s">
        <v>31</v>
      </c>
      <c r="I2" s="8" t="s">
        <v>32</v>
      </c>
      <c r="J2" s="8" t="s">
        <v>33</v>
      </c>
      <c r="K2" s="8" t="s">
        <v>34</v>
      </c>
      <c r="L2" s="8" t="s">
        <v>36</v>
      </c>
      <c r="M2" s="8" t="s">
        <v>35</v>
      </c>
      <c r="N2" s="8" t="s">
        <v>37</v>
      </c>
      <c r="O2" s="8" t="s">
        <v>38</v>
      </c>
      <c r="P2" s="8" t="s">
        <v>39</v>
      </c>
      <c r="Q2" s="9" t="s">
        <v>40</v>
      </c>
    </row>
    <row r="3" spans="1:17">
      <c r="A3" s="11">
        <v>1</v>
      </c>
      <c r="B3" s="12">
        <v>42315</v>
      </c>
      <c r="C3" s="13">
        <v>0.58333333333333337</v>
      </c>
      <c r="D3" s="27" t="s">
        <v>1</v>
      </c>
      <c r="E3" s="27" t="s">
        <v>13</v>
      </c>
      <c r="F3" s="31">
        <v>8.5</v>
      </c>
      <c r="G3" s="31">
        <v>1.05</v>
      </c>
      <c r="H3" s="15">
        <v>18</v>
      </c>
      <c r="I3" s="15">
        <v>25</v>
      </c>
      <c r="J3" s="14">
        <v>18</v>
      </c>
      <c r="K3" s="14">
        <v>25</v>
      </c>
      <c r="L3" s="14">
        <v>24</v>
      </c>
      <c r="M3" s="14">
        <v>26</v>
      </c>
      <c r="N3" s="14"/>
      <c r="O3" s="14"/>
      <c r="P3" s="14"/>
      <c r="Q3" s="16"/>
    </row>
    <row r="4" spans="1:17">
      <c r="A4" s="17">
        <v>2</v>
      </c>
      <c r="B4" s="18">
        <v>42319</v>
      </c>
      <c r="C4" s="19">
        <v>0.625</v>
      </c>
      <c r="D4" s="28" t="s">
        <v>26</v>
      </c>
      <c r="E4" s="28" t="s">
        <v>1</v>
      </c>
      <c r="F4" s="32">
        <v>1.07</v>
      </c>
      <c r="G4" s="32">
        <v>7.5</v>
      </c>
      <c r="H4" s="21">
        <v>25</v>
      </c>
      <c r="I4" s="21">
        <v>18</v>
      </c>
      <c r="J4" s="21">
        <v>23</v>
      </c>
      <c r="K4" s="20">
        <v>25</v>
      </c>
      <c r="L4" s="20">
        <v>25</v>
      </c>
      <c r="M4" s="20">
        <v>19</v>
      </c>
      <c r="N4" s="20">
        <v>26</v>
      </c>
      <c r="O4" s="20">
        <v>24</v>
      </c>
      <c r="P4" s="20"/>
      <c r="Q4" s="22"/>
    </row>
    <row r="5" spans="1:17">
      <c r="A5" s="17">
        <v>3</v>
      </c>
      <c r="B5" s="18">
        <v>42322</v>
      </c>
      <c r="C5" s="19">
        <v>0.58333333333333337</v>
      </c>
      <c r="D5" s="28" t="s">
        <v>27</v>
      </c>
      <c r="E5" s="28" t="s">
        <v>1</v>
      </c>
      <c r="F5" s="33">
        <v>1.06</v>
      </c>
      <c r="G5" s="33">
        <v>8</v>
      </c>
      <c r="H5" s="20">
        <v>25</v>
      </c>
      <c r="I5" s="20">
        <v>15</v>
      </c>
      <c r="J5" s="20">
        <v>27</v>
      </c>
      <c r="K5" s="20">
        <v>29</v>
      </c>
      <c r="L5" s="20">
        <v>25</v>
      </c>
      <c r="M5" s="20">
        <v>14</v>
      </c>
      <c r="N5" s="20">
        <v>25</v>
      </c>
      <c r="O5" s="20">
        <v>13</v>
      </c>
      <c r="P5" s="20"/>
      <c r="Q5" s="22"/>
    </row>
    <row r="6" spans="1:17">
      <c r="A6" s="17">
        <v>4</v>
      </c>
      <c r="B6" s="18">
        <v>42330</v>
      </c>
      <c r="C6" s="19">
        <v>0.58333333333333337</v>
      </c>
      <c r="D6" s="28" t="s">
        <v>1</v>
      </c>
      <c r="E6" s="28" t="s">
        <v>28</v>
      </c>
      <c r="F6" s="33">
        <v>1.57</v>
      </c>
      <c r="G6" s="33">
        <v>2.25</v>
      </c>
      <c r="H6" s="20">
        <v>25</v>
      </c>
      <c r="I6" s="20">
        <v>20</v>
      </c>
      <c r="J6" s="20">
        <v>26</v>
      </c>
      <c r="K6" s="20">
        <v>24</v>
      </c>
      <c r="L6" s="20">
        <v>23</v>
      </c>
      <c r="M6" s="20">
        <v>25</v>
      </c>
      <c r="N6" s="20">
        <v>25</v>
      </c>
      <c r="O6" s="20">
        <v>23</v>
      </c>
      <c r="P6" s="20"/>
      <c r="Q6" s="22"/>
    </row>
    <row r="7" spans="1:17">
      <c r="A7" s="17">
        <v>5</v>
      </c>
      <c r="B7" s="18">
        <v>42343</v>
      </c>
      <c r="C7" s="19">
        <v>0.5</v>
      </c>
      <c r="D7" s="28" t="s">
        <v>0</v>
      </c>
      <c r="E7" s="28" t="s">
        <v>1</v>
      </c>
      <c r="F7" s="33">
        <v>1.07</v>
      </c>
      <c r="G7" s="33">
        <v>7.5</v>
      </c>
      <c r="H7" s="20">
        <v>25</v>
      </c>
      <c r="I7" s="20">
        <v>18</v>
      </c>
      <c r="J7" s="20">
        <v>25</v>
      </c>
      <c r="K7" s="20">
        <v>22</v>
      </c>
      <c r="L7" s="20">
        <v>23</v>
      </c>
      <c r="M7" s="20">
        <v>25</v>
      </c>
      <c r="N7" s="20">
        <v>25</v>
      </c>
      <c r="O7" s="20">
        <v>20</v>
      </c>
      <c r="P7" s="20"/>
      <c r="Q7" s="22"/>
    </row>
    <row r="8" spans="1:17">
      <c r="A8" s="17">
        <v>6</v>
      </c>
      <c r="B8" s="18">
        <v>42347</v>
      </c>
      <c r="C8" s="19">
        <v>0.58333333333333337</v>
      </c>
      <c r="D8" s="28" t="s">
        <v>1</v>
      </c>
      <c r="E8" s="28" t="s">
        <v>3</v>
      </c>
      <c r="F8" s="33">
        <v>1.66</v>
      </c>
      <c r="G8" s="33">
        <v>2.1</v>
      </c>
      <c r="H8" s="20">
        <v>25</v>
      </c>
      <c r="I8" s="20">
        <v>16</v>
      </c>
      <c r="J8" s="20">
        <v>25</v>
      </c>
      <c r="K8" s="20">
        <v>20</v>
      </c>
      <c r="L8" s="20">
        <v>23</v>
      </c>
      <c r="M8" s="20">
        <v>25</v>
      </c>
      <c r="N8" s="20">
        <v>25</v>
      </c>
      <c r="O8" s="20">
        <v>15</v>
      </c>
      <c r="P8" s="20"/>
      <c r="Q8" s="22"/>
    </row>
    <row r="9" spans="1:17">
      <c r="A9" s="17">
        <v>7</v>
      </c>
      <c r="B9" s="18">
        <v>42358</v>
      </c>
      <c r="C9" s="19">
        <v>0.54166666666666663</v>
      </c>
      <c r="D9" s="28" t="s">
        <v>4</v>
      </c>
      <c r="E9" s="28" t="s">
        <v>1</v>
      </c>
      <c r="F9" s="33">
        <v>1.33</v>
      </c>
      <c r="G9" s="33">
        <v>3.25</v>
      </c>
      <c r="H9" s="20">
        <v>25</v>
      </c>
      <c r="I9" s="20">
        <v>16</v>
      </c>
      <c r="J9" s="20">
        <v>25</v>
      </c>
      <c r="K9" s="20">
        <v>17</v>
      </c>
      <c r="L9" s="20">
        <v>25</v>
      </c>
      <c r="M9" s="20">
        <v>17</v>
      </c>
      <c r="N9" s="20"/>
      <c r="O9" s="20"/>
      <c r="P9" s="20"/>
      <c r="Q9" s="22"/>
    </row>
    <row r="10" spans="1:17">
      <c r="A10" s="17">
        <v>8</v>
      </c>
      <c r="B10" s="18">
        <v>42382</v>
      </c>
      <c r="C10" s="19">
        <v>0.54166666666666663</v>
      </c>
      <c r="D10" s="28" t="s">
        <v>2</v>
      </c>
      <c r="E10" s="28" t="s">
        <v>1</v>
      </c>
      <c r="F10" s="33">
        <v>1.1599999999999999</v>
      </c>
      <c r="G10" s="33">
        <v>4.5</v>
      </c>
      <c r="H10" s="20">
        <v>25</v>
      </c>
      <c r="I10" s="20">
        <v>23</v>
      </c>
      <c r="J10" s="20">
        <v>25</v>
      </c>
      <c r="K10" s="20">
        <v>18</v>
      </c>
      <c r="L10" s="20">
        <v>25</v>
      </c>
      <c r="M10" s="20">
        <v>23</v>
      </c>
      <c r="N10" s="20"/>
      <c r="O10" s="20"/>
      <c r="P10" s="20"/>
      <c r="Q10" s="22"/>
    </row>
    <row r="11" spans="1:17">
      <c r="A11" s="17"/>
      <c r="B11" s="18"/>
      <c r="C11" s="19"/>
      <c r="D11" s="28"/>
      <c r="E11" s="28"/>
      <c r="F11" s="33"/>
      <c r="G11" s="33"/>
      <c r="H11" s="20"/>
      <c r="I11" s="20"/>
      <c r="J11" s="20"/>
      <c r="K11" s="20"/>
      <c r="L11" s="20"/>
      <c r="M11" s="20"/>
      <c r="N11" s="20"/>
      <c r="O11" s="20"/>
      <c r="P11" s="20"/>
      <c r="Q11" s="22"/>
    </row>
    <row r="12" spans="1:17">
      <c r="A12" s="17"/>
      <c r="B12" s="18"/>
      <c r="C12" s="19"/>
      <c r="D12" s="28"/>
      <c r="E12" s="28"/>
      <c r="F12" s="33"/>
      <c r="G12" s="33"/>
      <c r="H12" s="20"/>
      <c r="I12" s="20"/>
      <c r="J12" s="20"/>
      <c r="K12" s="20"/>
      <c r="L12" s="20"/>
      <c r="M12" s="20"/>
      <c r="N12" s="20"/>
      <c r="O12" s="20"/>
      <c r="P12" s="20"/>
      <c r="Q12" s="22"/>
    </row>
    <row r="13" spans="1:17">
      <c r="A13" s="17"/>
      <c r="B13" s="18"/>
      <c r="C13" s="19"/>
      <c r="D13" s="28"/>
      <c r="E13" s="28"/>
      <c r="F13" s="33"/>
      <c r="G13" s="33"/>
      <c r="H13" s="20"/>
      <c r="I13" s="20"/>
      <c r="J13" s="20"/>
      <c r="K13" s="20"/>
      <c r="L13" s="20"/>
      <c r="M13" s="20"/>
      <c r="N13" s="20"/>
      <c r="O13" s="20"/>
      <c r="P13" s="20"/>
      <c r="Q13" s="22"/>
    </row>
    <row r="14" spans="1:17">
      <c r="A14" s="17"/>
      <c r="B14" s="18"/>
      <c r="C14" s="19"/>
      <c r="D14" s="28"/>
      <c r="E14" s="28"/>
      <c r="F14" s="33"/>
      <c r="G14" s="33"/>
      <c r="H14" s="20"/>
      <c r="I14" s="20"/>
      <c r="J14" s="20"/>
      <c r="K14" s="20"/>
      <c r="L14" s="20"/>
      <c r="M14" s="20"/>
      <c r="N14" s="20"/>
      <c r="O14" s="20"/>
      <c r="P14" s="20"/>
      <c r="Q14" s="22"/>
    </row>
    <row r="15" spans="1:17">
      <c r="A15" s="17"/>
      <c r="B15" s="18"/>
      <c r="C15" s="19"/>
      <c r="D15" s="28"/>
      <c r="E15" s="28"/>
      <c r="F15" s="33"/>
      <c r="G15" s="33"/>
      <c r="H15" s="20"/>
      <c r="I15" s="20"/>
      <c r="J15" s="20"/>
      <c r="K15" s="20"/>
      <c r="L15" s="20"/>
      <c r="M15" s="20"/>
      <c r="N15" s="20"/>
      <c r="O15" s="20"/>
      <c r="P15" s="20"/>
      <c r="Q15" s="22"/>
    </row>
    <row r="16" spans="1:17">
      <c r="A16" s="17"/>
      <c r="B16" s="18"/>
      <c r="C16" s="19"/>
      <c r="D16" s="28"/>
      <c r="E16" s="28"/>
      <c r="F16" s="33"/>
      <c r="G16" s="33"/>
      <c r="H16" s="20"/>
      <c r="I16" s="20"/>
      <c r="J16" s="20"/>
      <c r="K16" s="20"/>
      <c r="L16" s="20"/>
      <c r="M16" s="20"/>
      <c r="N16" s="20"/>
      <c r="O16" s="20"/>
      <c r="P16" s="20"/>
      <c r="Q16" s="22"/>
    </row>
    <row r="17" spans="1:17">
      <c r="A17" s="17"/>
      <c r="B17" s="18"/>
      <c r="C17" s="19"/>
      <c r="D17" s="28"/>
      <c r="E17" s="28"/>
      <c r="F17" s="33"/>
      <c r="G17" s="33"/>
      <c r="H17" s="20"/>
      <c r="I17" s="20"/>
      <c r="J17" s="20"/>
      <c r="K17" s="20"/>
      <c r="L17" s="20"/>
      <c r="M17" s="20"/>
      <c r="N17" s="20"/>
      <c r="O17" s="20"/>
      <c r="P17" s="20"/>
      <c r="Q17" s="22"/>
    </row>
    <row r="18" spans="1:17">
      <c r="A18" s="17"/>
      <c r="B18" s="18"/>
      <c r="C18" s="19"/>
      <c r="D18" s="28"/>
      <c r="E18" s="28"/>
      <c r="F18" s="33"/>
      <c r="G18" s="33"/>
      <c r="H18" s="20"/>
      <c r="I18" s="20"/>
      <c r="J18" s="20"/>
      <c r="K18" s="20"/>
      <c r="L18" s="20"/>
      <c r="M18" s="20"/>
      <c r="N18" s="20"/>
      <c r="O18" s="20"/>
      <c r="P18" s="20"/>
      <c r="Q18" s="22"/>
    </row>
    <row r="19" spans="1:17">
      <c r="A19" s="17"/>
      <c r="B19" s="18"/>
      <c r="C19" s="19"/>
      <c r="D19" s="28"/>
      <c r="E19" s="28"/>
      <c r="F19" s="33"/>
      <c r="G19" s="33"/>
      <c r="H19" s="20"/>
      <c r="I19" s="20"/>
      <c r="J19" s="20"/>
      <c r="K19" s="20"/>
      <c r="L19" s="20"/>
      <c r="M19" s="20"/>
      <c r="N19" s="20"/>
      <c r="O19" s="20"/>
      <c r="P19" s="20"/>
      <c r="Q19" s="22"/>
    </row>
    <row r="20" spans="1:17">
      <c r="A20" s="17"/>
      <c r="B20" s="18"/>
      <c r="C20" s="19"/>
      <c r="D20" s="28"/>
      <c r="E20" s="28"/>
      <c r="F20" s="33"/>
      <c r="G20" s="33"/>
      <c r="H20" s="20"/>
      <c r="I20" s="20"/>
      <c r="J20" s="20"/>
      <c r="K20" s="20"/>
      <c r="L20" s="20"/>
      <c r="M20" s="20"/>
      <c r="N20" s="20"/>
      <c r="O20" s="20"/>
      <c r="P20" s="20"/>
      <c r="Q20" s="22"/>
    </row>
    <row r="21" spans="1:17">
      <c r="A21" s="17"/>
      <c r="B21" s="18"/>
      <c r="C21" s="19"/>
      <c r="D21" s="28"/>
      <c r="E21" s="28"/>
      <c r="F21" s="33"/>
      <c r="G21" s="33"/>
      <c r="H21" s="20"/>
      <c r="I21" s="20"/>
      <c r="J21" s="20"/>
      <c r="K21" s="20"/>
      <c r="L21" s="20"/>
      <c r="M21" s="20"/>
      <c r="N21" s="20"/>
      <c r="O21" s="20"/>
      <c r="P21" s="20"/>
      <c r="Q21" s="22"/>
    </row>
    <row r="22" spans="1:17">
      <c r="A22" s="17"/>
      <c r="B22" s="18"/>
      <c r="C22" s="19"/>
      <c r="D22" s="28"/>
      <c r="E22" s="28"/>
      <c r="F22" s="33"/>
      <c r="G22" s="33"/>
      <c r="H22" s="20"/>
      <c r="I22" s="20"/>
      <c r="J22" s="20"/>
      <c r="K22" s="20"/>
      <c r="L22" s="20"/>
      <c r="M22" s="20"/>
      <c r="N22" s="20"/>
      <c r="O22" s="20"/>
      <c r="P22" s="20"/>
      <c r="Q22" s="22"/>
    </row>
    <row r="23" spans="1:17">
      <c r="A23" s="17"/>
      <c r="B23" s="18"/>
      <c r="C23" s="19"/>
      <c r="D23" s="28"/>
      <c r="E23" s="28"/>
      <c r="F23" s="33"/>
      <c r="G23" s="33"/>
      <c r="H23" s="20"/>
      <c r="I23" s="20"/>
      <c r="J23" s="20"/>
      <c r="K23" s="20"/>
      <c r="L23" s="20"/>
      <c r="M23" s="20"/>
      <c r="N23" s="20"/>
      <c r="O23" s="20"/>
      <c r="P23" s="20"/>
      <c r="Q23" s="22"/>
    </row>
    <row r="24" spans="1:17">
      <c r="A24" s="17"/>
      <c r="B24" s="18"/>
      <c r="C24" s="19"/>
      <c r="D24" s="28"/>
      <c r="E24" s="28"/>
      <c r="F24" s="33"/>
      <c r="G24" s="33"/>
      <c r="H24" s="20"/>
      <c r="I24" s="20"/>
      <c r="J24" s="20"/>
      <c r="K24" s="20"/>
      <c r="L24" s="20"/>
      <c r="M24" s="20"/>
      <c r="N24" s="20"/>
      <c r="O24" s="20"/>
      <c r="P24" s="20"/>
      <c r="Q24" s="22"/>
    </row>
    <row r="25" spans="1:17">
      <c r="A25" s="17"/>
      <c r="B25" s="18"/>
      <c r="C25" s="19"/>
      <c r="D25" s="28"/>
      <c r="E25" s="28"/>
      <c r="F25" s="33"/>
      <c r="G25" s="33"/>
      <c r="H25" s="20"/>
      <c r="I25" s="20"/>
      <c r="J25" s="20"/>
      <c r="K25" s="20"/>
      <c r="L25" s="20"/>
      <c r="M25" s="20"/>
      <c r="N25" s="20"/>
      <c r="O25" s="20"/>
      <c r="P25" s="20"/>
      <c r="Q25" s="22"/>
    </row>
    <row r="26" spans="1:17">
      <c r="A26" s="17"/>
      <c r="B26" s="18"/>
      <c r="C26" s="19"/>
      <c r="D26" s="28"/>
      <c r="E26" s="28"/>
      <c r="F26" s="33"/>
      <c r="G26" s="33"/>
      <c r="H26" s="20"/>
      <c r="I26" s="20"/>
      <c r="J26" s="20"/>
      <c r="K26" s="20"/>
      <c r="L26" s="20"/>
      <c r="M26" s="20"/>
      <c r="N26" s="20"/>
      <c r="O26" s="20"/>
      <c r="P26" s="20"/>
      <c r="Q26" s="22"/>
    </row>
    <row r="27" spans="1:17">
      <c r="A27" s="17"/>
      <c r="B27" s="18"/>
      <c r="C27" s="19"/>
      <c r="D27" s="28"/>
      <c r="E27" s="28"/>
      <c r="F27" s="33"/>
      <c r="G27" s="33"/>
      <c r="H27" s="20"/>
      <c r="I27" s="20"/>
      <c r="J27" s="20"/>
      <c r="K27" s="20"/>
      <c r="L27" s="20"/>
      <c r="M27" s="20"/>
      <c r="N27" s="20"/>
      <c r="O27" s="20"/>
      <c r="P27" s="20"/>
      <c r="Q27" s="22"/>
    </row>
    <row r="28" spans="1:17">
      <c r="A28" s="17"/>
      <c r="B28" s="18"/>
      <c r="C28" s="19"/>
      <c r="D28" s="28"/>
      <c r="E28" s="28"/>
      <c r="F28" s="33"/>
      <c r="G28" s="33"/>
      <c r="H28" s="20"/>
      <c r="I28" s="20"/>
      <c r="J28" s="20"/>
      <c r="K28" s="20"/>
      <c r="L28" s="20"/>
      <c r="M28" s="20"/>
      <c r="N28" s="20"/>
      <c r="O28" s="20"/>
      <c r="P28" s="20"/>
      <c r="Q28" s="22"/>
    </row>
    <row r="29" spans="1:17">
      <c r="A29" s="17"/>
      <c r="B29" s="18"/>
      <c r="C29" s="19"/>
      <c r="D29" s="28"/>
      <c r="E29" s="28"/>
      <c r="F29" s="33"/>
      <c r="G29" s="33"/>
      <c r="H29" s="20"/>
      <c r="I29" s="20"/>
      <c r="J29" s="20"/>
      <c r="K29" s="20"/>
      <c r="L29" s="20"/>
      <c r="M29" s="20"/>
      <c r="N29" s="20"/>
      <c r="O29" s="20"/>
      <c r="P29" s="20"/>
      <c r="Q29" s="22"/>
    </row>
    <row r="30" spans="1:17">
      <c r="A30" s="17"/>
      <c r="B30" s="18"/>
      <c r="C30" s="19"/>
      <c r="D30" s="28"/>
      <c r="E30" s="28"/>
      <c r="F30" s="33"/>
      <c r="G30" s="33"/>
      <c r="H30" s="20"/>
      <c r="I30" s="20"/>
      <c r="J30" s="20"/>
      <c r="K30" s="20"/>
      <c r="L30" s="20"/>
      <c r="M30" s="20"/>
      <c r="N30" s="20"/>
      <c r="O30" s="20"/>
      <c r="P30" s="20"/>
      <c r="Q30" s="22"/>
    </row>
    <row r="31" spans="1:17">
      <c r="A31" s="17"/>
      <c r="B31" s="18"/>
      <c r="C31" s="19"/>
      <c r="D31" s="28"/>
      <c r="E31" s="28"/>
      <c r="F31" s="33"/>
      <c r="G31" s="33"/>
      <c r="H31" s="20"/>
      <c r="I31" s="20"/>
      <c r="J31" s="20"/>
      <c r="K31" s="20"/>
      <c r="L31" s="20"/>
      <c r="M31" s="20"/>
      <c r="N31" s="20"/>
      <c r="O31" s="20"/>
      <c r="P31" s="20"/>
      <c r="Q31" s="22"/>
    </row>
    <row r="32" spans="1:17">
      <c r="A32" s="17"/>
      <c r="B32" s="18"/>
      <c r="C32" s="19"/>
      <c r="D32" s="28"/>
      <c r="E32" s="28"/>
      <c r="F32" s="33"/>
      <c r="G32" s="33"/>
      <c r="H32" s="20"/>
      <c r="I32" s="20"/>
      <c r="J32" s="20"/>
      <c r="K32" s="20"/>
      <c r="L32" s="20"/>
      <c r="M32" s="20"/>
      <c r="N32" s="20"/>
      <c r="O32" s="20"/>
      <c r="P32" s="20"/>
      <c r="Q32" s="22"/>
    </row>
    <row r="33" spans="1:17">
      <c r="A33" s="17"/>
      <c r="B33" s="18"/>
      <c r="C33" s="19"/>
      <c r="D33" s="28"/>
      <c r="E33" s="28"/>
      <c r="F33" s="33"/>
      <c r="G33" s="33"/>
      <c r="H33" s="20"/>
      <c r="I33" s="20"/>
      <c r="J33" s="20"/>
      <c r="K33" s="20"/>
      <c r="L33" s="20"/>
      <c r="M33" s="20"/>
      <c r="N33" s="20"/>
      <c r="O33" s="20"/>
      <c r="P33" s="20"/>
      <c r="Q33" s="22"/>
    </row>
    <row r="34" spans="1:17">
      <c r="A34" s="17"/>
      <c r="B34" s="18"/>
      <c r="C34" s="19"/>
      <c r="D34" s="28"/>
      <c r="E34" s="28"/>
      <c r="F34" s="33"/>
      <c r="G34" s="33"/>
      <c r="H34" s="20"/>
      <c r="I34" s="20"/>
      <c r="J34" s="20"/>
      <c r="K34" s="20"/>
      <c r="L34" s="20"/>
      <c r="M34" s="20"/>
      <c r="N34" s="20"/>
      <c r="O34" s="20"/>
      <c r="P34" s="20"/>
      <c r="Q34" s="22"/>
    </row>
    <row r="35" spans="1:17">
      <c r="A35" s="17"/>
      <c r="B35" s="18"/>
      <c r="C35" s="19"/>
      <c r="D35" s="28"/>
      <c r="E35" s="28"/>
      <c r="F35" s="33"/>
      <c r="G35" s="33"/>
      <c r="H35" s="20"/>
      <c r="I35" s="20"/>
      <c r="J35" s="20"/>
      <c r="K35" s="20"/>
      <c r="L35" s="20"/>
      <c r="M35" s="20"/>
      <c r="N35" s="20"/>
      <c r="O35" s="20"/>
      <c r="P35" s="20"/>
      <c r="Q35" s="22"/>
    </row>
    <row r="36" spans="1:17">
      <c r="A36" s="17"/>
      <c r="B36" s="18"/>
      <c r="C36" s="19"/>
      <c r="D36" s="28"/>
      <c r="E36" s="28"/>
      <c r="F36" s="33"/>
      <c r="G36" s="33"/>
      <c r="H36" s="20"/>
      <c r="I36" s="20"/>
      <c r="J36" s="20"/>
      <c r="K36" s="20"/>
      <c r="L36" s="20"/>
      <c r="M36" s="20"/>
      <c r="N36" s="20"/>
      <c r="O36" s="20"/>
      <c r="P36" s="20"/>
      <c r="Q36" s="22"/>
    </row>
    <row r="37" spans="1:17">
      <c r="A37" s="17"/>
      <c r="B37" s="18"/>
      <c r="C37" s="19"/>
      <c r="D37" s="28"/>
      <c r="E37" s="28"/>
      <c r="F37" s="33"/>
      <c r="G37" s="33"/>
      <c r="H37" s="20"/>
      <c r="I37" s="20"/>
      <c r="J37" s="20"/>
      <c r="K37" s="20"/>
      <c r="L37" s="20"/>
      <c r="M37" s="20"/>
      <c r="N37" s="20"/>
      <c r="O37" s="20"/>
      <c r="P37" s="20"/>
      <c r="Q37" s="22"/>
    </row>
    <row r="38" spans="1:17">
      <c r="A38" s="17"/>
      <c r="B38" s="18"/>
      <c r="C38" s="19"/>
      <c r="D38" s="28"/>
      <c r="E38" s="28"/>
      <c r="F38" s="33"/>
      <c r="G38" s="33"/>
      <c r="H38" s="20"/>
      <c r="I38" s="20"/>
      <c r="J38" s="20"/>
      <c r="K38" s="20"/>
      <c r="L38" s="20"/>
      <c r="M38" s="20"/>
      <c r="N38" s="20"/>
      <c r="O38" s="20"/>
      <c r="P38" s="20"/>
      <c r="Q38" s="22"/>
    </row>
    <row r="39" spans="1:17">
      <c r="A39" s="17"/>
      <c r="B39" s="18"/>
      <c r="C39" s="19"/>
      <c r="D39" s="28"/>
      <c r="E39" s="28"/>
      <c r="F39" s="33"/>
      <c r="G39" s="33"/>
      <c r="H39" s="20"/>
      <c r="I39" s="20"/>
      <c r="J39" s="20"/>
      <c r="K39" s="20"/>
      <c r="L39" s="20"/>
      <c r="M39" s="20"/>
      <c r="N39" s="20"/>
      <c r="O39" s="20"/>
      <c r="P39" s="20"/>
      <c r="Q39" s="22"/>
    </row>
    <row r="40" spans="1:17">
      <c r="A40" s="17"/>
      <c r="B40" s="18"/>
      <c r="C40" s="19"/>
      <c r="D40" s="28"/>
      <c r="E40" s="28"/>
      <c r="F40" s="33"/>
      <c r="G40" s="33"/>
      <c r="H40" s="20"/>
      <c r="I40" s="20"/>
      <c r="J40" s="20"/>
      <c r="K40" s="20"/>
      <c r="L40" s="20"/>
      <c r="M40" s="20"/>
      <c r="N40" s="20"/>
      <c r="O40" s="20"/>
      <c r="P40" s="20"/>
      <c r="Q40" s="22"/>
    </row>
    <row r="41" spans="1:17">
      <c r="A41" s="17"/>
      <c r="B41" s="18"/>
      <c r="C41" s="19"/>
      <c r="D41" s="28"/>
      <c r="E41" s="28"/>
      <c r="F41" s="33"/>
      <c r="G41" s="33"/>
      <c r="H41" s="20"/>
      <c r="I41" s="20"/>
      <c r="J41" s="20"/>
      <c r="K41" s="20"/>
      <c r="L41" s="20"/>
      <c r="M41" s="20"/>
      <c r="N41" s="20"/>
      <c r="O41" s="20"/>
      <c r="P41" s="20"/>
      <c r="Q41" s="22"/>
    </row>
    <row r="42" spans="1:17">
      <c r="A42" s="17"/>
      <c r="B42" s="18"/>
      <c r="C42" s="19"/>
      <c r="D42" s="28"/>
      <c r="E42" s="28"/>
      <c r="F42" s="33"/>
      <c r="G42" s="33"/>
      <c r="H42" s="20"/>
      <c r="I42" s="20"/>
      <c r="J42" s="20"/>
      <c r="K42" s="20"/>
      <c r="L42" s="20"/>
      <c r="M42" s="20"/>
      <c r="N42" s="20"/>
      <c r="O42" s="20"/>
      <c r="P42" s="20"/>
      <c r="Q42" s="22"/>
    </row>
    <row r="43" spans="1:17">
      <c r="A43" s="17"/>
      <c r="B43" s="18"/>
      <c r="C43" s="19"/>
      <c r="D43" s="28"/>
      <c r="E43" s="28"/>
      <c r="F43" s="33"/>
      <c r="G43" s="33"/>
      <c r="H43" s="20"/>
      <c r="I43" s="20"/>
      <c r="J43" s="20"/>
      <c r="K43" s="20"/>
      <c r="L43" s="20"/>
      <c r="M43" s="20"/>
      <c r="N43" s="20"/>
      <c r="O43" s="20"/>
      <c r="P43" s="20"/>
      <c r="Q43" s="22"/>
    </row>
    <row r="44" spans="1:17">
      <c r="A44" s="17"/>
      <c r="B44" s="18"/>
      <c r="C44" s="19"/>
      <c r="D44" s="28"/>
      <c r="E44" s="28"/>
      <c r="F44" s="33"/>
      <c r="G44" s="33"/>
      <c r="H44" s="20"/>
      <c r="I44" s="20"/>
      <c r="J44" s="20"/>
      <c r="K44" s="20"/>
      <c r="L44" s="20"/>
      <c r="M44" s="20"/>
      <c r="N44" s="20"/>
      <c r="O44" s="20"/>
      <c r="P44" s="20"/>
      <c r="Q44" s="22"/>
    </row>
    <row r="45" spans="1:17">
      <c r="A45" s="17"/>
      <c r="B45" s="18"/>
      <c r="C45" s="19"/>
      <c r="D45" s="28"/>
      <c r="E45" s="28"/>
      <c r="F45" s="33"/>
      <c r="G45" s="33"/>
      <c r="H45" s="20"/>
      <c r="I45" s="20"/>
      <c r="J45" s="20"/>
      <c r="K45" s="20"/>
      <c r="L45" s="20"/>
      <c r="M45" s="20"/>
      <c r="N45" s="20"/>
      <c r="O45" s="20"/>
      <c r="P45" s="20"/>
      <c r="Q45" s="22"/>
    </row>
    <row r="46" spans="1:17">
      <c r="A46" s="17"/>
      <c r="B46" s="18"/>
      <c r="C46" s="19"/>
      <c r="D46" s="28"/>
      <c r="E46" s="28"/>
      <c r="F46" s="33"/>
      <c r="G46" s="33"/>
      <c r="H46" s="20"/>
      <c r="I46" s="20"/>
      <c r="J46" s="20"/>
      <c r="K46" s="20"/>
      <c r="L46" s="20"/>
      <c r="M46" s="20"/>
      <c r="N46" s="20"/>
      <c r="O46" s="20"/>
      <c r="P46" s="20"/>
      <c r="Q46" s="22"/>
    </row>
    <row r="47" spans="1:17">
      <c r="A47" s="17"/>
      <c r="B47" s="18"/>
      <c r="C47" s="19"/>
      <c r="D47" s="28"/>
      <c r="E47" s="28"/>
      <c r="F47" s="33"/>
      <c r="G47" s="33"/>
      <c r="H47" s="20"/>
      <c r="I47" s="20"/>
      <c r="J47" s="20"/>
      <c r="K47" s="20"/>
      <c r="L47" s="20"/>
      <c r="M47" s="20"/>
      <c r="N47" s="20"/>
      <c r="O47" s="20"/>
      <c r="P47" s="20"/>
      <c r="Q47" s="22"/>
    </row>
    <row r="48" spans="1:17">
      <c r="A48" s="17"/>
      <c r="B48" s="18"/>
      <c r="C48" s="19"/>
      <c r="D48" s="28"/>
      <c r="E48" s="28"/>
      <c r="F48" s="33"/>
      <c r="G48" s="33"/>
      <c r="H48" s="20"/>
      <c r="I48" s="20"/>
      <c r="J48" s="20"/>
      <c r="K48" s="20"/>
      <c r="L48" s="20"/>
      <c r="M48" s="20"/>
      <c r="N48" s="20"/>
      <c r="O48" s="20"/>
      <c r="P48" s="20"/>
      <c r="Q48" s="22"/>
    </row>
    <row r="49" spans="1:17">
      <c r="A49" s="17"/>
      <c r="B49" s="18"/>
      <c r="C49" s="19"/>
      <c r="D49" s="28"/>
      <c r="E49" s="28"/>
      <c r="F49" s="33"/>
      <c r="G49" s="33"/>
      <c r="H49" s="20"/>
      <c r="I49" s="20"/>
      <c r="J49" s="20"/>
      <c r="K49" s="20"/>
      <c r="L49" s="20"/>
      <c r="M49" s="20"/>
      <c r="N49" s="20"/>
      <c r="O49" s="20"/>
      <c r="P49" s="20"/>
      <c r="Q49" s="22"/>
    </row>
    <row r="50" spans="1:17">
      <c r="A50" s="17"/>
      <c r="B50" s="18"/>
      <c r="C50" s="19"/>
      <c r="D50" s="28"/>
      <c r="E50" s="28"/>
      <c r="F50" s="33"/>
      <c r="G50" s="33"/>
      <c r="H50" s="20"/>
      <c r="I50" s="20"/>
      <c r="J50" s="20"/>
      <c r="K50" s="20"/>
      <c r="L50" s="20"/>
      <c r="M50" s="20"/>
      <c r="N50" s="20"/>
      <c r="O50" s="20"/>
      <c r="P50" s="20"/>
      <c r="Q50" s="22"/>
    </row>
    <row r="51" spans="1:17">
      <c r="A51" s="17"/>
      <c r="B51" s="18"/>
      <c r="C51" s="19"/>
      <c r="D51" s="28"/>
      <c r="E51" s="28"/>
      <c r="F51" s="33"/>
      <c r="G51" s="33"/>
      <c r="H51" s="20"/>
      <c r="I51" s="20"/>
      <c r="J51" s="20"/>
      <c r="K51" s="20"/>
      <c r="L51" s="20"/>
      <c r="M51" s="20"/>
      <c r="N51" s="20"/>
      <c r="O51" s="20"/>
      <c r="P51" s="20"/>
      <c r="Q51" s="22"/>
    </row>
    <row r="52" spans="1:17">
      <c r="A52" s="17"/>
      <c r="B52" s="18"/>
      <c r="C52" s="19"/>
      <c r="D52" s="28"/>
      <c r="E52" s="28"/>
      <c r="F52" s="33"/>
      <c r="G52" s="33"/>
      <c r="H52" s="20"/>
      <c r="I52" s="20"/>
      <c r="J52" s="20"/>
      <c r="K52" s="20"/>
      <c r="L52" s="20"/>
      <c r="M52" s="20"/>
      <c r="N52" s="20"/>
      <c r="O52" s="20"/>
      <c r="P52" s="20"/>
      <c r="Q52" s="22"/>
    </row>
    <row r="53" spans="1:17">
      <c r="A53" s="17"/>
      <c r="B53" s="18"/>
      <c r="C53" s="19"/>
      <c r="D53" s="28"/>
      <c r="E53" s="28"/>
      <c r="F53" s="33"/>
      <c r="G53" s="33"/>
      <c r="H53" s="20"/>
      <c r="I53" s="20"/>
      <c r="J53" s="20"/>
      <c r="K53" s="20"/>
      <c r="L53" s="20"/>
      <c r="M53" s="20"/>
      <c r="N53" s="20"/>
      <c r="O53" s="20"/>
      <c r="P53" s="20"/>
      <c r="Q53" s="22"/>
    </row>
    <row r="54" spans="1:17">
      <c r="A54" s="17"/>
      <c r="B54" s="18"/>
      <c r="C54" s="19"/>
      <c r="D54" s="28"/>
      <c r="E54" s="28"/>
      <c r="F54" s="33"/>
      <c r="G54" s="33"/>
      <c r="H54" s="20"/>
      <c r="I54" s="20"/>
      <c r="J54" s="20"/>
      <c r="K54" s="20"/>
      <c r="L54" s="20"/>
      <c r="M54" s="20"/>
      <c r="N54" s="20"/>
      <c r="O54" s="20"/>
      <c r="P54" s="20"/>
      <c r="Q54" s="22"/>
    </row>
    <row r="55" spans="1:17">
      <c r="A55" s="17"/>
      <c r="B55" s="18"/>
      <c r="C55" s="19"/>
      <c r="D55" s="28"/>
      <c r="E55" s="28"/>
      <c r="F55" s="33"/>
      <c r="G55" s="33"/>
      <c r="H55" s="20"/>
      <c r="I55" s="20"/>
      <c r="J55" s="20"/>
      <c r="K55" s="20"/>
      <c r="L55" s="20"/>
      <c r="M55" s="20"/>
      <c r="N55" s="20"/>
      <c r="O55" s="20"/>
      <c r="P55" s="20"/>
      <c r="Q55" s="22"/>
    </row>
    <row r="56" spans="1:17">
      <c r="A56" s="17"/>
      <c r="B56" s="18"/>
      <c r="C56" s="19"/>
      <c r="D56" s="28"/>
      <c r="E56" s="28"/>
      <c r="F56" s="33"/>
      <c r="G56" s="33"/>
      <c r="H56" s="20"/>
      <c r="I56" s="20"/>
      <c r="J56" s="20"/>
      <c r="K56" s="20"/>
      <c r="L56" s="20"/>
      <c r="M56" s="20"/>
      <c r="N56" s="20"/>
      <c r="O56" s="20"/>
      <c r="P56" s="20"/>
      <c r="Q56" s="22"/>
    </row>
    <row r="57" spans="1:17">
      <c r="A57" s="17"/>
      <c r="B57" s="18"/>
      <c r="C57" s="19"/>
      <c r="D57" s="28"/>
      <c r="E57" s="28"/>
      <c r="F57" s="33"/>
      <c r="G57" s="33"/>
      <c r="H57" s="20"/>
      <c r="I57" s="20"/>
      <c r="J57" s="20"/>
      <c r="K57" s="20"/>
      <c r="L57" s="20"/>
      <c r="M57" s="20"/>
      <c r="N57" s="20"/>
      <c r="O57" s="20"/>
      <c r="P57" s="20"/>
      <c r="Q57" s="22"/>
    </row>
    <row r="58" spans="1:17">
      <c r="A58" s="17"/>
      <c r="B58" s="18"/>
      <c r="C58" s="19"/>
      <c r="D58" s="28"/>
      <c r="E58" s="28"/>
      <c r="F58" s="33"/>
      <c r="G58" s="33"/>
      <c r="H58" s="20"/>
      <c r="I58" s="20"/>
      <c r="J58" s="20"/>
      <c r="K58" s="20"/>
      <c r="L58" s="20"/>
      <c r="M58" s="20"/>
      <c r="N58" s="20"/>
      <c r="O58" s="20"/>
      <c r="P58" s="20"/>
      <c r="Q58" s="22"/>
    </row>
    <row r="59" spans="1:17">
      <c r="A59" s="17"/>
      <c r="B59" s="18"/>
      <c r="C59" s="19"/>
      <c r="D59" s="28"/>
      <c r="E59" s="28"/>
      <c r="F59" s="33"/>
      <c r="G59" s="33"/>
      <c r="H59" s="20"/>
      <c r="I59" s="20"/>
      <c r="J59" s="20"/>
      <c r="K59" s="20"/>
      <c r="L59" s="20"/>
      <c r="M59" s="20"/>
      <c r="N59" s="20"/>
      <c r="O59" s="20"/>
      <c r="P59" s="20"/>
      <c r="Q59" s="22"/>
    </row>
    <row r="60" spans="1:17">
      <c r="A60" s="17"/>
      <c r="B60" s="18"/>
      <c r="C60" s="19"/>
      <c r="D60" s="28"/>
      <c r="E60" s="28"/>
      <c r="F60" s="33"/>
      <c r="G60" s="33"/>
      <c r="H60" s="20"/>
      <c r="I60" s="20"/>
      <c r="J60" s="20"/>
      <c r="K60" s="20"/>
      <c r="L60" s="20"/>
      <c r="M60" s="20"/>
      <c r="N60" s="20"/>
      <c r="O60" s="20"/>
      <c r="P60" s="20"/>
      <c r="Q60" s="22"/>
    </row>
    <row r="61" spans="1:17">
      <c r="A61" s="17"/>
      <c r="B61" s="18"/>
      <c r="C61" s="19"/>
      <c r="D61" s="28"/>
      <c r="E61" s="28"/>
      <c r="F61" s="33"/>
      <c r="G61" s="33"/>
      <c r="H61" s="20"/>
      <c r="I61" s="20"/>
      <c r="J61" s="20"/>
      <c r="K61" s="20"/>
      <c r="L61" s="20"/>
      <c r="M61" s="20"/>
      <c r="N61" s="20"/>
      <c r="O61" s="20"/>
      <c r="P61" s="20"/>
      <c r="Q61" s="22"/>
    </row>
    <row r="62" spans="1:17">
      <c r="A62" s="17"/>
      <c r="B62" s="18"/>
      <c r="C62" s="19"/>
      <c r="D62" s="28"/>
      <c r="E62" s="28"/>
      <c r="F62" s="33"/>
      <c r="G62" s="33"/>
      <c r="H62" s="20"/>
      <c r="I62" s="20"/>
      <c r="J62" s="20"/>
      <c r="K62" s="20"/>
      <c r="L62" s="20"/>
      <c r="M62" s="20"/>
      <c r="N62" s="20"/>
      <c r="O62" s="20"/>
      <c r="P62" s="20"/>
      <c r="Q62" s="22"/>
    </row>
    <row r="63" spans="1:17">
      <c r="A63" s="17"/>
      <c r="B63" s="18"/>
      <c r="C63" s="19"/>
      <c r="D63" s="28"/>
      <c r="E63" s="28"/>
      <c r="F63" s="33"/>
      <c r="G63" s="33"/>
      <c r="H63" s="20"/>
      <c r="I63" s="20"/>
      <c r="J63" s="20"/>
      <c r="K63" s="20"/>
      <c r="L63" s="20"/>
      <c r="M63" s="20"/>
      <c r="N63" s="20"/>
      <c r="O63" s="20"/>
      <c r="P63" s="20"/>
      <c r="Q63" s="22"/>
    </row>
    <row r="64" spans="1:17">
      <c r="A64" s="17"/>
      <c r="B64" s="18"/>
      <c r="C64" s="19"/>
      <c r="D64" s="28"/>
      <c r="E64" s="28"/>
      <c r="F64" s="33"/>
      <c r="G64" s="33"/>
      <c r="H64" s="20"/>
      <c r="I64" s="20"/>
      <c r="J64" s="20"/>
      <c r="K64" s="20"/>
      <c r="L64" s="20"/>
      <c r="M64" s="20"/>
      <c r="N64" s="20"/>
      <c r="O64" s="20"/>
      <c r="P64" s="20"/>
      <c r="Q64" s="22"/>
    </row>
    <row r="65" spans="1:17">
      <c r="A65" s="17"/>
      <c r="B65" s="18"/>
      <c r="C65" s="19"/>
      <c r="D65" s="28"/>
      <c r="E65" s="28"/>
      <c r="F65" s="33"/>
      <c r="G65" s="33"/>
      <c r="H65" s="20"/>
      <c r="I65" s="20"/>
      <c r="J65" s="20"/>
      <c r="K65" s="20"/>
      <c r="L65" s="20"/>
      <c r="M65" s="20"/>
      <c r="N65" s="20"/>
      <c r="O65" s="20"/>
      <c r="P65" s="20"/>
      <c r="Q65" s="22"/>
    </row>
    <row r="66" spans="1:17">
      <c r="A66" s="17"/>
      <c r="B66" s="18"/>
      <c r="C66" s="19"/>
      <c r="D66" s="28"/>
      <c r="E66" s="28"/>
      <c r="F66" s="33"/>
      <c r="G66" s="33"/>
      <c r="H66" s="20"/>
      <c r="I66" s="20"/>
      <c r="J66" s="20"/>
      <c r="K66" s="20"/>
      <c r="L66" s="20"/>
      <c r="M66" s="20"/>
      <c r="N66" s="20"/>
      <c r="O66" s="20"/>
      <c r="P66" s="20"/>
      <c r="Q66" s="22"/>
    </row>
    <row r="67" spans="1:17">
      <c r="A67" s="17"/>
      <c r="B67" s="18"/>
      <c r="C67" s="19"/>
      <c r="D67" s="28"/>
      <c r="E67" s="28"/>
      <c r="F67" s="33"/>
      <c r="G67" s="33"/>
      <c r="H67" s="20"/>
      <c r="I67" s="20"/>
      <c r="J67" s="20"/>
      <c r="K67" s="20"/>
      <c r="L67" s="20"/>
      <c r="M67" s="20"/>
      <c r="N67" s="20"/>
      <c r="O67" s="20"/>
      <c r="P67" s="20"/>
      <c r="Q67" s="22"/>
    </row>
    <row r="68" spans="1:17">
      <c r="A68" s="17"/>
      <c r="B68" s="18"/>
      <c r="C68" s="19"/>
      <c r="D68" s="28"/>
      <c r="E68" s="28"/>
      <c r="F68" s="33"/>
      <c r="G68" s="33"/>
      <c r="H68" s="20"/>
      <c r="I68" s="20"/>
      <c r="J68" s="20"/>
      <c r="K68" s="20"/>
      <c r="L68" s="20"/>
      <c r="M68" s="20"/>
      <c r="N68" s="20"/>
      <c r="O68" s="20"/>
      <c r="P68" s="20"/>
      <c r="Q68" s="22"/>
    </row>
    <row r="69" spans="1:17">
      <c r="A69" s="17"/>
      <c r="B69" s="18"/>
      <c r="C69" s="19"/>
      <c r="D69" s="28"/>
      <c r="E69" s="28"/>
      <c r="F69" s="33"/>
      <c r="G69" s="33"/>
      <c r="H69" s="20"/>
      <c r="I69" s="20"/>
      <c r="J69" s="20"/>
      <c r="K69" s="20"/>
      <c r="L69" s="20"/>
      <c r="M69" s="20"/>
      <c r="N69" s="20"/>
      <c r="O69" s="20"/>
      <c r="P69" s="20"/>
      <c r="Q69" s="22"/>
    </row>
    <row r="70" spans="1:17">
      <c r="A70" s="17"/>
      <c r="B70" s="18"/>
      <c r="C70" s="19"/>
      <c r="D70" s="28"/>
      <c r="E70" s="28"/>
      <c r="F70" s="33"/>
      <c r="G70" s="33"/>
      <c r="H70" s="20"/>
      <c r="I70" s="20"/>
      <c r="J70" s="20"/>
      <c r="K70" s="20"/>
      <c r="L70" s="20"/>
      <c r="M70" s="20"/>
      <c r="N70" s="20"/>
      <c r="O70" s="20"/>
      <c r="P70" s="20"/>
      <c r="Q70" s="22"/>
    </row>
    <row r="71" spans="1:17">
      <c r="A71" s="17"/>
      <c r="B71" s="18"/>
      <c r="C71" s="19"/>
      <c r="D71" s="28"/>
      <c r="E71" s="28"/>
      <c r="F71" s="33"/>
      <c r="G71" s="33"/>
      <c r="H71" s="20"/>
      <c r="I71" s="20"/>
      <c r="J71" s="20"/>
      <c r="K71" s="20"/>
      <c r="L71" s="20"/>
      <c r="M71" s="20"/>
      <c r="N71" s="20"/>
      <c r="O71" s="20"/>
      <c r="P71" s="20"/>
      <c r="Q71" s="22"/>
    </row>
    <row r="72" spans="1:17">
      <c r="A72" s="17"/>
      <c r="B72" s="18"/>
      <c r="C72" s="19"/>
      <c r="D72" s="28"/>
      <c r="E72" s="28"/>
      <c r="F72" s="33"/>
      <c r="G72" s="33"/>
      <c r="H72" s="20"/>
      <c r="I72" s="20"/>
      <c r="J72" s="20"/>
      <c r="K72" s="20"/>
      <c r="L72" s="20"/>
      <c r="M72" s="20"/>
      <c r="N72" s="20"/>
      <c r="O72" s="20"/>
      <c r="P72" s="20"/>
      <c r="Q72" s="22"/>
    </row>
    <row r="73" spans="1:17">
      <c r="A73" s="17"/>
      <c r="B73" s="18"/>
      <c r="C73" s="19"/>
      <c r="D73" s="28"/>
      <c r="E73" s="28"/>
      <c r="F73" s="33"/>
      <c r="G73" s="33"/>
      <c r="H73" s="20"/>
      <c r="I73" s="20"/>
      <c r="J73" s="20"/>
      <c r="K73" s="20"/>
      <c r="L73" s="20"/>
      <c r="M73" s="20"/>
      <c r="N73" s="20"/>
      <c r="O73" s="20"/>
      <c r="P73" s="20"/>
      <c r="Q73" s="22"/>
    </row>
    <row r="74" spans="1:17">
      <c r="A74" s="17"/>
      <c r="B74" s="18"/>
      <c r="C74" s="19"/>
      <c r="D74" s="28"/>
      <c r="E74" s="28"/>
      <c r="F74" s="33"/>
      <c r="G74" s="33"/>
      <c r="H74" s="20"/>
      <c r="I74" s="20"/>
      <c r="J74" s="20"/>
      <c r="K74" s="20"/>
      <c r="L74" s="20"/>
      <c r="M74" s="20"/>
      <c r="N74" s="20"/>
      <c r="O74" s="20"/>
      <c r="P74" s="20"/>
      <c r="Q74" s="22"/>
    </row>
    <row r="75" spans="1:17">
      <c r="A75" s="17"/>
      <c r="B75" s="18"/>
      <c r="C75" s="19"/>
      <c r="D75" s="28"/>
      <c r="E75" s="28"/>
      <c r="F75" s="33"/>
      <c r="G75" s="33"/>
      <c r="H75" s="20"/>
      <c r="I75" s="20"/>
      <c r="J75" s="20"/>
      <c r="K75" s="20"/>
      <c r="L75" s="20"/>
      <c r="M75" s="20"/>
      <c r="N75" s="20"/>
      <c r="O75" s="20"/>
      <c r="P75" s="20"/>
      <c r="Q75" s="22"/>
    </row>
    <row r="76" spans="1:17">
      <c r="A76" s="17"/>
      <c r="B76" s="18"/>
      <c r="C76" s="19"/>
      <c r="D76" s="28"/>
      <c r="E76" s="28"/>
      <c r="F76" s="33"/>
      <c r="G76" s="33"/>
      <c r="H76" s="20"/>
      <c r="I76" s="20"/>
      <c r="J76" s="20"/>
      <c r="K76" s="20"/>
      <c r="L76" s="20"/>
      <c r="M76" s="20"/>
      <c r="N76" s="20"/>
      <c r="O76" s="20"/>
      <c r="P76" s="20"/>
      <c r="Q76" s="22"/>
    </row>
    <row r="77" spans="1:17">
      <c r="A77" s="17"/>
      <c r="B77" s="18"/>
      <c r="C77" s="19"/>
      <c r="D77" s="28"/>
      <c r="E77" s="28"/>
      <c r="F77" s="33"/>
      <c r="G77" s="33"/>
      <c r="H77" s="20"/>
      <c r="I77" s="20"/>
      <c r="J77" s="20"/>
      <c r="K77" s="20"/>
      <c r="L77" s="20"/>
      <c r="M77" s="20"/>
      <c r="N77" s="20"/>
      <c r="O77" s="20"/>
      <c r="P77" s="20"/>
      <c r="Q77" s="22"/>
    </row>
    <row r="78" spans="1:17">
      <c r="A78" s="17"/>
      <c r="B78" s="18"/>
      <c r="C78" s="19"/>
      <c r="D78" s="28"/>
      <c r="E78" s="28"/>
      <c r="F78" s="33"/>
      <c r="G78" s="33"/>
      <c r="H78" s="20"/>
      <c r="I78" s="20"/>
      <c r="J78" s="20"/>
      <c r="K78" s="20"/>
      <c r="L78" s="20"/>
      <c r="M78" s="20"/>
      <c r="N78" s="20"/>
      <c r="O78" s="20"/>
      <c r="P78" s="20"/>
      <c r="Q78" s="22"/>
    </row>
    <row r="79" spans="1:17">
      <c r="A79" s="17"/>
      <c r="B79" s="18"/>
      <c r="C79" s="19"/>
      <c r="D79" s="28"/>
      <c r="E79" s="28"/>
      <c r="F79" s="33"/>
      <c r="G79" s="33"/>
      <c r="H79" s="20"/>
      <c r="I79" s="20"/>
      <c r="J79" s="20"/>
      <c r="K79" s="20"/>
      <c r="L79" s="20"/>
      <c r="M79" s="20"/>
      <c r="N79" s="20"/>
      <c r="O79" s="20"/>
      <c r="P79" s="20"/>
      <c r="Q79" s="22"/>
    </row>
    <row r="80" spans="1:17">
      <c r="A80" s="17"/>
      <c r="B80" s="18"/>
      <c r="C80" s="19"/>
      <c r="D80" s="28"/>
      <c r="E80" s="28"/>
      <c r="F80" s="33"/>
      <c r="G80" s="33"/>
      <c r="H80" s="20"/>
      <c r="I80" s="20"/>
      <c r="J80" s="20"/>
      <c r="K80" s="20"/>
      <c r="L80" s="20"/>
      <c r="M80" s="20"/>
      <c r="N80" s="20"/>
      <c r="O80" s="20"/>
      <c r="P80" s="20"/>
      <c r="Q80" s="22"/>
    </row>
    <row r="81" spans="1:17">
      <c r="A81" s="17"/>
      <c r="B81" s="18"/>
      <c r="C81" s="19"/>
      <c r="D81" s="28"/>
      <c r="E81" s="28"/>
      <c r="F81" s="33"/>
      <c r="G81" s="33"/>
      <c r="H81" s="20"/>
      <c r="I81" s="20"/>
      <c r="J81" s="20"/>
      <c r="K81" s="20"/>
      <c r="L81" s="20"/>
      <c r="M81" s="20"/>
      <c r="N81" s="20"/>
      <c r="O81" s="20"/>
      <c r="P81" s="20"/>
      <c r="Q81" s="22"/>
    </row>
    <row r="82" spans="1:17">
      <c r="A82" s="17"/>
      <c r="B82" s="18"/>
      <c r="C82" s="19"/>
      <c r="D82" s="28"/>
      <c r="E82" s="28"/>
      <c r="F82" s="33"/>
      <c r="G82" s="33"/>
      <c r="H82" s="20"/>
      <c r="I82" s="20"/>
      <c r="J82" s="20"/>
      <c r="K82" s="20"/>
      <c r="L82" s="20"/>
      <c r="M82" s="20"/>
      <c r="N82" s="20"/>
      <c r="O82" s="20"/>
      <c r="P82" s="20"/>
      <c r="Q82" s="22"/>
    </row>
    <row r="83" spans="1:17">
      <c r="A83" s="17"/>
      <c r="B83" s="18"/>
      <c r="C83" s="19"/>
      <c r="D83" s="28"/>
      <c r="E83" s="28"/>
      <c r="F83" s="33"/>
      <c r="G83" s="33"/>
      <c r="H83" s="20"/>
      <c r="I83" s="20"/>
      <c r="J83" s="20"/>
      <c r="K83" s="20"/>
      <c r="L83" s="20"/>
      <c r="M83" s="20"/>
      <c r="N83" s="20"/>
      <c r="O83" s="20"/>
      <c r="P83" s="20"/>
      <c r="Q83" s="22"/>
    </row>
    <row r="84" spans="1:17">
      <c r="A84" s="17"/>
      <c r="B84" s="18"/>
      <c r="C84" s="19"/>
      <c r="D84" s="28"/>
      <c r="E84" s="28"/>
      <c r="F84" s="33"/>
      <c r="G84" s="33"/>
      <c r="H84" s="20"/>
      <c r="I84" s="20"/>
      <c r="J84" s="20"/>
      <c r="K84" s="20"/>
      <c r="L84" s="20"/>
      <c r="M84" s="20"/>
      <c r="N84" s="20"/>
      <c r="O84" s="20"/>
      <c r="P84" s="20"/>
      <c r="Q84" s="22"/>
    </row>
    <row r="85" spans="1:17">
      <c r="A85" s="17"/>
      <c r="B85" s="18"/>
      <c r="C85" s="19"/>
      <c r="D85" s="28"/>
      <c r="E85" s="28"/>
      <c r="F85" s="33"/>
      <c r="G85" s="33"/>
      <c r="H85" s="20"/>
      <c r="I85" s="20"/>
      <c r="J85" s="20"/>
      <c r="K85" s="20"/>
      <c r="L85" s="20"/>
      <c r="M85" s="20"/>
      <c r="N85" s="20"/>
      <c r="O85" s="20"/>
      <c r="P85" s="20"/>
      <c r="Q85" s="22"/>
    </row>
    <row r="86" spans="1:17">
      <c r="A86" s="17"/>
      <c r="B86" s="18"/>
      <c r="C86" s="19"/>
      <c r="D86" s="28"/>
      <c r="E86" s="28"/>
      <c r="F86" s="33"/>
      <c r="G86" s="33"/>
      <c r="H86" s="20"/>
      <c r="I86" s="20"/>
      <c r="J86" s="20"/>
      <c r="K86" s="20"/>
      <c r="L86" s="20"/>
      <c r="M86" s="20"/>
      <c r="N86" s="20"/>
      <c r="O86" s="20"/>
      <c r="P86" s="20"/>
      <c r="Q86" s="22"/>
    </row>
    <row r="87" spans="1:17">
      <c r="A87" s="17"/>
      <c r="B87" s="18"/>
      <c r="C87" s="19"/>
      <c r="D87" s="28"/>
      <c r="E87" s="28"/>
      <c r="F87" s="33"/>
      <c r="G87" s="33"/>
      <c r="H87" s="20"/>
      <c r="I87" s="20"/>
      <c r="J87" s="20"/>
      <c r="K87" s="20"/>
      <c r="L87" s="20"/>
      <c r="M87" s="20"/>
      <c r="N87" s="20"/>
      <c r="O87" s="20"/>
      <c r="P87" s="20"/>
      <c r="Q87" s="22"/>
    </row>
    <row r="88" spans="1:17">
      <c r="A88" s="17"/>
      <c r="B88" s="18"/>
      <c r="C88" s="19"/>
      <c r="D88" s="28"/>
      <c r="E88" s="28"/>
      <c r="F88" s="33"/>
      <c r="G88" s="33"/>
      <c r="H88" s="20"/>
      <c r="I88" s="20"/>
      <c r="J88" s="20"/>
      <c r="K88" s="20"/>
      <c r="L88" s="20"/>
      <c r="M88" s="20"/>
      <c r="N88" s="20"/>
      <c r="O88" s="20"/>
      <c r="P88" s="20"/>
      <c r="Q88" s="22"/>
    </row>
    <row r="89" spans="1:17">
      <c r="A89" s="17"/>
      <c r="B89" s="18"/>
      <c r="C89" s="19"/>
      <c r="D89" s="28"/>
      <c r="E89" s="28"/>
      <c r="F89" s="33"/>
      <c r="G89" s="33"/>
      <c r="H89" s="20"/>
      <c r="I89" s="20"/>
      <c r="J89" s="20"/>
      <c r="K89" s="20"/>
      <c r="L89" s="20"/>
      <c r="M89" s="20"/>
      <c r="N89" s="20"/>
      <c r="O89" s="20"/>
      <c r="P89" s="20"/>
      <c r="Q89" s="22"/>
    </row>
    <row r="90" spans="1:17">
      <c r="A90" s="17"/>
      <c r="B90" s="18"/>
      <c r="C90" s="19"/>
      <c r="D90" s="28"/>
      <c r="E90" s="28"/>
      <c r="F90" s="33"/>
      <c r="G90" s="33"/>
      <c r="H90" s="20"/>
      <c r="I90" s="20"/>
      <c r="J90" s="20"/>
      <c r="K90" s="20"/>
      <c r="L90" s="20"/>
      <c r="M90" s="20"/>
      <c r="N90" s="20"/>
      <c r="O90" s="20"/>
      <c r="P90" s="20"/>
      <c r="Q90" s="22"/>
    </row>
    <row r="91" spans="1:17">
      <c r="A91" s="17"/>
      <c r="B91" s="18"/>
      <c r="C91" s="19"/>
      <c r="D91" s="28"/>
      <c r="E91" s="28"/>
      <c r="F91" s="33"/>
      <c r="G91" s="33"/>
      <c r="H91" s="20"/>
      <c r="I91" s="20"/>
      <c r="J91" s="20"/>
      <c r="K91" s="20"/>
      <c r="L91" s="20"/>
      <c r="M91" s="20"/>
      <c r="N91" s="20"/>
      <c r="O91" s="20"/>
      <c r="P91" s="20"/>
      <c r="Q91" s="22"/>
    </row>
    <row r="92" spans="1:17">
      <c r="A92" s="17"/>
      <c r="B92" s="18"/>
      <c r="C92" s="19"/>
      <c r="D92" s="28"/>
      <c r="E92" s="28"/>
      <c r="F92" s="33"/>
      <c r="G92" s="33"/>
      <c r="H92" s="20"/>
      <c r="I92" s="20"/>
      <c r="J92" s="20"/>
      <c r="K92" s="20"/>
      <c r="L92" s="20"/>
      <c r="M92" s="20"/>
      <c r="N92" s="20"/>
      <c r="O92" s="20"/>
      <c r="P92" s="20"/>
      <c r="Q92" s="22"/>
    </row>
    <row r="93" spans="1:17">
      <c r="A93" s="17"/>
      <c r="B93" s="18"/>
      <c r="C93" s="19"/>
      <c r="D93" s="28"/>
      <c r="E93" s="28"/>
      <c r="F93" s="33"/>
      <c r="G93" s="33"/>
      <c r="H93" s="20"/>
      <c r="I93" s="20"/>
      <c r="J93" s="20"/>
      <c r="K93" s="20"/>
      <c r="L93" s="20"/>
      <c r="M93" s="20"/>
      <c r="N93" s="20"/>
      <c r="O93" s="20"/>
      <c r="P93" s="20"/>
      <c r="Q93" s="22"/>
    </row>
    <row r="94" spans="1:17">
      <c r="A94" s="17"/>
      <c r="B94" s="18"/>
      <c r="C94" s="19"/>
      <c r="D94" s="28"/>
      <c r="E94" s="28"/>
      <c r="F94" s="33"/>
      <c r="G94" s="33"/>
      <c r="H94" s="20"/>
      <c r="I94" s="20"/>
      <c r="J94" s="20"/>
      <c r="K94" s="20"/>
      <c r="L94" s="20"/>
      <c r="M94" s="20"/>
      <c r="N94" s="20"/>
      <c r="O94" s="20"/>
      <c r="P94" s="20"/>
      <c r="Q94" s="22"/>
    </row>
    <row r="95" spans="1:17">
      <c r="A95" s="17"/>
      <c r="B95" s="18"/>
      <c r="C95" s="19"/>
      <c r="D95" s="28"/>
      <c r="E95" s="28"/>
      <c r="F95" s="33"/>
      <c r="G95" s="33"/>
      <c r="H95" s="20"/>
      <c r="I95" s="20"/>
      <c r="J95" s="20"/>
      <c r="K95" s="20"/>
      <c r="L95" s="20"/>
      <c r="M95" s="20"/>
      <c r="N95" s="20"/>
      <c r="O95" s="20"/>
      <c r="P95" s="20"/>
      <c r="Q95" s="22"/>
    </row>
    <row r="96" spans="1:17">
      <c r="A96" s="17"/>
      <c r="B96" s="18"/>
      <c r="C96" s="19"/>
      <c r="D96" s="28"/>
      <c r="E96" s="28"/>
      <c r="F96" s="33"/>
      <c r="G96" s="33"/>
      <c r="H96" s="20"/>
      <c r="I96" s="20"/>
      <c r="J96" s="20"/>
      <c r="K96" s="20"/>
      <c r="L96" s="20"/>
      <c r="M96" s="20"/>
      <c r="N96" s="20"/>
      <c r="O96" s="20"/>
      <c r="P96" s="20"/>
      <c r="Q96" s="22"/>
    </row>
    <row r="97" spans="1:17">
      <c r="A97" s="17"/>
      <c r="B97" s="18"/>
      <c r="C97" s="19"/>
      <c r="D97" s="28"/>
      <c r="E97" s="28"/>
      <c r="F97" s="33"/>
      <c r="G97" s="33"/>
      <c r="H97" s="20"/>
      <c r="I97" s="20"/>
      <c r="J97" s="20"/>
      <c r="K97" s="20"/>
      <c r="L97" s="20"/>
      <c r="M97" s="20"/>
      <c r="N97" s="20"/>
      <c r="O97" s="20"/>
      <c r="P97" s="20"/>
      <c r="Q97" s="22"/>
    </row>
    <row r="98" spans="1:17">
      <c r="A98" s="17"/>
      <c r="B98" s="18"/>
      <c r="C98" s="19"/>
      <c r="D98" s="28"/>
      <c r="E98" s="28"/>
      <c r="F98" s="33"/>
      <c r="G98" s="33"/>
      <c r="H98" s="20"/>
      <c r="I98" s="20"/>
      <c r="J98" s="20"/>
      <c r="K98" s="20"/>
      <c r="L98" s="20"/>
      <c r="M98" s="20"/>
      <c r="N98" s="20"/>
      <c r="O98" s="20"/>
      <c r="P98" s="20"/>
      <c r="Q98" s="22"/>
    </row>
    <row r="99" spans="1:17">
      <c r="A99" s="17"/>
      <c r="B99" s="18"/>
      <c r="C99" s="19"/>
      <c r="D99" s="28"/>
      <c r="E99" s="28"/>
      <c r="F99" s="33"/>
      <c r="G99" s="33"/>
      <c r="H99" s="20"/>
      <c r="I99" s="20"/>
      <c r="J99" s="20"/>
      <c r="K99" s="20"/>
      <c r="L99" s="20"/>
      <c r="M99" s="20"/>
      <c r="N99" s="20"/>
      <c r="O99" s="20"/>
      <c r="P99" s="20"/>
      <c r="Q99" s="22"/>
    </row>
    <row r="100" spans="1:17">
      <c r="A100" s="17"/>
      <c r="B100" s="18"/>
      <c r="C100" s="19"/>
      <c r="D100" s="28"/>
      <c r="E100" s="28"/>
      <c r="F100" s="33"/>
      <c r="G100" s="33"/>
      <c r="H100" s="20"/>
      <c r="I100" s="20"/>
      <c r="J100" s="20"/>
      <c r="K100" s="20"/>
      <c r="L100" s="20"/>
      <c r="M100" s="20"/>
      <c r="N100" s="20"/>
      <c r="O100" s="20"/>
      <c r="P100" s="20"/>
      <c r="Q100" s="22"/>
    </row>
    <row r="101" spans="1:17" ht="13.5" thickBot="1">
      <c r="A101" s="23"/>
      <c r="B101" s="18"/>
      <c r="C101" s="25"/>
      <c r="D101" s="28"/>
      <c r="E101" s="29"/>
      <c r="F101" s="34"/>
      <c r="G101" s="34"/>
      <c r="H101" s="24"/>
      <c r="I101" s="24"/>
      <c r="J101" s="24"/>
      <c r="K101" s="24"/>
      <c r="L101" s="24"/>
      <c r="M101" s="24"/>
      <c r="N101" s="24"/>
      <c r="O101" s="24"/>
      <c r="P101" s="24"/>
      <c r="Q101" s="26"/>
    </row>
  </sheetData>
  <mergeCells count="7">
    <mergeCell ref="D1:E1"/>
    <mergeCell ref="P1:Q1"/>
    <mergeCell ref="F1:G1"/>
    <mergeCell ref="H1:I1"/>
    <mergeCell ref="J1:K1"/>
    <mergeCell ref="L1:M1"/>
    <mergeCell ref="N1:O1"/>
  </mergeCells>
  <pageMargins left="0.31496062992125984" right="0.31496062992125984" top="0.74803149606299213" bottom="0.74803149606299213" header="0.31496062992125984" footer="0.31496062992125984"/>
  <pageSetup paperSize="9" scale="96" fitToHeight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Général</vt:lpstr>
      <vt:lpstr>Donnéesbrutes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Utilisateur_Admin</dc:creator>
  <cp:lastModifiedBy>CHRISTIAN</cp:lastModifiedBy>
  <cp:lastPrinted>2016-01-16T22:52:07Z</cp:lastPrinted>
  <dcterms:created xsi:type="dcterms:W3CDTF">2016-01-14T15:57:41Z</dcterms:created>
  <dcterms:modified xsi:type="dcterms:W3CDTF">2016-01-16T23:39:29Z</dcterms:modified>
</cp:coreProperties>
</file>