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8730" yWindow="105" windowWidth="15180" windowHeight="12435" activeTab="4"/>
  </bookViews>
  <sheets>
    <sheet name="Emploi-1A-2015-1SEM" sheetId="17" r:id="rId1"/>
    <sheet name="1A_2015_1SEM" sheetId="22" r:id="rId2"/>
    <sheet name="GRILLE" sheetId="23" r:id="rId3"/>
    <sheet name="OCCUPATION" sheetId="25" r:id="rId4"/>
    <sheet name="MODE D'EMPLOI" sheetId="24" r:id="rId5"/>
  </sheets>
  <definedNames>
    <definedName name="_xlnm.Print_Titles" localSheetId="0">'Emploi-1A-2015-1SEM'!$A:$B,'Emploi-1A-2015-1SEM'!$1:$1</definedName>
    <definedName name="MATIERES">GRILLE!$A$3:$A$72</definedName>
    <definedName name="N_SEM">'1A_2015_1SEM'!$D$4</definedName>
    <definedName name="O_SYNTHESE">'1A_2015_1SEM'!$K$1</definedName>
    <definedName name="_xlnm.Print_Area" localSheetId="1">'1A_2015_1SEM'!$B$1:$H$31</definedName>
    <definedName name="_xlnm.Print_Area" localSheetId="0">'Emploi-1A-2015-1SEM'!$A$1:$Y$34</definedName>
  </definedNames>
  <calcPr calcId="125725"/>
</workbook>
</file>

<file path=xl/calcChain.xml><?xml version="1.0" encoding="utf-8"?>
<calcChain xmlns="http://schemas.openxmlformats.org/spreadsheetml/2006/main">
  <c r="Q5" i="25"/>
  <c r="AD1" i="17"/>
  <c r="S1"/>
  <c r="N5" i="25"/>
  <c r="K5"/>
  <c r="I5"/>
  <c r="A10"/>
  <c r="B10"/>
  <c r="A11"/>
  <c r="B11"/>
  <c r="A12"/>
  <c r="B12"/>
  <c r="A13"/>
  <c r="B13"/>
  <c r="A14"/>
  <c r="B14"/>
  <c r="A15"/>
  <c r="B15"/>
  <c r="A16"/>
  <c r="B16"/>
  <c r="A17"/>
  <c r="B17"/>
  <c r="A18"/>
  <c r="B18"/>
  <c r="A19"/>
  <c r="B19"/>
  <c r="A20"/>
  <c r="B20"/>
  <c r="A21"/>
  <c r="B21"/>
  <c r="A22"/>
  <c r="B22"/>
  <c r="A23"/>
  <c r="B23"/>
  <c r="A24"/>
  <c r="B24"/>
  <c r="A25"/>
  <c r="B25"/>
  <c r="A26"/>
  <c r="B26"/>
  <c r="A27"/>
  <c r="B27"/>
  <c r="A28"/>
  <c r="B28"/>
  <c r="B9"/>
  <c r="A9"/>
  <c r="E4" i="22"/>
  <c r="E23" i="23"/>
  <c r="D23"/>
  <c r="E22"/>
  <c r="D22"/>
  <c r="E21"/>
  <c r="D21"/>
  <c r="E20"/>
  <c r="D20"/>
  <c r="AQ2" i="17"/>
  <c r="AO2"/>
  <c r="AM2"/>
  <c r="AK2"/>
  <c r="H6" i="22"/>
  <c r="G6"/>
  <c r="E6"/>
  <c r="D6"/>
  <c r="AC1" i="17"/>
  <c r="AB1"/>
  <c r="AA1"/>
  <c r="E19" i="23"/>
  <c r="E18"/>
  <c r="E17"/>
  <c r="E16"/>
  <c r="E15"/>
  <c r="E14"/>
  <c r="E2" i="17"/>
  <c r="G2" s="1"/>
  <c r="Q1"/>
  <c r="R1"/>
  <c r="P1"/>
  <c r="B3" i="22"/>
  <c r="E13" i="23"/>
  <c r="E12"/>
  <c r="E11"/>
  <c r="E10"/>
  <c r="E9"/>
  <c r="E8"/>
  <c r="E7"/>
  <c r="E6"/>
  <c r="E5"/>
  <c r="E4"/>
  <c r="E3"/>
  <c r="D3"/>
  <c r="A29" i="22"/>
  <c r="A25"/>
  <c r="A21"/>
  <c r="A17"/>
  <c r="A13"/>
  <c r="A9"/>
  <c r="K1"/>
  <c r="D27"/>
  <c r="E27"/>
  <c r="G27"/>
  <c r="H27"/>
  <c r="D29"/>
  <c r="E29"/>
  <c r="G29"/>
  <c r="H29"/>
  <c r="D23"/>
  <c r="E23"/>
  <c r="G23"/>
  <c r="H23"/>
  <c r="D25"/>
  <c r="E25"/>
  <c r="G25"/>
  <c r="H25"/>
  <c r="D19"/>
  <c r="E19"/>
  <c r="G19"/>
  <c r="H19"/>
  <c r="D21"/>
  <c r="E21"/>
  <c r="G21"/>
  <c r="H21"/>
  <c r="D15"/>
  <c r="E15"/>
  <c r="G15"/>
  <c r="H15"/>
  <c r="D17"/>
  <c r="E17"/>
  <c r="G17"/>
  <c r="H17"/>
  <c r="D11"/>
  <c r="E11"/>
  <c r="G11"/>
  <c r="H11"/>
  <c r="D13"/>
  <c r="E13"/>
  <c r="G13"/>
  <c r="H13"/>
  <c r="W28" i="25"/>
  <c r="V28"/>
  <c r="U28"/>
  <c r="T28"/>
  <c r="S28"/>
  <c r="R28"/>
  <c r="Q28"/>
  <c r="P28"/>
  <c r="O28"/>
  <c r="N28"/>
  <c r="M28"/>
  <c r="L28"/>
  <c r="K28"/>
  <c r="J28"/>
  <c r="I28"/>
  <c r="H28"/>
  <c r="G28"/>
  <c r="F28"/>
  <c r="E28"/>
  <c r="D28"/>
  <c r="C28"/>
  <c r="W27"/>
  <c r="V27"/>
  <c r="U27"/>
  <c r="T27"/>
  <c r="S27"/>
  <c r="R27"/>
  <c r="Q27"/>
  <c r="P27"/>
  <c r="O27"/>
  <c r="N27"/>
  <c r="M27"/>
  <c r="L27"/>
  <c r="K27"/>
  <c r="J27"/>
  <c r="I27"/>
  <c r="H27"/>
  <c r="G27"/>
  <c r="F27"/>
  <c r="E27"/>
  <c r="D27"/>
  <c r="C27"/>
  <c r="W26"/>
  <c r="V26"/>
  <c r="U26"/>
  <c r="T26"/>
  <c r="S26"/>
  <c r="R26"/>
  <c r="Q26"/>
  <c r="P26"/>
  <c r="O26"/>
  <c r="N26"/>
  <c r="M26"/>
  <c r="L26"/>
  <c r="K26"/>
  <c r="J26"/>
  <c r="I26"/>
  <c r="H26"/>
  <c r="G26"/>
  <c r="F26"/>
  <c r="E26"/>
  <c r="D26"/>
  <c r="C26"/>
  <c r="W25"/>
  <c r="V25"/>
  <c r="U25"/>
  <c r="T25"/>
  <c r="S25"/>
  <c r="R25"/>
  <c r="Q25"/>
  <c r="P25"/>
  <c r="O25"/>
  <c r="N25"/>
  <c r="M25"/>
  <c r="L25"/>
  <c r="K25"/>
  <c r="J25"/>
  <c r="I25"/>
  <c r="H25"/>
  <c r="G25"/>
  <c r="F25"/>
  <c r="E25"/>
  <c r="D25"/>
  <c r="C25"/>
  <c r="W24"/>
  <c r="V24"/>
  <c r="U24"/>
  <c r="T24"/>
  <c r="S24"/>
  <c r="R24"/>
  <c r="Q24"/>
  <c r="P24"/>
  <c r="O24"/>
  <c r="N24"/>
  <c r="M24"/>
  <c r="L24"/>
  <c r="K24"/>
  <c r="J24"/>
  <c r="I24"/>
  <c r="H24"/>
  <c r="G24"/>
  <c r="F24"/>
  <c r="E24"/>
  <c r="D24"/>
  <c r="C24"/>
  <c r="W23"/>
  <c r="V23"/>
  <c r="U23"/>
  <c r="T23"/>
  <c r="S23"/>
  <c r="R23"/>
  <c r="Q23"/>
  <c r="P23"/>
  <c r="O23"/>
  <c r="N23"/>
  <c r="M23"/>
  <c r="L23"/>
  <c r="K23"/>
  <c r="J23"/>
  <c r="I23"/>
  <c r="H23"/>
  <c r="G23"/>
  <c r="F23"/>
  <c r="E23"/>
  <c r="D23"/>
  <c r="C23"/>
  <c r="W22"/>
  <c r="V22"/>
  <c r="U22"/>
  <c r="T22"/>
  <c r="S22"/>
  <c r="R22"/>
  <c r="Q22"/>
  <c r="P22"/>
  <c r="O22"/>
  <c r="N22"/>
  <c r="M22"/>
  <c r="L22"/>
  <c r="K22"/>
  <c r="J22"/>
  <c r="I22"/>
  <c r="H22"/>
  <c r="G22"/>
  <c r="F22"/>
  <c r="E22"/>
  <c r="D22"/>
  <c r="C22"/>
  <c r="W21"/>
  <c r="V21"/>
  <c r="U21"/>
  <c r="T21"/>
  <c r="S21"/>
  <c r="R21"/>
  <c r="Q21"/>
  <c r="P21"/>
  <c r="O21"/>
  <c r="N21"/>
  <c r="M21"/>
  <c r="L21"/>
  <c r="K21"/>
  <c r="J21"/>
  <c r="I21"/>
  <c r="H21"/>
  <c r="G21"/>
  <c r="F21"/>
  <c r="E21"/>
  <c r="D21"/>
  <c r="C21"/>
  <c r="W20"/>
  <c r="V20"/>
  <c r="U20"/>
  <c r="T20"/>
  <c r="S20"/>
  <c r="R20"/>
  <c r="Q20"/>
  <c r="P20"/>
  <c r="O20"/>
  <c r="N20"/>
  <c r="M20"/>
  <c r="L20"/>
  <c r="K20"/>
  <c r="J20"/>
  <c r="I20"/>
  <c r="H20"/>
  <c r="G20"/>
  <c r="F20"/>
  <c r="E20"/>
  <c r="D20"/>
  <c r="C20"/>
  <c r="W19"/>
  <c r="V19"/>
  <c r="U19"/>
  <c r="T19"/>
  <c r="S19"/>
  <c r="R19"/>
  <c r="Q19"/>
  <c r="P19"/>
  <c r="O19"/>
  <c r="N19"/>
  <c r="M19"/>
  <c r="L19"/>
  <c r="K19"/>
  <c r="J19"/>
  <c r="I19"/>
  <c r="H19"/>
  <c r="G19"/>
  <c r="F19"/>
  <c r="E19"/>
  <c r="D19"/>
  <c r="C19"/>
  <c r="W18"/>
  <c r="V18"/>
  <c r="U18"/>
  <c r="T18"/>
  <c r="S18"/>
  <c r="R18"/>
  <c r="Q18"/>
  <c r="P18"/>
  <c r="O18"/>
  <c r="N18"/>
  <c r="M18"/>
  <c r="L18"/>
  <c r="K18"/>
  <c r="J18"/>
  <c r="I18"/>
  <c r="H18"/>
  <c r="G18"/>
  <c r="F18"/>
  <c r="E18"/>
  <c r="D18"/>
  <c r="C18"/>
  <c r="W17"/>
  <c r="V17"/>
  <c r="U17"/>
  <c r="T17"/>
  <c r="S17"/>
  <c r="R17"/>
  <c r="Q17"/>
  <c r="P17"/>
  <c r="O17"/>
  <c r="N17"/>
  <c r="M17"/>
  <c r="L17"/>
  <c r="K17"/>
  <c r="J17"/>
  <c r="I17"/>
  <c r="H17"/>
  <c r="G17"/>
  <c r="F17"/>
  <c r="E17"/>
  <c r="D17"/>
  <c r="C17"/>
  <c r="W16"/>
  <c r="V16"/>
  <c r="U16"/>
  <c r="T16"/>
  <c r="S16"/>
  <c r="R16"/>
  <c r="Q16"/>
  <c r="P16"/>
  <c r="O16"/>
  <c r="N16"/>
  <c r="M16"/>
  <c r="L16"/>
  <c r="K16"/>
  <c r="J16"/>
  <c r="I16"/>
  <c r="H16"/>
  <c r="G16"/>
  <c r="F16"/>
  <c r="E16"/>
  <c r="D16"/>
  <c r="C16"/>
  <c r="W15"/>
  <c r="V15"/>
  <c r="U15"/>
  <c r="T15"/>
  <c r="S15"/>
  <c r="R15"/>
  <c r="Q15"/>
  <c r="P15"/>
  <c r="O15"/>
  <c r="N15"/>
  <c r="M15"/>
  <c r="L15"/>
  <c r="K15"/>
  <c r="J15"/>
  <c r="I15"/>
  <c r="H15"/>
  <c r="G15"/>
  <c r="F15"/>
  <c r="E15"/>
  <c r="D15"/>
  <c r="C15"/>
  <c r="W14"/>
  <c r="V14"/>
  <c r="U14"/>
  <c r="T14"/>
  <c r="S14"/>
  <c r="R14"/>
  <c r="Q14"/>
  <c r="P14"/>
  <c r="O14"/>
  <c r="N14"/>
  <c r="M14"/>
  <c r="L14"/>
  <c r="K14"/>
  <c r="J14"/>
  <c r="I14"/>
  <c r="H14"/>
  <c r="G14"/>
  <c r="F14"/>
  <c r="E14"/>
  <c r="D14"/>
  <c r="C14"/>
  <c r="W13"/>
  <c r="V13"/>
  <c r="U13"/>
  <c r="T13"/>
  <c r="S13"/>
  <c r="R13"/>
  <c r="Q13"/>
  <c r="P13"/>
  <c r="O13"/>
  <c r="N13"/>
  <c r="M13"/>
  <c r="L13"/>
  <c r="K13"/>
  <c r="J13"/>
  <c r="I13"/>
  <c r="H13"/>
  <c r="G13"/>
  <c r="F13"/>
  <c r="E13"/>
  <c r="D13"/>
  <c r="C13"/>
  <c r="W12"/>
  <c r="V12"/>
  <c r="U12"/>
  <c r="T12"/>
  <c r="S12"/>
  <c r="R12"/>
  <c r="Q12"/>
  <c r="P12"/>
  <c r="O12"/>
  <c r="N12"/>
  <c r="M12"/>
  <c r="L12"/>
  <c r="K12"/>
  <c r="J12"/>
  <c r="I12"/>
  <c r="H12"/>
  <c r="G12"/>
  <c r="F12"/>
  <c r="E12"/>
  <c r="D12"/>
  <c r="C12"/>
  <c r="W11"/>
  <c r="V11"/>
  <c r="U11"/>
  <c r="T11"/>
  <c r="S11"/>
  <c r="R11"/>
  <c r="Q11"/>
  <c r="P11"/>
  <c r="O11"/>
  <c r="N11"/>
  <c r="M11"/>
  <c r="L11"/>
  <c r="K11"/>
  <c r="J11"/>
  <c r="I11"/>
  <c r="H11"/>
  <c r="G11"/>
  <c r="F11"/>
  <c r="E11"/>
  <c r="D11"/>
  <c r="C11"/>
  <c r="W10"/>
  <c r="V10"/>
  <c r="U10"/>
  <c r="T10"/>
  <c r="S10"/>
  <c r="R10"/>
  <c r="Q10"/>
  <c r="P10"/>
  <c r="O10"/>
  <c r="N10"/>
  <c r="M10"/>
  <c r="L10"/>
  <c r="K10"/>
  <c r="J10"/>
  <c r="I10"/>
  <c r="H10"/>
  <c r="G10"/>
  <c r="F10"/>
  <c r="E10"/>
  <c r="D10"/>
  <c r="C10"/>
  <c r="W9"/>
  <c r="V9"/>
  <c r="U9"/>
  <c r="T9"/>
  <c r="S9"/>
  <c r="R9"/>
  <c r="Q9"/>
  <c r="P9"/>
  <c r="O9"/>
  <c r="N9"/>
  <c r="M9"/>
  <c r="L9"/>
  <c r="K9"/>
  <c r="J9"/>
  <c r="I9"/>
  <c r="H9"/>
  <c r="G9"/>
  <c r="F9"/>
  <c r="E9"/>
  <c r="C9"/>
  <c r="D9"/>
  <c r="H30" i="22" l="1"/>
  <c r="G30"/>
  <c r="E30"/>
  <c r="D30"/>
  <c r="H28"/>
  <c r="G28"/>
  <c r="E28"/>
  <c r="D28"/>
  <c r="H26"/>
  <c r="G26"/>
  <c r="E26"/>
  <c r="D26"/>
  <c r="H24"/>
  <c r="G24"/>
  <c r="E24"/>
  <c r="D24"/>
  <c r="H22"/>
  <c r="G22"/>
  <c r="E22"/>
  <c r="D22"/>
  <c r="H20"/>
  <c r="G20"/>
  <c r="E20"/>
  <c r="D20"/>
  <c r="H18"/>
  <c r="G18"/>
  <c r="E18"/>
  <c r="D18"/>
  <c r="H16"/>
  <c r="G16"/>
  <c r="E16"/>
  <c r="D16"/>
  <c r="H14"/>
  <c r="G14"/>
  <c r="E14"/>
  <c r="D14"/>
  <c r="H12"/>
  <c r="G12"/>
  <c r="E12"/>
  <c r="D12"/>
  <c r="X10" i="25"/>
  <c r="X11"/>
  <c r="X12"/>
  <c r="X13"/>
  <c r="X14"/>
  <c r="X15"/>
  <c r="X16"/>
  <c r="X17"/>
  <c r="X18"/>
  <c r="X19"/>
  <c r="X20"/>
  <c r="X21"/>
  <c r="X22"/>
  <c r="X23"/>
  <c r="X24"/>
  <c r="X25"/>
  <c r="X26"/>
  <c r="X27"/>
  <c r="X28"/>
  <c r="D29"/>
  <c r="C29"/>
  <c r="E29"/>
  <c r="F29"/>
  <c r="G29"/>
  <c r="H29"/>
  <c r="I29"/>
  <c r="J29"/>
  <c r="K29"/>
  <c r="L29"/>
  <c r="M29"/>
  <c r="N29"/>
  <c r="O29"/>
  <c r="P29"/>
  <c r="Q29"/>
  <c r="R29"/>
  <c r="S29"/>
  <c r="T29"/>
  <c r="U29"/>
  <c r="V29"/>
  <c r="W29"/>
  <c r="X9"/>
  <c r="D4" i="23"/>
  <c r="D5"/>
  <c r="I2" i="17"/>
  <c r="E7" i="22"/>
  <c r="D9"/>
  <c r="E9"/>
  <c r="G7"/>
  <c r="G9"/>
  <c r="H9"/>
  <c r="H7"/>
  <c r="D7"/>
  <c r="H10" l="1"/>
  <c r="G10"/>
  <c r="E10"/>
  <c r="D10"/>
  <c r="H8"/>
  <c r="G8"/>
  <c r="E8"/>
  <c r="D8"/>
  <c r="X29" i="25"/>
  <c r="D6" i="23"/>
  <c r="K2" i="17"/>
  <c r="D7" i="23" l="1"/>
  <c r="M2" i="17"/>
  <c r="D8" i="23" l="1"/>
  <c r="O2" i="17"/>
  <c r="D9" i="23" l="1"/>
  <c r="Q2" i="17"/>
  <c r="D10" i="23" l="1"/>
  <c r="S2" i="17"/>
  <c r="U2" l="1"/>
  <c r="D11" i="23"/>
  <c r="W2" i="17" l="1"/>
  <c r="D12" i="23"/>
  <c r="D13" l="1"/>
  <c r="Y2" i="17"/>
  <c r="D14" i="23" l="1"/>
  <c r="AA2" i="17"/>
  <c r="AC2" l="1"/>
  <c r="D15" i="23"/>
  <c r="D16" l="1"/>
  <c r="AE2" i="17"/>
  <c r="D17" i="23" l="1"/>
  <c r="AG2" i="17"/>
  <c r="D18" i="23" l="1"/>
  <c r="AI2" i="17"/>
  <c r="D19" i="23" s="1"/>
</calcChain>
</file>

<file path=xl/sharedStrings.xml><?xml version="1.0" encoding="utf-8"?>
<sst xmlns="http://schemas.openxmlformats.org/spreadsheetml/2006/main" count="1005" uniqueCount="181">
  <si>
    <t>Mathématiques</t>
  </si>
  <si>
    <t>Analyse Numérique</t>
  </si>
  <si>
    <t>Electronique</t>
  </si>
  <si>
    <t>Electrotechnique</t>
  </si>
  <si>
    <t>Automatique</t>
  </si>
  <si>
    <t>Automatismes</t>
  </si>
  <si>
    <t>Economie</t>
  </si>
  <si>
    <t>Comptabilité</t>
  </si>
  <si>
    <t>M. NAJIB</t>
  </si>
  <si>
    <t>M. LASRI</t>
  </si>
  <si>
    <t>Ingénierie</t>
  </si>
  <si>
    <t>Programmation Evènementielle</t>
  </si>
  <si>
    <t>M. ZAOUI</t>
  </si>
  <si>
    <t xml:space="preserve"> </t>
  </si>
  <si>
    <t>Semaine</t>
  </si>
  <si>
    <t>Mardi</t>
  </si>
  <si>
    <t>Jeudi</t>
  </si>
  <si>
    <t>Vendredi</t>
  </si>
  <si>
    <t>Sect A</t>
  </si>
  <si>
    <t>Sect B</t>
  </si>
  <si>
    <t>horaire</t>
  </si>
  <si>
    <t>14 h 30' - 16 h 15'</t>
  </si>
  <si>
    <t>16 h 30' - 18 h 15'</t>
  </si>
  <si>
    <t>10 h 30 - 12 h 15'</t>
  </si>
  <si>
    <t>8 h 30 - 10 h 15'</t>
  </si>
  <si>
    <t>Jours</t>
  </si>
  <si>
    <t>Matières</t>
  </si>
  <si>
    <t>M. OUADGHIRI</t>
  </si>
  <si>
    <t>M. TAHIRI</t>
  </si>
  <si>
    <t>M. NGOTE</t>
  </si>
  <si>
    <t>M. EL GAMAH</t>
  </si>
  <si>
    <t>M. HAMIDI</t>
  </si>
  <si>
    <t>M. BENMILOUD</t>
  </si>
  <si>
    <t>lundi</t>
  </si>
  <si>
    <t>Enseignants</t>
  </si>
  <si>
    <t>M. MOUBAKER</t>
  </si>
  <si>
    <t>Lundi</t>
  </si>
  <si>
    <t>TP/TD</t>
  </si>
  <si>
    <t>Metrologie</t>
  </si>
  <si>
    <t>M. EL OUADIH</t>
  </si>
  <si>
    <t>Dessin &amp; Technologie</t>
  </si>
  <si>
    <t>TD AUTOMATIQUE</t>
  </si>
  <si>
    <t>M. KCHIKCH</t>
  </si>
  <si>
    <t>TD AUTOMATISMES</t>
  </si>
  <si>
    <t>M. LICER</t>
  </si>
  <si>
    <t>TD ANALYSE NUMERIQUE</t>
  </si>
  <si>
    <t>M. MEDRARI</t>
  </si>
  <si>
    <t>TD MATHEMATIQUES</t>
  </si>
  <si>
    <t>M. AMARTINI</t>
  </si>
  <si>
    <t>Mercredi</t>
  </si>
  <si>
    <t>M. EL OUADI</t>
  </si>
  <si>
    <t xml:space="preserve">Algorithmique &amp; C </t>
  </si>
  <si>
    <t>Samedi</t>
  </si>
  <si>
    <t>Jours/séances</t>
  </si>
  <si>
    <t>SecA</t>
  </si>
  <si>
    <t>Langues &amp; communication</t>
  </si>
  <si>
    <t>SecB</t>
  </si>
  <si>
    <t>Examen Ingenerie</t>
  </si>
  <si>
    <t>GRILLE MATIERES / ENSEIGNANTS</t>
  </si>
  <si>
    <t>INSCRIPTIONS</t>
  </si>
  <si>
    <t>Voir emploi ctre des langues</t>
  </si>
  <si>
    <t>Semaine :</t>
  </si>
  <si>
    <t>9-11 Sep</t>
  </si>
  <si>
    <t>14-18 Sep</t>
  </si>
  <si>
    <t>28 Sep -2 Oct</t>
  </si>
  <si>
    <t>5 - 13 Oct</t>
  </si>
  <si>
    <t>12 - 16 Oct</t>
  </si>
  <si>
    <t>19- 23 Oct</t>
  </si>
  <si>
    <t>26 - 30 Oct</t>
  </si>
  <si>
    <t xml:space="preserve">2 - 5 Nov </t>
  </si>
  <si>
    <t>9 - 13 Nov</t>
  </si>
  <si>
    <t>16 - 20 Nov</t>
  </si>
  <si>
    <t>23 - 28 Nov</t>
  </si>
  <si>
    <t>N.SEMAINE</t>
  </si>
  <si>
    <t>DATE</t>
  </si>
  <si>
    <t xml:space="preserve">EMPLOI </t>
  </si>
  <si>
    <t xml:space="preserve">1ERE ANNEE </t>
  </si>
  <si>
    <t>2015-2016</t>
  </si>
  <si>
    <t>30 Nov - 4 Déc</t>
  </si>
  <si>
    <t>C.AUTOMATIQUE</t>
  </si>
  <si>
    <t>C.ALG.&amp; C</t>
  </si>
  <si>
    <t>C.ELECTRONIQUE</t>
  </si>
  <si>
    <t>C.AN.NUMERIQUE</t>
  </si>
  <si>
    <t>C.MATH.</t>
  </si>
  <si>
    <t>C.ELECTROTECH.</t>
  </si>
  <si>
    <t>Examen Economie</t>
  </si>
  <si>
    <t>MODE D'EMPLOI</t>
  </si>
  <si>
    <t xml:space="preserve">Buts : </t>
  </si>
  <si>
    <t>- il permet, à partir de cette grille horaire semestriel, d'éditer le planning d'une semaine en spécifiant l'enseignant en charge de la formation</t>
  </si>
  <si>
    <t>Le Classeur sera nommé de la manière suivante : EMPLOI_XX_AAAA_NSEM où XX et l"année scolaire ; AAAA est l'année et N le numéro du semestre.</t>
  </si>
  <si>
    <t>L'onglet d'encodage sera nommé de la même manière que le nom du classeur</t>
  </si>
  <si>
    <t>Cet onglet devra être mis à jour à l'aide des listes déroulantes se trouvant au niveau de chaque cellule de la grille horaire</t>
  </si>
  <si>
    <t xml:space="preserve">Cette mise à jour ce fait en F1 et G1.  </t>
  </si>
  <si>
    <t xml:space="preserve">Comme le tableau dépasse la largeur d'un écran, cette information a été dupliquée automatiquement 2 autres fois sur la largeur du tableau.  </t>
  </si>
  <si>
    <t>D'autre part, et toujours pour la raison de largeur, le tableur a été "figé" en C4 de manière à pouvoir dérouler verticalement et horizontalement en gardant les titres des lignes et des colonnes visibles</t>
  </si>
  <si>
    <t>Onglet GRILLE : cet onglet contient 2 grilles :</t>
  </si>
  <si>
    <t>- Grille Matières / Enseignants : cette grille permet de :
. Constituer la liste déroulante permettant d'alimenter l'onglet d'encodage de la grille semestriel</t>
  </si>
  <si>
    <t>. Lier les enseignants aux matières de manière à permettre de compléter l'onglet d'impression hebdomadaire</t>
  </si>
  <si>
    <t xml:space="preserve"> Il faut laisser au moins une ligne blanche pour les heures non occupées.  Il n'est pas obligatoire de mettre un enseignant mais, bien entendu, la grille horaire semestriel ne pourra pas dans ce cas présenter de nom d'enseignant.</t>
  </si>
  <si>
    <t xml:space="preserve">- Grille numéro de semaine : cette grille se constirue automatiquement sur base des informations encodées en ligne 2 de l'onglet d'encodage semestriel.  </t>
  </si>
  <si>
    <t>Elle sert à alimenter l'onglet d'impression hebdomadaire (ligne titre donnant la date du numéro de semaine choisie)</t>
  </si>
  <si>
    <t xml:space="preserve">La protection peut naturellement être enlevée pour modifications éventuelles.  Notamment une fois par an, pour modifier les dates de semaines et les années.  </t>
  </si>
  <si>
    <t>Comme cela ne doit être fait qu'une fois par an, il vaut mieux les laisser protégées durant l'année pour éviter les erreurs d'encodage.</t>
  </si>
  <si>
    <t>Onglet d'édition du planning de la semaine :</t>
  </si>
  <si>
    <t>cet onglet sera dénommé CA_AAAA_NSEM où A est le numéro de la classe ; AAAA est l'année et N le numéro du semestre</t>
  </si>
  <si>
    <t>Cet onglet permet d'éditer TOUTES les semaines du semestre : il suffit de spécifier en C4  le numéro de la semaine désirée et l'onglet se mettra à jour automatiquement</t>
  </si>
  <si>
    <t>Si pour des raisons pratiques il s'avère qu'il est préférable d'avoir un onglet par semaine en permanence en visualisation dans le classeur, il suffit de dupliquer cet onglet autant de fois que désiré et de demander les semaines voulues.</t>
  </si>
  <si>
    <t>Réflexions :</t>
  </si>
  <si>
    <t xml:space="preserve">L'impression de l'onglet a été définies dans les paramètres d'impression : il a été cadré horizontalement et verticalement et la plage d'impression a été définie : </t>
  </si>
  <si>
    <t xml:space="preserve">il fallait éviter d'imprimer divers éléments techniques (colonne A contient des paramètres permettant l'automatisme de la mise à jour en fonction de la semaine demandée </t>
  </si>
  <si>
    <t>et la celule K1 contient une formule permettant de reconnaître le nom de l'onglet semestriel (celui-ci pouvant changer selon les années.  Cet élément sert également à constituer les adresses de recherches pour alimenter l'onglet d'impression</t>
  </si>
  <si>
    <t>- J'ai mis à jour le tableau semestriel jusqu'à la semaine 10.  Après ce sont des copies de semaines précédentes et donc NE SONT PAS LES BONNES INFORMATIONS.  Il faut les mettre à jour.</t>
  </si>
  <si>
    <t>7 - 12 Déc</t>
  </si>
  <si>
    <t>14 - 18 Déc</t>
  </si>
  <si>
    <t>23 - 25 Déc</t>
  </si>
  <si>
    <t>28 - 31 Déc</t>
  </si>
  <si>
    <t>4 - 8 Jan</t>
  </si>
  <si>
    <t>Technique :</t>
  </si>
  <si>
    <t>Par rapport aux diverses explications déjà communiquées, la nouveauté dans ce classeur est la mise à jour automatique de l'onglet d'impression en ce qui concerne la recherche dans l'onglet semestriel en fonction de la semaine demandée.</t>
  </si>
  <si>
    <t>INDIRECT(ADRESSE(COLONNE()+($A7*6);3+SI($C7="SecA";0;1)+(2*N_SEM);2;1;O_SYNTHESE))</t>
  </si>
  <si>
    <t>La formule magique est :</t>
  </si>
  <si>
    <t xml:space="preserve">La fonction INDIRECT est un outil permettant de rechercher le contenu d'une cellule dont on détermine l'adresse en la calculant.  </t>
  </si>
  <si>
    <t xml:space="preserve">Je constitue donc l'adresse de la cellule se trouvant dans l'onglet semestriel en me basant sur des points de repères et en fonction de l'endroit où se trouve la formule.  </t>
  </si>
  <si>
    <t>Ainsi, la formule est parfaitement identique dans toutes les cellules et peut donc être dupliquée : elle s'adapte automatiquement.</t>
  </si>
  <si>
    <t>La fonction Adresse demande qu'on lui désigne la ligne ; la colonne; le type d'adresse ; la forme; et l'onglet.</t>
  </si>
  <si>
    <t>Pour trouver la ligne : on part de la colonne() càd le numéro de colonne où se trouve la formule auquel ou ajote 6* le numéro du jour de la seamine qui se trouve dans la colonne A (masquée) et où le lundi est = à 0.</t>
  </si>
  <si>
    <t>Attention : ne pas changer l'orthographe du nom des sections car la formule ne fonctionnerait plus !</t>
  </si>
  <si>
    <t>Pour trouver la colonne : on part de 3 (éviter les colonnes tires) auquel on ajoute 0 ou 1 en fonction que nous nous trouvons dans la Section A ou B et enfin on ajoute 2* numéro de semaine (2 colonnes par semaine)</t>
  </si>
  <si>
    <t>le 2 dis que l'on désire une adresse fixe</t>
  </si>
  <si>
    <t>J'espère que c'est clair et tu peux consulter l'aide d'Excel pour plus d'informations sur ces fonctions.</t>
  </si>
  <si>
    <t>Bien entendu, n'hésites pas à demander si tu veux un complément d'nformation ou si tu désires aménager les couleurs ou ton problème de calculs d'heures.</t>
  </si>
  <si>
    <t>Dern!ière suggestion : ne faudrait il pas mettre le nom de l'école quelque part (par exemple dans l'entête d'impression)</t>
  </si>
  <si>
    <t>Enfin on donne le nom de l'onglet où se trouve  la cellule que l'on va chercher en K1 (masqué) dont j'ai baptisé la cellule O_SYNTHESE</t>
  </si>
  <si>
    <t>Sections</t>
  </si>
  <si>
    <t>TOT.SEM.</t>
  </si>
  <si>
    <t>MATIERES</t>
  </si>
  <si>
    <t>ENSEIGNANTS</t>
  </si>
  <si>
    <t>S E M A I N E S</t>
  </si>
  <si>
    <t>TOTAUX</t>
  </si>
  <si>
    <t>O C C U P A T I O N    C O R P S    E N S E I G N A N T</t>
  </si>
  <si>
    <t>AMPHI :</t>
  </si>
  <si>
    <t>Amphi 1A</t>
  </si>
  <si>
    <t>Sec B</t>
  </si>
  <si>
    <t>Amphi 2A</t>
  </si>
  <si>
    <t>Sec A</t>
  </si>
  <si>
    <t>Algorithmique &amp; C</t>
  </si>
  <si>
    <t>TP AUTOMATIQUE 1</t>
  </si>
  <si>
    <t>TP AUTOMATIQUE 2</t>
  </si>
  <si>
    <t>TP AUTOMATISMES 1</t>
  </si>
  <si>
    <t>TP AUTOMATISMES 2</t>
  </si>
  <si>
    <t>M;VACATAIRE</t>
  </si>
  <si>
    <t>TP ELECTRONIQUE 1</t>
  </si>
  <si>
    <t>TP ELECTRONIQUE 2</t>
  </si>
  <si>
    <t>M. MAJIDI</t>
  </si>
  <si>
    <t>M. SAHBANI</t>
  </si>
  <si>
    <t>TP ELECTROTECHNIQUE</t>
  </si>
  <si>
    <t>TD/TP INFORMATIQUE 1</t>
  </si>
  <si>
    <t>TD/TP INFORMATIQUE 2</t>
  </si>
  <si>
    <t>M. ZAYDI</t>
  </si>
  <si>
    <t>M. EL BARAKA</t>
  </si>
  <si>
    <t>TD DESSIN 1</t>
  </si>
  <si>
    <t>TD DESSIN 2</t>
  </si>
  <si>
    <t>M. ZAKI</t>
  </si>
  <si>
    <t>M. VACATAIRE</t>
  </si>
  <si>
    <t>TD Electronique 1</t>
  </si>
  <si>
    <t>TD Electronique 2</t>
  </si>
  <si>
    <t>TD Electrotechnique 1</t>
  </si>
  <si>
    <t>TD Electrotechnique 2</t>
  </si>
  <si>
    <t xml:space="preserve">- ce tableur est destiné à élaborer l'horaire hebdomadaire pour les deux sections d'une année scolaire et ce pour un semestre.  Un semestre peut contenir 20 semaines.
</t>
  </si>
  <si>
    <t>1 SEM.</t>
  </si>
  <si>
    <t xml:space="preserve">En outre il faudra mettre à jour également l'année scolaire concernée et les années civiles concernées ainsi que le semestre (ce classeur pouvant être dupliqué pour servir pour toutes les années scolaires et toutes les années civiles).  
</t>
  </si>
  <si>
    <t>Ne pas oublier de remettre la protection et il est prudent de faire une copie du classeur AVANT de modifier.</t>
  </si>
  <si>
    <t xml:space="preserve">Cette Grille permet d'encoder 70 Matières et possède une réserve disponible en cas de besoin. </t>
  </si>
  <si>
    <t>L'onglet OCCUPATION détermine le nombre d'heures de cours par matière/enseignant à raison de 2 heures par session.  Cet onglet est complètement automatique.</t>
  </si>
  <si>
    <t>- il serait peut être utile de "colorier" automatiquement en fonction des matières : c'est fait : si couleur pas bonne changer dans Misen en forme conditionnelle.</t>
  </si>
  <si>
    <t xml:space="preserve"> C'est fait : OCCUPATION</t>
  </si>
  <si>
    <t>- j'ai remarqué qu'il existait 2 onglets contenant me semble t il un calcul d'heures.  Je n'en ai pas compris la signification exacte, mais, s'il y a lieu d'incorporer des calculs d'occupation horaire, il serait intérressant de les lier à la Grille.</t>
  </si>
  <si>
    <t>-J'ai remarqué que dans l'onglet semestriel, il était souvent utiliser TP/TD sans préciser la matière alors que dans la grille, il existe des TP et TD avec la matière : pourquoi ne pas mettre le TP ou TD convenanble ? A toi de voir</t>
  </si>
  <si>
    <t>- Je remarque que la premère semaine de Janvier 2016 apparaît : est ce normal ?  Fait elle partie du 1 semestre ?  Le tableur a été calibré pour travailler sur 1 semestre et pas une année ! Le classeur a été adapté pour 20 semaines par semestre</t>
  </si>
  <si>
    <t>le 1 dis que l'on veut une adresse sous la forme A1 (par opposition au système L1C1 que tu connais peut-être)</t>
  </si>
  <si>
    <t>C'est fait</t>
  </si>
</sst>
</file>

<file path=xl/styles.xml><?xml version="1.0" encoding="utf-8"?>
<styleSheet xmlns="http://schemas.openxmlformats.org/spreadsheetml/2006/main">
  <numFmts count="1">
    <numFmt numFmtId="164" formatCode="#,##0&quot;  &quot;"/>
  </numFmts>
  <fonts count="22">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1"/>
      <color theme="1"/>
      <name val="Calibri"/>
      <family val="2"/>
      <scheme val="minor"/>
    </font>
    <font>
      <sz val="12"/>
      <color theme="1"/>
      <name val="Calibri"/>
      <family val="2"/>
      <scheme val="minor"/>
    </font>
    <font>
      <b/>
      <sz val="12"/>
      <color theme="1"/>
      <name val="Calibri"/>
      <family val="2"/>
      <scheme val="minor"/>
    </font>
    <font>
      <b/>
      <sz val="11"/>
      <color theme="0" tint="-0.249977111117893"/>
      <name val="Calibri"/>
      <family val="2"/>
      <scheme val="minor"/>
    </font>
    <font>
      <sz val="9"/>
      <color theme="1"/>
      <name val="Arial"/>
      <family val="2"/>
    </font>
    <font>
      <b/>
      <sz val="9"/>
      <color theme="1"/>
      <name val="Arial"/>
      <family val="2"/>
    </font>
    <font>
      <b/>
      <i/>
      <sz val="9"/>
      <color theme="1"/>
      <name val="Arial"/>
      <family val="2"/>
    </font>
    <font>
      <sz val="9"/>
      <color theme="0" tint="-0.249977111117893"/>
      <name val="Arial"/>
      <family val="2"/>
    </font>
    <font>
      <b/>
      <sz val="11"/>
      <color rgb="FF0070C0"/>
      <name val="Calibri"/>
      <family val="2"/>
      <scheme val="minor"/>
    </font>
    <font>
      <b/>
      <sz val="12"/>
      <name val="Arial"/>
      <family val="2"/>
    </font>
    <font>
      <sz val="12"/>
      <color theme="1"/>
      <name val="Arial"/>
      <family val="2"/>
    </font>
    <font>
      <b/>
      <sz val="12"/>
      <color rgb="FF0070C0"/>
      <name val="Arial"/>
      <family val="2"/>
    </font>
    <font>
      <b/>
      <sz val="12"/>
      <color theme="1"/>
      <name val="Arial"/>
      <family val="2"/>
    </font>
    <font>
      <b/>
      <sz val="10"/>
      <color theme="1"/>
      <name val="Arial"/>
      <family val="2"/>
    </font>
    <font>
      <sz val="11"/>
      <color theme="1"/>
      <name val="Arial"/>
      <family val="2"/>
    </font>
  </fonts>
  <fills count="9">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theme="9"/>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s>
  <borders count="43">
    <border>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150">
    <xf numFmtId="0" fontId="0" fillId="0" borderId="0" xfId="0"/>
    <xf numFmtId="0" fontId="11" fillId="0" borderId="0" xfId="0" applyFont="1"/>
    <xf numFmtId="0" fontId="13" fillId="5" borderId="12"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1" fillId="5" borderId="9" xfId="0" applyFont="1" applyFill="1" applyBorder="1" applyAlignment="1">
      <alignment vertical="center" wrapText="1"/>
    </xf>
    <xf numFmtId="0" fontId="11" fillId="5" borderId="6" xfId="0" applyFont="1" applyFill="1" applyBorder="1" applyAlignment="1">
      <alignment vertical="center" wrapText="1"/>
    </xf>
    <xf numFmtId="0" fontId="11" fillId="0" borderId="3" xfId="0" applyFont="1" applyBorder="1"/>
    <xf numFmtId="0" fontId="6" fillId="0" borderId="16" xfId="0" applyFont="1" applyBorder="1" applyAlignment="1">
      <alignment horizontal="left" vertical="center"/>
    </xf>
    <xf numFmtId="0" fontId="6" fillId="0" borderId="15" xfId="0" applyFont="1" applyFill="1" applyBorder="1" applyAlignment="1">
      <alignment horizontal="left" vertical="center"/>
    </xf>
    <xf numFmtId="0" fontId="6" fillId="0" borderId="15" xfId="0" applyFont="1" applyBorder="1" applyAlignment="1">
      <alignment horizontal="left" vertical="center"/>
    </xf>
    <xf numFmtId="0" fontId="6" fillId="0" borderId="16" xfId="0" applyFont="1" applyFill="1" applyBorder="1" applyAlignment="1">
      <alignment horizontal="left" vertic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xf numFmtId="0" fontId="0" fillId="0" borderId="16" xfId="0" applyBorder="1"/>
    <xf numFmtId="0" fontId="6" fillId="3" borderId="15" xfId="0" applyFont="1" applyFill="1" applyBorder="1" applyAlignment="1">
      <alignment horizontal="left" vertical="center"/>
    </xf>
    <xf numFmtId="0" fontId="7" fillId="0" borderId="15" xfId="0" applyFont="1" applyBorder="1" applyAlignment="1">
      <alignment horizontal="center"/>
    </xf>
    <xf numFmtId="0" fontId="7" fillId="0" borderId="16" xfId="0" applyFont="1" applyBorder="1" applyAlignment="1">
      <alignment horizontal="center"/>
    </xf>
    <xf numFmtId="0" fontId="11" fillId="2" borderId="15" xfId="0" applyFont="1" applyFill="1" applyBorder="1"/>
    <xf numFmtId="0" fontId="11" fillId="2" borderId="21" xfId="0" applyFont="1" applyFill="1" applyBorder="1"/>
    <xf numFmtId="0" fontId="11" fillId="2" borderId="15" xfId="0" applyFont="1" applyFill="1" applyBorder="1" applyAlignment="1">
      <alignment horizontal="center"/>
    </xf>
    <xf numFmtId="0" fontId="12" fillId="2" borderId="16" xfId="0" applyFont="1" applyFill="1" applyBorder="1" applyAlignment="1">
      <alignment horizontal="center" vertical="center" wrapText="1"/>
    </xf>
    <xf numFmtId="0" fontId="11" fillId="2" borderId="16" xfId="0" applyFont="1" applyFill="1" applyBorder="1"/>
    <xf numFmtId="0" fontId="11" fillId="2" borderId="16" xfId="0" applyFont="1" applyFill="1" applyBorder="1" applyAlignment="1">
      <alignment horizontal="center"/>
    </xf>
    <xf numFmtId="0" fontId="0" fillId="2" borderId="11" xfId="0" applyFill="1" applyBorder="1"/>
    <xf numFmtId="0" fontId="0" fillId="2" borderId="1" xfId="0" applyFill="1" applyBorder="1"/>
    <xf numFmtId="0" fontId="7" fillId="0" borderId="23" xfId="0" applyFont="1" applyBorder="1" applyAlignment="1">
      <alignment horizontal="center"/>
    </xf>
    <xf numFmtId="0" fontId="7" fillId="0" borderId="24" xfId="0" applyFont="1" applyBorder="1" applyAlignment="1">
      <alignment horizontal="center"/>
    </xf>
    <xf numFmtId="0" fontId="7" fillId="3" borderId="23" xfId="0" applyFont="1" applyFill="1" applyBorder="1" applyAlignment="1">
      <alignment horizontal="center"/>
    </xf>
    <xf numFmtId="0" fontId="7" fillId="3" borderId="24" xfId="0" applyFont="1" applyFill="1" applyBorder="1" applyAlignment="1">
      <alignment horizontal="center"/>
    </xf>
    <xf numFmtId="0" fontId="0" fillId="0" borderId="5" xfId="0" applyBorder="1"/>
    <xf numFmtId="0" fontId="0" fillId="0" borderId="25" xfId="0" applyBorder="1"/>
    <xf numFmtId="0" fontId="7" fillId="0" borderId="25" xfId="0" applyFont="1" applyBorder="1"/>
    <xf numFmtId="0" fontId="7" fillId="0" borderId="26" xfId="0" applyFont="1" applyBorder="1"/>
    <xf numFmtId="0" fontId="7" fillId="2" borderId="25" xfId="0" applyFont="1" applyFill="1" applyBorder="1"/>
    <xf numFmtId="0" fontId="7" fillId="0" borderId="27" xfId="0" applyFont="1" applyBorder="1" applyAlignment="1">
      <alignment vertical="center"/>
    </xf>
    <xf numFmtId="0" fontId="7" fillId="0" borderId="25" xfId="0" applyFont="1" applyBorder="1" applyAlignment="1">
      <alignment vertical="center"/>
    </xf>
    <xf numFmtId="0" fontId="7" fillId="0" borderId="26" xfId="0" applyFont="1" applyBorder="1" applyAlignment="1">
      <alignment vertical="center"/>
    </xf>
    <xf numFmtId="0" fontId="7" fillId="0" borderId="27" xfId="0" applyFont="1" applyBorder="1"/>
    <xf numFmtId="0" fontId="7" fillId="0" borderId="28" xfId="0" applyFont="1" applyBorder="1"/>
    <xf numFmtId="0" fontId="7" fillId="0" borderId="29" xfId="0" applyFont="1" applyBorder="1"/>
    <xf numFmtId="0" fontId="0" fillId="0" borderId="5" xfId="0" applyBorder="1" applyAlignment="1">
      <alignment horizontal="center"/>
    </xf>
    <xf numFmtId="0" fontId="9" fillId="2" borderId="25" xfId="0" applyFont="1" applyFill="1" applyBorder="1" applyAlignment="1">
      <alignment horizontal="center" vertical="center" textRotation="180"/>
    </xf>
    <xf numFmtId="0" fontId="5" fillId="0" borderId="15" xfId="0" applyFont="1" applyFill="1" applyBorder="1" applyAlignment="1">
      <alignment horizontal="left" vertical="center"/>
    </xf>
    <xf numFmtId="0" fontId="5" fillId="0" borderId="16" xfId="0" applyFont="1" applyFill="1" applyBorder="1" applyAlignment="1">
      <alignment horizontal="left" vertical="center"/>
    </xf>
    <xf numFmtId="0" fontId="15" fillId="0" borderId="0" xfId="0" applyFont="1" applyAlignment="1">
      <alignment horizontal="center"/>
    </xf>
    <xf numFmtId="0" fontId="0" fillId="0" borderId="4" xfId="0" applyBorder="1"/>
    <xf numFmtId="0" fontId="0" fillId="0" borderId="9" xfId="0" applyBorder="1" applyAlignment="1">
      <alignment horizontal="center" vertical="center"/>
    </xf>
    <xf numFmtId="0" fontId="0" fillId="0" borderId="6" xfId="0" applyBorder="1" applyAlignment="1">
      <alignment horizontal="center" vertical="center"/>
    </xf>
    <xf numFmtId="0" fontId="7" fillId="0" borderId="19" xfId="0" applyFont="1" applyBorder="1" applyAlignment="1">
      <alignment horizontal="center"/>
    </xf>
    <xf numFmtId="0" fontId="7" fillId="0" borderId="20" xfId="0" applyFont="1" applyBorder="1" applyAlignment="1">
      <alignment horizontal="center"/>
    </xf>
    <xf numFmtId="0" fontId="7" fillId="3" borderId="20" xfId="0" applyFont="1" applyFill="1" applyBorder="1" applyAlignment="1">
      <alignment horizontal="center"/>
    </xf>
    <xf numFmtId="0" fontId="0" fillId="0" borderId="30" xfId="0" applyBorder="1"/>
    <xf numFmtId="0" fontId="17" fillId="0" borderId="7" xfId="0" applyFont="1" applyBorder="1"/>
    <xf numFmtId="0" fontId="17" fillId="0" borderId="10" xfId="0" applyFont="1" applyBorder="1" applyAlignment="1">
      <alignment horizontal="center"/>
    </xf>
    <xf numFmtId="0" fontId="19" fillId="0" borderId="10" xfId="0" applyFont="1" applyBorder="1" applyAlignment="1">
      <alignment horizontal="center"/>
    </xf>
    <xf numFmtId="0" fontId="17" fillId="0" borderId="8" xfId="0" applyFont="1" applyBorder="1" applyAlignment="1">
      <alignment horizontal="center"/>
    </xf>
    <xf numFmtId="0" fontId="4" fillId="0" borderId="15" xfId="0" applyFont="1" applyFill="1" applyBorder="1" applyAlignment="1">
      <alignment horizontal="left" vertical="center"/>
    </xf>
    <xf numFmtId="0" fontId="0" fillId="0" borderId="33" xfId="0" applyBorder="1"/>
    <xf numFmtId="0" fontId="0" fillId="0" borderId="34" xfId="0" applyBorder="1"/>
    <xf numFmtId="164" fontId="0" fillId="0" borderId="31" xfId="0" applyNumberFormat="1" applyBorder="1"/>
    <xf numFmtId="164" fontId="0" fillId="0" borderId="32" xfId="0" applyNumberFormat="1" applyBorder="1"/>
    <xf numFmtId="0" fontId="3" fillId="0" borderId="0" xfId="0" applyFont="1"/>
    <xf numFmtId="0" fontId="3" fillId="0" borderId="0" xfId="0" applyFont="1" applyAlignment="1">
      <alignment horizontal="center"/>
    </xf>
    <xf numFmtId="0" fontId="2" fillId="0" borderId="15" xfId="0" applyFont="1" applyFill="1" applyBorder="1" applyAlignment="1">
      <alignment horizontal="left" vertical="center"/>
    </xf>
    <xf numFmtId="0" fontId="13" fillId="5" borderId="7" xfId="0" applyFont="1" applyFill="1" applyBorder="1" applyAlignment="1">
      <alignment horizontal="center" vertical="center" wrapText="1"/>
    </xf>
    <xf numFmtId="0" fontId="13" fillId="5" borderId="8" xfId="0" applyFont="1" applyFill="1" applyBorder="1" applyAlignment="1">
      <alignment horizontal="center" vertical="center" wrapText="1"/>
    </xf>
    <xf numFmtId="0" fontId="12" fillId="5" borderId="15" xfId="0" applyFont="1" applyFill="1" applyBorder="1" applyAlignment="1" applyProtection="1">
      <alignment horizontal="center" vertical="center" wrapText="1"/>
      <protection locked="0"/>
    </xf>
    <xf numFmtId="0" fontId="12" fillId="5" borderId="16" xfId="0" applyFont="1" applyFill="1" applyBorder="1" applyAlignment="1" applyProtection="1">
      <alignment horizontal="center" vertical="center" wrapText="1"/>
      <protection locked="0"/>
    </xf>
    <xf numFmtId="0" fontId="12" fillId="5" borderId="17" xfId="0" applyFont="1" applyFill="1" applyBorder="1" applyAlignment="1" applyProtection="1">
      <alignment horizontal="center" vertical="center" wrapText="1"/>
      <protection locked="0"/>
    </xf>
    <xf numFmtId="0" fontId="12" fillId="5" borderId="18" xfId="0" applyFont="1" applyFill="1" applyBorder="1" applyAlignment="1" applyProtection="1">
      <alignment horizontal="center" vertical="center" wrapText="1"/>
      <protection locked="0"/>
    </xf>
    <xf numFmtId="0" fontId="10" fillId="6" borderId="25" xfId="0" applyFont="1" applyFill="1" applyBorder="1"/>
    <xf numFmtId="0" fontId="14" fillId="6" borderId="15" xfId="0" applyFont="1" applyFill="1" applyBorder="1"/>
    <xf numFmtId="0" fontId="14" fillId="6" borderId="16" xfId="0" applyFont="1" applyFill="1" applyBorder="1"/>
    <xf numFmtId="0" fontId="7" fillId="6" borderId="25" xfId="0" applyFont="1" applyFill="1" applyBorder="1" applyAlignment="1">
      <alignment vertical="center"/>
    </xf>
    <xf numFmtId="0" fontId="11" fillId="6" borderId="15" xfId="0" applyFont="1" applyFill="1" applyBorder="1" applyAlignment="1">
      <alignment vertical="center"/>
    </xf>
    <xf numFmtId="0" fontId="11" fillId="6" borderId="16" xfId="0" applyFont="1" applyFill="1" applyBorder="1" applyAlignment="1">
      <alignment vertical="center"/>
    </xf>
    <xf numFmtId="0" fontId="7" fillId="6" borderId="25" xfId="0" applyFont="1" applyFill="1" applyBorder="1"/>
    <xf numFmtId="0" fontId="11" fillId="6" borderId="15" xfId="0" applyFont="1" applyFill="1" applyBorder="1"/>
    <xf numFmtId="0" fontId="11" fillId="6" borderId="22" xfId="0" applyFont="1" applyFill="1" applyBorder="1"/>
    <xf numFmtId="0" fontId="11" fillId="6" borderId="16" xfId="0" applyFont="1" applyFill="1" applyBorder="1"/>
    <xf numFmtId="0" fontId="11" fillId="6" borderId="21" xfId="0" applyFont="1" applyFill="1" applyBorder="1"/>
    <xf numFmtId="49" fontId="0" fillId="0" borderId="0" xfId="0" applyNumberFormat="1" applyAlignment="1">
      <alignment vertical="top" wrapText="1"/>
    </xf>
    <xf numFmtId="0" fontId="0" fillId="0" borderId="0" xfId="0" applyAlignment="1">
      <alignment vertical="top"/>
    </xf>
    <xf numFmtId="0" fontId="20" fillId="0" borderId="0" xfId="0" applyFont="1" applyAlignment="1" applyProtection="1">
      <alignment horizontal="center"/>
      <protection locked="0"/>
    </xf>
    <xf numFmtId="49" fontId="7" fillId="0" borderId="0" xfId="0" applyNumberFormat="1" applyFont="1" applyAlignment="1">
      <alignment vertical="top" wrapText="1"/>
    </xf>
    <xf numFmtId="0" fontId="18" fillId="0" borderId="12" xfId="0" applyFont="1" applyBorder="1" applyAlignment="1" applyProtection="1">
      <alignment horizontal="center"/>
      <protection locked="0"/>
    </xf>
    <xf numFmtId="0" fontId="21" fillId="0" borderId="0" xfId="0" applyFont="1"/>
    <xf numFmtId="0" fontId="9" fillId="0" borderId="26" xfId="0" applyFont="1" applyBorder="1" applyAlignment="1">
      <alignment horizontal="center" vertical="center" textRotation="180"/>
    </xf>
    <xf numFmtId="0" fontId="9" fillId="0" borderId="9" xfId="0" applyFont="1" applyBorder="1" applyAlignment="1">
      <alignment horizontal="center" vertical="center" textRotation="180"/>
    </xf>
    <xf numFmtId="0" fontId="9" fillId="0" borderId="6" xfId="0" applyFont="1" applyBorder="1" applyAlignment="1">
      <alignment horizontal="center" vertical="center" textRotation="180"/>
    </xf>
    <xf numFmtId="0" fontId="9" fillId="0" borderId="27" xfId="0" applyFont="1" applyBorder="1" applyAlignment="1">
      <alignment horizontal="center" vertical="center" textRotation="180"/>
    </xf>
    <xf numFmtId="0" fontId="12" fillId="5" borderId="4" xfId="0" applyFont="1" applyFill="1"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12" fillId="5" borderId="4"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6" fillId="4" borderId="7" xfId="0" applyFont="1" applyFill="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12" fillId="5" borderId="9" xfId="0" applyFont="1" applyFill="1" applyBorder="1" applyAlignment="1">
      <alignment horizontal="center" vertical="center" wrapText="1"/>
    </xf>
    <xf numFmtId="0" fontId="20" fillId="0" borderId="0" xfId="0" applyFont="1" applyAlignment="1">
      <alignment horizontal="center"/>
    </xf>
    <xf numFmtId="0" fontId="1" fillId="0" borderId="0" xfId="0" applyFont="1" applyAlignment="1">
      <alignment horizontal="center"/>
    </xf>
    <xf numFmtId="164" fontId="0" fillId="0" borderId="34" xfId="0" applyNumberFormat="1" applyBorder="1"/>
    <xf numFmtId="164" fontId="0" fillId="0" borderId="35" xfId="0" applyNumberFormat="1" applyBorder="1"/>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0" xfId="0" applyBorder="1" applyAlignment="1">
      <alignment horizontal="center"/>
    </xf>
    <xf numFmtId="0" fontId="0" fillId="0" borderId="39" xfId="0" applyBorder="1" applyAlignment="1">
      <alignment horizontal="center"/>
    </xf>
    <xf numFmtId="0" fontId="0" fillId="0" borderId="33" xfId="0" applyBorder="1" applyAlignment="1">
      <alignment horizontal="center"/>
    </xf>
    <xf numFmtId="0" fontId="0" fillId="0" borderId="31" xfId="0" applyBorder="1"/>
    <xf numFmtId="0" fontId="0" fillId="0" borderId="40" xfId="0" applyBorder="1"/>
    <xf numFmtId="0" fontId="0" fillId="0" borderId="39" xfId="0" applyBorder="1"/>
    <xf numFmtId="164" fontId="0" fillId="0" borderId="40" xfId="0" applyNumberFormat="1" applyBorder="1"/>
    <xf numFmtId="164" fontId="0" fillId="0" borderId="39" xfId="0" applyNumberFormat="1" applyBorder="1"/>
    <xf numFmtId="164" fontId="0" fillId="0" borderId="33" xfId="0" applyNumberFormat="1" applyBorder="1"/>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2" xfId="0" applyFont="1" applyBorder="1" applyAlignment="1">
      <alignment horizontal="center" vertical="center"/>
    </xf>
    <xf numFmtId="0" fontId="12" fillId="0" borderId="10" xfId="0" applyFont="1" applyBorder="1"/>
    <xf numFmtId="0" fontId="12" fillId="0" borderId="12" xfId="0" applyFont="1" applyBorder="1"/>
    <xf numFmtId="0" fontId="12" fillId="0" borderId="10" xfId="0" applyFont="1" applyBorder="1" applyAlignment="1">
      <alignment horizontal="center"/>
    </xf>
    <xf numFmtId="0" fontId="12" fillId="7" borderId="7" xfId="0" applyFont="1" applyFill="1" applyBorder="1" applyAlignment="1">
      <alignment horizontal="center"/>
    </xf>
    <xf numFmtId="0" fontId="12" fillId="7" borderId="8" xfId="0" applyFont="1" applyFill="1" applyBorder="1" applyAlignment="1">
      <alignment horizontal="center"/>
    </xf>
    <xf numFmtId="0" fontId="12" fillId="8" borderId="7" xfId="0" applyFont="1" applyFill="1" applyBorder="1" applyAlignment="1">
      <alignment horizontal="center"/>
    </xf>
    <xf numFmtId="0" fontId="12" fillId="8" borderId="8" xfId="0" applyFont="1" applyFill="1" applyBorder="1" applyAlignment="1">
      <alignment horizontal="center"/>
    </xf>
    <xf numFmtId="0" fontId="12" fillId="8" borderId="1"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2" fillId="8" borderId="2"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12" fillId="7" borderId="4" xfId="0" applyFont="1" applyFill="1" applyBorder="1" applyAlignment="1">
      <alignment horizontal="center" vertical="center" wrapText="1"/>
    </xf>
    <xf numFmtId="0" fontId="12" fillId="8" borderId="4" xfId="0" applyFont="1" applyFill="1" applyBorder="1" applyAlignment="1">
      <alignment horizontal="center" vertical="center" wrapText="1"/>
    </xf>
    <xf numFmtId="0" fontId="1" fillId="0" borderId="15" xfId="0" applyFont="1" applyFill="1" applyBorder="1" applyAlignment="1">
      <alignment horizontal="left" vertical="center"/>
    </xf>
    <xf numFmtId="0" fontId="11" fillId="3" borderId="15" xfId="0" applyFont="1" applyFill="1" applyBorder="1" applyAlignment="1">
      <alignment horizontal="left" vertical="center"/>
    </xf>
    <xf numFmtId="0" fontId="1" fillId="3" borderId="15" xfId="0" applyFont="1" applyFill="1" applyBorder="1" applyAlignment="1">
      <alignment horizontal="left" vertical="center"/>
    </xf>
    <xf numFmtId="0" fontId="12" fillId="5" borderId="15" xfId="0" applyFont="1" applyFill="1" applyBorder="1" applyAlignment="1" applyProtection="1">
      <alignment horizontal="left" vertical="center" wrapText="1"/>
      <protection locked="0"/>
    </xf>
    <xf numFmtId="0" fontId="1" fillId="0" borderId="16" xfId="0" applyFont="1" applyFill="1" applyBorder="1" applyAlignment="1">
      <alignment horizontal="left"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6" fillId="3" borderId="16" xfId="0" applyFont="1" applyFill="1" applyBorder="1" applyAlignment="1">
      <alignment horizontal="left" vertical="center"/>
    </xf>
    <xf numFmtId="0" fontId="0" fillId="0" borderId="37" xfId="0" applyBorder="1" applyAlignment="1"/>
    <xf numFmtId="0" fontId="7" fillId="0" borderId="37" xfId="0" applyFont="1" applyBorder="1" applyAlignment="1"/>
    <xf numFmtId="0" fontId="20" fillId="0" borderId="0" xfId="0" applyFont="1"/>
  </cellXfs>
  <cellStyles count="1">
    <cellStyle name="Normal" xfId="0" builtinId="0"/>
  </cellStyles>
  <dxfs count="214">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5" tint="0.3999450666829432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9"/>
        </patternFill>
      </fill>
    </dxf>
    <dxf>
      <fill>
        <patternFill>
          <bgColor theme="5" tint="0.59996337778862885"/>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9"/>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9"/>
        </patternFill>
      </fill>
    </dxf>
    <dxf>
      <fill>
        <patternFill>
          <bgColor theme="6" tint="0.79998168889431442"/>
        </patternFill>
      </fill>
    </dxf>
    <dxf>
      <fill>
        <patternFill>
          <bgColor rgb="FF00B0F0"/>
        </patternFill>
      </fill>
    </dxf>
    <dxf>
      <fill>
        <patternFill>
          <bgColor theme="9" tint="-0.499984740745262"/>
        </patternFill>
      </fill>
    </dxf>
    <dxf>
      <fill>
        <patternFill>
          <bgColor rgb="FF92D050"/>
        </patternFill>
      </fill>
    </dxf>
    <dxf>
      <fill>
        <patternFill>
          <bgColor theme="6" tint="-0.499984740745262"/>
        </patternFill>
      </fill>
    </dxf>
    <dxf>
      <fill>
        <patternFill>
          <bgColor rgb="FF92D050"/>
        </patternFill>
      </fill>
    </dxf>
    <dxf>
      <fill>
        <patternFill>
          <bgColor theme="5" tint="0.39994506668294322"/>
        </patternFill>
      </fill>
    </dxf>
    <dxf>
      <fill>
        <patternFill>
          <bgColor theme="6" tint="-0.24994659260841701"/>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9" tint="0.79998168889431442"/>
        </patternFill>
      </fill>
    </dxf>
    <dxf>
      <fill>
        <patternFill>
          <bgColor theme="3" tint="0.79998168889431442"/>
        </patternFill>
      </fill>
    </dxf>
    <dxf>
      <fill>
        <patternFill>
          <bgColor theme="5" tint="0.59996337778862885"/>
        </patternFill>
      </fill>
    </dxf>
    <dxf>
      <fill>
        <patternFill>
          <bgColor theme="6" tint="0.79998168889431442"/>
        </patternFill>
      </fill>
    </dxf>
    <dxf>
      <fill>
        <patternFill>
          <bgColor rgb="FF00B0F0"/>
        </patternFill>
      </fill>
    </dxf>
    <dxf>
      <fill>
        <patternFill>
          <bgColor theme="9" tint="-0.499984740745262"/>
        </patternFill>
      </fill>
    </dxf>
    <dxf>
      <fill>
        <patternFill>
          <bgColor rgb="FF92D050"/>
        </patternFill>
      </fill>
    </dxf>
    <dxf>
      <fill>
        <patternFill>
          <bgColor rgb="FF92D050"/>
        </patternFill>
      </fill>
    </dxf>
    <dxf>
      <fill>
        <patternFill>
          <bgColor theme="5" tint="0.39994506668294322"/>
        </patternFill>
      </fill>
    </dxf>
    <dxf>
      <fill>
        <patternFill>
          <bgColor theme="6" tint="-0.24994659260841701"/>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9" tint="0.79998168889431442"/>
        </patternFill>
      </fill>
    </dxf>
    <dxf>
      <fill>
        <patternFill>
          <bgColor theme="3"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
      <fill>
        <patternFill>
          <bgColor theme="9"/>
        </patternFill>
      </fill>
    </dxf>
    <dxf>
      <fill>
        <patternFill>
          <bgColor theme="3" tint="0.79998168889431442"/>
        </patternFill>
      </fill>
    </dxf>
    <dxf>
      <fill>
        <patternFill>
          <bgColor theme="9" tint="0.79998168889431442"/>
        </patternFill>
      </fill>
    </dxf>
    <dxf>
      <fill>
        <patternFill>
          <bgColor theme="9" tint="0.39994506668294322"/>
        </patternFill>
      </fill>
    </dxf>
    <dxf>
      <fill>
        <patternFill>
          <bgColor theme="6" tint="0.59996337778862885"/>
        </patternFill>
      </fill>
    </dxf>
    <dxf>
      <fill>
        <patternFill>
          <bgColor theme="9" tint="0.39994506668294322"/>
        </patternFill>
      </fill>
    </dxf>
    <dxf>
      <fill>
        <patternFill>
          <bgColor theme="6" tint="-0.24994659260841701"/>
        </patternFill>
      </fill>
    </dxf>
    <dxf>
      <fill>
        <patternFill>
          <bgColor theme="5" tint="0.39994506668294322"/>
        </patternFill>
      </fill>
    </dxf>
    <dxf>
      <fill>
        <patternFill>
          <bgColor rgb="FF92D050"/>
        </patternFill>
      </fill>
    </dxf>
    <dxf>
      <fill>
        <patternFill>
          <bgColor theme="6" tint="-0.499984740745262"/>
        </patternFill>
      </fill>
    </dxf>
    <dxf>
      <fill>
        <patternFill>
          <bgColor rgb="FF92D050"/>
        </patternFill>
      </fill>
    </dxf>
    <dxf>
      <fill>
        <patternFill>
          <bgColor theme="9" tint="-0.499984740745262"/>
        </patternFill>
      </fill>
    </dxf>
    <dxf>
      <fill>
        <patternFill>
          <bgColor rgb="FF00B0F0"/>
        </patternFill>
      </fill>
    </dxf>
    <dxf>
      <fill>
        <patternFill>
          <bgColor theme="6" tint="0.7999816888943144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6</xdr:col>
      <xdr:colOff>1378147</xdr:colOff>
      <xdr:row>0</xdr:row>
      <xdr:rowOff>485774</xdr:rowOff>
    </xdr:to>
    <xdr:sp macro="" textlink="">
      <xdr:nvSpPr>
        <xdr:cNvPr id="1025" name="AutoShape 1" descr="http://forum.excel-pratique.com/download/file.php?id=105105&amp;mode=view&amp;sid=171fb50afcbe2d77d52115356c82a6f0"/>
        <xdr:cNvSpPr>
          <a:spLocks noChangeAspect="1" noChangeArrowheads="1"/>
        </xdr:cNvSpPr>
      </xdr:nvSpPr>
      <xdr:spPr bwMode="auto">
        <a:xfrm>
          <a:off x="0" y="0"/>
          <a:ext cx="6588322" cy="485774"/>
        </a:xfrm>
        <a:prstGeom prst="rect">
          <a:avLst/>
        </a:prstGeom>
        <a:noFill/>
      </xdr:spPr>
    </xdr:sp>
    <xdr:clientData/>
  </xdr:twoCellAnchor>
  <xdr:twoCellAnchor editAs="oneCell">
    <xdr:from>
      <xdr:col>2</xdr:col>
      <xdr:colOff>714375</xdr:colOff>
      <xdr:row>0</xdr:row>
      <xdr:rowOff>9525</xdr:rowOff>
    </xdr:from>
    <xdr:to>
      <xdr:col>7</xdr:col>
      <xdr:colOff>142875</xdr:colOff>
      <xdr:row>1</xdr:row>
      <xdr:rowOff>466725</xdr:rowOff>
    </xdr:to>
    <xdr:pic>
      <xdr:nvPicPr>
        <xdr:cNvPr id="1027"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1476375" y="9525"/>
          <a:ext cx="5457825" cy="96202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180975</xdr:colOff>
      <xdr:row>4</xdr:row>
      <xdr:rowOff>180975</xdr:rowOff>
    </xdr:to>
    <xdr:pic>
      <xdr:nvPicPr>
        <xdr:cNvPr id="2"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5457825" cy="962025"/>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R38"/>
  <sheetViews>
    <sheetView workbookViewId="0">
      <pane xSplit="2" ySplit="3" topLeftCell="C4" activePane="bottomRight" state="frozen"/>
      <selection pane="topRight" activeCell="C1" sqref="C1"/>
      <selection pane="bottomLeft" activeCell="A4" sqref="A4"/>
      <selection pane="bottomRight" activeCell="AD1" sqref="AD1"/>
    </sheetView>
  </sheetViews>
  <sheetFormatPr baseColWidth="10" defaultRowHeight="15"/>
  <cols>
    <col min="1" max="1" width="5.5703125" customWidth="1"/>
    <col min="2" max="2" width="15.42578125" customWidth="1"/>
    <col min="3" max="44" width="15.28515625" customWidth="1"/>
  </cols>
  <sheetData>
    <row r="1" spans="1:44" s="62" customFormat="1" ht="13.5" thickBot="1">
      <c r="E1" s="63" t="s">
        <v>75</v>
      </c>
      <c r="F1" s="84" t="s">
        <v>76</v>
      </c>
      <c r="G1" s="84" t="s">
        <v>77</v>
      </c>
      <c r="H1" s="101" t="s">
        <v>169</v>
      </c>
      <c r="P1" s="63" t="str">
        <f>E1</f>
        <v xml:space="preserve">EMPLOI </v>
      </c>
      <c r="Q1" s="101" t="str">
        <f t="shared" ref="Q1:R1" si="0">F1</f>
        <v xml:space="preserve">1ERE ANNEE </v>
      </c>
      <c r="R1" s="101" t="str">
        <f t="shared" si="0"/>
        <v>2015-2016</v>
      </c>
      <c r="S1" s="101" t="str">
        <f>H1</f>
        <v>1 SEM.</v>
      </c>
      <c r="Y1" s="63"/>
      <c r="AA1" s="102" t="str">
        <f>P1</f>
        <v xml:space="preserve">EMPLOI </v>
      </c>
      <c r="AB1" s="101" t="str">
        <f t="shared" ref="AB1" si="1">Q1</f>
        <v xml:space="preserve">1ERE ANNEE </v>
      </c>
      <c r="AC1" s="101" t="str">
        <f t="shared" ref="AC1" si="2">R1</f>
        <v>2015-2016</v>
      </c>
      <c r="AD1" s="149" t="str">
        <f>S1</f>
        <v>1 SEM.</v>
      </c>
    </row>
    <row r="2" spans="1:44" ht="15.75" thickBot="1">
      <c r="B2" s="30" t="s">
        <v>14</v>
      </c>
      <c r="C2" s="49">
        <v>0</v>
      </c>
      <c r="D2" s="50" t="s">
        <v>62</v>
      </c>
      <c r="E2" s="49">
        <f>C2+1</f>
        <v>1</v>
      </c>
      <c r="F2" s="50" t="s">
        <v>63</v>
      </c>
      <c r="G2" s="49">
        <f>E2+1</f>
        <v>2</v>
      </c>
      <c r="H2" s="50" t="s">
        <v>64</v>
      </c>
      <c r="I2" s="49">
        <f>G2+1</f>
        <v>3</v>
      </c>
      <c r="J2" s="50" t="s">
        <v>65</v>
      </c>
      <c r="K2" s="49">
        <f>I2+1</f>
        <v>4</v>
      </c>
      <c r="L2" s="50" t="s">
        <v>66</v>
      </c>
      <c r="M2" s="49">
        <f>K2+1</f>
        <v>5</v>
      </c>
      <c r="N2" s="50" t="s">
        <v>67</v>
      </c>
      <c r="O2" s="49">
        <f>M2+1</f>
        <v>6</v>
      </c>
      <c r="P2" s="50" t="s">
        <v>68</v>
      </c>
      <c r="Q2" s="49">
        <f>O2+1</f>
        <v>7</v>
      </c>
      <c r="R2" s="50" t="s">
        <v>69</v>
      </c>
      <c r="S2" s="49">
        <f>Q2+1</f>
        <v>8</v>
      </c>
      <c r="T2" s="50" t="s">
        <v>70</v>
      </c>
      <c r="U2" s="49">
        <f>S2+1</f>
        <v>9</v>
      </c>
      <c r="V2" s="50" t="s">
        <v>71</v>
      </c>
      <c r="W2" s="49">
        <f>U2+1</f>
        <v>10</v>
      </c>
      <c r="X2" s="51" t="s">
        <v>72</v>
      </c>
      <c r="Y2" s="49">
        <f>W2+1</f>
        <v>11</v>
      </c>
      <c r="Z2" s="51" t="s">
        <v>78</v>
      </c>
      <c r="AA2" s="49">
        <f>Y2+1</f>
        <v>12</v>
      </c>
      <c r="AB2" s="51" t="s">
        <v>112</v>
      </c>
      <c r="AC2" s="49">
        <f>AA2+1</f>
        <v>13</v>
      </c>
      <c r="AD2" s="51" t="s">
        <v>113</v>
      </c>
      <c r="AE2" s="49">
        <f>AC2+1</f>
        <v>14</v>
      </c>
      <c r="AF2" s="51" t="s">
        <v>114</v>
      </c>
      <c r="AG2" s="49">
        <f>AE2+1</f>
        <v>15</v>
      </c>
      <c r="AH2" s="51" t="s">
        <v>115</v>
      </c>
      <c r="AI2" s="49">
        <f>AG2+1</f>
        <v>16</v>
      </c>
      <c r="AJ2" s="51" t="s">
        <v>116</v>
      </c>
      <c r="AK2" s="49">
        <f>AI2+1</f>
        <v>17</v>
      </c>
      <c r="AL2" s="51" t="s">
        <v>116</v>
      </c>
      <c r="AM2" s="49">
        <f>AK2+1</f>
        <v>18</v>
      </c>
      <c r="AN2" s="51" t="s">
        <v>116</v>
      </c>
      <c r="AO2" s="49">
        <f>AM2+1</f>
        <v>19</v>
      </c>
      <c r="AP2" s="51" t="s">
        <v>116</v>
      </c>
      <c r="AQ2" s="49">
        <f>AO2+1</f>
        <v>20</v>
      </c>
      <c r="AR2" s="51" t="s">
        <v>116</v>
      </c>
    </row>
    <row r="3" spans="1:44">
      <c r="A3" s="41" t="s">
        <v>25</v>
      </c>
      <c r="B3" s="31" t="s">
        <v>20</v>
      </c>
      <c r="C3" s="16" t="s">
        <v>18</v>
      </c>
      <c r="D3" s="17" t="s">
        <v>19</v>
      </c>
      <c r="E3" s="26" t="s">
        <v>18</v>
      </c>
      <c r="F3" s="27" t="s">
        <v>19</v>
      </c>
      <c r="G3" s="26" t="s">
        <v>18</v>
      </c>
      <c r="H3" s="27" t="s">
        <v>19</v>
      </c>
      <c r="I3" s="26" t="s">
        <v>18</v>
      </c>
      <c r="J3" s="27" t="s">
        <v>19</v>
      </c>
      <c r="K3" s="26" t="s">
        <v>18</v>
      </c>
      <c r="L3" s="27" t="s">
        <v>19</v>
      </c>
      <c r="M3" s="26" t="s">
        <v>18</v>
      </c>
      <c r="N3" s="27" t="s">
        <v>19</v>
      </c>
      <c r="O3" s="26" t="s">
        <v>18</v>
      </c>
      <c r="P3" s="27" t="s">
        <v>19</v>
      </c>
      <c r="Q3" s="16" t="s">
        <v>18</v>
      </c>
      <c r="R3" s="27" t="s">
        <v>19</v>
      </c>
      <c r="S3" s="26" t="s">
        <v>18</v>
      </c>
      <c r="T3" s="27" t="s">
        <v>19</v>
      </c>
      <c r="U3" s="26" t="s">
        <v>18</v>
      </c>
      <c r="V3" s="27" t="s">
        <v>19</v>
      </c>
      <c r="W3" s="28" t="s">
        <v>18</v>
      </c>
      <c r="X3" s="29" t="s">
        <v>19</v>
      </c>
      <c r="Y3" s="28" t="s">
        <v>18</v>
      </c>
      <c r="Z3" s="29" t="s">
        <v>19</v>
      </c>
      <c r="AA3" s="28" t="s">
        <v>18</v>
      </c>
      <c r="AB3" s="29" t="s">
        <v>19</v>
      </c>
      <c r="AC3" s="28" t="s">
        <v>18</v>
      </c>
      <c r="AD3" s="29" t="s">
        <v>19</v>
      </c>
      <c r="AE3" s="28" t="s">
        <v>18</v>
      </c>
      <c r="AF3" s="29" t="s">
        <v>19</v>
      </c>
      <c r="AG3" s="28" t="s">
        <v>18</v>
      </c>
      <c r="AH3" s="29" t="s">
        <v>19</v>
      </c>
      <c r="AI3" s="28" t="s">
        <v>18</v>
      </c>
      <c r="AJ3" s="29" t="s">
        <v>19</v>
      </c>
      <c r="AK3" s="28" t="s">
        <v>18</v>
      </c>
      <c r="AL3" s="29" t="s">
        <v>19</v>
      </c>
      <c r="AM3" s="28" t="s">
        <v>18</v>
      </c>
      <c r="AN3" s="29" t="s">
        <v>19</v>
      </c>
      <c r="AO3" s="28" t="s">
        <v>18</v>
      </c>
      <c r="AP3" s="29" t="s">
        <v>19</v>
      </c>
      <c r="AQ3" s="28" t="s">
        <v>18</v>
      </c>
      <c r="AR3" s="29" t="s">
        <v>19</v>
      </c>
    </row>
    <row r="4" spans="1:44" ht="24" customHeight="1">
      <c r="A4" s="88" t="s">
        <v>33</v>
      </c>
      <c r="B4" s="32" t="s">
        <v>24</v>
      </c>
      <c r="C4" s="67"/>
      <c r="D4" s="68"/>
      <c r="E4" s="67" t="s">
        <v>1</v>
      </c>
      <c r="F4" s="68" t="s">
        <v>40</v>
      </c>
      <c r="G4" s="67" t="s">
        <v>1</v>
      </c>
      <c r="H4" s="68" t="s">
        <v>40</v>
      </c>
      <c r="I4" s="67" t="s">
        <v>1</v>
      </c>
      <c r="J4" s="68" t="s">
        <v>40</v>
      </c>
      <c r="K4" s="67" t="s">
        <v>1</v>
      </c>
      <c r="L4" s="68" t="s">
        <v>40</v>
      </c>
      <c r="M4" s="67" t="s">
        <v>1</v>
      </c>
      <c r="N4" s="68" t="s">
        <v>37</v>
      </c>
      <c r="O4" s="67" t="s">
        <v>37</v>
      </c>
      <c r="P4" s="68" t="s">
        <v>1</v>
      </c>
      <c r="Q4" s="67" t="s">
        <v>1</v>
      </c>
      <c r="R4" s="68" t="s">
        <v>37</v>
      </c>
      <c r="S4" s="67" t="s">
        <v>37</v>
      </c>
      <c r="T4" s="68" t="s">
        <v>1</v>
      </c>
      <c r="U4" s="67" t="s">
        <v>1</v>
      </c>
      <c r="V4" s="68" t="s">
        <v>37</v>
      </c>
      <c r="W4" s="67" t="s">
        <v>83</v>
      </c>
      <c r="X4" s="68" t="s">
        <v>83</v>
      </c>
      <c r="Y4" s="67" t="s">
        <v>4</v>
      </c>
      <c r="Z4" s="68" t="s">
        <v>40</v>
      </c>
      <c r="AA4" s="67" t="s">
        <v>4</v>
      </c>
      <c r="AB4" s="68" t="s">
        <v>40</v>
      </c>
      <c r="AC4" s="67" t="s">
        <v>4</v>
      </c>
      <c r="AD4" s="68" t="s">
        <v>40</v>
      </c>
      <c r="AE4" s="67" t="s">
        <v>4</v>
      </c>
      <c r="AF4" s="68" t="s">
        <v>40</v>
      </c>
      <c r="AG4" s="67" t="s">
        <v>4</v>
      </c>
      <c r="AH4" s="68" t="s">
        <v>40</v>
      </c>
      <c r="AI4" s="67" t="s">
        <v>4</v>
      </c>
      <c r="AJ4" s="68" t="s">
        <v>40</v>
      </c>
      <c r="AK4" s="67" t="s">
        <v>4</v>
      </c>
      <c r="AL4" s="68" t="s">
        <v>40</v>
      </c>
      <c r="AM4" s="67" t="s">
        <v>4</v>
      </c>
      <c r="AN4" s="68" t="s">
        <v>40</v>
      </c>
      <c r="AO4" s="67" t="s">
        <v>4</v>
      </c>
      <c r="AP4" s="68" t="s">
        <v>40</v>
      </c>
      <c r="AQ4" s="67" t="s">
        <v>4</v>
      </c>
      <c r="AR4" s="68" t="s">
        <v>40</v>
      </c>
    </row>
    <row r="5" spans="1:44" ht="24" customHeight="1">
      <c r="A5" s="89"/>
      <c r="B5" s="32" t="s">
        <v>23</v>
      </c>
      <c r="C5" s="67"/>
      <c r="D5" s="68"/>
      <c r="E5" s="67" t="s">
        <v>40</v>
      </c>
      <c r="F5" s="68" t="s">
        <v>1</v>
      </c>
      <c r="G5" s="67" t="s">
        <v>40</v>
      </c>
      <c r="H5" s="68" t="s">
        <v>1</v>
      </c>
      <c r="I5" s="67" t="s">
        <v>40</v>
      </c>
      <c r="J5" s="68" t="s">
        <v>1</v>
      </c>
      <c r="K5" s="67" t="s">
        <v>40</v>
      </c>
      <c r="L5" s="68" t="s">
        <v>1</v>
      </c>
      <c r="M5" s="67" t="s">
        <v>40</v>
      </c>
      <c r="N5" s="68" t="s">
        <v>37</v>
      </c>
      <c r="O5" s="67" t="s">
        <v>37</v>
      </c>
      <c r="P5" s="68" t="s">
        <v>40</v>
      </c>
      <c r="Q5" s="67" t="s">
        <v>40</v>
      </c>
      <c r="R5" s="68" t="s">
        <v>37</v>
      </c>
      <c r="S5" s="67" t="s">
        <v>37</v>
      </c>
      <c r="T5" s="68" t="s">
        <v>40</v>
      </c>
      <c r="U5" s="67" t="s">
        <v>40</v>
      </c>
      <c r="V5" s="68" t="s">
        <v>37</v>
      </c>
      <c r="W5" s="67" t="s">
        <v>83</v>
      </c>
      <c r="X5" s="68" t="s">
        <v>83</v>
      </c>
      <c r="Y5" s="67" t="s">
        <v>2</v>
      </c>
      <c r="Z5" s="68" t="s">
        <v>1</v>
      </c>
      <c r="AA5" s="67" t="s">
        <v>2</v>
      </c>
      <c r="AB5" s="68" t="s">
        <v>1</v>
      </c>
      <c r="AC5" s="67" t="s">
        <v>2</v>
      </c>
      <c r="AD5" s="68" t="s">
        <v>1</v>
      </c>
      <c r="AE5" s="67" t="s">
        <v>2</v>
      </c>
      <c r="AF5" s="68" t="s">
        <v>1</v>
      </c>
      <c r="AG5" s="67" t="s">
        <v>2</v>
      </c>
      <c r="AH5" s="68" t="s">
        <v>1</v>
      </c>
      <c r="AI5" s="67" t="s">
        <v>2</v>
      </c>
      <c r="AJ5" s="68" t="s">
        <v>1</v>
      </c>
      <c r="AK5" s="67" t="s">
        <v>2</v>
      </c>
      <c r="AL5" s="68" t="s">
        <v>1</v>
      </c>
      <c r="AM5" s="67" t="s">
        <v>2</v>
      </c>
      <c r="AN5" s="68" t="s">
        <v>1</v>
      </c>
      <c r="AO5" s="67" t="s">
        <v>2</v>
      </c>
      <c r="AP5" s="68" t="s">
        <v>1</v>
      </c>
      <c r="AQ5" s="67" t="s">
        <v>2</v>
      </c>
      <c r="AR5" s="68" t="s">
        <v>1</v>
      </c>
    </row>
    <row r="6" spans="1:44" ht="12" customHeight="1">
      <c r="A6" s="89"/>
      <c r="B6" s="71"/>
      <c r="C6" s="72"/>
      <c r="D6" s="73"/>
      <c r="E6" s="72"/>
      <c r="F6" s="73"/>
      <c r="G6" s="72"/>
      <c r="H6" s="73"/>
      <c r="I6" s="72"/>
      <c r="J6" s="73"/>
      <c r="K6" s="72"/>
      <c r="L6" s="73"/>
      <c r="M6" s="72"/>
      <c r="N6" s="73"/>
      <c r="O6" s="72"/>
      <c r="P6" s="73"/>
      <c r="Q6" s="72"/>
      <c r="R6" s="73"/>
      <c r="S6" s="72"/>
      <c r="T6" s="73"/>
      <c r="U6" s="72"/>
      <c r="V6" s="73"/>
      <c r="W6" s="72"/>
      <c r="X6" s="73"/>
      <c r="Y6" s="72"/>
      <c r="Z6" s="73"/>
      <c r="AA6" s="72"/>
      <c r="AB6" s="73"/>
      <c r="AC6" s="72"/>
      <c r="AD6" s="73"/>
      <c r="AE6" s="72"/>
      <c r="AF6" s="73"/>
      <c r="AG6" s="72"/>
      <c r="AH6" s="73"/>
      <c r="AI6" s="72"/>
      <c r="AJ6" s="73"/>
      <c r="AK6" s="72"/>
      <c r="AL6" s="73"/>
      <c r="AM6" s="72"/>
      <c r="AN6" s="73"/>
      <c r="AO6" s="72"/>
      <c r="AP6" s="73"/>
      <c r="AQ6" s="72"/>
      <c r="AR6" s="73"/>
    </row>
    <row r="7" spans="1:44" ht="24" customHeight="1">
      <c r="A7" s="89"/>
      <c r="B7" s="32" t="s">
        <v>21</v>
      </c>
      <c r="C7" s="67"/>
      <c r="D7" s="68"/>
      <c r="E7" s="67" t="s">
        <v>55</v>
      </c>
      <c r="F7" s="68" t="s">
        <v>55</v>
      </c>
      <c r="G7" s="67" t="s">
        <v>55</v>
      </c>
      <c r="H7" s="68" t="s">
        <v>55</v>
      </c>
      <c r="I7" s="67" t="s">
        <v>55</v>
      </c>
      <c r="J7" s="68" t="s">
        <v>55</v>
      </c>
      <c r="K7" s="67" t="s">
        <v>55</v>
      </c>
      <c r="L7" s="68" t="s">
        <v>55</v>
      </c>
      <c r="M7" s="67" t="s">
        <v>55</v>
      </c>
      <c r="N7" s="68" t="s">
        <v>55</v>
      </c>
      <c r="O7" s="67" t="s">
        <v>55</v>
      </c>
      <c r="P7" s="68" t="s">
        <v>55</v>
      </c>
      <c r="Q7" s="67" t="s">
        <v>55</v>
      </c>
      <c r="R7" s="68" t="s">
        <v>55</v>
      </c>
      <c r="S7" s="67" t="s">
        <v>55</v>
      </c>
      <c r="T7" s="68" t="s">
        <v>55</v>
      </c>
      <c r="U7" s="67" t="s">
        <v>55</v>
      </c>
      <c r="V7" s="68" t="s">
        <v>55</v>
      </c>
      <c r="W7" s="67" t="s">
        <v>79</v>
      </c>
      <c r="X7" s="68" t="s">
        <v>79</v>
      </c>
      <c r="Y7" s="67" t="s">
        <v>55</v>
      </c>
      <c r="Z7" s="68" t="s">
        <v>55</v>
      </c>
      <c r="AA7" s="67" t="s">
        <v>55</v>
      </c>
      <c r="AB7" s="68" t="s">
        <v>55</v>
      </c>
      <c r="AC7" s="67" t="s">
        <v>55</v>
      </c>
      <c r="AD7" s="68" t="s">
        <v>55</v>
      </c>
      <c r="AE7" s="67" t="s">
        <v>55</v>
      </c>
      <c r="AF7" s="68" t="s">
        <v>55</v>
      </c>
      <c r="AG7" s="67" t="s">
        <v>55</v>
      </c>
      <c r="AH7" s="68" t="s">
        <v>55</v>
      </c>
      <c r="AI7" s="67" t="s">
        <v>55</v>
      </c>
      <c r="AJ7" s="68" t="s">
        <v>55</v>
      </c>
      <c r="AK7" s="67" t="s">
        <v>55</v>
      </c>
      <c r="AL7" s="68" t="s">
        <v>55</v>
      </c>
      <c r="AM7" s="67" t="s">
        <v>55</v>
      </c>
      <c r="AN7" s="68" t="s">
        <v>55</v>
      </c>
      <c r="AO7" s="67" t="s">
        <v>55</v>
      </c>
      <c r="AP7" s="68" t="s">
        <v>55</v>
      </c>
      <c r="AQ7" s="67" t="s">
        <v>55</v>
      </c>
      <c r="AR7" s="68" t="s">
        <v>55</v>
      </c>
    </row>
    <row r="8" spans="1:44" ht="24" customHeight="1">
      <c r="A8" s="89"/>
      <c r="B8" s="33" t="s">
        <v>22</v>
      </c>
      <c r="C8" s="67"/>
      <c r="D8" s="68"/>
      <c r="E8" s="67" t="s">
        <v>55</v>
      </c>
      <c r="F8" s="68" t="s">
        <v>55</v>
      </c>
      <c r="G8" s="67" t="s">
        <v>55</v>
      </c>
      <c r="H8" s="68" t="s">
        <v>55</v>
      </c>
      <c r="I8" s="67" t="s">
        <v>55</v>
      </c>
      <c r="J8" s="68" t="s">
        <v>55</v>
      </c>
      <c r="K8" s="67" t="s">
        <v>55</v>
      </c>
      <c r="L8" s="68" t="s">
        <v>55</v>
      </c>
      <c r="M8" s="67" t="s">
        <v>55</v>
      </c>
      <c r="N8" s="68" t="s">
        <v>55</v>
      </c>
      <c r="O8" s="67" t="s">
        <v>55</v>
      </c>
      <c r="P8" s="68" t="s">
        <v>55</v>
      </c>
      <c r="Q8" s="67" t="s">
        <v>55</v>
      </c>
      <c r="R8" s="68" t="s">
        <v>55</v>
      </c>
      <c r="S8" s="67" t="s">
        <v>55</v>
      </c>
      <c r="T8" s="68" t="s">
        <v>55</v>
      </c>
      <c r="U8" s="67" t="s">
        <v>55</v>
      </c>
      <c r="V8" s="68" t="s">
        <v>55</v>
      </c>
      <c r="W8" s="67" t="s">
        <v>79</v>
      </c>
      <c r="X8" s="68" t="s">
        <v>79</v>
      </c>
      <c r="Y8" s="67" t="s">
        <v>55</v>
      </c>
      <c r="Z8" s="68" t="s">
        <v>55</v>
      </c>
      <c r="AA8" s="67" t="s">
        <v>55</v>
      </c>
      <c r="AB8" s="68" t="s">
        <v>55</v>
      </c>
      <c r="AC8" s="67" t="s">
        <v>55</v>
      </c>
      <c r="AD8" s="68" t="s">
        <v>55</v>
      </c>
      <c r="AE8" s="67" t="s">
        <v>55</v>
      </c>
      <c r="AF8" s="68" t="s">
        <v>55</v>
      </c>
      <c r="AG8" s="67" t="s">
        <v>55</v>
      </c>
      <c r="AH8" s="68" t="s">
        <v>55</v>
      </c>
      <c r="AI8" s="67" t="s">
        <v>55</v>
      </c>
      <c r="AJ8" s="68" t="s">
        <v>55</v>
      </c>
      <c r="AK8" s="67" t="s">
        <v>55</v>
      </c>
      <c r="AL8" s="68" t="s">
        <v>55</v>
      </c>
      <c r="AM8" s="67" t="s">
        <v>55</v>
      </c>
      <c r="AN8" s="68" t="s">
        <v>55</v>
      </c>
      <c r="AO8" s="67" t="s">
        <v>55</v>
      </c>
      <c r="AP8" s="68" t="s">
        <v>55</v>
      </c>
      <c r="AQ8" s="67" t="s">
        <v>55</v>
      </c>
      <c r="AR8" s="68" t="s">
        <v>55</v>
      </c>
    </row>
    <row r="9" spans="1:44" ht="12" customHeight="1">
      <c r="A9" s="42"/>
      <c r="B9" s="34"/>
      <c r="C9" s="18"/>
      <c r="D9" s="19"/>
      <c r="E9" s="18"/>
      <c r="F9" s="19"/>
      <c r="G9" s="18"/>
      <c r="H9" s="19"/>
      <c r="I9" s="18"/>
      <c r="J9" s="19"/>
      <c r="K9" s="18"/>
      <c r="L9" s="19"/>
      <c r="M9" s="18"/>
      <c r="N9" s="19"/>
      <c r="O9" s="18"/>
      <c r="P9" s="19"/>
      <c r="Q9" s="18"/>
      <c r="R9" s="19"/>
      <c r="S9" s="18"/>
      <c r="T9" s="19"/>
      <c r="U9" s="18"/>
      <c r="V9" s="19"/>
      <c r="W9" s="18"/>
      <c r="X9" s="19"/>
      <c r="Y9" s="18"/>
      <c r="Z9" s="19"/>
      <c r="AA9" s="18"/>
      <c r="AB9" s="19"/>
      <c r="AC9" s="18"/>
      <c r="AD9" s="19"/>
      <c r="AE9" s="18"/>
      <c r="AF9" s="19"/>
      <c r="AG9" s="18"/>
      <c r="AH9" s="19"/>
      <c r="AI9" s="18"/>
      <c r="AJ9" s="19"/>
      <c r="AK9" s="18"/>
      <c r="AL9" s="19"/>
      <c r="AM9" s="18"/>
      <c r="AN9" s="19"/>
      <c r="AO9" s="18"/>
      <c r="AP9" s="19"/>
      <c r="AQ9" s="18"/>
      <c r="AR9" s="19"/>
    </row>
    <row r="10" spans="1:44" ht="24" customHeight="1">
      <c r="A10" s="89" t="s">
        <v>15</v>
      </c>
      <c r="B10" s="35" t="s">
        <v>24</v>
      </c>
      <c r="C10" s="67" t="s">
        <v>59</v>
      </c>
      <c r="D10" s="68" t="s">
        <v>59</v>
      </c>
      <c r="E10" s="67" t="s">
        <v>1</v>
      </c>
      <c r="F10" s="68" t="s">
        <v>3</v>
      </c>
      <c r="G10" s="67" t="s">
        <v>4</v>
      </c>
      <c r="H10" s="68" t="s">
        <v>3</v>
      </c>
      <c r="I10" s="67" t="s">
        <v>4</v>
      </c>
      <c r="J10" s="68" t="s">
        <v>3</v>
      </c>
      <c r="K10" s="67" t="s">
        <v>4</v>
      </c>
      <c r="L10" s="68" t="s">
        <v>3</v>
      </c>
      <c r="M10" s="67" t="s">
        <v>5</v>
      </c>
      <c r="N10" s="68" t="s">
        <v>3</v>
      </c>
      <c r="O10" s="67" t="s">
        <v>145</v>
      </c>
      <c r="P10" s="68" t="s">
        <v>3</v>
      </c>
      <c r="Q10" s="67" t="s">
        <v>4</v>
      </c>
      <c r="R10" s="68" t="s">
        <v>5</v>
      </c>
      <c r="S10" s="67" t="s">
        <v>4</v>
      </c>
      <c r="T10" s="68" t="s">
        <v>3</v>
      </c>
      <c r="U10" s="67" t="s">
        <v>4</v>
      </c>
      <c r="V10" s="68" t="s">
        <v>3</v>
      </c>
      <c r="W10" s="67"/>
      <c r="X10" s="68"/>
      <c r="Y10" s="67" t="s">
        <v>4</v>
      </c>
      <c r="Z10" s="68" t="s">
        <v>3</v>
      </c>
      <c r="AA10" s="67" t="s">
        <v>4</v>
      </c>
      <c r="AB10" s="68" t="s">
        <v>3</v>
      </c>
      <c r="AC10" s="67" t="s">
        <v>4</v>
      </c>
      <c r="AD10" s="68" t="s">
        <v>3</v>
      </c>
      <c r="AE10" s="67" t="s">
        <v>4</v>
      </c>
      <c r="AF10" s="68" t="s">
        <v>3</v>
      </c>
      <c r="AG10" s="67" t="s">
        <v>4</v>
      </c>
      <c r="AH10" s="68" t="s">
        <v>3</v>
      </c>
      <c r="AI10" s="67" t="s">
        <v>4</v>
      </c>
      <c r="AJ10" s="68" t="s">
        <v>3</v>
      </c>
      <c r="AK10" s="67" t="s">
        <v>4</v>
      </c>
      <c r="AL10" s="68" t="s">
        <v>3</v>
      </c>
      <c r="AM10" s="67" t="s">
        <v>4</v>
      </c>
      <c r="AN10" s="68" t="s">
        <v>3</v>
      </c>
      <c r="AO10" s="67" t="s">
        <v>4</v>
      </c>
      <c r="AP10" s="68" t="s">
        <v>3</v>
      </c>
      <c r="AQ10" s="67" t="s">
        <v>4</v>
      </c>
      <c r="AR10" s="68" t="s">
        <v>3</v>
      </c>
    </row>
    <row r="11" spans="1:44" ht="24" customHeight="1">
      <c r="A11" s="89"/>
      <c r="B11" s="36" t="s">
        <v>23</v>
      </c>
      <c r="C11" s="67" t="s">
        <v>59</v>
      </c>
      <c r="D11" s="68" t="s">
        <v>59</v>
      </c>
      <c r="E11" s="67" t="s">
        <v>3</v>
      </c>
      <c r="F11" s="68" t="s">
        <v>1</v>
      </c>
      <c r="G11" s="67" t="s">
        <v>3</v>
      </c>
      <c r="H11" s="68" t="s">
        <v>4</v>
      </c>
      <c r="I11" s="67" t="s">
        <v>3</v>
      </c>
      <c r="J11" s="68" t="s">
        <v>4</v>
      </c>
      <c r="K11" s="67" t="s">
        <v>3</v>
      </c>
      <c r="L11" s="68" t="s">
        <v>4</v>
      </c>
      <c r="M11" s="67" t="s">
        <v>3</v>
      </c>
      <c r="N11" s="68" t="s">
        <v>5</v>
      </c>
      <c r="O11" s="67" t="s">
        <v>3</v>
      </c>
      <c r="P11" s="68" t="s">
        <v>145</v>
      </c>
      <c r="Q11" s="67" t="s">
        <v>5</v>
      </c>
      <c r="R11" s="68" t="s">
        <v>4</v>
      </c>
      <c r="S11" s="67" t="s">
        <v>3</v>
      </c>
      <c r="T11" s="68" t="s">
        <v>4</v>
      </c>
      <c r="U11" s="67" t="s">
        <v>3</v>
      </c>
      <c r="V11" s="68" t="s">
        <v>4</v>
      </c>
      <c r="W11" s="67"/>
      <c r="X11" s="68"/>
      <c r="Y11" s="67" t="s">
        <v>3</v>
      </c>
      <c r="Z11" s="68" t="s">
        <v>4</v>
      </c>
      <c r="AA11" s="67" t="s">
        <v>3</v>
      </c>
      <c r="AB11" s="68" t="s">
        <v>4</v>
      </c>
      <c r="AC11" s="67" t="s">
        <v>3</v>
      </c>
      <c r="AD11" s="68" t="s">
        <v>4</v>
      </c>
      <c r="AE11" s="67" t="s">
        <v>3</v>
      </c>
      <c r="AF11" s="68" t="s">
        <v>4</v>
      </c>
      <c r="AG11" s="67" t="s">
        <v>3</v>
      </c>
      <c r="AH11" s="68" t="s">
        <v>4</v>
      </c>
      <c r="AI11" s="67" t="s">
        <v>3</v>
      </c>
      <c r="AJ11" s="68" t="s">
        <v>4</v>
      </c>
      <c r="AK11" s="67" t="s">
        <v>3</v>
      </c>
      <c r="AL11" s="68" t="s">
        <v>4</v>
      </c>
      <c r="AM11" s="67" t="s">
        <v>3</v>
      </c>
      <c r="AN11" s="68" t="s">
        <v>4</v>
      </c>
      <c r="AO11" s="67" t="s">
        <v>3</v>
      </c>
      <c r="AP11" s="68" t="s">
        <v>4</v>
      </c>
      <c r="AQ11" s="67" t="s">
        <v>3</v>
      </c>
      <c r="AR11" s="68" t="s">
        <v>4</v>
      </c>
    </row>
    <row r="12" spans="1:44" ht="12" customHeight="1">
      <c r="A12" s="89"/>
      <c r="B12" s="74"/>
      <c r="C12" s="75"/>
      <c r="D12" s="76"/>
      <c r="E12" s="75"/>
      <c r="F12" s="76"/>
      <c r="G12" s="75"/>
      <c r="H12" s="76"/>
      <c r="I12" s="75"/>
      <c r="J12" s="76"/>
      <c r="K12" s="75"/>
      <c r="L12" s="76"/>
      <c r="M12" s="75"/>
      <c r="N12" s="76"/>
      <c r="O12" s="75"/>
      <c r="P12" s="76"/>
      <c r="Q12" s="75"/>
      <c r="R12" s="76"/>
      <c r="S12" s="75"/>
      <c r="T12" s="76"/>
      <c r="U12" s="75"/>
      <c r="V12" s="76"/>
      <c r="W12" s="75"/>
      <c r="X12" s="76"/>
      <c r="Y12" s="75"/>
      <c r="Z12" s="76"/>
      <c r="AA12" s="75"/>
      <c r="AB12" s="76"/>
      <c r="AC12" s="75"/>
      <c r="AD12" s="76"/>
      <c r="AE12" s="75"/>
      <c r="AF12" s="76"/>
      <c r="AG12" s="75"/>
      <c r="AH12" s="76"/>
      <c r="AI12" s="75"/>
      <c r="AJ12" s="76"/>
      <c r="AK12" s="75"/>
      <c r="AL12" s="76"/>
      <c r="AM12" s="75"/>
      <c r="AN12" s="76"/>
      <c r="AO12" s="75"/>
      <c r="AP12" s="76"/>
      <c r="AQ12" s="75"/>
      <c r="AR12" s="76"/>
    </row>
    <row r="13" spans="1:44" ht="24" customHeight="1">
      <c r="A13" s="89"/>
      <c r="B13" s="36" t="s">
        <v>21</v>
      </c>
      <c r="C13" s="67" t="s">
        <v>59</v>
      </c>
      <c r="D13" s="68" t="s">
        <v>59</v>
      </c>
      <c r="E13" s="67" t="s">
        <v>40</v>
      </c>
      <c r="F13" s="68" t="s">
        <v>6</v>
      </c>
      <c r="G13" s="67" t="s">
        <v>40</v>
      </c>
      <c r="H13" s="68" t="s">
        <v>6</v>
      </c>
      <c r="I13" s="67" t="s">
        <v>40</v>
      </c>
      <c r="J13" s="68" t="s">
        <v>6</v>
      </c>
      <c r="K13" s="67" t="s">
        <v>40</v>
      </c>
      <c r="L13" s="68" t="s">
        <v>6</v>
      </c>
      <c r="M13" s="67" t="s">
        <v>37</v>
      </c>
      <c r="N13" s="68" t="s">
        <v>6</v>
      </c>
      <c r="O13" s="67" t="s">
        <v>6</v>
      </c>
      <c r="P13" s="68" t="s">
        <v>37</v>
      </c>
      <c r="Q13" s="67" t="s">
        <v>37</v>
      </c>
      <c r="R13" s="68" t="s">
        <v>6</v>
      </c>
      <c r="S13" s="67" t="s">
        <v>6</v>
      </c>
      <c r="T13" s="68" t="s">
        <v>37</v>
      </c>
      <c r="U13" s="67" t="s">
        <v>37</v>
      </c>
      <c r="V13" s="68" t="s">
        <v>7</v>
      </c>
      <c r="W13" s="67"/>
      <c r="X13" s="68"/>
      <c r="Y13" s="67" t="s">
        <v>40</v>
      </c>
      <c r="Z13" s="68" t="s">
        <v>10</v>
      </c>
      <c r="AA13" s="67" t="s">
        <v>40</v>
      </c>
      <c r="AB13" s="68" t="s">
        <v>10</v>
      </c>
      <c r="AC13" s="67" t="s">
        <v>40</v>
      </c>
      <c r="AD13" s="68" t="s">
        <v>10</v>
      </c>
      <c r="AE13" s="67" t="s">
        <v>40</v>
      </c>
      <c r="AF13" s="68" t="s">
        <v>10</v>
      </c>
      <c r="AG13" s="67" t="s">
        <v>40</v>
      </c>
      <c r="AH13" s="68" t="s">
        <v>10</v>
      </c>
      <c r="AI13" s="67" t="s">
        <v>40</v>
      </c>
      <c r="AJ13" s="68" t="s">
        <v>10</v>
      </c>
      <c r="AK13" s="67" t="s">
        <v>40</v>
      </c>
      <c r="AL13" s="68" t="s">
        <v>10</v>
      </c>
      <c r="AM13" s="67" t="s">
        <v>40</v>
      </c>
      <c r="AN13" s="68" t="s">
        <v>10</v>
      </c>
      <c r="AO13" s="67" t="s">
        <v>40</v>
      </c>
      <c r="AP13" s="68" t="s">
        <v>10</v>
      </c>
      <c r="AQ13" s="67" t="s">
        <v>40</v>
      </c>
      <c r="AR13" s="68" t="s">
        <v>10</v>
      </c>
    </row>
    <row r="14" spans="1:44" ht="24" customHeight="1">
      <c r="A14" s="89"/>
      <c r="B14" s="37" t="s">
        <v>22</v>
      </c>
      <c r="C14" s="67" t="s">
        <v>59</v>
      </c>
      <c r="D14" s="68" t="s">
        <v>59</v>
      </c>
      <c r="E14" s="67" t="s">
        <v>6</v>
      </c>
      <c r="F14" s="68" t="s">
        <v>40</v>
      </c>
      <c r="G14" s="67" t="s">
        <v>6</v>
      </c>
      <c r="H14" s="68" t="s">
        <v>40</v>
      </c>
      <c r="I14" s="67" t="s">
        <v>6</v>
      </c>
      <c r="J14" s="68" t="s">
        <v>40</v>
      </c>
      <c r="K14" s="67" t="s">
        <v>6</v>
      </c>
      <c r="L14" s="68" t="s">
        <v>40</v>
      </c>
      <c r="M14" s="67" t="s">
        <v>37</v>
      </c>
      <c r="N14" s="68" t="s">
        <v>40</v>
      </c>
      <c r="O14" s="67" t="s">
        <v>40</v>
      </c>
      <c r="P14" s="68" t="s">
        <v>37</v>
      </c>
      <c r="Q14" s="67" t="s">
        <v>37</v>
      </c>
      <c r="R14" s="68" t="s">
        <v>40</v>
      </c>
      <c r="S14" s="67" t="s">
        <v>40</v>
      </c>
      <c r="T14" s="68" t="s">
        <v>37</v>
      </c>
      <c r="U14" s="67" t="s">
        <v>37</v>
      </c>
      <c r="V14" s="68" t="s">
        <v>40</v>
      </c>
      <c r="W14" s="67"/>
      <c r="X14" s="68"/>
      <c r="Y14" s="67" t="s">
        <v>6</v>
      </c>
      <c r="Z14" s="68" t="s">
        <v>40</v>
      </c>
      <c r="AA14" s="67" t="s">
        <v>6</v>
      </c>
      <c r="AB14" s="68" t="s">
        <v>40</v>
      </c>
      <c r="AC14" s="67" t="s">
        <v>6</v>
      </c>
      <c r="AD14" s="68" t="s">
        <v>40</v>
      </c>
      <c r="AE14" s="67" t="s">
        <v>6</v>
      </c>
      <c r="AF14" s="68" t="s">
        <v>40</v>
      </c>
      <c r="AG14" s="67" t="s">
        <v>6</v>
      </c>
      <c r="AH14" s="68" t="s">
        <v>40</v>
      </c>
      <c r="AI14" s="67" t="s">
        <v>6</v>
      </c>
      <c r="AJ14" s="68" t="s">
        <v>40</v>
      </c>
      <c r="AK14" s="67" t="s">
        <v>6</v>
      </c>
      <c r="AL14" s="68" t="s">
        <v>40</v>
      </c>
      <c r="AM14" s="67" t="s">
        <v>6</v>
      </c>
      <c r="AN14" s="68" t="s">
        <v>40</v>
      </c>
      <c r="AO14" s="67" t="s">
        <v>6</v>
      </c>
      <c r="AP14" s="68" t="s">
        <v>40</v>
      </c>
      <c r="AQ14" s="67" t="s">
        <v>6</v>
      </c>
      <c r="AR14" s="68" t="s">
        <v>40</v>
      </c>
    </row>
    <row r="15" spans="1:44" ht="12" customHeight="1">
      <c r="A15" s="42"/>
      <c r="B15" s="34"/>
      <c r="C15" s="20"/>
      <c r="D15" s="21"/>
      <c r="E15" s="20"/>
      <c r="F15" s="21"/>
      <c r="G15" s="20"/>
      <c r="H15" s="21"/>
      <c r="I15" s="20"/>
      <c r="J15" s="21"/>
      <c r="K15" s="20"/>
      <c r="L15" s="21"/>
      <c r="M15" s="20"/>
      <c r="N15" s="21"/>
      <c r="O15" s="20"/>
      <c r="P15" s="21"/>
      <c r="Q15" s="20"/>
      <c r="R15" s="21"/>
      <c r="S15" s="20"/>
      <c r="T15" s="21"/>
      <c r="U15" s="20"/>
      <c r="V15" s="21"/>
      <c r="W15" s="20"/>
      <c r="X15" s="21"/>
      <c r="Y15" s="20"/>
      <c r="Z15" s="21"/>
      <c r="AA15" s="20"/>
      <c r="AB15" s="21"/>
      <c r="AC15" s="20"/>
      <c r="AD15" s="21"/>
      <c r="AE15" s="20"/>
      <c r="AF15" s="21"/>
      <c r="AG15" s="20"/>
      <c r="AH15" s="21"/>
      <c r="AI15" s="20"/>
      <c r="AJ15" s="21"/>
      <c r="AK15" s="20"/>
      <c r="AL15" s="21"/>
      <c r="AM15" s="20"/>
      <c r="AN15" s="21"/>
      <c r="AO15" s="20"/>
      <c r="AP15" s="21"/>
      <c r="AQ15" s="20"/>
      <c r="AR15" s="21"/>
    </row>
    <row r="16" spans="1:44" ht="24" customHeight="1">
      <c r="A16" s="89" t="s">
        <v>49</v>
      </c>
      <c r="B16" s="38" t="s">
        <v>24</v>
      </c>
      <c r="C16" s="67" t="s">
        <v>0</v>
      </c>
      <c r="D16" s="68" t="s">
        <v>145</v>
      </c>
      <c r="E16" s="67" t="s">
        <v>1</v>
      </c>
      <c r="F16" s="68" t="s">
        <v>145</v>
      </c>
      <c r="G16" s="67" t="s">
        <v>0</v>
      </c>
      <c r="H16" s="68" t="s">
        <v>145</v>
      </c>
      <c r="I16" s="67" t="s">
        <v>0</v>
      </c>
      <c r="J16" s="68" t="s">
        <v>145</v>
      </c>
      <c r="K16" s="67" t="s">
        <v>0</v>
      </c>
      <c r="L16" s="68" t="s">
        <v>4</v>
      </c>
      <c r="M16" s="67" t="s">
        <v>145</v>
      </c>
      <c r="N16" s="68" t="s">
        <v>37</v>
      </c>
      <c r="O16" s="67" t="s">
        <v>37</v>
      </c>
      <c r="P16" s="68" t="s">
        <v>145</v>
      </c>
      <c r="Q16" s="67" t="s">
        <v>145</v>
      </c>
      <c r="R16" s="68" t="s">
        <v>37</v>
      </c>
      <c r="S16" s="67" t="s">
        <v>37</v>
      </c>
      <c r="T16" s="68" t="s">
        <v>0</v>
      </c>
      <c r="U16" s="67"/>
      <c r="V16" s="68"/>
      <c r="W16" s="67" t="s">
        <v>80</v>
      </c>
      <c r="X16" s="68" t="s">
        <v>80</v>
      </c>
      <c r="Y16" s="67" t="s">
        <v>0</v>
      </c>
      <c r="Z16" s="68" t="s">
        <v>4</v>
      </c>
      <c r="AA16" s="67" t="s">
        <v>0</v>
      </c>
      <c r="AB16" s="68" t="s">
        <v>4</v>
      </c>
      <c r="AC16" s="67" t="s">
        <v>0</v>
      </c>
      <c r="AD16" s="68" t="s">
        <v>4</v>
      </c>
      <c r="AE16" s="67" t="s">
        <v>0</v>
      </c>
      <c r="AF16" s="68" t="s">
        <v>4</v>
      </c>
      <c r="AG16" s="67" t="s">
        <v>0</v>
      </c>
      <c r="AH16" s="68" t="s">
        <v>4</v>
      </c>
      <c r="AI16" s="67" t="s">
        <v>0</v>
      </c>
      <c r="AJ16" s="68" t="s">
        <v>4</v>
      </c>
      <c r="AK16" s="67" t="s">
        <v>0</v>
      </c>
      <c r="AL16" s="68" t="s">
        <v>4</v>
      </c>
      <c r="AM16" s="67" t="s">
        <v>0</v>
      </c>
      <c r="AN16" s="68" t="s">
        <v>4</v>
      </c>
      <c r="AO16" s="67" t="s">
        <v>0</v>
      </c>
      <c r="AP16" s="68" t="s">
        <v>4</v>
      </c>
      <c r="AQ16" s="67" t="s">
        <v>0</v>
      </c>
      <c r="AR16" s="68" t="s">
        <v>4</v>
      </c>
    </row>
    <row r="17" spans="1:44" ht="24" customHeight="1">
      <c r="A17" s="89"/>
      <c r="B17" s="32" t="s">
        <v>23</v>
      </c>
      <c r="C17" s="67" t="s">
        <v>145</v>
      </c>
      <c r="D17" s="68" t="s">
        <v>0</v>
      </c>
      <c r="E17" s="67" t="s">
        <v>145</v>
      </c>
      <c r="F17" s="68" t="s">
        <v>1</v>
      </c>
      <c r="G17" s="67" t="s">
        <v>145</v>
      </c>
      <c r="H17" s="68" t="s">
        <v>0</v>
      </c>
      <c r="I17" s="67" t="s">
        <v>145</v>
      </c>
      <c r="J17" s="68" t="s">
        <v>0</v>
      </c>
      <c r="K17" s="67" t="s">
        <v>4</v>
      </c>
      <c r="L17" s="68" t="s">
        <v>0</v>
      </c>
      <c r="M17" s="67" t="s">
        <v>0</v>
      </c>
      <c r="N17" s="68" t="s">
        <v>37</v>
      </c>
      <c r="O17" s="67" t="s">
        <v>37</v>
      </c>
      <c r="P17" s="68" t="s">
        <v>0</v>
      </c>
      <c r="Q17" s="67" t="s">
        <v>0</v>
      </c>
      <c r="R17" s="68" t="s">
        <v>37</v>
      </c>
      <c r="S17" s="67" t="s">
        <v>37</v>
      </c>
      <c r="T17" s="68" t="s">
        <v>145</v>
      </c>
      <c r="U17" s="67"/>
      <c r="V17" s="68"/>
      <c r="W17" s="67" t="s">
        <v>80</v>
      </c>
      <c r="X17" s="68" t="s">
        <v>80</v>
      </c>
      <c r="Y17" s="67" t="s">
        <v>38</v>
      </c>
      <c r="Z17" s="68" t="s">
        <v>0</v>
      </c>
      <c r="AA17" s="67" t="s">
        <v>38</v>
      </c>
      <c r="AB17" s="68" t="s">
        <v>0</v>
      </c>
      <c r="AC17" s="67" t="s">
        <v>38</v>
      </c>
      <c r="AD17" s="68" t="s">
        <v>0</v>
      </c>
      <c r="AE17" s="67" t="s">
        <v>38</v>
      </c>
      <c r="AF17" s="68" t="s">
        <v>0</v>
      </c>
      <c r="AG17" s="67" t="s">
        <v>38</v>
      </c>
      <c r="AH17" s="68" t="s">
        <v>0</v>
      </c>
      <c r="AI17" s="67" t="s">
        <v>38</v>
      </c>
      <c r="AJ17" s="68" t="s">
        <v>0</v>
      </c>
      <c r="AK17" s="67" t="s">
        <v>38</v>
      </c>
      <c r="AL17" s="68" t="s">
        <v>0</v>
      </c>
      <c r="AM17" s="67" t="s">
        <v>38</v>
      </c>
      <c r="AN17" s="68" t="s">
        <v>0</v>
      </c>
      <c r="AO17" s="67" t="s">
        <v>38</v>
      </c>
      <c r="AP17" s="68" t="s">
        <v>0</v>
      </c>
      <c r="AQ17" s="67" t="s">
        <v>38</v>
      </c>
      <c r="AR17" s="68" t="s">
        <v>0</v>
      </c>
    </row>
    <row r="18" spans="1:44" ht="12" customHeight="1">
      <c r="A18" s="89"/>
      <c r="B18" s="77"/>
      <c r="C18" s="78"/>
      <c r="D18" s="80"/>
      <c r="E18" s="78"/>
      <c r="F18" s="80"/>
      <c r="G18" s="78"/>
      <c r="H18" s="80"/>
      <c r="I18" s="78"/>
      <c r="J18" s="81"/>
      <c r="K18" s="78"/>
      <c r="L18" s="80"/>
      <c r="M18" s="78"/>
      <c r="N18" s="80"/>
      <c r="O18" s="78"/>
      <c r="P18" s="80"/>
      <c r="Q18" s="78"/>
      <c r="R18" s="80"/>
      <c r="S18" s="78"/>
      <c r="T18" s="80"/>
      <c r="U18" s="78"/>
      <c r="V18" s="80"/>
      <c r="W18" s="78"/>
      <c r="X18" s="80"/>
      <c r="Y18" s="78"/>
      <c r="Z18" s="80"/>
      <c r="AA18" s="78"/>
      <c r="AB18" s="80"/>
      <c r="AC18" s="78"/>
      <c r="AD18" s="80"/>
      <c r="AE18" s="78"/>
      <c r="AF18" s="80"/>
      <c r="AG18" s="78"/>
      <c r="AH18" s="80"/>
      <c r="AI18" s="78"/>
      <c r="AJ18" s="79"/>
      <c r="AK18" s="78"/>
      <c r="AL18" s="79"/>
      <c r="AM18" s="78"/>
      <c r="AN18" s="79"/>
      <c r="AO18" s="78"/>
      <c r="AP18" s="79"/>
      <c r="AQ18" s="78"/>
      <c r="AR18" s="79"/>
    </row>
    <row r="19" spans="1:44" ht="24" customHeight="1">
      <c r="A19" s="89"/>
      <c r="B19" s="32" t="s">
        <v>21</v>
      </c>
      <c r="C19" s="67"/>
      <c r="D19" s="68"/>
      <c r="E19" s="67"/>
      <c r="F19" s="68"/>
      <c r="G19" s="67"/>
      <c r="H19" s="68"/>
      <c r="I19" s="67"/>
      <c r="J19" s="68"/>
      <c r="K19" s="67"/>
      <c r="L19" s="68"/>
      <c r="M19" s="67"/>
      <c r="N19" s="68"/>
      <c r="O19" s="67"/>
      <c r="P19" s="68"/>
      <c r="Q19" s="67"/>
      <c r="R19" s="68"/>
      <c r="S19" s="67"/>
      <c r="T19" s="68"/>
      <c r="U19" s="67"/>
      <c r="V19" s="68"/>
      <c r="W19" s="67"/>
      <c r="X19" s="68"/>
      <c r="Y19" s="67"/>
      <c r="Z19" s="68"/>
      <c r="AA19" s="67"/>
      <c r="AB19" s="68"/>
      <c r="AC19" s="67"/>
      <c r="AD19" s="68"/>
      <c r="AE19" s="67"/>
      <c r="AF19" s="68"/>
      <c r="AG19" s="67"/>
      <c r="AH19" s="68"/>
      <c r="AI19" s="67"/>
      <c r="AJ19" s="68"/>
      <c r="AK19" s="67"/>
      <c r="AL19" s="68"/>
      <c r="AM19" s="67"/>
      <c r="AN19" s="68"/>
      <c r="AO19" s="67"/>
      <c r="AP19" s="68"/>
      <c r="AQ19" s="67"/>
      <c r="AR19" s="68"/>
    </row>
    <row r="20" spans="1:44" ht="24" customHeight="1">
      <c r="A20" s="89"/>
      <c r="B20" s="33" t="s">
        <v>22</v>
      </c>
      <c r="C20" s="67"/>
      <c r="D20" s="68"/>
      <c r="E20" s="67"/>
      <c r="F20" s="68"/>
      <c r="G20" s="67"/>
      <c r="H20" s="68"/>
      <c r="I20" s="67"/>
      <c r="J20" s="68"/>
      <c r="K20" s="67"/>
      <c r="L20" s="68"/>
      <c r="M20" s="67"/>
      <c r="N20" s="68"/>
      <c r="O20" s="67"/>
      <c r="P20" s="68"/>
      <c r="Q20" s="67"/>
      <c r="R20" s="68"/>
      <c r="S20" s="67"/>
      <c r="T20" s="68"/>
      <c r="U20" s="67"/>
      <c r="V20" s="68"/>
      <c r="W20" s="67"/>
      <c r="X20" s="68"/>
      <c r="Y20" s="67"/>
      <c r="Z20" s="68"/>
      <c r="AA20" s="67"/>
      <c r="AB20" s="68"/>
      <c r="AC20" s="67"/>
      <c r="AD20" s="68"/>
      <c r="AE20" s="67"/>
      <c r="AF20" s="68"/>
      <c r="AG20" s="67"/>
      <c r="AH20" s="68"/>
      <c r="AI20" s="67"/>
      <c r="AJ20" s="68"/>
      <c r="AK20" s="67"/>
      <c r="AL20" s="68"/>
      <c r="AM20" s="67"/>
      <c r="AN20" s="68"/>
      <c r="AO20" s="67"/>
      <c r="AP20" s="68"/>
      <c r="AQ20" s="67"/>
      <c r="AR20" s="68"/>
    </row>
    <row r="21" spans="1:44" ht="12" customHeight="1">
      <c r="A21" s="42"/>
      <c r="B21" s="34"/>
      <c r="C21" s="18"/>
      <c r="D21" s="22"/>
      <c r="E21" s="18"/>
      <c r="F21" s="22"/>
      <c r="G21" s="18"/>
      <c r="H21" s="22"/>
      <c r="I21" s="18"/>
      <c r="J21" s="22"/>
      <c r="K21" s="18"/>
      <c r="L21" s="22"/>
      <c r="M21" s="18"/>
      <c r="N21" s="22"/>
      <c r="O21" s="18"/>
      <c r="P21" s="22"/>
      <c r="Q21" s="18"/>
      <c r="R21" s="22"/>
      <c r="S21" s="18"/>
      <c r="T21" s="22"/>
      <c r="U21" s="18"/>
      <c r="V21" s="22"/>
      <c r="W21" s="18"/>
      <c r="X21" s="22"/>
      <c r="Y21" s="18"/>
      <c r="Z21" s="22"/>
      <c r="AA21" s="18"/>
      <c r="AB21" s="22"/>
      <c r="AC21" s="18"/>
      <c r="AD21" s="22"/>
      <c r="AE21" s="18"/>
      <c r="AF21" s="22"/>
      <c r="AG21" s="18"/>
      <c r="AH21" s="22"/>
      <c r="AI21" s="18"/>
      <c r="AJ21" s="22"/>
      <c r="AK21" s="18"/>
      <c r="AL21" s="22"/>
      <c r="AM21" s="18"/>
      <c r="AN21" s="22"/>
      <c r="AO21" s="18"/>
      <c r="AP21" s="22"/>
      <c r="AQ21" s="18"/>
      <c r="AR21" s="22"/>
    </row>
    <row r="22" spans="1:44" ht="24" customHeight="1">
      <c r="A22" s="89" t="s">
        <v>16</v>
      </c>
      <c r="B22" s="38" t="s">
        <v>24</v>
      </c>
      <c r="C22" s="67" t="s">
        <v>0</v>
      </c>
      <c r="D22" s="68" t="s">
        <v>1</v>
      </c>
      <c r="E22" s="67" t="s">
        <v>2</v>
      </c>
      <c r="F22" s="68" t="s">
        <v>4</v>
      </c>
      <c r="G22" s="67" t="s">
        <v>2</v>
      </c>
      <c r="H22" s="68" t="s">
        <v>5</v>
      </c>
      <c r="I22" s="67" t="s">
        <v>2</v>
      </c>
      <c r="J22" s="68" t="s">
        <v>5</v>
      </c>
      <c r="K22" s="67" t="s">
        <v>2</v>
      </c>
      <c r="L22" s="68" t="s">
        <v>5</v>
      </c>
      <c r="M22" s="67" t="s">
        <v>2</v>
      </c>
      <c r="N22" s="68" t="s">
        <v>5</v>
      </c>
      <c r="O22" s="67" t="s">
        <v>2</v>
      </c>
      <c r="P22" s="68" t="s">
        <v>4</v>
      </c>
      <c r="Q22" s="67" t="s">
        <v>57</v>
      </c>
      <c r="R22" s="68" t="s">
        <v>57</v>
      </c>
      <c r="S22" s="67" t="s">
        <v>2</v>
      </c>
      <c r="T22" s="68" t="s">
        <v>85</v>
      </c>
      <c r="U22" s="67" t="s">
        <v>85</v>
      </c>
      <c r="V22" s="68" t="s">
        <v>85</v>
      </c>
      <c r="W22" s="67" t="s">
        <v>84</v>
      </c>
      <c r="X22" s="68" t="s">
        <v>84</v>
      </c>
      <c r="Y22" s="67" t="s">
        <v>2</v>
      </c>
      <c r="Z22" s="68" t="s">
        <v>5</v>
      </c>
      <c r="AA22" s="67" t="s">
        <v>2</v>
      </c>
      <c r="AB22" s="68" t="s">
        <v>5</v>
      </c>
      <c r="AC22" s="67" t="s">
        <v>2</v>
      </c>
      <c r="AD22" s="68" t="s">
        <v>5</v>
      </c>
      <c r="AE22" s="67" t="s">
        <v>2</v>
      </c>
      <c r="AF22" s="68" t="s">
        <v>5</v>
      </c>
      <c r="AG22" s="67" t="s">
        <v>2</v>
      </c>
      <c r="AH22" s="68" t="s">
        <v>5</v>
      </c>
      <c r="AI22" s="67" t="s">
        <v>2</v>
      </c>
      <c r="AJ22" s="68" t="s">
        <v>5</v>
      </c>
      <c r="AK22" s="67" t="s">
        <v>2</v>
      </c>
      <c r="AL22" s="68" t="s">
        <v>5</v>
      </c>
      <c r="AM22" s="67" t="s">
        <v>2</v>
      </c>
      <c r="AN22" s="68" t="s">
        <v>5</v>
      </c>
      <c r="AO22" s="67" t="s">
        <v>2</v>
      </c>
      <c r="AP22" s="68" t="s">
        <v>5</v>
      </c>
      <c r="AQ22" s="67" t="s">
        <v>2</v>
      </c>
      <c r="AR22" s="68" t="s">
        <v>5</v>
      </c>
    </row>
    <row r="23" spans="1:44" ht="24" customHeight="1">
      <c r="A23" s="89"/>
      <c r="B23" s="32" t="s">
        <v>23</v>
      </c>
      <c r="C23" s="67" t="s">
        <v>1</v>
      </c>
      <c r="D23" s="68" t="s">
        <v>0</v>
      </c>
      <c r="E23" s="67" t="s">
        <v>4</v>
      </c>
      <c r="F23" s="68" t="s">
        <v>2</v>
      </c>
      <c r="G23" s="67" t="s">
        <v>5</v>
      </c>
      <c r="H23" s="68" t="s">
        <v>2</v>
      </c>
      <c r="I23" s="67" t="s">
        <v>5</v>
      </c>
      <c r="J23" s="68" t="s">
        <v>2</v>
      </c>
      <c r="K23" s="67" t="s">
        <v>5</v>
      </c>
      <c r="L23" s="68" t="s">
        <v>2</v>
      </c>
      <c r="M23" s="67" t="s">
        <v>5</v>
      </c>
      <c r="N23" s="68" t="s">
        <v>2</v>
      </c>
      <c r="O23" s="67" t="s">
        <v>4</v>
      </c>
      <c r="P23" s="68" t="s">
        <v>2</v>
      </c>
      <c r="Q23" s="67" t="s">
        <v>57</v>
      </c>
      <c r="R23" s="68" t="s">
        <v>57</v>
      </c>
      <c r="S23" s="67" t="s">
        <v>5</v>
      </c>
      <c r="T23" s="68" t="s">
        <v>85</v>
      </c>
      <c r="U23" s="67" t="s">
        <v>85</v>
      </c>
      <c r="V23" s="68" t="s">
        <v>85</v>
      </c>
      <c r="W23" s="67" t="s">
        <v>84</v>
      </c>
      <c r="X23" s="68" t="s">
        <v>84</v>
      </c>
      <c r="Y23" s="67" t="s">
        <v>40</v>
      </c>
      <c r="Z23" s="68" t="s">
        <v>2</v>
      </c>
      <c r="AA23" s="67" t="s">
        <v>40</v>
      </c>
      <c r="AB23" s="68" t="s">
        <v>2</v>
      </c>
      <c r="AC23" s="67" t="s">
        <v>40</v>
      </c>
      <c r="AD23" s="68" t="s">
        <v>2</v>
      </c>
      <c r="AE23" s="67" t="s">
        <v>40</v>
      </c>
      <c r="AF23" s="68" t="s">
        <v>2</v>
      </c>
      <c r="AG23" s="67" t="s">
        <v>40</v>
      </c>
      <c r="AH23" s="68" t="s">
        <v>2</v>
      </c>
      <c r="AI23" s="67" t="s">
        <v>40</v>
      </c>
      <c r="AJ23" s="68" t="s">
        <v>2</v>
      </c>
      <c r="AK23" s="67" t="s">
        <v>40</v>
      </c>
      <c r="AL23" s="68" t="s">
        <v>2</v>
      </c>
      <c r="AM23" s="67" t="s">
        <v>40</v>
      </c>
      <c r="AN23" s="68" t="s">
        <v>2</v>
      </c>
      <c r="AO23" s="67" t="s">
        <v>40</v>
      </c>
      <c r="AP23" s="68" t="s">
        <v>2</v>
      </c>
      <c r="AQ23" s="67" t="s">
        <v>40</v>
      </c>
      <c r="AR23" s="68" t="s">
        <v>2</v>
      </c>
    </row>
    <row r="24" spans="1:44" ht="12" customHeight="1">
      <c r="A24" s="89"/>
      <c r="B24" s="77"/>
      <c r="C24" s="78"/>
      <c r="D24" s="80"/>
      <c r="E24" s="78"/>
      <c r="F24" s="80"/>
      <c r="G24" s="78"/>
      <c r="H24" s="80"/>
      <c r="I24" s="78"/>
      <c r="J24" s="80"/>
      <c r="K24" s="78"/>
      <c r="L24" s="80"/>
      <c r="M24" s="78"/>
      <c r="N24" s="80"/>
      <c r="O24" s="78"/>
      <c r="P24" s="80"/>
      <c r="Q24" s="78"/>
      <c r="R24" s="80"/>
      <c r="S24" s="78"/>
      <c r="T24" s="80"/>
      <c r="U24" s="78"/>
      <c r="V24" s="80"/>
      <c r="W24" s="78"/>
      <c r="X24" s="80"/>
      <c r="Y24" s="78"/>
      <c r="Z24" s="80"/>
      <c r="AA24" s="78"/>
      <c r="AB24" s="80"/>
      <c r="AC24" s="78"/>
      <c r="AD24" s="80"/>
      <c r="AE24" s="78"/>
      <c r="AF24" s="80"/>
      <c r="AG24" s="78"/>
      <c r="AH24" s="80"/>
      <c r="AI24" s="78"/>
      <c r="AJ24" s="80"/>
      <c r="AK24" s="78"/>
      <c r="AL24" s="80"/>
      <c r="AM24" s="78"/>
      <c r="AN24" s="80"/>
      <c r="AO24" s="78"/>
      <c r="AP24" s="80"/>
      <c r="AQ24" s="78"/>
      <c r="AR24" s="80"/>
    </row>
    <row r="25" spans="1:44" ht="24" customHeight="1">
      <c r="A25" s="89"/>
      <c r="B25" s="32" t="s">
        <v>21</v>
      </c>
      <c r="C25" s="67" t="s">
        <v>6</v>
      </c>
      <c r="D25" s="68" t="s">
        <v>10</v>
      </c>
      <c r="E25" s="67" t="s">
        <v>6</v>
      </c>
      <c r="F25" s="68" t="s">
        <v>10</v>
      </c>
      <c r="G25" s="67" t="s">
        <v>6</v>
      </c>
      <c r="H25" s="68" t="s">
        <v>10</v>
      </c>
      <c r="I25" s="67" t="s">
        <v>6</v>
      </c>
      <c r="J25" s="68" t="s">
        <v>10</v>
      </c>
      <c r="K25" s="67" t="s">
        <v>38</v>
      </c>
      <c r="L25" s="68" t="s">
        <v>4</v>
      </c>
      <c r="M25" s="67" t="s">
        <v>37</v>
      </c>
      <c r="N25" s="68" t="s">
        <v>38</v>
      </c>
      <c r="O25" s="67" t="s">
        <v>38</v>
      </c>
      <c r="P25" s="68" t="s">
        <v>37</v>
      </c>
      <c r="Q25" s="67" t="s">
        <v>37</v>
      </c>
      <c r="R25" s="68" t="s">
        <v>38</v>
      </c>
      <c r="S25" s="67" t="s">
        <v>38</v>
      </c>
      <c r="T25" s="68" t="s">
        <v>37</v>
      </c>
      <c r="U25" s="67" t="s">
        <v>37</v>
      </c>
      <c r="V25" s="68" t="s">
        <v>38</v>
      </c>
      <c r="W25" s="67"/>
      <c r="X25" s="68"/>
      <c r="Y25" s="67" t="s">
        <v>38</v>
      </c>
      <c r="Z25" s="68" t="s">
        <v>4</v>
      </c>
      <c r="AA25" s="67" t="s">
        <v>38</v>
      </c>
      <c r="AB25" s="68" t="s">
        <v>4</v>
      </c>
      <c r="AC25" s="67" t="s">
        <v>38</v>
      </c>
      <c r="AD25" s="68" t="s">
        <v>4</v>
      </c>
      <c r="AE25" s="67" t="s">
        <v>38</v>
      </c>
      <c r="AF25" s="68" t="s">
        <v>4</v>
      </c>
      <c r="AG25" s="67" t="s">
        <v>38</v>
      </c>
      <c r="AH25" s="68" t="s">
        <v>4</v>
      </c>
      <c r="AI25" s="67" t="s">
        <v>38</v>
      </c>
      <c r="AJ25" s="68" t="s">
        <v>4</v>
      </c>
      <c r="AK25" s="67" t="s">
        <v>38</v>
      </c>
      <c r="AL25" s="68" t="s">
        <v>4</v>
      </c>
      <c r="AM25" s="67" t="s">
        <v>38</v>
      </c>
      <c r="AN25" s="68" t="s">
        <v>4</v>
      </c>
      <c r="AO25" s="67" t="s">
        <v>38</v>
      </c>
      <c r="AP25" s="68" t="s">
        <v>4</v>
      </c>
      <c r="AQ25" s="67" t="s">
        <v>38</v>
      </c>
      <c r="AR25" s="68" t="s">
        <v>4</v>
      </c>
    </row>
    <row r="26" spans="1:44" ht="24" customHeight="1">
      <c r="A26" s="89"/>
      <c r="B26" s="33" t="s">
        <v>22</v>
      </c>
      <c r="C26" s="67" t="s">
        <v>10</v>
      </c>
      <c r="D26" s="68" t="s">
        <v>6</v>
      </c>
      <c r="E26" s="67" t="s">
        <v>10</v>
      </c>
      <c r="F26" s="68" t="s">
        <v>6</v>
      </c>
      <c r="G26" s="67" t="s">
        <v>10</v>
      </c>
      <c r="H26" s="68" t="s">
        <v>6</v>
      </c>
      <c r="I26" s="67" t="s">
        <v>10</v>
      </c>
      <c r="J26" s="68" t="s">
        <v>6</v>
      </c>
      <c r="K26" s="67" t="s">
        <v>4</v>
      </c>
      <c r="L26" s="68" t="s">
        <v>6</v>
      </c>
      <c r="M26" s="67" t="s">
        <v>37</v>
      </c>
      <c r="N26" s="68" t="s">
        <v>6</v>
      </c>
      <c r="O26" s="67" t="s">
        <v>6</v>
      </c>
      <c r="P26" s="68" t="s">
        <v>37</v>
      </c>
      <c r="Q26" s="67" t="s">
        <v>37</v>
      </c>
      <c r="R26" s="68" t="s">
        <v>7</v>
      </c>
      <c r="S26" s="67" t="s">
        <v>6</v>
      </c>
      <c r="T26" s="68" t="s">
        <v>37</v>
      </c>
      <c r="U26" s="67" t="s">
        <v>37</v>
      </c>
      <c r="V26" s="68" t="s">
        <v>7</v>
      </c>
      <c r="W26" s="67"/>
      <c r="X26" s="68"/>
      <c r="Y26" s="67" t="s">
        <v>4</v>
      </c>
      <c r="Z26" s="68" t="s">
        <v>6</v>
      </c>
      <c r="AA26" s="67" t="s">
        <v>4</v>
      </c>
      <c r="AB26" s="68" t="s">
        <v>6</v>
      </c>
      <c r="AC26" s="67" t="s">
        <v>4</v>
      </c>
      <c r="AD26" s="68" t="s">
        <v>6</v>
      </c>
      <c r="AE26" s="67" t="s">
        <v>4</v>
      </c>
      <c r="AF26" s="68" t="s">
        <v>6</v>
      </c>
      <c r="AG26" s="67" t="s">
        <v>4</v>
      </c>
      <c r="AH26" s="68" t="s">
        <v>6</v>
      </c>
      <c r="AI26" s="67" t="s">
        <v>4</v>
      </c>
      <c r="AJ26" s="68" t="s">
        <v>6</v>
      </c>
      <c r="AK26" s="67" t="s">
        <v>4</v>
      </c>
      <c r="AL26" s="68" t="s">
        <v>6</v>
      </c>
      <c r="AM26" s="67" t="s">
        <v>4</v>
      </c>
      <c r="AN26" s="68" t="s">
        <v>6</v>
      </c>
      <c r="AO26" s="67" t="s">
        <v>4</v>
      </c>
      <c r="AP26" s="68" t="s">
        <v>6</v>
      </c>
      <c r="AQ26" s="67" t="s">
        <v>4</v>
      </c>
      <c r="AR26" s="68" t="s">
        <v>6</v>
      </c>
    </row>
    <row r="27" spans="1:44" ht="12" customHeight="1">
      <c r="A27" s="42"/>
      <c r="B27" s="34"/>
      <c r="C27" s="20"/>
      <c r="D27" s="23"/>
      <c r="E27" s="20"/>
      <c r="F27" s="23"/>
      <c r="G27" s="20"/>
      <c r="H27" s="23"/>
      <c r="I27" s="20"/>
      <c r="J27" s="23"/>
      <c r="K27" s="20"/>
      <c r="L27" s="23"/>
      <c r="M27" s="20"/>
      <c r="N27" s="23"/>
      <c r="O27" s="20"/>
      <c r="P27" s="23"/>
      <c r="Q27" s="20"/>
      <c r="R27" s="23"/>
      <c r="S27" s="20"/>
      <c r="T27" s="23"/>
      <c r="U27" s="20"/>
      <c r="V27" s="23"/>
      <c r="W27" s="20"/>
      <c r="X27" s="23"/>
      <c r="Y27" s="20"/>
      <c r="Z27" s="23"/>
      <c r="AA27" s="20"/>
      <c r="AB27" s="23"/>
      <c r="AC27" s="20"/>
      <c r="AD27" s="23"/>
      <c r="AE27" s="20"/>
      <c r="AF27" s="23"/>
      <c r="AG27" s="20"/>
      <c r="AH27" s="23"/>
      <c r="AI27" s="20"/>
      <c r="AJ27" s="23"/>
      <c r="AK27" s="20"/>
      <c r="AL27" s="23"/>
      <c r="AM27" s="20"/>
      <c r="AN27" s="23"/>
      <c r="AO27" s="20"/>
      <c r="AP27" s="23"/>
      <c r="AQ27" s="20"/>
      <c r="AR27" s="23"/>
    </row>
    <row r="28" spans="1:44" ht="24" customHeight="1">
      <c r="A28" s="89" t="s">
        <v>17</v>
      </c>
      <c r="B28" s="38" t="s">
        <v>24</v>
      </c>
      <c r="C28" s="140" t="s">
        <v>145</v>
      </c>
      <c r="D28" s="68" t="s">
        <v>2</v>
      </c>
      <c r="E28" s="67" t="s">
        <v>145</v>
      </c>
      <c r="F28" s="68" t="s">
        <v>3</v>
      </c>
      <c r="G28" s="67" t="s">
        <v>145</v>
      </c>
      <c r="H28" s="68" t="s">
        <v>0</v>
      </c>
      <c r="I28" s="67" t="s">
        <v>145</v>
      </c>
      <c r="J28" s="68" t="s">
        <v>0</v>
      </c>
      <c r="K28" s="67" t="s">
        <v>145</v>
      </c>
      <c r="L28" s="68" t="s">
        <v>0</v>
      </c>
      <c r="M28" s="67" t="s">
        <v>37</v>
      </c>
      <c r="N28" s="68" t="s">
        <v>145</v>
      </c>
      <c r="O28" s="67" t="s">
        <v>145</v>
      </c>
      <c r="P28" s="68" t="s">
        <v>37</v>
      </c>
      <c r="Q28" s="67"/>
      <c r="R28" s="68"/>
      <c r="S28" s="67" t="s">
        <v>145</v>
      </c>
      <c r="T28" s="68" t="s">
        <v>37</v>
      </c>
      <c r="U28" s="67" t="s">
        <v>37</v>
      </c>
      <c r="V28" s="68" t="s">
        <v>51</v>
      </c>
      <c r="W28" s="67" t="s">
        <v>81</v>
      </c>
      <c r="X28" s="68" t="s">
        <v>81</v>
      </c>
      <c r="Y28" s="67" t="s">
        <v>145</v>
      </c>
      <c r="Z28" s="68" t="s">
        <v>0</v>
      </c>
      <c r="AA28" s="67" t="s">
        <v>145</v>
      </c>
      <c r="AB28" s="68" t="s">
        <v>0</v>
      </c>
      <c r="AC28" s="67" t="s">
        <v>145</v>
      </c>
      <c r="AD28" s="68" t="s">
        <v>0</v>
      </c>
      <c r="AE28" s="67" t="s">
        <v>145</v>
      </c>
      <c r="AF28" s="68" t="s">
        <v>0</v>
      </c>
      <c r="AG28" s="67" t="s">
        <v>145</v>
      </c>
      <c r="AH28" s="68" t="s">
        <v>0</v>
      </c>
      <c r="AI28" s="67" t="s">
        <v>145</v>
      </c>
      <c r="AJ28" s="68" t="s">
        <v>0</v>
      </c>
      <c r="AK28" s="67" t="s">
        <v>145</v>
      </c>
      <c r="AL28" s="68" t="s">
        <v>0</v>
      </c>
      <c r="AM28" s="67" t="s">
        <v>145</v>
      </c>
      <c r="AN28" s="68" t="s">
        <v>0</v>
      </c>
      <c r="AO28" s="67" t="s">
        <v>145</v>
      </c>
      <c r="AP28" s="68" t="s">
        <v>0</v>
      </c>
      <c r="AQ28" s="67" t="s">
        <v>145</v>
      </c>
      <c r="AR28" s="68" t="s">
        <v>0</v>
      </c>
    </row>
    <row r="29" spans="1:44" ht="24" customHeight="1">
      <c r="A29" s="89"/>
      <c r="B29" s="32" t="s">
        <v>23</v>
      </c>
      <c r="C29" s="67" t="s">
        <v>2</v>
      </c>
      <c r="D29" s="140" t="s">
        <v>145</v>
      </c>
      <c r="E29" s="67" t="s">
        <v>3</v>
      </c>
      <c r="F29" s="68" t="s">
        <v>145</v>
      </c>
      <c r="G29" s="67" t="s">
        <v>0</v>
      </c>
      <c r="H29" s="68" t="s">
        <v>145</v>
      </c>
      <c r="I29" s="67" t="s">
        <v>0</v>
      </c>
      <c r="J29" s="68" t="s">
        <v>145</v>
      </c>
      <c r="K29" s="67" t="s">
        <v>0</v>
      </c>
      <c r="L29" s="68" t="s">
        <v>145</v>
      </c>
      <c r="M29" s="67" t="s">
        <v>37</v>
      </c>
      <c r="N29" s="68" t="s">
        <v>0</v>
      </c>
      <c r="O29" s="67" t="s">
        <v>0</v>
      </c>
      <c r="P29" s="68" t="s">
        <v>37</v>
      </c>
      <c r="Q29" s="67"/>
      <c r="R29" s="68"/>
      <c r="S29" s="67" t="s">
        <v>0</v>
      </c>
      <c r="T29" s="68" t="s">
        <v>37</v>
      </c>
      <c r="U29" s="67" t="s">
        <v>37</v>
      </c>
      <c r="V29" s="68" t="s">
        <v>0</v>
      </c>
      <c r="W29" s="67" t="s">
        <v>81</v>
      </c>
      <c r="X29" s="68" t="s">
        <v>81</v>
      </c>
      <c r="Y29" s="67" t="s">
        <v>0</v>
      </c>
      <c r="Z29" s="68" t="s">
        <v>145</v>
      </c>
      <c r="AA29" s="67" t="s">
        <v>0</v>
      </c>
      <c r="AB29" s="68" t="s">
        <v>145</v>
      </c>
      <c r="AC29" s="67" t="s">
        <v>0</v>
      </c>
      <c r="AD29" s="68" t="s">
        <v>145</v>
      </c>
      <c r="AE29" s="67" t="s">
        <v>0</v>
      </c>
      <c r="AF29" s="68" t="s">
        <v>145</v>
      </c>
      <c r="AG29" s="67" t="s">
        <v>0</v>
      </c>
      <c r="AH29" s="68" t="s">
        <v>145</v>
      </c>
      <c r="AI29" s="67" t="s">
        <v>0</v>
      </c>
      <c r="AJ29" s="68" t="s">
        <v>145</v>
      </c>
      <c r="AK29" s="67" t="s">
        <v>0</v>
      </c>
      <c r="AL29" s="68" t="s">
        <v>145</v>
      </c>
      <c r="AM29" s="67" t="s">
        <v>0</v>
      </c>
      <c r="AN29" s="68" t="s">
        <v>145</v>
      </c>
      <c r="AO29" s="67" t="s">
        <v>0</v>
      </c>
      <c r="AP29" s="68" t="s">
        <v>145</v>
      </c>
      <c r="AQ29" s="67" t="s">
        <v>0</v>
      </c>
      <c r="AR29" s="68" t="s">
        <v>145</v>
      </c>
    </row>
    <row r="30" spans="1:44" ht="12" customHeight="1">
      <c r="A30" s="89"/>
      <c r="B30" s="77"/>
      <c r="C30" s="78"/>
      <c r="D30" s="80"/>
      <c r="E30" s="78"/>
      <c r="F30" s="80"/>
      <c r="G30" s="78"/>
      <c r="H30" s="80"/>
      <c r="I30" s="78"/>
      <c r="J30" s="80"/>
      <c r="K30" s="78"/>
      <c r="L30" s="80"/>
      <c r="M30" s="78"/>
      <c r="N30" s="80"/>
      <c r="O30" s="78"/>
      <c r="P30" s="80"/>
      <c r="Q30" s="78"/>
      <c r="R30" s="80"/>
      <c r="S30" s="78"/>
      <c r="T30" s="80"/>
      <c r="U30" s="78"/>
      <c r="V30" s="80"/>
      <c r="W30" s="78"/>
      <c r="X30" s="80"/>
      <c r="Y30" s="78"/>
      <c r="Z30" s="80"/>
      <c r="AA30" s="78"/>
      <c r="AB30" s="80"/>
      <c r="AC30" s="78"/>
      <c r="AD30" s="80"/>
      <c r="AE30" s="78"/>
      <c r="AF30" s="80"/>
      <c r="AG30" s="78"/>
      <c r="AH30" s="80"/>
      <c r="AI30" s="78"/>
      <c r="AJ30" s="80"/>
      <c r="AK30" s="78"/>
      <c r="AL30" s="80"/>
      <c r="AM30" s="78"/>
      <c r="AN30" s="80"/>
      <c r="AO30" s="78"/>
      <c r="AP30" s="80"/>
      <c r="AQ30" s="78"/>
      <c r="AR30" s="80"/>
    </row>
    <row r="31" spans="1:44" ht="24" customHeight="1">
      <c r="A31" s="89"/>
      <c r="B31" s="32" t="s">
        <v>21</v>
      </c>
      <c r="C31" s="67" t="s">
        <v>6</v>
      </c>
      <c r="D31" s="68" t="s">
        <v>10</v>
      </c>
      <c r="E31" s="67" t="s">
        <v>6</v>
      </c>
      <c r="F31" s="68" t="s">
        <v>10</v>
      </c>
      <c r="G31" s="67" t="s">
        <v>1</v>
      </c>
      <c r="H31" s="68" t="s">
        <v>10</v>
      </c>
      <c r="I31" s="67" t="s">
        <v>5</v>
      </c>
      <c r="J31" s="68" t="s">
        <v>10</v>
      </c>
      <c r="K31" s="67" t="s">
        <v>10</v>
      </c>
      <c r="L31" s="68" t="s">
        <v>10</v>
      </c>
      <c r="M31" s="67" t="s">
        <v>38</v>
      </c>
      <c r="N31" s="68" t="s">
        <v>37</v>
      </c>
      <c r="O31" s="67" t="s">
        <v>37</v>
      </c>
      <c r="P31" s="68" t="s">
        <v>38</v>
      </c>
      <c r="Q31" s="67"/>
      <c r="R31" s="68"/>
      <c r="S31" s="67" t="s">
        <v>37</v>
      </c>
      <c r="T31" s="68" t="s">
        <v>38</v>
      </c>
      <c r="U31" s="67" t="s">
        <v>38</v>
      </c>
      <c r="V31" s="68" t="s">
        <v>37</v>
      </c>
      <c r="W31" s="67"/>
      <c r="X31" s="68"/>
      <c r="Y31" s="67" t="s">
        <v>57</v>
      </c>
      <c r="Z31" s="68" t="s">
        <v>57</v>
      </c>
      <c r="AA31" s="67" t="s">
        <v>57</v>
      </c>
      <c r="AB31" s="68" t="s">
        <v>57</v>
      </c>
      <c r="AC31" s="67" t="s">
        <v>57</v>
      </c>
      <c r="AD31" s="68" t="s">
        <v>57</v>
      </c>
      <c r="AE31" s="67" t="s">
        <v>57</v>
      </c>
      <c r="AF31" s="68" t="s">
        <v>57</v>
      </c>
      <c r="AG31" s="67" t="s">
        <v>57</v>
      </c>
      <c r="AH31" s="68" t="s">
        <v>57</v>
      </c>
      <c r="AI31" s="67" t="s">
        <v>57</v>
      </c>
      <c r="AJ31" s="68" t="s">
        <v>57</v>
      </c>
      <c r="AK31" s="67" t="s">
        <v>57</v>
      </c>
      <c r="AL31" s="68" t="s">
        <v>57</v>
      </c>
      <c r="AM31" s="67" t="s">
        <v>57</v>
      </c>
      <c r="AN31" s="68" t="s">
        <v>57</v>
      </c>
      <c r="AO31" s="67" t="s">
        <v>57</v>
      </c>
      <c r="AP31" s="68" t="s">
        <v>57</v>
      </c>
      <c r="AQ31" s="67" t="s">
        <v>57</v>
      </c>
      <c r="AR31" s="68" t="s">
        <v>57</v>
      </c>
    </row>
    <row r="32" spans="1:44" ht="24" customHeight="1" thickBot="1">
      <c r="A32" s="91"/>
      <c r="B32" s="39" t="s">
        <v>22</v>
      </c>
      <c r="C32" s="67" t="s">
        <v>10</v>
      </c>
      <c r="D32" s="68" t="s">
        <v>6</v>
      </c>
      <c r="E32" s="67" t="s">
        <v>10</v>
      </c>
      <c r="F32" s="68" t="s">
        <v>6</v>
      </c>
      <c r="G32" s="67" t="s">
        <v>10</v>
      </c>
      <c r="H32" s="68" t="s">
        <v>1</v>
      </c>
      <c r="I32" s="67" t="s">
        <v>10</v>
      </c>
      <c r="J32" s="68" t="s">
        <v>5</v>
      </c>
      <c r="K32" s="67" t="s">
        <v>10</v>
      </c>
      <c r="L32" s="68" t="s">
        <v>10</v>
      </c>
      <c r="M32" s="67" t="s">
        <v>6</v>
      </c>
      <c r="N32" s="68" t="s">
        <v>37</v>
      </c>
      <c r="O32" s="67" t="s">
        <v>37</v>
      </c>
      <c r="P32" s="68" t="s">
        <v>6</v>
      </c>
      <c r="Q32" s="67"/>
      <c r="R32" s="68"/>
      <c r="S32" s="67" t="s">
        <v>37</v>
      </c>
      <c r="T32" s="68" t="s">
        <v>7</v>
      </c>
      <c r="U32" s="67" t="s">
        <v>7</v>
      </c>
      <c r="V32" s="68" t="s">
        <v>37</v>
      </c>
      <c r="W32" s="67"/>
      <c r="X32" s="68"/>
      <c r="Y32" s="67" t="s">
        <v>57</v>
      </c>
      <c r="Z32" s="68" t="s">
        <v>57</v>
      </c>
      <c r="AA32" s="67" t="s">
        <v>57</v>
      </c>
      <c r="AB32" s="68" t="s">
        <v>57</v>
      </c>
      <c r="AC32" s="67" t="s">
        <v>57</v>
      </c>
      <c r="AD32" s="68" t="s">
        <v>57</v>
      </c>
      <c r="AE32" s="67" t="s">
        <v>57</v>
      </c>
      <c r="AF32" s="68" t="s">
        <v>57</v>
      </c>
      <c r="AG32" s="67" t="s">
        <v>57</v>
      </c>
      <c r="AH32" s="68" t="s">
        <v>57</v>
      </c>
      <c r="AI32" s="67" t="s">
        <v>57</v>
      </c>
      <c r="AJ32" s="68" t="s">
        <v>57</v>
      </c>
      <c r="AK32" s="67" t="s">
        <v>57</v>
      </c>
      <c r="AL32" s="68" t="s">
        <v>57</v>
      </c>
      <c r="AM32" s="67" t="s">
        <v>57</v>
      </c>
      <c r="AN32" s="68" t="s">
        <v>57</v>
      </c>
      <c r="AO32" s="67" t="s">
        <v>57</v>
      </c>
      <c r="AP32" s="68" t="s">
        <v>57</v>
      </c>
      <c r="AQ32" s="67" t="s">
        <v>57</v>
      </c>
      <c r="AR32" s="68" t="s">
        <v>57</v>
      </c>
    </row>
    <row r="33" spans="1:44" ht="12" customHeight="1" thickTop="1">
      <c r="A33" s="42"/>
      <c r="B33" s="34"/>
      <c r="C33" s="24"/>
      <c r="D33" s="25"/>
      <c r="E33" s="24"/>
      <c r="F33" s="25"/>
      <c r="G33" s="24"/>
      <c r="H33" s="25"/>
      <c r="I33" s="24"/>
      <c r="J33" s="25"/>
      <c r="K33" s="24"/>
      <c r="L33" s="25"/>
      <c r="M33" s="24"/>
      <c r="N33" s="25"/>
      <c r="O33" s="24"/>
      <c r="P33" s="25"/>
      <c r="Q33" s="24"/>
      <c r="R33" s="25"/>
      <c r="S33" s="24"/>
      <c r="T33" s="25"/>
      <c r="U33" s="24"/>
      <c r="V33" s="25" t="s">
        <v>13</v>
      </c>
      <c r="W33" s="24"/>
      <c r="X33" s="25" t="s">
        <v>13</v>
      </c>
      <c r="Y33" s="24"/>
      <c r="Z33" s="25" t="s">
        <v>13</v>
      </c>
      <c r="AA33" s="24"/>
      <c r="AB33" s="25" t="s">
        <v>13</v>
      </c>
      <c r="AC33" s="24"/>
      <c r="AD33" s="25" t="s">
        <v>13</v>
      </c>
      <c r="AE33" s="24"/>
      <c r="AF33" s="25" t="s">
        <v>13</v>
      </c>
      <c r="AG33" s="24"/>
      <c r="AH33" s="25" t="s">
        <v>13</v>
      </c>
      <c r="AI33" s="24"/>
      <c r="AJ33" s="25" t="s">
        <v>13</v>
      </c>
      <c r="AK33" s="24"/>
      <c r="AL33" s="25" t="s">
        <v>13</v>
      </c>
      <c r="AM33" s="24"/>
      <c r="AN33" s="25" t="s">
        <v>13</v>
      </c>
      <c r="AO33" s="24"/>
      <c r="AP33" s="25" t="s">
        <v>13</v>
      </c>
      <c r="AQ33" s="24"/>
      <c r="AR33" s="25" t="s">
        <v>13</v>
      </c>
    </row>
    <row r="34" spans="1:44" ht="24" customHeight="1">
      <c r="A34" s="89" t="s">
        <v>52</v>
      </c>
      <c r="B34" s="38" t="s">
        <v>24</v>
      </c>
      <c r="C34" s="67"/>
      <c r="D34" s="68"/>
      <c r="E34" s="67"/>
      <c r="F34" s="68"/>
      <c r="G34" s="67"/>
      <c r="H34" s="68"/>
      <c r="I34" s="67"/>
      <c r="J34" s="68"/>
      <c r="K34" s="67"/>
      <c r="L34" s="68"/>
      <c r="M34" s="67"/>
      <c r="N34" s="68"/>
      <c r="O34" s="67"/>
      <c r="P34" s="68"/>
      <c r="Q34" s="67"/>
      <c r="R34" s="68"/>
      <c r="S34" s="67"/>
      <c r="T34" s="68"/>
      <c r="U34" s="67"/>
      <c r="V34" s="68"/>
      <c r="W34" s="67" t="s">
        <v>82</v>
      </c>
      <c r="X34" s="68" t="s">
        <v>82</v>
      </c>
      <c r="Y34" s="67"/>
      <c r="Z34" s="68"/>
      <c r="AA34" s="67"/>
      <c r="AB34" s="68"/>
      <c r="AC34" s="67"/>
      <c r="AD34" s="68"/>
      <c r="AE34" s="67"/>
      <c r="AF34" s="68"/>
      <c r="AG34" s="67"/>
      <c r="AH34" s="68"/>
      <c r="AI34" s="67"/>
      <c r="AJ34" s="68"/>
      <c r="AK34" s="67"/>
      <c r="AL34" s="68"/>
      <c r="AM34" s="67"/>
      <c r="AN34" s="68"/>
      <c r="AO34" s="67"/>
      <c r="AP34" s="68"/>
      <c r="AQ34" s="67"/>
      <c r="AR34" s="68"/>
    </row>
    <row r="35" spans="1:44" ht="24" customHeight="1">
      <c r="A35" s="89"/>
      <c r="B35" s="32" t="s">
        <v>23</v>
      </c>
      <c r="C35" s="67"/>
      <c r="D35" s="68"/>
      <c r="E35" s="67"/>
      <c r="F35" s="68"/>
      <c r="G35" s="67"/>
      <c r="H35" s="68"/>
      <c r="I35" s="67"/>
      <c r="J35" s="68"/>
      <c r="K35" s="67"/>
      <c r="L35" s="68"/>
      <c r="M35" s="67"/>
      <c r="N35" s="68"/>
      <c r="O35" s="67"/>
      <c r="P35" s="68"/>
      <c r="Q35" s="67"/>
      <c r="R35" s="68"/>
      <c r="S35" s="67"/>
      <c r="T35" s="68"/>
      <c r="U35" s="67"/>
      <c r="V35" s="68"/>
      <c r="W35" s="67" t="s">
        <v>82</v>
      </c>
      <c r="X35" s="68" t="s">
        <v>82</v>
      </c>
      <c r="Y35" s="67"/>
      <c r="Z35" s="68"/>
      <c r="AA35" s="67"/>
      <c r="AB35" s="68"/>
      <c r="AC35" s="67"/>
      <c r="AD35" s="68"/>
      <c r="AE35" s="67"/>
      <c r="AF35" s="68"/>
      <c r="AG35" s="67"/>
      <c r="AH35" s="68"/>
      <c r="AI35" s="67"/>
      <c r="AJ35" s="68"/>
      <c r="AK35" s="67"/>
      <c r="AL35" s="68"/>
      <c r="AM35" s="67"/>
      <c r="AN35" s="68"/>
      <c r="AO35" s="67"/>
      <c r="AP35" s="68"/>
      <c r="AQ35" s="67"/>
      <c r="AR35" s="68"/>
    </row>
    <row r="36" spans="1:44" ht="12" customHeight="1">
      <c r="A36" s="89"/>
      <c r="B36" s="77"/>
      <c r="C36" s="78"/>
      <c r="D36" s="80"/>
      <c r="E36" s="78"/>
      <c r="F36" s="80"/>
      <c r="G36" s="78"/>
      <c r="H36" s="80"/>
      <c r="I36" s="78"/>
      <c r="J36" s="80"/>
      <c r="K36" s="78"/>
      <c r="L36" s="80"/>
      <c r="M36" s="78"/>
      <c r="N36" s="80"/>
      <c r="O36" s="78"/>
      <c r="P36" s="80"/>
      <c r="Q36" s="78"/>
      <c r="R36" s="80"/>
      <c r="S36" s="78"/>
      <c r="T36" s="80"/>
      <c r="U36" s="78"/>
      <c r="V36" s="80"/>
      <c r="W36" s="78"/>
      <c r="X36" s="80"/>
      <c r="Y36" s="78"/>
      <c r="Z36" s="80"/>
      <c r="AA36" s="78"/>
      <c r="AB36" s="80"/>
      <c r="AC36" s="78"/>
      <c r="AD36" s="80"/>
      <c r="AE36" s="78"/>
      <c r="AF36" s="80"/>
      <c r="AG36" s="78"/>
      <c r="AH36" s="80"/>
      <c r="AI36" s="78"/>
      <c r="AJ36" s="80"/>
      <c r="AK36" s="78"/>
      <c r="AL36" s="80"/>
      <c r="AM36" s="78"/>
      <c r="AN36" s="80"/>
      <c r="AO36" s="78"/>
      <c r="AP36" s="80"/>
      <c r="AQ36" s="78"/>
      <c r="AR36" s="80"/>
    </row>
    <row r="37" spans="1:44" ht="24" customHeight="1">
      <c r="A37" s="89"/>
      <c r="B37" s="32" t="s">
        <v>21</v>
      </c>
      <c r="C37" s="67"/>
      <c r="D37" s="68"/>
      <c r="E37" s="67"/>
      <c r="F37" s="68"/>
      <c r="G37" s="67"/>
      <c r="H37" s="68"/>
      <c r="I37" s="67"/>
      <c r="J37" s="68"/>
      <c r="K37" s="67"/>
      <c r="L37" s="68"/>
      <c r="M37" s="67"/>
      <c r="N37" s="68"/>
      <c r="O37" s="67"/>
      <c r="P37" s="68"/>
      <c r="Q37" s="67"/>
      <c r="R37" s="68"/>
      <c r="S37" s="67"/>
      <c r="T37" s="68"/>
      <c r="U37" s="67"/>
      <c r="V37" s="68"/>
      <c r="W37" s="67"/>
      <c r="X37" s="68"/>
      <c r="Y37" s="67"/>
      <c r="Z37" s="68"/>
      <c r="AA37" s="67"/>
      <c r="AB37" s="68"/>
      <c r="AC37" s="67"/>
      <c r="AD37" s="68"/>
      <c r="AE37" s="67"/>
      <c r="AF37" s="68"/>
      <c r="AG37" s="67"/>
      <c r="AH37" s="68"/>
      <c r="AI37" s="67"/>
      <c r="AJ37" s="68"/>
      <c r="AK37" s="67"/>
      <c r="AL37" s="68"/>
      <c r="AM37" s="67"/>
      <c r="AN37" s="68"/>
      <c r="AO37" s="67"/>
      <c r="AP37" s="68"/>
      <c r="AQ37" s="67"/>
      <c r="AR37" s="68"/>
    </row>
    <row r="38" spans="1:44" ht="24" customHeight="1" thickBot="1">
      <c r="A38" s="90"/>
      <c r="B38" s="40" t="s">
        <v>22</v>
      </c>
      <c r="C38" s="69"/>
      <c r="D38" s="70"/>
      <c r="E38" s="69"/>
      <c r="F38" s="70"/>
      <c r="G38" s="69"/>
      <c r="H38" s="70"/>
      <c r="I38" s="69"/>
      <c r="J38" s="70"/>
      <c r="K38" s="69"/>
      <c r="L38" s="70"/>
      <c r="M38" s="69"/>
      <c r="N38" s="70"/>
      <c r="O38" s="69"/>
      <c r="P38" s="70"/>
      <c r="Q38" s="69"/>
      <c r="R38" s="70"/>
      <c r="S38" s="69"/>
      <c r="T38" s="70"/>
      <c r="U38" s="69"/>
      <c r="V38" s="70"/>
      <c r="W38" s="69"/>
      <c r="X38" s="70"/>
      <c r="Y38" s="69"/>
      <c r="Z38" s="70"/>
      <c r="AA38" s="69"/>
      <c r="AB38" s="70"/>
      <c r="AC38" s="69"/>
      <c r="AD38" s="70"/>
      <c r="AE38" s="69"/>
      <c r="AF38" s="70"/>
      <c r="AG38" s="69"/>
      <c r="AH38" s="70"/>
      <c r="AI38" s="69"/>
      <c r="AJ38" s="70"/>
      <c r="AK38" s="69"/>
      <c r="AL38" s="70"/>
      <c r="AM38" s="69"/>
      <c r="AN38" s="70"/>
      <c r="AO38" s="69"/>
      <c r="AP38" s="70"/>
      <c r="AQ38" s="69"/>
      <c r="AR38" s="70"/>
    </row>
  </sheetData>
  <mergeCells count="6">
    <mergeCell ref="A4:A8"/>
    <mergeCell ref="A10:A14"/>
    <mergeCell ref="A16:A20"/>
    <mergeCell ref="A34:A38"/>
    <mergeCell ref="A22:A26"/>
    <mergeCell ref="A28:A32"/>
  </mergeCells>
  <conditionalFormatting sqref="C4:AR38">
    <cfRule type="cellIs" dxfId="73" priority="13" operator="equal">
      <formula>"Economie"</formula>
    </cfRule>
    <cfRule type="cellIs" dxfId="72" priority="12" operator="equal">
      <formula>"Automatique"</formula>
    </cfRule>
    <cfRule type="cellIs" dxfId="71" priority="11" operator="equal">
      <formula>"Analyse Numérique"</formula>
    </cfRule>
    <cfRule type="cellIs" dxfId="70" priority="10" operator="equal">
      <formula>"Dessin &amp; Technologie"</formula>
    </cfRule>
    <cfRule type="cellIs" dxfId="69" priority="9" operator="equal">
      <formula>"Mathématiques"</formula>
    </cfRule>
    <cfRule type="cellIs" dxfId="68" priority="8" operator="equal">
      <formula>"Electronique"</formula>
    </cfRule>
    <cfRule type="cellIs" dxfId="67" priority="7" operator="equal">
      <formula>"Metrologie"</formula>
    </cfRule>
    <cfRule type="cellIs" dxfId="66" priority="6" operator="equal">
      <formula>"Ingénierie"</formula>
    </cfRule>
    <cfRule type="cellIs" dxfId="61" priority="5" operator="equal">
      <formula>"Automatique"</formula>
    </cfRule>
    <cfRule type="cellIs" dxfId="65" priority="4" operator="equal">
      <formula>"Automatismes"</formula>
    </cfRule>
    <cfRule type="cellIs" dxfId="64" priority="3" operator="equal">
      <formula>"Algorithmique &amp; C"</formula>
    </cfRule>
    <cfRule type="cellIs" dxfId="63" priority="2" operator="equal">
      <formula>"Comptabilité"</formula>
    </cfRule>
    <cfRule type="cellIs" dxfId="62" priority="1" operator="equal">
      <formula>"Electrotechnique"</formula>
    </cfRule>
  </conditionalFormatting>
  <dataValidations count="1">
    <dataValidation type="list" allowBlank="1" showInputMessage="1" showErrorMessage="1" sqref="D15:D17 K16:K17 L15:L17 C22:AR23 C28:AR29 C4:AR5 C7:AR8 C10:AR11 C13:AR14 C19:AR20 C31:AR32 C37:AR38 C34:AR35 I16:I17 J15:J17 H15:H17 G16:G17 X15:X17 C25:AR26 E16:E17 F15:F17 W16:W17 M16:M17 N15:N17 O16:O17 P15:P17 Q16:Q17 R15:R17 S16:S17 T15:T17 U16:U17 V15:V17 C16:C17 Z15:Z17 Y16:Y17 AB15:AB17 AA16:AA17 AD15:AD17 AC16:AC17 AF15:AF17 AE16:AE17 AH15:AH17 AG16:AG17 AJ15:AJ17 AI16:AI17 AL15:AL17 AK16:AK17 AN15:AN17 AM16:AM17 AP15:AP17 AO16:AO17 AR15:AR17 AQ16:AQ17">
      <formula1>MATIERES</formula1>
    </dataValidation>
  </dataValidations>
  <pageMargins left="0.11811023622047245" right="0.11811023622047245" top="0.35433070866141736" bottom="0.35433070866141736" header="0.31496062992125984" footer="0.31496062992125984"/>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sheetPr>
    <pageSetUpPr fitToPage="1"/>
  </sheetPr>
  <dimension ref="A1:K39"/>
  <sheetViews>
    <sheetView showZeros="0" topLeftCell="B1" workbookViewId="0">
      <selection activeCell="D4" sqref="D4"/>
    </sheetView>
  </sheetViews>
  <sheetFormatPr baseColWidth="10" defaultRowHeight="15"/>
  <cols>
    <col min="1" max="1" width="2" hidden="1" customWidth="1"/>
    <col min="2" max="2" width="13.42578125" customWidth="1"/>
    <col min="4" max="5" width="25.7109375" customWidth="1"/>
    <col min="6" max="6" width="1.85546875" customWidth="1"/>
    <col min="7" max="8" width="25.7109375" customWidth="1"/>
    <col min="11" max="11" width="16.28515625" hidden="1" customWidth="1"/>
  </cols>
  <sheetData>
    <row r="1" spans="1:11" ht="39.950000000000003" customHeight="1">
      <c r="K1" s="87" t="str">
        <f ca="1">CONCATENATE(MID(CELL("filename",'Emploi-1A-2015-1SEM'!A1),SEARCH("]",CELL("filename",'Emploi-1A-2015-1SEM'!A1),1)+1,200))</f>
        <v>Emploi-1A-2015-1SEM</v>
      </c>
    </row>
    <row r="2" spans="1:11" ht="39.950000000000003" customHeight="1" thickBot="1">
      <c r="B2" s="1"/>
      <c r="C2" s="1"/>
      <c r="D2" s="1"/>
      <c r="E2" s="1"/>
      <c r="F2" s="1"/>
      <c r="G2" s="1"/>
      <c r="H2" s="1"/>
      <c r="I2" s="1"/>
      <c r="J2" s="1"/>
      <c r="K2" s="45"/>
    </row>
    <row r="3" spans="1:11" ht="16.5" thickBot="1">
      <c r="B3" s="97" t="str">
        <f>CONCATENATE("HORAIRE HEBDOMADAIRE ",'Emploi-1A-2015-1SEM'!F1)</f>
        <v xml:space="preserve">HORAIRE HEBDOMADAIRE 1ERE ANNEE </v>
      </c>
      <c r="C3" s="98"/>
      <c r="D3" s="98"/>
      <c r="E3" s="98"/>
      <c r="F3" s="98"/>
      <c r="G3" s="98"/>
      <c r="H3" s="99"/>
      <c r="I3" s="1"/>
      <c r="J3" s="1"/>
    </row>
    <row r="4" spans="1:11" ht="16.5" thickBot="1">
      <c r="B4" s="53"/>
      <c r="C4" s="54" t="s">
        <v>61</v>
      </c>
      <c r="D4" s="86">
        <v>5</v>
      </c>
      <c r="E4" s="55" t="str">
        <f>VLOOKUP(N_SEM,GRILLE!D3:E23,2,FALSE)</f>
        <v>19- 23 Oct</v>
      </c>
      <c r="F4" s="54"/>
      <c r="G4" s="54"/>
      <c r="H4" s="56"/>
      <c r="I4" s="1"/>
      <c r="J4" s="1"/>
    </row>
    <row r="5" spans="1:11" ht="15.75" thickBot="1">
      <c r="B5" s="1"/>
      <c r="C5" s="1"/>
      <c r="D5" s="1"/>
      <c r="E5" s="1"/>
      <c r="F5" s="1"/>
      <c r="G5" s="1"/>
      <c r="H5" s="1"/>
      <c r="I5" s="1"/>
      <c r="J5" s="1"/>
    </row>
    <row r="6" spans="1:11" ht="27" customHeight="1" thickBot="1">
      <c r="A6" s="46"/>
      <c r="B6" s="2" t="s">
        <v>53</v>
      </c>
      <c r="C6" s="65" t="s">
        <v>133</v>
      </c>
      <c r="D6" s="2" t="str">
        <f>CONCATENATE("Séance 1     ",'Emploi-1A-2015-1SEM'!$B4)</f>
        <v>Séance 1     8 h 30 - 10 h 15'</v>
      </c>
      <c r="E6" s="2" t="str">
        <f>CONCATENATE("Séance 2     ",'Emploi-1A-2015-1SEM'!$B5)</f>
        <v>Séance 2     10 h 30 - 12 h 15'</v>
      </c>
      <c r="F6" s="66"/>
      <c r="G6" s="2" t="str">
        <f>CONCATENATE("Séance 3     ",'Emploi-1A-2015-1SEM'!$B7)</f>
        <v>Séance 3     14 h 30' - 16 h 15'</v>
      </c>
      <c r="H6" s="2" t="str">
        <f>CONCATENATE("Séance 4     ",'Emploi-1A-2015-1SEM'!$B8)</f>
        <v>Séance 4     16 h 30' - 18 h 15'</v>
      </c>
      <c r="I6" s="1"/>
      <c r="J6" s="1"/>
    </row>
    <row r="7" spans="1:11">
      <c r="A7" s="47">
        <v>0</v>
      </c>
      <c r="B7" s="100" t="s">
        <v>36</v>
      </c>
      <c r="C7" s="133" t="s">
        <v>54</v>
      </c>
      <c r="D7" s="134" t="str">
        <f ca="1">INDIRECT(ADDRESS(COLUMN()+($A7*6),3+IF($C7="SecA",0,1)+(2*N_SEM),2,1,O_SYNTHESE))</f>
        <v>Analyse Numérique</v>
      </c>
      <c r="E7" s="134" t="str">
        <f ca="1">INDIRECT(ADDRESS(COLUMN()+($A7*6),3+IF($C7="SecA",0,1)+(2*N_SEM),2,1,O_SYNTHESE))</f>
        <v>Dessin &amp; Technologie</v>
      </c>
      <c r="F7" s="134"/>
      <c r="G7" s="134" t="str">
        <f ca="1">INDIRECT(ADDRESS(COLUMN()+($A7*6),3+IF($C7="SecA",0,1)+(2*N_SEM),2,1,O_SYNTHESE))</f>
        <v>Langues &amp; communication</v>
      </c>
      <c r="H7" s="134" t="str">
        <f ca="1">INDIRECT(ADDRESS(COLUMN()+($A7*6),3+IF($C7="SecA",0,1)+(2*N_SEM),2,1,O_SYNTHESE))</f>
        <v>Langues &amp; communication</v>
      </c>
      <c r="I7" s="1"/>
      <c r="J7" s="1"/>
    </row>
    <row r="8" spans="1:11" ht="15.75" thickBot="1">
      <c r="A8" s="47"/>
      <c r="B8" s="100"/>
      <c r="C8" s="135"/>
      <c r="D8" s="136" t="str">
        <f ca="1">IF(D7=0,"",VLOOKUP(D7,GRILLE!$A$3:$B$72,2,FALSE))</f>
        <v>M. ZAOUI</v>
      </c>
      <c r="E8" s="136" t="str">
        <f ca="1">IF(E7=0,"",VLOOKUP(E7,GRILLE!$A$3:$B$72,2,FALSE))</f>
        <v>M. LASRI</v>
      </c>
      <c r="F8" s="136"/>
      <c r="G8" s="136" t="str">
        <f ca="1">IF(G7=0,"",VLOOKUP(G7,GRILLE!$A$3:$B$72,2,FALSE))</f>
        <v>Voir emploi ctre des langues</v>
      </c>
      <c r="H8" s="136" t="str">
        <f ca="1">IF(H7=0,"",VLOOKUP(H7,GRILLE!$A$3:$B$72,2,FALSE))</f>
        <v>Voir emploi ctre des langues</v>
      </c>
      <c r="I8" s="1"/>
      <c r="J8" s="1"/>
    </row>
    <row r="9" spans="1:11">
      <c r="A9" s="47">
        <f>A7</f>
        <v>0</v>
      </c>
      <c r="B9" s="100"/>
      <c r="C9" s="138" t="s">
        <v>56</v>
      </c>
      <c r="D9" s="130" t="str">
        <f ca="1">INDIRECT(ADDRESS(COLUMN()+($A9*6),3+IF($C9="SecA",0,1)+(2*N_SEM),2,1,O_SYNTHESE))</f>
        <v>TP/TD</v>
      </c>
      <c r="E9" s="130" t="str">
        <f ca="1">INDIRECT(ADDRESS(COLUMN()+($A9*6),3+IF($C9="SecA",0,1)+(2*N_SEM),2,1,O_SYNTHESE))</f>
        <v>TP/TD</v>
      </c>
      <c r="F9" s="130"/>
      <c r="G9" s="130" t="str">
        <f ca="1">INDIRECT(ADDRESS(COLUMN()+($A9*6),3+IF($C9="SecA",0,1)+(2*N_SEM),2,1,O_SYNTHESE))</f>
        <v>Langues &amp; communication</v>
      </c>
      <c r="H9" s="130" t="str">
        <f ca="1">INDIRECT(ADDRESS(COLUMN()+($A9*6),3+IF($C9="SecA",0,1)+(2*N_SEM),2,1,O_SYNTHESE))</f>
        <v>Langues &amp; communication</v>
      </c>
      <c r="I9" s="1"/>
      <c r="J9" s="1"/>
    </row>
    <row r="10" spans="1:11" ht="15.75" thickBot="1">
      <c r="A10" s="47"/>
      <c r="B10" s="96"/>
      <c r="C10" s="131"/>
      <c r="D10" s="132" t="str">
        <f ca="1">IF(D9=0,"",VLOOKUP(D9,GRILLE!$A$3:$B$72,2,FALSE))</f>
        <v xml:space="preserve"> </v>
      </c>
      <c r="E10" s="132" t="str">
        <f ca="1">IF(E9=0,"",VLOOKUP(E9,GRILLE!$A$3:$B$72,2,FALSE))</f>
        <v xml:space="preserve"> </v>
      </c>
      <c r="F10" s="132"/>
      <c r="G10" s="132" t="str">
        <f ca="1">IF(G9=0,"",VLOOKUP(G9,GRILLE!$A$3:$B$72,2,FALSE))</f>
        <v>Voir emploi ctre des langues</v>
      </c>
      <c r="H10" s="132" t="str">
        <f ca="1">IF(H9=0,"",VLOOKUP(H9,GRILLE!$A$3:$B$72,2,FALSE))</f>
        <v>Voir emploi ctre des langues</v>
      </c>
      <c r="I10" s="1"/>
      <c r="J10" s="1"/>
    </row>
    <row r="11" spans="1:11">
      <c r="A11" s="47">
        <v>1</v>
      </c>
      <c r="B11" s="95" t="s">
        <v>15</v>
      </c>
      <c r="C11" s="137" t="s">
        <v>54</v>
      </c>
      <c r="D11" s="134" t="str">
        <f ca="1">INDIRECT(ADDRESS(COLUMN()+($A11*6),3+IF($C11="SecA",0,1)+(2*N_SEM),2,1,O_SYNTHESE))</f>
        <v>Automatismes</v>
      </c>
      <c r="E11" s="134" t="str">
        <f ca="1">INDIRECT(ADDRESS(COLUMN()+($A11*6),3+IF($C11="SecA",0,1)+(2*N_SEM),2,1,O_SYNTHESE))</f>
        <v>Electrotechnique</v>
      </c>
      <c r="F11" s="134"/>
      <c r="G11" s="134" t="str">
        <f ca="1">INDIRECT(ADDRESS(COLUMN()+($A11*6),3+IF($C11="SecA",0,1)+(2*N_SEM),2,1,O_SYNTHESE))</f>
        <v>TP/TD</v>
      </c>
      <c r="H11" s="134" t="str">
        <f ca="1">INDIRECT(ADDRESS(COLUMN()+($A11*6),3+IF($C11="SecA",0,1)+(2*N_SEM),2,1,O_SYNTHESE))</f>
        <v>TP/TD</v>
      </c>
      <c r="I11" s="1"/>
      <c r="J11" s="1"/>
    </row>
    <row r="12" spans="1:11" ht="24.75" customHeight="1" thickBot="1">
      <c r="A12" s="47"/>
      <c r="B12" s="100"/>
      <c r="C12" s="135"/>
      <c r="D12" s="136" t="str">
        <f ca="1">IF(D11=0,"",VLOOKUP(D11,GRILLE!$A$3:$B$72,2,FALSE))</f>
        <v>M. TAHIRI</v>
      </c>
      <c r="E12" s="136" t="str">
        <f ca="1">IF(E11=0,"",VLOOKUP(E11,GRILLE!$A$3:$B$72,2,FALSE))</f>
        <v>M. NGOTE</v>
      </c>
      <c r="F12" s="136"/>
      <c r="G12" s="136" t="str">
        <f ca="1">IF(G11=0,"",VLOOKUP(G11,GRILLE!$A$3:$B$72,2,FALSE))</f>
        <v xml:space="preserve"> </v>
      </c>
      <c r="H12" s="136" t="str">
        <f ca="1">IF(H11=0,"",VLOOKUP(H11,GRILLE!$A$3:$B$72,2,FALSE))</f>
        <v xml:space="preserve"> </v>
      </c>
      <c r="I12" s="1"/>
      <c r="J12" s="1"/>
    </row>
    <row r="13" spans="1:11">
      <c r="A13" s="47">
        <f>A11</f>
        <v>1</v>
      </c>
      <c r="B13" s="100"/>
      <c r="C13" s="138" t="s">
        <v>56</v>
      </c>
      <c r="D13" s="130" t="str">
        <f ca="1">INDIRECT(ADDRESS(COLUMN()+($A13*6),3+IF($C13="SecA",0,1)+(2*N_SEM),2,1,O_SYNTHESE))</f>
        <v>Electrotechnique</v>
      </c>
      <c r="E13" s="130" t="str">
        <f ca="1">INDIRECT(ADDRESS(COLUMN()+($A13*6),3+IF($C13="SecA",0,1)+(2*N_SEM),2,1,O_SYNTHESE))</f>
        <v>Automatismes</v>
      </c>
      <c r="F13" s="130"/>
      <c r="G13" s="130" t="str">
        <f ca="1">INDIRECT(ADDRESS(COLUMN()+($A13*6),3+IF($C13="SecA",0,1)+(2*N_SEM),2,1,O_SYNTHESE))</f>
        <v>Economie</v>
      </c>
      <c r="H13" s="130" t="str">
        <f ca="1">INDIRECT(ADDRESS(COLUMN()+($A13*6),3+IF($C13="SecA",0,1)+(2*N_SEM),2,1,O_SYNTHESE))</f>
        <v>Dessin &amp; Technologie</v>
      </c>
      <c r="I13" s="1"/>
      <c r="J13" s="1"/>
    </row>
    <row r="14" spans="1:11" ht="15.75" thickBot="1">
      <c r="A14" s="47"/>
      <c r="B14" s="96"/>
      <c r="C14" s="131"/>
      <c r="D14" s="132" t="str">
        <f ca="1">IF(D13=0,"",VLOOKUP(D13,GRILLE!$A$3:$B$72,2,FALSE))</f>
        <v>M. NGOTE</v>
      </c>
      <c r="E14" s="132" t="str">
        <f ca="1">IF(E13=0,"",VLOOKUP(E13,GRILLE!$A$3:$B$72,2,FALSE))</f>
        <v>M. TAHIRI</v>
      </c>
      <c r="F14" s="132"/>
      <c r="G14" s="132" t="str">
        <f ca="1">IF(G13=0,"",VLOOKUP(G13,GRILLE!$A$3:$B$72,2,FALSE))</f>
        <v>M. EL OUADI</v>
      </c>
      <c r="H14" s="132" t="str">
        <f ca="1">IF(H13=0,"",VLOOKUP(H13,GRILLE!$A$3:$B$72,2,FALSE))</f>
        <v>M. LASRI</v>
      </c>
      <c r="I14" s="1"/>
      <c r="J14" s="1"/>
    </row>
    <row r="15" spans="1:11">
      <c r="A15" s="47">
        <v>2</v>
      </c>
      <c r="B15" s="3"/>
      <c r="C15" s="137" t="s">
        <v>54</v>
      </c>
      <c r="D15" s="134" t="str">
        <f ca="1">INDIRECT(ADDRESS(COLUMN()+($A15*6),3+IF($C15="SecA",0,1)+(2*N_SEM),2,1,O_SYNTHESE))</f>
        <v>Algorithmique &amp; C</v>
      </c>
      <c r="E15" s="134" t="str">
        <f ca="1">INDIRECT(ADDRESS(COLUMN()+($A15*6),3+IF($C15="SecA",0,1)+(2*N_SEM),2,1,O_SYNTHESE))</f>
        <v>Mathématiques</v>
      </c>
      <c r="F15" s="134"/>
      <c r="G15" s="134">
        <f ca="1">INDIRECT(ADDRESS(COLUMN()+($A15*6),3+IF($C15="SecA",0,1)+(2*N_SEM),2,1,O_SYNTHESE))</f>
        <v>0</v>
      </c>
      <c r="H15" s="134">
        <f ca="1">INDIRECT(ADDRESS(COLUMN()+($A15*6),3+IF($C15="SecA",0,1)+(2*N_SEM),2,1,O_SYNTHESE))</f>
        <v>0</v>
      </c>
      <c r="I15" s="1"/>
      <c r="J15" s="1"/>
    </row>
    <row r="16" spans="1:11" ht="15.75" thickBot="1">
      <c r="A16" s="47"/>
      <c r="B16" s="3" t="s">
        <v>49</v>
      </c>
      <c r="C16" s="135"/>
      <c r="D16" s="136" t="str">
        <f ca="1">IF(D15=0,"",VLOOKUP(D15,GRILLE!$A$3:$B$72,2,FALSE))</f>
        <v>M. EL GAMAH</v>
      </c>
      <c r="E16" s="136" t="str">
        <f ca="1">IF(E15=0,"",VLOOKUP(E15,GRILLE!$A$3:$B$72,2,FALSE))</f>
        <v>M. NAJIB</v>
      </c>
      <c r="F16" s="136"/>
      <c r="G16" s="136" t="str">
        <f ca="1">IF(G15=0,"",VLOOKUP(G15,GRILLE!$A$3:$B$72,2,FALSE))</f>
        <v/>
      </c>
      <c r="H16" s="136" t="str">
        <f ca="1">IF(H15=0,"",VLOOKUP(H15,GRILLE!$A$3:$B$72,2,FALSE))</f>
        <v/>
      </c>
      <c r="I16" s="1"/>
      <c r="J16" s="1"/>
    </row>
    <row r="17" spans="1:10">
      <c r="A17" s="47">
        <f>A15</f>
        <v>2</v>
      </c>
      <c r="B17" s="4"/>
      <c r="C17" s="138" t="s">
        <v>56</v>
      </c>
      <c r="D17" s="130" t="str">
        <f ca="1">INDIRECT(ADDRESS(COLUMN()+($A17*6),3+IF($C17="SecA",0,1)+(2*N_SEM),2,1,O_SYNTHESE))</f>
        <v>TP/TD</v>
      </c>
      <c r="E17" s="130" t="str">
        <f ca="1">INDIRECT(ADDRESS(COLUMN()+($A17*6),3+IF($C17="SecA",0,1)+(2*N_SEM),2,1,O_SYNTHESE))</f>
        <v>TP/TD</v>
      </c>
      <c r="F17" s="130"/>
      <c r="G17" s="130">
        <f ca="1">INDIRECT(ADDRESS(COLUMN()+($A17*6),3+IF($C17="SecA",0,1)+(2*N_SEM),2,1,O_SYNTHESE))</f>
        <v>0</v>
      </c>
      <c r="H17" s="130">
        <f ca="1">INDIRECT(ADDRESS(COLUMN()+($A17*6),3+IF($C17="SecA",0,1)+(2*N_SEM),2,1,O_SYNTHESE))</f>
        <v>0</v>
      </c>
      <c r="I17" s="1"/>
      <c r="J17" s="1"/>
    </row>
    <row r="18" spans="1:10" ht="15.75" customHeight="1" thickBot="1">
      <c r="A18" s="47"/>
      <c r="B18" s="5"/>
      <c r="C18" s="131"/>
      <c r="D18" s="132" t="str">
        <f ca="1">IF(D17=0,"",VLOOKUP(D17,GRILLE!$A$3:$B$72,2,FALSE))</f>
        <v xml:space="preserve"> </v>
      </c>
      <c r="E18" s="132" t="str">
        <f ca="1">IF(E17=0,"",VLOOKUP(E17,GRILLE!$A$3:$B$72,2,FALSE))</f>
        <v xml:space="preserve"> </v>
      </c>
      <c r="F18" s="132"/>
      <c r="G18" s="132" t="str">
        <f ca="1">IF(G17=0,"",VLOOKUP(G17,GRILLE!$A$3:$B$72,2,FALSE))</f>
        <v/>
      </c>
      <c r="H18" s="132" t="str">
        <f ca="1">IF(H17=0,"",VLOOKUP(H17,GRILLE!$A$3:$B$72,2,FALSE))</f>
        <v/>
      </c>
      <c r="I18" s="1"/>
      <c r="J18" s="1"/>
    </row>
    <row r="19" spans="1:10">
      <c r="A19" s="47">
        <v>3</v>
      </c>
      <c r="B19" s="3"/>
      <c r="C19" s="134"/>
      <c r="D19" s="134" t="str">
        <f ca="1">INDIRECT(ADDRESS(COLUMN()+($A19*6),3+IF($C19="SecA",0,1)+(2*N_SEM),2,1,O_SYNTHESE))</f>
        <v>Automatismes</v>
      </c>
      <c r="E19" s="134" t="str">
        <f ca="1">INDIRECT(ADDRESS(COLUMN()+($A19*6),3+IF($C19="SecA",0,1)+(2*N_SEM),2,1,O_SYNTHESE))</f>
        <v>Electronique</v>
      </c>
      <c r="F19" s="134"/>
      <c r="G19" s="134" t="str">
        <f ca="1">INDIRECT(ADDRESS(COLUMN()+($A19*6),3+IF($C19="SecA",0,1)+(2*N_SEM),2,1,O_SYNTHESE))</f>
        <v>Metrologie</v>
      </c>
      <c r="H19" s="134" t="str">
        <f ca="1">INDIRECT(ADDRESS(COLUMN()+($A19*6),3+IF($C19="SecA",0,1)+(2*N_SEM),2,1,O_SYNTHESE))</f>
        <v>Economie</v>
      </c>
      <c r="I19" s="1"/>
      <c r="J19" s="1"/>
    </row>
    <row r="20" spans="1:10" ht="15.75" thickBot="1">
      <c r="A20" s="47"/>
      <c r="B20" s="3"/>
      <c r="C20" s="136" t="s">
        <v>54</v>
      </c>
      <c r="D20" s="136" t="str">
        <f ca="1">IF(D19=0,"",VLOOKUP(D19,GRILLE!$A$3:$B$72,2,FALSE))</f>
        <v>M. TAHIRI</v>
      </c>
      <c r="E20" s="136" t="str">
        <f ca="1">IF(E19=0,"",VLOOKUP(E19,GRILLE!$A$3:$B$72,2,FALSE))</f>
        <v>M. NGOTE</v>
      </c>
      <c r="F20" s="136"/>
      <c r="G20" s="136" t="str">
        <f ca="1">IF(G19=0,"",VLOOKUP(G19,GRILLE!$A$3:$B$72,2,FALSE))</f>
        <v>M. MOUBAKER</v>
      </c>
      <c r="H20" s="136" t="str">
        <f ca="1">IF(H19=0,"",VLOOKUP(H19,GRILLE!$A$3:$B$72,2,FALSE))</f>
        <v>M. EL OUADI</v>
      </c>
      <c r="I20" s="1"/>
      <c r="J20" s="1"/>
    </row>
    <row r="21" spans="1:10">
      <c r="A21" s="47">
        <f>A19</f>
        <v>3</v>
      </c>
      <c r="B21" s="3" t="s">
        <v>16</v>
      </c>
      <c r="C21" s="138" t="s">
        <v>56</v>
      </c>
      <c r="D21" s="130" t="str">
        <f ca="1">INDIRECT(ADDRESS(COLUMN()+($A21*6),3+IF($C21="SecA",0,1)+(2*N_SEM),2,1,O_SYNTHESE))</f>
        <v>Automatismes</v>
      </c>
      <c r="E21" s="130" t="str">
        <f ca="1">INDIRECT(ADDRESS(COLUMN()+($A21*6),3+IF($C21="SecA",0,1)+(2*N_SEM),2,1,O_SYNTHESE))</f>
        <v>Electronique</v>
      </c>
      <c r="F21" s="130"/>
      <c r="G21" s="130" t="str">
        <f ca="1">INDIRECT(ADDRESS(COLUMN()+($A21*6),3+IF($C21="SecA",0,1)+(2*N_SEM),2,1,O_SYNTHESE))</f>
        <v>Metrologie</v>
      </c>
      <c r="H21" s="130" t="str">
        <f ca="1">INDIRECT(ADDRESS(COLUMN()+($A21*6),3+IF($C21="SecA",0,1)+(2*N_SEM),2,1,O_SYNTHESE))</f>
        <v>Economie</v>
      </c>
      <c r="I21" s="1"/>
      <c r="J21" s="1"/>
    </row>
    <row r="22" spans="1:10" ht="15.75" thickBot="1">
      <c r="A22" s="47"/>
      <c r="B22" s="5"/>
      <c r="C22" s="131"/>
      <c r="D22" s="132" t="str">
        <f ca="1">IF(D21=0,"",VLOOKUP(D21,GRILLE!$A$3:$B$72,2,FALSE))</f>
        <v>M. TAHIRI</v>
      </c>
      <c r="E22" s="132" t="str">
        <f ca="1">IF(E21=0,"",VLOOKUP(E21,GRILLE!$A$3:$B$72,2,FALSE))</f>
        <v>M. NGOTE</v>
      </c>
      <c r="F22" s="132"/>
      <c r="G22" s="132" t="str">
        <f ca="1">IF(G21=0,"",VLOOKUP(G21,GRILLE!$A$3:$B$72,2,FALSE))</f>
        <v>M. MOUBAKER</v>
      </c>
      <c r="H22" s="132" t="str">
        <f ca="1">IF(H21=0,"",VLOOKUP(H21,GRILLE!$A$3:$B$72,2,FALSE))</f>
        <v>M. EL OUADI</v>
      </c>
      <c r="I22" s="1"/>
      <c r="J22" s="1"/>
    </row>
    <row r="23" spans="1:10">
      <c r="A23" s="47">
        <v>4</v>
      </c>
      <c r="B23" s="3"/>
      <c r="C23" s="137" t="s">
        <v>54</v>
      </c>
      <c r="D23" s="134" t="str">
        <f ca="1">INDIRECT(ADDRESS(COLUMN()+($A23*6),3+IF($C23="SecA",0,1)+(2*N_SEM),2,1,O_SYNTHESE))</f>
        <v>TP/TD</v>
      </c>
      <c r="E23" s="134" t="str">
        <f ca="1">INDIRECT(ADDRESS(COLUMN()+($A23*6),3+IF($C23="SecA",0,1)+(2*N_SEM),2,1,O_SYNTHESE))</f>
        <v>TP/TD</v>
      </c>
      <c r="F23" s="134"/>
      <c r="G23" s="134" t="str">
        <f ca="1">INDIRECT(ADDRESS(COLUMN()+($A23*6),3+IF($C23="SecA",0,1)+(2*N_SEM),2,1,O_SYNTHESE))</f>
        <v>Metrologie</v>
      </c>
      <c r="H23" s="134" t="str">
        <f ca="1">INDIRECT(ADDRESS(COLUMN()+($A23*6),3+IF($C23="SecA",0,1)+(2*N_SEM),2,1,O_SYNTHESE))</f>
        <v>Economie</v>
      </c>
      <c r="I23" s="1"/>
      <c r="J23" s="1"/>
    </row>
    <row r="24" spans="1:10" ht="15.75" customHeight="1" thickBot="1">
      <c r="A24" s="47"/>
      <c r="B24" s="3" t="s">
        <v>17</v>
      </c>
      <c r="C24" s="135"/>
      <c r="D24" s="136" t="str">
        <f ca="1">IF(D23=0,"",VLOOKUP(D23,GRILLE!$A$3:$B$72,2,FALSE))</f>
        <v xml:space="preserve"> </v>
      </c>
      <c r="E24" s="136" t="str">
        <f ca="1">IF(E23=0,"",VLOOKUP(E23,GRILLE!$A$3:$B$72,2,FALSE))</f>
        <v xml:space="preserve"> </v>
      </c>
      <c r="F24" s="136"/>
      <c r="G24" s="136" t="str">
        <f ca="1">IF(G23=0,"",VLOOKUP(G23,GRILLE!$A$3:$B$72,2,FALSE))</f>
        <v>M. MOUBAKER</v>
      </c>
      <c r="H24" s="136" t="str">
        <f ca="1">IF(H23=0,"",VLOOKUP(H23,GRILLE!$A$3:$B$72,2,FALSE))</f>
        <v>M. EL OUADI</v>
      </c>
      <c r="I24" s="1"/>
      <c r="J24" s="1"/>
    </row>
    <row r="25" spans="1:10">
      <c r="A25" s="47">
        <f>A23</f>
        <v>4</v>
      </c>
      <c r="B25" s="4"/>
      <c r="C25" s="138" t="s">
        <v>56</v>
      </c>
      <c r="D25" s="130" t="str">
        <f ca="1">INDIRECT(ADDRESS(COLUMN()+($A25*6),3+IF($C25="SecA",0,1)+(2*N_SEM),2,1,O_SYNTHESE))</f>
        <v>Algorithmique &amp; C</v>
      </c>
      <c r="E25" s="130" t="str">
        <f ca="1">INDIRECT(ADDRESS(COLUMN()+($A25*6),3+IF($C25="SecA",0,1)+(2*N_SEM),2,1,O_SYNTHESE))</f>
        <v>Mathématiques</v>
      </c>
      <c r="F25" s="130"/>
      <c r="G25" s="130" t="str">
        <f ca="1">INDIRECT(ADDRESS(COLUMN()+($A25*6),3+IF($C25="SecA",0,1)+(2*N_SEM),2,1,O_SYNTHESE))</f>
        <v>TP/TD</v>
      </c>
      <c r="H25" s="130" t="str">
        <f ca="1">INDIRECT(ADDRESS(COLUMN()+($A25*6),3+IF($C25="SecA",0,1)+(2*N_SEM),2,1,O_SYNTHESE))</f>
        <v>TP/TD</v>
      </c>
      <c r="I25" s="1"/>
      <c r="J25" s="1"/>
    </row>
    <row r="26" spans="1:10" ht="15.75" thickBot="1">
      <c r="A26" s="47"/>
      <c r="B26" s="5"/>
      <c r="C26" s="131"/>
      <c r="D26" s="132" t="str">
        <f ca="1">IF(D25=0,"",VLOOKUP(D25,GRILLE!$A$3:$B$72,2,FALSE))</f>
        <v>M. EL GAMAH</v>
      </c>
      <c r="E26" s="132" t="str">
        <f ca="1">IF(E25=0,"",VLOOKUP(E25,GRILLE!$A$3:$B$72,2,FALSE))</f>
        <v>M. NAJIB</v>
      </c>
      <c r="F26" s="132"/>
      <c r="G26" s="132" t="str">
        <f ca="1">IF(G25=0,"",VLOOKUP(G25,GRILLE!$A$3:$B$72,2,FALSE))</f>
        <v xml:space="preserve"> </v>
      </c>
      <c r="H26" s="132" t="str">
        <f ca="1">IF(H25=0,"",VLOOKUP(H25,GRILLE!$A$3:$B$72,2,FALSE))</f>
        <v xml:space="preserve"> </v>
      </c>
      <c r="I26" s="1"/>
      <c r="J26" s="1"/>
    </row>
    <row r="27" spans="1:10">
      <c r="A27" s="47">
        <v>5</v>
      </c>
      <c r="B27" s="92" t="s">
        <v>52</v>
      </c>
      <c r="C27" s="137" t="s">
        <v>54</v>
      </c>
      <c r="D27" s="134">
        <f ca="1">INDIRECT(ADDRESS(COLUMN()+($A27*6),3+IF($C27="SecA",0,1)+(2*N_SEM),2,1,O_SYNTHESE))</f>
        <v>0</v>
      </c>
      <c r="E27" s="134">
        <f ca="1">INDIRECT(ADDRESS(COLUMN()+($A27*6),3+IF($C27="SecA",0,1)+(2*N_SEM),2,1,O_SYNTHESE))</f>
        <v>0</v>
      </c>
      <c r="F27" s="134"/>
      <c r="G27" s="134">
        <f ca="1">INDIRECT(ADDRESS(COLUMN()+($A27*6),3+IF($C27="SecA",0,1)+(2*N_SEM),2,1,O_SYNTHESE))</f>
        <v>0</v>
      </c>
      <c r="H27" s="134">
        <f ca="1">INDIRECT(ADDRESS(COLUMN()+($A27*6),3+IF($C27="SecA",0,1)+(2*N_SEM),2,1,O_SYNTHESE))</f>
        <v>0</v>
      </c>
      <c r="I27" s="1"/>
      <c r="J27" s="1"/>
    </row>
    <row r="28" spans="1:10" ht="15.75" thickBot="1">
      <c r="A28" s="47"/>
      <c r="B28" s="93"/>
      <c r="C28" s="135"/>
      <c r="D28" s="136" t="str">
        <f ca="1">IF(D27=0,"",VLOOKUP(D27,GRILLE!$A$3:$B$72,2,FALSE))</f>
        <v/>
      </c>
      <c r="E28" s="136" t="str">
        <f ca="1">IF(E27=0,"",VLOOKUP(E27,GRILLE!$A$3:$B$72,2,FALSE))</f>
        <v/>
      </c>
      <c r="F28" s="136"/>
      <c r="G28" s="136" t="str">
        <f ca="1">IF(G27=0,"",VLOOKUP(G27,GRILLE!$A$3:$B$72,2,FALSE))</f>
        <v/>
      </c>
      <c r="H28" s="136" t="str">
        <f ca="1">IF(H27=0,"",VLOOKUP(H27,GRILLE!$A$3:$B$72,2,FALSE))</f>
        <v/>
      </c>
      <c r="I28" s="1"/>
      <c r="J28" s="1"/>
    </row>
    <row r="29" spans="1:10">
      <c r="A29" s="47">
        <f>A27</f>
        <v>5</v>
      </c>
      <c r="B29" s="93"/>
      <c r="C29" s="138" t="s">
        <v>56</v>
      </c>
      <c r="D29" s="130">
        <f ca="1">INDIRECT(ADDRESS(COLUMN()+($A29*6),3+IF($C29="SecA",0,1)+(2*N_SEM),2,1,O_SYNTHESE))</f>
        <v>0</v>
      </c>
      <c r="E29" s="130">
        <f ca="1">INDIRECT(ADDRESS(COLUMN()+($A29*6),3+IF($C29="SecA",0,1)+(2*N_SEM),2,1,O_SYNTHESE))</f>
        <v>0</v>
      </c>
      <c r="F29" s="130"/>
      <c r="G29" s="130">
        <f ca="1">INDIRECT(ADDRESS(COLUMN()+($A29*6),3+IF($C29="SecA",0,1)+(2*N_SEM),2,1,O_SYNTHESE))</f>
        <v>0</v>
      </c>
      <c r="H29" s="130">
        <f ca="1">INDIRECT(ADDRESS(COLUMN()+($A29*6),3+IF($C29="SecA",0,1)+(2*N_SEM),2,1,O_SYNTHESE))</f>
        <v>0</v>
      </c>
      <c r="I29" s="1"/>
      <c r="J29" s="1"/>
    </row>
    <row r="30" spans="1:10" ht="24" customHeight="1" thickBot="1">
      <c r="A30" s="48"/>
      <c r="B30" s="94"/>
      <c r="C30" s="131"/>
      <c r="D30" s="132" t="str">
        <f ca="1">IF(D29=0,"",VLOOKUP(D29,GRILLE!$A$3:$B$72,2,FALSE))</f>
        <v/>
      </c>
      <c r="E30" s="132" t="str">
        <f ca="1">IF(E29=0,"",VLOOKUP(E29,GRILLE!$A$3:$B$72,2,FALSE))</f>
        <v/>
      </c>
      <c r="F30" s="132"/>
      <c r="G30" s="132" t="str">
        <f ca="1">IF(G29=0,"",VLOOKUP(G29,GRILLE!$A$3:$B$72,2,FALSE))</f>
        <v/>
      </c>
      <c r="H30" s="132" t="str">
        <f ca="1">IF(H29=0,"",VLOOKUP(H29,GRILLE!$A$3:$B$72,2,FALSE))</f>
        <v/>
      </c>
      <c r="I30" s="1"/>
      <c r="J30" s="1"/>
    </row>
    <row r="31" spans="1:10" ht="15.75" thickBot="1">
      <c r="B31" s="124" t="s">
        <v>140</v>
      </c>
      <c r="C31" s="123"/>
      <c r="D31" s="126" t="s">
        <v>144</v>
      </c>
      <c r="E31" s="127" t="s">
        <v>141</v>
      </c>
      <c r="F31" s="125"/>
      <c r="G31" s="128" t="s">
        <v>142</v>
      </c>
      <c r="H31" s="129" t="s">
        <v>143</v>
      </c>
      <c r="I31" s="1"/>
      <c r="J31" s="1"/>
    </row>
    <row r="32" spans="1:10">
      <c r="B32" s="1"/>
      <c r="C32" s="1"/>
      <c r="D32" s="1"/>
      <c r="E32" s="1"/>
      <c r="F32" s="1"/>
      <c r="G32" s="1"/>
      <c r="H32" s="1"/>
      <c r="I32" s="1"/>
      <c r="J32" s="1"/>
    </row>
    <row r="33" spans="2:10">
      <c r="B33" s="1"/>
      <c r="C33" s="1"/>
      <c r="D33" s="1"/>
      <c r="E33" s="1"/>
      <c r="F33" s="1"/>
      <c r="G33" s="1"/>
      <c r="H33" s="1"/>
      <c r="I33" s="1"/>
      <c r="J33" s="1"/>
    </row>
    <row r="34" spans="2:10">
      <c r="B34" s="1"/>
      <c r="C34" s="1"/>
      <c r="D34" s="1"/>
      <c r="E34" s="1"/>
      <c r="F34" s="1"/>
      <c r="G34" s="1"/>
      <c r="H34" s="1"/>
      <c r="I34" s="1"/>
      <c r="J34" s="1"/>
    </row>
    <row r="35" spans="2:10">
      <c r="B35" s="1"/>
      <c r="C35" s="1"/>
      <c r="D35" s="1"/>
      <c r="E35" s="1"/>
      <c r="F35" s="1"/>
      <c r="G35" s="1"/>
      <c r="H35" s="1"/>
      <c r="I35" s="1"/>
      <c r="J35" s="1"/>
    </row>
    <row r="36" spans="2:10">
      <c r="B36" s="1"/>
      <c r="C36" s="1"/>
      <c r="D36" s="1"/>
      <c r="E36" s="1"/>
      <c r="F36" s="1"/>
      <c r="G36" s="1"/>
      <c r="H36" s="1"/>
      <c r="I36" s="1"/>
      <c r="J36" s="1"/>
    </row>
    <row r="37" spans="2:10">
      <c r="B37" s="1"/>
      <c r="C37" s="1"/>
      <c r="D37" s="1"/>
      <c r="E37" s="1"/>
      <c r="F37" s="1"/>
      <c r="G37" s="1"/>
      <c r="H37" s="1"/>
      <c r="I37" s="1"/>
      <c r="J37" s="1"/>
    </row>
    <row r="38" spans="2:10">
      <c r="B38" s="1"/>
      <c r="C38" s="1"/>
      <c r="D38" s="1"/>
      <c r="E38" s="1"/>
      <c r="F38" s="1"/>
      <c r="G38" s="1"/>
      <c r="H38" s="1"/>
      <c r="I38" s="1"/>
      <c r="J38" s="1"/>
    </row>
    <row r="39" spans="2:10">
      <c r="B39" s="1"/>
      <c r="C39" s="1"/>
      <c r="D39" s="1"/>
      <c r="E39" s="1"/>
      <c r="F39" s="1"/>
      <c r="G39" s="1"/>
      <c r="H39" s="1"/>
      <c r="I39" s="1"/>
      <c r="J39" s="1"/>
    </row>
  </sheetData>
  <mergeCells count="15">
    <mergeCell ref="B27:B30"/>
    <mergeCell ref="C27:C28"/>
    <mergeCell ref="C29:C30"/>
    <mergeCell ref="B3:H3"/>
    <mergeCell ref="C23:C24"/>
    <mergeCell ref="C25:C26"/>
    <mergeCell ref="B11:B14"/>
    <mergeCell ref="C11:C12"/>
    <mergeCell ref="C13:C14"/>
    <mergeCell ref="C15:C16"/>
    <mergeCell ref="C17:C18"/>
    <mergeCell ref="C21:C22"/>
    <mergeCell ref="B7:B10"/>
    <mergeCell ref="C7:C8"/>
    <mergeCell ref="C9:C10"/>
  </mergeCells>
  <printOptions horizontalCentered="1" verticalCentered="1"/>
  <pageMargins left="0.23622047244094491" right="0.23622047244094491" top="0.23622047244094491" bottom="0.35433070866141736" header="0.11811023622047245" footer="0.15748031496062992"/>
  <pageSetup paperSize="9" orientation="landscape" r:id="rId1"/>
  <headerFooter>
    <oddFooter>&amp;LEdité le &amp;D à &amp;T&amp;RSemaine : &amp;A</oddFooter>
  </headerFooter>
  <drawing r:id="rId2"/>
</worksheet>
</file>

<file path=xl/worksheets/sheet3.xml><?xml version="1.0" encoding="utf-8"?>
<worksheet xmlns="http://schemas.openxmlformats.org/spreadsheetml/2006/main" xmlns:r="http://schemas.openxmlformats.org/officeDocument/2006/relationships">
  <dimension ref="A1:E72"/>
  <sheetViews>
    <sheetView workbookViewId="0">
      <selection activeCell="A22" sqref="A22"/>
    </sheetView>
  </sheetViews>
  <sheetFormatPr baseColWidth="10" defaultRowHeight="15"/>
  <cols>
    <col min="1" max="1" width="30.42578125" bestFit="1" customWidth="1"/>
    <col min="2" max="2" width="25" bestFit="1" customWidth="1"/>
    <col min="5" max="5" width="13.5703125" customWidth="1"/>
  </cols>
  <sheetData>
    <row r="1" spans="1:5" ht="15.75" thickBot="1">
      <c r="A1" t="s">
        <v>58</v>
      </c>
    </row>
    <row r="2" spans="1:5" ht="15.75" thickBot="1">
      <c r="A2" s="11" t="s">
        <v>26</v>
      </c>
      <c r="B2" s="12" t="s">
        <v>34</v>
      </c>
      <c r="D2" s="52" t="s">
        <v>73</v>
      </c>
      <c r="E2" s="58" t="s">
        <v>74</v>
      </c>
    </row>
    <row r="3" spans="1:5">
      <c r="A3" s="142" t="s">
        <v>145</v>
      </c>
      <c r="B3" s="10" t="s">
        <v>30</v>
      </c>
      <c r="D3" s="60">
        <f>'Emploi-1A-2015-1SEM'!C2</f>
        <v>0</v>
      </c>
      <c r="E3" s="59" t="str">
        <f>'Emploi-1A-2015-1SEM'!D2</f>
        <v>9-11 Sep</v>
      </c>
    </row>
    <row r="4" spans="1:5">
      <c r="A4" s="15" t="s">
        <v>1</v>
      </c>
      <c r="B4" s="7" t="s">
        <v>12</v>
      </c>
      <c r="D4" s="60">
        <f>'Emploi-1A-2015-1SEM'!E2</f>
        <v>1</v>
      </c>
      <c r="E4" s="59" t="str">
        <f>'Emploi-1A-2015-1SEM'!F2</f>
        <v>14-18 Sep</v>
      </c>
    </row>
    <row r="5" spans="1:5">
      <c r="A5" s="141" t="s">
        <v>4</v>
      </c>
      <c r="B5" s="10" t="s">
        <v>27</v>
      </c>
      <c r="D5" s="60">
        <f>'Emploi-1A-2015-1SEM'!G2</f>
        <v>2</v>
      </c>
      <c r="E5" s="59" t="str">
        <f>'Emploi-1A-2015-1SEM'!H2</f>
        <v>28 Sep -2 Oct</v>
      </c>
    </row>
    <row r="6" spans="1:5">
      <c r="A6" s="15"/>
      <c r="B6" s="146"/>
      <c r="D6" s="60">
        <f>'Emploi-1A-2015-1SEM'!I2</f>
        <v>3</v>
      </c>
      <c r="E6" s="59" t="str">
        <f>'Emploi-1A-2015-1SEM'!J2</f>
        <v>5 - 13 Oct</v>
      </c>
    </row>
    <row r="7" spans="1:5">
      <c r="A7" s="139" t="s">
        <v>5</v>
      </c>
      <c r="B7" s="10" t="s">
        <v>28</v>
      </c>
      <c r="D7" s="60">
        <f>'Emploi-1A-2015-1SEM'!K2</f>
        <v>4</v>
      </c>
      <c r="E7" s="59" t="str">
        <f>'Emploi-1A-2015-1SEM'!L2</f>
        <v>12 - 16 Oct</v>
      </c>
    </row>
    <row r="8" spans="1:5">
      <c r="A8" s="139" t="s">
        <v>7</v>
      </c>
      <c r="B8" s="10" t="s">
        <v>39</v>
      </c>
      <c r="D8" s="60">
        <f>'Emploi-1A-2015-1SEM'!M2</f>
        <v>5</v>
      </c>
      <c r="E8" s="59" t="str">
        <f>'Emploi-1A-2015-1SEM'!N2</f>
        <v>19- 23 Oct</v>
      </c>
    </row>
    <row r="9" spans="1:5">
      <c r="A9" s="9" t="s">
        <v>40</v>
      </c>
      <c r="B9" s="7" t="s">
        <v>9</v>
      </c>
      <c r="D9" s="60">
        <f>'Emploi-1A-2015-1SEM'!O2</f>
        <v>6</v>
      </c>
      <c r="E9" s="59" t="str">
        <f>'Emploi-1A-2015-1SEM'!P2</f>
        <v>26 - 30 Oct</v>
      </c>
    </row>
    <row r="10" spans="1:5">
      <c r="A10" s="8" t="s">
        <v>6</v>
      </c>
      <c r="B10" s="10" t="s">
        <v>50</v>
      </c>
      <c r="D10" s="60">
        <f>'Emploi-1A-2015-1SEM'!Q2</f>
        <v>7</v>
      </c>
      <c r="E10" s="59" t="str">
        <f>'Emploi-1A-2015-1SEM'!R2</f>
        <v xml:space="preserve">2 - 5 Nov </v>
      </c>
    </row>
    <row r="11" spans="1:5">
      <c r="A11" s="8" t="s">
        <v>2</v>
      </c>
      <c r="B11" s="7" t="s">
        <v>29</v>
      </c>
      <c r="D11" s="60">
        <f>'Emploi-1A-2015-1SEM'!S2</f>
        <v>8</v>
      </c>
      <c r="E11" s="59" t="str">
        <f>'Emploi-1A-2015-1SEM'!T2</f>
        <v>9 - 13 Nov</v>
      </c>
    </row>
    <row r="12" spans="1:5">
      <c r="A12" s="15"/>
      <c r="B12" s="146"/>
      <c r="D12" s="60">
        <f>'Emploi-1A-2015-1SEM'!U2</f>
        <v>9</v>
      </c>
      <c r="E12" s="59" t="str">
        <f>'Emploi-1A-2015-1SEM'!V2</f>
        <v>16 - 20 Nov</v>
      </c>
    </row>
    <row r="13" spans="1:5">
      <c r="A13" s="8" t="s">
        <v>3</v>
      </c>
      <c r="B13" s="10" t="s">
        <v>29</v>
      </c>
      <c r="D13" s="60">
        <f>'Emploi-1A-2015-1SEM'!W2</f>
        <v>10</v>
      </c>
      <c r="E13" s="59" t="str">
        <f>'Emploi-1A-2015-1SEM'!X2</f>
        <v>23 - 28 Nov</v>
      </c>
    </row>
    <row r="14" spans="1:5">
      <c r="A14" s="8" t="s">
        <v>10</v>
      </c>
      <c r="B14" s="10" t="s">
        <v>31</v>
      </c>
      <c r="D14" s="60">
        <f>'Emploi-1A-2015-1SEM'!Y2</f>
        <v>11</v>
      </c>
      <c r="E14" s="59" t="str">
        <f>'Emploi-1A-2015-1SEM'!Z2</f>
        <v>30 Nov - 4 Déc</v>
      </c>
    </row>
    <row r="15" spans="1:5">
      <c r="A15" s="8"/>
      <c r="B15" s="44"/>
      <c r="D15" s="60">
        <f>'Emploi-1A-2015-1SEM'!AA2</f>
        <v>12</v>
      </c>
      <c r="E15" s="59" t="str">
        <f>'Emploi-1A-2015-1SEM'!AB2</f>
        <v>7 - 12 Déc</v>
      </c>
    </row>
    <row r="16" spans="1:5">
      <c r="A16" s="8" t="s">
        <v>0</v>
      </c>
      <c r="B16" s="10" t="s">
        <v>8</v>
      </c>
      <c r="D16" s="60">
        <f>'Emploi-1A-2015-1SEM'!AC2</f>
        <v>13</v>
      </c>
      <c r="E16" s="59" t="str">
        <f>'Emploi-1A-2015-1SEM'!AD2</f>
        <v>14 - 18 Déc</v>
      </c>
    </row>
    <row r="17" spans="1:5">
      <c r="A17" s="43" t="s">
        <v>38</v>
      </c>
      <c r="B17" s="10" t="s">
        <v>35</v>
      </c>
      <c r="D17" s="60">
        <f>'Emploi-1A-2015-1SEM'!AE2</f>
        <v>14</v>
      </c>
      <c r="E17" s="59" t="str">
        <f>'Emploi-1A-2015-1SEM'!AF2</f>
        <v>23 - 25 Déc</v>
      </c>
    </row>
    <row r="18" spans="1:5">
      <c r="A18" s="9" t="s">
        <v>11</v>
      </c>
      <c r="B18" s="7" t="s">
        <v>32</v>
      </c>
      <c r="D18" s="60">
        <f>'Emploi-1A-2015-1SEM'!AG2</f>
        <v>15</v>
      </c>
      <c r="E18" s="59" t="str">
        <f>'Emploi-1A-2015-1SEM'!AH2</f>
        <v>28 - 31 Déc</v>
      </c>
    </row>
    <row r="19" spans="1:5">
      <c r="A19" s="15"/>
      <c r="B19" s="146"/>
      <c r="D19" s="60">
        <f>'Emploi-1A-2015-1SEM'!AI2</f>
        <v>16</v>
      </c>
      <c r="E19" s="59" t="str">
        <f>'Emploi-1A-2015-1SEM'!AJ2</f>
        <v>4 - 8 Jan</v>
      </c>
    </row>
    <row r="20" spans="1:5">
      <c r="A20" s="9"/>
      <c r="B20" s="7"/>
      <c r="D20" s="60">
        <f>'Emploi-1A-2015-1SEM'!AK2</f>
        <v>17</v>
      </c>
      <c r="E20" s="103" t="str">
        <f>'Emploi-1A-2015-1SEM'!AL2</f>
        <v>4 - 8 Jan</v>
      </c>
    </row>
    <row r="21" spans="1:5">
      <c r="A21" s="9"/>
      <c r="B21" s="7"/>
      <c r="D21" s="60">
        <f>'Emploi-1A-2015-1SEM'!AM2</f>
        <v>18</v>
      </c>
      <c r="E21" s="103" t="str">
        <f>'Emploi-1A-2015-1SEM'!AN2</f>
        <v>4 - 8 Jan</v>
      </c>
    </row>
    <row r="22" spans="1:5">
      <c r="A22" s="8"/>
      <c r="B22" s="10"/>
      <c r="D22" s="60">
        <f>'Emploi-1A-2015-1SEM'!AO2</f>
        <v>19</v>
      </c>
      <c r="E22" s="103" t="str">
        <f>'Emploi-1A-2015-1SEM'!AP2</f>
        <v>4 - 8 Jan</v>
      </c>
    </row>
    <row r="23" spans="1:5" ht="15.75" thickBot="1">
      <c r="A23" s="8"/>
      <c r="B23" s="10"/>
      <c r="D23" s="61">
        <f>'Emploi-1A-2015-1SEM'!AQ2</f>
        <v>20</v>
      </c>
      <c r="E23" s="104" t="str">
        <f>'Emploi-1A-2015-1SEM'!AR2</f>
        <v>4 - 8 Jan</v>
      </c>
    </row>
    <row r="24" spans="1:5">
      <c r="A24" s="8"/>
      <c r="B24" s="10"/>
    </row>
    <row r="25" spans="1:5">
      <c r="A25" s="57"/>
      <c r="B25" s="10" t="s">
        <v>13</v>
      </c>
    </row>
    <row r="26" spans="1:5">
      <c r="A26" s="8"/>
      <c r="B26" s="10"/>
    </row>
    <row r="27" spans="1:5">
      <c r="A27" s="8"/>
      <c r="B27" s="10"/>
    </row>
    <row r="28" spans="1:5">
      <c r="A28" s="8"/>
      <c r="B28" s="10"/>
    </row>
    <row r="29" spans="1:5">
      <c r="A29" s="8" t="s">
        <v>55</v>
      </c>
      <c r="B29" s="44" t="s">
        <v>60</v>
      </c>
    </row>
    <row r="30" spans="1:5">
      <c r="A30" s="8"/>
      <c r="B30" s="10"/>
    </row>
    <row r="31" spans="1:5">
      <c r="A31" s="57" t="s">
        <v>37</v>
      </c>
      <c r="B31" s="10" t="s">
        <v>13</v>
      </c>
    </row>
    <row r="32" spans="1:5">
      <c r="A32" s="144" t="s">
        <v>166</v>
      </c>
      <c r="B32" s="145" t="s">
        <v>153</v>
      </c>
    </row>
    <row r="33" spans="1:2">
      <c r="A33" s="144" t="s">
        <v>167</v>
      </c>
      <c r="B33" s="145" t="s">
        <v>48</v>
      </c>
    </row>
    <row r="34" spans="1:2">
      <c r="A34" s="144" t="s">
        <v>164</v>
      </c>
      <c r="B34" s="145" t="s">
        <v>153</v>
      </c>
    </row>
    <row r="35" spans="1:2">
      <c r="A35" s="144" t="s">
        <v>165</v>
      </c>
      <c r="B35" s="145" t="s">
        <v>154</v>
      </c>
    </row>
    <row r="36" spans="1:2">
      <c r="A36" s="8" t="s">
        <v>41</v>
      </c>
      <c r="B36" s="10" t="s">
        <v>42</v>
      </c>
    </row>
    <row r="37" spans="1:2">
      <c r="A37" s="8" t="s">
        <v>43</v>
      </c>
      <c r="B37" s="10" t="s">
        <v>44</v>
      </c>
    </row>
    <row r="38" spans="1:2">
      <c r="A38" s="8" t="s">
        <v>45</v>
      </c>
      <c r="B38" s="10" t="s">
        <v>12</v>
      </c>
    </row>
    <row r="39" spans="1:2">
      <c r="A39" s="8" t="s">
        <v>47</v>
      </c>
      <c r="B39" s="10" t="s">
        <v>46</v>
      </c>
    </row>
    <row r="40" spans="1:2">
      <c r="A40" s="139" t="s">
        <v>160</v>
      </c>
      <c r="B40" s="143" t="s">
        <v>162</v>
      </c>
    </row>
    <row r="41" spans="1:2">
      <c r="A41" s="139" t="s">
        <v>161</v>
      </c>
      <c r="B41" s="143" t="s">
        <v>163</v>
      </c>
    </row>
    <row r="42" spans="1:2">
      <c r="A42" s="139" t="s">
        <v>156</v>
      </c>
      <c r="B42" s="143" t="s">
        <v>158</v>
      </c>
    </row>
    <row r="43" spans="1:2">
      <c r="A43" s="139" t="s">
        <v>157</v>
      </c>
      <c r="B43" s="143" t="s">
        <v>159</v>
      </c>
    </row>
    <row r="44" spans="1:2">
      <c r="A44" s="139" t="s">
        <v>155</v>
      </c>
      <c r="B44" s="10" t="s">
        <v>48</v>
      </c>
    </row>
    <row r="45" spans="1:2">
      <c r="A45" s="139" t="s">
        <v>151</v>
      </c>
      <c r="B45" s="143" t="s">
        <v>153</v>
      </c>
    </row>
    <row r="46" spans="1:2">
      <c r="A46" s="139" t="s">
        <v>152</v>
      </c>
      <c r="B46" s="143" t="s">
        <v>154</v>
      </c>
    </row>
    <row r="47" spans="1:2">
      <c r="A47" s="139" t="s">
        <v>146</v>
      </c>
      <c r="B47" s="143" t="s">
        <v>44</v>
      </c>
    </row>
    <row r="48" spans="1:2">
      <c r="A48" s="139" t="s">
        <v>147</v>
      </c>
      <c r="B48" s="143" t="s">
        <v>150</v>
      </c>
    </row>
    <row r="49" spans="1:2">
      <c r="A49" s="139" t="s">
        <v>148</v>
      </c>
      <c r="B49" s="143" t="s">
        <v>44</v>
      </c>
    </row>
    <row r="50" spans="1:2">
      <c r="A50" s="139" t="s">
        <v>149</v>
      </c>
      <c r="B50" s="143" t="s">
        <v>150</v>
      </c>
    </row>
    <row r="51" spans="1:2">
      <c r="A51" s="13"/>
      <c r="B51" s="14"/>
    </row>
    <row r="52" spans="1:2">
      <c r="A52" s="13"/>
      <c r="B52" s="14"/>
    </row>
    <row r="53" spans="1:2">
      <c r="A53" s="13"/>
      <c r="B53" s="14"/>
    </row>
    <row r="54" spans="1:2">
      <c r="A54" s="64" t="s">
        <v>83</v>
      </c>
      <c r="B54" s="14"/>
    </row>
    <row r="55" spans="1:2">
      <c r="A55" s="64" t="s">
        <v>79</v>
      </c>
      <c r="B55" s="14"/>
    </row>
    <row r="56" spans="1:2">
      <c r="A56" s="64" t="s">
        <v>80</v>
      </c>
      <c r="B56" s="14"/>
    </row>
    <row r="57" spans="1:2">
      <c r="A57" s="64" t="s">
        <v>84</v>
      </c>
      <c r="B57" s="14"/>
    </row>
    <row r="58" spans="1:2">
      <c r="A58" s="64" t="s">
        <v>81</v>
      </c>
      <c r="B58" s="14"/>
    </row>
    <row r="59" spans="1:2">
      <c r="A59" s="64" t="s">
        <v>82</v>
      </c>
      <c r="B59" s="14"/>
    </row>
    <row r="60" spans="1:2">
      <c r="A60" s="13"/>
      <c r="B60" s="14"/>
    </row>
    <row r="61" spans="1:2">
      <c r="A61" s="13"/>
      <c r="B61" s="14"/>
    </row>
    <row r="62" spans="1:2">
      <c r="A62" s="13"/>
      <c r="B62" s="14"/>
    </row>
    <row r="63" spans="1:2">
      <c r="A63" s="6" t="s">
        <v>57</v>
      </c>
      <c r="B63" s="14"/>
    </row>
    <row r="64" spans="1:2">
      <c r="A64" s="6" t="s">
        <v>85</v>
      </c>
      <c r="B64" s="14"/>
    </row>
    <row r="65" spans="1:2">
      <c r="A65" s="13"/>
      <c r="B65" s="14"/>
    </row>
    <row r="66" spans="1:2">
      <c r="A66" s="13"/>
      <c r="B66" s="14"/>
    </row>
    <row r="67" spans="1:2">
      <c r="A67" s="13"/>
      <c r="B67" s="14"/>
    </row>
    <row r="68" spans="1:2">
      <c r="A68" s="13"/>
      <c r="B68" s="14"/>
    </row>
    <row r="69" spans="1:2">
      <c r="A69" s="13" t="s">
        <v>59</v>
      </c>
      <c r="B69" s="14"/>
    </row>
    <row r="70" spans="1:2">
      <c r="A70" s="13"/>
      <c r="B70" s="14"/>
    </row>
    <row r="71" spans="1:2">
      <c r="A71" s="13"/>
      <c r="B71" s="14"/>
    </row>
    <row r="72" spans="1:2">
      <c r="A72" s="13"/>
      <c r="B72" s="14"/>
    </row>
  </sheetData>
  <conditionalFormatting sqref="A5">
    <cfRule type="cellIs" dxfId="31" priority="16" operator="equal">
      <formula>"Algorithmique &amp; C"</formula>
    </cfRule>
  </conditionalFormatting>
  <conditionalFormatting sqref="A4">
    <cfRule type="cellIs" dxfId="30" priority="14" operator="equal">
      <formula>"Algorithmique &amp; C"</formula>
    </cfRule>
  </conditionalFormatting>
  <conditionalFormatting sqref="A3:A72">
    <cfRule type="cellIs" dxfId="29" priority="1" operator="equal">
      <formula>"Electrotechnique"</formula>
    </cfRule>
    <cfRule type="cellIs" dxfId="28" priority="2" operator="equal">
      <formula>"Comptabilité"</formula>
    </cfRule>
    <cfRule type="cellIs" dxfId="27" priority="3" operator="equal">
      <formula>"Algorithmique &amp; C"</formula>
    </cfRule>
    <cfRule type="cellIs" dxfId="26" priority="4" operator="equal">
      <formula>"Automatismes"</formula>
    </cfRule>
    <cfRule type="cellIs" dxfId="16" priority="5" operator="equal">
      <formula>"Automatique"</formula>
    </cfRule>
    <cfRule type="cellIs" dxfId="25" priority="6" operator="equal">
      <formula>"Ingénierie"</formula>
    </cfRule>
    <cfRule type="cellIs" dxfId="24" priority="7" operator="equal">
      <formula>"Metrologie"</formula>
    </cfRule>
    <cfRule type="cellIs" dxfId="23" priority="8" operator="equal">
      <formula>"Electronique"</formula>
    </cfRule>
    <cfRule type="cellIs" dxfId="22" priority="9" operator="equal">
      <formula>"Mathématiques"</formula>
    </cfRule>
    <cfRule type="cellIs" dxfId="21" priority="10" operator="equal">
      <formula>"Dessin &amp; Technologie"</formula>
    </cfRule>
    <cfRule type="cellIs" dxfId="20" priority="11" operator="equal">
      <formula>"Analyse Numérique"</formula>
    </cfRule>
    <cfRule type="cellIs" dxfId="19" priority="12" operator="equal">
      <formula>"Automatique"</formula>
    </cfRule>
    <cfRule type="cellIs" dxfId="18" priority="13" operator="equal">
      <formula>"Economie"</formula>
    </cfRule>
    <cfRule type="cellIs" dxfId="17" priority="15" operator="equal">
      <formula>"Algorithmique &amp; C"</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pageSetUpPr fitToPage="1"/>
  </sheetPr>
  <dimension ref="A2:X29"/>
  <sheetViews>
    <sheetView showZeros="0" workbookViewId="0">
      <selection activeCell="A6" sqref="A6"/>
    </sheetView>
  </sheetViews>
  <sheetFormatPr baseColWidth="10" defaultRowHeight="15"/>
  <cols>
    <col min="1" max="1" width="29.7109375" bestFit="1" customWidth="1"/>
    <col min="2" max="2" width="26.5703125" bestFit="1" customWidth="1"/>
    <col min="3" max="23" width="5.7109375" customWidth="1"/>
    <col min="26" max="26" width="11.28515625" customWidth="1"/>
  </cols>
  <sheetData>
    <row r="2" spans="1:24" ht="15.75" thickBot="1"/>
    <row r="3" spans="1:24">
      <c r="I3" s="117" t="s">
        <v>139</v>
      </c>
      <c r="J3" s="118"/>
      <c r="K3" s="118"/>
      <c r="L3" s="118"/>
      <c r="M3" s="118"/>
      <c r="N3" s="118"/>
      <c r="O3" s="118"/>
      <c r="P3" s="118"/>
      <c r="Q3" s="118"/>
      <c r="R3" s="118"/>
      <c r="S3" s="118"/>
      <c r="T3" s="118"/>
      <c r="U3" s="118"/>
      <c r="V3" s="118"/>
      <c r="W3" s="118"/>
      <c r="X3" s="119"/>
    </row>
    <row r="4" spans="1:24" ht="15.75" thickBot="1">
      <c r="I4" s="120"/>
      <c r="J4" s="121"/>
      <c r="K4" s="121"/>
      <c r="L4" s="121"/>
      <c r="M4" s="121"/>
      <c r="N4" s="121"/>
      <c r="O4" s="121"/>
      <c r="P4" s="121"/>
      <c r="Q4" s="121"/>
      <c r="R4" s="121"/>
      <c r="S4" s="121"/>
      <c r="T4" s="121"/>
      <c r="U4" s="121"/>
      <c r="V4" s="121"/>
      <c r="W4" s="121"/>
      <c r="X4" s="122"/>
    </row>
    <row r="5" spans="1:24">
      <c r="I5" s="147" t="str">
        <f>'Emploi-1A-2015-1SEM'!E1</f>
        <v xml:space="preserve">EMPLOI </v>
      </c>
      <c r="J5" s="147"/>
      <c r="K5" s="148" t="str">
        <f>'Emploi-1A-2015-1SEM'!F1</f>
        <v xml:space="preserve">1ERE ANNEE </v>
      </c>
      <c r="L5" s="148"/>
      <c r="N5" s="148" t="str">
        <f>'Emploi-1A-2015-1SEM'!G1</f>
        <v>2015-2016</v>
      </c>
      <c r="O5" s="148"/>
      <c r="Q5" s="148" t="str">
        <f>'Emploi-1A-2015-1SEM'!S1</f>
        <v>1 SEM.</v>
      </c>
      <c r="R5" s="148"/>
    </row>
    <row r="6" spans="1:24" ht="15.75" thickBot="1"/>
    <row r="7" spans="1:24" ht="15.75" thickBot="1">
      <c r="C7" s="105" t="s">
        <v>137</v>
      </c>
      <c r="D7" s="106"/>
      <c r="E7" s="106"/>
      <c r="F7" s="106"/>
      <c r="G7" s="106"/>
      <c r="H7" s="106"/>
      <c r="I7" s="106"/>
      <c r="J7" s="106"/>
      <c r="K7" s="106"/>
      <c r="L7" s="106"/>
      <c r="M7" s="106"/>
      <c r="N7" s="106"/>
      <c r="O7" s="106"/>
      <c r="P7" s="106"/>
      <c r="Q7" s="106"/>
      <c r="R7" s="106"/>
      <c r="S7" s="106"/>
      <c r="T7" s="106"/>
      <c r="U7" s="106"/>
      <c r="V7" s="106"/>
      <c r="W7" s="107"/>
    </row>
    <row r="8" spans="1:24" ht="15.75" thickBot="1">
      <c r="A8" s="108" t="s">
        <v>135</v>
      </c>
      <c r="B8" s="109" t="s">
        <v>136</v>
      </c>
      <c r="C8" s="109">
        <v>0</v>
      </c>
      <c r="D8" s="109">
        <v>1</v>
      </c>
      <c r="E8" s="109">
        <v>2</v>
      </c>
      <c r="F8" s="109">
        <v>3</v>
      </c>
      <c r="G8" s="109">
        <v>4</v>
      </c>
      <c r="H8" s="109">
        <v>5</v>
      </c>
      <c r="I8" s="109">
        <v>6</v>
      </c>
      <c r="J8" s="109">
        <v>7</v>
      </c>
      <c r="K8" s="109">
        <v>8</v>
      </c>
      <c r="L8" s="109">
        <v>9</v>
      </c>
      <c r="M8" s="109">
        <v>10</v>
      </c>
      <c r="N8" s="109">
        <v>11</v>
      </c>
      <c r="O8" s="109">
        <v>12</v>
      </c>
      <c r="P8" s="109">
        <v>13</v>
      </c>
      <c r="Q8" s="109">
        <v>14</v>
      </c>
      <c r="R8" s="109">
        <v>15</v>
      </c>
      <c r="S8" s="109">
        <v>16</v>
      </c>
      <c r="T8" s="109">
        <v>17</v>
      </c>
      <c r="U8" s="109">
        <v>18</v>
      </c>
      <c r="V8" s="109">
        <v>19</v>
      </c>
      <c r="W8" s="109">
        <v>20</v>
      </c>
      <c r="X8" s="110" t="s">
        <v>134</v>
      </c>
    </row>
    <row r="9" spans="1:24" ht="15" customHeight="1">
      <c r="A9" s="111" t="str">
        <f>GRILLE!A3</f>
        <v>Algorithmique &amp; C</v>
      </c>
      <c r="B9" s="112" t="str">
        <f>GRILLE!B3</f>
        <v>M. EL GAMAH</v>
      </c>
      <c r="C9" s="114">
        <f ca="1">COUNTIF(INDIRECT(ADDRESS(4,3+(C$8*2),1,2,O_SYNTHESE)):INDIRECT(ADDRESS(38,4+(C$8*2),1,2,O_SYNTHESE)),$A9)*2</f>
        <v>8</v>
      </c>
      <c r="D9" s="114">
        <f ca="1">COUNTIF(INDIRECT(ADDRESS(4,3+(D$8*2),1,2,O_SYNTHESE)):INDIRECT(ADDRESS(38,4+(D$8*2),1,2,O_SYNTHESE)),$A9)*2</f>
        <v>8</v>
      </c>
      <c r="E9" s="114">
        <f ca="1">COUNTIF(INDIRECT(ADDRESS(4,3+(E$8*2),1,2,O_SYNTHESE)):INDIRECT(ADDRESS(38,4+(E$8*2),1,2,O_SYNTHESE)),$A9)*2</f>
        <v>8</v>
      </c>
      <c r="F9" s="114">
        <f ca="1">COUNTIF(INDIRECT(ADDRESS(4,3+(F$8*2),1,2,O_SYNTHESE)):INDIRECT(ADDRESS(38,4+(F$8*2),1,2,O_SYNTHESE)),$A9)*2</f>
        <v>8</v>
      </c>
      <c r="G9" s="114">
        <f ca="1">COUNTIF(INDIRECT(ADDRESS(4,3+(G$8*2),1,2,O_SYNTHESE)):INDIRECT(ADDRESS(38,4+(G$8*2),1,2,O_SYNTHESE)),$A9)*2</f>
        <v>4</v>
      </c>
      <c r="H9" s="114">
        <f ca="1">COUNTIF(INDIRECT(ADDRESS(4,3+(H$8*2),1,2,O_SYNTHESE)):INDIRECT(ADDRESS(38,4+(H$8*2),1,2,O_SYNTHESE)),$A9)*2</f>
        <v>4</v>
      </c>
      <c r="I9" s="114">
        <f ca="1">COUNTIF(INDIRECT(ADDRESS(4,3+(I$8*2),1,2,O_SYNTHESE)):INDIRECT(ADDRESS(38,4+(I$8*2),1,2,O_SYNTHESE)),$A9)*2</f>
        <v>8</v>
      </c>
      <c r="J9" s="114">
        <f ca="1">COUNTIF(INDIRECT(ADDRESS(4,3+(J$8*2),1,2,O_SYNTHESE)):INDIRECT(ADDRESS(38,4+(J$8*2),1,2,O_SYNTHESE)),$A9)*2</f>
        <v>2</v>
      </c>
      <c r="K9" s="114">
        <f ca="1">COUNTIF(INDIRECT(ADDRESS(4,3+(K$8*2),1,2,O_SYNTHESE)):INDIRECT(ADDRESS(38,4+(K$8*2),1,2,O_SYNTHESE)),$A9)*2</f>
        <v>4</v>
      </c>
      <c r="L9" s="114">
        <f ca="1">COUNTIF(INDIRECT(ADDRESS(4,3+(L$8*2),1,2,O_SYNTHESE)):INDIRECT(ADDRESS(38,4+(L$8*2),1,2,O_SYNTHESE)),$A9)*2</f>
        <v>0</v>
      </c>
      <c r="M9" s="114">
        <f ca="1">COUNTIF(INDIRECT(ADDRESS(4,3+(M$8*2),1,2,O_SYNTHESE)):INDIRECT(ADDRESS(38,4+(M$8*2),1,2,O_SYNTHESE)),$A9)*2</f>
        <v>0</v>
      </c>
      <c r="N9" s="114">
        <f ca="1">COUNTIF(INDIRECT(ADDRESS(4,3+(N$8*2),1,2,O_SYNTHESE)):INDIRECT(ADDRESS(38,4+(N$8*2),1,2,O_SYNTHESE)),$A9)*2</f>
        <v>4</v>
      </c>
      <c r="O9" s="114">
        <f ca="1">COUNTIF(INDIRECT(ADDRESS(4,3+(O$8*2),1,2,O_SYNTHESE)):INDIRECT(ADDRESS(38,4+(O$8*2),1,2,O_SYNTHESE)),$A9)*2</f>
        <v>4</v>
      </c>
      <c r="P9" s="114">
        <f ca="1">COUNTIF(INDIRECT(ADDRESS(4,3+(P$8*2),1,2,O_SYNTHESE)):INDIRECT(ADDRESS(38,4+(P$8*2),1,2,O_SYNTHESE)),$A9)*2</f>
        <v>4</v>
      </c>
      <c r="Q9" s="114">
        <f ca="1">COUNTIF(INDIRECT(ADDRESS(4,3+(Q$8*2),1,2,O_SYNTHESE)):INDIRECT(ADDRESS(38,4+(Q$8*2),1,2,O_SYNTHESE)),$A9)*2</f>
        <v>4</v>
      </c>
      <c r="R9" s="114">
        <f ca="1">COUNTIF(INDIRECT(ADDRESS(4,3+(R$8*2),1,2,O_SYNTHESE)):INDIRECT(ADDRESS(38,4+(R$8*2),1,2,O_SYNTHESE)),$A9)*2</f>
        <v>4</v>
      </c>
      <c r="S9" s="114">
        <f ca="1">COUNTIF(INDIRECT(ADDRESS(4,3+(S$8*2),1,2,O_SYNTHESE)):INDIRECT(ADDRESS(38,4+(S$8*2),1,2,O_SYNTHESE)),$A9)*2</f>
        <v>4</v>
      </c>
      <c r="T9" s="114">
        <f ca="1">COUNTIF(INDIRECT(ADDRESS(4,3+(T$8*2),1,2,O_SYNTHESE)):INDIRECT(ADDRESS(38,4+(T$8*2),1,2,O_SYNTHESE)),$A9)*2</f>
        <v>4</v>
      </c>
      <c r="U9" s="114">
        <f ca="1">COUNTIF(INDIRECT(ADDRESS(4,3+(U$8*2),1,2,O_SYNTHESE)):INDIRECT(ADDRESS(38,4+(U$8*2),1,2,O_SYNTHESE)),$A9)*2</f>
        <v>4</v>
      </c>
      <c r="V9" s="114">
        <f ca="1">COUNTIF(INDIRECT(ADDRESS(4,3+(V$8*2),1,2,O_SYNTHESE)):INDIRECT(ADDRESS(38,4+(V$8*2),1,2,O_SYNTHESE)),$A9)*2</f>
        <v>4</v>
      </c>
      <c r="W9" s="114">
        <f ca="1">COUNTIF(INDIRECT(ADDRESS(4,3+(W$8*2),1,2,O_SYNTHESE)):INDIRECT(ADDRESS(38,4+(W$8*2),1,2,O_SYNTHESE)),$A9)*2</f>
        <v>4</v>
      </c>
      <c r="X9" s="103">
        <f ca="1">SUM(C9:W9)</f>
        <v>94</v>
      </c>
    </row>
    <row r="10" spans="1:24" ht="15" customHeight="1">
      <c r="A10" s="111" t="str">
        <f>GRILLE!A4</f>
        <v>Analyse Numérique</v>
      </c>
      <c r="B10" s="112" t="str">
        <f>GRILLE!B4</f>
        <v>M. ZAOUI</v>
      </c>
      <c r="C10" s="114">
        <f ca="1">COUNTIF(INDIRECT(ADDRESS(4,3+(C$8*2),1,2,O_SYNTHESE)):INDIRECT(ADDRESS(38,4+(C$8*2),1,2,O_SYNTHESE)),$A10)*2</f>
        <v>4</v>
      </c>
      <c r="D10" s="114">
        <f ca="1">COUNTIF(INDIRECT(ADDRESS(4,3+(D$8*2),1,2,O_SYNTHESE)):INDIRECT(ADDRESS(38,4+(D$8*2),1,2,O_SYNTHESE)),$A10)*2</f>
        <v>12</v>
      </c>
      <c r="E10" s="114">
        <f ca="1">COUNTIF(INDIRECT(ADDRESS(4,3+(E$8*2),1,2,O_SYNTHESE)):INDIRECT(ADDRESS(38,4+(E$8*2),1,2,O_SYNTHESE)),$A10)*2</f>
        <v>8</v>
      </c>
      <c r="F10" s="114">
        <f ca="1">COUNTIF(INDIRECT(ADDRESS(4,3+(F$8*2),1,2,O_SYNTHESE)):INDIRECT(ADDRESS(38,4+(F$8*2),1,2,O_SYNTHESE)),$A10)*2</f>
        <v>4</v>
      </c>
      <c r="G10" s="114">
        <f ca="1">COUNTIF(INDIRECT(ADDRESS(4,3+(G$8*2),1,2,O_SYNTHESE)):INDIRECT(ADDRESS(38,4+(G$8*2),1,2,O_SYNTHESE)),$A10)*2</f>
        <v>4</v>
      </c>
      <c r="H10" s="114">
        <f ca="1">COUNTIF(INDIRECT(ADDRESS(4,3+(H$8*2),1,2,O_SYNTHESE)):INDIRECT(ADDRESS(38,4+(H$8*2),1,2,O_SYNTHESE)),$A10)*2</f>
        <v>2</v>
      </c>
      <c r="I10" s="114">
        <f ca="1">COUNTIF(INDIRECT(ADDRESS(4,3+(I$8*2),1,2,O_SYNTHESE)):INDIRECT(ADDRESS(38,4+(I$8*2),1,2,O_SYNTHESE)),$A10)*2</f>
        <v>2</v>
      </c>
      <c r="J10" s="114">
        <f ca="1">COUNTIF(INDIRECT(ADDRESS(4,3+(J$8*2),1,2,O_SYNTHESE)):INDIRECT(ADDRESS(38,4+(J$8*2),1,2,O_SYNTHESE)),$A10)*2</f>
        <v>2</v>
      </c>
      <c r="K10" s="114">
        <f ca="1">COUNTIF(INDIRECT(ADDRESS(4,3+(K$8*2),1,2,O_SYNTHESE)):INDIRECT(ADDRESS(38,4+(K$8*2),1,2,O_SYNTHESE)),$A10)*2</f>
        <v>2</v>
      </c>
      <c r="L10" s="114">
        <f ca="1">COUNTIF(INDIRECT(ADDRESS(4,3+(L$8*2),1,2,O_SYNTHESE)):INDIRECT(ADDRESS(38,4+(L$8*2),1,2,O_SYNTHESE)),$A10)*2</f>
        <v>2</v>
      </c>
      <c r="M10" s="114">
        <f ca="1">COUNTIF(INDIRECT(ADDRESS(4,3+(M$8*2),1,2,O_SYNTHESE)):INDIRECT(ADDRESS(38,4+(M$8*2),1,2,O_SYNTHESE)),$A10)*2</f>
        <v>0</v>
      </c>
      <c r="N10" s="114">
        <f ca="1">COUNTIF(INDIRECT(ADDRESS(4,3+(N$8*2),1,2,O_SYNTHESE)):INDIRECT(ADDRESS(38,4+(N$8*2),1,2,O_SYNTHESE)),$A10)*2</f>
        <v>2</v>
      </c>
      <c r="O10" s="114">
        <f ca="1">COUNTIF(INDIRECT(ADDRESS(4,3+(O$8*2),1,2,O_SYNTHESE)):INDIRECT(ADDRESS(38,4+(O$8*2),1,2,O_SYNTHESE)),$A10)*2</f>
        <v>2</v>
      </c>
      <c r="P10" s="114">
        <f ca="1">COUNTIF(INDIRECT(ADDRESS(4,3+(P$8*2),1,2,O_SYNTHESE)):INDIRECT(ADDRESS(38,4+(P$8*2),1,2,O_SYNTHESE)),$A10)*2</f>
        <v>2</v>
      </c>
      <c r="Q10" s="114">
        <f ca="1">COUNTIF(INDIRECT(ADDRESS(4,3+(Q$8*2),1,2,O_SYNTHESE)):INDIRECT(ADDRESS(38,4+(Q$8*2),1,2,O_SYNTHESE)),$A10)*2</f>
        <v>2</v>
      </c>
      <c r="R10" s="114">
        <f ca="1">COUNTIF(INDIRECT(ADDRESS(4,3+(R$8*2),1,2,O_SYNTHESE)):INDIRECT(ADDRESS(38,4+(R$8*2),1,2,O_SYNTHESE)),$A10)*2</f>
        <v>2</v>
      </c>
      <c r="S10" s="114">
        <f ca="1">COUNTIF(INDIRECT(ADDRESS(4,3+(S$8*2),1,2,O_SYNTHESE)):INDIRECT(ADDRESS(38,4+(S$8*2),1,2,O_SYNTHESE)),$A10)*2</f>
        <v>2</v>
      </c>
      <c r="T10" s="114">
        <f ca="1">COUNTIF(INDIRECT(ADDRESS(4,3+(T$8*2),1,2,O_SYNTHESE)):INDIRECT(ADDRESS(38,4+(T$8*2),1,2,O_SYNTHESE)),$A10)*2</f>
        <v>2</v>
      </c>
      <c r="U10" s="114">
        <f ca="1">COUNTIF(INDIRECT(ADDRESS(4,3+(U$8*2),1,2,O_SYNTHESE)):INDIRECT(ADDRESS(38,4+(U$8*2),1,2,O_SYNTHESE)),$A10)*2</f>
        <v>2</v>
      </c>
      <c r="V10" s="114">
        <f ca="1">COUNTIF(INDIRECT(ADDRESS(4,3+(V$8*2),1,2,O_SYNTHESE)):INDIRECT(ADDRESS(38,4+(V$8*2),1,2,O_SYNTHESE)),$A10)*2</f>
        <v>2</v>
      </c>
      <c r="W10" s="114">
        <f ca="1">COUNTIF(INDIRECT(ADDRESS(4,3+(W$8*2),1,2,O_SYNTHESE)):INDIRECT(ADDRESS(38,4+(W$8*2),1,2,O_SYNTHESE)),$A10)*2</f>
        <v>2</v>
      </c>
      <c r="X10" s="103">
        <f t="shared" ref="X10:X28" ca="1" si="0">SUM(C10:W10)</f>
        <v>62</v>
      </c>
    </row>
    <row r="11" spans="1:24" ht="15" customHeight="1">
      <c r="A11" s="111" t="str">
        <f>GRILLE!A5</f>
        <v>Automatique</v>
      </c>
      <c r="B11" s="112" t="str">
        <f>GRILLE!B5</f>
        <v>M. OUADGHIRI</v>
      </c>
      <c r="C11" s="114">
        <f ca="1">COUNTIF(INDIRECT(ADDRESS(4,3+(C$8*2),1,2,O_SYNTHESE)):INDIRECT(ADDRESS(38,4+(C$8*2),1,2,O_SYNTHESE)),$A11)*2</f>
        <v>0</v>
      </c>
      <c r="D11" s="114">
        <f ca="1">COUNTIF(INDIRECT(ADDRESS(4,3+(D$8*2),1,2,O_SYNTHESE)):INDIRECT(ADDRESS(38,4+(D$8*2),1,2,O_SYNTHESE)),$A11)*2</f>
        <v>4</v>
      </c>
      <c r="E11" s="114">
        <f ca="1">COUNTIF(INDIRECT(ADDRESS(4,3+(E$8*2),1,2,O_SYNTHESE)):INDIRECT(ADDRESS(38,4+(E$8*2),1,2,O_SYNTHESE)),$A11)*2</f>
        <v>4</v>
      </c>
      <c r="F11" s="114">
        <f ca="1">COUNTIF(INDIRECT(ADDRESS(4,3+(F$8*2),1,2,O_SYNTHESE)):INDIRECT(ADDRESS(38,4+(F$8*2),1,2,O_SYNTHESE)),$A11)*2</f>
        <v>4</v>
      </c>
      <c r="G11" s="114">
        <f ca="1">COUNTIF(INDIRECT(ADDRESS(4,3+(G$8*2),1,2,O_SYNTHESE)):INDIRECT(ADDRESS(38,4+(G$8*2),1,2,O_SYNTHESE)),$A11)*2</f>
        <v>12</v>
      </c>
      <c r="H11" s="114">
        <f ca="1">COUNTIF(INDIRECT(ADDRESS(4,3+(H$8*2),1,2,O_SYNTHESE)):INDIRECT(ADDRESS(38,4+(H$8*2),1,2,O_SYNTHESE)),$A11)*2</f>
        <v>0</v>
      </c>
      <c r="I11" s="114">
        <f ca="1">COUNTIF(INDIRECT(ADDRESS(4,3+(I$8*2),1,2,O_SYNTHESE)):INDIRECT(ADDRESS(38,4+(I$8*2),1,2,O_SYNTHESE)),$A11)*2</f>
        <v>4</v>
      </c>
      <c r="J11" s="114">
        <f ca="1">COUNTIF(INDIRECT(ADDRESS(4,3+(J$8*2),1,2,O_SYNTHESE)):INDIRECT(ADDRESS(38,4+(J$8*2),1,2,O_SYNTHESE)),$A11)*2</f>
        <v>4</v>
      </c>
      <c r="K11" s="114">
        <f ca="1">COUNTIF(INDIRECT(ADDRESS(4,3+(K$8*2),1,2,O_SYNTHESE)):INDIRECT(ADDRESS(38,4+(K$8*2),1,2,O_SYNTHESE)),$A11)*2</f>
        <v>4</v>
      </c>
      <c r="L11" s="114">
        <f ca="1">COUNTIF(INDIRECT(ADDRESS(4,3+(L$8*2),1,2,O_SYNTHESE)):INDIRECT(ADDRESS(38,4+(L$8*2),1,2,O_SYNTHESE)),$A11)*2</f>
        <v>4</v>
      </c>
      <c r="M11" s="114">
        <f ca="1">COUNTIF(INDIRECT(ADDRESS(4,3+(M$8*2),1,2,O_SYNTHESE)):INDIRECT(ADDRESS(38,4+(M$8*2),1,2,O_SYNTHESE)),$A11)*2</f>
        <v>0</v>
      </c>
      <c r="N11" s="114">
        <f ca="1">COUNTIF(INDIRECT(ADDRESS(4,3+(N$8*2),1,2,O_SYNTHESE)):INDIRECT(ADDRESS(38,4+(N$8*2),1,2,O_SYNTHESE)),$A11)*2</f>
        <v>12</v>
      </c>
      <c r="O11" s="114">
        <f ca="1">COUNTIF(INDIRECT(ADDRESS(4,3+(O$8*2),1,2,O_SYNTHESE)):INDIRECT(ADDRESS(38,4+(O$8*2),1,2,O_SYNTHESE)),$A11)*2</f>
        <v>12</v>
      </c>
      <c r="P11" s="114">
        <f ca="1">COUNTIF(INDIRECT(ADDRESS(4,3+(P$8*2),1,2,O_SYNTHESE)):INDIRECT(ADDRESS(38,4+(P$8*2),1,2,O_SYNTHESE)),$A11)*2</f>
        <v>12</v>
      </c>
      <c r="Q11" s="114">
        <f ca="1">COUNTIF(INDIRECT(ADDRESS(4,3+(Q$8*2),1,2,O_SYNTHESE)):INDIRECT(ADDRESS(38,4+(Q$8*2),1,2,O_SYNTHESE)),$A11)*2</f>
        <v>12</v>
      </c>
      <c r="R11" s="114">
        <f ca="1">COUNTIF(INDIRECT(ADDRESS(4,3+(R$8*2),1,2,O_SYNTHESE)):INDIRECT(ADDRESS(38,4+(R$8*2),1,2,O_SYNTHESE)),$A11)*2</f>
        <v>12</v>
      </c>
      <c r="S11" s="114">
        <f ca="1">COUNTIF(INDIRECT(ADDRESS(4,3+(S$8*2),1,2,O_SYNTHESE)):INDIRECT(ADDRESS(38,4+(S$8*2),1,2,O_SYNTHESE)),$A11)*2</f>
        <v>12</v>
      </c>
      <c r="T11" s="114">
        <f ca="1">COUNTIF(INDIRECT(ADDRESS(4,3+(T$8*2),1,2,O_SYNTHESE)):INDIRECT(ADDRESS(38,4+(T$8*2),1,2,O_SYNTHESE)),$A11)*2</f>
        <v>12</v>
      </c>
      <c r="U11" s="114">
        <f ca="1">COUNTIF(INDIRECT(ADDRESS(4,3+(U$8*2),1,2,O_SYNTHESE)):INDIRECT(ADDRESS(38,4+(U$8*2),1,2,O_SYNTHESE)),$A11)*2</f>
        <v>12</v>
      </c>
      <c r="V11" s="114">
        <f ca="1">COUNTIF(INDIRECT(ADDRESS(4,3+(V$8*2),1,2,O_SYNTHESE)):INDIRECT(ADDRESS(38,4+(V$8*2),1,2,O_SYNTHESE)),$A11)*2</f>
        <v>12</v>
      </c>
      <c r="W11" s="114">
        <f ca="1">COUNTIF(INDIRECT(ADDRESS(4,3+(W$8*2),1,2,O_SYNTHESE)):INDIRECT(ADDRESS(38,4+(W$8*2),1,2,O_SYNTHESE)),$A11)*2</f>
        <v>12</v>
      </c>
      <c r="X11" s="103">
        <f t="shared" ca="1" si="0"/>
        <v>160</v>
      </c>
    </row>
    <row r="12" spans="1:24" ht="15" customHeight="1">
      <c r="A12" s="111">
        <f>GRILLE!A6</f>
        <v>0</v>
      </c>
      <c r="B12" s="112">
        <f>GRILLE!B6</f>
        <v>0</v>
      </c>
      <c r="C12" s="114">
        <f ca="1">COUNTIF(INDIRECT(ADDRESS(4,3+(C$8*2),1,2,O_SYNTHESE)):INDIRECT(ADDRESS(38,4+(C$8*2),1,2,O_SYNTHESE)),$A12)*2</f>
        <v>0</v>
      </c>
      <c r="D12" s="114">
        <f ca="1">COUNTIF(INDIRECT(ADDRESS(4,3+(D$8*2),1,2,O_SYNTHESE)):INDIRECT(ADDRESS(38,4+(D$8*2),1,2,O_SYNTHESE)),$A12)*2</f>
        <v>0</v>
      </c>
      <c r="E12" s="114">
        <f ca="1">COUNTIF(INDIRECT(ADDRESS(4,3+(E$8*2),1,2,O_SYNTHESE)):INDIRECT(ADDRESS(38,4+(E$8*2),1,2,O_SYNTHESE)),$A12)*2</f>
        <v>0</v>
      </c>
      <c r="F12" s="114">
        <f ca="1">COUNTIF(INDIRECT(ADDRESS(4,3+(F$8*2),1,2,O_SYNTHESE)):INDIRECT(ADDRESS(38,4+(F$8*2),1,2,O_SYNTHESE)),$A12)*2</f>
        <v>0</v>
      </c>
      <c r="G12" s="114">
        <f ca="1">COUNTIF(INDIRECT(ADDRESS(4,3+(G$8*2),1,2,O_SYNTHESE)):INDIRECT(ADDRESS(38,4+(G$8*2),1,2,O_SYNTHESE)),$A12)*2</f>
        <v>0</v>
      </c>
      <c r="H12" s="114">
        <f ca="1">COUNTIF(INDIRECT(ADDRESS(4,3+(H$8*2),1,2,O_SYNTHESE)):INDIRECT(ADDRESS(38,4+(H$8*2),1,2,O_SYNTHESE)),$A12)*2</f>
        <v>0</v>
      </c>
      <c r="I12" s="114">
        <f ca="1">COUNTIF(INDIRECT(ADDRESS(4,3+(I$8*2),1,2,O_SYNTHESE)):INDIRECT(ADDRESS(38,4+(I$8*2),1,2,O_SYNTHESE)),$A12)*2</f>
        <v>0</v>
      </c>
      <c r="J12" s="114">
        <f ca="1">COUNTIF(INDIRECT(ADDRESS(4,3+(J$8*2),1,2,O_SYNTHESE)):INDIRECT(ADDRESS(38,4+(J$8*2),1,2,O_SYNTHESE)),$A12)*2</f>
        <v>0</v>
      </c>
      <c r="K12" s="114">
        <f ca="1">COUNTIF(INDIRECT(ADDRESS(4,3+(K$8*2),1,2,O_SYNTHESE)):INDIRECT(ADDRESS(38,4+(K$8*2),1,2,O_SYNTHESE)),$A12)*2</f>
        <v>0</v>
      </c>
      <c r="L12" s="114">
        <f ca="1">COUNTIF(INDIRECT(ADDRESS(4,3+(L$8*2),1,2,O_SYNTHESE)):INDIRECT(ADDRESS(38,4+(L$8*2),1,2,O_SYNTHESE)),$A12)*2</f>
        <v>0</v>
      </c>
      <c r="M12" s="114">
        <f ca="1">COUNTIF(INDIRECT(ADDRESS(4,3+(M$8*2),1,2,O_SYNTHESE)):INDIRECT(ADDRESS(38,4+(M$8*2),1,2,O_SYNTHESE)),$A12)*2</f>
        <v>0</v>
      </c>
      <c r="N12" s="114">
        <f ca="1">COUNTIF(INDIRECT(ADDRESS(4,3+(N$8*2),1,2,O_SYNTHESE)):INDIRECT(ADDRESS(38,4+(N$8*2),1,2,O_SYNTHESE)),$A12)*2</f>
        <v>0</v>
      </c>
      <c r="O12" s="114">
        <f ca="1">COUNTIF(INDIRECT(ADDRESS(4,3+(O$8*2),1,2,O_SYNTHESE)):INDIRECT(ADDRESS(38,4+(O$8*2),1,2,O_SYNTHESE)),$A12)*2</f>
        <v>0</v>
      </c>
      <c r="P12" s="114">
        <f ca="1">COUNTIF(INDIRECT(ADDRESS(4,3+(P$8*2),1,2,O_SYNTHESE)):INDIRECT(ADDRESS(38,4+(P$8*2),1,2,O_SYNTHESE)),$A12)*2</f>
        <v>0</v>
      </c>
      <c r="Q12" s="114">
        <f ca="1">COUNTIF(INDIRECT(ADDRESS(4,3+(Q$8*2),1,2,O_SYNTHESE)):INDIRECT(ADDRESS(38,4+(Q$8*2),1,2,O_SYNTHESE)),$A12)*2</f>
        <v>0</v>
      </c>
      <c r="R12" s="114">
        <f ca="1">COUNTIF(INDIRECT(ADDRESS(4,3+(R$8*2),1,2,O_SYNTHESE)):INDIRECT(ADDRESS(38,4+(R$8*2),1,2,O_SYNTHESE)),$A12)*2</f>
        <v>0</v>
      </c>
      <c r="S12" s="114">
        <f ca="1">COUNTIF(INDIRECT(ADDRESS(4,3+(S$8*2),1,2,O_SYNTHESE)):INDIRECT(ADDRESS(38,4+(S$8*2),1,2,O_SYNTHESE)),$A12)*2</f>
        <v>0</v>
      </c>
      <c r="T12" s="114">
        <f ca="1">COUNTIF(INDIRECT(ADDRESS(4,3+(T$8*2),1,2,O_SYNTHESE)):INDIRECT(ADDRESS(38,4+(T$8*2),1,2,O_SYNTHESE)),$A12)*2</f>
        <v>0</v>
      </c>
      <c r="U12" s="114">
        <f ca="1">COUNTIF(INDIRECT(ADDRESS(4,3+(U$8*2),1,2,O_SYNTHESE)):INDIRECT(ADDRESS(38,4+(U$8*2),1,2,O_SYNTHESE)),$A12)*2</f>
        <v>0</v>
      </c>
      <c r="V12" s="114">
        <f ca="1">COUNTIF(INDIRECT(ADDRESS(4,3+(V$8*2),1,2,O_SYNTHESE)):INDIRECT(ADDRESS(38,4+(V$8*2),1,2,O_SYNTHESE)),$A12)*2</f>
        <v>0</v>
      </c>
      <c r="W12" s="114">
        <f ca="1">COUNTIF(INDIRECT(ADDRESS(4,3+(W$8*2),1,2,O_SYNTHESE)):INDIRECT(ADDRESS(38,4+(W$8*2),1,2,O_SYNTHESE)),$A12)*2</f>
        <v>0</v>
      </c>
      <c r="X12" s="103">
        <f t="shared" ca="1" si="0"/>
        <v>0</v>
      </c>
    </row>
    <row r="13" spans="1:24" ht="15" customHeight="1">
      <c r="A13" s="111" t="str">
        <f>GRILLE!A7</f>
        <v>Automatismes</v>
      </c>
      <c r="B13" s="112" t="str">
        <f>GRILLE!B7</f>
        <v>M. TAHIRI</v>
      </c>
      <c r="C13" s="114">
        <f ca="1">COUNTIF(INDIRECT(ADDRESS(4,3+(C$8*2),1,2,O_SYNTHESE)):INDIRECT(ADDRESS(38,4+(C$8*2),1,2,O_SYNTHESE)),$A13)*2</f>
        <v>0</v>
      </c>
      <c r="D13" s="114">
        <f ca="1">COUNTIF(INDIRECT(ADDRESS(4,3+(D$8*2),1,2,O_SYNTHESE)):INDIRECT(ADDRESS(38,4+(D$8*2),1,2,O_SYNTHESE)),$A13)*2</f>
        <v>0</v>
      </c>
      <c r="E13" s="114">
        <f ca="1">COUNTIF(INDIRECT(ADDRESS(4,3+(E$8*2),1,2,O_SYNTHESE)):INDIRECT(ADDRESS(38,4+(E$8*2),1,2,O_SYNTHESE)),$A13)*2</f>
        <v>4</v>
      </c>
      <c r="F13" s="114">
        <f ca="1">COUNTIF(INDIRECT(ADDRESS(4,3+(F$8*2),1,2,O_SYNTHESE)):INDIRECT(ADDRESS(38,4+(F$8*2),1,2,O_SYNTHESE)),$A13)*2</f>
        <v>8</v>
      </c>
      <c r="G13" s="114">
        <f ca="1">COUNTIF(INDIRECT(ADDRESS(4,3+(G$8*2),1,2,O_SYNTHESE)):INDIRECT(ADDRESS(38,4+(G$8*2),1,2,O_SYNTHESE)),$A13)*2</f>
        <v>4</v>
      </c>
      <c r="H13" s="114">
        <f ca="1">COUNTIF(INDIRECT(ADDRESS(4,3+(H$8*2),1,2,O_SYNTHESE)):INDIRECT(ADDRESS(38,4+(H$8*2),1,2,O_SYNTHESE)),$A13)*2</f>
        <v>8</v>
      </c>
      <c r="I13" s="114">
        <f ca="1">COUNTIF(INDIRECT(ADDRESS(4,3+(I$8*2),1,2,O_SYNTHESE)):INDIRECT(ADDRESS(38,4+(I$8*2),1,2,O_SYNTHESE)),$A13)*2</f>
        <v>0</v>
      </c>
      <c r="J13" s="114">
        <f ca="1">COUNTIF(INDIRECT(ADDRESS(4,3+(J$8*2),1,2,O_SYNTHESE)):INDIRECT(ADDRESS(38,4+(J$8*2),1,2,O_SYNTHESE)),$A13)*2</f>
        <v>4</v>
      </c>
      <c r="K13" s="114">
        <f ca="1">COUNTIF(INDIRECT(ADDRESS(4,3+(K$8*2),1,2,O_SYNTHESE)):INDIRECT(ADDRESS(38,4+(K$8*2),1,2,O_SYNTHESE)),$A13)*2</f>
        <v>2</v>
      </c>
      <c r="L13" s="114">
        <f ca="1">COUNTIF(INDIRECT(ADDRESS(4,3+(L$8*2),1,2,O_SYNTHESE)):INDIRECT(ADDRESS(38,4+(L$8*2),1,2,O_SYNTHESE)),$A13)*2</f>
        <v>0</v>
      </c>
      <c r="M13" s="114">
        <f ca="1">COUNTIF(INDIRECT(ADDRESS(4,3+(M$8*2),1,2,O_SYNTHESE)):INDIRECT(ADDRESS(38,4+(M$8*2),1,2,O_SYNTHESE)),$A13)*2</f>
        <v>0</v>
      </c>
      <c r="N13" s="114">
        <f ca="1">COUNTIF(INDIRECT(ADDRESS(4,3+(N$8*2),1,2,O_SYNTHESE)):INDIRECT(ADDRESS(38,4+(N$8*2),1,2,O_SYNTHESE)),$A13)*2</f>
        <v>2</v>
      </c>
      <c r="O13" s="114">
        <f ca="1">COUNTIF(INDIRECT(ADDRESS(4,3+(O$8*2),1,2,O_SYNTHESE)):INDIRECT(ADDRESS(38,4+(O$8*2),1,2,O_SYNTHESE)),$A13)*2</f>
        <v>2</v>
      </c>
      <c r="P13" s="114">
        <f ca="1">COUNTIF(INDIRECT(ADDRESS(4,3+(P$8*2),1,2,O_SYNTHESE)):INDIRECT(ADDRESS(38,4+(P$8*2),1,2,O_SYNTHESE)),$A13)*2</f>
        <v>2</v>
      </c>
      <c r="Q13" s="114">
        <f ca="1">COUNTIF(INDIRECT(ADDRESS(4,3+(Q$8*2),1,2,O_SYNTHESE)):INDIRECT(ADDRESS(38,4+(Q$8*2),1,2,O_SYNTHESE)),$A13)*2</f>
        <v>2</v>
      </c>
      <c r="R13" s="114">
        <f ca="1">COUNTIF(INDIRECT(ADDRESS(4,3+(R$8*2),1,2,O_SYNTHESE)):INDIRECT(ADDRESS(38,4+(R$8*2),1,2,O_SYNTHESE)),$A13)*2</f>
        <v>2</v>
      </c>
      <c r="S13" s="114">
        <f ca="1">COUNTIF(INDIRECT(ADDRESS(4,3+(S$8*2),1,2,O_SYNTHESE)):INDIRECT(ADDRESS(38,4+(S$8*2),1,2,O_SYNTHESE)),$A13)*2</f>
        <v>2</v>
      </c>
      <c r="T13" s="114">
        <f ca="1">COUNTIF(INDIRECT(ADDRESS(4,3+(T$8*2),1,2,O_SYNTHESE)):INDIRECT(ADDRESS(38,4+(T$8*2),1,2,O_SYNTHESE)),$A13)*2</f>
        <v>2</v>
      </c>
      <c r="U13" s="114">
        <f ca="1">COUNTIF(INDIRECT(ADDRESS(4,3+(U$8*2),1,2,O_SYNTHESE)):INDIRECT(ADDRESS(38,4+(U$8*2),1,2,O_SYNTHESE)),$A13)*2</f>
        <v>2</v>
      </c>
      <c r="V13" s="114">
        <f ca="1">COUNTIF(INDIRECT(ADDRESS(4,3+(V$8*2),1,2,O_SYNTHESE)):INDIRECT(ADDRESS(38,4+(V$8*2),1,2,O_SYNTHESE)),$A13)*2</f>
        <v>2</v>
      </c>
      <c r="W13" s="114">
        <f ca="1">COUNTIF(INDIRECT(ADDRESS(4,3+(W$8*2),1,2,O_SYNTHESE)):INDIRECT(ADDRESS(38,4+(W$8*2),1,2,O_SYNTHESE)),$A13)*2</f>
        <v>2</v>
      </c>
      <c r="X13" s="103">
        <f t="shared" ca="1" si="0"/>
        <v>50</v>
      </c>
    </row>
    <row r="14" spans="1:24" ht="15" customHeight="1">
      <c r="A14" s="111" t="str">
        <f>GRILLE!A8</f>
        <v>Comptabilité</v>
      </c>
      <c r="B14" s="112" t="str">
        <f>GRILLE!B8</f>
        <v>M. EL OUADIH</v>
      </c>
      <c r="C14" s="114">
        <f ca="1">COUNTIF(INDIRECT(ADDRESS(4,3+(C$8*2),1,2,O_SYNTHESE)):INDIRECT(ADDRESS(38,4+(C$8*2),1,2,O_SYNTHESE)),$A14)*2</f>
        <v>0</v>
      </c>
      <c r="D14" s="114">
        <f ca="1">COUNTIF(INDIRECT(ADDRESS(4,3+(D$8*2),1,2,O_SYNTHESE)):INDIRECT(ADDRESS(38,4+(D$8*2),1,2,O_SYNTHESE)),$A14)*2</f>
        <v>0</v>
      </c>
      <c r="E14" s="114">
        <f ca="1">COUNTIF(INDIRECT(ADDRESS(4,3+(E$8*2),1,2,O_SYNTHESE)):INDIRECT(ADDRESS(38,4+(E$8*2),1,2,O_SYNTHESE)),$A14)*2</f>
        <v>0</v>
      </c>
      <c r="F14" s="114">
        <f ca="1">COUNTIF(INDIRECT(ADDRESS(4,3+(F$8*2),1,2,O_SYNTHESE)):INDIRECT(ADDRESS(38,4+(F$8*2),1,2,O_SYNTHESE)),$A14)*2</f>
        <v>0</v>
      </c>
      <c r="G14" s="114">
        <f ca="1">COUNTIF(INDIRECT(ADDRESS(4,3+(G$8*2),1,2,O_SYNTHESE)):INDIRECT(ADDRESS(38,4+(G$8*2),1,2,O_SYNTHESE)),$A14)*2</f>
        <v>0</v>
      </c>
      <c r="H14" s="114">
        <f ca="1">COUNTIF(INDIRECT(ADDRESS(4,3+(H$8*2),1,2,O_SYNTHESE)):INDIRECT(ADDRESS(38,4+(H$8*2),1,2,O_SYNTHESE)),$A14)*2</f>
        <v>0</v>
      </c>
      <c r="I14" s="114">
        <f ca="1">COUNTIF(INDIRECT(ADDRESS(4,3+(I$8*2),1,2,O_SYNTHESE)):INDIRECT(ADDRESS(38,4+(I$8*2),1,2,O_SYNTHESE)),$A14)*2</f>
        <v>0</v>
      </c>
      <c r="J14" s="114">
        <f ca="1">COUNTIF(INDIRECT(ADDRESS(4,3+(J$8*2),1,2,O_SYNTHESE)):INDIRECT(ADDRESS(38,4+(J$8*2),1,2,O_SYNTHESE)),$A14)*2</f>
        <v>2</v>
      </c>
      <c r="K14" s="114">
        <f ca="1">COUNTIF(INDIRECT(ADDRESS(4,3+(K$8*2),1,2,O_SYNTHESE)):INDIRECT(ADDRESS(38,4+(K$8*2),1,2,O_SYNTHESE)),$A14)*2</f>
        <v>2</v>
      </c>
      <c r="L14" s="114">
        <f ca="1">COUNTIF(INDIRECT(ADDRESS(4,3+(L$8*2),1,2,O_SYNTHESE)):INDIRECT(ADDRESS(38,4+(L$8*2),1,2,O_SYNTHESE)),$A14)*2</f>
        <v>6</v>
      </c>
      <c r="M14" s="114">
        <f ca="1">COUNTIF(INDIRECT(ADDRESS(4,3+(M$8*2),1,2,O_SYNTHESE)):INDIRECT(ADDRESS(38,4+(M$8*2),1,2,O_SYNTHESE)),$A14)*2</f>
        <v>0</v>
      </c>
      <c r="N14" s="114">
        <f ca="1">COUNTIF(INDIRECT(ADDRESS(4,3+(N$8*2),1,2,O_SYNTHESE)):INDIRECT(ADDRESS(38,4+(N$8*2),1,2,O_SYNTHESE)),$A14)*2</f>
        <v>0</v>
      </c>
      <c r="O14" s="114">
        <f ca="1">COUNTIF(INDIRECT(ADDRESS(4,3+(O$8*2),1,2,O_SYNTHESE)):INDIRECT(ADDRESS(38,4+(O$8*2),1,2,O_SYNTHESE)),$A14)*2</f>
        <v>0</v>
      </c>
      <c r="P14" s="114">
        <f ca="1">COUNTIF(INDIRECT(ADDRESS(4,3+(P$8*2),1,2,O_SYNTHESE)):INDIRECT(ADDRESS(38,4+(P$8*2),1,2,O_SYNTHESE)),$A14)*2</f>
        <v>0</v>
      </c>
      <c r="Q14" s="114">
        <f ca="1">COUNTIF(INDIRECT(ADDRESS(4,3+(Q$8*2),1,2,O_SYNTHESE)):INDIRECT(ADDRESS(38,4+(Q$8*2),1,2,O_SYNTHESE)),$A14)*2</f>
        <v>0</v>
      </c>
      <c r="R14" s="114">
        <f ca="1">COUNTIF(INDIRECT(ADDRESS(4,3+(R$8*2),1,2,O_SYNTHESE)):INDIRECT(ADDRESS(38,4+(R$8*2),1,2,O_SYNTHESE)),$A14)*2</f>
        <v>0</v>
      </c>
      <c r="S14" s="114">
        <f ca="1">COUNTIF(INDIRECT(ADDRESS(4,3+(S$8*2),1,2,O_SYNTHESE)):INDIRECT(ADDRESS(38,4+(S$8*2),1,2,O_SYNTHESE)),$A14)*2</f>
        <v>0</v>
      </c>
      <c r="T14" s="114">
        <f ca="1">COUNTIF(INDIRECT(ADDRESS(4,3+(T$8*2),1,2,O_SYNTHESE)):INDIRECT(ADDRESS(38,4+(T$8*2),1,2,O_SYNTHESE)),$A14)*2</f>
        <v>0</v>
      </c>
      <c r="U14" s="114">
        <f ca="1">COUNTIF(INDIRECT(ADDRESS(4,3+(U$8*2),1,2,O_SYNTHESE)):INDIRECT(ADDRESS(38,4+(U$8*2),1,2,O_SYNTHESE)),$A14)*2</f>
        <v>0</v>
      </c>
      <c r="V14" s="114">
        <f ca="1">COUNTIF(INDIRECT(ADDRESS(4,3+(V$8*2),1,2,O_SYNTHESE)):INDIRECT(ADDRESS(38,4+(V$8*2),1,2,O_SYNTHESE)),$A14)*2</f>
        <v>0</v>
      </c>
      <c r="W14" s="114">
        <f ca="1">COUNTIF(INDIRECT(ADDRESS(4,3+(W$8*2),1,2,O_SYNTHESE)):INDIRECT(ADDRESS(38,4+(W$8*2),1,2,O_SYNTHESE)),$A14)*2</f>
        <v>0</v>
      </c>
      <c r="X14" s="103">
        <f t="shared" ca="1" si="0"/>
        <v>10</v>
      </c>
    </row>
    <row r="15" spans="1:24" ht="15" customHeight="1">
      <c r="A15" s="111" t="str">
        <f>GRILLE!A9</f>
        <v>Dessin &amp; Technologie</v>
      </c>
      <c r="B15" s="112" t="str">
        <f>GRILLE!B9</f>
        <v>M. LASRI</v>
      </c>
      <c r="C15" s="114">
        <f ca="1">COUNTIF(INDIRECT(ADDRESS(4,3+(C$8*2),1,2,O_SYNTHESE)):INDIRECT(ADDRESS(38,4+(C$8*2),1,2,O_SYNTHESE)),$A15)*2</f>
        <v>0</v>
      </c>
      <c r="D15" s="114">
        <f ca="1">COUNTIF(INDIRECT(ADDRESS(4,3+(D$8*2),1,2,O_SYNTHESE)):INDIRECT(ADDRESS(38,4+(D$8*2),1,2,O_SYNTHESE)),$A15)*2</f>
        <v>8</v>
      </c>
      <c r="E15" s="114">
        <f ca="1">COUNTIF(INDIRECT(ADDRESS(4,3+(E$8*2),1,2,O_SYNTHESE)):INDIRECT(ADDRESS(38,4+(E$8*2),1,2,O_SYNTHESE)),$A15)*2</f>
        <v>8</v>
      </c>
      <c r="F15" s="114">
        <f ca="1">COUNTIF(INDIRECT(ADDRESS(4,3+(F$8*2),1,2,O_SYNTHESE)):INDIRECT(ADDRESS(38,4+(F$8*2),1,2,O_SYNTHESE)),$A15)*2</f>
        <v>8</v>
      </c>
      <c r="G15" s="114">
        <f ca="1">COUNTIF(INDIRECT(ADDRESS(4,3+(G$8*2),1,2,O_SYNTHESE)):INDIRECT(ADDRESS(38,4+(G$8*2),1,2,O_SYNTHESE)),$A15)*2</f>
        <v>8</v>
      </c>
      <c r="H15" s="114">
        <f ca="1">COUNTIF(INDIRECT(ADDRESS(4,3+(H$8*2),1,2,O_SYNTHESE)):INDIRECT(ADDRESS(38,4+(H$8*2),1,2,O_SYNTHESE)),$A15)*2</f>
        <v>4</v>
      </c>
      <c r="I15" s="114">
        <f ca="1">COUNTIF(INDIRECT(ADDRESS(4,3+(I$8*2),1,2,O_SYNTHESE)):INDIRECT(ADDRESS(38,4+(I$8*2),1,2,O_SYNTHESE)),$A15)*2</f>
        <v>4</v>
      </c>
      <c r="J15" s="114">
        <f ca="1">COUNTIF(INDIRECT(ADDRESS(4,3+(J$8*2),1,2,O_SYNTHESE)):INDIRECT(ADDRESS(38,4+(J$8*2),1,2,O_SYNTHESE)),$A15)*2</f>
        <v>4</v>
      </c>
      <c r="K15" s="114">
        <f ca="1">COUNTIF(INDIRECT(ADDRESS(4,3+(K$8*2),1,2,O_SYNTHESE)):INDIRECT(ADDRESS(38,4+(K$8*2),1,2,O_SYNTHESE)),$A15)*2</f>
        <v>4</v>
      </c>
      <c r="L15" s="114">
        <f ca="1">COUNTIF(INDIRECT(ADDRESS(4,3+(L$8*2),1,2,O_SYNTHESE)):INDIRECT(ADDRESS(38,4+(L$8*2),1,2,O_SYNTHESE)),$A15)*2</f>
        <v>4</v>
      </c>
      <c r="M15" s="114">
        <f ca="1">COUNTIF(INDIRECT(ADDRESS(4,3+(M$8*2),1,2,O_SYNTHESE)):INDIRECT(ADDRESS(38,4+(M$8*2),1,2,O_SYNTHESE)),$A15)*2</f>
        <v>0</v>
      </c>
      <c r="N15" s="114">
        <f ca="1">COUNTIF(INDIRECT(ADDRESS(4,3+(N$8*2),1,2,O_SYNTHESE)):INDIRECT(ADDRESS(38,4+(N$8*2),1,2,O_SYNTHESE)),$A15)*2</f>
        <v>8</v>
      </c>
      <c r="O15" s="114">
        <f ca="1">COUNTIF(INDIRECT(ADDRESS(4,3+(O$8*2),1,2,O_SYNTHESE)):INDIRECT(ADDRESS(38,4+(O$8*2),1,2,O_SYNTHESE)),$A15)*2</f>
        <v>8</v>
      </c>
      <c r="P15" s="114">
        <f ca="1">COUNTIF(INDIRECT(ADDRESS(4,3+(P$8*2),1,2,O_SYNTHESE)):INDIRECT(ADDRESS(38,4+(P$8*2),1,2,O_SYNTHESE)),$A15)*2</f>
        <v>8</v>
      </c>
      <c r="Q15" s="114">
        <f ca="1">COUNTIF(INDIRECT(ADDRESS(4,3+(Q$8*2),1,2,O_SYNTHESE)):INDIRECT(ADDRESS(38,4+(Q$8*2),1,2,O_SYNTHESE)),$A15)*2</f>
        <v>8</v>
      </c>
      <c r="R15" s="114">
        <f ca="1">COUNTIF(INDIRECT(ADDRESS(4,3+(R$8*2),1,2,O_SYNTHESE)):INDIRECT(ADDRESS(38,4+(R$8*2),1,2,O_SYNTHESE)),$A15)*2</f>
        <v>8</v>
      </c>
      <c r="S15" s="114">
        <f ca="1">COUNTIF(INDIRECT(ADDRESS(4,3+(S$8*2),1,2,O_SYNTHESE)):INDIRECT(ADDRESS(38,4+(S$8*2),1,2,O_SYNTHESE)),$A15)*2</f>
        <v>8</v>
      </c>
      <c r="T15" s="114">
        <f ca="1">COUNTIF(INDIRECT(ADDRESS(4,3+(T$8*2),1,2,O_SYNTHESE)):INDIRECT(ADDRESS(38,4+(T$8*2),1,2,O_SYNTHESE)),$A15)*2</f>
        <v>8</v>
      </c>
      <c r="U15" s="114">
        <f ca="1">COUNTIF(INDIRECT(ADDRESS(4,3+(U$8*2),1,2,O_SYNTHESE)):INDIRECT(ADDRESS(38,4+(U$8*2),1,2,O_SYNTHESE)),$A15)*2</f>
        <v>8</v>
      </c>
      <c r="V15" s="114">
        <f ca="1">COUNTIF(INDIRECT(ADDRESS(4,3+(V$8*2),1,2,O_SYNTHESE)):INDIRECT(ADDRESS(38,4+(V$8*2),1,2,O_SYNTHESE)),$A15)*2</f>
        <v>8</v>
      </c>
      <c r="W15" s="114">
        <f ca="1">COUNTIF(INDIRECT(ADDRESS(4,3+(W$8*2),1,2,O_SYNTHESE)):INDIRECT(ADDRESS(38,4+(W$8*2),1,2,O_SYNTHESE)),$A15)*2</f>
        <v>8</v>
      </c>
      <c r="X15" s="103">
        <f t="shared" ca="1" si="0"/>
        <v>132</v>
      </c>
    </row>
    <row r="16" spans="1:24" ht="15" customHeight="1">
      <c r="A16" s="111" t="str">
        <f>GRILLE!A10</f>
        <v>Economie</v>
      </c>
      <c r="B16" s="112" t="str">
        <f>GRILLE!B10</f>
        <v>M. EL OUADI</v>
      </c>
      <c r="C16" s="114">
        <f ca="1">COUNTIF(INDIRECT(ADDRESS(4,3+(C$8*2),1,2,O_SYNTHESE)):INDIRECT(ADDRESS(38,4+(C$8*2),1,2,O_SYNTHESE)),$A16)*2</f>
        <v>8</v>
      </c>
      <c r="D16" s="114">
        <f ca="1">COUNTIF(INDIRECT(ADDRESS(4,3+(D$8*2),1,2,O_SYNTHESE)):INDIRECT(ADDRESS(38,4+(D$8*2),1,2,O_SYNTHESE)),$A16)*2</f>
        <v>12</v>
      </c>
      <c r="E16" s="114">
        <f ca="1">COUNTIF(INDIRECT(ADDRESS(4,3+(E$8*2),1,2,O_SYNTHESE)):INDIRECT(ADDRESS(38,4+(E$8*2),1,2,O_SYNTHESE)),$A16)*2</f>
        <v>8</v>
      </c>
      <c r="F16" s="114">
        <f ca="1">COUNTIF(INDIRECT(ADDRESS(4,3+(F$8*2),1,2,O_SYNTHESE)):INDIRECT(ADDRESS(38,4+(F$8*2),1,2,O_SYNTHESE)),$A16)*2</f>
        <v>8</v>
      </c>
      <c r="G16" s="114">
        <f ca="1">COUNTIF(INDIRECT(ADDRESS(4,3+(G$8*2),1,2,O_SYNTHESE)):INDIRECT(ADDRESS(38,4+(G$8*2),1,2,O_SYNTHESE)),$A16)*2</f>
        <v>6</v>
      </c>
      <c r="H16" s="114">
        <f ca="1">COUNTIF(INDIRECT(ADDRESS(4,3+(H$8*2),1,2,O_SYNTHESE)):INDIRECT(ADDRESS(38,4+(H$8*2),1,2,O_SYNTHESE)),$A16)*2</f>
        <v>6</v>
      </c>
      <c r="I16" s="114">
        <f ca="1">COUNTIF(INDIRECT(ADDRESS(4,3+(I$8*2),1,2,O_SYNTHESE)):INDIRECT(ADDRESS(38,4+(I$8*2),1,2,O_SYNTHESE)),$A16)*2</f>
        <v>6</v>
      </c>
      <c r="J16" s="114">
        <f ca="1">COUNTIF(INDIRECT(ADDRESS(4,3+(J$8*2),1,2,O_SYNTHESE)):INDIRECT(ADDRESS(38,4+(J$8*2),1,2,O_SYNTHESE)),$A16)*2</f>
        <v>2</v>
      </c>
      <c r="K16" s="114">
        <f ca="1">COUNTIF(INDIRECT(ADDRESS(4,3+(K$8*2),1,2,O_SYNTHESE)):INDIRECT(ADDRESS(38,4+(K$8*2),1,2,O_SYNTHESE)),$A16)*2</f>
        <v>4</v>
      </c>
      <c r="L16" s="114">
        <f ca="1">COUNTIF(INDIRECT(ADDRESS(4,3+(L$8*2),1,2,O_SYNTHESE)):INDIRECT(ADDRESS(38,4+(L$8*2),1,2,O_SYNTHESE)),$A16)*2</f>
        <v>0</v>
      </c>
      <c r="M16" s="114">
        <f ca="1">COUNTIF(INDIRECT(ADDRESS(4,3+(M$8*2),1,2,O_SYNTHESE)):INDIRECT(ADDRESS(38,4+(M$8*2),1,2,O_SYNTHESE)),$A16)*2</f>
        <v>0</v>
      </c>
      <c r="N16" s="114">
        <f ca="1">COUNTIF(INDIRECT(ADDRESS(4,3+(N$8*2),1,2,O_SYNTHESE)):INDIRECT(ADDRESS(38,4+(N$8*2),1,2,O_SYNTHESE)),$A16)*2</f>
        <v>4</v>
      </c>
      <c r="O16" s="114">
        <f ca="1">COUNTIF(INDIRECT(ADDRESS(4,3+(O$8*2),1,2,O_SYNTHESE)):INDIRECT(ADDRESS(38,4+(O$8*2),1,2,O_SYNTHESE)),$A16)*2</f>
        <v>4</v>
      </c>
      <c r="P16" s="114">
        <f ca="1">COUNTIF(INDIRECT(ADDRESS(4,3+(P$8*2),1,2,O_SYNTHESE)):INDIRECT(ADDRESS(38,4+(P$8*2),1,2,O_SYNTHESE)),$A16)*2</f>
        <v>4</v>
      </c>
      <c r="Q16" s="114">
        <f ca="1">COUNTIF(INDIRECT(ADDRESS(4,3+(Q$8*2),1,2,O_SYNTHESE)):INDIRECT(ADDRESS(38,4+(Q$8*2),1,2,O_SYNTHESE)),$A16)*2</f>
        <v>4</v>
      </c>
      <c r="R16" s="114">
        <f ca="1">COUNTIF(INDIRECT(ADDRESS(4,3+(R$8*2),1,2,O_SYNTHESE)):INDIRECT(ADDRESS(38,4+(R$8*2),1,2,O_SYNTHESE)),$A16)*2</f>
        <v>4</v>
      </c>
      <c r="S16" s="114">
        <f ca="1">COUNTIF(INDIRECT(ADDRESS(4,3+(S$8*2),1,2,O_SYNTHESE)):INDIRECT(ADDRESS(38,4+(S$8*2),1,2,O_SYNTHESE)),$A16)*2</f>
        <v>4</v>
      </c>
      <c r="T16" s="114">
        <f ca="1">COUNTIF(INDIRECT(ADDRESS(4,3+(T$8*2),1,2,O_SYNTHESE)):INDIRECT(ADDRESS(38,4+(T$8*2),1,2,O_SYNTHESE)),$A16)*2</f>
        <v>4</v>
      </c>
      <c r="U16" s="114">
        <f ca="1">COUNTIF(INDIRECT(ADDRESS(4,3+(U$8*2),1,2,O_SYNTHESE)):INDIRECT(ADDRESS(38,4+(U$8*2),1,2,O_SYNTHESE)),$A16)*2</f>
        <v>4</v>
      </c>
      <c r="V16" s="114">
        <f ca="1">COUNTIF(INDIRECT(ADDRESS(4,3+(V$8*2),1,2,O_SYNTHESE)):INDIRECT(ADDRESS(38,4+(V$8*2),1,2,O_SYNTHESE)),$A16)*2</f>
        <v>4</v>
      </c>
      <c r="W16" s="114">
        <f ca="1">COUNTIF(INDIRECT(ADDRESS(4,3+(W$8*2),1,2,O_SYNTHESE)):INDIRECT(ADDRESS(38,4+(W$8*2),1,2,O_SYNTHESE)),$A16)*2</f>
        <v>4</v>
      </c>
      <c r="X16" s="103">
        <f t="shared" ca="1" si="0"/>
        <v>100</v>
      </c>
    </row>
    <row r="17" spans="1:24" ht="15" customHeight="1">
      <c r="A17" s="111" t="str">
        <f>GRILLE!A11</f>
        <v>Electronique</v>
      </c>
      <c r="B17" s="112" t="str">
        <f>GRILLE!B11</f>
        <v>M. NGOTE</v>
      </c>
      <c r="C17" s="114">
        <f ca="1">COUNTIF(INDIRECT(ADDRESS(4,3+(C$8*2),1,2,O_SYNTHESE)):INDIRECT(ADDRESS(38,4+(C$8*2),1,2,O_SYNTHESE)),$A17)*2</f>
        <v>4</v>
      </c>
      <c r="D17" s="114">
        <f ca="1">COUNTIF(INDIRECT(ADDRESS(4,3+(D$8*2),1,2,O_SYNTHESE)):INDIRECT(ADDRESS(38,4+(D$8*2),1,2,O_SYNTHESE)),$A17)*2</f>
        <v>4</v>
      </c>
      <c r="E17" s="114">
        <f ca="1">COUNTIF(INDIRECT(ADDRESS(4,3+(E$8*2),1,2,O_SYNTHESE)):INDIRECT(ADDRESS(38,4+(E$8*2),1,2,O_SYNTHESE)),$A17)*2</f>
        <v>4</v>
      </c>
      <c r="F17" s="114">
        <f ca="1">COUNTIF(INDIRECT(ADDRESS(4,3+(F$8*2),1,2,O_SYNTHESE)):INDIRECT(ADDRESS(38,4+(F$8*2),1,2,O_SYNTHESE)),$A17)*2</f>
        <v>4</v>
      </c>
      <c r="G17" s="114">
        <f ca="1">COUNTIF(INDIRECT(ADDRESS(4,3+(G$8*2),1,2,O_SYNTHESE)):INDIRECT(ADDRESS(38,4+(G$8*2),1,2,O_SYNTHESE)),$A17)*2</f>
        <v>4</v>
      </c>
      <c r="H17" s="114">
        <f ca="1">COUNTIF(INDIRECT(ADDRESS(4,3+(H$8*2),1,2,O_SYNTHESE)):INDIRECT(ADDRESS(38,4+(H$8*2),1,2,O_SYNTHESE)),$A17)*2</f>
        <v>4</v>
      </c>
      <c r="I17" s="114">
        <f ca="1">COUNTIF(INDIRECT(ADDRESS(4,3+(I$8*2),1,2,O_SYNTHESE)):INDIRECT(ADDRESS(38,4+(I$8*2),1,2,O_SYNTHESE)),$A17)*2</f>
        <v>4</v>
      </c>
      <c r="J17" s="114">
        <f ca="1">COUNTIF(INDIRECT(ADDRESS(4,3+(J$8*2),1,2,O_SYNTHESE)):INDIRECT(ADDRESS(38,4+(J$8*2),1,2,O_SYNTHESE)),$A17)*2</f>
        <v>0</v>
      </c>
      <c r="K17" s="114">
        <f ca="1">COUNTIF(INDIRECT(ADDRESS(4,3+(K$8*2),1,2,O_SYNTHESE)):INDIRECT(ADDRESS(38,4+(K$8*2),1,2,O_SYNTHESE)),$A17)*2</f>
        <v>2</v>
      </c>
      <c r="L17" s="114">
        <f ca="1">COUNTIF(INDIRECT(ADDRESS(4,3+(L$8*2),1,2,O_SYNTHESE)):INDIRECT(ADDRESS(38,4+(L$8*2),1,2,O_SYNTHESE)),$A17)*2</f>
        <v>0</v>
      </c>
      <c r="M17" s="114">
        <f ca="1">COUNTIF(INDIRECT(ADDRESS(4,3+(M$8*2),1,2,O_SYNTHESE)):INDIRECT(ADDRESS(38,4+(M$8*2),1,2,O_SYNTHESE)),$A17)*2</f>
        <v>0</v>
      </c>
      <c r="N17" s="114">
        <f ca="1">COUNTIF(INDIRECT(ADDRESS(4,3+(N$8*2),1,2,O_SYNTHESE)):INDIRECT(ADDRESS(38,4+(N$8*2),1,2,O_SYNTHESE)),$A17)*2</f>
        <v>6</v>
      </c>
      <c r="O17" s="114">
        <f ca="1">COUNTIF(INDIRECT(ADDRESS(4,3+(O$8*2),1,2,O_SYNTHESE)):INDIRECT(ADDRESS(38,4+(O$8*2),1,2,O_SYNTHESE)),$A17)*2</f>
        <v>6</v>
      </c>
      <c r="P17" s="114">
        <f ca="1">COUNTIF(INDIRECT(ADDRESS(4,3+(P$8*2),1,2,O_SYNTHESE)):INDIRECT(ADDRESS(38,4+(P$8*2),1,2,O_SYNTHESE)),$A17)*2</f>
        <v>6</v>
      </c>
      <c r="Q17" s="114">
        <f ca="1">COUNTIF(INDIRECT(ADDRESS(4,3+(Q$8*2),1,2,O_SYNTHESE)):INDIRECT(ADDRESS(38,4+(Q$8*2),1,2,O_SYNTHESE)),$A17)*2</f>
        <v>6</v>
      </c>
      <c r="R17" s="114">
        <f ca="1">COUNTIF(INDIRECT(ADDRESS(4,3+(R$8*2),1,2,O_SYNTHESE)):INDIRECT(ADDRESS(38,4+(R$8*2),1,2,O_SYNTHESE)),$A17)*2</f>
        <v>6</v>
      </c>
      <c r="S17" s="114">
        <f ca="1">COUNTIF(INDIRECT(ADDRESS(4,3+(S$8*2),1,2,O_SYNTHESE)):INDIRECT(ADDRESS(38,4+(S$8*2),1,2,O_SYNTHESE)),$A17)*2</f>
        <v>6</v>
      </c>
      <c r="T17" s="114">
        <f ca="1">COUNTIF(INDIRECT(ADDRESS(4,3+(T$8*2),1,2,O_SYNTHESE)):INDIRECT(ADDRESS(38,4+(T$8*2),1,2,O_SYNTHESE)),$A17)*2</f>
        <v>6</v>
      </c>
      <c r="U17" s="114">
        <f ca="1">COUNTIF(INDIRECT(ADDRESS(4,3+(U$8*2),1,2,O_SYNTHESE)):INDIRECT(ADDRESS(38,4+(U$8*2),1,2,O_SYNTHESE)),$A17)*2</f>
        <v>6</v>
      </c>
      <c r="V17" s="114">
        <f ca="1">COUNTIF(INDIRECT(ADDRESS(4,3+(V$8*2),1,2,O_SYNTHESE)):INDIRECT(ADDRESS(38,4+(V$8*2),1,2,O_SYNTHESE)),$A17)*2</f>
        <v>6</v>
      </c>
      <c r="W17" s="114">
        <f ca="1">COUNTIF(INDIRECT(ADDRESS(4,3+(W$8*2),1,2,O_SYNTHESE)):INDIRECT(ADDRESS(38,4+(W$8*2),1,2,O_SYNTHESE)),$A17)*2</f>
        <v>6</v>
      </c>
      <c r="X17" s="103">
        <f t="shared" ca="1" si="0"/>
        <v>90</v>
      </c>
    </row>
    <row r="18" spans="1:24" ht="15" customHeight="1">
      <c r="A18" s="111">
        <f>GRILLE!A12</f>
        <v>0</v>
      </c>
      <c r="B18" s="112">
        <f>GRILLE!B12</f>
        <v>0</v>
      </c>
      <c r="C18" s="114">
        <f ca="1">COUNTIF(INDIRECT(ADDRESS(4,3+(C$8*2),1,2,O_SYNTHESE)):INDIRECT(ADDRESS(38,4+(C$8*2),1,2,O_SYNTHESE)),$A18)*2</f>
        <v>0</v>
      </c>
      <c r="D18" s="114">
        <f ca="1">COUNTIF(INDIRECT(ADDRESS(4,3+(D$8*2),1,2,O_SYNTHESE)):INDIRECT(ADDRESS(38,4+(D$8*2),1,2,O_SYNTHESE)),$A18)*2</f>
        <v>0</v>
      </c>
      <c r="E18" s="114">
        <f ca="1">COUNTIF(INDIRECT(ADDRESS(4,3+(E$8*2),1,2,O_SYNTHESE)):INDIRECT(ADDRESS(38,4+(E$8*2),1,2,O_SYNTHESE)),$A18)*2</f>
        <v>0</v>
      </c>
      <c r="F18" s="114">
        <f ca="1">COUNTIF(INDIRECT(ADDRESS(4,3+(F$8*2),1,2,O_SYNTHESE)):INDIRECT(ADDRESS(38,4+(F$8*2),1,2,O_SYNTHESE)),$A18)*2</f>
        <v>0</v>
      </c>
      <c r="G18" s="114">
        <f ca="1">COUNTIF(INDIRECT(ADDRESS(4,3+(G$8*2),1,2,O_SYNTHESE)):INDIRECT(ADDRESS(38,4+(G$8*2),1,2,O_SYNTHESE)),$A18)*2</f>
        <v>0</v>
      </c>
      <c r="H18" s="114">
        <f ca="1">COUNTIF(INDIRECT(ADDRESS(4,3+(H$8*2),1,2,O_SYNTHESE)):INDIRECT(ADDRESS(38,4+(H$8*2),1,2,O_SYNTHESE)),$A18)*2</f>
        <v>0</v>
      </c>
      <c r="I18" s="114">
        <f ca="1">COUNTIF(INDIRECT(ADDRESS(4,3+(I$8*2),1,2,O_SYNTHESE)):INDIRECT(ADDRESS(38,4+(I$8*2),1,2,O_SYNTHESE)),$A18)*2</f>
        <v>0</v>
      </c>
      <c r="J18" s="114">
        <f ca="1">COUNTIF(INDIRECT(ADDRESS(4,3+(J$8*2),1,2,O_SYNTHESE)):INDIRECT(ADDRESS(38,4+(J$8*2),1,2,O_SYNTHESE)),$A18)*2</f>
        <v>0</v>
      </c>
      <c r="K18" s="114">
        <f ca="1">COUNTIF(INDIRECT(ADDRESS(4,3+(K$8*2),1,2,O_SYNTHESE)):INDIRECT(ADDRESS(38,4+(K$8*2),1,2,O_SYNTHESE)),$A18)*2</f>
        <v>0</v>
      </c>
      <c r="L18" s="114">
        <f ca="1">COUNTIF(INDIRECT(ADDRESS(4,3+(L$8*2),1,2,O_SYNTHESE)):INDIRECT(ADDRESS(38,4+(L$8*2),1,2,O_SYNTHESE)),$A18)*2</f>
        <v>0</v>
      </c>
      <c r="M18" s="114">
        <f ca="1">COUNTIF(INDIRECT(ADDRESS(4,3+(M$8*2),1,2,O_SYNTHESE)):INDIRECT(ADDRESS(38,4+(M$8*2),1,2,O_SYNTHESE)),$A18)*2</f>
        <v>0</v>
      </c>
      <c r="N18" s="114">
        <f ca="1">COUNTIF(INDIRECT(ADDRESS(4,3+(N$8*2),1,2,O_SYNTHESE)):INDIRECT(ADDRESS(38,4+(N$8*2),1,2,O_SYNTHESE)),$A18)*2</f>
        <v>0</v>
      </c>
      <c r="O18" s="114">
        <f ca="1">COUNTIF(INDIRECT(ADDRESS(4,3+(O$8*2),1,2,O_SYNTHESE)):INDIRECT(ADDRESS(38,4+(O$8*2),1,2,O_SYNTHESE)),$A18)*2</f>
        <v>0</v>
      </c>
      <c r="P18" s="114">
        <f ca="1">COUNTIF(INDIRECT(ADDRESS(4,3+(P$8*2),1,2,O_SYNTHESE)):INDIRECT(ADDRESS(38,4+(P$8*2),1,2,O_SYNTHESE)),$A18)*2</f>
        <v>0</v>
      </c>
      <c r="Q18" s="114">
        <f ca="1">COUNTIF(INDIRECT(ADDRESS(4,3+(Q$8*2),1,2,O_SYNTHESE)):INDIRECT(ADDRESS(38,4+(Q$8*2),1,2,O_SYNTHESE)),$A18)*2</f>
        <v>0</v>
      </c>
      <c r="R18" s="114">
        <f ca="1">COUNTIF(INDIRECT(ADDRESS(4,3+(R$8*2),1,2,O_SYNTHESE)):INDIRECT(ADDRESS(38,4+(R$8*2),1,2,O_SYNTHESE)),$A18)*2</f>
        <v>0</v>
      </c>
      <c r="S18" s="114">
        <f ca="1">COUNTIF(INDIRECT(ADDRESS(4,3+(S$8*2),1,2,O_SYNTHESE)):INDIRECT(ADDRESS(38,4+(S$8*2),1,2,O_SYNTHESE)),$A18)*2</f>
        <v>0</v>
      </c>
      <c r="T18" s="114">
        <f ca="1">COUNTIF(INDIRECT(ADDRESS(4,3+(T$8*2),1,2,O_SYNTHESE)):INDIRECT(ADDRESS(38,4+(T$8*2),1,2,O_SYNTHESE)),$A18)*2</f>
        <v>0</v>
      </c>
      <c r="U18" s="114">
        <f ca="1">COUNTIF(INDIRECT(ADDRESS(4,3+(U$8*2),1,2,O_SYNTHESE)):INDIRECT(ADDRESS(38,4+(U$8*2),1,2,O_SYNTHESE)),$A18)*2</f>
        <v>0</v>
      </c>
      <c r="V18" s="114">
        <f ca="1">COUNTIF(INDIRECT(ADDRESS(4,3+(V$8*2),1,2,O_SYNTHESE)):INDIRECT(ADDRESS(38,4+(V$8*2),1,2,O_SYNTHESE)),$A18)*2</f>
        <v>0</v>
      </c>
      <c r="W18" s="114">
        <f ca="1">COUNTIF(INDIRECT(ADDRESS(4,3+(W$8*2),1,2,O_SYNTHESE)):INDIRECT(ADDRESS(38,4+(W$8*2),1,2,O_SYNTHESE)),$A18)*2</f>
        <v>0</v>
      </c>
      <c r="X18" s="103">
        <f t="shared" ca="1" si="0"/>
        <v>0</v>
      </c>
    </row>
    <row r="19" spans="1:24" ht="15" customHeight="1">
      <c r="A19" s="111" t="str">
        <f>GRILLE!A13</f>
        <v>Electrotechnique</v>
      </c>
      <c r="B19" s="112" t="str">
        <f>GRILLE!B13</f>
        <v>M. NGOTE</v>
      </c>
      <c r="C19" s="114">
        <f ca="1">COUNTIF(INDIRECT(ADDRESS(4,3+(C$8*2),1,2,O_SYNTHESE)):INDIRECT(ADDRESS(38,4+(C$8*2),1,2,O_SYNTHESE)),$A19)*2</f>
        <v>0</v>
      </c>
      <c r="D19" s="114">
        <f ca="1">COUNTIF(INDIRECT(ADDRESS(4,3+(D$8*2),1,2,O_SYNTHESE)):INDIRECT(ADDRESS(38,4+(D$8*2),1,2,O_SYNTHESE)),$A19)*2</f>
        <v>8</v>
      </c>
      <c r="E19" s="114">
        <f ca="1">COUNTIF(INDIRECT(ADDRESS(4,3+(E$8*2),1,2,O_SYNTHESE)):INDIRECT(ADDRESS(38,4+(E$8*2),1,2,O_SYNTHESE)),$A19)*2</f>
        <v>4</v>
      </c>
      <c r="F19" s="114">
        <f ca="1">COUNTIF(INDIRECT(ADDRESS(4,3+(F$8*2),1,2,O_SYNTHESE)):INDIRECT(ADDRESS(38,4+(F$8*2),1,2,O_SYNTHESE)),$A19)*2</f>
        <v>4</v>
      </c>
      <c r="G19" s="114">
        <f ca="1">COUNTIF(INDIRECT(ADDRESS(4,3+(G$8*2),1,2,O_SYNTHESE)):INDIRECT(ADDRESS(38,4+(G$8*2),1,2,O_SYNTHESE)),$A19)*2</f>
        <v>4</v>
      </c>
      <c r="H19" s="114">
        <f ca="1">COUNTIF(INDIRECT(ADDRESS(4,3+(H$8*2),1,2,O_SYNTHESE)):INDIRECT(ADDRESS(38,4+(H$8*2),1,2,O_SYNTHESE)),$A19)*2</f>
        <v>4</v>
      </c>
      <c r="I19" s="114">
        <f ca="1">COUNTIF(INDIRECT(ADDRESS(4,3+(I$8*2),1,2,O_SYNTHESE)):INDIRECT(ADDRESS(38,4+(I$8*2),1,2,O_SYNTHESE)),$A19)*2</f>
        <v>4</v>
      </c>
      <c r="J19" s="114">
        <f ca="1">COUNTIF(INDIRECT(ADDRESS(4,3+(J$8*2),1,2,O_SYNTHESE)):INDIRECT(ADDRESS(38,4+(J$8*2),1,2,O_SYNTHESE)),$A19)*2</f>
        <v>0</v>
      </c>
      <c r="K19" s="114">
        <f ca="1">COUNTIF(INDIRECT(ADDRESS(4,3+(K$8*2),1,2,O_SYNTHESE)):INDIRECT(ADDRESS(38,4+(K$8*2),1,2,O_SYNTHESE)),$A19)*2</f>
        <v>4</v>
      </c>
      <c r="L19" s="114">
        <f ca="1">COUNTIF(INDIRECT(ADDRESS(4,3+(L$8*2),1,2,O_SYNTHESE)):INDIRECT(ADDRESS(38,4+(L$8*2),1,2,O_SYNTHESE)),$A19)*2</f>
        <v>4</v>
      </c>
      <c r="M19" s="114">
        <f ca="1">COUNTIF(INDIRECT(ADDRESS(4,3+(M$8*2),1,2,O_SYNTHESE)):INDIRECT(ADDRESS(38,4+(M$8*2),1,2,O_SYNTHESE)),$A19)*2</f>
        <v>0</v>
      </c>
      <c r="N19" s="114">
        <f ca="1">COUNTIF(INDIRECT(ADDRESS(4,3+(N$8*2),1,2,O_SYNTHESE)):INDIRECT(ADDRESS(38,4+(N$8*2),1,2,O_SYNTHESE)),$A19)*2</f>
        <v>4</v>
      </c>
      <c r="O19" s="114">
        <f ca="1">COUNTIF(INDIRECT(ADDRESS(4,3+(O$8*2),1,2,O_SYNTHESE)):INDIRECT(ADDRESS(38,4+(O$8*2),1,2,O_SYNTHESE)),$A19)*2</f>
        <v>4</v>
      </c>
      <c r="P19" s="114">
        <f ca="1">COUNTIF(INDIRECT(ADDRESS(4,3+(P$8*2),1,2,O_SYNTHESE)):INDIRECT(ADDRESS(38,4+(P$8*2),1,2,O_SYNTHESE)),$A19)*2</f>
        <v>4</v>
      </c>
      <c r="Q19" s="114">
        <f ca="1">COUNTIF(INDIRECT(ADDRESS(4,3+(Q$8*2),1,2,O_SYNTHESE)):INDIRECT(ADDRESS(38,4+(Q$8*2),1,2,O_SYNTHESE)),$A19)*2</f>
        <v>4</v>
      </c>
      <c r="R19" s="114">
        <f ca="1">COUNTIF(INDIRECT(ADDRESS(4,3+(R$8*2),1,2,O_SYNTHESE)):INDIRECT(ADDRESS(38,4+(R$8*2),1,2,O_SYNTHESE)),$A19)*2</f>
        <v>4</v>
      </c>
      <c r="S19" s="114">
        <f ca="1">COUNTIF(INDIRECT(ADDRESS(4,3+(S$8*2),1,2,O_SYNTHESE)):INDIRECT(ADDRESS(38,4+(S$8*2),1,2,O_SYNTHESE)),$A19)*2</f>
        <v>4</v>
      </c>
      <c r="T19" s="114">
        <f ca="1">COUNTIF(INDIRECT(ADDRESS(4,3+(T$8*2),1,2,O_SYNTHESE)):INDIRECT(ADDRESS(38,4+(T$8*2),1,2,O_SYNTHESE)),$A19)*2</f>
        <v>4</v>
      </c>
      <c r="U19" s="114">
        <f ca="1">COUNTIF(INDIRECT(ADDRESS(4,3+(U$8*2),1,2,O_SYNTHESE)):INDIRECT(ADDRESS(38,4+(U$8*2),1,2,O_SYNTHESE)),$A19)*2</f>
        <v>4</v>
      </c>
      <c r="V19" s="114">
        <f ca="1">COUNTIF(INDIRECT(ADDRESS(4,3+(V$8*2),1,2,O_SYNTHESE)):INDIRECT(ADDRESS(38,4+(V$8*2),1,2,O_SYNTHESE)),$A19)*2</f>
        <v>4</v>
      </c>
      <c r="W19" s="114">
        <f ca="1">COUNTIF(INDIRECT(ADDRESS(4,3+(W$8*2),1,2,O_SYNTHESE)):INDIRECT(ADDRESS(38,4+(W$8*2),1,2,O_SYNTHESE)),$A19)*2</f>
        <v>4</v>
      </c>
      <c r="X19" s="103">
        <f t="shared" ca="1" si="0"/>
        <v>76</v>
      </c>
    </row>
    <row r="20" spans="1:24" ht="15" customHeight="1">
      <c r="A20" s="111" t="str">
        <f>GRILLE!A14</f>
        <v>Ingénierie</v>
      </c>
      <c r="B20" s="112" t="str">
        <f>GRILLE!B14</f>
        <v>M. HAMIDI</v>
      </c>
      <c r="C20" s="114">
        <f ca="1">COUNTIF(INDIRECT(ADDRESS(4,3+(C$8*2),1,2,O_SYNTHESE)):INDIRECT(ADDRESS(38,4+(C$8*2),1,2,O_SYNTHESE)),$A20)*2</f>
        <v>8</v>
      </c>
      <c r="D20" s="114">
        <f ca="1">COUNTIF(INDIRECT(ADDRESS(4,3+(D$8*2),1,2,O_SYNTHESE)):INDIRECT(ADDRESS(38,4+(D$8*2),1,2,O_SYNTHESE)),$A20)*2</f>
        <v>8</v>
      </c>
      <c r="E20" s="114">
        <f ca="1">COUNTIF(INDIRECT(ADDRESS(4,3+(E$8*2),1,2,O_SYNTHESE)):INDIRECT(ADDRESS(38,4+(E$8*2),1,2,O_SYNTHESE)),$A20)*2</f>
        <v>8</v>
      </c>
      <c r="F20" s="114">
        <f ca="1">COUNTIF(INDIRECT(ADDRESS(4,3+(F$8*2),1,2,O_SYNTHESE)):INDIRECT(ADDRESS(38,4+(F$8*2),1,2,O_SYNTHESE)),$A20)*2</f>
        <v>8</v>
      </c>
      <c r="G20" s="114">
        <f ca="1">COUNTIF(INDIRECT(ADDRESS(4,3+(G$8*2),1,2,O_SYNTHESE)):INDIRECT(ADDRESS(38,4+(G$8*2),1,2,O_SYNTHESE)),$A20)*2</f>
        <v>8</v>
      </c>
      <c r="H20" s="114">
        <f ca="1">COUNTIF(INDIRECT(ADDRESS(4,3+(H$8*2),1,2,O_SYNTHESE)):INDIRECT(ADDRESS(38,4+(H$8*2),1,2,O_SYNTHESE)),$A20)*2</f>
        <v>0</v>
      </c>
      <c r="I20" s="114">
        <f ca="1">COUNTIF(INDIRECT(ADDRESS(4,3+(I$8*2),1,2,O_SYNTHESE)):INDIRECT(ADDRESS(38,4+(I$8*2),1,2,O_SYNTHESE)),$A20)*2</f>
        <v>0</v>
      </c>
      <c r="J20" s="114">
        <f ca="1">COUNTIF(INDIRECT(ADDRESS(4,3+(J$8*2),1,2,O_SYNTHESE)):INDIRECT(ADDRESS(38,4+(J$8*2),1,2,O_SYNTHESE)),$A20)*2</f>
        <v>0</v>
      </c>
      <c r="K20" s="114">
        <f ca="1">COUNTIF(INDIRECT(ADDRESS(4,3+(K$8*2),1,2,O_SYNTHESE)):INDIRECT(ADDRESS(38,4+(K$8*2),1,2,O_SYNTHESE)),$A20)*2</f>
        <v>0</v>
      </c>
      <c r="L20" s="114">
        <f ca="1">COUNTIF(INDIRECT(ADDRESS(4,3+(L$8*2),1,2,O_SYNTHESE)):INDIRECT(ADDRESS(38,4+(L$8*2),1,2,O_SYNTHESE)),$A20)*2</f>
        <v>0</v>
      </c>
      <c r="M20" s="114">
        <f ca="1">COUNTIF(INDIRECT(ADDRESS(4,3+(M$8*2),1,2,O_SYNTHESE)):INDIRECT(ADDRESS(38,4+(M$8*2),1,2,O_SYNTHESE)),$A20)*2</f>
        <v>0</v>
      </c>
      <c r="N20" s="114">
        <f ca="1">COUNTIF(INDIRECT(ADDRESS(4,3+(N$8*2),1,2,O_SYNTHESE)):INDIRECT(ADDRESS(38,4+(N$8*2),1,2,O_SYNTHESE)),$A20)*2</f>
        <v>2</v>
      </c>
      <c r="O20" s="114">
        <f ca="1">COUNTIF(INDIRECT(ADDRESS(4,3+(O$8*2),1,2,O_SYNTHESE)):INDIRECT(ADDRESS(38,4+(O$8*2),1,2,O_SYNTHESE)),$A20)*2</f>
        <v>2</v>
      </c>
      <c r="P20" s="114">
        <f ca="1">COUNTIF(INDIRECT(ADDRESS(4,3+(P$8*2),1,2,O_SYNTHESE)):INDIRECT(ADDRESS(38,4+(P$8*2),1,2,O_SYNTHESE)),$A20)*2</f>
        <v>2</v>
      </c>
      <c r="Q20" s="114">
        <f ca="1">COUNTIF(INDIRECT(ADDRESS(4,3+(Q$8*2),1,2,O_SYNTHESE)):INDIRECT(ADDRESS(38,4+(Q$8*2),1,2,O_SYNTHESE)),$A20)*2</f>
        <v>2</v>
      </c>
      <c r="R20" s="114">
        <f ca="1">COUNTIF(INDIRECT(ADDRESS(4,3+(R$8*2),1,2,O_SYNTHESE)):INDIRECT(ADDRESS(38,4+(R$8*2),1,2,O_SYNTHESE)),$A20)*2</f>
        <v>2</v>
      </c>
      <c r="S20" s="114">
        <f ca="1">COUNTIF(INDIRECT(ADDRESS(4,3+(S$8*2),1,2,O_SYNTHESE)):INDIRECT(ADDRESS(38,4+(S$8*2),1,2,O_SYNTHESE)),$A20)*2</f>
        <v>2</v>
      </c>
      <c r="T20" s="114">
        <f ca="1">COUNTIF(INDIRECT(ADDRESS(4,3+(T$8*2),1,2,O_SYNTHESE)):INDIRECT(ADDRESS(38,4+(T$8*2),1,2,O_SYNTHESE)),$A20)*2</f>
        <v>2</v>
      </c>
      <c r="U20" s="114">
        <f ca="1">COUNTIF(INDIRECT(ADDRESS(4,3+(U$8*2),1,2,O_SYNTHESE)):INDIRECT(ADDRESS(38,4+(U$8*2),1,2,O_SYNTHESE)),$A20)*2</f>
        <v>2</v>
      </c>
      <c r="V20" s="114">
        <f ca="1">COUNTIF(INDIRECT(ADDRESS(4,3+(V$8*2),1,2,O_SYNTHESE)):INDIRECT(ADDRESS(38,4+(V$8*2),1,2,O_SYNTHESE)),$A20)*2</f>
        <v>2</v>
      </c>
      <c r="W20" s="114">
        <f ca="1">COUNTIF(INDIRECT(ADDRESS(4,3+(W$8*2),1,2,O_SYNTHESE)):INDIRECT(ADDRESS(38,4+(W$8*2),1,2,O_SYNTHESE)),$A20)*2</f>
        <v>2</v>
      </c>
      <c r="X20" s="103">
        <f t="shared" ca="1" si="0"/>
        <v>60</v>
      </c>
    </row>
    <row r="21" spans="1:24" ht="15" customHeight="1">
      <c r="A21" s="111">
        <f>GRILLE!A15</f>
        <v>0</v>
      </c>
      <c r="B21" s="112">
        <f>GRILLE!B15</f>
        <v>0</v>
      </c>
      <c r="C21" s="114">
        <f ca="1">COUNTIF(INDIRECT(ADDRESS(4,3+(C$8*2),1,2,O_SYNTHESE)):INDIRECT(ADDRESS(38,4+(C$8*2),1,2,O_SYNTHESE)),$A21)*2</f>
        <v>0</v>
      </c>
      <c r="D21" s="114">
        <f ca="1">COUNTIF(INDIRECT(ADDRESS(4,3+(D$8*2),1,2,O_SYNTHESE)):INDIRECT(ADDRESS(38,4+(D$8*2),1,2,O_SYNTHESE)),$A21)*2</f>
        <v>0</v>
      </c>
      <c r="E21" s="114">
        <f ca="1">COUNTIF(INDIRECT(ADDRESS(4,3+(E$8*2),1,2,O_SYNTHESE)):INDIRECT(ADDRESS(38,4+(E$8*2),1,2,O_SYNTHESE)),$A21)*2</f>
        <v>0</v>
      </c>
      <c r="F21" s="114">
        <f ca="1">COUNTIF(INDIRECT(ADDRESS(4,3+(F$8*2),1,2,O_SYNTHESE)):INDIRECT(ADDRESS(38,4+(F$8*2),1,2,O_SYNTHESE)),$A21)*2</f>
        <v>0</v>
      </c>
      <c r="G21" s="114">
        <f ca="1">COUNTIF(INDIRECT(ADDRESS(4,3+(G$8*2),1,2,O_SYNTHESE)):INDIRECT(ADDRESS(38,4+(G$8*2),1,2,O_SYNTHESE)),$A21)*2</f>
        <v>0</v>
      </c>
      <c r="H21" s="114">
        <f ca="1">COUNTIF(INDIRECT(ADDRESS(4,3+(H$8*2),1,2,O_SYNTHESE)):INDIRECT(ADDRESS(38,4+(H$8*2),1,2,O_SYNTHESE)),$A21)*2</f>
        <v>0</v>
      </c>
      <c r="I21" s="114">
        <f ca="1">COUNTIF(INDIRECT(ADDRESS(4,3+(I$8*2),1,2,O_SYNTHESE)):INDIRECT(ADDRESS(38,4+(I$8*2),1,2,O_SYNTHESE)),$A21)*2</f>
        <v>0</v>
      </c>
      <c r="J21" s="114">
        <f ca="1">COUNTIF(INDIRECT(ADDRESS(4,3+(J$8*2),1,2,O_SYNTHESE)):INDIRECT(ADDRESS(38,4+(J$8*2),1,2,O_SYNTHESE)),$A21)*2</f>
        <v>0</v>
      </c>
      <c r="K21" s="114">
        <f ca="1">COUNTIF(INDIRECT(ADDRESS(4,3+(K$8*2),1,2,O_SYNTHESE)):INDIRECT(ADDRESS(38,4+(K$8*2),1,2,O_SYNTHESE)),$A21)*2</f>
        <v>0</v>
      </c>
      <c r="L21" s="114">
        <f ca="1">COUNTIF(INDIRECT(ADDRESS(4,3+(L$8*2),1,2,O_SYNTHESE)):INDIRECT(ADDRESS(38,4+(L$8*2),1,2,O_SYNTHESE)),$A21)*2</f>
        <v>0</v>
      </c>
      <c r="M21" s="114">
        <f ca="1">COUNTIF(INDIRECT(ADDRESS(4,3+(M$8*2),1,2,O_SYNTHESE)):INDIRECT(ADDRESS(38,4+(M$8*2),1,2,O_SYNTHESE)),$A21)*2</f>
        <v>0</v>
      </c>
      <c r="N21" s="114">
        <f ca="1">COUNTIF(INDIRECT(ADDRESS(4,3+(N$8*2),1,2,O_SYNTHESE)):INDIRECT(ADDRESS(38,4+(N$8*2),1,2,O_SYNTHESE)),$A21)*2</f>
        <v>0</v>
      </c>
      <c r="O21" s="114">
        <f ca="1">COUNTIF(INDIRECT(ADDRESS(4,3+(O$8*2),1,2,O_SYNTHESE)):INDIRECT(ADDRESS(38,4+(O$8*2),1,2,O_SYNTHESE)),$A21)*2</f>
        <v>0</v>
      </c>
      <c r="P21" s="114">
        <f ca="1">COUNTIF(INDIRECT(ADDRESS(4,3+(P$8*2),1,2,O_SYNTHESE)):INDIRECT(ADDRESS(38,4+(P$8*2),1,2,O_SYNTHESE)),$A21)*2</f>
        <v>0</v>
      </c>
      <c r="Q21" s="114">
        <f ca="1">COUNTIF(INDIRECT(ADDRESS(4,3+(Q$8*2),1,2,O_SYNTHESE)):INDIRECT(ADDRESS(38,4+(Q$8*2),1,2,O_SYNTHESE)),$A21)*2</f>
        <v>0</v>
      </c>
      <c r="R21" s="114">
        <f ca="1">COUNTIF(INDIRECT(ADDRESS(4,3+(R$8*2),1,2,O_SYNTHESE)):INDIRECT(ADDRESS(38,4+(R$8*2),1,2,O_SYNTHESE)),$A21)*2</f>
        <v>0</v>
      </c>
      <c r="S21" s="114">
        <f ca="1">COUNTIF(INDIRECT(ADDRESS(4,3+(S$8*2),1,2,O_SYNTHESE)):INDIRECT(ADDRESS(38,4+(S$8*2),1,2,O_SYNTHESE)),$A21)*2</f>
        <v>0</v>
      </c>
      <c r="T21" s="114">
        <f ca="1">COUNTIF(INDIRECT(ADDRESS(4,3+(T$8*2),1,2,O_SYNTHESE)):INDIRECT(ADDRESS(38,4+(T$8*2),1,2,O_SYNTHESE)),$A21)*2</f>
        <v>0</v>
      </c>
      <c r="U21" s="114">
        <f ca="1">COUNTIF(INDIRECT(ADDRESS(4,3+(U$8*2),1,2,O_SYNTHESE)):INDIRECT(ADDRESS(38,4+(U$8*2),1,2,O_SYNTHESE)),$A21)*2</f>
        <v>0</v>
      </c>
      <c r="V21" s="114">
        <f ca="1">COUNTIF(INDIRECT(ADDRESS(4,3+(V$8*2),1,2,O_SYNTHESE)):INDIRECT(ADDRESS(38,4+(V$8*2),1,2,O_SYNTHESE)),$A21)*2</f>
        <v>0</v>
      </c>
      <c r="W21" s="114">
        <f ca="1">COUNTIF(INDIRECT(ADDRESS(4,3+(W$8*2),1,2,O_SYNTHESE)):INDIRECT(ADDRESS(38,4+(W$8*2),1,2,O_SYNTHESE)),$A21)*2</f>
        <v>0</v>
      </c>
      <c r="X21" s="103">
        <f t="shared" ca="1" si="0"/>
        <v>0</v>
      </c>
    </row>
    <row r="22" spans="1:24" ht="15" customHeight="1">
      <c r="A22" s="111" t="str">
        <f>GRILLE!A16</f>
        <v>Mathématiques</v>
      </c>
      <c r="B22" s="112" t="str">
        <f>GRILLE!B16</f>
        <v>M. NAJIB</v>
      </c>
      <c r="C22" s="114">
        <f ca="1">COUNTIF(INDIRECT(ADDRESS(4,3+(C$8*2),1,2,O_SYNTHESE)):INDIRECT(ADDRESS(38,4+(C$8*2),1,2,O_SYNTHESE)),$A22)*2</f>
        <v>8</v>
      </c>
      <c r="D22" s="114">
        <f ca="1">COUNTIF(INDIRECT(ADDRESS(4,3+(D$8*2),1,2,O_SYNTHESE)):INDIRECT(ADDRESS(38,4+(D$8*2),1,2,O_SYNTHESE)),$A22)*2</f>
        <v>0</v>
      </c>
      <c r="E22" s="114">
        <f ca="1">COUNTIF(INDIRECT(ADDRESS(4,3+(E$8*2),1,2,O_SYNTHESE)):INDIRECT(ADDRESS(38,4+(E$8*2),1,2,O_SYNTHESE)),$A22)*2</f>
        <v>8</v>
      </c>
      <c r="F22" s="114">
        <f ca="1">COUNTIF(INDIRECT(ADDRESS(4,3+(F$8*2),1,2,O_SYNTHESE)):INDIRECT(ADDRESS(38,4+(F$8*2),1,2,O_SYNTHESE)),$A22)*2</f>
        <v>8</v>
      </c>
      <c r="G22" s="114">
        <f ca="1">COUNTIF(INDIRECT(ADDRESS(4,3+(G$8*2),1,2,O_SYNTHESE)):INDIRECT(ADDRESS(38,4+(G$8*2),1,2,O_SYNTHESE)),$A22)*2</f>
        <v>8</v>
      </c>
      <c r="H22" s="114">
        <f ca="1">COUNTIF(INDIRECT(ADDRESS(4,3+(H$8*2),1,2,O_SYNTHESE)):INDIRECT(ADDRESS(38,4+(H$8*2),1,2,O_SYNTHESE)),$A22)*2</f>
        <v>4</v>
      </c>
      <c r="I22" s="114">
        <f ca="1">COUNTIF(INDIRECT(ADDRESS(4,3+(I$8*2),1,2,O_SYNTHESE)):INDIRECT(ADDRESS(38,4+(I$8*2),1,2,O_SYNTHESE)),$A22)*2</f>
        <v>4</v>
      </c>
      <c r="J22" s="114">
        <f ca="1">COUNTIF(INDIRECT(ADDRESS(4,3+(J$8*2),1,2,O_SYNTHESE)):INDIRECT(ADDRESS(38,4+(J$8*2),1,2,O_SYNTHESE)),$A22)*2</f>
        <v>2</v>
      </c>
      <c r="K22" s="114">
        <f ca="1">COUNTIF(INDIRECT(ADDRESS(4,3+(K$8*2),1,2,O_SYNTHESE)):INDIRECT(ADDRESS(38,4+(K$8*2),1,2,O_SYNTHESE)),$A22)*2</f>
        <v>4</v>
      </c>
      <c r="L22" s="114">
        <f ca="1">COUNTIF(INDIRECT(ADDRESS(4,3+(L$8*2),1,2,O_SYNTHESE)):INDIRECT(ADDRESS(38,4+(L$8*2),1,2,O_SYNTHESE)),$A22)*2</f>
        <v>2</v>
      </c>
      <c r="M22" s="114">
        <f ca="1">COUNTIF(INDIRECT(ADDRESS(4,3+(M$8*2),1,2,O_SYNTHESE)):INDIRECT(ADDRESS(38,4+(M$8*2),1,2,O_SYNTHESE)),$A22)*2</f>
        <v>0</v>
      </c>
      <c r="N22" s="114">
        <f ca="1">COUNTIF(INDIRECT(ADDRESS(4,3+(N$8*2),1,2,O_SYNTHESE)):INDIRECT(ADDRESS(38,4+(N$8*2),1,2,O_SYNTHESE)),$A22)*2</f>
        <v>8</v>
      </c>
      <c r="O22" s="114">
        <f ca="1">COUNTIF(INDIRECT(ADDRESS(4,3+(O$8*2),1,2,O_SYNTHESE)):INDIRECT(ADDRESS(38,4+(O$8*2),1,2,O_SYNTHESE)),$A22)*2</f>
        <v>8</v>
      </c>
      <c r="P22" s="114">
        <f ca="1">COUNTIF(INDIRECT(ADDRESS(4,3+(P$8*2),1,2,O_SYNTHESE)):INDIRECT(ADDRESS(38,4+(P$8*2),1,2,O_SYNTHESE)),$A22)*2</f>
        <v>8</v>
      </c>
      <c r="Q22" s="114">
        <f ca="1">COUNTIF(INDIRECT(ADDRESS(4,3+(Q$8*2),1,2,O_SYNTHESE)):INDIRECT(ADDRESS(38,4+(Q$8*2),1,2,O_SYNTHESE)),$A22)*2</f>
        <v>8</v>
      </c>
      <c r="R22" s="114">
        <f ca="1">COUNTIF(INDIRECT(ADDRESS(4,3+(R$8*2),1,2,O_SYNTHESE)):INDIRECT(ADDRESS(38,4+(R$8*2),1,2,O_SYNTHESE)),$A22)*2</f>
        <v>8</v>
      </c>
      <c r="S22" s="114">
        <f ca="1">COUNTIF(INDIRECT(ADDRESS(4,3+(S$8*2),1,2,O_SYNTHESE)):INDIRECT(ADDRESS(38,4+(S$8*2),1,2,O_SYNTHESE)),$A22)*2</f>
        <v>8</v>
      </c>
      <c r="T22" s="114">
        <f ca="1">COUNTIF(INDIRECT(ADDRESS(4,3+(T$8*2),1,2,O_SYNTHESE)):INDIRECT(ADDRESS(38,4+(T$8*2),1,2,O_SYNTHESE)),$A22)*2</f>
        <v>8</v>
      </c>
      <c r="U22" s="114">
        <f ca="1">COUNTIF(INDIRECT(ADDRESS(4,3+(U$8*2),1,2,O_SYNTHESE)):INDIRECT(ADDRESS(38,4+(U$8*2),1,2,O_SYNTHESE)),$A22)*2</f>
        <v>8</v>
      </c>
      <c r="V22" s="114">
        <f ca="1">COUNTIF(INDIRECT(ADDRESS(4,3+(V$8*2),1,2,O_SYNTHESE)):INDIRECT(ADDRESS(38,4+(V$8*2),1,2,O_SYNTHESE)),$A22)*2</f>
        <v>8</v>
      </c>
      <c r="W22" s="114">
        <f ca="1">COUNTIF(INDIRECT(ADDRESS(4,3+(W$8*2),1,2,O_SYNTHESE)):INDIRECT(ADDRESS(38,4+(W$8*2),1,2,O_SYNTHESE)),$A22)*2</f>
        <v>8</v>
      </c>
      <c r="X22" s="103">
        <f t="shared" ca="1" si="0"/>
        <v>128</v>
      </c>
    </row>
    <row r="23" spans="1:24" ht="15" customHeight="1">
      <c r="A23" s="111" t="str">
        <f>GRILLE!A17</f>
        <v>Metrologie</v>
      </c>
      <c r="B23" s="112" t="str">
        <f>GRILLE!B17</f>
        <v>M. MOUBAKER</v>
      </c>
      <c r="C23" s="114">
        <f ca="1">COUNTIF(INDIRECT(ADDRESS(4,3+(C$8*2),1,2,O_SYNTHESE)):INDIRECT(ADDRESS(38,4+(C$8*2),1,2,O_SYNTHESE)),$A23)*2</f>
        <v>0</v>
      </c>
      <c r="D23" s="114">
        <f ca="1">COUNTIF(INDIRECT(ADDRESS(4,3+(D$8*2),1,2,O_SYNTHESE)):INDIRECT(ADDRESS(38,4+(D$8*2),1,2,O_SYNTHESE)),$A23)*2</f>
        <v>0</v>
      </c>
      <c r="E23" s="114">
        <f ca="1">COUNTIF(INDIRECT(ADDRESS(4,3+(E$8*2),1,2,O_SYNTHESE)):INDIRECT(ADDRESS(38,4+(E$8*2),1,2,O_SYNTHESE)),$A23)*2</f>
        <v>0</v>
      </c>
      <c r="F23" s="114">
        <f ca="1">COUNTIF(INDIRECT(ADDRESS(4,3+(F$8*2),1,2,O_SYNTHESE)):INDIRECT(ADDRESS(38,4+(F$8*2),1,2,O_SYNTHESE)),$A23)*2</f>
        <v>0</v>
      </c>
      <c r="G23" s="114">
        <f ca="1">COUNTIF(INDIRECT(ADDRESS(4,3+(G$8*2),1,2,O_SYNTHESE)):INDIRECT(ADDRESS(38,4+(G$8*2),1,2,O_SYNTHESE)),$A23)*2</f>
        <v>2</v>
      </c>
      <c r="H23" s="114">
        <f ca="1">COUNTIF(INDIRECT(ADDRESS(4,3+(H$8*2),1,2,O_SYNTHESE)):INDIRECT(ADDRESS(38,4+(H$8*2),1,2,O_SYNTHESE)),$A23)*2</f>
        <v>4</v>
      </c>
      <c r="I23" s="114">
        <f ca="1">COUNTIF(INDIRECT(ADDRESS(4,3+(I$8*2),1,2,O_SYNTHESE)):INDIRECT(ADDRESS(38,4+(I$8*2),1,2,O_SYNTHESE)),$A23)*2</f>
        <v>4</v>
      </c>
      <c r="J23" s="114">
        <f ca="1">COUNTIF(INDIRECT(ADDRESS(4,3+(J$8*2),1,2,O_SYNTHESE)):INDIRECT(ADDRESS(38,4+(J$8*2),1,2,O_SYNTHESE)),$A23)*2</f>
        <v>2</v>
      </c>
      <c r="K23" s="114">
        <f ca="1">COUNTIF(INDIRECT(ADDRESS(4,3+(K$8*2),1,2,O_SYNTHESE)):INDIRECT(ADDRESS(38,4+(K$8*2),1,2,O_SYNTHESE)),$A23)*2</f>
        <v>4</v>
      </c>
      <c r="L23" s="114">
        <f ca="1">COUNTIF(INDIRECT(ADDRESS(4,3+(L$8*2),1,2,O_SYNTHESE)):INDIRECT(ADDRESS(38,4+(L$8*2),1,2,O_SYNTHESE)),$A23)*2</f>
        <v>4</v>
      </c>
      <c r="M23" s="114">
        <f ca="1">COUNTIF(INDIRECT(ADDRESS(4,3+(M$8*2),1,2,O_SYNTHESE)):INDIRECT(ADDRESS(38,4+(M$8*2),1,2,O_SYNTHESE)),$A23)*2</f>
        <v>0</v>
      </c>
      <c r="N23" s="114">
        <f ca="1">COUNTIF(INDIRECT(ADDRESS(4,3+(N$8*2),1,2,O_SYNTHESE)):INDIRECT(ADDRESS(38,4+(N$8*2),1,2,O_SYNTHESE)),$A23)*2</f>
        <v>4</v>
      </c>
      <c r="O23" s="114">
        <f ca="1">COUNTIF(INDIRECT(ADDRESS(4,3+(O$8*2),1,2,O_SYNTHESE)):INDIRECT(ADDRESS(38,4+(O$8*2),1,2,O_SYNTHESE)),$A23)*2</f>
        <v>4</v>
      </c>
      <c r="P23" s="114">
        <f ca="1">COUNTIF(INDIRECT(ADDRESS(4,3+(P$8*2),1,2,O_SYNTHESE)):INDIRECT(ADDRESS(38,4+(P$8*2),1,2,O_SYNTHESE)),$A23)*2</f>
        <v>4</v>
      </c>
      <c r="Q23" s="114">
        <f ca="1">COUNTIF(INDIRECT(ADDRESS(4,3+(Q$8*2),1,2,O_SYNTHESE)):INDIRECT(ADDRESS(38,4+(Q$8*2),1,2,O_SYNTHESE)),$A23)*2</f>
        <v>4</v>
      </c>
      <c r="R23" s="114">
        <f ca="1">COUNTIF(INDIRECT(ADDRESS(4,3+(R$8*2),1,2,O_SYNTHESE)):INDIRECT(ADDRESS(38,4+(R$8*2),1,2,O_SYNTHESE)),$A23)*2</f>
        <v>4</v>
      </c>
      <c r="S23" s="114">
        <f ca="1">COUNTIF(INDIRECT(ADDRESS(4,3+(S$8*2),1,2,O_SYNTHESE)):INDIRECT(ADDRESS(38,4+(S$8*2),1,2,O_SYNTHESE)),$A23)*2</f>
        <v>4</v>
      </c>
      <c r="T23" s="114">
        <f ca="1">COUNTIF(INDIRECT(ADDRESS(4,3+(T$8*2),1,2,O_SYNTHESE)):INDIRECT(ADDRESS(38,4+(T$8*2),1,2,O_SYNTHESE)),$A23)*2</f>
        <v>4</v>
      </c>
      <c r="U23" s="114">
        <f ca="1">COUNTIF(INDIRECT(ADDRESS(4,3+(U$8*2),1,2,O_SYNTHESE)):INDIRECT(ADDRESS(38,4+(U$8*2),1,2,O_SYNTHESE)),$A23)*2</f>
        <v>4</v>
      </c>
      <c r="V23" s="114">
        <f ca="1">COUNTIF(INDIRECT(ADDRESS(4,3+(V$8*2),1,2,O_SYNTHESE)):INDIRECT(ADDRESS(38,4+(V$8*2),1,2,O_SYNTHESE)),$A23)*2</f>
        <v>4</v>
      </c>
      <c r="W23" s="114">
        <f ca="1">COUNTIF(INDIRECT(ADDRESS(4,3+(W$8*2),1,2,O_SYNTHESE)):INDIRECT(ADDRESS(38,4+(W$8*2),1,2,O_SYNTHESE)),$A23)*2</f>
        <v>4</v>
      </c>
      <c r="X23" s="103">
        <f t="shared" ca="1" si="0"/>
        <v>60</v>
      </c>
    </row>
    <row r="24" spans="1:24" ht="15" customHeight="1">
      <c r="A24" s="111" t="str">
        <f>GRILLE!A18</f>
        <v>Programmation Evènementielle</v>
      </c>
      <c r="B24" s="112" t="str">
        <f>GRILLE!B18</f>
        <v>M. BENMILOUD</v>
      </c>
      <c r="C24" s="114">
        <f ca="1">COUNTIF(INDIRECT(ADDRESS(4,3+(C$8*2),1,2,O_SYNTHESE)):INDIRECT(ADDRESS(38,4+(C$8*2),1,2,O_SYNTHESE)),$A24)*2</f>
        <v>0</v>
      </c>
      <c r="D24" s="114">
        <f ca="1">COUNTIF(INDIRECT(ADDRESS(4,3+(D$8*2),1,2,O_SYNTHESE)):INDIRECT(ADDRESS(38,4+(D$8*2),1,2,O_SYNTHESE)),$A24)*2</f>
        <v>0</v>
      </c>
      <c r="E24" s="114">
        <f ca="1">COUNTIF(INDIRECT(ADDRESS(4,3+(E$8*2),1,2,O_SYNTHESE)):INDIRECT(ADDRESS(38,4+(E$8*2),1,2,O_SYNTHESE)),$A24)*2</f>
        <v>0</v>
      </c>
      <c r="F24" s="114">
        <f ca="1">COUNTIF(INDIRECT(ADDRESS(4,3+(F$8*2),1,2,O_SYNTHESE)):INDIRECT(ADDRESS(38,4+(F$8*2),1,2,O_SYNTHESE)),$A24)*2</f>
        <v>0</v>
      </c>
      <c r="G24" s="114">
        <f ca="1">COUNTIF(INDIRECT(ADDRESS(4,3+(G$8*2),1,2,O_SYNTHESE)):INDIRECT(ADDRESS(38,4+(G$8*2),1,2,O_SYNTHESE)),$A24)*2</f>
        <v>0</v>
      </c>
      <c r="H24" s="114">
        <f ca="1">COUNTIF(INDIRECT(ADDRESS(4,3+(H$8*2),1,2,O_SYNTHESE)):INDIRECT(ADDRESS(38,4+(H$8*2),1,2,O_SYNTHESE)),$A24)*2</f>
        <v>0</v>
      </c>
      <c r="I24" s="114">
        <f ca="1">COUNTIF(INDIRECT(ADDRESS(4,3+(I$8*2),1,2,O_SYNTHESE)):INDIRECT(ADDRESS(38,4+(I$8*2),1,2,O_SYNTHESE)),$A24)*2</f>
        <v>0</v>
      </c>
      <c r="J24" s="114">
        <f ca="1">COUNTIF(INDIRECT(ADDRESS(4,3+(J$8*2),1,2,O_SYNTHESE)):INDIRECT(ADDRESS(38,4+(J$8*2),1,2,O_SYNTHESE)),$A24)*2</f>
        <v>0</v>
      </c>
      <c r="K24" s="114">
        <f ca="1">COUNTIF(INDIRECT(ADDRESS(4,3+(K$8*2),1,2,O_SYNTHESE)):INDIRECT(ADDRESS(38,4+(K$8*2),1,2,O_SYNTHESE)),$A24)*2</f>
        <v>0</v>
      </c>
      <c r="L24" s="114">
        <f ca="1">COUNTIF(INDIRECT(ADDRESS(4,3+(L$8*2),1,2,O_SYNTHESE)):INDIRECT(ADDRESS(38,4+(L$8*2),1,2,O_SYNTHESE)),$A24)*2</f>
        <v>0</v>
      </c>
      <c r="M24" s="114">
        <f ca="1">COUNTIF(INDIRECT(ADDRESS(4,3+(M$8*2),1,2,O_SYNTHESE)):INDIRECT(ADDRESS(38,4+(M$8*2),1,2,O_SYNTHESE)),$A24)*2</f>
        <v>0</v>
      </c>
      <c r="N24" s="114">
        <f ca="1">COUNTIF(INDIRECT(ADDRESS(4,3+(N$8*2),1,2,O_SYNTHESE)):INDIRECT(ADDRESS(38,4+(N$8*2),1,2,O_SYNTHESE)),$A24)*2</f>
        <v>0</v>
      </c>
      <c r="O24" s="114">
        <f ca="1">COUNTIF(INDIRECT(ADDRESS(4,3+(O$8*2),1,2,O_SYNTHESE)):INDIRECT(ADDRESS(38,4+(O$8*2),1,2,O_SYNTHESE)),$A24)*2</f>
        <v>0</v>
      </c>
      <c r="P24" s="114">
        <f ca="1">COUNTIF(INDIRECT(ADDRESS(4,3+(P$8*2),1,2,O_SYNTHESE)):INDIRECT(ADDRESS(38,4+(P$8*2),1,2,O_SYNTHESE)),$A24)*2</f>
        <v>0</v>
      </c>
      <c r="Q24" s="114">
        <f ca="1">COUNTIF(INDIRECT(ADDRESS(4,3+(Q$8*2),1,2,O_SYNTHESE)):INDIRECT(ADDRESS(38,4+(Q$8*2),1,2,O_SYNTHESE)),$A24)*2</f>
        <v>0</v>
      </c>
      <c r="R24" s="114">
        <f ca="1">COUNTIF(INDIRECT(ADDRESS(4,3+(R$8*2),1,2,O_SYNTHESE)):INDIRECT(ADDRESS(38,4+(R$8*2),1,2,O_SYNTHESE)),$A24)*2</f>
        <v>0</v>
      </c>
      <c r="S24" s="114">
        <f ca="1">COUNTIF(INDIRECT(ADDRESS(4,3+(S$8*2),1,2,O_SYNTHESE)):INDIRECT(ADDRESS(38,4+(S$8*2),1,2,O_SYNTHESE)),$A24)*2</f>
        <v>0</v>
      </c>
      <c r="T24" s="114">
        <f ca="1">COUNTIF(INDIRECT(ADDRESS(4,3+(T$8*2),1,2,O_SYNTHESE)):INDIRECT(ADDRESS(38,4+(T$8*2),1,2,O_SYNTHESE)),$A24)*2</f>
        <v>0</v>
      </c>
      <c r="U24" s="114">
        <f ca="1">COUNTIF(INDIRECT(ADDRESS(4,3+(U$8*2),1,2,O_SYNTHESE)):INDIRECT(ADDRESS(38,4+(U$8*2),1,2,O_SYNTHESE)),$A24)*2</f>
        <v>0</v>
      </c>
      <c r="V24" s="114">
        <f ca="1">COUNTIF(INDIRECT(ADDRESS(4,3+(V$8*2),1,2,O_SYNTHESE)):INDIRECT(ADDRESS(38,4+(V$8*2),1,2,O_SYNTHESE)),$A24)*2</f>
        <v>0</v>
      </c>
      <c r="W24" s="114">
        <f ca="1">COUNTIF(INDIRECT(ADDRESS(4,3+(W$8*2),1,2,O_SYNTHESE)):INDIRECT(ADDRESS(38,4+(W$8*2),1,2,O_SYNTHESE)),$A24)*2</f>
        <v>0</v>
      </c>
      <c r="X24" s="103">
        <f t="shared" ca="1" si="0"/>
        <v>0</v>
      </c>
    </row>
    <row r="25" spans="1:24" ht="15" customHeight="1">
      <c r="A25" s="111">
        <f>GRILLE!A19</f>
        <v>0</v>
      </c>
      <c r="B25" s="112">
        <f>GRILLE!B19</f>
        <v>0</v>
      </c>
      <c r="C25" s="114">
        <f ca="1">COUNTIF(INDIRECT(ADDRESS(4,3+(C$8*2),1,2,O_SYNTHESE)):INDIRECT(ADDRESS(38,4+(C$8*2),1,2,O_SYNTHESE)),$A25)*2</f>
        <v>0</v>
      </c>
      <c r="D25" s="114">
        <f ca="1">COUNTIF(INDIRECT(ADDRESS(4,3+(D$8*2),1,2,O_SYNTHESE)):INDIRECT(ADDRESS(38,4+(D$8*2),1,2,O_SYNTHESE)),$A25)*2</f>
        <v>0</v>
      </c>
      <c r="E25" s="114">
        <f ca="1">COUNTIF(INDIRECT(ADDRESS(4,3+(E$8*2),1,2,O_SYNTHESE)):INDIRECT(ADDRESS(38,4+(E$8*2),1,2,O_SYNTHESE)),$A25)*2</f>
        <v>0</v>
      </c>
      <c r="F25" s="114">
        <f ca="1">COUNTIF(INDIRECT(ADDRESS(4,3+(F$8*2),1,2,O_SYNTHESE)):INDIRECT(ADDRESS(38,4+(F$8*2),1,2,O_SYNTHESE)),$A25)*2</f>
        <v>0</v>
      </c>
      <c r="G25" s="114">
        <f ca="1">COUNTIF(INDIRECT(ADDRESS(4,3+(G$8*2),1,2,O_SYNTHESE)):INDIRECT(ADDRESS(38,4+(G$8*2),1,2,O_SYNTHESE)),$A25)*2</f>
        <v>0</v>
      </c>
      <c r="H25" s="114">
        <f ca="1">COUNTIF(INDIRECT(ADDRESS(4,3+(H$8*2),1,2,O_SYNTHESE)):INDIRECT(ADDRESS(38,4+(H$8*2),1,2,O_SYNTHESE)),$A25)*2</f>
        <v>0</v>
      </c>
      <c r="I25" s="114">
        <f ca="1">COUNTIF(INDIRECT(ADDRESS(4,3+(I$8*2),1,2,O_SYNTHESE)):INDIRECT(ADDRESS(38,4+(I$8*2),1,2,O_SYNTHESE)),$A25)*2</f>
        <v>0</v>
      </c>
      <c r="J25" s="114">
        <f ca="1">COUNTIF(INDIRECT(ADDRESS(4,3+(J$8*2),1,2,O_SYNTHESE)):INDIRECT(ADDRESS(38,4+(J$8*2),1,2,O_SYNTHESE)),$A25)*2</f>
        <v>0</v>
      </c>
      <c r="K25" s="114">
        <f ca="1">COUNTIF(INDIRECT(ADDRESS(4,3+(K$8*2),1,2,O_SYNTHESE)):INDIRECT(ADDRESS(38,4+(K$8*2),1,2,O_SYNTHESE)),$A25)*2</f>
        <v>0</v>
      </c>
      <c r="L25" s="114">
        <f ca="1">COUNTIF(INDIRECT(ADDRESS(4,3+(L$8*2),1,2,O_SYNTHESE)):INDIRECT(ADDRESS(38,4+(L$8*2),1,2,O_SYNTHESE)),$A25)*2</f>
        <v>0</v>
      </c>
      <c r="M25" s="114">
        <f ca="1">COUNTIF(INDIRECT(ADDRESS(4,3+(M$8*2),1,2,O_SYNTHESE)):INDIRECT(ADDRESS(38,4+(M$8*2),1,2,O_SYNTHESE)),$A25)*2</f>
        <v>0</v>
      </c>
      <c r="N25" s="114">
        <f ca="1">COUNTIF(INDIRECT(ADDRESS(4,3+(N$8*2),1,2,O_SYNTHESE)):INDIRECT(ADDRESS(38,4+(N$8*2),1,2,O_SYNTHESE)),$A25)*2</f>
        <v>0</v>
      </c>
      <c r="O25" s="114">
        <f ca="1">COUNTIF(INDIRECT(ADDRESS(4,3+(O$8*2),1,2,O_SYNTHESE)):INDIRECT(ADDRESS(38,4+(O$8*2),1,2,O_SYNTHESE)),$A25)*2</f>
        <v>0</v>
      </c>
      <c r="P25" s="114">
        <f ca="1">COUNTIF(INDIRECT(ADDRESS(4,3+(P$8*2),1,2,O_SYNTHESE)):INDIRECT(ADDRESS(38,4+(P$8*2),1,2,O_SYNTHESE)),$A25)*2</f>
        <v>0</v>
      </c>
      <c r="Q25" s="114">
        <f ca="1">COUNTIF(INDIRECT(ADDRESS(4,3+(Q$8*2),1,2,O_SYNTHESE)):INDIRECT(ADDRESS(38,4+(Q$8*2),1,2,O_SYNTHESE)),$A25)*2</f>
        <v>0</v>
      </c>
      <c r="R25" s="114">
        <f ca="1">COUNTIF(INDIRECT(ADDRESS(4,3+(R$8*2),1,2,O_SYNTHESE)):INDIRECT(ADDRESS(38,4+(R$8*2),1,2,O_SYNTHESE)),$A25)*2</f>
        <v>0</v>
      </c>
      <c r="S25" s="114">
        <f ca="1">COUNTIF(INDIRECT(ADDRESS(4,3+(S$8*2),1,2,O_SYNTHESE)):INDIRECT(ADDRESS(38,4+(S$8*2),1,2,O_SYNTHESE)),$A25)*2</f>
        <v>0</v>
      </c>
      <c r="T25" s="114">
        <f ca="1">COUNTIF(INDIRECT(ADDRESS(4,3+(T$8*2),1,2,O_SYNTHESE)):INDIRECT(ADDRESS(38,4+(T$8*2),1,2,O_SYNTHESE)),$A25)*2</f>
        <v>0</v>
      </c>
      <c r="U25" s="114">
        <f ca="1">COUNTIF(INDIRECT(ADDRESS(4,3+(U$8*2),1,2,O_SYNTHESE)):INDIRECT(ADDRESS(38,4+(U$8*2),1,2,O_SYNTHESE)),$A25)*2</f>
        <v>0</v>
      </c>
      <c r="V25" s="114">
        <f ca="1">COUNTIF(INDIRECT(ADDRESS(4,3+(V$8*2),1,2,O_SYNTHESE)):INDIRECT(ADDRESS(38,4+(V$8*2),1,2,O_SYNTHESE)),$A25)*2</f>
        <v>0</v>
      </c>
      <c r="W25" s="114">
        <f ca="1">COUNTIF(INDIRECT(ADDRESS(4,3+(W$8*2),1,2,O_SYNTHESE)):INDIRECT(ADDRESS(38,4+(W$8*2),1,2,O_SYNTHESE)),$A25)*2</f>
        <v>0</v>
      </c>
      <c r="X25" s="103">
        <f t="shared" ca="1" si="0"/>
        <v>0</v>
      </c>
    </row>
    <row r="26" spans="1:24" ht="15" customHeight="1">
      <c r="A26" s="111">
        <f>GRILLE!A20</f>
        <v>0</v>
      </c>
      <c r="B26" s="112">
        <f>GRILLE!B20</f>
        <v>0</v>
      </c>
      <c r="C26" s="114">
        <f ca="1">COUNTIF(INDIRECT(ADDRESS(4,3+(C$8*2),1,2,O_SYNTHESE)):INDIRECT(ADDRESS(38,4+(C$8*2),1,2,O_SYNTHESE)),$A26)*2</f>
        <v>0</v>
      </c>
      <c r="D26" s="114">
        <f ca="1">COUNTIF(INDIRECT(ADDRESS(4,3+(D$8*2),1,2,O_SYNTHESE)):INDIRECT(ADDRESS(38,4+(D$8*2),1,2,O_SYNTHESE)),$A26)*2</f>
        <v>0</v>
      </c>
      <c r="E26" s="114">
        <f ca="1">COUNTIF(INDIRECT(ADDRESS(4,3+(E$8*2),1,2,O_SYNTHESE)):INDIRECT(ADDRESS(38,4+(E$8*2),1,2,O_SYNTHESE)),$A26)*2</f>
        <v>0</v>
      </c>
      <c r="F26" s="114">
        <f ca="1">COUNTIF(INDIRECT(ADDRESS(4,3+(F$8*2),1,2,O_SYNTHESE)):INDIRECT(ADDRESS(38,4+(F$8*2),1,2,O_SYNTHESE)),$A26)*2</f>
        <v>0</v>
      </c>
      <c r="G26" s="114">
        <f ca="1">COUNTIF(INDIRECT(ADDRESS(4,3+(G$8*2),1,2,O_SYNTHESE)):INDIRECT(ADDRESS(38,4+(G$8*2),1,2,O_SYNTHESE)),$A26)*2</f>
        <v>0</v>
      </c>
      <c r="H26" s="114">
        <f ca="1">COUNTIF(INDIRECT(ADDRESS(4,3+(H$8*2),1,2,O_SYNTHESE)):INDIRECT(ADDRESS(38,4+(H$8*2),1,2,O_SYNTHESE)),$A26)*2</f>
        <v>0</v>
      </c>
      <c r="I26" s="114">
        <f ca="1">COUNTIF(INDIRECT(ADDRESS(4,3+(I$8*2),1,2,O_SYNTHESE)):INDIRECT(ADDRESS(38,4+(I$8*2),1,2,O_SYNTHESE)),$A26)*2</f>
        <v>0</v>
      </c>
      <c r="J26" s="114">
        <f ca="1">COUNTIF(INDIRECT(ADDRESS(4,3+(J$8*2),1,2,O_SYNTHESE)):INDIRECT(ADDRESS(38,4+(J$8*2),1,2,O_SYNTHESE)),$A26)*2</f>
        <v>0</v>
      </c>
      <c r="K26" s="114">
        <f ca="1">COUNTIF(INDIRECT(ADDRESS(4,3+(K$8*2),1,2,O_SYNTHESE)):INDIRECT(ADDRESS(38,4+(K$8*2),1,2,O_SYNTHESE)),$A26)*2</f>
        <v>0</v>
      </c>
      <c r="L26" s="114">
        <f ca="1">COUNTIF(INDIRECT(ADDRESS(4,3+(L$8*2),1,2,O_SYNTHESE)):INDIRECT(ADDRESS(38,4+(L$8*2),1,2,O_SYNTHESE)),$A26)*2</f>
        <v>0</v>
      </c>
      <c r="M26" s="114">
        <f ca="1">COUNTIF(INDIRECT(ADDRESS(4,3+(M$8*2),1,2,O_SYNTHESE)):INDIRECT(ADDRESS(38,4+(M$8*2),1,2,O_SYNTHESE)),$A26)*2</f>
        <v>0</v>
      </c>
      <c r="N26" s="114">
        <f ca="1">COUNTIF(INDIRECT(ADDRESS(4,3+(N$8*2),1,2,O_SYNTHESE)):INDIRECT(ADDRESS(38,4+(N$8*2),1,2,O_SYNTHESE)),$A26)*2</f>
        <v>0</v>
      </c>
      <c r="O26" s="114">
        <f ca="1">COUNTIF(INDIRECT(ADDRESS(4,3+(O$8*2),1,2,O_SYNTHESE)):INDIRECT(ADDRESS(38,4+(O$8*2),1,2,O_SYNTHESE)),$A26)*2</f>
        <v>0</v>
      </c>
      <c r="P26" s="114">
        <f ca="1">COUNTIF(INDIRECT(ADDRESS(4,3+(P$8*2),1,2,O_SYNTHESE)):INDIRECT(ADDRESS(38,4+(P$8*2),1,2,O_SYNTHESE)),$A26)*2</f>
        <v>0</v>
      </c>
      <c r="Q26" s="114">
        <f ca="1">COUNTIF(INDIRECT(ADDRESS(4,3+(Q$8*2),1,2,O_SYNTHESE)):INDIRECT(ADDRESS(38,4+(Q$8*2),1,2,O_SYNTHESE)),$A26)*2</f>
        <v>0</v>
      </c>
      <c r="R26" s="114">
        <f ca="1">COUNTIF(INDIRECT(ADDRESS(4,3+(R$8*2),1,2,O_SYNTHESE)):INDIRECT(ADDRESS(38,4+(R$8*2),1,2,O_SYNTHESE)),$A26)*2</f>
        <v>0</v>
      </c>
      <c r="S26" s="114">
        <f ca="1">COUNTIF(INDIRECT(ADDRESS(4,3+(S$8*2),1,2,O_SYNTHESE)):INDIRECT(ADDRESS(38,4+(S$8*2),1,2,O_SYNTHESE)),$A26)*2</f>
        <v>0</v>
      </c>
      <c r="T26" s="114">
        <f ca="1">COUNTIF(INDIRECT(ADDRESS(4,3+(T$8*2),1,2,O_SYNTHESE)):INDIRECT(ADDRESS(38,4+(T$8*2),1,2,O_SYNTHESE)),$A26)*2</f>
        <v>0</v>
      </c>
      <c r="U26" s="114">
        <f ca="1">COUNTIF(INDIRECT(ADDRESS(4,3+(U$8*2),1,2,O_SYNTHESE)):INDIRECT(ADDRESS(38,4+(U$8*2),1,2,O_SYNTHESE)),$A26)*2</f>
        <v>0</v>
      </c>
      <c r="V26" s="114">
        <f ca="1">COUNTIF(INDIRECT(ADDRESS(4,3+(V$8*2),1,2,O_SYNTHESE)):INDIRECT(ADDRESS(38,4+(V$8*2),1,2,O_SYNTHESE)),$A26)*2</f>
        <v>0</v>
      </c>
      <c r="W26" s="114">
        <f ca="1">COUNTIF(INDIRECT(ADDRESS(4,3+(W$8*2),1,2,O_SYNTHESE)):INDIRECT(ADDRESS(38,4+(W$8*2),1,2,O_SYNTHESE)),$A26)*2</f>
        <v>0</v>
      </c>
      <c r="X26" s="103">
        <f t="shared" ca="1" si="0"/>
        <v>0</v>
      </c>
    </row>
    <row r="27" spans="1:24" ht="15" customHeight="1">
      <c r="A27" s="111">
        <f>GRILLE!A21</f>
        <v>0</v>
      </c>
      <c r="B27" s="112">
        <f>GRILLE!B21</f>
        <v>0</v>
      </c>
      <c r="C27" s="114">
        <f ca="1">COUNTIF(INDIRECT(ADDRESS(4,3+(C$8*2),1,2,O_SYNTHESE)):INDIRECT(ADDRESS(38,4+(C$8*2),1,2,O_SYNTHESE)),$A27)*2</f>
        <v>0</v>
      </c>
      <c r="D27" s="114">
        <f ca="1">COUNTIF(INDIRECT(ADDRESS(4,3+(D$8*2),1,2,O_SYNTHESE)):INDIRECT(ADDRESS(38,4+(D$8*2),1,2,O_SYNTHESE)),$A27)*2</f>
        <v>0</v>
      </c>
      <c r="E27" s="114">
        <f ca="1">COUNTIF(INDIRECT(ADDRESS(4,3+(E$8*2),1,2,O_SYNTHESE)):INDIRECT(ADDRESS(38,4+(E$8*2),1,2,O_SYNTHESE)),$A27)*2</f>
        <v>0</v>
      </c>
      <c r="F27" s="114">
        <f ca="1">COUNTIF(INDIRECT(ADDRESS(4,3+(F$8*2),1,2,O_SYNTHESE)):INDIRECT(ADDRESS(38,4+(F$8*2),1,2,O_SYNTHESE)),$A27)*2</f>
        <v>0</v>
      </c>
      <c r="G27" s="114">
        <f ca="1">COUNTIF(INDIRECT(ADDRESS(4,3+(G$8*2),1,2,O_SYNTHESE)):INDIRECT(ADDRESS(38,4+(G$8*2),1,2,O_SYNTHESE)),$A27)*2</f>
        <v>0</v>
      </c>
      <c r="H27" s="114">
        <f ca="1">COUNTIF(INDIRECT(ADDRESS(4,3+(H$8*2),1,2,O_SYNTHESE)):INDIRECT(ADDRESS(38,4+(H$8*2),1,2,O_SYNTHESE)),$A27)*2</f>
        <v>0</v>
      </c>
      <c r="I27" s="114">
        <f ca="1">COUNTIF(INDIRECT(ADDRESS(4,3+(I$8*2),1,2,O_SYNTHESE)):INDIRECT(ADDRESS(38,4+(I$8*2),1,2,O_SYNTHESE)),$A27)*2</f>
        <v>0</v>
      </c>
      <c r="J27" s="114">
        <f ca="1">COUNTIF(INDIRECT(ADDRESS(4,3+(J$8*2),1,2,O_SYNTHESE)):INDIRECT(ADDRESS(38,4+(J$8*2),1,2,O_SYNTHESE)),$A27)*2</f>
        <v>0</v>
      </c>
      <c r="K27" s="114">
        <f ca="1">COUNTIF(INDIRECT(ADDRESS(4,3+(K$8*2),1,2,O_SYNTHESE)):INDIRECT(ADDRESS(38,4+(K$8*2),1,2,O_SYNTHESE)),$A27)*2</f>
        <v>0</v>
      </c>
      <c r="L27" s="114">
        <f ca="1">COUNTIF(INDIRECT(ADDRESS(4,3+(L$8*2),1,2,O_SYNTHESE)):INDIRECT(ADDRESS(38,4+(L$8*2),1,2,O_SYNTHESE)),$A27)*2</f>
        <v>0</v>
      </c>
      <c r="M27" s="114">
        <f ca="1">COUNTIF(INDIRECT(ADDRESS(4,3+(M$8*2),1,2,O_SYNTHESE)):INDIRECT(ADDRESS(38,4+(M$8*2),1,2,O_SYNTHESE)),$A27)*2</f>
        <v>0</v>
      </c>
      <c r="N27" s="114">
        <f ca="1">COUNTIF(INDIRECT(ADDRESS(4,3+(N$8*2),1,2,O_SYNTHESE)):INDIRECT(ADDRESS(38,4+(N$8*2),1,2,O_SYNTHESE)),$A27)*2</f>
        <v>0</v>
      </c>
      <c r="O27" s="114">
        <f ca="1">COUNTIF(INDIRECT(ADDRESS(4,3+(O$8*2),1,2,O_SYNTHESE)):INDIRECT(ADDRESS(38,4+(O$8*2),1,2,O_SYNTHESE)),$A27)*2</f>
        <v>0</v>
      </c>
      <c r="P27" s="114">
        <f ca="1">COUNTIF(INDIRECT(ADDRESS(4,3+(P$8*2),1,2,O_SYNTHESE)):INDIRECT(ADDRESS(38,4+(P$8*2),1,2,O_SYNTHESE)),$A27)*2</f>
        <v>0</v>
      </c>
      <c r="Q27" s="114">
        <f ca="1">COUNTIF(INDIRECT(ADDRESS(4,3+(Q$8*2),1,2,O_SYNTHESE)):INDIRECT(ADDRESS(38,4+(Q$8*2),1,2,O_SYNTHESE)),$A27)*2</f>
        <v>0</v>
      </c>
      <c r="R27" s="114">
        <f ca="1">COUNTIF(INDIRECT(ADDRESS(4,3+(R$8*2),1,2,O_SYNTHESE)):INDIRECT(ADDRESS(38,4+(R$8*2),1,2,O_SYNTHESE)),$A27)*2</f>
        <v>0</v>
      </c>
      <c r="S27" s="114">
        <f ca="1">COUNTIF(INDIRECT(ADDRESS(4,3+(S$8*2),1,2,O_SYNTHESE)):INDIRECT(ADDRESS(38,4+(S$8*2),1,2,O_SYNTHESE)),$A27)*2</f>
        <v>0</v>
      </c>
      <c r="T27" s="114">
        <f ca="1">COUNTIF(INDIRECT(ADDRESS(4,3+(T$8*2),1,2,O_SYNTHESE)):INDIRECT(ADDRESS(38,4+(T$8*2),1,2,O_SYNTHESE)),$A27)*2</f>
        <v>0</v>
      </c>
      <c r="U27" s="114">
        <f ca="1">COUNTIF(INDIRECT(ADDRESS(4,3+(U$8*2),1,2,O_SYNTHESE)):INDIRECT(ADDRESS(38,4+(U$8*2),1,2,O_SYNTHESE)),$A27)*2</f>
        <v>0</v>
      </c>
      <c r="V27" s="114">
        <f ca="1">COUNTIF(INDIRECT(ADDRESS(4,3+(V$8*2),1,2,O_SYNTHESE)):INDIRECT(ADDRESS(38,4+(V$8*2),1,2,O_SYNTHESE)),$A27)*2</f>
        <v>0</v>
      </c>
      <c r="W27" s="114">
        <f ca="1">COUNTIF(INDIRECT(ADDRESS(4,3+(W$8*2),1,2,O_SYNTHESE)):INDIRECT(ADDRESS(38,4+(W$8*2),1,2,O_SYNTHESE)),$A27)*2</f>
        <v>0</v>
      </c>
      <c r="X27" s="103">
        <f t="shared" ca="1" si="0"/>
        <v>0</v>
      </c>
    </row>
    <row r="28" spans="1:24" ht="15" customHeight="1" thickBot="1">
      <c r="A28" s="111">
        <f>GRILLE!A22</f>
        <v>0</v>
      </c>
      <c r="B28" s="112">
        <f>GRILLE!B22</f>
        <v>0</v>
      </c>
      <c r="C28" s="114">
        <f ca="1">COUNTIF(INDIRECT(ADDRESS(4,3+(C$8*2),1,2,O_SYNTHESE)):INDIRECT(ADDRESS(38,4+(C$8*2),1,2,O_SYNTHESE)),$A28)*2</f>
        <v>0</v>
      </c>
      <c r="D28" s="114">
        <f ca="1">COUNTIF(INDIRECT(ADDRESS(4,3+(D$8*2),1,2,O_SYNTHESE)):INDIRECT(ADDRESS(38,4+(D$8*2),1,2,O_SYNTHESE)),$A28)*2</f>
        <v>0</v>
      </c>
      <c r="E28" s="114">
        <f ca="1">COUNTIF(INDIRECT(ADDRESS(4,3+(E$8*2),1,2,O_SYNTHESE)):INDIRECT(ADDRESS(38,4+(E$8*2),1,2,O_SYNTHESE)),$A28)*2</f>
        <v>0</v>
      </c>
      <c r="F28" s="114">
        <f ca="1">COUNTIF(INDIRECT(ADDRESS(4,3+(F$8*2),1,2,O_SYNTHESE)):INDIRECT(ADDRESS(38,4+(F$8*2),1,2,O_SYNTHESE)),$A28)*2</f>
        <v>0</v>
      </c>
      <c r="G28" s="114">
        <f ca="1">COUNTIF(INDIRECT(ADDRESS(4,3+(G$8*2),1,2,O_SYNTHESE)):INDIRECT(ADDRESS(38,4+(G$8*2),1,2,O_SYNTHESE)),$A28)*2</f>
        <v>0</v>
      </c>
      <c r="H28" s="114">
        <f ca="1">COUNTIF(INDIRECT(ADDRESS(4,3+(H$8*2),1,2,O_SYNTHESE)):INDIRECT(ADDRESS(38,4+(H$8*2),1,2,O_SYNTHESE)),$A28)*2</f>
        <v>0</v>
      </c>
      <c r="I28" s="114">
        <f ca="1">COUNTIF(INDIRECT(ADDRESS(4,3+(I$8*2),1,2,O_SYNTHESE)):INDIRECT(ADDRESS(38,4+(I$8*2),1,2,O_SYNTHESE)),$A28)*2</f>
        <v>0</v>
      </c>
      <c r="J28" s="114">
        <f ca="1">COUNTIF(INDIRECT(ADDRESS(4,3+(J$8*2),1,2,O_SYNTHESE)):INDIRECT(ADDRESS(38,4+(J$8*2),1,2,O_SYNTHESE)),$A28)*2</f>
        <v>0</v>
      </c>
      <c r="K28" s="114">
        <f ca="1">COUNTIF(INDIRECT(ADDRESS(4,3+(K$8*2),1,2,O_SYNTHESE)):INDIRECT(ADDRESS(38,4+(K$8*2),1,2,O_SYNTHESE)),$A28)*2</f>
        <v>0</v>
      </c>
      <c r="L28" s="114">
        <f ca="1">COUNTIF(INDIRECT(ADDRESS(4,3+(L$8*2),1,2,O_SYNTHESE)):INDIRECT(ADDRESS(38,4+(L$8*2),1,2,O_SYNTHESE)),$A28)*2</f>
        <v>0</v>
      </c>
      <c r="M28" s="114">
        <f ca="1">COUNTIF(INDIRECT(ADDRESS(4,3+(M$8*2),1,2,O_SYNTHESE)):INDIRECT(ADDRESS(38,4+(M$8*2),1,2,O_SYNTHESE)),$A28)*2</f>
        <v>0</v>
      </c>
      <c r="N28" s="114">
        <f ca="1">COUNTIF(INDIRECT(ADDRESS(4,3+(N$8*2),1,2,O_SYNTHESE)):INDIRECT(ADDRESS(38,4+(N$8*2),1,2,O_SYNTHESE)),$A28)*2</f>
        <v>0</v>
      </c>
      <c r="O28" s="114">
        <f ca="1">COUNTIF(INDIRECT(ADDRESS(4,3+(O$8*2),1,2,O_SYNTHESE)):INDIRECT(ADDRESS(38,4+(O$8*2),1,2,O_SYNTHESE)),$A28)*2</f>
        <v>0</v>
      </c>
      <c r="P28" s="114">
        <f ca="1">COUNTIF(INDIRECT(ADDRESS(4,3+(P$8*2),1,2,O_SYNTHESE)):INDIRECT(ADDRESS(38,4+(P$8*2),1,2,O_SYNTHESE)),$A28)*2</f>
        <v>0</v>
      </c>
      <c r="Q28" s="114">
        <f ca="1">COUNTIF(INDIRECT(ADDRESS(4,3+(Q$8*2),1,2,O_SYNTHESE)):INDIRECT(ADDRESS(38,4+(Q$8*2),1,2,O_SYNTHESE)),$A28)*2</f>
        <v>0</v>
      </c>
      <c r="R28" s="114">
        <f ca="1">COUNTIF(INDIRECT(ADDRESS(4,3+(R$8*2),1,2,O_SYNTHESE)):INDIRECT(ADDRESS(38,4+(R$8*2),1,2,O_SYNTHESE)),$A28)*2</f>
        <v>0</v>
      </c>
      <c r="S28" s="114">
        <f ca="1">COUNTIF(INDIRECT(ADDRESS(4,3+(S$8*2),1,2,O_SYNTHESE)):INDIRECT(ADDRESS(38,4+(S$8*2),1,2,O_SYNTHESE)),$A28)*2</f>
        <v>0</v>
      </c>
      <c r="T28" s="114">
        <f ca="1">COUNTIF(INDIRECT(ADDRESS(4,3+(T$8*2),1,2,O_SYNTHESE)):INDIRECT(ADDRESS(38,4+(T$8*2),1,2,O_SYNTHESE)),$A28)*2</f>
        <v>0</v>
      </c>
      <c r="U28" s="114">
        <f ca="1">COUNTIF(INDIRECT(ADDRESS(4,3+(U$8*2),1,2,O_SYNTHESE)):INDIRECT(ADDRESS(38,4+(U$8*2),1,2,O_SYNTHESE)),$A28)*2</f>
        <v>0</v>
      </c>
      <c r="V28" s="114">
        <f ca="1">COUNTIF(INDIRECT(ADDRESS(4,3+(V$8*2),1,2,O_SYNTHESE)):INDIRECT(ADDRESS(38,4+(V$8*2),1,2,O_SYNTHESE)),$A28)*2</f>
        <v>0</v>
      </c>
      <c r="W28" s="114">
        <f ca="1">COUNTIF(INDIRECT(ADDRESS(4,3+(W$8*2),1,2,O_SYNTHESE)):INDIRECT(ADDRESS(38,4+(W$8*2),1,2,O_SYNTHESE)),$A28)*2</f>
        <v>0</v>
      </c>
      <c r="X28" s="103">
        <f t="shared" ca="1" si="0"/>
        <v>0</v>
      </c>
    </row>
    <row r="29" spans="1:24" ht="15.75" thickBot="1">
      <c r="A29" s="52" t="s">
        <v>138</v>
      </c>
      <c r="B29" s="113"/>
      <c r="C29" s="115">
        <f t="shared" ref="C29:W29" ca="1" si="1">SUM(C9:C28)</f>
        <v>40</v>
      </c>
      <c r="D29" s="115">
        <f t="shared" ca="1" si="1"/>
        <v>64</v>
      </c>
      <c r="E29" s="115">
        <f t="shared" ca="1" si="1"/>
        <v>64</v>
      </c>
      <c r="F29" s="115">
        <f t="shared" ca="1" si="1"/>
        <v>64</v>
      </c>
      <c r="G29" s="115">
        <f t="shared" ca="1" si="1"/>
        <v>64</v>
      </c>
      <c r="H29" s="115">
        <f t="shared" ca="1" si="1"/>
        <v>40</v>
      </c>
      <c r="I29" s="115">
        <f t="shared" ca="1" si="1"/>
        <v>40</v>
      </c>
      <c r="J29" s="115">
        <f t="shared" ca="1" si="1"/>
        <v>24</v>
      </c>
      <c r="K29" s="115">
        <f t="shared" ca="1" si="1"/>
        <v>36</v>
      </c>
      <c r="L29" s="115">
        <f t="shared" ca="1" si="1"/>
        <v>26</v>
      </c>
      <c r="M29" s="115">
        <f t="shared" ca="1" si="1"/>
        <v>0</v>
      </c>
      <c r="N29" s="115">
        <f t="shared" ca="1" si="1"/>
        <v>56</v>
      </c>
      <c r="O29" s="115">
        <f t="shared" ca="1" si="1"/>
        <v>56</v>
      </c>
      <c r="P29" s="115">
        <f t="shared" ca="1" si="1"/>
        <v>56</v>
      </c>
      <c r="Q29" s="115">
        <f t="shared" ca="1" si="1"/>
        <v>56</v>
      </c>
      <c r="R29" s="115">
        <f t="shared" ca="1" si="1"/>
        <v>56</v>
      </c>
      <c r="S29" s="115">
        <f t="shared" ca="1" si="1"/>
        <v>56</v>
      </c>
      <c r="T29" s="115">
        <f t="shared" ca="1" si="1"/>
        <v>56</v>
      </c>
      <c r="U29" s="115">
        <f t="shared" ca="1" si="1"/>
        <v>56</v>
      </c>
      <c r="V29" s="115">
        <f t="shared" ca="1" si="1"/>
        <v>56</v>
      </c>
      <c r="W29" s="115">
        <f t="shared" ca="1" si="1"/>
        <v>56</v>
      </c>
      <c r="X29" s="116">
        <f ca="1">SUM(X9:X28)</f>
        <v>1022</v>
      </c>
    </row>
  </sheetData>
  <mergeCells count="6">
    <mergeCell ref="C7:W7"/>
    <mergeCell ref="I3:X4"/>
    <mergeCell ref="I5:J5"/>
    <mergeCell ref="K5:L5"/>
    <mergeCell ref="N5:O5"/>
    <mergeCell ref="Q5:R5"/>
  </mergeCells>
  <pageMargins left="0.35433070866141736" right="0.55118110236220474" top="0.74803149606299213" bottom="0.74803149606299213" header="0.31496062992125984" footer="0.31496062992125984"/>
  <pageSetup paperSize="9" scale="73" orientation="landscape" r:id="rId1"/>
  <headerFooter>
    <oddFooter>&amp;LEdité le &amp;D à &amp;T&amp;R&amp;A</oddFooter>
  </headerFooter>
  <drawing r:id="rId2"/>
</worksheet>
</file>

<file path=xl/worksheets/sheet5.xml><?xml version="1.0" encoding="utf-8"?>
<worksheet xmlns="http://schemas.openxmlformats.org/spreadsheetml/2006/main" xmlns:r="http://schemas.openxmlformats.org/officeDocument/2006/relationships">
  <dimension ref="A1:B54"/>
  <sheetViews>
    <sheetView tabSelected="1" workbookViewId="0">
      <selection activeCell="B54" sqref="B54"/>
    </sheetView>
  </sheetViews>
  <sheetFormatPr baseColWidth="10" defaultRowHeight="15"/>
  <cols>
    <col min="1" max="1" width="4" style="83" customWidth="1"/>
    <col min="2" max="2" width="112.140625" style="82" customWidth="1"/>
  </cols>
  <sheetData>
    <row r="1" spans="1:2">
      <c r="B1" s="85" t="s">
        <v>86</v>
      </c>
    </row>
    <row r="2" spans="1:2">
      <c r="A2" s="83">
        <v>0</v>
      </c>
      <c r="B2" s="82" t="s">
        <v>87</v>
      </c>
    </row>
    <row r="3" spans="1:2" ht="33" customHeight="1">
      <c r="B3" s="82" t="s">
        <v>168</v>
      </c>
    </row>
    <row r="4" spans="1:2" ht="30">
      <c r="B4" s="82" t="s">
        <v>88</v>
      </c>
    </row>
    <row r="5" spans="1:2" ht="30">
      <c r="A5" s="83">
        <v>1</v>
      </c>
      <c r="B5" s="82" t="s">
        <v>89</v>
      </c>
    </row>
    <row r="6" spans="1:2">
      <c r="A6" s="83">
        <v>2</v>
      </c>
      <c r="B6" s="82" t="s">
        <v>90</v>
      </c>
    </row>
    <row r="7" spans="1:2">
      <c r="A7" s="83">
        <v>3</v>
      </c>
      <c r="B7" s="82" t="s">
        <v>91</v>
      </c>
    </row>
    <row r="8" spans="1:2" ht="33" customHeight="1">
      <c r="B8" s="82" t="s">
        <v>170</v>
      </c>
    </row>
    <row r="9" spans="1:2" ht="30">
      <c r="B9" s="82" t="s">
        <v>93</v>
      </c>
    </row>
    <row r="10" spans="1:2">
      <c r="B10" s="85" t="s">
        <v>92</v>
      </c>
    </row>
    <row r="11" spans="1:2" ht="30">
      <c r="B11" s="82" t="s">
        <v>94</v>
      </c>
    </row>
    <row r="12" spans="1:2" ht="36" customHeight="1">
      <c r="B12" s="85" t="s">
        <v>101</v>
      </c>
    </row>
    <row r="13" spans="1:2" ht="36" customHeight="1">
      <c r="B13" s="85" t="s">
        <v>102</v>
      </c>
    </row>
    <row r="14" spans="1:2" ht="19.5" customHeight="1">
      <c r="B14" s="85" t="s">
        <v>171</v>
      </c>
    </row>
    <row r="15" spans="1:2">
      <c r="A15" s="83">
        <v>4</v>
      </c>
      <c r="B15" s="82" t="s">
        <v>95</v>
      </c>
    </row>
    <row r="16" spans="1:2" ht="30">
      <c r="B16" s="82" t="s">
        <v>96</v>
      </c>
    </row>
    <row r="17" spans="1:2">
      <c r="B17" s="82" t="s">
        <v>97</v>
      </c>
    </row>
    <row r="18" spans="1:2">
      <c r="B18" s="82" t="s">
        <v>172</v>
      </c>
    </row>
    <row r="19" spans="1:2" ht="33.75" customHeight="1">
      <c r="B19" s="82" t="s">
        <v>98</v>
      </c>
    </row>
    <row r="20" spans="1:2" ht="30">
      <c r="B20" s="82" t="s">
        <v>99</v>
      </c>
    </row>
    <row r="21" spans="1:2">
      <c r="B21" s="82" t="s">
        <v>100</v>
      </c>
    </row>
    <row r="22" spans="1:2">
      <c r="A22" s="83">
        <v>5</v>
      </c>
      <c r="B22" s="82" t="s">
        <v>103</v>
      </c>
    </row>
    <row r="23" spans="1:2">
      <c r="B23" s="82" t="s">
        <v>104</v>
      </c>
    </row>
    <row r="24" spans="1:2" ht="30">
      <c r="B24" s="82" t="s">
        <v>105</v>
      </c>
    </row>
    <row r="25" spans="1:2" ht="30">
      <c r="B25" s="82" t="s">
        <v>106</v>
      </c>
    </row>
    <row r="26" spans="1:2" ht="30">
      <c r="B26" s="82" t="s">
        <v>108</v>
      </c>
    </row>
    <row r="27" spans="1:2" ht="29.25" customHeight="1">
      <c r="B27" s="82" t="s">
        <v>109</v>
      </c>
    </row>
    <row r="28" spans="1:2" ht="29.25" customHeight="1">
      <c r="B28" s="82" t="s">
        <v>110</v>
      </c>
    </row>
    <row r="29" spans="1:2" ht="29.25" customHeight="1">
      <c r="A29" s="83">
        <v>6</v>
      </c>
      <c r="B29" s="82" t="s">
        <v>173</v>
      </c>
    </row>
    <row r="30" spans="1:2">
      <c r="A30" s="83">
        <v>7</v>
      </c>
      <c r="B30" s="82" t="s">
        <v>107</v>
      </c>
    </row>
    <row r="31" spans="1:2" ht="30">
      <c r="B31" s="82" t="s">
        <v>174</v>
      </c>
    </row>
    <row r="32" spans="1:2" ht="30">
      <c r="B32" s="82" t="s">
        <v>176</v>
      </c>
    </row>
    <row r="33" spans="1:2">
      <c r="B33" s="82" t="s">
        <v>175</v>
      </c>
    </row>
    <row r="34" spans="1:2" ht="30">
      <c r="B34" s="82" t="s">
        <v>177</v>
      </c>
    </row>
    <row r="35" spans="1:2" ht="30">
      <c r="B35" s="85" t="s">
        <v>111</v>
      </c>
    </row>
    <row r="36" spans="1:2" ht="30">
      <c r="B36" s="85" t="s">
        <v>178</v>
      </c>
    </row>
    <row r="37" spans="1:2">
      <c r="A37" s="83">
        <v>7</v>
      </c>
      <c r="B37" s="85" t="s">
        <v>117</v>
      </c>
    </row>
    <row r="38" spans="1:2" ht="30">
      <c r="B38" s="82" t="s">
        <v>118</v>
      </c>
    </row>
    <row r="39" spans="1:2">
      <c r="B39" s="82" t="s">
        <v>120</v>
      </c>
    </row>
    <row r="40" spans="1:2">
      <c r="B40" s="82" t="s">
        <v>119</v>
      </c>
    </row>
    <row r="41" spans="1:2" ht="30">
      <c r="B41" s="82" t="s">
        <v>121</v>
      </c>
    </row>
    <row r="42" spans="1:2" ht="30">
      <c r="B42" s="82" t="s">
        <v>122</v>
      </c>
    </row>
    <row r="43" spans="1:2" ht="30">
      <c r="B43" s="82" t="s">
        <v>123</v>
      </c>
    </row>
    <row r="44" spans="1:2">
      <c r="B44" s="82" t="s">
        <v>124</v>
      </c>
    </row>
    <row r="45" spans="1:2" ht="30">
      <c r="B45" s="82" t="s">
        <v>125</v>
      </c>
    </row>
    <row r="46" spans="1:2" ht="30">
      <c r="B46" s="82" t="s">
        <v>127</v>
      </c>
    </row>
    <row r="47" spans="1:2">
      <c r="B47" s="85" t="s">
        <v>126</v>
      </c>
    </row>
    <row r="48" spans="1:2">
      <c r="B48" s="82" t="s">
        <v>128</v>
      </c>
    </row>
    <row r="49" spans="2:2">
      <c r="B49" s="82" t="s">
        <v>179</v>
      </c>
    </row>
    <row r="50" spans="2:2" ht="30">
      <c r="B50" s="82" t="s">
        <v>132</v>
      </c>
    </row>
    <row r="51" spans="2:2">
      <c r="B51" s="82" t="s">
        <v>129</v>
      </c>
    </row>
    <row r="52" spans="2:2" ht="30">
      <c r="B52" s="82" t="s">
        <v>130</v>
      </c>
    </row>
    <row r="53" spans="2:2">
      <c r="B53" s="82" t="s">
        <v>131</v>
      </c>
    </row>
    <row r="54" spans="2:2">
      <c r="B54" s="82" t="s">
        <v>180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Emploi-1A-2015-1SEM</vt:lpstr>
      <vt:lpstr>1A_2015_1SEM</vt:lpstr>
      <vt:lpstr>GRILLE</vt:lpstr>
      <vt:lpstr>OCCUPATION</vt:lpstr>
      <vt:lpstr>MODE D'EMPLOI</vt:lpstr>
      <vt:lpstr>'Emploi-1A-2015-1SEM'!Impression_des_titres</vt:lpstr>
      <vt:lpstr>MATIERES</vt:lpstr>
      <vt:lpstr>N_SEM</vt:lpstr>
      <vt:lpstr>O_SYNTHESE</vt:lpstr>
      <vt:lpstr>'1A_2015_1SEM'!Zone_d_impression</vt:lpstr>
      <vt:lpstr>'Emploi-1A-2015-1SEM'!Zone_d_impression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CHRISTIAN</cp:lastModifiedBy>
  <cp:lastPrinted>2015-10-18T22:07:12Z</cp:lastPrinted>
  <dcterms:created xsi:type="dcterms:W3CDTF">2014-07-07T11:29:16Z</dcterms:created>
  <dcterms:modified xsi:type="dcterms:W3CDTF">2015-10-18T22:19:59Z</dcterms:modified>
</cp:coreProperties>
</file>