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hidePivotFieldList="1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AD70DBF1-CC38-4015-9C22-69464D422C5B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Data" sheetId="1" r:id="rId1"/>
    <sheet name="TCD" sheetId="2" r:id="rId2"/>
  </sheets>
  <calcPr calcId="191028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" i="1" l="1"/>
  <c r="M9" i="1"/>
  <c r="M10" i="1"/>
  <c r="M11" i="1"/>
  <c r="M12" i="1"/>
  <c r="M13" i="1"/>
  <c r="M14" i="1"/>
  <c r="M15" i="1"/>
  <c r="M16" i="1"/>
  <c r="M17" i="1"/>
  <c r="M18" i="1"/>
  <c r="M19" i="1"/>
  <c r="M7" i="1"/>
  <c r="J8" i="1"/>
  <c r="J9" i="1"/>
  <c r="J10" i="1"/>
  <c r="J11" i="1"/>
  <c r="J12" i="1"/>
  <c r="J13" i="1"/>
  <c r="J14" i="1"/>
  <c r="J15" i="1"/>
  <c r="J16" i="1"/>
  <c r="J17" i="1"/>
  <c r="J18" i="1"/>
  <c r="J19" i="1"/>
  <c r="J7" i="1"/>
  <c r="I8" i="1"/>
  <c r="I9" i="1"/>
  <c r="I10" i="1"/>
  <c r="I11" i="1"/>
  <c r="I12" i="1"/>
  <c r="I13" i="1"/>
  <c r="I14" i="1"/>
  <c r="I15" i="1"/>
  <c r="I16" i="1"/>
  <c r="I17" i="1"/>
  <c r="I18" i="1"/>
  <c r="I19" i="1"/>
  <c r="I7" i="1"/>
  <c r="H8" i="1"/>
  <c r="H9" i="1"/>
  <c r="H10" i="1"/>
  <c r="H11" i="1"/>
  <c r="H12" i="1"/>
  <c r="H13" i="1"/>
  <c r="H14" i="1"/>
  <c r="H15" i="1"/>
  <c r="H16" i="1"/>
  <c r="H17" i="1"/>
  <c r="H18" i="1"/>
  <c r="H19" i="1"/>
  <c r="H7" i="1"/>
  <c r="G9" i="1"/>
  <c r="G10" i="1"/>
  <c r="G11" i="1"/>
  <c r="G12" i="1"/>
  <c r="G13" i="1"/>
  <c r="G14" i="1"/>
  <c r="G15" i="1"/>
  <c r="G16" i="1"/>
  <c r="G17" i="1"/>
  <c r="G18" i="1"/>
  <c r="G19" i="1"/>
  <c r="G8" i="1"/>
  <c r="G7" i="1"/>
  <c r="F10" i="1"/>
  <c r="F11" i="1"/>
  <c r="F12" i="1"/>
  <c r="F13" i="1"/>
  <c r="F14" i="1"/>
  <c r="F15" i="1"/>
  <c r="F16" i="1"/>
  <c r="F17" i="1"/>
  <c r="F18" i="1"/>
  <c r="F19" i="1"/>
  <c r="F9" i="1"/>
  <c r="F8" i="1"/>
  <c r="F7" i="1"/>
  <c r="E8" i="1"/>
  <c r="E9" i="1"/>
  <c r="E10" i="1"/>
  <c r="E11" i="1"/>
  <c r="E12" i="1"/>
  <c r="E13" i="1"/>
  <c r="E14" i="1"/>
  <c r="E15" i="1"/>
  <c r="E16" i="1"/>
  <c r="E17" i="1"/>
  <c r="E18" i="1"/>
  <c r="E19" i="1"/>
  <c r="E7" i="1"/>
  <c r="D8" i="1"/>
  <c r="D9" i="1"/>
  <c r="D10" i="1"/>
  <c r="D11" i="1"/>
  <c r="D12" i="1"/>
  <c r="D13" i="1"/>
  <c r="D14" i="1"/>
  <c r="D15" i="1"/>
  <c r="D16" i="1"/>
  <c r="D17" i="1"/>
  <c r="D18" i="1"/>
  <c r="D19" i="1"/>
  <c r="D7" i="1"/>
  <c r="L8" i="1"/>
  <c r="L9" i="1"/>
  <c r="L10" i="1"/>
  <c r="L11" i="1"/>
  <c r="L12" i="1"/>
  <c r="L13" i="1"/>
  <c r="L14" i="1"/>
  <c r="L15" i="1"/>
  <c r="L16" i="1"/>
  <c r="L17" i="1"/>
  <c r="L18" i="1"/>
  <c r="L19" i="1"/>
  <c r="L7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</calcChain>
</file>

<file path=xl/sharedStrings.xml><?xml version="1.0" encoding="utf-8"?>
<sst xmlns="http://schemas.openxmlformats.org/spreadsheetml/2006/main" count="66" uniqueCount="57">
  <si>
    <t>RECHERCHEV( )</t>
  </si>
  <si>
    <t>FORMULES</t>
  </si>
  <si>
    <t>ANNEE( )</t>
  </si>
  <si>
    <t>MOIS( )</t>
  </si>
  <si>
    <t xml:space="preserve">JOUR( ) </t>
  </si>
  <si>
    <t xml:space="preserve">HEURE( ) </t>
  </si>
  <si>
    <t xml:space="preserve">JOURSEM( ) </t>
  </si>
  <si>
    <t>DATE(ANNEE;MOIS;JOUR)</t>
  </si>
  <si>
    <t>B-C</t>
  </si>
  <si>
    <t>B</t>
  </si>
  <si>
    <t>N°</t>
  </si>
  <si>
    <t>Date B</t>
  </si>
  <si>
    <t>Date C</t>
  </si>
  <si>
    <t>Écart (jours)</t>
  </si>
  <si>
    <t>Écart (heures)</t>
  </si>
  <si>
    <t>Écart (minutes)</t>
  </si>
  <si>
    <t>Écart (secondes)</t>
  </si>
  <si>
    <t xml:space="preserve">Année </t>
  </si>
  <si>
    <t>Mois</t>
  </si>
  <si>
    <t>Jour</t>
  </si>
  <si>
    <t>Heure</t>
  </si>
  <si>
    <t>Jour semaine</t>
  </si>
  <si>
    <t>Date B reconstituée</t>
  </si>
  <si>
    <t xml:space="preserve">LES CONSIGNES : </t>
  </si>
  <si>
    <t xml:space="preserve">1 - Calculer les écarts/délais pour les colonnes de à D à G. </t>
  </si>
  <si>
    <t>Utiliser la fonction SIERREUR pour afficher la cellule vide pour les résultats affichant une erreur</t>
  </si>
  <si>
    <t>2 - Calculer les variables pour les colonnes H à K, et ce, pour les dates affichées à la colonne B (Date B)</t>
  </si>
  <si>
    <t xml:space="preserve">3 - À la colonne L, identifier quel jour de la semaine correspond à la date B de la même ligne </t>
  </si>
  <si>
    <t>Utiliser la fonction RECHERCHEV et JOURSEM. Voici la matrice proposée pour l'intégration de la formule RECHERCHEV :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</si>
  <si>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</si>
  <si>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</si>
  <si>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</si>
  <si>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</si>
  <si>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</si>
  <si>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</si>
  <si>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</si>
  <si>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5 - Reconstituer la date B à partir de données des cellules se trouvant entre les colonnes H à I. </t>
  </si>
  <si>
    <t xml:space="preserve">4 - Calculer à l'aide d'un tableau dynamique, la somme des écarts, en heures, par jour de semaine </t>
  </si>
  <si>
    <t>Étiquettes de lignes</t>
  </si>
  <si>
    <t>Total général</t>
  </si>
  <si>
    <t>mars</t>
  </si>
  <si>
    <t>avr</t>
  </si>
  <si>
    <t>mai</t>
  </si>
  <si>
    <t>02-mars</t>
  </si>
  <si>
    <t>07-mars</t>
  </si>
  <si>
    <t>09-mars</t>
  </si>
  <si>
    <t>12-mars</t>
  </si>
  <si>
    <t>18-mars</t>
  </si>
  <si>
    <t>25-mars</t>
  </si>
  <si>
    <t>04-avr</t>
  </si>
  <si>
    <t>06-avr</t>
  </si>
  <si>
    <t>14-avr</t>
  </si>
  <si>
    <t>22-avr</t>
  </si>
  <si>
    <t>26-avr</t>
  </si>
  <si>
    <t>28-avr</t>
  </si>
  <si>
    <t>02-mai</t>
  </si>
  <si>
    <t>Somme de Écart (heures)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</si>
</sst>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7" formatCode="hh"/>
  </numFmts>
  <fonts count="3" x14ac:knownFonts="1"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22" fontId="0" fillId="0" borderId="1" xfId="0" applyNumberFormat="1" applyBorder="1"/>
    <xf numFmtId="22" fontId="1" fillId="0" borderId="1" xfId="0" applyNumberFormat="1" applyFon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67" fontId="0" fillId="0" borderId="1" xfId="0" applyNumberFormat="1" applyBorder="1" applyAlignment="1">
      <alignment horizontal="center"/>
    </xf>
    <xf numFmtId="14" fontId="2" fillId="0" borderId="0" xfId="0" applyNumberFormat="1" applyFont="1"/>
    <xf numFmtId="0" fontId="2" fillId="0" borderId="0" xfId="0" applyFont="1"/>
    <xf numFmtId="0" fontId="0" fillId="0" borderId="1" xfId="0" quotePrefix="1" applyBorder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2" fontId="0" fillId="0" borderId="0" xfId="0" applyNumberFormat="1"/>
    <xf numFmtId="0" fontId="0" fillId="0" borderId="1" xfId="0" applyNumberForma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" fontId="0" fillId="0" borderId="0" xfId="0" applyNumberFormat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08B8C2B8-5303-4AFD-B8AA-A402644290EE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ian Schmidt" refreshedDate="45758.48153391204" createdVersion="8" refreshedVersion="8" minRefreshableVersion="3" recordCount="13" xr:uid="{AB801B71-B82A-435E-9D8E-D166A3E449F7}">
  <cacheSource type="worksheet">
    <worksheetSource ref="A6:M19" sheet="Data"/>
  </cacheSource>
  <cacheFields count="15">
    <cacheField name="N°" numFmtId="0">
      <sharedItems containsSemiMixedTypes="0" containsString="0" containsNumber="1" containsInteger="1" minValue="1" maxValue="13"/>
    </cacheField>
    <cacheField name="Date B" numFmtId="22">
      <sharedItems containsSemiMixedTypes="0" containsNonDate="0" containsDate="1" containsString="0" minDate="2023-03-02T20:25:00" maxDate="2023-05-02T13:25:00" count="13">
        <d v="2023-03-02T20:25:00"/>
        <d v="2023-03-07T01:25:00"/>
        <d v="2023-03-09T07:25:00"/>
        <d v="2023-03-12T13:25:00"/>
        <d v="2023-03-18T18:25:00"/>
        <d v="2023-03-25T13:20:00"/>
        <d v="2023-04-04T15:49:00"/>
        <d v="2023-04-06T13:25:00"/>
        <d v="2023-04-14T13:25:00"/>
        <d v="2023-04-22T20:37:00"/>
        <d v="2023-04-26T11:25:00"/>
        <d v="2023-04-28T12:25:00"/>
        <d v="2023-05-02T13:25:00"/>
      </sharedItems>
      <fieldGroup par="14"/>
    </cacheField>
    <cacheField name="Date C" numFmtId="22">
      <sharedItems containsSemiMixedTypes="0" containsNonDate="0" containsDate="1" containsString="0" minDate="2023-03-05T18:13:00" maxDate="2023-05-06T22:17:48"/>
    </cacheField>
    <cacheField name="Écart (jours)" numFmtId="0">
      <sharedItems containsSemiMixedTypes="0" containsString="0" containsNumber="1" containsInteger="1" minValue="-5" maxValue="9"/>
    </cacheField>
    <cacheField name="Écart (heures)" numFmtId="1">
      <sharedItems containsSemiMixedTypes="0" containsString="0" containsNumber="1" containsInteger="1" minValue="-98" maxValue="239"/>
    </cacheField>
    <cacheField name="Écart (minutes)" numFmtId="1">
      <sharedItems containsSemiMixedTypes="0" containsString="0" containsNumber="1" containsInteger="1" minValue="-5844" maxValue="14376"/>
    </cacheField>
    <cacheField name="Écart (secondes)" numFmtId="1">
      <sharedItems containsSemiMixedTypes="0" containsString="0" containsNumber="1" containsInteger="1" minValue="-350640" maxValue="862560"/>
    </cacheField>
    <cacheField name="Année " numFmtId="0">
      <sharedItems containsSemiMixedTypes="0" containsString="0" containsNumber="1" containsInteger="1" minValue="2023" maxValue="2023"/>
    </cacheField>
    <cacheField name="Mois" numFmtId="0">
      <sharedItems containsSemiMixedTypes="0" containsString="0" containsNumber="1" containsInteger="1" minValue="3" maxValue="5"/>
    </cacheField>
    <cacheField name="Jour" numFmtId="0">
      <sharedItems containsSemiMixedTypes="0" containsString="0" containsNumber="1" containsInteger="1" minValue="2" maxValue="28"/>
    </cacheField>
    <cacheField name="Heure" numFmtId="167">
      <sharedItems containsSemiMixedTypes="0" containsNonDate="0" containsDate="1" containsString="0" minDate="2023-03-02T20:25:00" maxDate="2023-05-02T13:25:00"/>
    </cacheField>
    <cacheField name="Jour semaine" numFmtId="0">
      <sharedItems/>
    </cacheField>
    <cacheField name="Date B reconstituée" numFmtId="14">
      <sharedItems containsSemiMixedTypes="0" containsNonDate="0" containsDate="1" containsString="0" minDate="2023-03-02T00:00:00" maxDate="2023-05-03T00:00:00"/>
    </cacheField>
    <cacheField name="Jours (Date B)" numFmtId="0" databaseField="0">
      <fieldGroup base="1">
        <rangePr groupBy="days" startDate="2023-03-02T20:25:00" endDate="2023-05-02T13:25:00"/>
        <groupItems count="368">
          <s v="&lt;02/03/2023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05/2023"/>
        </groupItems>
      </fieldGroup>
    </cacheField>
    <cacheField name="Mois (Date B)" numFmtId="0" databaseField="0">
      <fieldGroup base="1">
        <rangePr groupBy="months" startDate="2023-03-02T20:25:00" endDate="2023-05-02T13:25:00"/>
        <groupItems count="14">
          <s v="&lt;02/03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5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n v="1"/>
    <x v="0"/>
    <d v="2023-03-05T18:13:00"/>
    <n v="2"/>
    <n v="69"/>
    <n v="4188"/>
    <n v="251280"/>
    <n v="2023"/>
    <n v="3"/>
    <n v="2"/>
    <d v="2023-03-02T20:25:00"/>
    <s v="JEUDI"/>
    <d v="2023-03-02T00:00:00"/>
  </r>
  <r>
    <n v="2"/>
    <x v="1"/>
    <d v="2023-03-12T15:49:00"/>
    <n v="5"/>
    <n v="157"/>
    <n v="9504"/>
    <n v="570240"/>
    <n v="2023"/>
    <n v="3"/>
    <n v="7"/>
    <d v="2023-03-07T01:25:00"/>
    <s v="MARDI"/>
    <d v="2023-03-07T00:00:00"/>
  </r>
  <r>
    <n v="3"/>
    <x v="2"/>
    <d v="2023-03-11T15:49:00"/>
    <n v="2"/>
    <n v="79"/>
    <n v="4824"/>
    <n v="289440"/>
    <n v="2023"/>
    <n v="3"/>
    <n v="9"/>
    <d v="2023-03-09T07:25:00"/>
    <s v="JEUDI"/>
    <d v="2023-03-09T00:00:00"/>
  </r>
  <r>
    <n v="4"/>
    <x v="3"/>
    <d v="2023-03-15T15:49:00"/>
    <n v="3"/>
    <n v="97"/>
    <n v="5904"/>
    <n v="354240"/>
    <n v="2023"/>
    <n v="3"/>
    <n v="12"/>
    <d v="2023-03-12T13:25:00"/>
    <s v="DIMANCHE"/>
    <d v="2023-03-12T00:00:00"/>
  </r>
  <r>
    <n v="5"/>
    <x v="4"/>
    <d v="2023-03-24T18:13:00"/>
    <n v="5"/>
    <n v="143"/>
    <n v="8628"/>
    <n v="517680"/>
    <n v="2023"/>
    <n v="3"/>
    <n v="18"/>
    <d v="2023-03-18T18:25:00"/>
    <s v="SAMEDI"/>
    <d v="2023-03-18T00:00:00"/>
  </r>
  <r>
    <n v="6"/>
    <x v="5"/>
    <d v="2023-03-29T01:25:00"/>
    <n v="3"/>
    <n v="83"/>
    <n v="5045"/>
    <n v="302700"/>
    <n v="2023"/>
    <n v="3"/>
    <n v="25"/>
    <d v="2023-03-25T13:20:00"/>
    <s v="SAMEDI"/>
    <d v="2023-03-25T00:00:00"/>
  </r>
  <r>
    <n v="7"/>
    <x v="6"/>
    <d v="2023-03-30T13:25:00"/>
    <n v="-5"/>
    <n v="-98"/>
    <n v="-5844"/>
    <n v="-350640"/>
    <n v="2023"/>
    <n v="4"/>
    <n v="4"/>
    <d v="2023-04-04T15:49:00"/>
    <s v="MARDI"/>
    <d v="2023-04-04T00:00:00"/>
  </r>
  <r>
    <n v="8"/>
    <x v="7"/>
    <d v="2023-04-13T18:13:00"/>
    <n v="7"/>
    <n v="196"/>
    <n v="11808"/>
    <n v="708480"/>
    <n v="2023"/>
    <n v="4"/>
    <n v="6"/>
    <d v="2023-04-06T13:25:00"/>
    <s v="JEUDI"/>
    <d v="2023-04-06T00:00:00"/>
  </r>
  <r>
    <n v="9"/>
    <x v="8"/>
    <d v="2023-04-22T20:37:00"/>
    <n v="8"/>
    <n v="222"/>
    <n v="13392"/>
    <n v="803520"/>
    <n v="2023"/>
    <n v="4"/>
    <n v="14"/>
    <d v="2023-04-14T13:25:00"/>
    <s v="VENDREDI"/>
    <d v="2023-04-14T00:00:00"/>
  </r>
  <r>
    <n v="10"/>
    <x v="9"/>
    <d v="2023-04-18T13:25:00"/>
    <n v="-4"/>
    <n v="-79"/>
    <n v="-4692"/>
    <n v="-281520"/>
    <n v="2023"/>
    <n v="4"/>
    <n v="22"/>
    <d v="2023-04-22T20:37:00"/>
    <s v="SAMEDI"/>
    <d v="2023-04-22T00:00:00"/>
  </r>
  <r>
    <n v="11"/>
    <x v="10"/>
    <d v="2023-05-06T11:01:00"/>
    <n v="9"/>
    <n v="239"/>
    <n v="14376"/>
    <n v="862560"/>
    <n v="2023"/>
    <n v="4"/>
    <n v="26"/>
    <d v="2023-04-26T11:25:00"/>
    <s v="MERCREDI"/>
    <d v="2023-04-26T00:00:00"/>
  </r>
  <r>
    <n v="12"/>
    <x v="11"/>
    <d v="2023-04-30T18:56:12"/>
    <n v="2"/>
    <n v="77"/>
    <n v="4711"/>
    <n v="282660"/>
    <n v="2023"/>
    <n v="4"/>
    <n v="28"/>
    <d v="2023-04-28T12:25:00"/>
    <s v="VENDREDI"/>
    <d v="2023-04-28T00:00:00"/>
  </r>
  <r>
    <n v="13"/>
    <x v="12"/>
    <d v="2023-05-06T22:17:48"/>
    <n v="4"/>
    <n v="128"/>
    <n v="7732"/>
    <n v="463920"/>
    <n v="2023"/>
    <n v="5"/>
    <n v="2"/>
    <d v="2023-05-02T13:25:00"/>
    <s v="MARDI"/>
    <d v="2023-05-02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038C98C-7408-4E8A-83F8-7B0E2A8241BC}" name="Tableau croisé dynamique1" cacheId="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multipleFieldFilters="0">
  <location ref="A3:B20" firstHeaderRow="1" firstDataRow="1" firstDataCol="1"/>
  <pivotFields count="15">
    <pivotField showAll="0"/>
    <pivotField axis="axisRow" numFmtId="22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numFmtId="22" showAll="0"/>
    <pivotField showAll="0"/>
    <pivotField dataField="1" numFmtId="1" showAll="0"/>
    <pivotField numFmtId="1" showAll="0"/>
    <pivotField numFmtId="1" showAll="0"/>
    <pivotField showAll="0"/>
    <pivotField showAll="0"/>
    <pivotField showAll="0"/>
    <pivotField numFmtId="167" showAll="0"/>
    <pivotField showAll="0"/>
    <pivotField numFmtId="14" showAll="0"/>
    <pivotField axis="axisRow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axis="axisRow" showAll="0">
      <items count="15">
        <item sd="0" x="0"/>
        <item sd="0" x="1"/>
        <item sd="0" x="2"/>
        <item x="3"/>
        <item x="4"/>
        <item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3">
    <field x="14"/>
    <field x="13"/>
    <field x="1"/>
  </rowFields>
  <rowItems count="17">
    <i>
      <x v="3"/>
    </i>
    <i r="1">
      <x v="62"/>
    </i>
    <i r="1">
      <x v="67"/>
    </i>
    <i r="1">
      <x v="69"/>
    </i>
    <i r="1">
      <x v="72"/>
    </i>
    <i r="1">
      <x v="78"/>
    </i>
    <i r="1">
      <x v="85"/>
    </i>
    <i>
      <x v="4"/>
    </i>
    <i r="1">
      <x v="95"/>
    </i>
    <i r="1">
      <x v="97"/>
    </i>
    <i r="1">
      <x v="105"/>
    </i>
    <i r="1">
      <x v="113"/>
    </i>
    <i r="1">
      <x v="117"/>
    </i>
    <i r="1">
      <x v="119"/>
    </i>
    <i>
      <x v="5"/>
    </i>
    <i r="1">
      <x v="123"/>
    </i>
    <i t="grand">
      <x/>
    </i>
  </rowItems>
  <colItems count="1">
    <i/>
  </colItems>
  <dataFields count="1">
    <dataField name="Somme de Écart (heures)" fld="4" baseField="0" baseItem="0" numFmtId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P43"/>
  <sheetViews>
    <sheetView tabSelected="1" zoomScaleNormal="100" workbookViewId="0">
      <selection activeCell="A7" sqref="A7:A19"/>
    </sheetView>
  </sheetViews>
  <sheetFormatPr baseColWidth="10" defaultColWidth="11.42578125" defaultRowHeight="15" x14ac:dyDescent="0.25"/>
  <cols>
    <col min="1" max="1" width="4.42578125" style="1" customWidth="1"/>
    <col min="2" max="3" width="15.85546875" bestFit="1" customWidth="1"/>
    <col min="4" max="4" width="11.5703125" bestFit="1" customWidth="1"/>
    <col min="5" max="5" width="13.28515625" customWidth="1"/>
    <col min="6" max="6" width="13.7109375" bestFit="1" customWidth="1"/>
    <col min="7" max="7" width="15.42578125" bestFit="1" customWidth="1"/>
    <col min="8" max="11" width="16" bestFit="1" customWidth="1"/>
    <col min="12" max="12" width="20" style="1" customWidth="1"/>
    <col min="13" max="13" width="23.85546875" bestFit="1" customWidth="1"/>
  </cols>
  <sheetData>
    <row r="3" spans="1:16" x14ac:dyDescent="0.25">
      <c r="L3" s="1" t="s">
        <v>0</v>
      </c>
    </row>
    <row r="4" spans="1:16" s="1" customFormat="1" x14ac:dyDescent="0.25">
      <c r="C4" s="1" t="s">
        <v>1</v>
      </c>
      <c r="H4" s="1" t="s">
        <v>2</v>
      </c>
      <c r="I4" s="1" t="s">
        <v>3</v>
      </c>
      <c r="J4" s="1" t="s">
        <v>4</v>
      </c>
      <c r="K4" s="1" t="s">
        <v>5</v>
      </c>
      <c r="L4" s="1" t="s">
        <v>6</v>
      </c>
      <c r="M4" s="1" t="s">
        <v>7</v>
      </c>
    </row>
    <row r="5" spans="1:16" x14ac:dyDescent="0.25">
      <c r="D5" s="1" t="s">
        <v>8</v>
      </c>
      <c r="E5" s="1" t="s">
        <v>8</v>
      </c>
      <c r="F5" s="1" t="s">
        <v>8</v>
      </c>
      <c r="G5" s="1" t="s">
        <v>8</v>
      </c>
      <c r="H5" s="1" t="s">
        <v>9</v>
      </c>
      <c r="I5" s="1" t="s">
        <v>9</v>
      </c>
      <c r="J5" s="1" t="s">
        <v>9</v>
      </c>
      <c r="K5" s="1" t="s">
        <v>9</v>
      </c>
      <c r="L5" s="1" t="s">
        <v>9</v>
      </c>
      <c r="M5" s="1" t="s">
        <v>9</v>
      </c>
    </row>
    <row r="6" spans="1:16" x14ac:dyDescent="0.25">
      <c r="A6" s="4" t="s">
        <v>10</v>
      </c>
      <c r="B6" s="4" t="s">
        <v>11</v>
      </c>
      <c r="C6" s="4" t="s">
        <v>12</v>
      </c>
      <c r="D6" s="3" t="s">
        <v>13</v>
      </c>
      <c r="E6" s="3" t="s">
        <v>14</v>
      </c>
      <c r="F6" s="3" t="s">
        <v>15</v>
      </c>
      <c r="G6" s="3" t="s">
        <v>16</v>
      </c>
      <c r="H6" s="4" t="s">
        <v>17</v>
      </c>
      <c r="I6" s="4" t="s">
        <v>18</v>
      </c>
      <c r="J6" s="4" t="s">
        <v>19</v>
      </c>
      <c r="K6" s="4" t="s">
        <v>20</v>
      </c>
      <c r="L6" s="4" t="s">
        <v>21</v>
      </c>
      <c r="M6" s="4" t="s">
        <v>22</v>
      </c>
      <c r="P6" s="15"/>
    </row>
    <row r="7" spans="1:16" x14ac:dyDescent="0.25">
      <c r="A7" s="7">
        <v>1</v>
      </c>
      <c r="B7" s="5">
        <v>44987.850694444445</v>
      </c>
      <c r="C7" s="6">
        <v>44990.759027777778</v>
      </c>
      <c r="D7" s="14">
        <f>IFERROR(ROUNDDOWN(C7-B7,0),"")</f>
        <v>2</v>
      </c>
      <c r="E7" s="9">
        <f>IFERROR(ROUNDDOWN(($D7*24)+(24-(HOUR($B7)+(MINUTE($B7)/60)))+HOUR($C7),0),"")</f>
        <v>69</v>
      </c>
      <c r="F7" s="9">
        <f>IFERROR(ROUNDDOWN(($E7*60)+(60-(MINUTE($B7)))+MINUTE($C7),0),"")</f>
        <v>4188</v>
      </c>
      <c r="G7" s="9">
        <f>IFERROR(60*F7,"")</f>
        <v>251280</v>
      </c>
      <c r="H7" s="16">
        <f>YEAR($B7)</f>
        <v>2023</v>
      </c>
      <c r="I7" s="16">
        <f>MONTH($B7)</f>
        <v>3</v>
      </c>
      <c r="J7" s="16">
        <f>DAY($B7)</f>
        <v>2</v>
      </c>
      <c r="K7" s="10">
        <f>B7</f>
        <v>44987.850694444445</v>
      </c>
      <c r="L7" s="13" t="str">
        <f>VLOOKUP(WEEKDAY(B7,2),$E$32:$F$38,2,FALSE)</f>
        <v>JEUDI</v>
      </c>
      <c r="M7" s="8">
        <f>DATE(H7,I7,J7)</f>
        <v>44987</v>
      </c>
    </row>
    <row r="8" spans="1:16" x14ac:dyDescent="0.25">
      <c r="A8" s="7">
        <v>2</v>
      </c>
      <c r="B8" s="5">
        <v>44992.059027777781</v>
      </c>
      <c r="C8" s="6">
        <v>44997.65902777778</v>
      </c>
      <c r="D8" s="14">
        <f t="shared" ref="D8:D19" si="0">IFERROR(ROUNDDOWN(C8-B8,0),"")</f>
        <v>5</v>
      </c>
      <c r="E8" s="9">
        <f t="shared" ref="E8:E19" si="1">IFERROR(ROUNDDOWN(($D8*24)+(24-(HOUR($B8)+(MINUTE($B8)/60)))+HOUR($C8),0),"")</f>
        <v>157</v>
      </c>
      <c r="F8" s="9">
        <f>IFERROR(ROUNDDOWN(($E8*60)+(60-(MINUTE($B8)))+MINUTE($C8),0),"")</f>
        <v>9504</v>
      </c>
      <c r="G8" s="9">
        <f>IFERROR(60*F8,"")</f>
        <v>570240</v>
      </c>
      <c r="H8" s="16">
        <f t="shared" ref="H8:H19" si="2">YEAR($B8)</f>
        <v>2023</v>
      </c>
      <c r="I8" s="16">
        <f t="shared" ref="I8:I19" si="3">MONTH($B8)</f>
        <v>3</v>
      </c>
      <c r="J8" s="16">
        <f t="shared" ref="J8:J19" si="4">DAY($B8)</f>
        <v>7</v>
      </c>
      <c r="K8" s="10">
        <f t="shared" ref="K8:K19" si="5">B8</f>
        <v>44992.059027777781</v>
      </c>
      <c r="L8" s="13" t="str">
        <f t="shared" ref="L8:L19" si="6">VLOOKUP(WEEKDAY(B8,2),$E$32:$F$38,2,FALSE)</f>
        <v>MARDI</v>
      </c>
      <c r="M8" s="8">
        <f t="shared" ref="M8:M19" si="7">DATE(H8,I8,J8)</f>
        <v>44992</v>
      </c>
    </row>
    <row r="9" spans="1:16" x14ac:dyDescent="0.25">
      <c r="A9" s="7">
        <v>3</v>
      </c>
      <c r="B9" s="5">
        <v>44994.309027777781</v>
      </c>
      <c r="C9" s="6">
        <v>44996.65902777778</v>
      </c>
      <c r="D9" s="14">
        <f t="shared" si="0"/>
        <v>2</v>
      </c>
      <c r="E9" s="9">
        <f t="shared" si="1"/>
        <v>79</v>
      </c>
      <c r="F9" s="9">
        <f>IFERROR(ROUNDDOWN(($E9*60)+(60-(MINUTE($B9)))+MINUTE($C9),0),"")</f>
        <v>4824</v>
      </c>
      <c r="G9" s="9">
        <f t="shared" ref="G9:G19" si="8">IFERROR(60*F9,"")</f>
        <v>289440</v>
      </c>
      <c r="H9" s="16">
        <f t="shared" si="2"/>
        <v>2023</v>
      </c>
      <c r="I9" s="16">
        <f t="shared" si="3"/>
        <v>3</v>
      </c>
      <c r="J9" s="16">
        <f t="shared" si="4"/>
        <v>9</v>
      </c>
      <c r="K9" s="10">
        <f t="shared" si="5"/>
        <v>44994.309027777781</v>
      </c>
      <c r="L9" s="13" t="str">
        <f t="shared" si="6"/>
        <v>JEUDI</v>
      </c>
      <c r="M9" s="8">
        <f t="shared" si="7"/>
        <v>44994</v>
      </c>
    </row>
    <row r="10" spans="1:16" x14ac:dyDescent="0.25">
      <c r="A10" s="7">
        <v>4</v>
      </c>
      <c r="B10" s="5">
        <v>44997.559027777781</v>
      </c>
      <c r="C10" s="6">
        <v>45000.65902777778</v>
      </c>
      <c r="D10" s="14">
        <f t="shared" si="0"/>
        <v>3</v>
      </c>
      <c r="E10" s="9">
        <f t="shared" si="1"/>
        <v>97</v>
      </c>
      <c r="F10" s="9">
        <f t="shared" ref="F10:F19" si="9">IFERROR(ROUNDDOWN(($E10*60)+(60-(MINUTE($B10)))+MINUTE($C10),0),"")</f>
        <v>5904</v>
      </c>
      <c r="G10" s="9">
        <f t="shared" si="8"/>
        <v>354240</v>
      </c>
      <c r="H10" s="16">
        <f t="shared" si="2"/>
        <v>2023</v>
      </c>
      <c r="I10" s="16">
        <f t="shared" si="3"/>
        <v>3</v>
      </c>
      <c r="J10" s="16">
        <f t="shared" si="4"/>
        <v>12</v>
      </c>
      <c r="K10" s="10">
        <f t="shared" si="5"/>
        <v>44997.559027777781</v>
      </c>
      <c r="L10" s="13" t="str">
        <f t="shared" si="6"/>
        <v>DIMANCHE</v>
      </c>
      <c r="M10" s="8">
        <f t="shared" si="7"/>
        <v>44997</v>
      </c>
    </row>
    <row r="11" spans="1:16" x14ac:dyDescent="0.25">
      <c r="A11" s="7">
        <v>5</v>
      </c>
      <c r="B11" s="5">
        <v>45003.767361111109</v>
      </c>
      <c r="C11" s="6">
        <v>45009.759027777778</v>
      </c>
      <c r="D11" s="14">
        <f t="shared" si="0"/>
        <v>5</v>
      </c>
      <c r="E11" s="9">
        <f t="shared" si="1"/>
        <v>143</v>
      </c>
      <c r="F11" s="9">
        <f t="shared" si="9"/>
        <v>8628</v>
      </c>
      <c r="G11" s="9">
        <f t="shared" si="8"/>
        <v>517680</v>
      </c>
      <c r="H11" s="16">
        <f t="shared" si="2"/>
        <v>2023</v>
      </c>
      <c r="I11" s="16">
        <f t="shared" si="3"/>
        <v>3</v>
      </c>
      <c r="J11" s="16">
        <f t="shared" si="4"/>
        <v>18</v>
      </c>
      <c r="K11" s="10">
        <f t="shared" si="5"/>
        <v>45003.767361111109</v>
      </c>
      <c r="L11" s="13" t="str">
        <f t="shared" si="6"/>
        <v>SAMEDI</v>
      </c>
      <c r="M11" s="8">
        <f t="shared" si="7"/>
        <v>45003</v>
      </c>
    </row>
    <row r="12" spans="1:16" x14ac:dyDescent="0.25">
      <c r="A12" s="7">
        <v>6</v>
      </c>
      <c r="B12" s="5">
        <v>45010.555555555555</v>
      </c>
      <c r="C12" s="6">
        <v>45014.059027777781</v>
      </c>
      <c r="D12" s="14">
        <f t="shared" si="0"/>
        <v>3</v>
      </c>
      <c r="E12" s="9">
        <f t="shared" si="1"/>
        <v>83</v>
      </c>
      <c r="F12" s="9">
        <f t="shared" si="9"/>
        <v>5045</v>
      </c>
      <c r="G12" s="9">
        <f t="shared" si="8"/>
        <v>302700</v>
      </c>
      <c r="H12" s="16">
        <f t="shared" si="2"/>
        <v>2023</v>
      </c>
      <c r="I12" s="16">
        <f t="shared" si="3"/>
        <v>3</v>
      </c>
      <c r="J12" s="16">
        <f t="shared" si="4"/>
        <v>25</v>
      </c>
      <c r="K12" s="10">
        <f t="shared" si="5"/>
        <v>45010.555555555555</v>
      </c>
      <c r="L12" s="13" t="str">
        <f t="shared" si="6"/>
        <v>SAMEDI</v>
      </c>
      <c r="M12" s="8">
        <f t="shared" si="7"/>
        <v>45010</v>
      </c>
    </row>
    <row r="13" spans="1:16" x14ac:dyDescent="0.25">
      <c r="A13" s="7">
        <v>7</v>
      </c>
      <c r="B13" s="5">
        <v>45020.65902777778</v>
      </c>
      <c r="C13" s="6">
        <v>45015.559027777781</v>
      </c>
      <c r="D13" s="14">
        <f t="shared" si="0"/>
        <v>-5</v>
      </c>
      <c r="E13" s="9">
        <f t="shared" si="1"/>
        <v>-98</v>
      </c>
      <c r="F13" s="9">
        <f t="shared" si="9"/>
        <v>-5844</v>
      </c>
      <c r="G13" s="9">
        <f t="shared" si="8"/>
        <v>-350640</v>
      </c>
      <c r="H13" s="16">
        <f t="shared" si="2"/>
        <v>2023</v>
      </c>
      <c r="I13" s="16">
        <f t="shared" si="3"/>
        <v>4</v>
      </c>
      <c r="J13" s="16">
        <f t="shared" si="4"/>
        <v>4</v>
      </c>
      <c r="K13" s="10">
        <f t="shared" si="5"/>
        <v>45020.65902777778</v>
      </c>
      <c r="L13" s="13" t="str">
        <f t="shared" si="6"/>
        <v>MARDI</v>
      </c>
      <c r="M13" s="8">
        <f t="shared" si="7"/>
        <v>45020</v>
      </c>
    </row>
    <row r="14" spans="1:16" x14ac:dyDescent="0.25">
      <c r="A14" s="7">
        <v>8</v>
      </c>
      <c r="B14" s="5">
        <v>45022.559027777781</v>
      </c>
      <c r="C14" s="6">
        <v>45029.759027777778</v>
      </c>
      <c r="D14" s="14">
        <f t="shared" si="0"/>
        <v>7</v>
      </c>
      <c r="E14" s="9">
        <f t="shared" si="1"/>
        <v>196</v>
      </c>
      <c r="F14" s="9">
        <f t="shared" si="9"/>
        <v>11808</v>
      </c>
      <c r="G14" s="9">
        <f t="shared" si="8"/>
        <v>708480</v>
      </c>
      <c r="H14" s="16">
        <f t="shared" si="2"/>
        <v>2023</v>
      </c>
      <c r="I14" s="16">
        <f t="shared" si="3"/>
        <v>4</v>
      </c>
      <c r="J14" s="16">
        <f t="shared" si="4"/>
        <v>6</v>
      </c>
      <c r="K14" s="10">
        <f t="shared" si="5"/>
        <v>45022.559027777781</v>
      </c>
      <c r="L14" s="13" t="str">
        <f t="shared" si="6"/>
        <v>JEUDI</v>
      </c>
      <c r="M14" s="8">
        <f t="shared" si="7"/>
        <v>45022</v>
      </c>
    </row>
    <row r="15" spans="1:16" x14ac:dyDescent="0.25">
      <c r="A15" s="7">
        <v>9</v>
      </c>
      <c r="B15" s="5">
        <v>45030.559027777781</v>
      </c>
      <c r="C15" s="6">
        <v>45038.859027777784</v>
      </c>
      <c r="D15" s="14">
        <f t="shared" si="0"/>
        <v>8</v>
      </c>
      <c r="E15" s="9">
        <f t="shared" si="1"/>
        <v>222</v>
      </c>
      <c r="F15" s="9">
        <f t="shared" si="9"/>
        <v>13392</v>
      </c>
      <c r="G15" s="9">
        <f t="shared" si="8"/>
        <v>803520</v>
      </c>
      <c r="H15" s="16">
        <f t="shared" si="2"/>
        <v>2023</v>
      </c>
      <c r="I15" s="16">
        <f t="shared" si="3"/>
        <v>4</v>
      </c>
      <c r="J15" s="16">
        <f t="shared" si="4"/>
        <v>14</v>
      </c>
      <c r="K15" s="10">
        <f t="shared" si="5"/>
        <v>45030.559027777781</v>
      </c>
      <c r="L15" s="13" t="str">
        <f t="shared" si="6"/>
        <v>VENDREDI</v>
      </c>
      <c r="M15" s="8">
        <f t="shared" si="7"/>
        <v>45030</v>
      </c>
    </row>
    <row r="16" spans="1:16" x14ac:dyDescent="0.25">
      <c r="A16" s="7">
        <v>10</v>
      </c>
      <c r="B16" s="5">
        <v>45038.859027777784</v>
      </c>
      <c r="C16" s="6">
        <v>45034.559027777781</v>
      </c>
      <c r="D16" s="14">
        <f t="shared" si="0"/>
        <v>-4</v>
      </c>
      <c r="E16" s="9">
        <f t="shared" si="1"/>
        <v>-79</v>
      </c>
      <c r="F16" s="9">
        <f t="shared" si="9"/>
        <v>-4692</v>
      </c>
      <c r="G16" s="9">
        <f t="shared" si="8"/>
        <v>-281520</v>
      </c>
      <c r="H16" s="16">
        <f t="shared" si="2"/>
        <v>2023</v>
      </c>
      <c r="I16" s="16">
        <f t="shared" si="3"/>
        <v>4</v>
      </c>
      <c r="J16" s="16">
        <f t="shared" si="4"/>
        <v>22</v>
      </c>
      <c r="K16" s="10">
        <f t="shared" si="5"/>
        <v>45038.859027777784</v>
      </c>
      <c r="L16" s="13" t="str">
        <f t="shared" si="6"/>
        <v>SAMEDI</v>
      </c>
      <c r="M16" s="8">
        <f t="shared" si="7"/>
        <v>45038</v>
      </c>
    </row>
    <row r="17" spans="1:13" x14ac:dyDescent="0.25">
      <c r="A17" s="7">
        <v>11</v>
      </c>
      <c r="B17" s="5">
        <v>45042.475694444445</v>
      </c>
      <c r="C17" s="6">
        <v>45052.459027777782</v>
      </c>
      <c r="D17" s="14">
        <f t="shared" si="0"/>
        <v>9</v>
      </c>
      <c r="E17" s="9">
        <f t="shared" si="1"/>
        <v>239</v>
      </c>
      <c r="F17" s="9">
        <f t="shared" si="9"/>
        <v>14376</v>
      </c>
      <c r="G17" s="9">
        <f t="shared" si="8"/>
        <v>862560</v>
      </c>
      <c r="H17" s="16">
        <f t="shared" si="2"/>
        <v>2023</v>
      </c>
      <c r="I17" s="16">
        <f t="shared" si="3"/>
        <v>4</v>
      </c>
      <c r="J17" s="16">
        <f t="shared" si="4"/>
        <v>26</v>
      </c>
      <c r="K17" s="10">
        <f t="shared" si="5"/>
        <v>45042.475694444445</v>
      </c>
      <c r="L17" s="13" t="str">
        <f t="shared" si="6"/>
        <v>MERCREDI</v>
      </c>
      <c r="M17" s="8">
        <f t="shared" si="7"/>
        <v>45042</v>
      </c>
    </row>
    <row r="18" spans="1:13" x14ac:dyDescent="0.25">
      <c r="A18" s="7">
        <v>12</v>
      </c>
      <c r="B18" s="5">
        <v>45044.517361111109</v>
      </c>
      <c r="C18" s="6">
        <v>45046.789027777784</v>
      </c>
      <c r="D18" s="14">
        <f t="shared" si="0"/>
        <v>2</v>
      </c>
      <c r="E18" s="9">
        <f t="shared" si="1"/>
        <v>77</v>
      </c>
      <c r="F18" s="9">
        <f t="shared" si="9"/>
        <v>4711</v>
      </c>
      <c r="G18" s="9">
        <f t="shared" si="8"/>
        <v>282660</v>
      </c>
      <c r="H18" s="16">
        <f t="shared" si="2"/>
        <v>2023</v>
      </c>
      <c r="I18" s="16">
        <f t="shared" si="3"/>
        <v>4</v>
      </c>
      <c r="J18" s="16">
        <f t="shared" si="4"/>
        <v>28</v>
      </c>
      <c r="K18" s="10">
        <f t="shared" si="5"/>
        <v>45044.517361111109</v>
      </c>
      <c r="L18" s="13" t="str">
        <f t="shared" si="6"/>
        <v>VENDREDI</v>
      </c>
      <c r="M18" s="8">
        <f t="shared" si="7"/>
        <v>45044</v>
      </c>
    </row>
    <row r="19" spans="1:13" x14ac:dyDescent="0.25">
      <c r="A19" s="7">
        <v>13</v>
      </c>
      <c r="B19" s="5">
        <v>45048.559027777781</v>
      </c>
      <c r="C19" s="6">
        <v>45052.929027777784</v>
      </c>
      <c r="D19" s="14">
        <f t="shared" si="0"/>
        <v>4</v>
      </c>
      <c r="E19" s="9">
        <f t="shared" si="1"/>
        <v>128</v>
      </c>
      <c r="F19" s="9">
        <f t="shared" si="9"/>
        <v>7732</v>
      </c>
      <c r="G19" s="9">
        <f t="shared" si="8"/>
        <v>463920</v>
      </c>
      <c r="H19" s="16">
        <f t="shared" si="2"/>
        <v>2023</v>
      </c>
      <c r="I19" s="16">
        <f t="shared" si="3"/>
        <v>5</v>
      </c>
      <c r="J19" s="16">
        <f t="shared" si="4"/>
        <v>2</v>
      </c>
      <c r="K19" s="10">
        <f t="shared" si="5"/>
        <v>45048.559027777781</v>
      </c>
      <c r="L19" s="13" t="str">
        <f t="shared" si="6"/>
        <v>MARDI</v>
      </c>
      <c r="M19" s="8">
        <f t="shared" si="7"/>
        <v>45048</v>
      </c>
    </row>
    <row r="20" spans="1:13" x14ac:dyDescent="0.25">
      <c r="B20" s="2"/>
      <c r="C20" s="2"/>
    </row>
    <row r="21" spans="1:13" x14ac:dyDescent="0.25">
      <c r="B21" s="2"/>
      <c r="C21" s="2"/>
    </row>
    <row r="22" spans="1:13" x14ac:dyDescent="0.25">
      <c r="B22" s="2"/>
      <c r="C22" s="2" t="s">
        <v>23</v>
      </c>
    </row>
    <row r="23" spans="1:13" x14ac:dyDescent="0.25">
      <c r="B23" s="2"/>
      <c r="C23" s="2"/>
    </row>
    <row r="24" spans="1:13" x14ac:dyDescent="0.25">
      <c r="B24" s="2"/>
      <c r="C24" t="s">
        <v>24</v>
      </c>
    </row>
    <row r="25" spans="1:13" x14ac:dyDescent="0.25">
      <c r="B25" s="2"/>
      <c r="D25" t="s">
        <v>25</v>
      </c>
    </row>
    <row r="26" spans="1:13" x14ac:dyDescent="0.25">
      <c r="B26" s="2"/>
      <c r="C26" s="2"/>
    </row>
    <row r="27" spans="1:13" x14ac:dyDescent="0.25">
      <c r="B27" s="2"/>
      <c r="C27" s="11" t="s">
        <v>26</v>
      </c>
      <c r="D27" s="12"/>
      <c r="E27" s="12"/>
      <c r="F27" s="12"/>
      <c r="G27" s="12"/>
      <c r="H27" s="12"/>
      <c r="I27" s="12"/>
    </row>
    <row r="29" spans="1:13" x14ac:dyDescent="0.25">
      <c r="C29" t="s">
        <v>27</v>
      </c>
    </row>
    <row r="30" spans="1:13" x14ac:dyDescent="0.25">
      <c r="D30" t="s">
        <v>28</v>
      </c>
    </row>
    <row r="32" spans="1:13" x14ac:dyDescent="0.25">
      <c r="E32" s="7">
        <v>1</v>
      </c>
      <c r="F32" s="7" t="s">
        <v>29</v>
      </c>
      <c r="G32" s="1"/>
    </row>
    <row r="33" spans="3:7" x14ac:dyDescent="0.25">
      <c r="E33" s="7">
        <v>2</v>
      </c>
      <c r="F33" s="7" t="s">
        <v>30</v>
      </c>
      <c r="G33" s="1"/>
    </row>
    <row r="34" spans="3:7" x14ac:dyDescent="0.25">
      <c r="E34" s="7">
        <v>3</v>
      </c>
      <c r="F34" s="7" t="s">
        <v>31</v>
      </c>
      <c r="G34" s="1"/>
    </row>
    <row r="35" spans="3:7" x14ac:dyDescent="0.25">
      <c r="E35" s="7">
        <v>4</v>
      </c>
      <c r="F35" s="7" t="s">
        <v>32</v>
      </c>
      <c r="G35" s="1"/>
    </row>
    <row r="36" spans="3:7" x14ac:dyDescent="0.25">
      <c r="E36" s="7">
        <v>5</v>
      </c>
      <c r="F36" s="7" t="s">
        <v>33</v>
      </c>
      <c r="G36" s="1"/>
    </row>
    <row r="37" spans="3:7" x14ac:dyDescent="0.25">
      <c r="E37" s="7">
        <v>6</v>
      </c>
      <c r="F37" s="7" t="s">
        <v>34</v>
      </c>
      <c r="G37" s="1"/>
    </row>
    <row r="38" spans="3:7" x14ac:dyDescent="0.25">
      <c r="E38" s="7">
        <v>7</v>
      </c>
      <c r="F38" s="7" t="s">
        <v>35</v>
      </c>
      <c r="G38" s="1"/>
    </row>
    <row r="40" spans="3:7" x14ac:dyDescent="0.25">
      <c r="C40" t="s">
        <v>36</v>
      </c>
    </row>
    <row r="41" spans="3:7" x14ac:dyDescent="0.25">
      <c r="D41" s="1" t="s">
        <v>7</v>
      </c>
    </row>
    <row r="43" spans="3:7" x14ac:dyDescent="0.25">
      <c r="C43" t="s">
        <v>37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D725D-0B01-4632-8D5F-4D5BA51C759E}">
  <dimension ref="A3:B20"/>
  <sheetViews>
    <sheetView workbookViewId="0">
      <selection activeCell="A23" sqref="A23"/>
    </sheetView>
  </sheetViews>
  <sheetFormatPr baseColWidth="10" defaultRowHeight="15" x14ac:dyDescent="0.25"/>
  <cols>
    <col min="1" max="1" width="21" bestFit="1" customWidth="1"/>
    <col min="2" max="2" width="23.42578125" bestFit="1" customWidth="1"/>
  </cols>
  <sheetData>
    <row r="3" spans="1:2" x14ac:dyDescent="0.25">
      <c r="A3" s="17" t="s">
        <v>38</v>
      </c>
      <c r="B3" t="s">
        <v>56</v>
      </c>
    </row>
    <row r="4" spans="1:2" x14ac:dyDescent="0.25">
      <c r="A4" s="18" t="s">
        <v>40</v>
      </c>
      <c r="B4" s="20">
        <v>628</v>
      </c>
    </row>
    <row r="5" spans="1:2" x14ac:dyDescent="0.25">
      <c r="A5" s="19" t="s">
        <v>43</v>
      </c>
      <c r="B5" s="20">
        <v>69</v>
      </c>
    </row>
    <row r="6" spans="1:2" x14ac:dyDescent="0.25">
      <c r="A6" s="19" t="s">
        <v>44</v>
      </c>
      <c r="B6" s="20">
        <v>157</v>
      </c>
    </row>
    <row r="7" spans="1:2" x14ac:dyDescent="0.25">
      <c r="A7" s="19" t="s">
        <v>45</v>
      </c>
      <c r="B7" s="20">
        <v>79</v>
      </c>
    </row>
    <row r="8" spans="1:2" x14ac:dyDescent="0.25">
      <c r="A8" s="19" t="s">
        <v>46</v>
      </c>
      <c r="B8" s="20">
        <v>97</v>
      </c>
    </row>
    <row r="9" spans="1:2" x14ac:dyDescent="0.25">
      <c r="A9" s="19" t="s">
        <v>47</v>
      </c>
      <c r="B9" s="20">
        <v>143</v>
      </c>
    </row>
    <row r="10" spans="1:2" x14ac:dyDescent="0.25">
      <c r="A10" s="19" t="s">
        <v>48</v>
      </c>
      <c r="B10" s="20">
        <v>83</v>
      </c>
    </row>
    <row r="11" spans="1:2" x14ac:dyDescent="0.25">
      <c r="A11" s="18" t="s">
        <v>41</v>
      </c>
      <c r="B11" s="20">
        <v>557</v>
      </c>
    </row>
    <row r="12" spans="1:2" x14ac:dyDescent="0.25">
      <c r="A12" s="19" t="s">
        <v>49</v>
      </c>
      <c r="B12" s="20">
        <v>-98</v>
      </c>
    </row>
    <row r="13" spans="1:2" x14ac:dyDescent="0.25">
      <c r="A13" s="19" t="s">
        <v>50</v>
      </c>
      <c r="B13" s="20">
        <v>196</v>
      </c>
    </row>
    <row r="14" spans="1:2" x14ac:dyDescent="0.25">
      <c r="A14" s="19" t="s">
        <v>51</v>
      </c>
      <c r="B14" s="20">
        <v>222</v>
      </c>
    </row>
    <row r="15" spans="1:2" x14ac:dyDescent="0.25">
      <c r="A15" s="19" t="s">
        <v>52</v>
      </c>
      <c r="B15" s="20">
        <v>-79</v>
      </c>
    </row>
    <row r="16" spans="1:2" x14ac:dyDescent="0.25">
      <c r="A16" s="19" t="s">
        <v>53</v>
      </c>
      <c r="B16" s="20">
        <v>239</v>
      </c>
    </row>
    <row r="17" spans="1:2" x14ac:dyDescent="0.25">
      <c r="A17" s="19" t="s">
        <v>54</v>
      </c>
      <c r="B17" s="20">
        <v>77</v>
      </c>
    </row>
    <row r="18" spans="1:2" x14ac:dyDescent="0.25">
      <c r="A18" s="18" t="s">
        <v>42</v>
      </c>
      <c r="B18" s="20">
        <v>128</v>
      </c>
    </row>
    <row r="19" spans="1:2" x14ac:dyDescent="0.25">
      <c r="A19" s="19" t="s">
        <v>55</v>
      </c>
      <c r="B19" s="20">
        <v>128</v>
      </c>
    </row>
    <row r="20" spans="1:2" x14ac:dyDescent="0.25">
      <c r="A20" s="18" t="s">
        <v>39</v>
      </c>
      <c r="B20" s="20">
        <v>1313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TCD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Christian Schmidt</cp:lastModifiedBy>
  <cp:revision/>
  <dcterms:created xsi:type="dcterms:W3CDTF">2024-02-28T13:37:40Z</dcterms:created>
  <dcterms:modified xsi:type="dcterms:W3CDTF">2025-04-11T09:39:06Z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a7d8d5d-78e2-4a62-9fcd-016eb5e4c57c_Enabled">
    <vt:lpwstr>true</vt:lpwstr>
  </property>
  <property fmtid="{D5CDD505-2E9C-101B-9397-08002B2CF9AE}" pid="3" name="MSIP_Label_6a7d8d5d-78e2-4a62-9fcd-016eb5e4c57c_SetDate">
    <vt:lpwstr>2025-04-10T20:29:11Z</vt:lpwstr>
  </property>
  <property fmtid="{D5CDD505-2E9C-101B-9397-08002B2CF9AE}" pid="4" name="MSIP_Label_6a7d8d5d-78e2-4a62-9fcd-016eb5e4c57c_Method">
    <vt:lpwstr>Standard</vt:lpwstr>
  </property>
  <property fmtid="{D5CDD505-2E9C-101B-9397-08002B2CF9AE}" pid="5" name="MSIP_Label_6a7d8d5d-78e2-4a62-9fcd-016eb5e4c57c_Name">
    <vt:lpwstr>Général</vt:lpwstr>
  </property>
  <property fmtid="{D5CDD505-2E9C-101B-9397-08002B2CF9AE}" pid="6" name="MSIP_Label_6a7d8d5d-78e2-4a62-9fcd-016eb5e4c57c_SiteId">
    <vt:lpwstr>06e1fe28-5f8b-4075-bf6c-ae24be1a7992</vt:lpwstr>
  </property>
  <property fmtid="{D5CDD505-2E9C-101B-9397-08002B2CF9AE}" pid="7" name="MSIP_Label_6a7d8d5d-78e2-4a62-9fcd-016eb5e4c57c_ActionId">
    <vt:lpwstr>ff09b78e-c0ef-4852-b70d-a9385e92e32d</vt:lpwstr>
  </property>
  <property fmtid="{D5CDD505-2E9C-101B-9397-08002B2CF9AE}" pid="8" name="MSIP_Label_6a7d8d5d-78e2-4a62-9fcd-016eb5e4c57c_ContentBits">
    <vt:lpwstr>0</vt:lpwstr>
  </property>
  <property fmtid="{D5CDD505-2E9C-101B-9397-08002B2CF9AE}" pid="9" name="MSIP_Label_6a7d8d5d-78e2-4a62-9fcd-016eb5e4c57c_Tag">
    <vt:lpwstr>10, 3, 0, 2</vt:lpwstr>
  </property>
</Properties>
</file>