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480" yWindow="75" windowWidth="22110" windowHeight="8475"/>
  </bookViews>
  <sheets>
    <sheet name="TCD" sheetId="3" r:id="rId1"/>
    <sheet name="BDD" sheetId="2" r:id="rId2"/>
  </sheets>
  <externalReferences>
    <externalReference r:id="rId3"/>
    <externalReference r:id="rId4"/>
  </externalReferences>
  <definedNames>
    <definedName name="_xlnm._FilterDatabase" localSheetId="1" hidden="1">BDD!$B$1:$H$7</definedName>
    <definedName name="Période">[1]Réf!$F$3:$F$14</definedName>
  </definedNames>
  <calcPr calcId="144525"/>
  <pivotCaches>
    <pivotCache cacheId="64" r:id="rId5"/>
  </pivotCaches>
</workbook>
</file>

<file path=xl/calcChain.xml><?xml version="1.0" encoding="utf-8"?>
<calcChain xmlns="http://schemas.openxmlformats.org/spreadsheetml/2006/main">
  <c r="U7" i="3" l="1"/>
  <c r="T7" i="3"/>
  <c r="I13" i="2"/>
  <c r="I12" i="2"/>
  <c r="I11" i="2"/>
  <c r="I10" i="2"/>
  <c r="I9" i="2"/>
  <c r="I8" i="2"/>
  <c r="I7" i="2"/>
  <c r="I6" i="2"/>
  <c r="I5" i="2"/>
  <c r="I4" i="2"/>
  <c r="I3" i="2"/>
  <c r="I2" i="2"/>
  <c r="I1" i="2"/>
  <c r="R7" i="3"/>
  <c r="S7" i="3"/>
  <c r="L9" i="3" l="1"/>
  <c r="P9" i="3" s="1"/>
  <c r="L10" i="3"/>
  <c r="P10" i="3" s="1"/>
  <c r="L8" i="3"/>
  <c r="O8" i="3" s="1"/>
  <c r="R8" i="3" s="1"/>
  <c r="N7" i="2" l="1"/>
  <c r="N9" i="3"/>
  <c r="M9" i="3"/>
  <c r="O9" i="3"/>
  <c r="O10" i="3"/>
  <c r="N8" i="3"/>
  <c r="P8" i="3"/>
  <c r="N10" i="3"/>
  <c r="M10" i="3"/>
  <c r="M8" i="3"/>
  <c r="U8" i="3"/>
  <c r="R9" i="3"/>
  <c r="T8" i="3" l="1"/>
  <c r="S8" i="3"/>
  <c r="R10" i="3"/>
  <c r="U10" i="3" s="1"/>
  <c r="S10" i="3"/>
  <c r="U9" i="3"/>
  <c r="T9" i="3"/>
  <c r="S9" i="3"/>
  <c r="T10" i="3" l="1"/>
</calcChain>
</file>

<file path=xl/sharedStrings.xml><?xml version="1.0" encoding="utf-8"?>
<sst xmlns="http://schemas.openxmlformats.org/spreadsheetml/2006/main" count="101" uniqueCount="44">
  <si>
    <t>AIA</t>
  </si>
  <si>
    <t>Somme de Nombre opération</t>
  </si>
  <si>
    <t>Période</t>
  </si>
  <si>
    <t>Données YTD fin d'année</t>
  </si>
  <si>
    <t>Données YTD fin (m)</t>
  </si>
  <si>
    <t>PRODUIT</t>
  </si>
  <si>
    <t>PRESTATION</t>
  </si>
  <si>
    <t>Forecast</t>
  </si>
  <si>
    <t>Réel</t>
  </si>
  <si>
    <t>Réel (2014)</t>
  </si>
  <si>
    <t>GP (2015)</t>
  </si>
  <si>
    <t>GP (m)</t>
  </si>
  <si>
    <t>Réel (m)</t>
  </si>
  <si>
    <t>80% x GP (m)</t>
  </si>
  <si>
    <t>R &gt; GP</t>
  </si>
  <si>
    <t>GP &gt; R &gt; (80%xGP)</t>
  </si>
  <si>
    <t>R &lt; (80% x GP)</t>
  </si>
  <si>
    <t>Total général</t>
  </si>
  <si>
    <t>ACTIVITE</t>
  </si>
  <si>
    <t>(Tous)</t>
  </si>
  <si>
    <t>Étiquettes de colonnes</t>
  </si>
  <si>
    <t>Étiquettes de lignes</t>
  </si>
  <si>
    <t>Nombre opération</t>
  </si>
  <si>
    <t>ABC</t>
  </si>
  <si>
    <t>XXX</t>
  </si>
  <si>
    <t>FFF</t>
  </si>
  <si>
    <t>ARBRE</t>
  </si>
  <si>
    <t>FEUILLE</t>
  </si>
  <si>
    <t>TERRE</t>
  </si>
  <si>
    <t>DECOUPE</t>
  </si>
  <si>
    <t>RECYLAGE</t>
  </si>
  <si>
    <t>TRAITEMENT</t>
  </si>
  <si>
    <t>STRASBOURG</t>
  </si>
  <si>
    <t>réel 2014</t>
  </si>
  <si>
    <t>GP2015</t>
  </si>
  <si>
    <t>Réel/Forecast</t>
  </si>
  <si>
    <t>80%GP</t>
  </si>
  <si>
    <t>R&gt;GP</t>
  </si>
  <si>
    <t>42005 - Forecast</t>
  </si>
  <si>
    <t>42005 - Réel</t>
  </si>
  <si>
    <t>GP2015 - Forecast</t>
  </si>
  <si>
    <t>réel 2014 - Réel</t>
  </si>
  <si>
    <t>GP&gt;R&gt;80%GP</t>
  </si>
  <si>
    <t>R&lt;(80%GP)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</si>
</sst>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9">
    <xf numFmtId="0" fontId="0" fillId="0" borderId="0"/>
    <xf numFmtId="0" fontId="5" fillId="0" borderId="0"/>
    <xf numFmtId="0" fontId="5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</cellStyleXfs>
  <cellXfs count="45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3" fontId="0" fillId="6" borderId="6" xfId="0" applyNumberFormat="1" applyFill="1" applyBorder="1" applyAlignment="1">
      <alignment horizontal="center"/>
    </xf>
    <xf numFmtId="3" fontId="0" fillId="6" borderId="8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3" fontId="0" fillId="5" borderId="1" xfId="0" quotePrefix="1" applyNumberFormat="1" applyFill="1" applyBorder="1" applyAlignment="1">
      <alignment horizontal="center"/>
    </xf>
    <xf numFmtId="0" fontId="1" fillId="3" borderId="9" xfId="1" applyFont="1" applyFill="1" applyBorder="1" applyAlignment="1">
      <alignment horizontal="center" vertical="top"/>
    </xf>
    <xf numFmtId="0" fontId="1" fillId="3" borderId="9" xfId="1" applyFont="1" applyFill="1" applyBorder="1" applyAlignment="1">
      <alignment horizontal="center" vertical="top" wrapText="1"/>
    </xf>
    <xf numFmtId="0" fontId="0" fillId="0" borderId="0" xfId="0" applyFont="1"/>
    <xf numFmtId="0" fontId="6" fillId="7" borderId="9" xfId="1" applyFont="1" applyFill="1" applyBorder="1" applyAlignment="1">
      <alignment horizontal="left" vertical="center" wrapText="1"/>
    </xf>
    <xf numFmtId="0" fontId="6" fillId="7" borderId="9" xfId="1" applyFont="1" applyFill="1" applyBorder="1" applyAlignment="1">
      <alignment horizontal="left" vertical="center"/>
    </xf>
    <xf numFmtId="0" fontId="6" fillId="8" borderId="10" xfId="1" applyFont="1" applyFill="1" applyBorder="1" applyAlignment="1">
      <alignment horizontal="center" vertical="center"/>
    </xf>
    <xf numFmtId="17" fontId="6" fillId="8" borderId="10" xfId="1" applyNumberFormat="1" applyFont="1" applyFill="1" applyBorder="1" applyAlignment="1">
      <alignment horizontal="center" vertical="center"/>
    </xf>
    <xf numFmtId="0" fontId="8" fillId="9" borderId="0" xfId="1" applyFont="1" applyFill="1" applyAlignment="1">
      <alignment horizontal="left" vertical="center"/>
    </xf>
    <xf numFmtId="0" fontId="6" fillId="9" borderId="0" xfId="1" applyFont="1" applyFill="1" applyAlignment="1">
      <alignment horizontal="left" vertical="center"/>
    </xf>
    <xf numFmtId="0" fontId="0" fillId="0" borderId="0" xfId="0" pivotButton="1"/>
    <xf numFmtId="0" fontId="1" fillId="3" borderId="11" xfId="1" applyFont="1" applyFill="1" applyBorder="1" applyAlignment="1">
      <alignment horizontal="center" vertical="top" wrapText="1"/>
    </xf>
    <xf numFmtId="0" fontId="0" fillId="0" borderId="0" xfId="0" applyNumberFormat="1"/>
    <xf numFmtId="0" fontId="0" fillId="0" borderId="0" xfId="0" pivotButton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0" fillId="0" borderId="0" xfId="0" applyFont="1"/>
    <xf numFmtId="0" fontId="9" fillId="3" borderId="12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3" fontId="0" fillId="6" borderId="13" xfId="0" applyNumberFormat="1" applyFill="1" applyBorder="1" applyAlignment="1">
      <alignment horizontal="center"/>
    </xf>
    <xf numFmtId="3" fontId="0" fillId="6" borderId="14" xfId="0" applyNumberFormat="1" applyFill="1" applyBorder="1" applyAlignment="1">
      <alignment horizontal="center"/>
    </xf>
    <xf numFmtId="3" fontId="0" fillId="6" borderId="15" xfId="0" applyNumberFormat="1" applyFill="1" applyBorder="1" applyAlignment="1">
      <alignment horizontal="center"/>
    </xf>
    <xf numFmtId="3" fontId="0" fillId="6" borderId="16" xfId="0" applyNumberFormat="1" applyFill="1" applyBorder="1" applyAlignment="1">
      <alignment horizontal="center"/>
    </xf>
    <xf numFmtId="0" fontId="10" fillId="0" borderId="7" xfId="0" applyFont="1" applyBorder="1"/>
    <xf numFmtId="0" fontId="10" fillId="0" borderId="14" xfId="0" applyFont="1" applyBorder="1"/>
    <xf numFmtId="0" fontId="10" fillId="0" borderId="6" xfId="0" applyFont="1" applyBorder="1"/>
    <xf numFmtId="0" fontId="0" fillId="0" borderId="7" xfId="0" applyFont="1" applyBorder="1"/>
    <xf numFmtId="0" fontId="0" fillId="0" borderId="14" xfId="0" applyFont="1" applyBorder="1"/>
    <xf numFmtId="0" fontId="0" fillId="0" borderId="6" xfId="0" applyFont="1" applyBorder="1"/>
    <xf numFmtId="0" fontId="6" fillId="7" borderId="10" xfId="1" applyFont="1" applyFill="1" applyBorder="1" applyAlignment="1">
      <alignment horizontal="left" vertical="center"/>
    </xf>
    <xf numFmtId="0" fontId="6" fillId="7" borderId="10" xfId="1" applyFont="1" applyFill="1" applyBorder="1" applyAlignment="1">
      <alignment horizontal="left" vertical="center" wrapText="1"/>
    </xf>
    <xf numFmtId="1" fontId="0" fillId="0" borderId="0" xfId="0" applyNumberFormat="1"/>
  </cellXfs>
  <cellStyles count="9">
    <cellStyle name="Excel Built-in Normal" xfId="2"/>
    <cellStyle name="Excel Built-in Normal 2" xfId="7"/>
    <cellStyle name="Milliers 2" xfId="6"/>
    <cellStyle name="Normal" xfId="0" builtinId="0"/>
    <cellStyle name="Normal 2" xfId="4"/>
    <cellStyle name="Normal 2 2" xfId="8"/>
    <cellStyle name="Normal 3" xfId="1"/>
    <cellStyle name="Normal 4" xfId="3"/>
    <cellStyle name="Pourcentage 2" xfId="5"/>
  </cellStyles>
  <dxfs count="3">
    <dxf>
      <alignment vertical="center" readingOrder="0"/>
    </dxf>
    <dxf>
      <alignment horizontal="center" readingOrder="0"/>
    </dxf>
    <dxf>
      <numFmt numFmtId="1" formatCode="0"/>
    </dxf>
  </dxfs>
  <tableStyles count="0" defaultTableStyle="TableStyleMedium2" defaultPivotStyle="PivotStyleLight16"/>
  <colors>
    <mruColors>
      <color rgb="FFFF214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247650</xdr:colOff>
      <xdr:row>2</xdr:row>
      <xdr:rowOff>57150</xdr:rowOff>
    </xdr:from>
    <xdr:to>
      <xdr:col>21</xdr:col>
      <xdr:colOff>733425</xdr:colOff>
      <xdr:row>12</xdr:row>
      <xdr:rowOff>104775</xdr:rowOff>
    </xdr:to>
    <xdr:sp macro="" textlink="">
      <xdr:nvSpPr>
        <xdr:cNvPr id="2" name="Ellipse 1"/>
        <xdr:cNvSpPr/>
      </xdr:nvSpPr>
      <xdr:spPr>
        <a:xfrm>
          <a:off x="11401425" y="419100"/>
          <a:ext cx="5038725" cy="2105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190501</xdr:colOff>
      <xdr:row>10</xdr:row>
      <xdr:rowOff>158451</xdr:rowOff>
    </xdr:from>
    <xdr:to>
      <xdr:col>17</xdr:col>
      <xdr:colOff>194979</xdr:colOff>
      <xdr:row>18</xdr:row>
      <xdr:rowOff>76200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H="1">
          <a:off x="10553701" y="2215851"/>
          <a:ext cx="1585628" cy="13655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447675</xdr:colOff>
      <xdr:row>18</xdr:row>
      <xdr:rowOff>66676</xdr:rowOff>
    </xdr:from>
    <xdr:to>
      <xdr:col>15</xdr:col>
      <xdr:colOff>209550</xdr:colOff>
      <xdr:row>22</xdr:row>
      <xdr:rowOff>85726</xdr:rowOff>
    </xdr:to>
    <xdr:sp macro="" textlink="">
      <xdr:nvSpPr>
        <xdr:cNvPr id="5" name="ZoneTexte 4"/>
        <xdr:cNvSpPr txBox="1"/>
      </xdr:nvSpPr>
      <xdr:spPr>
        <a:xfrm>
          <a:off x="7648575" y="3571876"/>
          <a:ext cx="2924175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Est-il</a:t>
          </a:r>
          <a:r>
            <a:rPr lang="fr-FR" sz="1100" baseline="0"/>
            <a:t> possible de réaliser ces calculs directement dans le TCD ?</a:t>
          </a:r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219075</xdr:rowOff>
        </xdr:from>
        <xdr:to>
          <xdr:col>9</xdr:col>
          <xdr:colOff>704850</xdr:colOff>
          <xdr:row>0</xdr:row>
          <xdr:rowOff>219075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G\TdB%20COMEX\Construction%20nouveau%20TdB\Base%20de%20donn&#233;es%20PRODUC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G\TdB%20COMEX\Construction%20nouveau%20TdB\Consolid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is saisies"/>
      <sheetName val="BdD"/>
      <sheetName val="Réf"/>
    </sheetNames>
    <sheetDataSet>
      <sheetData sheetId="0"/>
      <sheetData sheetId="1"/>
      <sheetData sheetId="2">
        <row r="3">
          <cell r="F3">
            <v>42005</v>
          </cell>
        </row>
        <row r="4">
          <cell r="F4">
            <v>42036</v>
          </cell>
        </row>
        <row r="5">
          <cell r="F5">
            <v>42064</v>
          </cell>
        </row>
        <row r="6">
          <cell r="F6">
            <v>42095</v>
          </cell>
        </row>
        <row r="7">
          <cell r="F7">
            <v>42125</v>
          </cell>
        </row>
        <row r="8">
          <cell r="F8" t="str">
            <v>juin</v>
          </cell>
        </row>
        <row r="9">
          <cell r="F9">
            <v>42186</v>
          </cell>
        </row>
        <row r="10">
          <cell r="F10">
            <v>42217</v>
          </cell>
        </row>
        <row r="11">
          <cell r="F11">
            <v>42248</v>
          </cell>
        </row>
        <row r="12">
          <cell r="F12">
            <v>42278</v>
          </cell>
        </row>
        <row r="13">
          <cell r="F13">
            <v>42309</v>
          </cell>
        </row>
        <row r="14">
          <cell r="F14">
            <v>42339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"/>
      <sheetName val="BR"/>
      <sheetName val="BX"/>
      <sheetName val="CF"/>
      <sheetName val="CP"/>
      <sheetName val="TCD"/>
      <sheetName val="BDD"/>
      <sheetName val="Réf"/>
      <sheetName val="Conso Réel+Forecast"/>
      <sheetName val="Réalisation (original)"/>
      <sheetName val="Prévision (original)"/>
      <sheetName val="Réalisation trié"/>
      <sheetName val="Prévision trié"/>
    </sheetNames>
    <sheetDataSet>
      <sheetData sheetId="0"/>
      <sheetData sheetId="1"/>
      <sheetData sheetId="2"/>
      <sheetData sheetId="3"/>
      <sheetData sheetId="4"/>
      <sheetData sheetId="5">
        <row r="8">
          <cell r="S8" t="str">
            <v>R &gt; GP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YLENE" refreshedDate="42249.61990416667" createdVersion="4" refreshedVersion="4" minRefreshableVersion="3" recordCount="12">
  <cacheSource type="worksheet">
    <worksheetSource ref="B1:I13" sheet="BDD"/>
  </cacheSource>
  <cacheFields count="8">
    <cacheField name="ACTIVITE" numFmtId="0">
      <sharedItems count="3">
        <s v="ABC"/>
        <s v="XXX"/>
        <s v="FFF"/>
      </sharedItems>
    </cacheField>
    <cacheField name="PRODUIT" numFmtId="0">
      <sharedItems/>
    </cacheField>
    <cacheField name="PRESTATION" numFmtId="0">
      <sharedItems/>
    </cacheField>
    <cacheField name="Réel/Forecast" numFmtId="0">
      <sharedItems/>
    </cacheField>
    <cacheField name="AIA" numFmtId="0">
      <sharedItems count="1">
        <s v="STRASBOURG"/>
      </sharedItems>
    </cacheField>
    <cacheField name="Période" numFmtId="17">
      <sharedItems containsDate="1" containsMixedTypes="1" minDate="2015-01-01T00:00:00" maxDate="2015-01-02T00:00:00" count="3">
        <s v="GP2015"/>
        <d v="2015-01-01T00:00:00"/>
        <s v="réel 2014"/>
      </sharedItems>
    </cacheField>
    <cacheField name="Nombre opération" numFmtId="0">
      <sharedItems containsSemiMixedTypes="0" containsString="0" containsNumber="1" containsInteger="1" minValue="8" maxValue="3132"/>
    </cacheField>
    <cacheField name="Période - Réel/Forecast" numFmtId="0">
      <sharedItems count="8">
        <s v="GP2015 - Forecast"/>
        <s v="42005 - Réel"/>
        <s v="réel 2014 - Réel"/>
        <s v="42005 - Forecast"/>
        <s v="80%GP" f="1"/>
        <s v="R&gt;GP" f="1"/>
        <s v="GP&gt;R&gt;80%GP" f="1"/>
        <s v="R&lt;(80%GP)" f="1"/>
      </sharedItems>
    </cacheField>
  </cacheFields>
  <calculatedItems count="4">
    <calculatedItem formula="'Période - Réel/Forecast'['GP2015 - Forecast'] *0.8">
      <pivotArea cacheIndex="1" outline="0" fieldPosition="0">
        <references count="1">
          <reference field="7" count="1">
            <x v="4"/>
          </reference>
        </references>
      </pivotArea>
    </calculatedItem>
    <calculatedItem formula="IF('Période - Réel/Forecast'['réel 2014 - Réel'] &gt;='Période - Réel/Forecast'['GP2015 - Forecast'],'Période - Réel/Forecast'['réel 2014 - Réel'] )">
      <pivotArea cacheIndex="1" outline="0" fieldPosition="0">
        <references count="1">
          <reference field="7" count="1">
            <x v="5"/>
          </reference>
        </references>
      </pivotArea>
    </calculatedItem>
    <calculatedItem formula="IF(AND('Période - Réel/Forecast'['réel 2014 - Réel'] &lt;'Période - Réel/Forecast'['GP2015 - Forecast'],'Période - Réel/Forecast'['réel 2014 - Réel'] &gt;'Période - Réel/Forecast'['80%GP'] ),'Période - Réel/Forecast'['réel 2014 - Réel'] )">
      <pivotArea cacheIndex="1" outline="0" fieldPosition="0">
        <references count="1">
          <reference field="7" count="1">
            <x v="6"/>
          </reference>
        </references>
      </pivotArea>
    </calculatedItem>
    <calculatedItem formula="IF('Période - Réel/Forecast'['réel 2014 - Réel'] &lt;'Période - Réel/Forecast'['80%GP'],'Période - Réel/Forecast'['réel 2014 - Réel'] )">
      <pivotArea cacheIndex="1" outline="0" fieldPosition="0">
        <references count="1">
          <reference field="7" count="1">
            <x v="7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s v="ARBRE"/>
    <s v="DECOUPE"/>
    <s v="Forecast"/>
    <x v="0"/>
    <x v="0"/>
    <n v="12"/>
    <x v="0"/>
  </r>
  <r>
    <x v="1"/>
    <s v="FEUILLE"/>
    <s v="RECYLAGE"/>
    <s v="Forecast"/>
    <x v="0"/>
    <x v="0"/>
    <n v="12"/>
    <x v="0"/>
  </r>
  <r>
    <x v="2"/>
    <s v="TERRE"/>
    <s v="TRAITEMENT"/>
    <s v="Forecast"/>
    <x v="0"/>
    <x v="0"/>
    <n v="261"/>
    <x v="0"/>
  </r>
  <r>
    <x v="0"/>
    <s v="ARBRE"/>
    <s v="DECOUPE"/>
    <s v="Réel"/>
    <x v="0"/>
    <x v="1"/>
    <n v="12"/>
    <x v="1"/>
  </r>
  <r>
    <x v="1"/>
    <s v="FEUILLE"/>
    <s v="RECYLAGE"/>
    <s v="Réel"/>
    <x v="0"/>
    <x v="1"/>
    <n v="12"/>
    <x v="1"/>
  </r>
  <r>
    <x v="2"/>
    <s v="TERRE"/>
    <s v="TRAITEMENT"/>
    <s v="Réel"/>
    <x v="0"/>
    <x v="1"/>
    <n v="261"/>
    <x v="1"/>
  </r>
  <r>
    <x v="0"/>
    <s v="ARBRE"/>
    <s v="DECOUPE"/>
    <s v="Réel"/>
    <x v="0"/>
    <x v="2"/>
    <n v="144"/>
    <x v="2"/>
  </r>
  <r>
    <x v="1"/>
    <s v="FEUILLE"/>
    <s v="RECYLAGE"/>
    <s v="Réel"/>
    <x v="0"/>
    <x v="2"/>
    <n v="180"/>
    <x v="2"/>
  </r>
  <r>
    <x v="2"/>
    <s v="TERRE"/>
    <s v="TRAITEMENT"/>
    <s v="Réel"/>
    <x v="0"/>
    <x v="2"/>
    <n v="3132"/>
    <x v="2"/>
  </r>
  <r>
    <x v="0"/>
    <s v="ARBRE"/>
    <s v="DECOUPE"/>
    <s v="Forecast"/>
    <x v="0"/>
    <x v="1"/>
    <n v="8"/>
    <x v="3"/>
  </r>
  <r>
    <x v="1"/>
    <s v="FEUILLE"/>
    <s v="RECYLAGE"/>
    <s v="Forecast"/>
    <x v="0"/>
    <x v="1"/>
    <n v="258"/>
    <x v="3"/>
  </r>
  <r>
    <x v="2"/>
    <s v="TERRE"/>
    <s v="TRAITEMENT"/>
    <s v="Forecast"/>
    <x v="0"/>
    <x v="1"/>
    <n v="27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4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B4:J9" firstHeaderRow="1" firstDataRow="2" firstDataCol="1" rowPageCount="1" colPageCount="1"/>
  <pivotFields count="8">
    <pivotField axis="axisRow" showAll="0">
      <items count="4">
        <item x="0"/>
        <item x="2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showAll="0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umFmtId="17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numFmtId="3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showAll="0" defaultSubtotal="0">
      <items count="8">
        <item x="3"/>
        <item x="1"/>
        <item x="0"/>
        <item x="2"/>
        <item f="1" x="4"/>
        <item f="1" x="5"/>
        <item f="1" x="6"/>
        <item f="1" x="7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7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pageFields count="1">
    <pageField fld="4" hier="-1"/>
  </pageFields>
  <dataFields count="1">
    <dataField name="Somme de Nombre opération" fld="6" baseField="0" baseItem="0"/>
  </dataFields>
  <formats count="3">
    <format dxfId="0">
      <pivotArea field="0" type="button" dataOnly="0" labelOnly="1" outline="0" axis="axisRow" fieldPosition="0"/>
    </format>
    <format dxfId="1">
      <pivotArea field="0" type="button" dataOnly="0" labelOnly="1" outline="0" axis="axisRow" fieldPosition="0"/>
    </format>
    <format dxfId="2">
      <pivotArea outline="0" collapsedLevelsAreSubtotals="1" fieldPosition="0">
        <references count="1">
          <reference field="7" count="1" selected="0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0"/>
  <sheetViews>
    <sheetView showGridLines="0" tabSelected="1" topLeftCell="B1" zoomScale="80" zoomScaleNormal="80" workbookViewId="0">
      <selection activeCell="B1" sqref="B1"/>
    </sheetView>
  </sheetViews>
  <sheetFormatPr baseColWidth="10" defaultRowHeight="15" x14ac:dyDescent="0.25"/>
  <cols>
    <col min="2" max="2" width="27.7109375" customWidth="1"/>
    <col min="3" max="3" width="24.140625" customWidth="1"/>
    <col min="4" max="4" width="12.28515625" customWidth="1"/>
    <col min="5" max="5" width="17.42578125" customWidth="1"/>
    <col min="6" max="6" width="15.140625" customWidth="1"/>
    <col min="7" max="7" width="7.42578125" customWidth="1"/>
    <col min="8" max="8" width="6" customWidth="1"/>
    <col min="9" max="9" width="13.42578125" customWidth="1"/>
    <col min="10" max="10" width="11.28515625" customWidth="1"/>
    <col min="19" max="21" width="14.42578125" customWidth="1"/>
  </cols>
  <sheetData>
    <row r="2" spans="2:21" x14ac:dyDescent="0.25">
      <c r="B2" s="24" t="s">
        <v>0</v>
      </c>
      <c r="C2" t="s">
        <v>19</v>
      </c>
    </row>
    <row r="4" spans="2:21" x14ac:dyDescent="0.25">
      <c r="B4" s="24" t="s">
        <v>1</v>
      </c>
      <c r="C4" s="24" t="s">
        <v>20</v>
      </c>
      <c r="L4" s="2"/>
      <c r="M4" s="2"/>
      <c r="N4" s="2"/>
      <c r="O4" s="2"/>
      <c r="P4" s="2"/>
      <c r="Q4" s="2"/>
      <c r="S4" s="2"/>
      <c r="T4" s="2"/>
      <c r="U4" s="2"/>
    </row>
    <row r="5" spans="2:21" s="3" customFormat="1" ht="24" customHeight="1" x14ac:dyDescent="0.25">
      <c r="B5" s="27" t="s">
        <v>21</v>
      </c>
      <c r="C5" t="s">
        <v>38</v>
      </c>
      <c r="D5" t="s">
        <v>39</v>
      </c>
      <c r="E5" t="s">
        <v>40</v>
      </c>
      <c r="F5" t="s">
        <v>41</v>
      </c>
      <c r="G5" t="s">
        <v>36</v>
      </c>
      <c r="H5" t="s">
        <v>37</v>
      </c>
      <c r="I5" t="s">
        <v>42</v>
      </c>
      <c r="J5" t="s">
        <v>43</v>
      </c>
      <c r="L5" s="2"/>
      <c r="M5" s="8" t="s">
        <v>3</v>
      </c>
      <c r="N5" s="8"/>
      <c r="O5" s="7" t="s">
        <v>4</v>
      </c>
      <c r="P5" s="8"/>
      <c r="Q5" s="2"/>
      <c r="R5"/>
      <c r="S5" s="2"/>
      <c r="T5" s="2"/>
      <c r="U5" s="2"/>
    </row>
    <row r="6" spans="2:21" s="3" customFormat="1" ht="24" customHeight="1" x14ac:dyDescent="0.25">
      <c r="B6" s="13" t="s">
        <v>23</v>
      </c>
      <c r="C6" s="26">
        <v>8</v>
      </c>
      <c r="D6" s="26">
        <v>12</v>
      </c>
      <c r="E6" s="26">
        <v>12</v>
      </c>
      <c r="F6" s="26">
        <v>144</v>
      </c>
      <c r="G6" s="44">
        <v>9.6000000000000014</v>
      </c>
      <c r="H6" s="26">
        <v>144</v>
      </c>
      <c r="I6" s="26">
        <v>0</v>
      </c>
      <c r="J6" s="26">
        <v>0</v>
      </c>
      <c r="L6" s="4"/>
      <c r="M6" s="10" t="s">
        <v>10</v>
      </c>
      <c r="N6" s="9" t="s">
        <v>9</v>
      </c>
      <c r="O6" s="5" t="s">
        <v>11</v>
      </c>
      <c r="P6" s="9" t="s">
        <v>12</v>
      </c>
      <c r="Q6" s="1"/>
      <c r="R6" s="28" t="s">
        <v>13</v>
      </c>
      <c r="S6" s="30" t="s">
        <v>14</v>
      </c>
      <c r="T6" s="31" t="s">
        <v>15</v>
      </c>
      <c r="U6" s="31" t="s">
        <v>16</v>
      </c>
    </row>
    <row r="7" spans="2:21" x14ac:dyDescent="0.25">
      <c r="B7" s="13" t="s">
        <v>25</v>
      </c>
      <c r="C7" s="26">
        <v>270</v>
      </c>
      <c r="D7" s="26">
        <v>261</v>
      </c>
      <c r="E7" s="26">
        <v>261</v>
      </c>
      <c r="F7" s="26">
        <v>3132</v>
      </c>
      <c r="G7" s="44">
        <v>208.8</v>
      </c>
      <c r="H7" s="26">
        <v>3132</v>
      </c>
      <c r="I7" s="26">
        <v>0</v>
      </c>
      <c r="J7" s="26">
        <v>0</v>
      </c>
      <c r="L7" s="6" t="s">
        <v>23</v>
      </c>
      <c r="M7" s="14">
        <v>8</v>
      </c>
      <c r="N7" s="14">
        <v>12</v>
      </c>
      <c r="O7" s="14">
        <v>12</v>
      </c>
      <c r="P7" s="14">
        <v>144</v>
      </c>
      <c r="R7" s="11">
        <f>+O7*80%</f>
        <v>9.6000000000000014</v>
      </c>
      <c r="S7" s="32">
        <f>IF(P7&gt;=O7,P7)</f>
        <v>144</v>
      </c>
      <c r="T7" s="33" t="b">
        <f>IF(AND(P7&lt;O7,P7&gt;R7),P7)</f>
        <v>0</v>
      </c>
      <c r="U7" s="33" t="b">
        <f>IF(P7&lt;R7,P7)</f>
        <v>0</v>
      </c>
    </row>
    <row r="8" spans="2:21" x14ac:dyDescent="0.25">
      <c r="B8" s="13" t="s">
        <v>24</v>
      </c>
      <c r="C8" s="26">
        <v>258</v>
      </c>
      <c r="D8" s="26">
        <v>12</v>
      </c>
      <c r="E8" s="26">
        <v>12</v>
      </c>
      <c r="F8" s="26">
        <v>180</v>
      </c>
      <c r="G8" s="44">
        <v>9.6000000000000014</v>
      </c>
      <c r="H8" s="26">
        <v>180</v>
      </c>
      <c r="I8" s="26">
        <v>0</v>
      </c>
      <c r="J8" s="26">
        <v>0</v>
      </c>
      <c r="L8" s="6" t="str">
        <f>+B7</f>
        <v>FFF</v>
      </c>
      <c r="M8" s="14">
        <f>SUMPRODUCT(--ISNUMBER(SEARCH($L8,$B$7:$B$9))*($C$7:$C$9))</f>
        <v>270</v>
      </c>
      <c r="N8" s="14">
        <f>SUMPRODUCT(--ISNUMBER(SEARCH($L8,$B$7:$B$9))*($D$7:$D$9))</f>
        <v>261</v>
      </c>
      <c r="O8" s="14">
        <f>SUMPRODUCT(--ISNUMBER(SEARCH($L8,$B$7:$B$9))*($E$7:$E$9))</f>
        <v>261</v>
      </c>
      <c r="P8" s="14">
        <f>SUMPRODUCT(--ISNUMBER(SEARCH($L8,$B$7:$B$9))*($F$7:$F$9))</f>
        <v>3132</v>
      </c>
      <c r="Q8" s="1"/>
      <c r="R8" s="11">
        <f>+O8*80%</f>
        <v>208.8</v>
      </c>
      <c r="S8" s="32">
        <f>IF(P8&gt;=O8,P8)</f>
        <v>3132</v>
      </c>
      <c r="T8" s="33" t="b">
        <f>IF(AND(P8&lt;O8,P8&gt;R8),P8)</f>
        <v>0</v>
      </c>
      <c r="U8" s="33" t="b">
        <f>IF(P8&lt;R8,P8)</f>
        <v>0</v>
      </c>
    </row>
    <row r="9" spans="2:21" x14ac:dyDescent="0.25">
      <c r="B9" s="13" t="s">
        <v>17</v>
      </c>
      <c r="C9" s="26">
        <v>536</v>
      </c>
      <c r="D9" s="26">
        <v>285</v>
      </c>
      <c r="E9" s="26">
        <v>285</v>
      </c>
      <c r="F9" s="26">
        <v>3456</v>
      </c>
      <c r="G9" s="44">
        <v>228</v>
      </c>
      <c r="H9" s="26">
        <v>3456</v>
      </c>
      <c r="I9" s="26">
        <v>0</v>
      </c>
      <c r="J9" s="26">
        <v>0</v>
      </c>
      <c r="L9" s="6" t="str">
        <f>+B8</f>
        <v>XXX</v>
      </c>
      <c r="M9" s="14">
        <f>SUMPRODUCT(--ISNUMBER(SEARCH($L9,$B$7:$B$9))*($C$7:$C$9))</f>
        <v>258</v>
      </c>
      <c r="N9" s="14">
        <f>SUMPRODUCT(--ISNUMBER(SEARCH($L9,$B$7:$B$9))*($D$7:$D$9))</f>
        <v>12</v>
      </c>
      <c r="O9" s="14">
        <f>SUMPRODUCT(--ISNUMBER(SEARCH($L9,$B$7:$B$9))*($E$7:$E$9))</f>
        <v>12</v>
      </c>
      <c r="P9" s="14">
        <f>SUMPRODUCT(--ISNUMBER(SEARCH($L9,$B$7:$B$9))*($F$7:$F$9))</f>
        <v>180</v>
      </c>
      <c r="Q9" s="1"/>
      <c r="R9" s="11">
        <f>+O9*80%</f>
        <v>9.6000000000000014</v>
      </c>
      <c r="S9" s="32">
        <f>IF(P9&gt;=O9,P9)</f>
        <v>180</v>
      </c>
      <c r="T9" s="33" t="b">
        <f>IF(AND(P9&lt;O9,P9&gt;R9),P9)</f>
        <v>0</v>
      </c>
      <c r="U9" s="33" t="b">
        <f>IF(P9&lt;R9,P9)</f>
        <v>0</v>
      </c>
    </row>
    <row r="10" spans="2:21" x14ac:dyDescent="0.25">
      <c r="L10" s="6" t="str">
        <f>+B9</f>
        <v>Total général</v>
      </c>
      <c r="M10" s="14">
        <f>SUMPRODUCT(--ISNUMBER(SEARCH($L10,$B$7:$B$9))*($C$7:$C$9))</f>
        <v>536</v>
      </c>
      <c r="N10" s="14">
        <f>SUMPRODUCT(--ISNUMBER(SEARCH($L10,$B$7:$B$9))*($D$7:$D$9))</f>
        <v>285</v>
      </c>
      <c r="O10" s="14">
        <f>SUMPRODUCT(--ISNUMBER(SEARCH($L10,$B$7:$B$9))*($E$7:$E$9))</f>
        <v>285</v>
      </c>
      <c r="P10" s="14">
        <f>SUMPRODUCT(--ISNUMBER(SEARCH($L10,$B$7:$B$9))*($F$7:$F$9))</f>
        <v>3456</v>
      </c>
      <c r="Q10" s="1"/>
      <c r="R10" s="12">
        <f>+O10*80%</f>
        <v>228</v>
      </c>
      <c r="S10" s="34">
        <f>IF(P10&gt;=O10,P10)</f>
        <v>3456</v>
      </c>
      <c r="T10" s="35" t="b">
        <f>IF(AND(P10&lt;O10,P10&gt;R10),P10)</f>
        <v>0</v>
      </c>
      <c r="U10" s="35" t="b">
        <f>IF(P10&lt;R10,P10)</f>
        <v>0</v>
      </c>
    </row>
  </sheetData>
  <pageMargins left="0.7" right="0.7" top="0.75" bottom="0.75" header="0.3" footer="0.3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2C7413A2-6A1E-431F-8176-10E3F74BDD1A}">
            <x14:iconSet iconSet="3Triangles">
              <x14:cfvo type="percent">
                <xm:f>0</xm:f>
              </x14:cfvo>
              <x14:cfvo type="percent">
                <xm:f>0</xm:f>
              </x14:cfvo>
              <x14:cfvo type="num">
                <xm:f>0</xm:f>
              </x14:cfvo>
            </x14:iconSet>
          </x14:cfRule>
          <xm:sqref>S7:S8</xm:sqref>
        </x14:conditionalFormatting>
        <x14:conditionalFormatting xmlns:xm="http://schemas.microsoft.com/office/excel/2006/main">
          <x14:cfRule type="iconSet" priority="3" id="{724DDC59-71E6-49D4-8DEA-99E19D216A23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iangles" iconId="0"/>
              <x14:cfIcon iconSet="3Triangles" iconId="1"/>
              <x14:cfIcon iconSet="3Triangles" iconId="1"/>
            </x14:iconSet>
          </x14:cfRule>
          <x14:cfRule type="iconSet" priority="4" id="{253D6486-06E1-414B-A56B-9318C4C9D176}">
            <x14:iconSet iconSet="3Triangles">
              <x14:cfvo type="percent">
                <xm:f>0</xm:f>
              </x14:cfvo>
              <x14:cfvo type="percent">
                <xm:f>0</xm:f>
              </x14:cfvo>
              <x14:cfvo type="num">
                <xm:f>0</xm:f>
              </x14:cfvo>
            </x14:iconSet>
          </x14:cfRule>
          <xm:sqref>T7:T10</xm:sqref>
        </x14:conditionalFormatting>
        <x14:conditionalFormatting xmlns:xm="http://schemas.microsoft.com/office/excel/2006/main">
          <x14:cfRule type="iconSet" priority="2" id="{68FB4396-6C4B-4C02-9E12-2BD4B5232C72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iangles" iconId="0"/>
              <x14:cfIcon iconSet="3Triangles" iconId="0"/>
              <x14:cfIcon iconSet="3Triangles" iconId="0"/>
            </x14:iconSet>
          </x14:cfRule>
          <xm:sqref>U7:U8</xm:sqref>
        </x14:conditionalFormatting>
        <x14:conditionalFormatting xmlns:xm="http://schemas.microsoft.com/office/excel/2006/main">
          <x14:cfRule type="iconSet" priority="1" id="{78EC749C-A8EC-4DC7-93A9-D3CC6E0EDC9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iangles" iconId="0"/>
              <x14:cfIcon iconSet="3Triangles" iconId="0"/>
              <x14:cfIcon iconSet="3Triangles" iconId="0"/>
            </x14:iconSet>
          </x14:cfRule>
          <xm:sqref>U9:U10</xm:sqref>
        </x14:conditionalFormatting>
        <x14:conditionalFormatting xmlns:xm="http://schemas.microsoft.com/office/excel/2006/main">
          <x14:cfRule type="iconSet" priority="6" id="{19551622-A483-4643-8304-67AF9F3A4F6A}">
            <x14:iconSet iconSet="3Triangles">
              <x14:cfvo type="percent">
                <xm:f>0</xm:f>
              </x14:cfvo>
              <x14:cfvo type="percent">
                <xm:f>0</xm:f>
              </x14:cfvo>
              <x14:cfvo type="num">
                <xm:f>0</xm:f>
              </x14:cfvo>
            </x14:iconSet>
          </x14:cfRule>
          <xm:sqref>S9:S10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Q13"/>
  <sheetViews>
    <sheetView showGridLines="0" zoomScale="80" zoomScaleNormal="80" workbookViewId="0">
      <pane ySplit="1" topLeftCell="A2" activePane="bottomLeft" state="frozen"/>
      <selection activeCell="M20" sqref="M20"/>
      <selection pane="bottomLeft" activeCell="H8" sqref="H8"/>
    </sheetView>
  </sheetViews>
  <sheetFormatPr baseColWidth="10" defaultColWidth="11.5703125" defaultRowHeight="15" x14ac:dyDescent="0.25"/>
  <cols>
    <col min="1" max="1" width="11.5703125" style="17"/>
    <col min="2" max="2" width="26.85546875" style="22" bestFit="1" customWidth="1"/>
    <col min="3" max="3" width="43" style="23" bestFit="1" customWidth="1"/>
    <col min="4" max="4" width="45.42578125" style="23" bestFit="1" customWidth="1"/>
    <col min="5" max="5" width="45.42578125" style="23" customWidth="1"/>
    <col min="6" max="6" width="16.5703125" style="17" bestFit="1" customWidth="1"/>
    <col min="7" max="8" width="11.5703125" style="17"/>
    <col min="9" max="9" width="24.42578125" style="17" bestFit="1" customWidth="1"/>
    <col min="10" max="14" width="11.5703125" style="17"/>
    <col min="15" max="17" width="14.42578125" style="17" customWidth="1"/>
    <col min="18" max="16384" width="11.5703125" style="17"/>
  </cols>
  <sheetData>
    <row r="1" spans="2:17" ht="60.6" customHeight="1" x14ac:dyDescent="0.25">
      <c r="B1" s="15" t="s">
        <v>18</v>
      </c>
      <c r="C1" s="15" t="s">
        <v>5</v>
      </c>
      <c r="D1" s="15" t="s">
        <v>6</v>
      </c>
      <c r="E1" s="15" t="s">
        <v>35</v>
      </c>
      <c r="F1" s="16" t="s">
        <v>0</v>
      </c>
      <c r="G1" s="16" t="s">
        <v>2</v>
      </c>
      <c r="H1" s="25" t="s">
        <v>22</v>
      </c>
      <c r="I1" s="15" t="str">
        <f>G1&amp;" - "&amp;E1</f>
        <v>Période - Réel/Forecast</v>
      </c>
    </row>
    <row r="2" spans="2:17" ht="14.45" x14ac:dyDescent="0.3">
      <c r="B2" s="18" t="s">
        <v>23</v>
      </c>
      <c r="C2" s="19" t="s">
        <v>26</v>
      </c>
      <c r="D2" s="19" t="s">
        <v>29</v>
      </c>
      <c r="E2" s="42" t="s">
        <v>7</v>
      </c>
      <c r="F2" s="20" t="s">
        <v>32</v>
      </c>
      <c r="G2" s="21" t="s">
        <v>34</v>
      </c>
      <c r="H2" s="20">
        <v>12</v>
      </c>
      <c r="I2" s="17" t="str">
        <f t="shared" ref="I2:I13" si="0">G2&amp;" - "&amp;E2</f>
        <v>GP2015 - Forecast</v>
      </c>
    </row>
    <row r="3" spans="2:17" ht="14.45" x14ac:dyDescent="0.3">
      <c r="B3" s="18" t="s">
        <v>24</v>
      </c>
      <c r="C3" s="18" t="s">
        <v>27</v>
      </c>
      <c r="D3" s="19" t="s">
        <v>30</v>
      </c>
      <c r="E3" s="42" t="s">
        <v>7</v>
      </c>
      <c r="F3" s="20" t="s">
        <v>32</v>
      </c>
      <c r="G3" s="21" t="s">
        <v>34</v>
      </c>
      <c r="H3" s="20">
        <v>12</v>
      </c>
      <c r="I3" s="17" t="str">
        <f t="shared" si="0"/>
        <v>GP2015 - Forecast</v>
      </c>
    </row>
    <row r="4" spans="2:17" ht="14.45" x14ac:dyDescent="0.3">
      <c r="B4" s="18" t="s">
        <v>25</v>
      </c>
      <c r="C4" s="18" t="s">
        <v>28</v>
      </c>
      <c r="D4" s="18" t="s">
        <v>31</v>
      </c>
      <c r="E4" s="43" t="s">
        <v>7</v>
      </c>
      <c r="F4" s="20" t="s">
        <v>32</v>
      </c>
      <c r="G4" s="21" t="s">
        <v>34</v>
      </c>
      <c r="H4" s="20">
        <v>261</v>
      </c>
      <c r="I4" s="17" t="str">
        <f t="shared" si="0"/>
        <v>GP2015 - Forecast</v>
      </c>
    </row>
    <row r="5" spans="2:17" x14ac:dyDescent="0.25">
      <c r="B5" s="18" t="s">
        <v>23</v>
      </c>
      <c r="C5" s="19" t="s">
        <v>26</v>
      </c>
      <c r="D5" s="19" t="s">
        <v>29</v>
      </c>
      <c r="E5" s="42" t="s">
        <v>8</v>
      </c>
      <c r="F5" s="20" t="s">
        <v>32</v>
      </c>
      <c r="G5" s="21">
        <v>42005</v>
      </c>
      <c r="H5" s="20">
        <v>12</v>
      </c>
      <c r="I5" s="17" t="str">
        <f t="shared" si="0"/>
        <v>42005 - Réel</v>
      </c>
    </row>
    <row r="6" spans="2:17" x14ac:dyDescent="0.25">
      <c r="B6" s="18" t="s">
        <v>24</v>
      </c>
      <c r="C6" s="18" t="s">
        <v>27</v>
      </c>
      <c r="D6" s="19" t="s">
        <v>30</v>
      </c>
      <c r="E6" s="42" t="s">
        <v>8</v>
      </c>
      <c r="F6" s="20" t="s">
        <v>32</v>
      </c>
      <c r="G6" s="21">
        <v>42005</v>
      </c>
      <c r="H6" s="20">
        <v>12</v>
      </c>
      <c r="I6" s="17" t="str">
        <f t="shared" si="0"/>
        <v>42005 - Réel</v>
      </c>
      <c r="N6" s="29"/>
      <c r="O6" s="36"/>
      <c r="P6" s="37"/>
      <c r="Q6" s="38"/>
    </row>
    <row r="7" spans="2:17" x14ac:dyDescent="0.25">
      <c r="B7" s="18" t="s">
        <v>25</v>
      </c>
      <c r="C7" s="18" t="s">
        <v>28</v>
      </c>
      <c r="D7" s="18" t="s">
        <v>31</v>
      </c>
      <c r="E7" s="43" t="s">
        <v>8</v>
      </c>
      <c r="F7" s="20" t="s">
        <v>32</v>
      </c>
      <c r="G7" s="21">
        <v>42005</v>
      </c>
      <c r="H7" s="20">
        <v>261</v>
      </c>
      <c r="I7" s="17" t="str">
        <f t="shared" si="0"/>
        <v>42005 - Réel</v>
      </c>
      <c r="N7" s="17">
        <f>+K7*80%</f>
        <v>0</v>
      </c>
      <c r="O7" s="39"/>
      <c r="P7" s="40"/>
      <c r="Q7" s="41"/>
    </row>
    <row r="8" spans="2:17" x14ac:dyDescent="0.25">
      <c r="B8" s="18" t="s">
        <v>23</v>
      </c>
      <c r="C8" s="19" t="s">
        <v>26</v>
      </c>
      <c r="D8" s="19" t="s">
        <v>29</v>
      </c>
      <c r="E8" s="42" t="s">
        <v>8</v>
      </c>
      <c r="F8" s="20" t="s">
        <v>32</v>
      </c>
      <c r="G8" s="21" t="s">
        <v>33</v>
      </c>
      <c r="H8" s="20">
        <v>144</v>
      </c>
      <c r="I8" s="17" t="str">
        <f t="shared" si="0"/>
        <v>réel 2014 - Réel</v>
      </c>
      <c r="O8" s="39"/>
      <c r="P8" s="40"/>
      <c r="Q8" s="41"/>
    </row>
    <row r="9" spans="2:17" x14ac:dyDescent="0.25">
      <c r="B9" s="18" t="s">
        <v>24</v>
      </c>
      <c r="C9" s="18" t="s">
        <v>27</v>
      </c>
      <c r="D9" s="19" t="s">
        <v>30</v>
      </c>
      <c r="E9" s="42" t="s">
        <v>8</v>
      </c>
      <c r="F9" s="20" t="s">
        <v>32</v>
      </c>
      <c r="G9" s="21" t="s">
        <v>33</v>
      </c>
      <c r="H9" s="20">
        <v>180</v>
      </c>
      <c r="I9" s="17" t="str">
        <f t="shared" si="0"/>
        <v>réel 2014 - Réel</v>
      </c>
      <c r="O9" s="39"/>
      <c r="P9" s="40"/>
      <c r="Q9" s="41"/>
    </row>
    <row r="10" spans="2:17" x14ac:dyDescent="0.25">
      <c r="B10" s="18" t="s">
        <v>25</v>
      </c>
      <c r="C10" s="18" t="s">
        <v>28</v>
      </c>
      <c r="D10" s="18" t="s">
        <v>31</v>
      </c>
      <c r="E10" s="43" t="s">
        <v>8</v>
      </c>
      <c r="F10" s="20" t="s">
        <v>32</v>
      </c>
      <c r="G10" s="21" t="s">
        <v>33</v>
      </c>
      <c r="H10" s="20">
        <v>3132</v>
      </c>
      <c r="I10" s="17" t="str">
        <f t="shared" si="0"/>
        <v>réel 2014 - Réel</v>
      </c>
    </row>
    <row r="11" spans="2:17" ht="14.45" x14ac:dyDescent="0.3">
      <c r="B11" s="18" t="s">
        <v>23</v>
      </c>
      <c r="C11" s="19" t="s">
        <v>26</v>
      </c>
      <c r="D11" s="19" t="s">
        <v>29</v>
      </c>
      <c r="E11" s="42" t="s">
        <v>7</v>
      </c>
      <c r="F11" s="20" t="s">
        <v>32</v>
      </c>
      <c r="G11" s="21">
        <v>42005</v>
      </c>
      <c r="H11" s="20">
        <v>8</v>
      </c>
      <c r="I11" s="17" t="str">
        <f t="shared" si="0"/>
        <v>42005 - Forecast</v>
      </c>
    </row>
    <row r="12" spans="2:17" ht="14.45" x14ac:dyDescent="0.3">
      <c r="B12" s="18" t="s">
        <v>24</v>
      </c>
      <c r="C12" s="18" t="s">
        <v>27</v>
      </c>
      <c r="D12" s="19" t="s">
        <v>30</v>
      </c>
      <c r="E12" s="42" t="s">
        <v>7</v>
      </c>
      <c r="F12" s="20" t="s">
        <v>32</v>
      </c>
      <c r="G12" s="21">
        <v>42005</v>
      </c>
      <c r="H12" s="20">
        <v>258</v>
      </c>
      <c r="I12" s="17" t="str">
        <f t="shared" si="0"/>
        <v>42005 - Forecast</v>
      </c>
    </row>
    <row r="13" spans="2:17" ht="14.45" x14ac:dyDescent="0.3">
      <c r="B13" s="18" t="s">
        <v>25</v>
      </c>
      <c r="C13" s="18" t="s">
        <v>28</v>
      </c>
      <c r="D13" s="18" t="s">
        <v>31</v>
      </c>
      <c r="E13" s="43" t="s">
        <v>7</v>
      </c>
      <c r="F13" s="20" t="s">
        <v>32</v>
      </c>
      <c r="G13" s="21">
        <v>42005</v>
      </c>
      <c r="H13" s="20">
        <v>270</v>
      </c>
      <c r="I13" s="17" t="str">
        <f t="shared" si="0"/>
        <v>42005 - Forecast</v>
      </c>
    </row>
  </sheetData>
  <autoFilter ref="B1:H7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>
                  <from>
                    <xdr:col>9</xdr:col>
                    <xdr:colOff>0</xdr:colOff>
                    <xdr:row>0</xdr:row>
                    <xdr:rowOff>219075</xdr:rowOff>
                  </from>
                  <to>
                    <xdr:col>9</xdr:col>
                    <xdr:colOff>704850</xdr:colOff>
                    <xdr:row>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BDD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UYSAL Gabriel ICT III A</dc:creator>
  <cp:lastModifiedBy>MARYLENE</cp:lastModifiedBy>
  <dcterms:created xsi:type="dcterms:W3CDTF">2015-08-27T07:29:05Z</dcterms:created>
  <dcterms:modified xsi:type="dcterms:W3CDTF">2015-09-02T13:04:56Z</dcterms:modified>
</cp:coreProperties>
</file>