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c\Bureau\"/>
    </mc:Choice>
  </mc:AlternateContent>
  <bookViews>
    <workbookView xWindow="0" yWindow="0" windowWidth="18870" windowHeight="7815" activeTab="1"/>
  </bookViews>
  <sheets>
    <sheet name="Données" sheetId="1" r:id="rId1"/>
    <sheet name="Exemple (2)" sheetId="2" r:id="rId2"/>
  </sheets>
  <externalReferences>
    <externalReference r:id="rId3"/>
  </externalReferences>
  <definedNames>
    <definedName name="_xlnm.Print_Area" localSheetId="1">'Exemple (2)'!$B$1:$M$52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2" l="1"/>
  <c r="K51" i="2"/>
  <c r="J51" i="2"/>
  <c r="G51" i="2"/>
  <c r="M51" i="2" s="1"/>
  <c r="F51" i="2"/>
  <c r="M50" i="2"/>
  <c r="K50" i="2"/>
  <c r="J50" i="2"/>
  <c r="G50" i="2"/>
  <c r="F50" i="2"/>
  <c r="L50" i="2" s="1"/>
  <c r="K49" i="2"/>
  <c r="J49" i="2"/>
  <c r="G49" i="2"/>
  <c r="M49" i="2" s="1"/>
  <c r="F49" i="2"/>
  <c r="L49" i="2" s="1"/>
  <c r="K48" i="2"/>
  <c r="J48" i="2"/>
  <c r="G48" i="2"/>
  <c r="M48" i="2" s="1"/>
  <c r="F48" i="2"/>
  <c r="K47" i="2"/>
  <c r="J47" i="2"/>
  <c r="G47" i="2"/>
  <c r="M47" i="2" s="1"/>
  <c r="F47" i="2"/>
  <c r="L47" i="2" s="1"/>
  <c r="K46" i="2"/>
  <c r="J46" i="2"/>
  <c r="G46" i="2"/>
  <c r="M46" i="2" s="1"/>
  <c r="F46" i="2"/>
  <c r="K45" i="2"/>
  <c r="J45" i="2"/>
  <c r="J52" i="2" s="1"/>
  <c r="G45" i="2"/>
  <c r="F45" i="2"/>
  <c r="M43" i="2"/>
  <c r="K43" i="2"/>
  <c r="J43" i="2"/>
  <c r="G43" i="2"/>
  <c r="F43" i="2"/>
  <c r="L43" i="2" s="1"/>
  <c r="K42" i="2"/>
  <c r="J42" i="2"/>
  <c r="G42" i="2"/>
  <c r="M42" i="2" s="1"/>
  <c r="F42" i="2"/>
  <c r="L42" i="2" s="1"/>
  <c r="K41" i="2"/>
  <c r="J41" i="2"/>
  <c r="G41" i="2"/>
  <c r="M41" i="2" s="1"/>
  <c r="F41" i="2"/>
  <c r="K40" i="2"/>
  <c r="J40" i="2"/>
  <c r="G40" i="2"/>
  <c r="M40" i="2" s="1"/>
  <c r="F40" i="2"/>
  <c r="L40" i="2" s="1"/>
  <c r="K39" i="2"/>
  <c r="J39" i="2"/>
  <c r="G39" i="2"/>
  <c r="M39" i="2" s="1"/>
  <c r="F39" i="2"/>
  <c r="K38" i="2"/>
  <c r="J38" i="2"/>
  <c r="G38" i="2"/>
  <c r="M38" i="2" s="1"/>
  <c r="F38" i="2"/>
  <c r="K37" i="2"/>
  <c r="K44" i="2" s="1"/>
  <c r="J37" i="2"/>
  <c r="G37" i="2"/>
  <c r="G44" i="2" s="1"/>
  <c r="F37" i="2"/>
  <c r="K35" i="2"/>
  <c r="J35" i="2"/>
  <c r="G35" i="2"/>
  <c r="M35" i="2" s="1"/>
  <c r="F35" i="2"/>
  <c r="K34" i="2"/>
  <c r="J34" i="2"/>
  <c r="G34" i="2"/>
  <c r="M34" i="2" s="1"/>
  <c r="F34" i="2"/>
  <c r="K33" i="2"/>
  <c r="J33" i="2"/>
  <c r="G33" i="2"/>
  <c r="M33" i="2" s="1"/>
  <c r="F33" i="2"/>
  <c r="M32" i="2"/>
  <c r="K32" i="2"/>
  <c r="J32" i="2"/>
  <c r="G32" i="2"/>
  <c r="F32" i="2"/>
  <c r="L32" i="2" s="1"/>
  <c r="K31" i="2"/>
  <c r="J31" i="2"/>
  <c r="J36" i="2" s="1"/>
  <c r="G31" i="2"/>
  <c r="M31" i="2" s="1"/>
  <c r="F31" i="2"/>
  <c r="L31" i="2" s="1"/>
  <c r="K30" i="2"/>
  <c r="J30" i="2"/>
  <c r="G30" i="2"/>
  <c r="M30" i="2" s="1"/>
  <c r="F30" i="2"/>
  <c r="K29" i="2"/>
  <c r="J29" i="2"/>
  <c r="G29" i="2"/>
  <c r="F29" i="2"/>
  <c r="F36" i="2" s="1"/>
  <c r="K27" i="2"/>
  <c r="J27" i="2"/>
  <c r="G27" i="2"/>
  <c r="M27" i="2" s="1"/>
  <c r="F27" i="2"/>
  <c r="K26" i="2"/>
  <c r="J26" i="2"/>
  <c r="G26" i="2"/>
  <c r="M26" i="2" s="1"/>
  <c r="F26" i="2"/>
  <c r="L26" i="2" s="1"/>
  <c r="K25" i="2"/>
  <c r="J25" i="2"/>
  <c r="G25" i="2"/>
  <c r="M25" i="2" s="1"/>
  <c r="F25" i="2"/>
  <c r="K24" i="2"/>
  <c r="J24" i="2"/>
  <c r="G24" i="2"/>
  <c r="M24" i="2" s="1"/>
  <c r="F24" i="2"/>
  <c r="K23" i="2"/>
  <c r="J23" i="2"/>
  <c r="G23" i="2"/>
  <c r="M23" i="2" s="1"/>
  <c r="F23" i="2"/>
  <c r="K22" i="2"/>
  <c r="J22" i="2"/>
  <c r="G22" i="2"/>
  <c r="M22" i="2" s="1"/>
  <c r="F22" i="2"/>
  <c r="M21" i="2"/>
  <c r="K21" i="2"/>
  <c r="J21" i="2"/>
  <c r="J28" i="2" s="1"/>
  <c r="G21" i="2"/>
  <c r="F21" i="2"/>
  <c r="R64" i="2" s="1"/>
  <c r="K19" i="2"/>
  <c r="J19" i="2"/>
  <c r="G19" i="2"/>
  <c r="M19" i="2" s="1"/>
  <c r="F19" i="2"/>
  <c r="L19" i="2" s="1"/>
  <c r="K18" i="2"/>
  <c r="J18" i="2"/>
  <c r="G18" i="2"/>
  <c r="M18" i="2" s="1"/>
  <c r="F18" i="2"/>
  <c r="L18" i="2" s="1"/>
  <c r="S17" i="2"/>
  <c r="S18" i="2" s="1"/>
  <c r="K17" i="2"/>
  <c r="J17" i="2"/>
  <c r="G17" i="2"/>
  <c r="M17" i="2" s="1"/>
  <c r="F17" i="2"/>
  <c r="K16" i="2"/>
  <c r="J16" i="2"/>
  <c r="G16" i="2"/>
  <c r="M16" i="2" s="1"/>
  <c r="F16" i="2"/>
  <c r="K15" i="2"/>
  <c r="J15" i="2"/>
  <c r="G15" i="2"/>
  <c r="M15" i="2" s="1"/>
  <c r="F15" i="2"/>
  <c r="K14" i="2"/>
  <c r="J14" i="2"/>
  <c r="G14" i="2"/>
  <c r="M14" i="2" s="1"/>
  <c r="F14" i="2"/>
  <c r="F20" i="2" s="1"/>
  <c r="K13" i="2"/>
  <c r="K20" i="2" s="1"/>
  <c r="J13" i="2"/>
  <c r="J20" i="2" s="1"/>
  <c r="G13" i="2"/>
  <c r="G20" i="2" s="1"/>
  <c r="F13" i="2"/>
  <c r="K11" i="2"/>
  <c r="J11" i="2"/>
  <c r="G11" i="2"/>
  <c r="M11" i="2" s="1"/>
  <c r="F11" i="2"/>
  <c r="K10" i="2"/>
  <c r="J10" i="2"/>
  <c r="G10" i="2"/>
  <c r="M10" i="2" s="1"/>
  <c r="F10" i="2"/>
  <c r="K9" i="2"/>
  <c r="J9" i="2"/>
  <c r="G9" i="2"/>
  <c r="M9" i="2" s="1"/>
  <c r="F9" i="2"/>
  <c r="K8" i="2"/>
  <c r="J8" i="2"/>
  <c r="G8" i="2"/>
  <c r="M8" i="2" s="1"/>
  <c r="F8" i="2"/>
  <c r="K7" i="2"/>
  <c r="J7" i="2"/>
  <c r="G7" i="2"/>
  <c r="M7" i="2" s="1"/>
  <c r="F7" i="2"/>
  <c r="K6" i="2"/>
  <c r="J6" i="2"/>
  <c r="G6" i="2"/>
  <c r="M6" i="2" s="1"/>
  <c r="F6" i="2"/>
  <c r="K5" i="2"/>
  <c r="J5" i="2"/>
  <c r="J12" i="2" s="1"/>
  <c r="G5" i="2"/>
  <c r="F5" i="2"/>
  <c r="P64" i="2" s="1"/>
  <c r="B5" i="2"/>
  <c r="B6" i="2" s="1"/>
  <c r="B7" i="2" s="1"/>
  <c r="B8" i="2" s="1"/>
  <c r="B9" i="2" s="1"/>
  <c r="B10" i="2" s="1"/>
  <c r="B11" i="2" s="1"/>
  <c r="B13" i="2" s="1"/>
  <c r="B14" i="2" s="1"/>
  <c r="B15" i="2" s="1"/>
  <c r="B16" i="2" s="1"/>
  <c r="B17" i="2" s="1"/>
  <c r="B18" i="2" s="1"/>
  <c r="B19" i="2" s="1"/>
  <c r="B21" i="2" s="1"/>
  <c r="B22" i="2" s="1"/>
  <c r="B23" i="2" s="1"/>
  <c r="B24" i="2" s="1"/>
  <c r="B25" i="2" s="1"/>
  <c r="B26" i="2" s="1"/>
  <c r="B27" i="2" s="1"/>
  <c r="B29" i="2" s="1"/>
  <c r="B30" i="2" s="1"/>
  <c r="B31" i="2" s="1"/>
  <c r="B32" i="2" s="1"/>
  <c r="B33" i="2" s="1"/>
  <c r="B34" i="2" s="1"/>
  <c r="B35" i="2" s="1"/>
  <c r="B37" i="2" s="1"/>
  <c r="B38" i="2" s="1"/>
  <c r="B39" i="2" s="1"/>
  <c r="B40" i="2" s="1"/>
  <c r="B41" i="2" s="1"/>
  <c r="B42" i="2" s="1"/>
  <c r="B43" i="2" s="1"/>
  <c r="B45" i="2" s="1"/>
  <c r="B46" i="2" s="1"/>
  <c r="B47" i="2" s="1"/>
  <c r="B48" i="2" s="1"/>
  <c r="B49" i="2" s="1"/>
  <c r="B50" i="2" s="1"/>
  <c r="B51" i="2" s="1"/>
  <c r="M28" i="2" l="1"/>
  <c r="G12" i="2"/>
  <c r="K12" i="2"/>
  <c r="L6" i="2"/>
  <c r="L7" i="2"/>
  <c r="L8" i="2"/>
  <c r="L9" i="2"/>
  <c r="L10" i="2"/>
  <c r="L11" i="2"/>
  <c r="Q64" i="2"/>
  <c r="L15" i="2"/>
  <c r="L16" i="2"/>
  <c r="L17" i="2"/>
  <c r="K28" i="2"/>
  <c r="L22" i="2"/>
  <c r="L24" i="2"/>
  <c r="L25" i="2"/>
  <c r="G36" i="2"/>
  <c r="K36" i="2"/>
  <c r="L33" i="2"/>
  <c r="L35" i="2"/>
  <c r="L38" i="2"/>
  <c r="L39" i="2"/>
  <c r="U64" i="2"/>
  <c r="L46" i="2"/>
  <c r="L51" i="2"/>
  <c r="L5" i="2"/>
  <c r="F12" i="2"/>
  <c r="M13" i="2"/>
  <c r="M20" i="2" s="1"/>
  <c r="L14" i="2"/>
  <c r="G28" i="2"/>
  <c r="L45" i="2"/>
  <c r="F52" i="2"/>
  <c r="S64" i="2"/>
  <c r="M5" i="2"/>
  <c r="M12" i="2" s="1"/>
  <c r="L13" i="2"/>
  <c r="L20" i="2" s="1"/>
  <c r="L23" i="2"/>
  <c r="L27" i="2"/>
  <c r="L29" i="2"/>
  <c r="L30" i="2"/>
  <c r="L34" i="2"/>
  <c r="T64" i="2"/>
  <c r="J44" i="2"/>
  <c r="M37" i="2"/>
  <c r="M44" i="2" s="1"/>
  <c r="L41" i="2"/>
  <c r="G52" i="2"/>
  <c r="K52" i="2"/>
  <c r="L48" i="2"/>
  <c r="L21" i="2"/>
  <c r="F28" i="2"/>
  <c r="M29" i="2"/>
  <c r="M36" i="2" s="1"/>
  <c r="L37" i="2"/>
  <c r="F44" i="2"/>
  <c r="M45" i="2"/>
  <c r="M52" i="2" s="1"/>
  <c r="V64" i="2" l="1"/>
  <c r="F61" i="2" s="1"/>
  <c r="L28" i="2"/>
  <c r="L12" i="2"/>
  <c r="P57" i="2" s="1"/>
  <c r="R57" i="2"/>
  <c r="R58" i="2"/>
  <c r="R59" i="2"/>
  <c r="R56" i="2"/>
  <c r="R60" i="2" s="1"/>
  <c r="L36" i="2"/>
  <c r="F77" i="2"/>
  <c r="F93" i="2" s="1"/>
  <c r="P59" i="2"/>
  <c r="P58" i="2"/>
  <c r="L44" i="2"/>
  <c r="Q59" i="2"/>
  <c r="Q58" i="2"/>
  <c r="Q56" i="2"/>
  <c r="Q57" i="2"/>
  <c r="L52" i="2"/>
  <c r="P56" i="2" l="1"/>
  <c r="T57" i="2"/>
  <c r="T59" i="2"/>
  <c r="T56" i="2"/>
  <c r="T58" i="2"/>
  <c r="F69" i="2"/>
  <c r="F70" i="2" s="1"/>
  <c r="U59" i="2"/>
  <c r="U58" i="2"/>
  <c r="U56" i="2"/>
  <c r="U57" i="2"/>
  <c r="Q60" i="2"/>
  <c r="P60" i="2"/>
  <c r="S59" i="2"/>
  <c r="S58" i="2"/>
  <c r="V58" i="2" s="1"/>
  <c r="F75" i="2" s="1"/>
  <c r="F91" i="2" s="1"/>
  <c r="S56" i="2"/>
  <c r="S57" i="2"/>
  <c r="V57" i="2" s="1"/>
  <c r="F74" i="2" s="1"/>
  <c r="F90" i="2" s="1"/>
  <c r="S60" i="2" l="1"/>
  <c r="V59" i="2"/>
  <c r="F76" i="2" s="1"/>
  <c r="F92" i="2" s="1"/>
  <c r="V56" i="2"/>
  <c r="F73" i="2" s="1"/>
  <c r="F89" i="2" s="1"/>
  <c r="U60" i="2"/>
  <c r="T60" i="2"/>
  <c r="V60" i="2" s="1"/>
  <c r="J3" i="1" l="1"/>
  <c r="I2" i="1" s="1"/>
</calcChain>
</file>

<file path=xl/comments1.xml><?xml version="1.0" encoding="utf-8"?>
<comments xmlns="http://schemas.openxmlformats.org/spreadsheetml/2006/main">
  <authors>
    <author>Cyril M</author>
  </authors>
  <commentList>
    <comment ref="F81" authorId="0" shapeId="0">
      <text>
        <r>
          <rPr>
            <b/>
            <sz val="9"/>
            <color indexed="81"/>
            <rFont val="Tahoma"/>
            <family val="2"/>
          </rPr>
          <t>Cyril M:</t>
        </r>
        <r>
          <rPr>
            <sz val="9"/>
            <color indexed="81"/>
            <rFont val="Tahoma"/>
            <family val="2"/>
          </rPr>
          <t xml:space="preserve">
151,67 =151,67/24=151:40
151,40=6,32 6jour et 32 ccentiémmes de jour
</t>
        </r>
      </text>
    </comment>
  </commentList>
</comments>
</file>

<file path=xl/sharedStrings.xml><?xml version="1.0" encoding="utf-8"?>
<sst xmlns="http://schemas.openxmlformats.org/spreadsheetml/2006/main" count="136" uniqueCount="92">
  <si>
    <t>Heure début &lt;</t>
  </si>
  <si>
    <t>CP</t>
  </si>
  <si>
    <t>Midi</t>
  </si>
  <si>
    <t>TRUC POUR CORRIGER LA SOMME DES HEURES</t>
  </si>
  <si>
    <t>[h]:mm</t>
  </si>
  <si>
    <t>Soir</t>
  </si>
  <si>
    <t>.</t>
  </si>
  <si>
    <t>Taux horaire</t>
  </si>
  <si>
    <t>Pour</t>
  </si>
  <si>
    <t>période d'acquisition des congés</t>
  </si>
  <si>
    <t>=&lt;</t>
  </si>
  <si>
    <t>du 01/04/N au 31/03/N+1</t>
  </si>
  <si>
    <r>
      <t xml:space="preserve">Tout est une question de format de cellules. Si vous utilisez le format de cellules suivant: </t>
    </r>
    <r>
      <rPr>
        <b/>
        <sz val="11"/>
        <color indexed="8"/>
        <rFont val="Calibri"/>
        <family val="2"/>
      </rPr>
      <t>[h]:mm</t>
    </r>
    <r>
      <rPr>
        <sz val="11"/>
        <color theme="1"/>
        <rFont val="Calibri"/>
        <family val="2"/>
        <scheme val="minor"/>
      </rPr>
      <t>, vous pourrez corriger le tir.</t>
    </r>
  </si>
  <si>
    <t>entre</t>
  </si>
  <si>
    <t>et</t>
  </si>
  <si>
    <t>période de prise des congés</t>
  </si>
  <si>
    <t>&gt;</t>
  </si>
  <si>
    <t>du 01/05/N au 30/04/N+1</t>
  </si>
  <si>
    <r>
      <t>Pour modifier le format des cellules, sélectionnez d’abord la zone de données, cliquez à droite sur votre souris, choisissez l’option "Format de cellules" ("Format Cells") et cliquez sur "Personnaliser" ("Custom"). Entrez ensuite le format </t>
    </r>
    <r>
      <rPr>
        <b/>
        <sz val="11"/>
        <color indexed="8"/>
        <rFont val="Calibri"/>
        <family val="2"/>
      </rPr>
      <t xml:space="preserve">[h]:mm </t>
    </r>
    <r>
      <rPr>
        <sz val="11"/>
        <color theme="1"/>
        <rFont val="Calibri"/>
        <family val="2"/>
        <scheme val="minor"/>
      </rPr>
      <t>et cliquez sur OK.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</si>
  <si>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</si>
  <si>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</si>
  <si>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</si>
  <si>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</si>
  <si>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</si>
  <si>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</si>
  <si>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</si>
  <si>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</si>
  <si>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</si>
  <si>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</si>
  <si>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</si>
  <si>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</si>
  <si>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Résultat?</t>
    </r>
    <r>
      <rPr>
        <sz val="11"/>
        <color theme="1"/>
        <rFont val="Calibri"/>
        <family val="2"/>
        <scheme val="minor"/>
      </rPr>
      <t xml:space="preserve"> Vos données seront converties dans un format compréhensible par Excel. Vous obtiendrez donc un total de 40 heures, tel que l’on pourrait s’y attendre.</t>
    </r>
  </si>
  <si>
    <t>TEMPS DE TRAVAIL</t>
  </si>
  <si>
    <t xml:space="preserve"> Impôts :</t>
  </si>
  <si>
    <t>Jour</t>
  </si>
  <si>
    <t>Cumul Midi</t>
  </si>
  <si>
    <t>Repas</t>
  </si>
  <si>
    <t>Cumul Soir</t>
  </si>
  <si>
    <t>Totaux</t>
  </si>
  <si>
    <t>Total Repas</t>
  </si>
  <si>
    <t>Début</t>
  </si>
  <si>
    <t>Fin</t>
  </si>
  <si>
    <t>Numéro Fiscal :</t>
  </si>
  <si>
    <t>MDP:</t>
  </si>
  <si>
    <t>Adresse domicile:</t>
  </si>
  <si>
    <t>Total Semaine</t>
  </si>
  <si>
    <t>Adresse lieu de travail:</t>
  </si>
  <si>
    <t>Distance ( Source Mappy) :</t>
  </si>
  <si>
    <t>7,4 KM</t>
  </si>
  <si>
    <t>Nombre Aller-Retour :</t>
  </si>
  <si>
    <t>Km Parcourue :</t>
  </si>
  <si>
    <t>Km</t>
  </si>
  <si>
    <t>Horradateur Payé :</t>
  </si>
  <si>
    <t>Eu</t>
  </si>
  <si>
    <t>MAL</t>
  </si>
  <si>
    <t>REPOS</t>
  </si>
  <si>
    <t>VAC</t>
  </si>
  <si>
    <t>JFG</t>
  </si>
  <si>
    <t>Total semaine</t>
  </si>
  <si>
    <t>Récup</t>
  </si>
  <si>
    <t>Récapitulatif :</t>
  </si>
  <si>
    <t>heures</t>
  </si>
  <si>
    <t>taux</t>
  </si>
  <si>
    <t>Semaine 1</t>
  </si>
  <si>
    <t>Semaine 2</t>
  </si>
  <si>
    <t>Semaine 3</t>
  </si>
  <si>
    <t>Semaine 4</t>
  </si>
  <si>
    <t>Semaine 5</t>
  </si>
  <si>
    <t>Semaine 6</t>
  </si>
  <si>
    <t>Total</t>
  </si>
  <si>
    <t>Nombre de jours travaillé :</t>
  </si>
  <si>
    <t>Nombre de jours maladie :</t>
  </si>
  <si>
    <t>Nombre de jours repos :</t>
  </si>
  <si>
    <t>Nombre de JFG :</t>
  </si>
  <si>
    <t>Jours</t>
  </si>
  <si>
    <t>Repos</t>
  </si>
  <si>
    <t>Soit au total pour le mois de :</t>
  </si>
  <si>
    <t>Heures éffectués</t>
  </si>
  <si>
    <t>Heures dues/supp</t>
  </si>
  <si>
    <t>Dont :</t>
  </si>
  <si>
    <t>-</t>
  </si>
  <si>
    <t>Heures à taux normal ( 35h )</t>
  </si>
  <si>
    <t>Heures en HS 10%         ( 35h à 39h )</t>
  </si>
  <si>
    <t>Heures en HS 20%         (39h à 43h )</t>
  </si>
  <si>
    <t>Heures en HS 40%         ( 43h et plus )</t>
  </si>
  <si>
    <t>Nombre de repas</t>
  </si>
  <si>
    <t>Heure fiche de paie:</t>
  </si>
  <si>
    <t>Heures à taux normal</t>
  </si>
  <si>
    <t>Heures en HS 10%</t>
  </si>
  <si>
    <t>Heures en HS 20%</t>
  </si>
  <si>
    <t>Heures en HS 40%</t>
  </si>
  <si>
    <t>Différence: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</si>
</sst>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\.mm"/>
    <numFmt numFmtId="165" formatCode="[h]:mm"/>
    <numFmt numFmtId="166" formatCode="[$-40C]dddd\ d\ "/>
    <numFmt numFmtId="167" formatCode="\+[h]:mm;[Red]\-[h]:mm;&quot;&quot;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3E3E3E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C9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/>
      <top style="thick">
        <color theme="4"/>
      </top>
      <bottom style="medium">
        <color theme="4"/>
      </bottom>
      <diagonal/>
    </border>
    <border>
      <left/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thick">
        <color theme="4"/>
      </bottom>
      <diagonal/>
    </border>
    <border>
      <left/>
      <right style="medium">
        <color theme="4"/>
      </right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ck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medium">
        <color theme="4"/>
      </top>
      <bottom style="medium">
        <color theme="4"/>
      </bottom>
      <diagonal/>
    </border>
    <border>
      <left style="thick">
        <color theme="4"/>
      </left>
      <right/>
      <top style="medium">
        <color theme="4"/>
      </top>
      <bottom style="thick">
        <color theme="4"/>
      </bottom>
      <diagonal/>
    </border>
    <border>
      <left/>
      <right/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thick">
        <color theme="4"/>
      </top>
      <bottom style="medium">
        <color theme="4"/>
      </bottom>
      <diagonal/>
    </border>
    <border>
      <left/>
      <right style="thick">
        <color theme="4"/>
      </right>
      <top style="medium">
        <color theme="4"/>
      </top>
      <bottom style="thick">
        <color theme="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/>
    <xf numFmtId="165" fontId="1" fillId="0" borderId="0" xfId="0" applyNumberFormat="1" applyFont="1" applyAlignment="1">
      <alignment horizontal="center"/>
    </xf>
    <xf numFmtId="2" fontId="0" fillId="0" borderId="0" xfId="0" applyNumberFormat="1"/>
    <xf numFmtId="0" fontId="2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0" fillId="0" borderId="3" xfId="0" quotePrefix="1" applyBorder="1"/>
    <xf numFmtId="164" fontId="0" fillId="0" borderId="5" xfId="0" applyNumberFormat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0" borderId="3" xfId="0" applyBorder="1"/>
    <xf numFmtId="0" fontId="0" fillId="0" borderId="7" xfId="0" applyBorder="1"/>
    <xf numFmtId="164" fontId="0" fillId="0" borderId="7" xfId="0" applyNumberFormat="1" applyBorder="1" applyAlignment="1">
      <alignment horizontal="center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164" fontId="0" fillId="0" borderId="0" xfId="0" applyNumberForma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/>
    <xf numFmtId="0" fontId="5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22" xfId="0" applyNumberFormat="1" applyBorder="1" applyAlignment="1" applyProtection="1">
      <alignment horizontal="center" vertical="center"/>
      <protection locked="0"/>
    </xf>
    <xf numFmtId="165" fontId="0" fillId="6" borderId="22" xfId="0" applyNumberFormat="1" applyFill="1" applyBorder="1" applyAlignment="1">
      <alignment horizontal="center" vertical="center"/>
    </xf>
    <xf numFmtId="0" fontId="0" fillId="7" borderId="22" xfId="0" applyNumberFormat="1" applyFill="1" applyBorder="1" applyAlignment="1">
      <alignment horizontal="center" vertical="center"/>
    </xf>
    <xf numFmtId="165" fontId="0" fillId="8" borderId="22" xfId="0" applyNumberFormat="1" applyFill="1" applyBorder="1" applyAlignment="1">
      <alignment horizontal="center" vertical="center"/>
    </xf>
    <xf numFmtId="0" fontId="0" fillId="4" borderId="23" xfId="0" applyNumberFormat="1" applyFill="1" applyBorder="1" applyAlignment="1">
      <alignment horizontal="center" vertical="center"/>
    </xf>
    <xf numFmtId="0" fontId="1" fillId="0" borderId="0" xfId="0" applyNumberFormat="1" applyFont="1"/>
    <xf numFmtId="0" fontId="0" fillId="0" borderId="0" xfId="0" applyNumberFormat="1" applyAlignment="1">
      <alignment horizontal="left" vertical="center"/>
    </xf>
    <xf numFmtId="165" fontId="0" fillId="0" borderId="24" xfId="0" applyNumberFormat="1" applyBorder="1" applyAlignment="1" applyProtection="1">
      <alignment horizontal="center" vertical="center"/>
      <protection locked="0"/>
    </xf>
    <xf numFmtId="165" fontId="0" fillId="6" borderId="24" xfId="0" applyNumberFormat="1" applyFill="1" applyBorder="1" applyAlignment="1">
      <alignment horizontal="center" vertical="center"/>
    </xf>
    <xf numFmtId="0" fontId="0" fillId="7" borderId="24" xfId="0" applyNumberFormat="1" applyFill="1" applyBorder="1" applyAlignment="1">
      <alignment horizontal="center" vertical="center"/>
    </xf>
    <xf numFmtId="165" fontId="0" fillId="8" borderId="24" xfId="0" applyNumberFormat="1" applyFill="1" applyBorder="1" applyAlignment="1">
      <alignment horizontal="center" vertical="center"/>
    </xf>
    <xf numFmtId="0" fontId="0" fillId="4" borderId="25" xfId="0" applyNumberFormat="1" applyFill="1" applyBorder="1" applyAlignment="1">
      <alignment horizontal="center" vertical="center"/>
    </xf>
    <xf numFmtId="0" fontId="0" fillId="0" borderId="0" xfId="0" applyNumberFormat="1" applyAlignment="1" applyProtection="1">
      <alignment horizontal="left" vertical="center"/>
      <protection locked="0"/>
    </xf>
    <xf numFmtId="164" fontId="1" fillId="0" borderId="0" xfId="0" applyNumberFormat="1" applyFont="1" applyAlignment="1">
      <alignment horizontal="left" vertical="center"/>
    </xf>
    <xf numFmtId="165" fontId="0" fillId="0" borderId="24" xfId="0" applyNumberFormat="1" applyFill="1" applyBorder="1" applyAlignment="1" applyProtection="1">
      <alignment horizontal="center" vertical="center"/>
      <protection locked="0"/>
    </xf>
    <xf numFmtId="165" fontId="0" fillId="10" borderId="16" xfId="0" applyNumberFormat="1" applyFill="1" applyBorder="1" applyAlignment="1">
      <alignment horizontal="center" vertical="center"/>
    </xf>
    <xf numFmtId="0" fontId="0" fillId="10" borderId="28" xfId="0" applyNumberForma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0" fillId="10" borderId="29" xfId="0" applyNumberFormat="1" applyFill="1" applyBorder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 applyAlignment="1" applyProtection="1">
      <alignment horizontal="left" vertical="center"/>
      <protection locked="0"/>
    </xf>
    <xf numFmtId="165" fontId="0" fillId="0" borderId="31" xfId="0" applyNumberFormat="1" applyFill="1" applyBorder="1" applyAlignment="1" applyProtection="1">
      <alignment horizontal="center" vertical="center"/>
      <protection locked="0"/>
    </xf>
    <xf numFmtId="165" fontId="0" fillId="6" borderId="31" xfId="0" applyNumberFormat="1" applyFill="1" applyBorder="1" applyAlignment="1">
      <alignment horizontal="center" vertical="center"/>
    </xf>
    <xf numFmtId="0" fontId="0" fillId="7" borderId="31" xfId="0" applyNumberFormat="1" applyFill="1" applyBorder="1" applyAlignment="1">
      <alignment horizontal="center" vertical="center"/>
    </xf>
    <xf numFmtId="165" fontId="0" fillId="8" borderId="31" xfId="0" applyNumberFormat="1" applyFill="1" applyBorder="1" applyAlignment="1">
      <alignment horizontal="center" vertical="center"/>
    </xf>
    <xf numFmtId="0" fontId="0" fillId="4" borderId="32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165" fontId="0" fillId="10" borderId="1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2" borderId="0" xfId="0" applyNumberFormat="1" applyFill="1"/>
    <xf numFmtId="164" fontId="0" fillId="11" borderId="0" xfId="0" applyNumberFormat="1" applyFill="1"/>
    <xf numFmtId="164" fontId="0" fillId="12" borderId="0" xfId="0" applyNumberFormat="1" applyFill="1"/>
    <xf numFmtId="164" fontId="0" fillId="6" borderId="24" xfId="0" applyNumberFormat="1" applyFill="1" applyBorder="1" applyAlignment="1">
      <alignment horizontal="center" vertical="center"/>
    </xf>
    <xf numFmtId="164" fontId="0" fillId="13" borderId="0" xfId="0" applyNumberFormat="1" applyFill="1"/>
    <xf numFmtId="165" fontId="0" fillId="10" borderId="27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164" fontId="0" fillId="10" borderId="27" xfId="0" applyNumberFormat="1" applyFill="1" applyBorder="1" applyAlignment="1">
      <alignment horizontal="center" vertical="center"/>
    </xf>
    <xf numFmtId="0" fontId="0" fillId="10" borderId="27" xfId="0" applyNumberFormat="1" applyFill="1" applyBorder="1" applyAlignment="1">
      <alignment horizontal="center" vertical="center"/>
    </xf>
    <xf numFmtId="0" fontId="0" fillId="10" borderId="33" xfId="0" applyNumberFormat="1" applyFill="1" applyBorder="1" applyAlignment="1">
      <alignment horizontal="center" vertical="center"/>
    </xf>
    <xf numFmtId="164" fontId="0" fillId="14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64" fontId="1" fillId="0" borderId="34" xfId="0" applyNumberFormat="1" applyFont="1" applyBorder="1" applyAlignment="1">
      <alignment horizontal="center" vertical="center"/>
    </xf>
    <xf numFmtId="164" fontId="6" fillId="0" borderId="34" xfId="0" applyNumberFormat="1" applyFont="1" applyBorder="1" applyAlignment="1">
      <alignment horizontal="center" vertical="center"/>
    </xf>
    <xf numFmtId="164" fontId="5" fillId="0" borderId="34" xfId="0" applyNumberFormat="1" applyFont="1" applyBorder="1" applyAlignment="1">
      <alignment horizontal="center" vertical="center"/>
    </xf>
    <xf numFmtId="165" fontId="6" fillId="0" borderId="34" xfId="0" applyNumberFormat="1" applyFont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0" fontId="7" fillId="0" borderId="0" xfId="0" applyNumberFormat="1" applyFont="1" applyAlignment="1" applyProtection="1">
      <alignment horizontal="center"/>
      <protection locked="0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167" fontId="6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/>
    </xf>
    <xf numFmtId="0" fontId="1" fillId="0" borderId="0" xfId="0" quotePrefix="1" applyNumberFormat="1" applyFont="1" applyAlignment="1">
      <alignment horizontal="right"/>
    </xf>
    <xf numFmtId="165" fontId="6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2" fontId="6" fillId="0" borderId="0" xfId="0" applyNumberFormat="1" applyFont="1"/>
    <xf numFmtId="165" fontId="6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/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quotePrefix="1" applyNumberFormat="1" applyFont="1" applyBorder="1" applyAlignment="1">
      <alignment wrapText="1"/>
    </xf>
    <xf numFmtId="0" fontId="1" fillId="0" borderId="0" xfId="0" applyNumberFormat="1" applyFont="1" applyBorder="1" applyAlignment="1"/>
    <xf numFmtId="0" fontId="0" fillId="0" borderId="0" xfId="0" applyNumberFormat="1" applyBorder="1" applyAlignment="1"/>
    <xf numFmtId="0" fontId="0" fillId="0" borderId="0" xfId="0" applyNumberFormat="1" applyBorder="1" applyAlignment="1">
      <alignment vertical="center"/>
    </xf>
    <xf numFmtId="0" fontId="1" fillId="0" borderId="0" xfId="0" applyNumberFormat="1" applyFont="1" applyFill="1" applyBorder="1" applyAlignme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30" xfId="0" applyNumberFormat="1" applyBorder="1" applyAlignment="1">
      <alignment horizontal="right" vertical="center"/>
    </xf>
    <xf numFmtId="166" fontId="0" fillId="0" borderId="11" xfId="0" applyNumberFormat="1" applyBorder="1" applyAlignment="1">
      <alignment horizontal="right" vertical="center"/>
    </xf>
    <xf numFmtId="0" fontId="0" fillId="9" borderId="26" xfId="0" applyNumberFormat="1" applyFill="1" applyBorder="1" applyAlignment="1">
      <alignment horizontal="center" vertical="center"/>
    </xf>
    <xf numFmtId="0" fontId="0" fillId="9" borderId="27" xfId="0" applyNumberFormat="1" applyFill="1" applyBorder="1" applyAlignment="1">
      <alignment horizontal="center" vertical="center"/>
    </xf>
    <xf numFmtId="0" fontId="0" fillId="9" borderId="17" xfId="0" applyNumberForma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66" fontId="0" fillId="0" borderId="20" xfId="0" applyNumberFormat="1" applyBorder="1" applyAlignment="1">
      <alignment horizontal="right" vertical="center"/>
    </xf>
    <xf numFmtId="166" fontId="0" fillId="0" borderId="21" xfId="0" applyNumberFormat="1" applyBorder="1" applyAlignment="1">
      <alignment horizontal="right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5" borderId="13" xfId="0" applyNumberFormat="1" applyFill="1" applyBorder="1" applyAlignment="1">
      <alignment horizontal="center" textRotation="90" wrapText="1"/>
    </xf>
    <xf numFmtId="0" fontId="0" fillId="5" borderId="19" xfId="0" applyNumberFormat="1" applyFill="1" applyBorder="1" applyAlignment="1">
      <alignment horizontal="center" textRotation="90" wrapText="1"/>
    </xf>
    <xf numFmtId="164" fontId="0" fillId="4" borderId="0" xfId="0" applyNumberFormat="1" applyFill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textRotation="90"/>
    </xf>
    <xf numFmtId="0" fontId="0" fillId="5" borderId="18" xfId="0" applyNumberFormat="1" applyFill="1" applyBorder="1" applyAlignment="1">
      <alignment horizontal="center" textRotation="90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F$2" fmlaRange="Données!$B$12:$B$23" noThreeD="1" sel="2" val="0"/>
</file>

<file path=xl/ctrlProps/ctrlProp2.xml><?xml version="1.0" encoding="utf-8"?>
<formControlPr xmlns="http://schemas.microsoft.com/office/spreadsheetml/2009/9/main" objectType="Drop" dropStyle="combo" dx="16" fmlaLink="$J$2" fmlaRange="Données!$A$12:$A$100" noThreeD="1" sel="2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moncherwatson.files.wordpress.com/2012/11/addition-heures-3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moncherwatson.files.wordpress.com/2012/11/addition-heures.jpg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13</xdr:row>
      <xdr:rowOff>0</xdr:rowOff>
    </xdr:from>
    <xdr:to>
      <xdr:col>20</xdr:col>
      <xdr:colOff>190500</xdr:colOff>
      <xdr:row>35</xdr:row>
      <xdr:rowOff>85725</xdr:rowOff>
    </xdr:to>
    <xdr:pic>
      <xdr:nvPicPr>
        <xdr:cNvPr id="2" name="Image 3" descr="http://moncherwatson.files.wordpress.com/2012/11/addition-heures.jpg?w=500&amp;h=449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2962275"/>
          <a:ext cx="4762500" cy="427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17</xdr:col>
      <xdr:colOff>76200</xdr:colOff>
      <xdr:row>48</xdr:row>
      <xdr:rowOff>66675</xdr:rowOff>
    </xdr:to>
    <xdr:pic>
      <xdr:nvPicPr>
        <xdr:cNvPr id="3" name="Image 4" descr="http://moncherwatson.files.wordpress.com/2012/11/addition-heures-3.jpg?w=500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8486775"/>
          <a:ext cx="2362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0</xdr:col>
      <xdr:colOff>323850</xdr:colOff>
      <xdr:row>1</xdr:row>
      <xdr:rowOff>114300</xdr:rowOff>
    </xdr:to>
    <xdr:sp macro="[1]!de_haut_a_récap" textlink="">
      <xdr:nvSpPr>
        <xdr:cNvPr id="2" name="Flèche vers le bas 1"/>
        <xdr:cNvSpPr/>
      </xdr:nvSpPr>
      <xdr:spPr>
        <a:xfrm>
          <a:off x="76200" y="47625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66675</xdr:colOff>
      <xdr:row>52</xdr:row>
      <xdr:rowOff>76200</xdr:rowOff>
    </xdr:from>
    <xdr:to>
      <xdr:col>0</xdr:col>
      <xdr:colOff>314325</xdr:colOff>
      <xdr:row>53</xdr:row>
      <xdr:rowOff>133350</xdr:rowOff>
    </xdr:to>
    <xdr:sp macro="[1]!de_récap_en_haut" textlink="">
      <xdr:nvSpPr>
        <xdr:cNvPr id="3" name="Flèche vers le bas 2"/>
        <xdr:cNvSpPr/>
      </xdr:nvSpPr>
      <xdr:spPr>
        <a:xfrm rot="10800000">
          <a:off x="66675" y="10820400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1</xdr:row>
          <xdr:rowOff>9525</xdr:rowOff>
        </xdr:from>
        <xdr:to>
          <xdr:col>8</xdr:col>
          <xdr:colOff>390525</xdr:colOff>
          <xdr:row>1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9525</xdr:rowOff>
        </xdr:from>
        <xdr:to>
          <xdr:col>10</xdr:col>
          <xdr:colOff>0</xdr:colOff>
          <xdr:row>1</xdr:row>
          <xdr:rowOff>190500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rraire%20d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Exemple"/>
      <sheetName val="Bilan 14"/>
      <sheetName val="Horraire de Travail"/>
    </sheetNames>
    <definedNames>
      <definedName name="de_haut_a_récap"/>
      <definedName name="de_récap_en_haut"/>
    </definedNames>
    <sheetDataSet>
      <sheetData sheetId="0">
        <row r="2">
          <cell r="B2">
            <v>0.48958333333333331</v>
          </cell>
        </row>
        <row r="3">
          <cell r="B3">
            <v>0.78125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opLeftCell="A73" workbookViewId="0">
      <selection activeCell="G9" sqref="G9"/>
    </sheetView>
  </sheetViews>
  <sheetFormatPr baseColWidth="10" defaultRowHeight="15" x14ac:dyDescent="0.25"/>
  <cols>
    <col min="1" max="1" width="11.42578125" style="4"/>
  </cols>
  <sheetData>
    <row r="1" spans="1:22" ht="30" x14ac:dyDescent="0.25">
      <c r="A1" s="1"/>
      <c r="B1" s="2" t="s">
        <v>0</v>
      </c>
      <c r="C1" s="3"/>
      <c r="D1" s="3"/>
      <c r="H1" s="4" t="s">
        <v>1</v>
      </c>
      <c r="I1" s="5">
        <v>42156</v>
      </c>
      <c r="J1" s="5">
        <v>42155</v>
      </c>
    </row>
    <row r="2" spans="1:22" ht="23.25" x14ac:dyDescent="0.25">
      <c r="A2" s="6" t="s">
        <v>2</v>
      </c>
      <c r="B2" s="7">
        <v>0.48958333333333331</v>
      </c>
      <c r="C2" s="8"/>
      <c r="D2" s="3"/>
      <c r="E2" s="9"/>
      <c r="I2" s="10">
        <f ca="1">DATEDIF(I3,J3,"m")*2.08</f>
        <v>101.92</v>
      </c>
      <c r="O2" s="11" t="s">
        <v>3</v>
      </c>
      <c r="V2" s="12" t="s">
        <v>4</v>
      </c>
    </row>
    <row r="3" spans="1:22" x14ac:dyDescent="0.25">
      <c r="A3" s="6" t="s">
        <v>5</v>
      </c>
      <c r="B3" s="7">
        <v>0.78125</v>
      </c>
      <c r="C3" s="13"/>
      <c r="D3" s="3"/>
      <c r="E3" s="9"/>
      <c r="I3" s="14">
        <v>40798</v>
      </c>
      <c r="J3" s="14">
        <f ca="1">TODAY()</f>
        <v>42289</v>
      </c>
    </row>
    <row r="4" spans="1:22" x14ac:dyDescent="0.25">
      <c r="C4" s="13"/>
      <c r="D4" s="3"/>
      <c r="E4" s="9"/>
      <c r="O4" s="15" t="s">
        <v>6</v>
      </c>
    </row>
    <row r="5" spans="1:22" ht="30" x14ac:dyDescent="0.25">
      <c r="A5" s="2" t="s">
        <v>7</v>
      </c>
      <c r="B5" s="116" t="s">
        <v>8</v>
      </c>
      <c r="C5" s="116"/>
      <c r="D5" s="117"/>
      <c r="E5" s="117"/>
      <c r="I5" t="s">
        <v>9</v>
      </c>
    </row>
    <row r="6" spans="1:22" x14ac:dyDescent="0.25">
      <c r="A6" s="6">
        <v>1</v>
      </c>
      <c r="B6" s="16" t="s">
        <v>10</v>
      </c>
      <c r="C6" s="17">
        <v>1.4583333333333333</v>
      </c>
      <c r="D6" s="18"/>
      <c r="E6" s="19"/>
      <c r="I6" t="s">
        <v>11</v>
      </c>
      <c r="O6" t="s">
        <v>12</v>
      </c>
    </row>
    <row r="7" spans="1:22" x14ac:dyDescent="0.25">
      <c r="A7" s="6">
        <v>1.1000000000000001</v>
      </c>
      <c r="B7" s="20" t="s">
        <v>13</v>
      </c>
      <c r="C7" s="7">
        <v>1.4583333333333333</v>
      </c>
      <c r="D7" s="21" t="s">
        <v>14</v>
      </c>
      <c r="E7" s="22">
        <v>1.625</v>
      </c>
    </row>
    <row r="8" spans="1:22" x14ac:dyDescent="0.25">
      <c r="A8" s="6">
        <v>1.2</v>
      </c>
      <c r="B8" s="20" t="s">
        <v>13</v>
      </c>
      <c r="C8" s="7">
        <v>1.625</v>
      </c>
      <c r="D8" s="23" t="s">
        <v>14</v>
      </c>
      <c r="E8" s="24">
        <v>1.7916666666666667</v>
      </c>
      <c r="I8" t="s">
        <v>15</v>
      </c>
      <c r="O8" s="15" t="s">
        <v>6</v>
      </c>
    </row>
    <row r="9" spans="1:22" x14ac:dyDescent="0.25">
      <c r="A9" s="6">
        <v>1.4</v>
      </c>
      <c r="B9" s="20" t="s">
        <v>16</v>
      </c>
      <c r="C9" s="17">
        <v>1.7916666666666667</v>
      </c>
      <c r="D9" s="18"/>
      <c r="E9" s="19"/>
      <c r="I9" t="s">
        <v>17</v>
      </c>
    </row>
    <row r="10" spans="1:22" x14ac:dyDescent="0.25">
      <c r="O10" t="s">
        <v>18</v>
      </c>
    </row>
    <row r="12" spans="1:22" x14ac:dyDescent="0.25">
      <c r="A12" s="25">
        <v>2010</v>
      </c>
      <c r="B12" s="4" t="s">
        <v>19</v>
      </c>
      <c r="O12" s="15" t="s">
        <v>6</v>
      </c>
    </row>
    <row r="13" spans="1:22" x14ac:dyDescent="0.25">
      <c r="A13" s="25">
        <v>2011</v>
      </c>
      <c r="B13" s="4" t="s">
        <v>20</v>
      </c>
    </row>
    <row r="14" spans="1:22" x14ac:dyDescent="0.25">
      <c r="A14" s="25">
        <v>2012</v>
      </c>
      <c r="B14" s="4" t="s">
        <v>21</v>
      </c>
    </row>
    <row r="15" spans="1:22" x14ac:dyDescent="0.25">
      <c r="A15" s="25">
        <v>2013</v>
      </c>
      <c r="B15" s="4" t="s">
        <v>22</v>
      </c>
    </row>
    <row r="16" spans="1:22" x14ac:dyDescent="0.25">
      <c r="A16" s="25">
        <v>2014</v>
      </c>
      <c r="B16" s="4" t="s">
        <v>23</v>
      </c>
    </row>
    <row r="17" spans="1:2" x14ac:dyDescent="0.25">
      <c r="A17" s="25">
        <v>2015</v>
      </c>
      <c r="B17" s="4" t="s">
        <v>24</v>
      </c>
    </row>
    <row r="18" spans="1:2" x14ac:dyDescent="0.25">
      <c r="A18" s="25">
        <v>2016</v>
      </c>
      <c r="B18" s="4" t="s">
        <v>25</v>
      </c>
    </row>
    <row r="19" spans="1:2" x14ac:dyDescent="0.25">
      <c r="A19" s="25">
        <v>2017</v>
      </c>
      <c r="B19" s="4" t="s">
        <v>26</v>
      </c>
    </row>
    <row r="20" spans="1:2" x14ac:dyDescent="0.25">
      <c r="A20" s="25">
        <v>2018</v>
      </c>
      <c r="B20" s="4" t="s">
        <v>27</v>
      </c>
    </row>
    <row r="21" spans="1:2" x14ac:dyDescent="0.25">
      <c r="A21" s="25">
        <v>2019</v>
      </c>
      <c r="B21" s="4" t="s">
        <v>28</v>
      </c>
    </row>
    <row r="22" spans="1:2" x14ac:dyDescent="0.25">
      <c r="A22" s="25">
        <v>2020</v>
      </c>
      <c r="B22" s="4" t="s">
        <v>29</v>
      </c>
    </row>
    <row r="23" spans="1:2" x14ac:dyDescent="0.25">
      <c r="A23" s="25">
        <v>2021</v>
      </c>
      <c r="B23" s="4" t="s">
        <v>30</v>
      </c>
    </row>
    <row r="24" spans="1:2" x14ac:dyDescent="0.25">
      <c r="A24" s="25">
        <v>2022</v>
      </c>
    </row>
    <row r="25" spans="1:2" x14ac:dyDescent="0.25">
      <c r="A25" s="25">
        <v>2023</v>
      </c>
    </row>
    <row r="26" spans="1:2" x14ac:dyDescent="0.25">
      <c r="A26" s="25">
        <v>2024</v>
      </c>
    </row>
    <row r="27" spans="1:2" x14ac:dyDescent="0.25">
      <c r="A27" s="25">
        <v>2025</v>
      </c>
    </row>
    <row r="28" spans="1:2" x14ac:dyDescent="0.25">
      <c r="A28" s="25">
        <v>2026</v>
      </c>
    </row>
    <row r="29" spans="1:2" x14ac:dyDescent="0.25">
      <c r="A29" s="25">
        <v>2027</v>
      </c>
    </row>
    <row r="30" spans="1:2" x14ac:dyDescent="0.25">
      <c r="A30" s="25">
        <v>2028</v>
      </c>
    </row>
    <row r="31" spans="1:2" x14ac:dyDescent="0.25">
      <c r="A31" s="25">
        <v>2029</v>
      </c>
    </row>
    <row r="32" spans="1:2" x14ac:dyDescent="0.25">
      <c r="A32" s="25">
        <v>2030</v>
      </c>
    </row>
    <row r="33" spans="1:15" x14ac:dyDescent="0.25">
      <c r="A33" s="25">
        <v>2031</v>
      </c>
    </row>
    <row r="34" spans="1:15" x14ac:dyDescent="0.25">
      <c r="A34" s="25">
        <v>2032</v>
      </c>
    </row>
    <row r="35" spans="1:15" x14ac:dyDescent="0.25">
      <c r="A35" s="25">
        <v>2033</v>
      </c>
    </row>
    <row r="36" spans="1:15" x14ac:dyDescent="0.25">
      <c r="A36" s="25">
        <v>2034</v>
      </c>
    </row>
    <row r="37" spans="1:15" x14ac:dyDescent="0.25">
      <c r="A37" s="25">
        <v>2035</v>
      </c>
      <c r="O37" s="15" t="s">
        <v>6</v>
      </c>
    </row>
    <row r="38" spans="1:15" x14ac:dyDescent="0.25">
      <c r="A38" s="25">
        <v>2036</v>
      </c>
    </row>
    <row r="39" spans="1:15" x14ac:dyDescent="0.25">
      <c r="A39" s="25">
        <v>2037</v>
      </c>
      <c r="O39" s="26" t="s">
        <v>31</v>
      </c>
    </row>
    <row r="40" spans="1:15" x14ac:dyDescent="0.25">
      <c r="A40" s="25">
        <v>2038</v>
      </c>
    </row>
    <row r="41" spans="1:15" x14ac:dyDescent="0.25">
      <c r="A41" s="25">
        <v>2039</v>
      </c>
      <c r="O41" s="15" t="s">
        <v>6</v>
      </c>
    </row>
    <row r="42" spans="1:15" x14ac:dyDescent="0.25">
      <c r="A42" s="25">
        <v>2040</v>
      </c>
    </row>
    <row r="43" spans="1:15" x14ac:dyDescent="0.25">
      <c r="A43" s="25">
        <v>2041</v>
      </c>
    </row>
    <row r="44" spans="1:15" x14ac:dyDescent="0.25">
      <c r="A44" s="25">
        <v>2042</v>
      </c>
    </row>
    <row r="45" spans="1:15" x14ac:dyDescent="0.25">
      <c r="A45" s="25">
        <v>2043</v>
      </c>
    </row>
    <row r="46" spans="1:15" x14ac:dyDescent="0.25">
      <c r="A46" s="25">
        <v>2044</v>
      </c>
    </row>
    <row r="47" spans="1:15" x14ac:dyDescent="0.25">
      <c r="A47" s="25">
        <v>2045</v>
      </c>
    </row>
    <row r="48" spans="1:15" x14ac:dyDescent="0.25">
      <c r="A48" s="25">
        <v>2046</v>
      </c>
    </row>
    <row r="49" spans="1:1" x14ac:dyDescent="0.25">
      <c r="A49" s="25">
        <v>2047</v>
      </c>
    </row>
    <row r="50" spans="1:1" x14ac:dyDescent="0.25">
      <c r="A50" s="25">
        <v>2048</v>
      </c>
    </row>
    <row r="51" spans="1:1" x14ac:dyDescent="0.25">
      <c r="A51" s="25">
        <v>2049</v>
      </c>
    </row>
    <row r="52" spans="1:1" x14ac:dyDescent="0.25">
      <c r="A52" s="25">
        <v>2050</v>
      </c>
    </row>
    <row r="53" spans="1:1" x14ac:dyDescent="0.25">
      <c r="A53" s="25">
        <v>2051</v>
      </c>
    </row>
    <row r="54" spans="1:1" x14ac:dyDescent="0.25">
      <c r="A54" s="25">
        <v>2052</v>
      </c>
    </row>
    <row r="55" spans="1:1" x14ac:dyDescent="0.25">
      <c r="A55" s="25">
        <v>2053</v>
      </c>
    </row>
    <row r="56" spans="1:1" x14ac:dyDescent="0.25">
      <c r="A56" s="25">
        <v>2054</v>
      </c>
    </row>
    <row r="57" spans="1:1" x14ac:dyDescent="0.25">
      <c r="A57" s="25">
        <v>2055</v>
      </c>
    </row>
    <row r="58" spans="1:1" x14ac:dyDescent="0.25">
      <c r="A58" s="25">
        <v>2056</v>
      </c>
    </row>
    <row r="59" spans="1:1" x14ac:dyDescent="0.25">
      <c r="A59" s="25">
        <v>2057</v>
      </c>
    </row>
    <row r="60" spans="1:1" x14ac:dyDescent="0.25">
      <c r="A60" s="25">
        <v>2058</v>
      </c>
    </row>
    <row r="61" spans="1:1" x14ac:dyDescent="0.25">
      <c r="A61" s="25">
        <v>2059</v>
      </c>
    </row>
    <row r="62" spans="1:1" x14ac:dyDescent="0.25">
      <c r="A62" s="25">
        <v>2060</v>
      </c>
    </row>
    <row r="63" spans="1:1" x14ac:dyDescent="0.25">
      <c r="A63" s="25">
        <v>2061</v>
      </c>
    </row>
    <row r="64" spans="1:1" x14ac:dyDescent="0.25">
      <c r="A64" s="25">
        <v>2062</v>
      </c>
    </row>
    <row r="65" spans="1:1" x14ac:dyDescent="0.25">
      <c r="A65" s="25">
        <v>2063</v>
      </c>
    </row>
    <row r="66" spans="1:1" x14ac:dyDescent="0.25">
      <c r="A66" s="25">
        <v>2064</v>
      </c>
    </row>
    <row r="67" spans="1:1" x14ac:dyDescent="0.25">
      <c r="A67" s="25">
        <v>2065</v>
      </c>
    </row>
    <row r="68" spans="1:1" x14ac:dyDescent="0.25">
      <c r="A68" s="25">
        <v>2066</v>
      </c>
    </row>
    <row r="69" spans="1:1" x14ac:dyDescent="0.25">
      <c r="A69" s="25">
        <v>2067</v>
      </c>
    </row>
    <row r="70" spans="1:1" x14ac:dyDescent="0.25">
      <c r="A70" s="25">
        <v>2068</v>
      </c>
    </row>
    <row r="71" spans="1:1" x14ac:dyDescent="0.25">
      <c r="A71" s="25">
        <v>2069</v>
      </c>
    </row>
    <row r="72" spans="1:1" x14ac:dyDescent="0.25">
      <c r="A72" s="25">
        <v>2070</v>
      </c>
    </row>
    <row r="73" spans="1:1" x14ac:dyDescent="0.25">
      <c r="A73" s="25">
        <v>2071</v>
      </c>
    </row>
    <row r="74" spans="1:1" x14ac:dyDescent="0.25">
      <c r="A74" s="25">
        <v>2072</v>
      </c>
    </row>
    <row r="75" spans="1:1" x14ac:dyDescent="0.25">
      <c r="A75" s="25">
        <v>2073</v>
      </c>
    </row>
    <row r="76" spans="1:1" x14ac:dyDescent="0.25">
      <c r="A76" s="25">
        <v>2074</v>
      </c>
    </row>
    <row r="77" spans="1:1" x14ac:dyDescent="0.25">
      <c r="A77" s="25">
        <v>2075</v>
      </c>
    </row>
    <row r="78" spans="1:1" x14ac:dyDescent="0.25">
      <c r="A78" s="25">
        <v>2076</v>
      </c>
    </row>
    <row r="79" spans="1:1" x14ac:dyDescent="0.25">
      <c r="A79" s="25">
        <v>2077</v>
      </c>
    </row>
    <row r="80" spans="1:1" x14ac:dyDescent="0.25">
      <c r="A80" s="25">
        <v>2078</v>
      </c>
    </row>
    <row r="81" spans="1:1" x14ac:dyDescent="0.25">
      <c r="A81" s="25">
        <v>2079</v>
      </c>
    </row>
    <row r="82" spans="1:1" x14ac:dyDescent="0.25">
      <c r="A82" s="25">
        <v>2080</v>
      </c>
    </row>
    <row r="83" spans="1:1" x14ac:dyDescent="0.25">
      <c r="A83" s="25">
        <v>2081</v>
      </c>
    </row>
    <row r="84" spans="1:1" x14ac:dyDescent="0.25">
      <c r="A84" s="25">
        <v>2082</v>
      </c>
    </row>
    <row r="85" spans="1:1" x14ac:dyDescent="0.25">
      <c r="A85" s="25">
        <v>2083</v>
      </c>
    </row>
    <row r="86" spans="1:1" x14ac:dyDescent="0.25">
      <c r="A86" s="25">
        <v>2084</v>
      </c>
    </row>
    <row r="87" spans="1:1" x14ac:dyDescent="0.25">
      <c r="A87" s="25">
        <v>2085</v>
      </c>
    </row>
    <row r="88" spans="1:1" x14ac:dyDescent="0.25">
      <c r="A88" s="25">
        <v>2086</v>
      </c>
    </row>
    <row r="89" spans="1:1" x14ac:dyDescent="0.25">
      <c r="A89" s="25">
        <v>2087</v>
      </c>
    </row>
    <row r="90" spans="1:1" x14ac:dyDescent="0.25">
      <c r="A90" s="25">
        <v>2088</v>
      </c>
    </row>
    <row r="91" spans="1:1" x14ac:dyDescent="0.25">
      <c r="A91" s="25">
        <v>2089</v>
      </c>
    </row>
    <row r="92" spans="1:1" x14ac:dyDescent="0.25">
      <c r="A92" s="25">
        <v>2090</v>
      </c>
    </row>
    <row r="93" spans="1:1" x14ac:dyDescent="0.25">
      <c r="A93" s="25">
        <v>2091</v>
      </c>
    </row>
    <row r="94" spans="1:1" x14ac:dyDescent="0.25">
      <c r="A94" s="25">
        <v>2092</v>
      </c>
    </row>
    <row r="95" spans="1:1" x14ac:dyDescent="0.25">
      <c r="A95" s="25">
        <v>2093</v>
      </c>
    </row>
    <row r="96" spans="1:1" x14ac:dyDescent="0.25">
      <c r="A96" s="25">
        <v>2094</v>
      </c>
    </row>
    <row r="97" spans="1:14" x14ac:dyDescent="0.25">
      <c r="A97" s="25">
        <v>2095</v>
      </c>
    </row>
    <row r="98" spans="1:14" x14ac:dyDescent="0.25">
      <c r="A98" s="25">
        <v>2096</v>
      </c>
    </row>
    <row r="99" spans="1:14" x14ac:dyDescent="0.25">
      <c r="A99" s="25">
        <v>2097</v>
      </c>
    </row>
    <row r="100" spans="1:14" x14ac:dyDescent="0.25">
      <c r="A100" s="25">
        <v>2098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</sheetData>
  <mergeCells count="1">
    <mergeCell ref="B5:E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3E2F"/>
  </sheetPr>
  <dimension ref="A1:V168"/>
  <sheetViews>
    <sheetView tabSelected="1" view="pageLayout" zoomScaleNormal="100" workbookViewId="0">
      <selection activeCell="L2" sqref="L2"/>
    </sheetView>
  </sheetViews>
  <sheetFormatPr baseColWidth="10" defaultRowHeight="15" x14ac:dyDescent="0.25"/>
  <cols>
    <col min="1" max="1" width="5.7109375" style="8" customWidth="1"/>
    <col min="2" max="3" width="6.7109375" style="8" customWidth="1"/>
    <col min="4" max="4" width="6.42578125" style="8" bestFit="1" customWidth="1"/>
    <col min="5" max="5" width="5.5703125" style="8" bestFit="1" customWidth="1"/>
    <col min="6" max="6" width="11.140625" style="27" bestFit="1" customWidth="1"/>
    <col min="7" max="7" width="4" style="27" bestFit="1" customWidth="1"/>
    <col min="8" max="8" width="6.42578125" style="8" bestFit="1" customWidth="1"/>
    <col min="9" max="9" width="5.5703125" style="8" bestFit="1" customWidth="1"/>
    <col min="10" max="10" width="10.5703125" style="27" customWidth="1"/>
    <col min="11" max="11" width="3.7109375" style="27" bestFit="1" customWidth="1"/>
    <col min="12" max="12" width="7" style="8" bestFit="1" customWidth="1"/>
    <col min="13" max="13" width="6" style="8" customWidth="1"/>
    <col min="14" max="14" width="7.140625" style="27" bestFit="1" customWidth="1"/>
    <col min="15" max="15" width="6.28515625" style="27" customWidth="1"/>
    <col min="16" max="17" width="10.140625" style="27" bestFit="1" customWidth="1"/>
    <col min="18" max="18" width="10.140625" style="65" bestFit="1" customWidth="1"/>
    <col min="19" max="21" width="10.140625" style="27" bestFit="1" customWidth="1"/>
    <col min="22" max="22" width="5.42578125" style="27" bestFit="1" customWidth="1"/>
    <col min="23" max="23" width="5.42578125" style="8" bestFit="1" customWidth="1"/>
    <col min="24" max="16384" width="11.42578125" style="8"/>
  </cols>
  <sheetData>
    <row r="1" spans="1:20" x14ac:dyDescent="0.25">
      <c r="B1" s="27"/>
      <c r="C1" s="27"/>
      <c r="D1" s="131" t="s">
        <v>32</v>
      </c>
      <c r="E1" s="131"/>
      <c r="F1" s="131"/>
      <c r="G1" s="131"/>
      <c r="H1" s="131"/>
      <c r="I1" s="131"/>
      <c r="J1" s="131"/>
      <c r="L1" s="27"/>
      <c r="M1" s="28"/>
      <c r="O1" s="29"/>
      <c r="P1" s="29"/>
      <c r="Q1" s="124" t="s">
        <v>33</v>
      </c>
      <c r="R1" s="124"/>
      <c r="S1" s="124"/>
      <c r="T1" s="124"/>
    </row>
    <row r="2" spans="1:20" ht="15.75" customHeight="1" thickBot="1" x14ac:dyDescent="0.3">
      <c r="A2" s="29"/>
      <c r="B2" s="27"/>
      <c r="C2" s="27"/>
      <c r="D2" s="30"/>
      <c r="E2" s="30"/>
      <c r="F2" s="132">
        <v>2</v>
      </c>
      <c r="G2" s="132"/>
      <c r="H2" s="132"/>
      <c r="I2" s="132"/>
      <c r="J2" s="31">
        <v>2</v>
      </c>
      <c r="L2" s="27"/>
      <c r="M2" s="27"/>
      <c r="O2" s="29"/>
      <c r="P2" s="29"/>
      <c r="Q2" s="29"/>
      <c r="R2" s="29"/>
    </row>
    <row r="3" spans="1:20" ht="16.5" thickTop="1" thickBot="1" x14ac:dyDescent="0.3">
      <c r="B3" s="133" t="s">
        <v>34</v>
      </c>
      <c r="C3" s="134"/>
      <c r="D3" s="137" t="s">
        <v>2</v>
      </c>
      <c r="E3" s="138"/>
      <c r="F3" s="127" t="s">
        <v>35</v>
      </c>
      <c r="G3" s="139" t="s">
        <v>36</v>
      </c>
      <c r="H3" s="137" t="s">
        <v>5</v>
      </c>
      <c r="I3" s="138"/>
      <c r="J3" s="141" t="s">
        <v>37</v>
      </c>
      <c r="K3" s="139" t="s">
        <v>36</v>
      </c>
      <c r="L3" s="127" t="s">
        <v>38</v>
      </c>
      <c r="M3" s="129" t="s">
        <v>39</v>
      </c>
      <c r="O3" s="29"/>
      <c r="P3" s="29"/>
      <c r="Q3" s="29"/>
      <c r="R3" s="29"/>
      <c r="S3" s="28"/>
      <c r="T3" s="28"/>
    </row>
    <row r="4" spans="1:20" ht="15.75" thickBot="1" x14ac:dyDescent="0.3">
      <c r="B4" s="135"/>
      <c r="C4" s="136"/>
      <c r="D4" s="32" t="s">
        <v>40</v>
      </c>
      <c r="E4" s="33" t="s">
        <v>41</v>
      </c>
      <c r="F4" s="128"/>
      <c r="G4" s="140"/>
      <c r="H4" s="32" t="s">
        <v>40</v>
      </c>
      <c r="I4" s="33" t="s">
        <v>41</v>
      </c>
      <c r="J4" s="142"/>
      <c r="K4" s="140"/>
      <c r="L4" s="128"/>
      <c r="M4" s="130"/>
      <c r="O4" s="29"/>
      <c r="P4" s="29"/>
      <c r="Q4" s="29"/>
      <c r="R4" s="29"/>
      <c r="S4" s="34"/>
      <c r="T4" s="34"/>
    </row>
    <row r="5" spans="1:20" ht="16.5" thickTop="1" thickBot="1" x14ac:dyDescent="0.3">
      <c r="B5" s="125">
        <f>DATE(J2+2014,F2,1)</f>
        <v>42401</v>
      </c>
      <c r="C5" s="126"/>
      <c r="D5" s="35"/>
      <c r="E5" s="35"/>
      <c r="F5" s="36">
        <f t="shared" ref="F5:F11" si="0">$E5-$D5+IF($D5&gt;$E5,1)</f>
        <v>0</v>
      </c>
      <c r="G5" s="37">
        <f>IF($D5&lt;&gt;"",IF($D5&lt;[1]Données!$B$2,1,0),0)</f>
        <v>0</v>
      </c>
      <c r="H5" s="35"/>
      <c r="I5" s="35"/>
      <c r="J5" s="36">
        <f>$I5-$H5+IF($H5&gt;$I5,1)</f>
        <v>0</v>
      </c>
      <c r="K5" s="37">
        <f>IF($H5&lt;&gt;"",IF($H5&lt;[1]Données!$B$3,1,0),0)</f>
        <v>0</v>
      </c>
      <c r="L5" s="38">
        <f>$F5+$J5-($G5+$K5)*("00:30")</f>
        <v>0</v>
      </c>
      <c r="M5" s="39">
        <f>$G5+$K5</f>
        <v>0</v>
      </c>
      <c r="O5" s="40" t="s">
        <v>42</v>
      </c>
      <c r="P5" s="29"/>
      <c r="Q5" s="29"/>
      <c r="R5" s="29"/>
      <c r="S5" s="41"/>
    </row>
    <row r="6" spans="1:20" ht="15.75" thickBot="1" x14ac:dyDescent="0.3">
      <c r="B6" s="125">
        <f>B5+1</f>
        <v>42402</v>
      </c>
      <c r="C6" s="126"/>
      <c r="D6" s="42"/>
      <c r="E6" s="42"/>
      <c r="F6" s="43">
        <f t="shared" si="0"/>
        <v>0</v>
      </c>
      <c r="G6" s="44">
        <f>IF($D6&lt;&gt;"",IF($D6&lt;[1]Données!$B$2,1,0),0)</f>
        <v>0</v>
      </c>
      <c r="H6" s="42"/>
      <c r="I6" s="42"/>
      <c r="J6" s="43">
        <f t="shared" ref="J6:J11" si="1">$I6-$H6+IF($H6&gt;$I6,1)</f>
        <v>0</v>
      </c>
      <c r="K6" s="44">
        <f>IF($H6&lt;&gt;"",IF($H6&lt;[1]Données!$B$3,1,0),0)</f>
        <v>0</v>
      </c>
      <c r="L6" s="45">
        <f t="shared" ref="L6:L11" si="2">$F6+$J6-($G6+$K6)*("00:30")</f>
        <v>0</v>
      </c>
      <c r="M6" s="46">
        <f t="shared" ref="M6:M11" si="3">$G6+$K6</f>
        <v>0</v>
      </c>
      <c r="O6" s="40" t="s">
        <v>43</v>
      </c>
      <c r="P6" s="29"/>
      <c r="Q6" s="29"/>
      <c r="R6" s="29"/>
      <c r="S6" s="47"/>
    </row>
    <row r="7" spans="1:20" ht="15.75" thickBot="1" x14ac:dyDescent="0.3">
      <c r="B7" s="125">
        <f t="shared" ref="B7:B11" si="4">B6+1</f>
        <v>42403</v>
      </c>
      <c r="C7" s="126"/>
      <c r="D7" s="42"/>
      <c r="E7" s="42"/>
      <c r="F7" s="43">
        <f t="shared" si="0"/>
        <v>0</v>
      </c>
      <c r="G7" s="44">
        <f>IF($D7&lt;&gt;"",IF($D7&lt;[1]Données!$B$2,1,0),0)</f>
        <v>0</v>
      </c>
      <c r="H7" s="42"/>
      <c r="I7" s="42"/>
      <c r="J7" s="43">
        <f t="shared" si="1"/>
        <v>0</v>
      </c>
      <c r="K7" s="44">
        <f>IF($H7&lt;&gt;"",IF($H7&lt;[1]Données!$B$3,1,0),0)</f>
        <v>0</v>
      </c>
      <c r="L7" s="45">
        <f t="shared" si="2"/>
        <v>0</v>
      </c>
      <c r="M7" s="46">
        <f t="shared" si="3"/>
        <v>0</v>
      </c>
      <c r="O7" s="8"/>
      <c r="P7" s="29"/>
      <c r="Q7" s="8"/>
      <c r="R7" s="29"/>
      <c r="S7" s="34"/>
      <c r="T7" s="34"/>
    </row>
    <row r="8" spans="1:20" ht="15.75" thickBot="1" x14ac:dyDescent="0.3">
      <c r="B8" s="125">
        <f t="shared" si="4"/>
        <v>42404</v>
      </c>
      <c r="C8" s="126"/>
      <c r="D8" s="42"/>
      <c r="E8" s="42"/>
      <c r="F8" s="43">
        <f t="shared" si="0"/>
        <v>0</v>
      </c>
      <c r="G8" s="44">
        <f>IF($D8&lt;&gt;"",IF($D8&lt;[1]Données!$B$2,1,0),0)</f>
        <v>0</v>
      </c>
      <c r="H8" s="42"/>
      <c r="I8" s="42"/>
      <c r="J8" s="43">
        <f t="shared" si="1"/>
        <v>0</v>
      </c>
      <c r="K8" s="44">
        <f>IF($H8&lt;&gt;"",IF($H8&lt;[1]Données!$B$3,1,0),0)</f>
        <v>0</v>
      </c>
      <c r="L8" s="45">
        <f t="shared" si="2"/>
        <v>0</v>
      </c>
      <c r="M8" s="46">
        <f t="shared" si="3"/>
        <v>0</v>
      </c>
      <c r="O8" s="40" t="s">
        <v>44</v>
      </c>
      <c r="P8" s="29"/>
      <c r="Q8" s="8"/>
      <c r="R8" s="29"/>
      <c r="S8" s="47"/>
    </row>
    <row r="9" spans="1:20" ht="15.75" thickBot="1" x14ac:dyDescent="0.3">
      <c r="B9" s="125">
        <f t="shared" si="4"/>
        <v>42405</v>
      </c>
      <c r="C9" s="126"/>
      <c r="D9" s="42"/>
      <c r="E9" s="42"/>
      <c r="F9" s="43">
        <f t="shared" si="0"/>
        <v>0</v>
      </c>
      <c r="G9" s="44">
        <f>IF($D9&lt;&gt;"",IF($D9&lt;[1]Données!$B$2,1,0),0)</f>
        <v>0</v>
      </c>
      <c r="H9" s="42"/>
      <c r="I9" s="42"/>
      <c r="J9" s="43">
        <f t="shared" si="1"/>
        <v>0</v>
      </c>
      <c r="K9" s="44">
        <f>IF($H9&lt;&gt;"",IF($H9&lt;[1]Données!$B$3,1,0),0)</f>
        <v>0</v>
      </c>
      <c r="L9" s="45">
        <f t="shared" si="2"/>
        <v>0</v>
      </c>
      <c r="M9" s="46">
        <f t="shared" si="3"/>
        <v>0</v>
      </c>
      <c r="O9" s="8"/>
      <c r="P9" s="8"/>
      <c r="Q9" s="8"/>
      <c r="R9" s="8"/>
      <c r="S9" s="48"/>
    </row>
    <row r="10" spans="1:20" ht="15.75" thickBot="1" x14ac:dyDescent="0.3">
      <c r="B10" s="125">
        <f t="shared" si="4"/>
        <v>42406</v>
      </c>
      <c r="C10" s="126"/>
      <c r="D10" s="42"/>
      <c r="E10" s="42"/>
      <c r="F10" s="43">
        <f t="shared" si="0"/>
        <v>0</v>
      </c>
      <c r="G10" s="44">
        <f>IF($D10&lt;&gt;"",IF($D10&lt;[1]Données!$B$2,1,0),0)</f>
        <v>0</v>
      </c>
      <c r="H10" s="42"/>
      <c r="I10" s="42"/>
      <c r="J10" s="43">
        <f t="shared" si="1"/>
        <v>0</v>
      </c>
      <c r="K10" s="44">
        <f>IF($H10&lt;&gt;"",IF($H10&lt;[1]Données!$B$3,1,0),0)</f>
        <v>0</v>
      </c>
      <c r="L10" s="45">
        <f t="shared" si="2"/>
        <v>0</v>
      </c>
      <c r="M10" s="46">
        <f t="shared" si="3"/>
        <v>0</v>
      </c>
      <c r="O10" s="8"/>
      <c r="P10" s="8"/>
      <c r="Q10" s="8"/>
      <c r="R10" s="8"/>
    </row>
    <row r="11" spans="1:20" ht="15.75" thickBot="1" x14ac:dyDescent="0.3">
      <c r="B11" s="125">
        <f t="shared" si="4"/>
        <v>42407</v>
      </c>
      <c r="C11" s="126"/>
      <c r="D11" s="49"/>
      <c r="E11" s="49"/>
      <c r="F11" s="43">
        <f t="shared" si="0"/>
        <v>0</v>
      </c>
      <c r="G11" s="44">
        <f>IF($D11&lt;&gt;"",IF($D11&lt;[1]Données!$B$2,1,0),0)</f>
        <v>0</v>
      </c>
      <c r="H11" s="49"/>
      <c r="I11" s="49"/>
      <c r="J11" s="43">
        <f t="shared" si="1"/>
        <v>0</v>
      </c>
      <c r="K11" s="44">
        <f>IF($H11&lt;&gt;"",IF($H11&lt;[1]Données!$B$3,1,0),0)</f>
        <v>0</v>
      </c>
      <c r="L11" s="45">
        <f t="shared" si="2"/>
        <v>0</v>
      </c>
      <c r="M11" s="46">
        <f t="shared" si="3"/>
        <v>0</v>
      </c>
      <c r="O11" s="8"/>
      <c r="P11" s="8"/>
      <c r="Q11" s="8"/>
      <c r="R11" s="8"/>
    </row>
    <row r="12" spans="1:20" ht="15.75" thickBot="1" x14ac:dyDescent="0.3">
      <c r="B12" s="120" t="s">
        <v>45</v>
      </c>
      <c r="C12" s="121"/>
      <c r="D12" s="121"/>
      <c r="E12" s="122"/>
      <c r="F12" s="50">
        <f>SUM($F5:$F11)</f>
        <v>0</v>
      </c>
      <c r="G12" s="51">
        <f>G5+G6+G7+G8+G9+G10+G11</f>
        <v>0</v>
      </c>
      <c r="H12" s="52"/>
      <c r="I12" s="52"/>
      <c r="J12" s="50">
        <f>SUM(J5:J11)</f>
        <v>0</v>
      </c>
      <c r="K12" s="53">
        <f>K5+K6+K7+K8+K9+K10+K11</f>
        <v>0</v>
      </c>
      <c r="L12" s="50">
        <f>SUM(L5:L11)</f>
        <v>0</v>
      </c>
      <c r="M12" s="54">
        <f>SUM(M5:M11)</f>
        <v>0</v>
      </c>
      <c r="O12" s="55" t="s">
        <v>46</v>
      </c>
      <c r="P12" s="8"/>
      <c r="Q12" s="8"/>
      <c r="R12" s="8"/>
      <c r="S12" s="56"/>
    </row>
    <row r="13" spans="1:20" ht="16.5" thickTop="1" thickBot="1" x14ac:dyDescent="0.3">
      <c r="B13" s="118">
        <f>B11+1</f>
        <v>42408</v>
      </c>
      <c r="C13" s="119"/>
      <c r="D13" s="57"/>
      <c r="E13" s="57"/>
      <c r="F13" s="58">
        <f>$E13-$D13+IF($D13&gt;$E13,1)</f>
        <v>0</v>
      </c>
      <c r="G13" s="59">
        <f>IF($D13&lt;&gt;"",IF($D13&lt;[1]Données!$B$2,1,0),0)</f>
        <v>0</v>
      </c>
      <c r="H13" s="57"/>
      <c r="I13" s="57"/>
      <c r="J13" s="58">
        <f>$I13-$H13+IF($H13&gt;$I13,1)</f>
        <v>0</v>
      </c>
      <c r="K13" s="59">
        <f>IF($H13&lt;&gt;"",IF($H13&lt;[1]Données!$B$3,1,0),0)</f>
        <v>0</v>
      </c>
      <c r="L13" s="60">
        <f>$F13+$J13-($G13+$K13)*("00:30")</f>
        <v>0</v>
      </c>
      <c r="M13" s="61">
        <f>$G13+$K13</f>
        <v>0</v>
      </c>
      <c r="O13" s="8"/>
      <c r="P13" s="8"/>
      <c r="Q13" s="8"/>
      <c r="R13" s="8"/>
      <c r="S13" s="48"/>
    </row>
    <row r="14" spans="1:20" ht="16.5" thickTop="1" thickBot="1" x14ac:dyDescent="0.3">
      <c r="B14" s="118">
        <f>B13+1</f>
        <v>42409</v>
      </c>
      <c r="C14" s="119"/>
      <c r="D14" s="49"/>
      <c r="E14" s="49"/>
      <c r="F14" s="43">
        <f t="shared" ref="F14:F19" si="5">$E14-$D14+IF($D14&gt;$E14,1)</f>
        <v>0</v>
      </c>
      <c r="G14" s="44">
        <f>IF($D14&lt;&gt;"",IF($D14&lt;[1]Données!$B$2,1,0),0)</f>
        <v>0</v>
      </c>
      <c r="H14" s="49"/>
      <c r="I14" s="49"/>
      <c r="J14" s="43">
        <f t="shared" ref="J14:J19" si="6">$I14-$H14+IF($H14&gt;$I14,1)</f>
        <v>0</v>
      </c>
      <c r="K14" s="59">
        <f>IF($H14&lt;&gt;"",IF($H14&lt;[1]Données!$B$3,1,0),0)</f>
        <v>0</v>
      </c>
      <c r="L14" s="45">
        <f t="shared" ref="L14:L19" si="7">$F14+$J14-($G14+$K14)*("00:30")</f>
        <v>0</v>
      </c>
      <c r="M14" s="46">
        <f t="shared" ref="M14:M19" si="8">$G14+$K14</f>
        <v>0</v>
      </c>
      <c r="O14" s="8"/>
      <c r="P14" s="8"/>
      <c r="Q14" s="8"/>
      <c r="R14" s="8"/>
    </row>
    <row r="15" spans="1:20" ht="16.5" thickTop="1" thickBot="1" x14ac:dyDescent="0.3">
      <c r="B15" s="118">
        <f t="shared" ref="B15:B19" si="9">B14+1</f>
        <v>42410</v>
      </c>
      <c r="C15" s="119"/>
      <c r="D15" s="49"/>
      <c r="E15" s="49"/>
      <c r="F15" s="43">
        <f t="shared" si="5"/>
        <v>0</v>
      </c>
      <c r="G15" s="44">
        <f>IF($D15&lt;&gt;"",IF($D15&lt;[1]Données!$B$2,1,0),0)</f>
        <v>0</v>
      </c>
      <c r="H15" s="49"/>
      <c r="I15" s="49"/>
      <c r="J15" s="43">
        <f t="shared" si="6"/>
        <v>0</v>
      </c>
      <c r="K15" s="59">
        <f>IF($H15&lt;&gt;"",IF($H15&lt;[1]Données!$B$3,1,0),0)</f>
        <v>0</v>
      </c>
      <c r="L15" s="45">
        <f t="shared" si="7"/>
        <v>0</v>
      </c>
      <c r="M15" s="46">
        <f t="shared" si="8"/>
        <v>0</v>
      </c>
      <c r="O15" s="55" t="s">
        <v>47</v>
      </c>
      <c r="P15" s="8"/>
      <c r="Q15" s="8"/>
      <c r="R15" s="8"/>
      <c r="S15" s="56" t="s">
        <v>48</v>
      </c>
    </row>
    <row r="16" spans="1:20" ht="16.5" thickTop="1" thickBot="1" x14ac:dyDescent="0.3">
      <c r="B16" s="118">
        <f t="shared" si="9"/>
        <v>42411</v>
      </c>
      <c r="C16" s="119"/>
      <c r="D16" s="49"/>
      <c r="E16" s="49"/>
      <c r="F16" s="43">
        <f t="shared" si="5"/>
        <v>0</v>
      </c>
      <c r="G16" s="44">
        <f>IF($D16&lt;&gt;"",IF($D16&lt;[1]Données!$B$2,1,0),0)</f>
        <v>0</v>
      </c>
      <c r="H16" s="49"/>
      <c r="I16" s="49"/>
      <c r="J16" s="43">
        <f t="shared" si="6"/>
        <v>0</v>
      </c>
      <c r="K16" s="59">
        <f>IF($H16&lt;&gt;"",IF($H16&lt;[1]Données!$B$3,1,0),0)</f>
        <v>0</v>
      </c>
      <c r="L16" s="45">
        <f t="shared" si="7"/>
        <v>0</v>
      </c>
      <c r="M16" s="46">
        <f t="shared" si="8"/>
        <v>0</v>
      </c>
      <c r="O16" s="8"/>
      <c r="P16" s="8"/>
      <c r="Q16" s="8"/>
      <c r="R16" s="8"/>
    </row>
    <row r="17" spans="2:20" ht="16.5" thickTop="1" thickBot="1" x14ac:dyDescent="0.3">
      <c r="B17" s="118">
        <f t="shared" si="9"/>
        <v>42412</v>
      </c>
      <c r="C17" s="119"/>
      <c r="D17" s="49"/>
      <c r="E17" s="49"/>
      <c r="F17" s="43">
        <f t="shared" si="5"/>
        <v>0</v>
      </c>
      <c r="G17" s="44">
        <f>IF($D17&lt;&gt;"",IF($D17&lt;[1]Données!$B$2,1,0),0)</f>
        <v>0</v>
      </c>
      <c r="H17" s="49"/>
      <c r="I17" s="49"/>
      <c r="J17" s="43">
        <f t="shared" si="6"/>
        <v>0</v>
      </c>
      <c r="K17" s="59">
        <f>IF($H17&lt;&gt;"",IF($H17&lt;[1]Données!$B$3,1,0),0)</f>
        <v>0</v>
      </c>
      <c r="L17" s="45">
        <f t="shared" si="7"/>
        <v>0</v>
      </c>
      <c r="M17" s="46">
        <f t="shared" si="8"/>
        <v>0</v>
      </c>
      <c r="O17" s="62" t="s">
        <v>49</v>
      </c>
      <c r="P17" s="29"/>
      <c r="Q17" s="29"/>
      <c r="R17" s="29"/>
      <c r="S17" s="63">
        <f>COUNT(E5:E11,I5:I11,E13:E19,I13:I19,E21:E27,I21:I27,E29:E35,I29:I35,E37:E43,I37:I43,E45:E51,I45:I51)</f>
        <v>0</v>
      </c>
      <c r="T17" s="34"/>
    </row>
    <row r="18" spans="2:20" ht="16.5" thickTop="1" thickBot="1" x14ac:dyDescent="0.3">
      <c r="B18" s="118">
        <f t="shared" si="9"/>
        <v>42413</v>
      </c>
      <c r="C18" s="119"/>
      <c r="D18" s="49"/>
      <c r="E18" s="49"/>
      <c r="F18" s="43">
        <f t="shared" si="5"/>
        <v>0</v>
      </c>
      <c r="G18" s="44">
        <f>IF($D18&lt;&gt;"",IF($D18&lt;[1]Données!$B$2,1,0),0)</f>
        <v>0</v>
      </c>
      <c r="H18" s="49"/>
      <c r="I18" s="49"/>
      <c r="J18" s="43">
        <f t="shared" si="6"/>
        <v>0</v>
      </c>
      <c r="K18" s="59">
        <f>IF($H18&lt;&gt;"",IF($H18&lt;[1]Données!$B$3,1,0),0)</f>
        <v>0</v>
      </c>
      <c r="L18" s="45">
        <f t="shared" si="7"/>
        <v>0</v>
      </c>
      <c r="M18" s="46">
        <f t="shared" si="8"/>
        <v>0</v>
      </c>
      <c r="O18" s="62" t="s">
        <v>50</v>
      </c>
      <c r="P18" s="29"/>
      <c r="Q18" s="29"/>
      <c r="R18" s="29"/>
      <c r="S18" s="63">
        <f>SUM(S17*14.8)</f>
        <v>0</v>
      </c>
      <c r="T18" s="28" t="s">
        <v>51</v>
      </c>
    </row>
    <row r="19" spans="2:20" ht="16.5" thickTop="1" thickBot="1" x14ac:dyDescent="0.3">
      <c r="B19" s="118">
        <f t="shared" si="9"/>
        <v>42414</v>
      </c>
      <c r="C19" s="119"/>
      <c r="D19" s="49"/>
      <c r="E19" s="49"/>
      <c r="F19" s="43">
        <f t="shared" si="5"/>
        <v>0</v>
      </c>
      <c r="G19" s="44">
        <f>IF($D19&lt;&gt;"",IF($D19&lt;[1]Données!$B$2,1,0),0)</f>
        <v>0</v>
      </c>
      <c r="H19" s="49"/>
      <c r="I19" s="49"/>
      <c r="J19" s="43">
        <f t="shared" si="6"/>
        <v>0</v>
      </c>
      <c r="K19" s="59">
        <f>IF($H19&lt;&gt;"",IF($H19&lt;[1]Données!$B$3,1,0),0)</f>
        <v>0</v>
      </c>
      <c r="L19" s="45">
        <f t="shared" si="7"/>
        <v>0</v>
      </c>
      <c r="M19" s="46">
        <f t="shared" si="8"/>
        <v>0</v>
      </c>
      <c r="O19" s="40" t="s">
        <v>52</v>
      </c>
      <c r="P19" s="29"/>
      <c r="Q19" s="29"/>
      <c r="R19" s="29"/>
      <c r="S19" s="34"/>
      <c r="T19" s="28" t="s">
        <v>53</v>
      </c>
    </row>
    <row r="20" spans="2:20" ht="15.75" thickBot="1" x14ac:dyDescent="0.3">
      <c r="B20" s="120" t="s">
        <v>45</v>
      </c>
      <c r="C20" s="121"/>
      <c r="D20" s="121"/>
      <c r="E20" s="122"/>
      <c r="F20" s="64">
        <f>SUM($F13:$F19)</f>
        <v>0</v>
      </c>
      <c r="G20" s="51">
        <f>G13+G14+G15+G16+G17+G18+G19</f>
        <v>0</v>
      </c>
      <c r="H20" s="52"/>
      <c r="I20" s="52"/>
      <c r="J20" s="50">
        <f>SUM(J13:J19)</f>
        <v>0</v>
      </c>
      <c r="K20" s="53">
        <f>K13+K14+K15+K16+K17+K18+K19</f>
        <v>0</v>
      </c>
      <c r="L20" s="50">
        <f>SUM(L13:L19)</f>
        <v>0</v>
      </c>
      <c r="M20" s="54">
        <f>SUM(M13:M19)</f>
        <v>0</v>
      </c>
    </row>
    <row r="21" spans="2:20" ht="16.5" thickTop="1" thickBot="1" x14ac:dyDescent="0.3">
      <c r="B21" s="118">
        <f>B19+1</f>
        <v>42415</v>
      </c>
      <c r="C21" s="119"/>
      <c r="D21" s="57"/>
      <c r="E21" s="57"/>
      <c r="F21" s="58">
        <f>$E21-$D21+IF($D21&gt;$E21,1)</f>
        <v>0</v>
      </c>
      <c r="G21" s="59">
        <f>IF($D21&lt;&gt;"",IF($D21&lt;[1]Données!$B$2,1,0),0)</f>
        <v>0</v>
      </c>
      <c r="H21" s="57"/>
      <c r="I21" s="57"/>
      <c r="J21" s="58">
        <f>$I21-$H21+IF($H21&gt;$I21,1)</f>
        <v>0</v>
      </c>
      <c r="K21" s="59">
        <f>IF($H21&lt;&gt;"",IF($H21&lt;[1]Données!$B$3,1,0),0)</f>
        <v>0</v>
      </c>
      <c r="L21" s="60">
        <f>$F21+$J21-($G21+$K21)*("00:30")</f>
        <v>0</v>
      </c>
      <c r="M21" s="61">
        <f>$G21+$K21</f>
        <v>0</v>
      </c>
      <c r="O21" s="4"/>
      <c r="P21" s="4"/>
      <c r="Q21" s="4"/>
    </row>
    <row r="22" spans="2:20" ht="16.5" thickTop="1" thickBot="1" x14ac:dyDescent="0.3">
      <c r="B22" s="118">
        <f>B21+1</f>
        <v>42416</v>
      </c>
      <c r="C22" s="119"/>
      <c r="D22" s="49"/>
      <c r="E22" s="49"/>
      <c r="F22" s="43">
        <f t="shared" ref="F22:F27" si="10">$E22-$D22+IF($D22&gt;$E22,1)</f>
        <v>0</v>
      </c>
      <c r="G22" s="44">
        <f>IF($D22&lt;&gt;"",IF($D22&lt;[1]Données!$B$2,1,0),0)</f>
        <v>0</v>
      </c>
      <c r="H22" s="49"/>
      <c r="I22" s="49"/>
      <c r="J22" s="43">
        <f t="shared" ref="J22:J27" si="11">$I22-$H22+IF($H22&gt;$I22,1)</f>
        <v>0</v>
      </c>
      <c r="K22" s="59">
        <f>IF($H22&lt;&gt;"",IF($H22&lt;[1]Données!$B$3,1,0),0)</f>
        <v>0</v>
      </c>
      <c r="L22" s="45">
        <f t="shared" ref="L22:L27" si="12">$F22+$J22-($G22+$K22)*("00:30")</f>
        <v>0</v>
      </c>
      <c r="M22" s="46">
        <f t="shared" ref="M22:M27" si="13">$G22+$K22</f>
        <v>0</v>
      </c>
      <c r="P22" s="4"/>
      <c r="Q22" s="66"/>
    </row>
    <row r="23" spans="2:20" ht="16.5" thickTop="1" thickBot="1" x14ac:dyDescent="0.3">
      <c r="B23" s="118">
        <f t="shared" ref="B23:B27" si="14">B22+1</f>
        <v>42417</v>
      </c>
      <c r="C23" s="119"/>
      <c r="D23" s="49"/>
      <c r="E23" s="49"/>
      <c r="F23" s="43">
        <f t="shared" si="10"/>
        <v>0</v>
      </c>
      <c r="G23" s="44">
        <f>IF($D23&lt;&gt;"",IF($D23&lt;[1]Données!$B$2,1,0),0)</f>
        <v>0</v>
      </c>
      <c r="H23" s="49"/>
      <c r="I23" s="49"/>
      <c r="J23" s="43">
        <f t="shared" si="11"/>
        <v>0</v>
      </c>
      <c r="K23" s="59">
        <f>IF($H23&lt;&gt;"",IF($H23&lt;[1]Données!$B$3,1,0),0)</f>
        <v>0</v>
      </c>
      <c r="L23" s="45">
        <f t="shared" si="12"/>
        <v>0</v>
      </c>
      <c r="M23" s="46">
        <f t="shared" si="13"/>
        <v>0</v>
      </c>
      <c r="P23" s="4"/>
      <c r="Q23" s="66"/>
    </row>
    <row r="24" spans="2:20" ht="16.5" thickTop="1" thickBot="1" x14ac:dyDescent="0.3">
      <c r="B24" s="118">
        <f t="shared" si="14"/>
        <v>42418</v>
      </c>
      <c r="C24" s="119"/>
      <c r="D24" s="49"/>
      <c r="E24" s="49"/>
      <c r="F24" s="43">
        <f t="shared" si="10"/>
        <v>0</v>
      </c>
      <c r="G24" s="44">
        <f>IF($D24&lt;&gt;"",IF($D24&lt;[1]Données!$B$2,1,0),0)</f>
        <v>0</v>
      </c>
      <c r="H24" s="49"/>
      <c r="I24" s="49"/>
      <c r="J24" s="43">
        <f t="shared" si="11"/>
        <v>0</v>
      </c>
      <c r="K24" s="59">
        <f>IF($H24&lt;&gt;"",IF($H24&lt;[1]Données!$B$3,1,0),0)</f>
        <v>0</v>
      </c>
      <c r="L24" s="45">
        <f t="shared" si="12"/>
        <v>0</v>
      </c>
      <c r="M24" s="46">
        <f t="shared" si="13"/>
        <v>0</v>
      </c>
      <c r="P24" s="4"/>
      <c r="Q24" s="66"/>
    </row>
    <row r="25" spans="2:20" ht="16.5" thickTop="1" thickBot="1" x14ac:dyDescent="0.3">
      <c r="B25" s="118">
        <f t="shared" si="14"/>
        <v>42419</v>
      </c>
      <c r="C25" s="119"/>
      <c r="D25" s="49"/>
      <c r="E25" s="49"/>
      <c r="F25" s="43">
        <f t="shared" si="10"/>
        <v>0</v>
      </c>
      <c r="G25" s="44">
        <f>IF($D25&lt;&gt;"",IF($D25&lt;[1]Données!$B$2,1,0),0)</f>
        <v>0</v>
      </c>
      <c r="H25" s="49"/>
      <c r="I25" s="49"/>
      <c r="J25" s="43">
        <f t="shared" si="11"/>
        <v>0</v>
      </c>
      <c r="K25" s="59">
        <f>IF($H25&lt;&gt;"",IF($H25&lt;[1]Données!$B$3,1,0),0)</f>
        <v>0</v>
      </c>
      <c r="L25" s="45">
        <f t="shared" si="12"/>
        <v>0</v>
      </c>
      <c r="M25" s="46">
        <f t="shared" si="13"/>
        <v>0</v>
      </c>
      <c r="P25" s="4"/>
      <c r="Q25" s="66"/>
    </row>
    <row r="26" spans="2:20" ht="16.5" thickTop="1" thickBot="1" x14ac:dyDescent="0.3">
      <c r="B26" s="118">
        <f t="shared" si="14"/>
        <v>42420</v>
      </c>
      <c r="C26" s="119"/>
      <c r="D26" s="49"/>
      <c r="E26" s="49"/>
      <c r="F26" s="43">
        <f t="shared" si="10"/>
        <v>0</v>
      </c>
      <c r="G26" s="44">
        <f>IF($D26&lt;&gt;"",IF($D26&lt;[1]Données!$B$2,1,0),0)</f>
        <v>0</v>
      </c>
      <c r="H26" s="49"/>
      <c r="I26" s="49"/>
      <c r="J26" s="43">
        <f t="shared" si="11"/>
        <v>0</v>
      </c>
      <c r="K26" s="59">
        <f>IF($H26&lt;&gt;"",IF($H26&lt;[1]Données!$B$3,1,0),0)</f>
        <v>0</v>
      </c>
      <c r="L26" s="45">
        <f t="shared" si="12"/>
        <v>0</v>
      </c>
      <c r="M26" s="46">
        <f t="shared" si="13"/>
        <v>0</v>
      </c>
      <c r="O26" s="4"/>
      <c r="P26" s="4"/>
    </row>
    <row r="27" spans="2:20" ht="16.5" thickTop="1" thickBot="1" x14ac:dyDescent="0.3">
      <c r="B27" s="118">
        <f t="shared" si="14"/>
        <v>42421</v>
      </c>
      <c r="C27" s="119"/>
      <c r="D27" s="49"/>
      <c r="E27" s="49"/>
      <c r="F27" s="43">
        <f t="shared" si="10"/>
        <v>0</v>
      </c>
      <c r="G27" s="44">
        <f>IF($D27&lt;&gt;"",IF($D27&lt;[1]Données!$B$2,1,0),0)</f>
        <v>0</v>
      </c>
      <c r="H27" s="49"/>
      <c r="I27" s="49"/>
      <c r="J27" s="43">
        <f t="shared" si="11"/>
        <v>0</v>
      </c>
      <c r="K27" s="59">
        <f>IF($H27&lt;&gt;"",IF($H27&lt;[1]Données!$B$3,1,0),0)</f>
        <v>0</v>
      </c>
      <c r="L27" s="45">
        <f t="shared" si="12"/>
        <v>0</v>
      </c>
      <c r="M27" s="46">
        <f t="shared" si="13"/>
        <v>0</v>
      </c>
    </row>
    <row r="28" spans="2:20" ht="15.75" thickBot="1" x14ac:dyDescent="0.3">
      <c r="B28" s="120" t="s">
        <v>45</v>
      </c>
      <c r="C28" s="121"/>
      <c r="D28" s="121"/>
      <c r="E28" s="122"/>
      <c r="F28" s="64">
        <f>SUM($F21:$F27)</f>
        <v>0</v>
      </c>
      <c r="G28" s="51">
        <f>G21+G22+G23+G24+G25+G26+G27</f>
        <v>0</v>
      </c>
      <c r="H28" s="52"/>
      <c r="I28" s="52"/>
      <c r="J28" s="50">
        <f>SUM(J21:J27)</f>
        <v>0</v>
      </c>
      <c r="K28" s="53">
        <f>K21+K22+K23+K24+K25+K26+K27</f>
        <v>0</v>
      </c>
      <c r="L28" s="50">
        <f>SUM(L21:L27)</f>
        <v>0</v>
      </c>
      <c r="M28" s="54">
        <f>SUM(M21:M27)</f>
        <v>0</v>
      </c>
    </row>
    <row r="29" spans="2:20" ht="16.5" thickTop="1" thickBot="1" x14ac:dyDescent="0.3">
      <c r="B29" s="118">
        <f>B27+1</f>
        <v>42422</v>
      </c>
      <c r="C29" s="119"/>
      <c r="D29" s="57"/>
      <c r="E29" s="57"/>
      <c r="F29" s="58">
        <f>$E29-$D29+IF($D29&gt;$E29,1)</f>
        <v>0</v>
      </c>
      <c r="G29" s="59">
        <f>IF($D29&lt;&gt;"",IF($D29&lt;[1]Données!$B$2,1,0),0)</f>
        <v>0</v>
      </c>
      <c r="H29" s="57"/>
      <c r="I29" s="57"/>
      <c r="J29" s="58">
        <f>$I29-$H29+IF($H29&gt;$I29,1)</f>
        <v>0</v>
      </c>
      <c r="K29" s="59">
        <f>IF($H29&lt;&gt;"",IF($H29&lt;[1]Données!$B$3,1,0),0)</f>
        <v>0</v>
      </c>
      <c r="L29" s="60">
        <f>$F29+$J29-($G29+$K29)*("00:30")</f>
        <v>0</v>
      </c>
      <c r="M29" s="61">
        <f>$G29+$K29</f>
        <v>0</v>
      </c>
      <c r="O29" s="4"/>
      <c r="P29" s="4"/>
      <c r="Q29" s="4"/>
    </row>
    <row r="30" spans="2:20" ht="16.5" thickTop="1" thickBot="1" x14ac:dyDescent="0.3">
      <c r="B30" s="118">
        <f>B29+1</f>
        <v>42423</v>
      </c>
      <c r="C30" s="119"/>
      <c r="D30" s="49"/>
      <c r="E30" s="49"/>
      <c r="F30" s="43">
        <f t="shared" ref="F30:F35" si="15">$E30-$D30+IF($D30&gt;$E30,1)</f>
        <v>0</v>
      </c>
      <c r="G30" s="44">
        <f>IF($D30&lt;&gt;"",IF($D30&lt;[1]Données!$B$2,1,0),0)</f>
        <v>0</v>
      </c>
      <c r="H30" s="49"/>
      <c r="I30" s="49"/>
      <c r="J30" s="43">
        <f t="shared" ref="J30:J35" si="16">$I30-$H30+IF($H30&gt;$I30,1)</f>
        <v>0</v>
      </c>
      <c r="K30" s="59">
        <f>IF($H30&lt;&gt;"",IF($H30&lt;[1]Données!$B$3,1,0),0)</f>
        <v>0</v>
      </c>
      <c r="L30" s="45">
        <f t="shared" ref="L30:L35" si="17">$F30+$J30-($G30+$K30)*("00:30")</f>
        <v>0</v>
      </c>
      <c r="M30" s="46">
        <f t="shared" ref="M30:M35" si="18">$G30+$K30</f>
        <v>0</v>
      </c>
      <c r="P30" s="4"/>
      <c r="Q30" s="66"/>
    </row>
    <row r="31" spans="2:20" ht="16.5" thickTop="1" thickBot="1" x14ac:dyDescent="0.3">
      <c r="B31" s="118">
        <f t="shared" ref="B31:B35" si="19">B30+1</f>
        <v>42424</v>
      </c>
      <c r="C31" s="119"/>
      <c r="D31" s="49"/>
      <c r="E31" s="49"/>
      <c r="F31" s="43">
        <f t="shared" si="15"/>
        <v>0</v>
      </c>
      <c r="G31" s="44">
        <f>IF($D31&lt;&gt;"",IF($D31&lt;[1]Données!$B$2,1,0),0)</f>
        <v>0</v>
      </c>
      <c r="H31" s="49"/>
      <c r="I31" s="49"/>
      <c r="J31" s="43">
        <f t="shared" si="16"/>
        <v>0</v>
      </c>
      <c r="K31" s="59">
        <f>IF($H31&lt;&gt;"",IF($H31&lt;[1]Données!$B$3,1,0),0)</f>
        <v>0</v>
      </c>
      <c r="L31" s="45">
        <f t="shared" si="17"/>
        <v>0</v>
      </c>
      <c r="M31" s="46">
        <f t="shared" si="18"/>
        <v>0</v>
      </c>
      <c r="P31" s="4"/>
      <c r="Q31" s="66"/>
    </row>
    <row r="32" spans="2:20" ht="16.5" thickTop="1" thickBot="1" x14ac:dyDescent="0.3">
      <c r="B32" s="118">
        <f t="shared" si="19"/>
        <v>42425</v>
      </c>
      <c r="C32" s="119"/>
      <c r="D32" s="49"/>
      <c r="E32" s="49"/>
      <c r="F32" s="43">
        <f t="shared" si="15"/>
        <v>0</v>
      </c>
      <c r="G32" s="44">
        <f>IF($D32&lt;&gt;"",IF($D32&lt;[1]Données!$B$2,1,0),0)</f>
        <v>0</v>
      </c>
      <c r="H32" s="49"/>
      <c r="I32" s="49"/>
      <c r="J32" s="43">
        <f t="shared" si="16"/>
        <v>0</v>
      </c>
      <c r="K32" s="59">
        <f>IF($H32&lt;&gt;"",IF($H32&lt;[1]Données!$B$3,1,0),0)</f>
        <v>0</v>
      </c>
      <c r="L32" s="45">
        <f t="shared" si="17"/>
        <v>0</v>
      </c>
      <c r="M32" s="46">
        <f t="shared" si="18"/>
        <v>0</v>
      </c>
      <c r="P32" s="4"/>
      <c r="Q32" s="66"/>
    </row>
    <row r="33" spans="2:17" ht="16.5" thickTop="1" thickBot="1" x14ac:dyDescent="0.3">
      <c r="B33" s="118">
        <f t="shared" si="19"/>
        <v>42426</v>
      </c>
      <c r="C33" s="119"/>
      <c r="D33" s="49"/>
      <c r="E33" s="49"/>
      <c r="F33" s="43">
        <f t="shared" si="15"/>
        <v>0</v>
      </c>
      <c r="G33" s="44">
        <f>IF($D33&lt;&gt;"",IF($D33&lt;[1]Données!$B$2,1,0),0)</f>
        <v>0</v>
      </c>
      <c r="H33" s="49"/>
      <c r="I33" s="49"/>
      <c r="J33" s="43">
        <f t="shared" si="16"/>
        <v>0</v>
      </c>
      <c r="K33" s="59">
        <f>IF($H33&lt;&gt;"",IF($H33&lt;[1]Données!$B$3,1,0),0)</f>
        <v>0</v>
      </c>
      <c r="L33" s="45">
        <f t="shared" si="17"/>
        <v>0</v>
      </c>
      <c r="M33" s="46">
        <f t="shared" si="18"/>
        <v>0</v>
      </c>
      <c r="P33" s="4"/>
      <c r="Q33" s="66"/>
    </row>
    <row r="34" spans="2:17" ht="16.5" thickTop="1" thickBot="1" x14ac:dyDescent="0.3">
      <c r="B34" s="118">
        <f t="shared" si="19"/>
        <v>42427</v>
      </c>
      <c r="C34" s="119"/>
      <c r="D34" s="49"/>
      <c r="E34" s="49"/>
      <c r="F34" s="43">
        <f t="shared" si="15"/>
        <v>0</v>
      </c>
      <c r="G34" s="44">
        <f>IF($D34&lt;&gt;"",IF($D34&lt;[1]Données!$B$2,1,0),0)</f>
        <v>0</v>
      </c>
      <c r="H34" s="49"/>
      <c r="I34" s="49"/>
      <c r="J34" s="43">
        <f t="shared" si="16"/>
        <v>0</v>
      </c>
      <c r="K34" s="59">
        <f>IF($H34&lt;&gt;"",IF($H34&lt;[1]Données!$B$3,1,0),0)</f>
        <v>0</v>
      </c>
      <c r="L34" s="45">
        <f t="shared" si="17"/>
        <v>0</v>
      </c>
      <c r="M34" s="46">
        <f t="shared" si="18"/>
        <v>0</v>
      </c>
      <c r="O34" s="4"/>
      <c r="P34" s="4"/>
    </row>
    <row r="35" spans="2:17" ht="16.5" thickTop="1" thickBot="1" x14ac:dyDescent="0.3">
      <c r="B35" s="118">
        <f t="shared" si="19"/>
        <v>42428</v>
      </c>
      <c r="C35" s="119"/>
      <c r="D35" s="49"/>
      <c r="E35" s="49"/>
      <c r="F35" s="43">
        <f t="shared" si="15"/>
        <v>0</v>
      </c>
      <c r="G35" s="44">
        <f>IF($D35&lt;&gt;"",IF($D35&lt;[1]Données!$B$2,1,0),0)</f>
        <v>0</v>
      </c>
      <c r="H35" s="49"/>
      <c r="I35" s="49"/>
      <c r="J35" s="43">
        <f t="shared" si="16"/>
        <v>0</v>
      </c>
      <c r="K35" s="59">
        <f>IF($H35&lt;&gt;"",IF($H35&lt;[1]Données!$B$3,1,0),0)</f>
        <v>0</v>
      </c>
      <c r="L35" s="45">
        <f t="shared" si="17"/>
        <v>0</v>
      </c>
      <c r="M35" s="46">
        <f t="shared" si="18"/>
        <v>0</v>
      </c>
    </row>
    <row r="36" spans="2:17" ht="15.75" thickBot="1" x14ac:dyDescent="0.3">
      <c r="B36" s="120" t="s">
        <v>45</v>
      </c>
      <c r="C36" s="121"/>
      <c r="D36" s="121"/>
      <c r="E36" s="122"/>
      <c r="F36" s="64">
        <f>SUM($F29:$F35)</f>
        <v>0</v>
      </c>
      <c r="G36" s="51">
        <f>G29+G30+G31+G32+G33+G34+G35</f>
        <v>0</v>
      </c>
      <c r="H36" s="52"/>
      <c r="I36" s="52"/>
      <c r="J36" s="50">
        <f>SUM(J29:J35)</f>
        <v>0</v>
      </c>
      <c r="K36" s="53">
        <f>K29+K30+K31+K32+K33+K34+K35</f>
        <v>0</v>
      </c>
      <c r="L36" s="50">
        <f>SUM(L29:L35)</f>
        <v>0</v>
      </c>
      <c r="M36" s="54">
        <f>SUM(M29:M35)</f>
        <v>0</v>
      </c>
    </row>
    <row r="37" spans="2:17" ht="16.5" thickTop="1" thickBot="1" x14ac:dyDescent="0.3">
      <c r="B37" s="118">
        <f>B35+1</f>
        <v>42429</v>
      </c>
      <c r="C37" s="119"/>
      <c r="D37" s="57"/>
      <c r="E37" s="57"/>
      <c r="F37" s="58">
        <f>$E37-$D37+IF($D37&gt;$E37,1)</f>
        <v>0</v>
      </c>
      <c r="G37" s="59">
        <f>IF($D37&lt;&gt;"",IF($D37&lt;[1]Données!$B$2,1,0),0)</f>
        <v>0</v>
      </c>
      <c r="H37" s="57"/>
      <c r="I37" s="57"/>
      <c r="J37" s="58">
        <f>$I37-$H37+IF($H37&gt;$I37,1)</f>
        <v>0</v>
      </c>
      <c r="K37" s="59">
        <f>IF($H37&lt;&gt;"",IF($H37&lt;[1]Données!$B$3,1,0),0)</f>
        <v>0</v>
      </c>
      <c r="L37" s="60">
        <f>$F37+$J37-($G37+$K37)*("00:30")</f>
        <v>0</v>
      </c>
      <c r="M37" s="61">
        <f>$G37+$K37</f>
        <v>0</v>
      </c>
      <c r="O37" s="4"/>
      <c r="P37" s="4"/>
      <c r="Q37" s="4"/>
    </row>
    <row r="38" spans="2:17" ht="16.5" thickTop="1" thickBot="1" x14ac:dyDescent="0.3">
      <c r="B38" s="118">
        <f>B37+1</f>
        <v>42430</v>
      </c>
      <c r="C38" s="119"/>
      <c r="D38" s="49"/>
      <c r="E38" s="49"/>
      <c r="F38" s="43">
        <f t="shared" ref="F38:F43" si="20">$E38-$D38+IF($D38&gt;$E38,1)</f>
        <v>0</v>
      </c>
      <c r="G38" s="44">
        <f>IF($D38&lt;&gt;"",IF($D38&lt;[1]Données!$B$2,1,0),0)</f>
        <v>0</v>
      </c>
      <c r="H38" s="49"/>
      <c r="I38" s="49"/>
      <c r="J38" s="43">
        <f t="shared" ref="J38:J43" si="21">$I38-$H38+IF($H38&gt;$I38,1)</f>
        <v>0</v>
      </c>
      <c r="K38" s="59">
        <f>IF($H38&lt;&gt;"",IF($H38&lt;[1]Données!$B$3,1,0),0)</f>
        <v>0</v>
      </c>
      <c r="L38" s="45">
        <f t="shared" ref="L38:L43" si="22">$F38+$J38-($G38+$K38)*("00:30")</f>
        <v>0</v>
      </c>
      <c r="M38" s="46">
        <f t="shared" ref="M38:M43" si="23">$G38+$K38</f>
        <v>0</v>
      </c>
      <c r="P38" s="4"/>
      <c r="Q38" s="66"/>
    </row>
    <row r="39" spans="2:17" ht="16.5" thickTop="1" thickBot="1" x14ac:dyDescent="0.3">
      <c r="B39" s="118">
        <f t="shared" ref="B39:B43" si="24">B38+1</f>
        <v>42431</v>
      </c>
      <c r="C39" s="119"/>
      <c r="D39" s="49"/>
      <c r="E39" s="49"/>
      <c r="F39" s="43">
        <f t="shared" si="20"/>
        <v>0</v>
      </c>
      <c r="G39" s="44">
        <f>IF($D39&lt;&gt;"",IF($D39&lt;[1]Données!$B$2,1,0),0)</f>
        <v>0</v>
      </c>
      <c r="H39" s="49"/>
      <c r="I39" s="49"/>
      <c r="J39" s="43">
        <f t="shared" si="21"/>
        <v>0</v>
      </c>
      <c r="K39" s="59">
        <f>IF($H39&lt;&gt;"",IF($H39&lt;[1]Données!$B$3,1,0),0)</f>
        <v>0</v>
      </c>
      <c r="L39" s="45">
        <f t="shared" si="22"/>
        <v>0</v>
      </c>
      <c r="M39" s="46">
        <f t="shared" si="23"/>
        <v>0</v>
      </c>
      <c r="P39" s="4"/>
      <c r="Q39" s="66"/>
    </row>
    <row r="40" spans="2:17" ht="16.5" thickTop="1" thickBot="1" x14ac:dyDescent="0.3">
      <c r="B40" s="118">
        <f t="shared" si="24"/>
        <v>42432</v>
      </c>
      <c r="C40" s="119"/>
      <c r="D40" s="49"/>
      <c r="E40" s="49"/>
      <c r="F40" s="43">
        <f t="shared" si="20"/>
        <v>0</v>
      </c>
      <c r="G40" s="44">
        <f>IF($D40&lt;&gt;"",IF($D40&lt;[1]Données!$B$2,1,0),0)</f>
        <v>0</v>
      </c>
      <c r="H40" s="49"/>
      <c r="I40" s="49"/>
      <c r="J40" s="43">
        <f t="shared" si="21"/>
        <v>0</v>
      </c>
      <c r="K40" s="59">
        <f>IF($H40&lt;&gt;"",IF($H40&lt;[1]Données!$B$3,1,0),0)</f>
        <v>0</v>
      </c>
      <c r="L40" s="45">
        <f t="shared" si="22"/>
        <v>0</v>
      </c>
      <c r="M40" s="46">
        <f t="shared" si="23"/>
        <v>0</v>
      </c>
      <c r="P40" s="4"/>
      <c r="Q40" s="66"/>
    </row>
    <row r="41" spans="2:17" ht="16.5" thickTop="1" thickBot="1" x14ac:dyDescent="0.3">
      <c r="B41" s="118">
        <f t="shared" si="24"/>
        <v>42433</v>
      </c>
      <c r="C41" s="119"/>
      <c r="D41" s="49"/>
      <c r="E41" s="49"/>
      <c r="F41" s="43">
        <f t="shared" si="20"/>
        <v>0</v>
      </c>
      <c r="G41" s="44">
        <f>IF($D41&lt;&gt;"",IF($D41&lt;[1]Données!$B$2,1,0),0)</f>
        <v>0</v>
      </c>
      <c r="H41" s="49"/>
      <c r="I41" s="49"/>
      <c r="J41" s="43">
        <f t="shared" si="21"/>
        <v>0</v>
      </c>
      <c r="K41" s="59">
        <f>IF($H41&lt;&gt;"",IF($H41&lt;[1]Données!$B$3,1,0),0)</f>
        <v>0</v>
      </c>
      <c r="L41" s="45">
        <f t="shared" si="22"/>
        <v>0</v>
      </c>
      <c r="M41" s="46">
        <f t="shared" si="23"/>
        <v>0</v>
      </c>
      <c r="P41" s="4"/>
      <c r="Q41" s="66"/>
    </row>
    <row r="42" spans="2:17" ht="16.5" thickTop="1" thickBot="1" x14ac:dyDescent="0.3">
      <c r="B42" s="118">
        <f t="shared" si="24"/>
        <v>42434</v>
      </c>
      <c r="C42" s="119"/>
      <c r="D42" s="49"/>
      <c r="E42" s="49"/>
      <c r="F42" s="43">
        <f t="shared" si="20"/>
        <v>0</v>
      </c>
      <c r="G42" s="44">
        <f>IF($D42&lt;&gt;"",IF($D42&lt;[1]Données!$B$2,1,0),0)</f>
        <v>0</v>
      </c>
      <c r="H42" s="49"/>
      <c r="I42" s="49"/>
      <c r="J42" s="43">
        <f t="shared" si="21"/>
        <v>0</v>
      </c>
      <c r="K42" s="59">
        <f>IF($H42&lt;&gt;"",IF($H42&lt;[1]Données!$B$3,1,0),0)</f>
        <v>0</v>
      </c>
      <c r="L42" s="45">
        <f t="shared" si="22"/>
        <v>0</v>
      </c>
      <c r="M42" s="46">
        <f t="shared" si="23"/>
        <v>0</v>
      </c>
      <c r="O42" s="4"/>
      <c r="P42" s="4"/>
    </row>
    <row r="43" spans="2:17" ht="16.5" customHeight="1" thickTop="1" thickBot="1" x14ac:dyDescent="0.3">
      <c r="B43" s="118">
        <f t="shared" si="24"/>
        <v>42435</v>
      </c>
      <c r="C43" s="119"/>
      <c r="D43" s="49"/>
      <c r="E43" s="49"/>
      <c r="F43" s="43">
        <f t="shared" si="20"/>
        <v>0</v>
      </c>
      <c r="G43" s="44">
        <f>IF($D43&lt;&gt;"",IF($D43&lt;[1]Données!$B$2,1,0),0)</f>
        <v>0</v>
      </c>
      <c r="H43" s="49"/>
      <c r="I43" s="49"/>
      <c r="J43" s="43">
        <f t="shared" si="21"/>
        <v>0</v>
      </c>
      <c r="K43" s="59">
        <f>IF($H43&lt;&gt;"",IF($H43&lt;[1]Données!$B$3,1,0),0)</f>
        <v>0</v>
      </c>
      <c r="L43" s="45">
        <f t="shared" si="22"/>
        <v>0</v>
      </c>
      <c r="M43" s="46">
        <f t="shared" si="23"/>
        <v>0</v>
      </c>
    </row>
    <row r="44" spans="2:17" ht="15.75" thickBot="1" x14ac:dyDescent="0.3">
      <c r="B44" s="120" t="s">
        <v>45</v>
      </c>
      <c r="C44" s="121"/>
      <c r="D44" s="121"/>
      <c r="E44" s="122"/>
      <c r="F44" s="64">
        <f>SUM($F37:$F43)</f>
        <v>0</v>
      </c>
      <c r="G44" s="51">
        <f>G37+G38+G39+G40+G41+G42+G43</f>
        <v>0</v>
      </c>
      <c r="H44" s="52"/>
      <c r="I44" s="52"/>
      <c r="J44" s="50">
        <f>SUM(J37:J43)</f>
        <v>0</v>
      </c>
      <c r="K44" s="53">
        <f>K37+K38+K39+K40+K41+K42+K43</f>
        <v>0</v>
      </c>
      <c r="L44" s="50">
        <f>SUM(L37:L43)</f>
        <v>0</v>
      </c>
      <c r="M44" s="54">
        <f>SUM(M37:M43)</f>
        <v>0</v>
      </c>
    </row>
    <row r="45" spans="2:17" ht="16.5" thickTop="1" thickBot="1" x14ac:dyDescent="0.3">
      <c r="B45" s="118">
        <f>B43+1</f>
        <v>42436</v>
      </c>
      <c r="C45" s="119"/>
      <c r="D45" s="57"/>
      <c r="E45" s="57"/>
      <c r="F45" s="58">
        <f t="shared" ref="F45:F51" si="25">$E45-$D45+IF($D45&gt;$E45,1)</f>
        <v>0</v>
      </c>
      <c r="G45" s="59">
        <f>IF($D45&lt;&gt;"",IF($D45&lt;[1]Données!$B$2,1,0),0)</f>
        <v>0</v>
      </c>
      <c r="H45" s="57"/>
      <c r="I45" s="57"/>
      <c r="J45" s="58">
        <f>$I45-$H45+IF($H45&gt;$I45,1)</f>
        <v>0</v>
      </c>
      <c r="K45" s="59">
        <f>IF($H45&lt;&gt;"",IF($H45&lt;[1]Données!$B$3,1,0),0)</f>
        <v>0</v>
      </c>
      <c r="L45" s="60">
        <f>$F45+$J45-($G45+$K45)*("00:30")</f>
        <v>0</v>
      </c>
      <c r="M45" s="61">
        <f>$G45+$K45</f>
        <v>0</v>
      </c>
      <c r="O45" s="4"/>
      <c r="P45" s="4"/>
      <c r="Q45" s="4"/>
    </row>
    <row r="46" spans="2:17" ht="16.5" thickTop="1" thickBot="1" x14ac:dyDescent="0.3">
      <c r="B46" s="118">
        <f>B45+1</f>
        <v>42437</v>
      </c>
      <c r="C46" s="119"/>
      <c r="D46" s="49"/>
      <c r="E46" s="49"/>
      <c r="F46" s="43">
        <f t="shared" si="25"/>
        <v>0</v>
      </c>
      <c r="G46" s="44">
        <f>IF($D46&lt;&gt;"",IF($D46&lt;[1]Données!$B$2,1,0),0)</f>
        <v>0</v>
      </c>
      <c r="H46" s="49"/>
      <c r="I46" s="49"/>
      <c r="J46" s="43">
        <f t="shared" ref="J46:J51" si="26">$I46-$H46+IF($H46&gt;$I46,1)</f>
        <v>0</v>
      </c>
      <c r="K46" s="59">
        <f>IF($H46&lt;&gt;"",IF($H46&lt;[1]Données!$B$3,1,0),0)</f>
        <v>0</v>
      </c>
      <c r="L46" s="45">
        <f t="shared" ref="L46:L51" si="27">$F46+$J46-($G46+$K46)*("00:30")</f>
        <v>0</v>
      </c>
      <c r="M46" s="46">
        <f t="shared" ref="M46:M51" si="28">$G46+$K46</f>
        <v>0</v>
      </c>
      <c r="P46" s="4"/>
      <c r="Q46" s="66"/>
    </row>
    <row r="47" spans="2:17" ht="16.5" thickTop="1" thickBot="1" x14ac:dyDescent="0.3">
      <c r="B47" s="118">
        <f t="shared" ref="B47:B51" si="29">B46+1</f>
        <v>42438</v>
      </c>
      <c r="C47" s="119"/>
      <c r="D47" s="49"/>
      <c r="E47" s="49"/>
      <c r="F47" s="43">
        <f t="shared" si="25"/>
        <v>0</v>
      </c>
      <c r="G47" s="44">
        <f>IF($D47&lt;&gt;"",IF($D47&lt;[1]Données!$B$2,1,0),0)</f>
        <v>0</v>
      </c>
      <c r="H47" s="49"/>
      <c r="I47" s="49"/>
      <c r="J47" s="43">
        <f t="shared" si="26"/>
        <v>0</v>
      </c>
      <c r="K47" s="59">
        <f>IF($H47&lt;&gt;"",IF($H47&lt;[1]Données!$B$3,1,0),0)</f>
        <v>0</v>
      </c>
      <c r="L47" s="45">
        <f t="shared" si="27"/>
        <v>0</v>
      </c>
      <c r="M47" s="46">
        <f t="shared" si="28"/>
        <v>0</v>
      </c>
    </row>
    <row r="48" spans="2:17" ht="16.5" thickTop="1" thickBot="1" x14ac:dyDescent="0.3">
      <c r="B48" s="118">
        <f t="shared" si="29"/>
        <v>42439</v>
      </c>
      <c r="C48" s="119"/>
      <c r="D48" s="49"/>
      <c r="E48" s="49"/>
      <c r="F48" s="43">
        <f t="shared" si="25"/>
        <v>0</v>
      </c>
      <c r="G48" s="44">
        <f>IF($D48&lt;&gt;"",IF($D48&lt;[1]Données!$B$2,1,0),0)</f>
        <v>0</v>
      </c>
      <c r="H48" s="49"/>
      <c r="I48" s="49"/>
      <c r="J48" s="43">
        <f t="shared" si="26"/>
        <v>0</v>
      </c>
      <c r="K48" s="59">
        <f>IF($H48&lt;&gt;"",IF($H48&lt;[1]Données!$B$3,1,0),0)</f>
        <v>0</v>
      </c>
      <c r="L48" s="45">
        <f t="shared" si="27"/>
        <v>0</v>
      </c>
      <c r="M48" s="46">
        <f t="shared" si="28"/>
        <v>0</v>
      </c>
      <c r="N48" s="67"/>
      <c r="O48" s="8" t="s">
        <v>54</v>
      </c>
    </row>
    <row r="49" spans="1:22" ht="16.5" thickTop="1" thickBot="1" x14ac:dyDescent="0.3">
      <c r="B49" s="118">
        <f t="shared" si="29"/>
        <v>42440</v>
      </c>
      <c r="C49" s="119"/>
      <c r="D49" s="49"/>
      <c r="E49" s="49"/>
      <c r="F49" s="43">
        <f t="shared" si="25"/>
        <v>0</v>
      </c>
      <c r="G49" s="44">
        <f>IF($D49&lt;&gt;"",IF($D49&lt;[1]Données!$B$2,1,0),0)</f>
        <v>0</v>
      </c>
      <c r="H49" s="49"/>
      <c r="I49" s="49"/>
      <c r="J49" s="43">
        <f t="shared" si="26"/>
        <v>0</v>
      </c>
      <c r="K49" s="59">
        <f>IF($H49&lt;&gt;"",IF($H49&lt;[1]Données!$B$3,1,0),0)</f>
        <v>0</v>
      </c>
      <c r="L49" s="45">
        <f t="shared" si="27"/>
        <v>0</v>
      </c>
      <c r="M49" s="46">
        <f t="shared" si="28"/>
        <v>0</v>
      </c>
      <c r="N49" s="68"/>
      <c r="O49" s="8" t="s">
        <v>55</v>
      </c>
    </row>
    <row r="50" spans="1:22" ht="16.5" thickTop="1" thickBot="1" x14ac:dyDescent="0.3">
      <c r="B50" s="118">
        <f t="shared" si="29"/>
        <v>42441</v>
      </c>
      <c r="C50" s="119"/>
      <c r="D50" s="49"/>
      <c r="E50" s="49"/>
      <c r="F50" s="43">
        <f t="shared" si="25"/>
        <v>0</v>
      </c>
      <c r="G50" s="44">
        <f>IF($D50&lt;&gt;"",IF($D50&lt;[1]Données!$B$2,1,0),0)</f>
        <v>0</v>
      </c>
      <c r="H50" s="49"/>
      <c r="I50" s="49"/>
      <c r="J50" s="43">
        <f t="shared" si="26"/>
        <v>0</v>
      </c>
      <c r="K50" s="59">
        <f>IF($H50&lt;&gt;"",IF($H50&lt;[1]Données!$B$3,1,0),0)</f>
        <v>0</v>
      </c>
      <c r="L50" s="45">
        <f t="shared" si="27"/>
        <v>0</v>
      </c>
      <c r="M50" s="46">
        <f t="shared" si="28"/>
        <v>0</v>
      </c>
      <c r="N50" s="69"/>
      <c r="O50" s="8" t="s">
        <v>56</v>
      </c>
    </row>
    <row r="51" spans="1:22" ht="16.5" thickTop="1" thickBot="1" x14ac:dyDescent="0.3">
      <c r="B51" s="118">
        <f t="shared" si="29"/>
        <v>42442</v>
      </c>
      <c r="C51" s="119"/>
      <c r="D51" s="49"/>
      <c r="E51" s="49"/>
      <c r="F51" s="70">
        <f t="shared" si="25"/>
        <v>0</v>
      </c>
      <c r="G51" s="44">
        <f>IF($D51&lt;&gt;"",IF($D51&lt;[1]Données!$B$2,1,0),0)</f>
        <v>0</v>
      </c>
      <c r="H51" s="49"/>
      <c r="I51" s="49"/>
      <c r="J51" s="43">
        <f t="shared" si="26"/>
        <v>0</v>
      </c>
      <c r="K51" s="59">
        <f>IF($H51&lt;&gt;"",IF($H51&lt;[1]Données!$B$3,1,0),0)</f>
        <v>0</v>
      </c>
      <c r="L51" s="45">
        <f t="shared" si="27"/>
        <v>0</v>
      </c>
      <c r="M51" s="46">
        <f t="shared" si="28"/>
        <v>0</v>
      </c>
      <c r="N51" s="71"/>
      <c r="O51" s="8" t="s">
        <v>57</v>
      </c>
    </row>
    <row r="52" spans="1:22" ht="15.75" thickBot="1" x14ac:dyDescent="0.3">
      <c r="B52" s="120" t="s">
        <v>58</v>
      </c>
      <c r="C52" s="121"/>
      <c r="D52" s="121"/>
      <c r="E52" s="122"/>
      <c r="F52" s="72">
        <f>SUM($F45:$F51)</f>
        <v>0</v>
      </c>
      <c r="G52" s="73">
        <f>G45+G46+G47+G48+G49+G50+G51</f>
        <v>0</v>
      </c>
      <c r="H52" s="74"/>
      <c r="I52" s="74"/>
      <c r="J52" s="50">
        <f>SUM(J45:J51)</f>
        <v>0</v>
      </c>
      <c r="K52" s="75">
        <f>K45+K46+K47+K48+K49+K50+K51</f>
        <v>0</v>
      </c>
      <c r="L52" s="50">
        <f>SUM(L45:L51)</f>
        <v>0</v>
      </c>
      <c r="M52" s="76">
        <f>SUM(M45:M51)</f>
        <v>0</v>
      </c>
      <c r="N52" s="77"/>
      <c r="O52" s="27" t="s">
        <v>59</v>
      </c>
    </row>
    <row r="53" spans="1:22" ht="15.75" thickTop="1" x14ac:dyDescent="0.25">
      <c r="A53" s="78"/>
      <c r="B53" s="79"/>
      <c r="C53" s="79"/>
      <c r="D53" s="79"/>
      <c r="E53" s="79"/>
      <c r="F53" s="80"/>
      <c r="G53" s="79"/>
      <c r="H53" s="81"/>
      <c r="I53" s="81"/>
      <c r="J53" s="80"/>
      <c r="K53" s="79"/>
      <c r="L53" s="80"/>
      <c r="M53" s="79"/>
      <c r="N53" s="82">
        <v>7.041666666666667</v>
      </c>
      <c r="O53" s="78"/>
      <c r="P53" s="83"/>
      <c r="Q53" s="83"/>
      <c r="R53" s="84"/>
      <c r="S53" s="83"/>
      <c r="T53" s="83"/>
      <c r="U53" s="83"/>
      <c r="V53" s="83"/>
    </row>
    <row r="54" spans="1:22" ht="15.75" thickBot="1" x14ac:dyDescent="0.3"/>
    <row r="55" spans="1:22" ht="16.5" thickTop="1" thickBot="1" x14ac:dyDescent="0.3">
      <c r="F55" s="123" t="s">
        <v>60</v>
      </c>
      <c r="G55" s="123"/>
      <c r="H55" s="123"/>
      <c r="I55" s="123"/>
      <c r="N55" s="85" t="s">
        <v>61</v>
      </c>
      <c r="O55" s="85" t="s">
        <v>62</v>
      </c>
      <c r="P55" s="85" t="s">
        <v>63</v>
      </c>
      <c r="Q55" s="85" t="s">
        <v>64</v>
      </c>
      <c r="R55" s="85" t="s">
        <v>65</v>
      </c>
      <c r="S55" s="85" t="s">
        <v>66</v>
      </c>
      <c r="T55" s="85" t="s">
        <v>67</v>
      </c>
      <c r="U55" s="85" t="s">
        <v>68</v>
      </c>
      <c r="V55" s="85" t="s">
        <v>69</v>
      </c>
    </row>
    <row r="56" spans="1:22" ht="16.5" thickTop="1" thickBot="1" x14ac:dyDescent="0.3">
      <c r="N56" s="86"/>
      <c r="O56" s="85">
        <v>1</v>
      </c>
      <c r="P56" s="87">
        <f>IF($L$12&lt;=$N$57,$L$12,$N$57)</f>
        <v>0</v>
      </c>
      <c r="Q56" s="87">
        <f>IF($L$20&lt;=$N$57,$L$20,$N$57)</f>
        <v>0</v>
      </c>
      <c r="R56" s="87">
        <f>IF($L$28&lt;=$N$57,$L$28,$N$57)</f>
        <v>0</v>
      </c>
      <c r="S56" s="87">
        <f>IF($L$36&lt;=$N$57,$L$36,$N$57)</f>
        <v>0</v>
      </c>
      <c r="T56" s="87">
        <f>IF($L$44&lt;=$N$57,$L$44,$N$57)</f>
        <v>0</v>
      </c>
      <c r="U56" s="87">
        <f>IF($L$52&lt;=$N$57,$L$52,$N$57)</f>
        <v>0</v>
      </c>
      <c r="V56" s="88">
        <f>SUM(P56:U56)</f>
        <v>0</v>
      </c>
    </row>
    <row r="57" spans="1:22" ht="16.5" thickTop="1" thickBot="1" x14ac:dyDescent="0.3">
      <c r="K57" s="8"/>
      <c r="N57" s="86">
        <v>1.4583333333333333</v>
      </c>
      <c r="O57" s="85">
        <v>1.1000000000000001</v>
      </c>
      <c r="P57" s="87">
        <f>IF($L$12&lt;=$N$57,0,IF($L$12&lt;=$N$58,$L$12,$N$58)-$N$57)</f>
        <v>0</v>
      </c>
      <c r="Q57" s="87">
        <f>IF($L$20&lt;=$N$57,0,IF($L$20&lt;=$N$58,$L$20,$N$58)-$N$57)</f>
        <v>0</v>
      </c>
      <c r="R57" s="87">
        <f>IF($L$28&lt;=$N$57,0,IF($L$28&lt;=$N$58,$L$28,$N$58)-$N$57)</f>
        <v>0</v>
      </c>
      <c r="S57" s="87">
        <f>IF($L$36&lt;=$N$57,0,IF($L$36&lt;=$N$58,$L$36,$N$58)-$N$57)</f>
        <v>0</v>
      </c>
      <c r="T57" s="87">
        <f>IF($L$44&lt;=$N$57,0,IF($L$44&lt;=$N$58,$L$44,$N$58)-$N$57)</f>
        <v>0</v>
      </c>
      <c r="U57" s="87">
        <f>IF($L$52&lt;=$N$57,0,IF($L$52&lt;=$N$58,$L$52,$N$58)-$N$57)</f>
        <v>0</v>
      </c>
      <c r="V57" s="88">
        <f>SUM(P57:U57)</f>
        <v>0</v>
      </c>
    </row>
    <row r="58" spans="1:22" ht="16.5" thickTop="1" thickBot="1" x14ac:dyDescent="0.3">
      <c r="K58" s="8"/>
      <c r="N58" s="86">
        <v>1.625</v>
      </c>
      <c r="O58" s="85">
        <v>1.2</v>
      </c>
      <c r="P58" s="89">
        <f>IF($L$12&lt;=$N$58,0,IF($L$12&lt;=$N$59,$L$12,$N$58)-$N$57)</f>
        <v>0</v>
      </c>
      <c r="Q58" s="89">
        <f>IF($L$20&lt;=$N$58,0,IF($L$20&lt;=$N$59,$L$20,$N$58)-$N$57)</f>
        <v>0</v>
      </c>
      <c r="R58" s="89">
        <f>IF($L$28&lt;=$N$58,0,IF($L$28&lt;=$N$59,$L$28,$N$58)-$N$57)</f>
        <v>0</v>
      </c>
      <c r="S58" s="89">
        <f>IF($L$36&lt;=$N$58,0,IF($L$36&lt;=$N$59,$L$36,$N$58)-$N$57)</f>
        <v>0</v>
      </c>
      <c r="T58" s="89">
        <f>IF($L$44&lt;=$N$58,0,IF($L$44&lt;=$N$59,$L$44,$N$58)-$N$57)</f>
        <v>0</v>
      </c>
      <c r="U58" s="89">
        <f>IF($L$52&lt;=$N$58,0,IF($L$52&lt;=$N$59,$L$52,$N$58)-$N$57)</f>
        <v>0</v>
      </c>
      <c r="V58" s="90">
        <f>SUM(P58:U58)</f>
        <v>0</v>
      </c>
    </row>
    <row r="59" spans="1:22" ht="16.5" thickTop="1" thickBot="1" x14ac:dyDescent="0.3">
      <c r="B59" s="55" t="s">
        <v>70</v>
      </c>
      <c r="F59" s="63">
        <f>COUNTA(D5:D11,D13:D19,D21:D27,D29:D35,D37:D43,D45:D51,H5:H11,H13:H19,H21:H27,H29:H35,H37:H43,H45:H51)/2</f>
        <v>0</v>
      </c>
      <c r="K59" s="8"/>
      <c r="N59" s="86">
        <v>1.7916666666666667</v>
      </c>
      <c r="O59" s="85">
        <v>1.4</v>
      </c>
      <c r="P59" s="87">
        <f>IF($L$12&lt;=$N$59,0,IF($L$12&gt;$N$59,$L$12,$N$59)-$N$59)</f>
        <v>0</v>
      </c>
      <c r="Q59" s="87">
        <f>IF($L$20&lt;=$N$59,0,IF($L$20&gt;$N$59,$L$20,$N$59)-$N$59)</f>
        <v>0</v>
      </c>
      <c r="R59" s="87">
        <f>IF($L$28&lt;=$N$59,0,IF($L$28&gt;$N$59,$L$28,$N$59)-$N$59)</f>
        <v>0</v>
      </c>
      <c r="S59" s="87">
        <f>IF($L$36&lt;=$N$59,0,IF($L$36&gt;$N$59,$L$36,$N$59)-$N$59)</f>
        <v>0</v>
      </c>
      <c r="T59" s="87">
        <f>IF($L$44&lt;=$N$59,0,IF($L$44&gt;$N$59,$L$44,$N$59)-$N$59)</f>
        <v>0</v>
      </c>
      <c r="U59" s="87">
        <f>IF($L$52&lt;=$N$59,0,IF($L$52&gt;$N$59,$L$52,$N$59)-$N$59)</f>
        <v>0</v>
      </c>
      <c r="V59" s="88">
        <f>SUM(P59:U59)</f>
        <v>0</v>
      </c>
    </row>
    <row r="60" spans="1:22" ht="16.5" thickTop="1" thickBot="1" x14ac:dyDescent="0.3">
      <c r="B60" s="55" t="s">
        <v>71</v>
      </c>
      <c r="F60" s="91">
        <v>0</v>
      </c>
      <c r="K60" s="8"/>
      <c r="N60" s="92"/>
      <c r="O60" s="93"/>
      <c r="P60" s="88">
        <f t="shared" ref="P60:U60" si="30">P56+P57+P58+P59</f>
        <v>0</v>
      </c>
      <c r="Q60" s="88">
        <f t="shared" si="30"/>
        <v>0</v>
      </c>
      <c r="R60" s="88">
        <f t="shared" si="30"/>
        <v>0</v>
      </c>
      <c r="S60" s="88">
        <f t="shared" si="30"/>
        <v>0</v>
      </c>
      <c r="T60" s="88">
        <f t="shared" si="30"/>
        <v>0</v>
      </c>
      <c r="U60" s="88">
        <f t="shared" si="30"/>
        <v>0</v>
      </c>
      <c r="V60" s="88">
        <f>SUM(P60:U60)</f>
        <v>0</v>
      </c>
    </row>
    <row r="61" spans="1:22" ht="15.75" thickTop="1" x14ac:dyDescent="0.25">
      <c r="B61" s="55" t="s">
        <v>72</v>
      </c>
      <c r="F61" s="63">
        <f>V64</f>
        <v>42</v>
      </c>
      <c r="J61" s="8"/>
    </row>
    <row r="62" spans="1:22" x14ac:dyDescent="0.25">
      <c r="B62" s="55" t="s">
        <v>73</v>
      </c>
      <c r="F62" s="94">
        <v>0</v>
      </c>
    </row>
    <row r="63" spans="1:22" x14ac:dyDescent="0.25">
      <c r="O63" s="66" t="s">
        <v>74</v>
      </c>
      <c r="P63" s="66" t="s">
        <v>63</v>
      </c>
      <c r="Q63" s="66" t="s">
        <v>64</v>
      </c>
      <c r="R63" s="66" t="s">
        <v>65</v>
      </c>
      <c r="S63" s="66" t="s">
        <v>66</v>
      </c>
      <c r="T63" s="66" t="s">
        <v>67</v>
      </c>
      <c r="U63" s="66" t="s">
        <v>68</v>
      </c>
      <c r="V63" s="66" t="s">
        <v>69</v>
      </c>
    </row>
    <row r="64" spans="1:22" x14ac:dyDescent="0.25">
      <c r="O64" s="66" t="s">
        <v>75</v>
      </c>
      <c r="P64" s="63">
        <f>+COUNTBLANK(E5:H11)/2</f>
        <v>7</v>
      </c>
      <c r="Q64" s="63">
        <f>+COUNTBLANK(E13:H19)/2</f>
        <v>7</v>
      </c>
      <c r="R64" s="63">
        <f>+COUNTBLANK(E21:H27)/2</f>
        <v>7</v>
      </c>
      <c r="S64" s="63">
        <f>+COUNTBLANK(E29:H35)/2</f>
        <v>7</v>
      </c>
      <c r="T64" s="63">
        <f>+COUNTBLANK(E37:H43)/2</f>
        <v>7</v>
      </c>
      <c r="U64" s="63">
        <f>+COUNTBLANK(E45:H51)/2</f>
        <v>7</v>
      </c>
      <c r="V64" s="28">
        <f>SUM(P64:U64)</f>
        <v>42</v>
      </c>
    </row>
    <row r="67" spans="2:22" x14ac:dyDescent="0.25">
      <c r="B67" s="55" t="s">
        <v>76</v>
      </c>
      <c r="E67" s="95"/>
      <c r="F67" s="63"/>
      <c r="H67" s="96"/>
    </row>
    <row r="68" spans="2:22" x14ac:dyDescent="0.25">
      <c r="B68" s="55"/>
      <c r="E68" s="95"/>
      <c r="F68" s="63"/>
      <c r="H68" s="96"/>
    </row>
    <row r="69" spans="2:22" x14ac:dyDescent="0.25">
      <c r="F69" s="97">
        <f>SUM(L12+L20+L28+L36+L44+L52)</f>
        <v>0</v>
      </c>
      <c r="G69" s="98" t="s">
        <v>77</v>
      </c>
      <c r="O69" s="8"/>
      <c r="P69" s="8"/>
      <c r="Q69" s="8"/>
      <c r="R69" s="8"/>
      <c r="S69" s="8"/>
      <c r="T69" s="8"/>
      <c r="U69" s="8"/>
      <c r="V69" s="8"/>
    </row>
    <row r="70" spans="2:22" x14ac:dyDescent="0.25">
      <c r="F70" s="99" t="str">
        <f>IF(F69&lt;N53,"- "&amp;TEXT(ABS(N53-F69),"[hh]:mm"),F69-N53)</f>
        <v>- 169:00</v>
      </c>
      <c r="G70" s="98" t="s">
        <v>78</v>
      </c>
      <c r="O70" s="8"/>
      <c r="P70" s="8"/>
      <c r="Q70" s="8"/>
      <c r="R70" s="8"/>
      <c r="S70" s="8"/>
      <c r="T70" s="8"/>
      <c r="U70" s="8"/>
      <c r="V70" s="8"/>
    </row>
    <row r="71" spans="2:22" x14ac:dyDescent="0.25">
      <c r="G71" s="98"/>
    </row>
    <row r="72" spans="2:22" x14ac:dyDescent="0.25">
      <c r="F72" s="97"/>
      <c r="G72" s="98"/>
    </row>
    <row r="73" spans="2:22" x14ac:dyDescent="0.25">
      <c r="D73" s="100" t="s">
        <v>79</v>
      </c>
      <c r="E73" s="101" t="s">
        <v>80</v>
      </c>
      <c r="F73" s="102">
        <f>$V$56</f>
        <v>0</v>
      </c>
      <c r="G73" s="98" t="s">
        <v>81</v>
      </c>
      <c r="O73" s="4"/>
      <c r="P73" s="4"/>
      <c r="Q73" s="4"/>
    </row>
    <row r="74" spans="2:22" x14ac:dyDescent="0.25">
      <c r="E74" s="101" t="s">
        <v>80</v>
      </c>
      <c r="F74" s="102">
        <f>$V$57</f>
        <v>0</v>
      </c>
      <c r="G74" s="103" t="s">
        <v>82</v>
      </c>
      <c r="P74" s="4"/>
    </row>
    <row r="75" spans="2:22" x14ac:dyDescent="0.25">
      <c r="E75" s="101" t="s">
        <v>80</v>
      </c>
      <c r="F75" s="102">
        <f>$V$58</f>
        <v>0</v>
      </c>
      <c r="G75" s="103" t="s">
        <v>83</v>
      </c>
      <c r="P75" s="4"/>
    </row>
    <row r="76" spans="2:22" x14ac:dyDescent="0.25">
      <c r="E76" s="101" t="s">
        <v>80</v>
      </c>
      <c r="F76" s="102">
        <f>$V$59</f>
        <v>0</v>
      </c>
      <c r="G76" s="103" t="s">
        <v>84</v>
      </c>
      <c r="P76" s="4"/>
    </row>
    <row r="77" spans="2:22" x14ac:dyDescent="0.25">
      <c r="E77" s="101" t="s">
        <v>80</v>
      </c>
      <c r="F77" s="63">
        <f>SUM(M12,M20,M28,M36,M44,M52)</f>
        <v>0</v>
      </c>
      <c r="G77" s="103" t="s">
        <v>85</v>
      </c>
      <c r="P77" s="4"/>
    </row>
    <row r="78" spans="2:22" x14ac:dyDescent="0.25">
      <c r="H78" s="29"/>
      <c r="O78" s="4"/>
      <c r="P78" s="4"/>
    </row>
    <row r="79" spans="2:22" x14ac:dyDescent="0.25">
      <c r="B79" s="104" t="s">
        <v>86</v>
      </c>
      <c r="C79" s="105"/>
      <c r="E79" s="55"/>
      <c r="F79" s="106"/>
      <c r="G79" s="103"/>
    </row>
    <row r="80" spans="2:22" x14ac:dyDescent="0.25">
      <c r="E80" s="55"/>
      <c r="F80" s="97"/>
      <c r="G80" s="98"/>
    </row>
    <row r="81" spans="2:18" x14ac:dyDescent="0.25">
      <c r="D81" s="100" t="s">
        <v>79</v>
      </c>
      <c r="E81" s="101" t="s">
        <v>80</v>
      </c>
      <c r="F81" s="107">
        <v>6.3194444444444438</v>
      </c>
      <c r="G81" s="98" t="s">
        <v>87</v>
      </c>
    </row>
    <row r="82" spans="2:18" x14ac:dyDescent="0.25">
      <c r="E82" s="101" t="s">
        <v>80</v>
      </c>
      <c r="F82" s="107">
        <v>0.73125000000000007</v>
      </c>
      <c r="G82" s="98" t="s">
        <v>88</v>
      </c>
    </row>
    <row r="83" spans="2:18" x14ac:dyDescent="0.25">
      <c r="E83" s="101" t="s">
        <v>80</v>
      </c>
      <c r="F83" s="107">
        <v>0</v>
      </c>
      <c r="G83" s="98" t="s">
        <v>89</v>
      </c>
    </row>
    <row r="84" spans="2:18" x14ac:dyDescent="0.25">
      <c r="E84" s="101" t="s">
        <v>80</v>
      </c>
      <c r="F84" s="107">
        <v>0</v>
      </c>
      <c r="G84" s="98" t="s">
        <v>90</v>
      </c>
    </row>
    <row r="85" spans="2:18" x14ac:dyDescent="0.25">
      <c r="E85" s="101" t="s">
        <v>80</v>
      </c>
      <c r="F85" s="94">
        <v>0</v>
      </c>
      <c r="G85" s="98" t="s">
        <v>85</v>
      </c>
    </row>
    <row r="86" spans="2:18" x14ac:dyDescent="0.25">
      <c r="F86" s="97"/>
      <c r="G86" s="98"/>
      <c r="M86" s="108"/>
      <c r="Q86" s="34"/>
    </row>
    <row r="87" spans="2:18" x14ac:dyDescent="0.25">
      <c r="B87" s="55" t="s">
        <v>91</v>
      </c>
      <c r="E87" s="55"/>
      <c r="F87" s="97"/>
      <c r="G87" s="98"/>
      <c r="M87" s="108"/>
      <c r="Q87" s="34"/>
    </row>
    <row r="88" spans="2:18" x14ac:dyDescent="0.25">
      <c r="E88" s="55"/>
      <c r="F88" s="97"/>
      <c r="G88" s="98"/>
      <c r="M88" s="108"/>
      <c r="Q88" s="34"/>
      <c r="R88" s="27"/>
    </row>
    <row r="89" spans="2:18" x14ac:dyDescent="0.25">
      <c r="D89" s="100" t="s">
        <v>79</v>
      </c>
      <c r="E89" s="101" t="s">
        <v>80</v>
      </c>
      <c r="F89" s="99">
        <f>$F81-$F73+IF($F73&gt;$F81,1)</f>
        <v>6.3194444444444438</v>
      </c>
      <c r="G89" s="98" t="s">
        <v>87</v>
      </c>
      <c r="R89" s="27"/>
    </row>
    <row r="90" spans="2:18" x14ac:dyDescent="0.25">
      <c r="E90" s="101" t="s">
        <v>80</v>
      </c>
      <c r="F90" s="99">
        <f t="shared" ref="F90:F92" si="31">$F82-$F74+IF($F74&gt;$F82,1)</f>
        <v>0.73125000000000007</v>
      </c>
      <c r="G90" s="98" t="s">
        <v>88</v>
      </c>
    </row>
    <row r="91" spans="2:18" x14ac:dyDescent="0.25">
      <c r="E91" s="101" t="s">
        <v>80</v>
      </c>
      <c r="F91" s="99">
        <f t="shared" si="31"/>
        <v>0</v>
      </c>
      <c r="G91" s="98" t="s">
        <v>89</v>
      </c>
    </row>
    <row r="92" spans="2:18" x14ac:dyDescent="0.25">
      <c r="E92" s="101" t="s">
        <v>80</v>
      </c>
      <c r="F92" s="99">
        <f t="shared" si="31"/>
        <v>0</v>
      </c>
      <c r="G92" s="98" t="s">
        <v>90</v>
      </c>
    </row>
    <row r="93" spans="2:18" x14ac:dyDescent="0.25">
      <c r="E93" s="101" t="s">
        <v>80</v>
      </c>
      <c r="F93" s="63">
        <f>SUM(F85-F77)</f>
        <v>0</v>
      </c>
      <c r="G93" s="98" t="s">
        <v>85</v>
      </c>
    </row>
    <row r="109" spans="1:13" x14ac:dyDescent="0.25">
      <c r="A109" s="29"/>
      <c r="B109" s="29"/>
      <c r="C109" s="29"/>
      <c r="D109" s="29"/>
      <c r="E109" s="29"/>
      <c r="F109" s="124"/>
      <c r="G109" s="124"/>
      <c r="H109" s="124"/>
      <c r="I109" s="124"/>
      <c r="J109" s="34"/>
      <c r="K109" s="34"/>
      <c r="L109" s="29"/>
      <c r="M109" s="29"/>
    </row>
    <row r="110" spans="1:13" x14ac:dyDescent="0.25">
      <c r="A110" s="29"/>
      <c r="B110" s="29"/>
      <c r="C110" s="29"/>
      <c r="D110" s="29"/>
      <c r="E110" s="29"/>
      <c r="F110" s="28"/>
      <c r="G110" s="28"/>
      <c r="H110" s="28"/>
      <c r="I110" s="28"/>
      <c r="J110" s="34"/>
      <c r="K110" s="34"/>
      <c r="L110" s="29"/>
      <c r="M110" s="29"/>
    </row>
    <row r="111" spans="1:13" x14ac:dyDescent="0.25">
      <c r="A111" s="29"/>
      <c r="B111" s="29"/>
      <c r="C111" s="29"/>
      <c r="D111" s="29"/>
      <c r="E111" s="29"/>
      <c r="F111" s="28"/>
      <c r="G111" s="28"/>
      <c r="H111" s="28"/>
      <c r="I111" s="28"/>
      <c r="J111" s="34"/>
      <c r="K111" s="34"/>
      <c r="L111" s="29"/>
      <c r="M111" s="29"/>
    </row>
    <row r="112" spans="1:13" x14ac:dyDescent="0.25">
      <c r="A112" s="29"/>
      <c r="B112" s="29"/>
      <c r="C112" s="29"/>
      <c r="D112" s="29"/>
      <c r="E112" s="29"/>
      <c r="F112" s="34"/>
      <c r="G112" s="34"/>
      <c r="H112" s="29"/>
      <c r="I112" s="29"/>
      <c r="J112" s="34"/>
      <c r="K112" s="34"/>
      <c r="L112" s="29"/>
      <c r="M112" s="29"/>
    </row>
    <row r="113" spans="1:13" x14ac:dyDescent="0.25">
      <c r="A113" s="29"/>
      <c r="B113" s="40"/>
      <c r="C113" s="29"/>
      <c r="D113" s="29"/>
      <c r="E113" s="29"/>
      <c r="F113" s="34"/>
      <c r="G113" s="41"/>
      <c r="H113" s="29"/>
      <c r="I113" s="29"/>
      <c r="J113" s="34"/>
      <c r="K113" s="34"/>
      <c r="L113" s="29"/>
      <c r="M113" s="29"/>
    </row>
    <row r="114" spans="1:13" x14ac:dyDescent="0.25">
      <c r="A114" s="29"/>
      <c r="B114" s="40"/>
      <c r="C114" s="29"/>
      <c r="D114" s="29"/>
      <c r="E114" s="29"/>
      <c r="F114" s="34"/>
      <c r="G114" s="47"/>
      <c r="H114" s="29"/>
      <c r="I114" s="29"/>
      <c r="J114" s="34"/>
      <c r="K114" s="34"/>
      <c r="L114" s="29"/>
      <c r="M114" s="29"/>
    </row>
    <row r="115" spans="1:13" x14ac:dyDescent="0.25">
      <c r="A115" s="29"/>
      <c r="C115" s="29"/>
      <c r="E115" s="29"/>
      <c r="F115" s="34"/>
      <c r="G115" s="34"/>
      <c r="H115" s="29"/>
      <c r="I115" s="29"/>
      <c r="J115" s="34"/>
      <c r="K115" s="34"/>
      <c r="L115" s="29"/>
      <c r="M115" s="29"/>
    </row>
    <row r="116" spans="1:13" x14ac:dyDescent="0.25">
      <c r="A116" s="29"/>
      <c r="B116" s="40"/>
      <c r="C116" s="29"/>
      <c r="E116" s="29"/>
      <c r="G116" s="47"/>
      <c r="H116" s="29"/>
      <c r="I116" s="29"/>
      <c r="J116" s="34"/>
      <c r="K116" s="34"/>
      <c r="L116" s="29"/>
      <c r="M116" s="29"/>
    </row>
    <row r="117" spans="1:13" x14ac:dyDescent="0.25">
      <c r="A117" s="29"/>
      <c r="G117" s="48"/>
      <c r="J117" s="34"/>
      <c r="K117" s="34"/>
      <c r="L117" s="29"/>
      <c r="M117" s="29"/>
    </row>
    <row r="118" spans="1:13" x14ac:dyDescent="0.25">
      <c r="A118" s="29"/>
      <c r="J118" s="34"/>
      <c r="K118" s="34"/>
      <c r="L118" s="29"/>
      <c r="M118" s="29"/>
    </row>
    <row r="119" spans="1:13" x14ac:dyDescent="0.25">
      <c r="A119" s="29"/>
      <c r="J119" s="34"/>
      <c r="K119" s="34"/>
      <c r="L119" s="29"/>
      <c r="M119" s="29"/>
    </row>
    <row r="120" spans="1:13" x14ac:dyDescent="0.25">
      <c r="A120" s="29"/>
      <c r="B120" s="55"/>
      <c r="G120" s="56"/>
      <c r="J120" s="34"/>
      <c r="K120" s="34"/>
      <c r="L120" s="29"/>
      <c r="M120" s="29"/>
    </row>
    <row r="121" spans="1:13" x14ac:dyDescent="0.25">
      <c r="A121" s="29"/>
      <c r="G121" s="48"/>
      <c r="J121" s="34"/>
      <c r="K121" s="34"/>
      <c r="L121" s="29"/>
      <c r="M121" s="29"/>
    </row>
    <row r="122" spans="1:13" x14ac:dyDescent="0.25">
      <c r="A122" s="29"/>
      <c r="J122" s="34"/>
      <c r="K122" s="34"/>
      <c r="L122" s="29"/>
      <c r="M122" s="29"/>
    </row>
    <row r="123" spans="1:13" x14ac:dyDescent="0.25">
      <c r="A123" s="29"/>
      <c r="B123" s="55"/>
      <c r="G123" s="56"/>
      <c r="J123" s="34"/>
      <c r="K123" s="34"/>
      <c r="L123" s="29"/>
      <c r="M123" s="29"/>
    </row>
    <row r="124" spans="1:13" x14ac:dyDescent="0.25">
      <c r="A124" s="29"/>
      <c r="J124" s="34"/>
      <c r="K124" s="34"/>
      <c r="L124" s="29"/>
      <c r="M124" s="29"/>
    </row>
    <row r="125" spans="1:13" x14ac:dyDescent="0.25">
      <c r="A125" s="29"/>
      <c r="B125" s="62"/>
      <c r="C125" s="29"/>
      <c r="D125" s="29"/>
      <c r="E125" s="29"/>
      <c r="F125" s="63"/>
      <c r="G125" s="34"/>
      <c r="H125" s="29"/>
      <c r="I125" s="29"/>
      <c r="J125" s="34"/>
      <c r="K125" s="34"/>
      <c r="L125" s="29"/>
      <c r="M125" s="29"/>
    </row>
    <row r="126" spans="1:13" x14ac:dyDescent="0.25">
      <c r="A126" s="29"/>
      <c r="B126" s="62"/>
      <c r="C126" s="29"/>
      <c r="D126" s="29"/>
      <c r="E126" s="29"/>
      <c r="F126" s="63"/>
      <c r="G126" s="28"/>
      <c r="H126" s="29"/>
      <c r="I126" s="29"/>
      <c r="J126" s="34"/>
      <c r="K126" s="34"/>
      <c r="L126" s="29"/>
      <c r="M126" s="29"/>
    </row>
    <row r="127" spans="1:13" x14ac:dyDescent="0.25">
      <c r="A127" s="29"/>
      <c r="B127" s="40"/>
      <c r="C127" s="29"/>
      <c r="D127" s="29"/>
      <c r="E127" s="29"/>
      <c r="F127" s="34"/>
      <c r="G127" s="28"/>
      <c r="H127" s="29"/>
      <c r="I127" s="29"/>
      <c r="J127" s="34"/>
      <c r="K127" s="34"/>
      <c r="L127" s="29"/>
      <c r="M127" s="29"/>
    </row>
    <row r="128" spans="1:13" x14ac:dyDescent="0.25">
      <c r="A128" s="29"/>
      <c r="B128" s="29"/>
      <c r="C128" s="29"/>
      <c r="D128" s="29"/>
      <c r="E128" s="29"/>
      <c r="F128" s="34"/>
      <c r="G128" s="34"/>
      <c r="H128" s="29"/>
      <c r="I128" s="29"/>
      <c r="J128" s="34"/>
      <c r="K128" s="34"/>
      <c r="L128" s="29"/>
      <c r="M128" s="29"/>
    </row>
    <row r="129" spans="1:13" x14ac:dyDescent="0.25">
      <c r="A129" s="29"/>
      <c r="B129" s="29"/>
      <c r="C129" s="29"/>
      <c r="D129" s="29"/>
      <c r="E129" s="29"/>
      <c r="F129" s="34"/>
      <c r="G129" s="34"/>
      <c r="H129" s="29"/>
      <c r="I129" s="29"/>
      <c r="J129" s="34"/>
      <c r="K129" s="34"/>
      <c r="L129" s="29"/>
      <c r="M129" s="29"/>
    </row>
    <row r="130" spans="1:13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</row>
    <row r="131" spans="1:13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</row>
    <row r="132" spans="1:13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</row>
    <row r="133" spans="1:13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</row>
    <row r="134" spans="1:13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</row>
    <row r="135" spans="1:13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</row>
    <row r="136" spans="1:13" x14ac:dyDescent="0.25">
      <c r="A136" s="29"/>
      <c r="B136" s="29"/>
      <c r="C136" s="29"/>
      <c r="D136" s="29"/>
      <c r="E136" s="29"/>
      <c r="F136" s="34"/>
      <c r="G136" s="34"/>
      <c r="H136" s="29"/>
      <c r="I136" s="29"/>
      <c r="J136" s="34"/>
      <c r="K136" s="34"/>
      <c r="L136" s="29"/>
      <c r="M136" s="29"/>
    </row>
    <row r="137" spans="1:13" x14ac:dyDescent="0.25">
      <c r="A137" s="29"/>
      <c r="B137" s="29"/>
      <c r="C137" s="29"/>
      <c r="D137" s="29"/>
      <c r="E137" s="29"/>
      <c r="F137" s="34"/>
      <c r="G137" s="34"/>
      <c r="H137" s="29"/>
      <c r="I137" s="29"/>
      <c r="J137" s="34"/>
      <c r="K137" s="34"/>
      <c r="L137" s="29"/>
      <c r="M137" s="29"/>
    </row>
    <row r="138" spans="1:13" x14ac:dyDescent="0.25">
      <c r="A138" s="29"/>
      <c r="B138" s="29"/>
      <c r="C138" s="29"/>
      <c r="D138" s="29"/>
      <c r="E138" s="29"/>
      <c r="F138" s="34"/>
      <c r="G138" s="34"/>
      <c r="H138" s="29"/>
      <c r="I138" s="29"/>
      <c r="J138" s="34"/>
      <c r="K138" s="34"/>
      <c r="L138" s="29"/>
      <c r="M138" s="29"/>
    </row>
    <row r="139" spans="1:13" x14ac:dyDescent="0.25">
      <c r="A139" s="29"/>
      <c r="B139" s="29"/>
      <c r="C139" s="29"/>
      <c r="D139" s="29"/>
      <c r="E139" s="29"/>
      <c r="F139" s="34"/>
      <c r="G139" s="34"/>
      <c r="H139" s="29"/>
      <c r="I139" s="29"/>
      <c r="J139" s="34"/>
      <c r="K139" s="34"/>
      <c r="L139" s="29"/>
      <c r="M139" s="29"/>
    </row>
    <row r="140" spans="1:13" x14ac:dyDescent="0.25">
      <c r="A140" s="29"/>
      <c r="B140" s="29"/>
      <c r="C140" s="29"/>
      <c r="D140" s="29"/>
      <c r="E140" s="29"/>
      <c r="F140" s="34"/>
      <c r="G140" s="34"/>
      <c r="H140" s="29"/>
      <c r="I140" s="29"/>
      <c r="J140" s="34"/>
      <c r="K140" s="34"/>
      <c r="L140" s="29"/>
      <c r="M140" s="29"/>
    </row>
    <row r="141" spans="1:13" x14ac:dyDescent="0.25">
      <c r="A141" s="29"/>
      <c r="B141" s="29"/>
      <c r="C141" s="29"/>
      <c r="D141" s="29"/>
      <c r="E141" s="29"/>
      <c r="F141" s="34"/>
      <c r="G141" s="34"/>
      <c r="H141" s="29"/>
      <c r="I141" s="29"/>
      <c r="J141" s="34"/>
      <c r="K141" s="34"/>
      <c r="L141" s="29"/>
      <c r="M141" s="29"/>
    </row>
    <row r="142" spans="1:13" x14ac:dyDescent="0.25">
      <c r="A142" s="29"/>
      <c r="B142" s="29"/>
      <c r="C142" s="29"/>
      <c r="D142" s="29"/>
      <c r="E142" s="29"/>
      <c r="F142" s="34"/>
      <c r="G142" s="34"/>
      <c r="H142" s="29"/>
      <c r="I142" s="29"/>
      <c r="J142" s="34"/>
      <c r="K142" s="34"/>
      <c r="L142" s="29"/>
      <c r="M142" s="29"/>
    </row>
    <row r="143" spans="1:13" x14ac:dyDescent="0.25">
      <c r="A143" s="29"/>
      <c r="B143" s="29"/>
      <c r="C143" s="29"/>
      <c r="D143" s="29"/>
      <c r="E143" s="29"/>
      <c r="F143" s="34"/>
      <c r="G143" s="34"/>
      <c r="H143" s="29"/>
      <c r="I143" s="29"/>
      <c r="J143" s="34"/>
      <c r="K143" s="34"/>
      <c r="L143" s="29"/>
      <c r="M143" s="29"/>
    </row>
    <row r="144" spans="1:13" x14ac:dyDescent="0.25">
      <c r="A144" s="29"/>
      <c r="B144" s="29"/>
      <c r="C144" s="29"/>
      <c r="D144" s="29"/>
      <c r="E144" s="29"/>
      <c r="F144" s="34"/>
      <c r="G144" s="34"/>
      <c r="H144" s="29"/>
      <c r="I144" s="29"/>
      <c r="J144" s="34"/>
      <c r="K144" s="34"/>
      <c r="L144" s="29"/>
      <c r="M144" s="29"/>
    </row>
    <row r="145" spans="1:13" x14ac:dyDescent="0.25">
      <c r="A145" s="29"/>
      <c r="B145" s="29"/>
      <c r="C145" s="29"/>
      <c r="D145" s="29"/>
      <c r="E145" s="29"/>
      <c r="F145" s="34"/>
      <c r="G145" s="34"/>
      <c r="H145" s="29"/>
      <c r="I145" s="29"/>
      <c r="J145" s="34"/>
      <c r="K145" s="34"/>
      <c r="L145" s="29"/>
      <c r="M145" s="29"/>
    </row>
    <row r="146" spans="1:13" x14ac:dyDescent="0.25">
      <c r="A146" s="29"/>
      <c r="B146" s="29"/>
      <c r="C146" s="29"/>
      <c r="D146" s="29"/>
      <c r="E146" s="29"/>
      <c r="F146" s="34"/>
      <c r="G146" s="34"/>
      <c r="H146" s="29"/>
      <c r="I146" s="29"/>
      <c r="J146" s="34"/>
      <c r="K146" s="34"/>
      <c r="L146" s="29"/>
      <c r="M146" s="29"/>
    </row>
    <row r="147" spans="1:13" x14ac:dyDescent="0.25">
      <c r="A147" s="29"/>
      <c r="B147" s="29"/>
      <c r="C147" s="29"/>
      <c r="D147" s="29"/>
      <c r="E147" s="29"/>
      <c r="F147" s="34"/>
      <c r="G147" s="34"/>
      <c r="H147" s="29"/>
      <c r="I147" s="29"/>
      <c r="J147" s="34"/>
      <c r="K147" s="34"/>
      <c r="L147" s="29"/>
      <c r="M147" s="29"/>
    </row>
    <row r="148" spans="1:13" x14ac:dyDescent="0.25">
      <c r="A148" s="29"/>
      <c r="B148" s="29"/>
      <c r="C148" s="29"/>
      <c r="D148" s="29"/>
      <c r="E148" s="29"/>
      <c r="F148" s="34"/>
      <c r="G148" s="34"/>
      <c r="H148" s="29"/>
      <c r="I148" s="29"/>
      <c r="J148" s="34"/>
      <c r="K148" s="34"/>
      <c r="L148" s="29"/>
      <c r="M148" s="29"/>
    </row>
    <row r="149" spans="1:13" x14ac:dyDescent="0.25">
      <c r="A149" s="29"/>
      <c r="B149" s="29"/>
      <c r="C149" s="29"/>
      <c r="D149" s="29"/>
      <c r="E149" s="29"/>
      <c r="F149" s="34"/>
      <c r="G149" s="34"/>
      <c r="H149" s="29"/>
      <c r="I149" s="29"/>
      <c r="J149" s="34"/>
      <c r="K149" s="34"/>
      <c r="L149" s="29"/>
      <c r="M149" s="29"/>
    </row>
    <row r="150" spans="1:13" x14ac:dyDescent="0.25">
      <c r="A150" s="29"/>
      <c r="B150" s="29"/>
      <c r="C150" s="29"/>
      <c r="D150" s="29"/>
      <c r="E150" s="29"/>
      <c r="F150" s="34"/>
      <c r="G150" s="34"/>
      <c r="H150" s="29"/>
      <c r="I150" s="29"/>
      <c r="J150" s="34"/>
      <c r="K150" s="34"/>
      <c r="L150" s="29"/>
      <c r="M150" s="29"/>
    </row>
    <row r="151" spans="1:13" x14ac:dyDescent="0.25">
      <c r="A151" s="29"/>
      <c r="B151" s="29"/>
      <c r="C151" s="29"/>
      <c r="D151" s="29"/>
      <c r="E151" s="29"/>
      <c r="F151" s="34"/>
      <c r="G151" s="34"/>
      <c r="H151" s="29"/>
      <c r="I151" s="29"/>
      <c r="J151" s="34"/>
      <c r="K151" s="34"/>
      <c r="L151" s="29"/>
      <c r="M151" s="29"/>
    </row>
    <row r="152" spans="1:13" x14ac:dyDescent="0.25">
      <c r="A152" s="40"/>
      <c r="B152" s="29"/>
      <c r="C152" s="29"/>
      <c r="D152" s="29"/>
      <c r="E152" s="29"/>
      <c r="F152" s="34"/>
      <c r="G152" s="34"/>
      <c r="H152" s="29"/>
      <c r="I152" s="29"/>
      <c r="J152" s="34"/>
      <c r="K152" s="34"/>
      <c r="L152" s="29"/>
      <c r="M152" s="29"/>
    </row>
    <row r="153" spans="1:13" x14ac:dyDescent="0.25">
      <c r="A153" s="29"/>
      <c r="B153" s="29"/>
      <c r="C153" s="29"/>
      <c r="D153" s="29"/>
      <c r="E153" s="29"/>
      <c r="F153" s="34"/>
      <c r="G153" s="34"/>
      <c r="H153" s="29"/>
      <c r="I153" s="29"/>
      <c r="J153" s="34"/>
      <c r="K153" s="34"/>
      <c r="L153" s="29"/>
      <c r="M153" s="29"/>
    </row>
    <row r="154" spans="1:13" ht="15" customHeight="1" x14ac:dyDescent="0.25">
      <c r="A154" s="109"/>
      <c r="B154" s="109"/>
      <c r="C154" s="109"/>
      <c r="D154" s="109"/>
      <c r="E154" s="109"/>
      <c r="F154" s="110"/>
      <c r="G154" s="110"/>
      <c r="H154" s="111"/>
      <c r="I154" s="111"/>
      <c r="J154" s="34"/>
      <c r="K154" s="34"/>
      <c r="L154" s="29"/>
      <c r="M154" s="29"/>
    </row>
    <row r="155" spans="1:13" x14ac:dyDescent="0.25">
      <c r="A155" s="109"/>
      <c r="B155" s="109"/>
      <c r="C155" s="109"/>
      <c r="D155" s="109"/>
      <c r="E155" s="109"/>
      <c r="F155" s="110"/>
      <c r="G155" s="110"/>
      <c r="H155" s="111"/>
      <c r="I155" s="111"/>
      <c r="J155" s="34"/>
      <c r="K155" s="34"/>
      <c r="L155" s="29"/>
      <c r="M155" s="29"/>
    </row>
    <row r="156" spans="1:13" x14ac:dyDescent="0.25">
      <c r="A156" s="112"/>
      <c r="B156" s="112"/>
      <c r="C156" s="112"/>
      <c r="D156" s="113"/>
      <c r="E156" s="113"/>
      <c r="F156" s="114"/>
      <c r="G156" s="114"/>
      <c r="H156" s="113"/>
      <c r="I156" s="113"/>
      <c r="J156" s="34"/>
      <c r="K156" s="34"/>
      <c r="L156" s="29"/>
      <c r="M156" s="29"/>
    </row>
    <row r="157" spans="1:13" x14ac:dyDescent="0.25">
      <c r="A157" s="115"/>
      <c r="B157" s="115"/>
      <c r="C157" s="115"/>
      <c r="D157" s="113"/>
      <c r="E157" s="113"/>
      <c r="F157" s="114"/>
      <c r="G157" s="114"/>
      <c r="H157" s="113"/>
      <c r="I157" s="113"/>
      <c r="J157" s="34"/>
      <c r="K157" s="34"/>
      <c r="L157" s="29"/>
      <c r="M157" s="29"/>
    </row>
    <row r="158" spans="1:13" x14ac:dyDescent="0.25">
      <c r="A158" s="112"/>
      <c r="B158" s="112"/>
      <c r="C158" s="112"/>
      <c r="D158" s="113"/>
      <c r="E158" s="113"/>
      <c r="F158" s="114"/>
      <c r="G158" s="114"/>
      <c r="H158" s="113"/>
      <c r="I158" s="113"/>
      <c r="J158" s="34"/>
      <c r="K158" s="34"/>
      <c r="L158" s="29"/>
      <c r="M158" s="29"/>
    </row>
    <row r="159" spans="1:13" x14ac:dyDescent="0.25">
      <c r="A159" s="112"/>
      <c r="B159" s="112"/>
      <c r="C159" s="112"/>
      <c r="D159" s="113"/>
      <c r="E159" s="113"/>
      <c r="F159" s="114"/>
      <c r="G159" s="114"/>
      <c r="H159" s="113"/>
      <c r="I159" s="113"/>
      <c r="J159" s="34"/>
      <c r="K159" s="34"/>
      <c r="L159" s="29"/>
      <c r="M159" s="29"/>
    </row>
    <row r="160" spans="1:13" x14ac:dyDescent="0.25">
      <c r="A160" s="112"/>
      <c r="B160" s="112"/>
      <c r="C160" s="112"/>
      <c r="D160" s="113"/>
      <c r="E160" s="113"/>
      <c r="F160" s="114"/>
      <c r="G160" s="114"/>
      <c r="H160" s="113"/>
      <c r="I160" s="113"/>
      <c r="J160" s="34"/>
      <c r="K160" s="34"/>
      <c r="L160" s="29"/>
      <c r="M160" s="29"/>
    </row>
    <row r="161" spans="1:13" x14ac:dyDescent="0.25">
      <c r="A161" s="29"/>
      <c r="B161" s="29"/>
      <c r="C161" s="29"/>
      <c r="D161" s="29"/>
      <c r="E161" s="29"/>
      <c r="F161" s="34"/>
      <c r="G161" s="34"/>
      <c r="H161" s="29"/>
      <c r="I161" s="29"/>
      <c r="J161" s="34"/>
      <c r="K161" s="34"/>
      <c r="L161" s="29"/>
      <c r="M161" s="29"/>
    </row>
    <row r="162" spans="1:13" x14ac:dyDescent="0.25">
      <c r="A162" s="29"/>
      <c r="B162" s="29"/>
      <c r="C162" s="29"/>
      <c r="D162" s="29"/>
      <c r="E162" s="29"/>
      <c r="F162" s="34"/>
      <c r="G162" s="34"/>
      <c r="H162" s="29"/>
      <c r="I162" s="29"/>
      <c r="J162" s="34"/>
      <c r="K162" s="34"/>
      <c r="L162" s="29"/>
      <c r="M162" s="29"/>
    </row>
    <row r="163" spans="1:13" x14ac:dyDescent="0.25">
      <c r="A163" s="29"/>
      <c r="B163" s="29"/>
      <c r="C163" s="29"/>
      <c r="D163" s="29"/>
      <c r="E163" s="29"/>
      <c r="F163" s="34"/>
      <c r="G163" s="34"/>
      <c r="H163" s="29"/>
      <c r="I163" s="29"/>
      <c r="J163" s="34"/>
      <c r="K163" s="34"/>
      <c r="L163" s="29"/>
      <c r="M163" s="29"/>
    </row>
    <row r="164" spans="1:13" x14ac:dyDescent="0.25">
      <c r="A164" s="29"/>
      <c r="B164" s="29"/>
      <c r="C164" s="29"/>
      <c r="D164" s="29"/>
      <c r="E164" s="29"/>
      <c r="F164" s="34"/>
      <c r="G164" s="34"/>
      <c r="H164" s="29"/>
      <c r="I164" s="29"/>
      <c r="J164" s="34"/>
      <c r="K164" s="34"/>
      <c r="L164" s="29"/>
      <c r="M164" s="29"/>
    </row>
    <row r="165" spans="1:13" x14ac:dyDescent="0.25">
      <c r="A165" s="29"/>
      <c r="B165" s="29"/>
      <c r="C165" s="29"/>
      <c r="D165" s="29"/>
      <c r="E165" s="29"/>
      <c r="F165" s="34"/>
      <c r="G165" s="34"/>
      <c r="H165" s="29"/>
      <c r="I165" s="29"/>
      <c r="J165" s="34"/>
      <c r="K165" s="34"/>
      <c r="L165" s="29"/>
      <c r="M165" s="29"/>
    </row>
    <row r="166" spans="1:13" x14ac:dyDescent="0.25">
      <c r="A166" s="29"/>
      <c r="B166" s="29"/>
      <c r="C166" s="29"/>
      <c r="D166" s="29"/>
      <c r="E166" s="29"/>
      <c r="F166" s="34"/>
      <c r="G166" s="34"/>
      <c r="H166" s="29"/>
      <c r="I166" s="29"/>
      <c r="J166" s="34"/>
      <c r="K166" s="34"/>
      <c r="L166" s="29"/>
      <c r="M166" s="29"/>
    </row>
    <row r="167" spans="1:13" x14ac:dyDescent="0.25">
      <c r="A167" s="29"/>
      <c r="B167" s="29"/>
      <c r="C167" s="29"/>
      <c r="D167" s="29"/>
      <c r="E167" s="29"/>
      <c r="F167" s="34"/>
      <c r="G167" s="34"/>
      <c r="H167" s="29"/>
      <c r="I167" s="29"/>
      <c r="J167" s="34"/>
      <c r="K167" s="34"/>
      <c r="L167" s="29"/>
      <c r="M167" s="29"/>
    </row>
    <row r="168" spans="1:13" x14ac:dyDescent="0.25">
      <c r="A168" s="29"/>
      <c r="B168" s="29"/>
      <c r="C168" s="29"/>
      <c r="D168" s="29"/>
      <c r="E168" s="29"/>
      <c r="F168" s="34"/>
      <c r="G168" s="34"/>
      <c r="H168" s="29"/>
      <c r="I168" s="29"/>
      <c r="J168" s="34"/>
      <c r="K168" s="34"/>
      <c r="L168" s="29"/>
      <c r="M168" s="29"/>
    </row>
  </sheetData>
  <mergeCells count="62">
    <mergeCell ref="B8:C8"/>
    <mergeCell ref="D1:J1"/>
    <mergeCell ref="Q1:T1"/>
    <mergeCell ref="F2:I2"/>
    <mergeCell ref="B3:C4"/>
    <mergeCell ref="D3:E3"/>
    <mergeCell ref="F3:F4"/>
    <mergeCell ref="G3:G4"/>
    <mergeCell ref="H3:I3"/>
    <mergeCell ref="J3:J4"/>
    <mergeCell ref="K3:K4"/>
    <mergeCell ref="L3:L4"/>
    <mergeCell ref="M3:M4"/>
    <mergeCell ref="B5:C5"/>
    <mergeCell ref="B6:C6"/>
    <mergeCell ref="B7:C7"/>
    <mergeCell ref="B20:E20"/>
    <mergeCell ref="B9:C9"/>
    <mergeCell ref="B10:C10"/>
    <mergeCell ref="B11:C11"/>
    <mergeCell ref="B12:E12"/>
    <mergeCell ref="B13:C13"/>
    <mergeCell ref="B14:C14"/>
    <mergeCell ref="B15:C15"/>
    <mergeCell ref="B16:C16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E28"/>
    <mergeCell ref="B29:C29"/>
    <mergeCell ref="B30:C30"/>
    <mergeCell ref="B31:C31"/>
    <mergeCell ref="B44:E44"/>
    <mergeCell ref="B33:C33"/>
    <mergeCell ref="B34:C34"/>
    <mergeCell ref="B35:C35"/>
    <mergeCell ref="B36:E36"/>
    <mergeCell ref="B37:C37"/>
    <mergeCell ref="B38:C38"/>
    <mergeCell ref="B39:C39"/>
    <mergeCell ref="B40:C40"/>
    <mergeCell ref="B41:C41"/>
    <mergeCell ref="B42:C42"/>
    <mergeCell ref="B43:C43"/>
    <mergeCell ref="B51:C51"/>
    <mergeCell ref="B52:E52"/>
    <mergeCell ref="F55:I55"/>
    <mergeCell ref="F109:I109"/>
    <mergeCell ref="B45:C45"/>
    <mergeCell ref="B46:C46"/>
    <mergeCell ref="B47:C47"/>
    <mergeCell ref="B48:C48"/>
    <mergeCell ref="B49:C49"/>
    <mergeCell ref="B50:C50"/>
  </mergeCells>
  <pageMargins left="0.9055118110236221" right="0.59055118110236227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4</xdr:col>
                    <xdr:colOff>390525</xdr:colOff>
                    <xdr:row>1</xdr:row>
                    <xdr:rowOff>9525</xdr:rowOff>
                  </from>
                  <to>
                    <xdr:col>8</xdr:col>
                    <xdr:colOff>390525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9</xdr:col>
                    <xdr:colOff>0</xdr:colOff>
                    <xdr:row>1</xdr:row>
                    <xdr:rowOff>9525</xdr:rowOff>
                  </from>
                  <to>
                    <xdr:col>10</xdr:col>
                    <xdr:colOff>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Exemple (2)</vt:lpstr>
      <vt:lpstr>'Exemple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M</dc:creator>
  <cp:lastModifiedBy>Cyril M</cp:lastModifiedBy>
  <dcterms:created xsi:type="dcterms:W3CDTF">2015-10-12T20:57:45Z</dcterms:created>
  <dcterms:modified xsi:type="dcterms:W3CDTF">2015-10-12T21:16:23Z</dcterms:modified>
</cp:coreProperties>
</file>