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7310" windowHeight="9135" activeTab="1"/>
  </bookViews>
  <sheets>
    <sheet name="Données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4" i="1" l="1"/>
  <c r="O77" i="1"/>
  <c r="O76" i="1"/>
  <c r="O75" i="1"/>
  <c r="O78" i="1" s="1"/>
  <c r="H72" i="1"/>
  <c r="M68" i="1" l="1"/>
  <c r="L68" i="1"/>
  <c r="I68" i="1"/>
  <c r="O68" i="1" s="1"/>
  <c r="H68" i="1"/>
  <c r="N68" i="1" s="1"/>
  <c r="M67" i="1"/>
  <c r="L67" i="1"/>
  <c r="I67" i="1"/>
  <c r="O67" i="1" s="1"/>
  <c r="H67" i="1"/>
  <c r="N67" i="1" s="1"/>
  <c r="M66" i="1"/>
  <c r="L66" i="1"/>
  <c r="I66" i="1"/>
  <c r="O66" i="1" s="1"/>
  <c r="H66" i="1"/>
  <c r="N66" i="1" s="1"/>
  <c r="M65" i="1"/>
  <c r="L65" i="1"/>
  <c r="I65" i="1"/>
  <c r="O65" i="1" s="1"/>
  <c r="H65" i="1"/>
  <c r="N65" i="1" s="1"/>
  <c r="M64" i="1"/>
  <c r="L64" i="1"/>
  <c r="I64" i="1"/>
  <c r="O64" i="1" s="1"/>
  <c r="H64" i="1"/>
  <c r="N64" i="1" s="1"/>
  <c r="M63" i="1"/>
  <c r="L63" i="1"/>
  <c r="I63" i="1"/>
  <c r="O63" i="1" s="1"/>
  <c r="H63" i="1"/>
  <c r="N63" i="1" s="1"/>
  <c r="M62" i="1"/>
  <c r="M69" i="1" s="1"/>
  <c r="L62" i="1"/>
  <c r="L69" i="1" s="1"/>
  <c r="I62" i="1"/>
  <c r="I69" i="1" s="1"/>
  <c r="H62" i="1"/>
  <c r="H69" i="1" s="1"/>
  <c r="M57" i="1"/>
  <c r="L57" i="1"/>
  <c r="I57" i="1"/>
  <c r="O57" i="1" s="1"/>
  <c r="H57" i="1"/>
  <c r="N57" i="1" s="1"/>
  <c r="M56" i="1"/>
  <c r="L56" i="1"/>
  <c r="I56" i="1"/>
  <c r="O56" i="1" s="1"/>
  <c r="H56" i="1"/>
  <c r="N56" i="1" s="1"/>
  <c r="M55" i="1"/>
  <c r="L55" i="1"/>
  <c r="I55" i="1"/>
  <c r="O55" i="1" s="1"/>
  <c r="H55" i="1"/>
  <c r="N55" i="1" s="1"/>
  <c r="M54" i="1"/>
  <c r="L54" i="1"/>
  <c r="I54" i="1"/>
  <c r="O54" i="1" s="1"/>
  <c r="H54" i="1"/>
  <c r="N54" i="1" s="1"/>
  <c r="M53" i="1"/>
  <c r="L53" i="1"/>
  <c r="I53" i="1"/>
  <c r="O53" i="1" s="1"/>
  <c r="H53" i="1"/>
  <c r="N53" i="1" s="1"/>
  <c r="M52" i="1"/>
  <c r="L52" i="1"/>
  <c r="I52" i="1"/>
  <c r="O52" i="1" s="1"/>
  <c r="H52" i="1"/>
  <c r="N52" i="1" s="1"/>
  <c r="M51" i="1"/>
  <c r="M58" i="1" s="1"/>
  <c r="L51" i="1"/>
  <c r="L58" i="1" s="1"/>
  <c r="I51" i="1"/>
  <c r="I58" i="1" s="1"/>
  <c r="H51" i="1"/>
  <c r="H58" i="1" s="1"/>
  <c r="M46" i="1"/>
  <c r="L46" i="1"/>
  <c r="I46" i="1"/>
  <c r="O46" i="1" s="1"/>
  <c r="H46" i="1"/>
  <c r="N46" i="1" s="1"/>
  <c r="M45" i="1"/>
  <c r="L45" i="1"/>
  <c r="I45" i="1"/>
  <c r="O45" i="1" s="1"/>
  <c r="H45" i="1"/>
  <c r="N45" i="1" s="1"/>
  <c r="M44" i="1"/>
  <c r="L44" i="1"/>
  <c r="I44" i="1"/>
  <c r="O44" i="1" s="1"/>
  <c r="H44" i="1"/>
  <c r="N44" i="1" s="1"/>
  <c r="M43" i="1"/>
  <c r="L43" i="1"/>
  <c r="I43" i="1"/>
  <c r="O43" i="1" s="1"/>
  <c r="H43" i="1"/>
  <c r="N43" i="1" s="1"/>
  <c r="M42" i="1"/>
  <c r="L42" i="1"/>
  <c r="I42" i="1"/>
  <c r="O42" i="1" s="1"/>
  <c r="H42" i="1"/>
  <c r="N42" i="1" s="1"/>
  <c r="M41" i="1"/>
  <c r="L41" i="1"/>
  <c r="I41" i="1"/>
  <c r="O41" i="1" s="1"/>
  <c r="H41" i="1"/>
  <c r="N41" i="1" s="1"/>
  <c r="M40" i="1"/>
  <c r="M47" i="1" s="1"/>
  <c r="L40" i="1"/>
  <c r="L47" i="1" s="1"/>
  <c r="I40" i="1"/>
  <c r="I47" i="1" s="1"/>
  <c r="H40" i="1"/>
  <c r="H47" i="1" s="1"/>
  <c r="M35" i="1"/>
  <c r="L35" i="1"/>
  <c r="I35" i="1"/>
  <c r="O35" i="1" s="1"/>
  <c r="H35" i="1"/>
  <c r="N35" i="1" s="1"/>
  <c r="M34" i="1"/>
  <c r="L34" i="1"/>
  <c r="I34" i="1"/>
  <c r="O34" i="1" s="1"/>
  <c r="H34" i="1"/>
  <c r="N34" i="1" s="1"/>
  <c r="M33" i="1"/>
  <c r="L33" i="1"/>
  <c r="I33" i="1"/>
  <c r="O33" i="1" s="1"/>
  <c r="H33" i="1"/>
  <c r="N33" i="1" s="1"/>
  <c r="M32" i="1"/>
  <c r="L32" i="1"/>
  <c r="I32" i="1"/>
  <c r="O32" i="1" s="1"/>
  <c r="H32" i="1"/>
  <c r="N32" i="1" s="1"/>
  <c r="M31" i="1"/>
  <c r="L31" i="1"/>
  <c r="I31" i="1"/>
  <c r="O31" i="1" s="1"/>
  <c r="H31" i="1"/>
  <c r="N31" i="1" s="1"/>
  <c r="M30" i="1"/>
  <c r="L30" i="1"/>
  <c r="I30" i="1"/>
  <c r="O30" i="1" s="1"/>
  <c r="H30" i="1"/>
  <c r="N30" i="1" s="1"/>
  <c r="M29" i="1"/>
  <c r="M36" i="1" s="1"/>
  <c r="L29" i="1"/>
  <c r="L36" i="1" s="1"/>
  <c r="I29" i="1"/>
  <c r="I36" i="1" s="1"/>
  <c r="H29" i="1"/>
  <c r="H36" i="1" s="1"/>
  <c r="M24" i="1"/>
  <c r="L24" i="1"/>
  <c r="I24" i="1"/>
  <c r="O24" i="1" s="1"/>
  <c r="H24" i="1"/>
  <c r="N24" i="1" s="1"/>
  <c r="M23" i="1"/>
  <c r="L23" i="1"/>
  <c r="I23" i="1"/>
  <c r="O23" i="1" s="1"/>
  <c r="H23" i="1"/>
  <c r="N23" i="1" s="1"/>
  <c r="M22" i="1"/>
  <c r="L22" i="1"/>
  <c r="I22" i="1"/>
  <c r="O22" i="1" s="1"/>
  <c r="H22" i="1"/>
  <c r="N22" i="1" s="1"/>
  <c r="M21" i="1"/>
  <c r="L21" i="1"/>
  <c r="I21" i="1"/>
  <c r="O21" i="1" s="1"/>
  <c r="H21" i="1"/>
  <c r="N21" i="1" s="1"/>
  <c r="M20" i="1"/>
  <c r="L20" i="1"/>
  <c r="I20" i="1"/>
  <c r="O20" i="1" s="1"/>
  <c r="H20" i="1"/>
  <c r="N20" i="1" s="1"/>
  <c r="M19" i="1"/>
  <c r="L19" i="1"/>
  <c r="I19" i="1"/>
  <c r="O19" i="1" s="1"/>
  <c r="H19" i="1"/>
  <c r="N19" i="1" s="1"/>
  <c r="M18" i="1"/>
  <c r="M25" i="1" s="1"/>
  <c r="L18" i="1"/>
  <c r="L25" i="1" s="1"/>
  <c r="I18" i="1"/>
  <c r="I25" i="1" s="1"/>
  <c r="H18" i="1"/>
  <c r="H25" i="1" s="1"/>
  <c r="H7" i="1"/>
  <c r="I7" i="1"/>
  <c r="L7" i="1"/>
  <c r="M7" i="1"/>
  <c r="M14" i="1" s="1"/>
  <c r="H8" i="1"/>
  <c r="I8" i="1"/>
  <c r="L8" i="1"/>
  <c r="M8" i="1"/>
  <c r="O8" i="1"/>
  <c r="H9" i="1"/>
  <c r="I9" i="1"/>
  <c r="L9" i="1"/>
  <c r="M9" i="1"/>
  <c r="H10" i="1"/>
  <c r="I10" i="1"/>
  <c r="L10" i="1"/>
  <c r="M10" i="1"/>
  <c r="O10" i="1"/>
  <c r="H11" i="1"/>
  <c r="I11" i="1"/>
  <c r="L11" i="1"/>
  <c r="M11" i="1"/>
  <c r="H12" i="1"/>
  <c r="I12" i="1"/>
  <c r="L12" i="1"/>
  <c r="M12" i="1"/>
  <c r="O12" i="1"/>
  <c r="H13" i="1"/>
  <c r="I13" i="1"/>
  <c r="L13" i="1"/>
  <c r="M13" i="1"/>
  <c r="H14" i="1"/>
  <c r="L14" i="1"/>
  <c r="E5" i="2"/>
  <c r="E4" i="2"/>
  <c r="E3" i="2"/>
  <c r="E2" i="2"/>
  <c r="A4" i="2"/>
  <c r="N13" i="1" l="1"/>
  <c r="N11" i="1"/>
  <c r="N9" i="1"/>
  <c r="N7" i="1"/>
  <c r="N14" i="1" s="1"/>
  <c r="I14" i="1"/>
  <c r="O13" i="1"/>
  <c r="N12" i="1"/>
  <c r="O11" i="1"/>
  <c r="N10" i="1"/>
  <c r="O9" i="1"/>
  <c r="N8" i="1"/>
  <c r="O7" i="1"/>
  <c r="O14" i="1" s="1"/>
  <c r="N62" i="1"/>
  <c r="N69" i="1" s="1"/>
  <c r="O62" i="1"/>
  <c r="O69" i="1" s="1"/>
  <c r="N51" i="1"/>
  <c r="N58" i="1" s="1"/>
  <c r="O51" i="1"/>
  <c r="O58" i="1" s="1"/>
  <c r="N40" i="1"/>
  <c r="N47" i="1" s="1"/>
  <c r="O40" i="1"/>
  <c r="O47" i="1" s="1"/>
  <c r="N29" i="1"/>
  <c r="N36" i="1" s="1"/>
  <c r="O29" i="1"/>
  <c r="O36" i="1" s="1"/>
  <c r="N18" i="1"/>
  <c r="N25" i="1" s="1"/>
  <c r="O18" i="1"/>
  <c r="O25" i="1" s="1"/>
</calcChain>
</file>

<file path=xl/sharedStrings.xml><?xml version="1.0" encoding="utf-8"?>
<sst xmlns="http://schemas.openxmlformats.org/spreadsheetml/2006/main" count="136" uniqueCount="26">
  <si>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</si>
  <si>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</si>
  <si>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</si>
  <si>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</si>
  <si>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</si>
  <si>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</si>
  <si>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</si>
  <si>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</si>
  <si>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</si>
  <si>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</si>
  <si>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</si>
  <si>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</si>
  <si>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</si>
  <si>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</si>
  <si>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</si>
  <si>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</si>
  <si>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</si>
  <si>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</si>
  <si>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Calcul repas</t>
  </si>
  <si>
    <t>heures</t>
  </si>
  <si>
    <t>taux</t>
  </si>
  <si>
    <t>Total Heure Mois réelles</t>
  </si>
  <si>
    <t>Total Heure Mois 35h</t>
  </si>
  <si>
    <t>Total Heure Mois 35h à 39h 10%</t>
  </si>
  <si>
    <t>Total Heure Mois 39h à 43h 20%</t>
  </si>
  <si>
    <t>Total Heure Mois 43 et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</si>
</sst>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\.mm"/>
    <numFmt numFmtId="166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rgb="FFF99C95"/>
        <bgColor indexed="64"/>
      </patternFill>
    </fill>
    <fill>
      <gradientFill degree="180">
        <stop position="0">
          <color theme="0"/>
        </stop>
        <stop position="1">
          <color theme="4"/>
        </stop>
      </gradient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thick">
        <color theme="4"/>
      </left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/>
      <right/>
      <top style="medium">
        <color theme="4"/>
      </top>
      <bottom style="thick">
        <color theme="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0" fillId="0" borderId="0" xfId="0" applyNumberFormat="1"/>
    <xf numFmtId="164" fontId="0" fillId="0" borderId="4" xfId="0" applyNumberFormat="1" applyBorder="1"/>
    <xf numFmtId="164" fontId="0" fillId="0" borderId="1" xfId="0" applyNumberFormat="1" applyBorder="1"/>
    <xf numFmtId="0" fontId="0" fillId="0" borderId="1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6" borderId="17" xfId="0" applyNumberFormat="1" applyFill="1" applyBorder="1" applyAlignment="1">
      <alignment horizontal="center" vertical="center"/>
    </xf>
    <xf numFmtId="0" fontId="0" fillId="6" borderId="18" xfId="0" applyNumberFormat="1" applyFill="1" applyBorder="1" applyAlignment="1">
      <alignment horizontal="center" vertical="center"/>
    </xf>
    <xf numFmtId="0" fontId="0" fillId="6" borderId="22" xfId="0" applyNumberFormat="1" applyFill="1" applyBorder="1" applyAlignment="1">
      <alignment horizontal="center" vertical="center"/>
    </xf>
    <xf numFmtId="0" fontId="0" fillId="6" borderId="23" xfId="0" applyNumberFormat="1" applyFill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0" fontId="0" fillId="6" borderId="19" xfId="0" applyNumberFormat="1" applyFill="1" applyBorder="1" applyAlignment="1">
      <alignment horizontal="center" vertical="center"/>
    </xf>
    <xf numFmtId="0" fontId="0" fillId="6" borderId="12" xfId="0" applyNumberFormat="1" applyFill="1" applyBorder="1" applyAlignment="1">
      <alignment horizontal="center" vertical="center"/>
    </xf>
    <xf numFmtId="0" fontId="0" fillId="6" borderId="7" xfId="0" applyNumberFormat="1" applyFill="1" applyBorder="1" applyAlignment="1">
      <alignment horizontal="center" vertical="center"/>
    </xf>
    <xf numFmtId="0" fontId="0" fillId="6" borderId="16" xfId="0" applyNumberFormat="1" applyFill="1" applyBorder="1" applyAlignment="1">
      <alignment horizontal="center" vertical="center"/>
    </xf>
    <xf numFmtId="0" fontId="0" fillId="6" borderId="2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166" fontId="0" fillId="0" borderId="7" xfId="0" applyNumberFormat="1" applyBorder="1" applyAlignment="1" applyProtection="1">
      <alignment horizontal="center" vertical="center"/>
      <protection locked="0"/>
    </xf>
    <xf numFmtId="166" fontId="0" fillId="2" borderId="7" xfId="0" applyNumberFormat="1" applyFill="1" applyBorder="1" applyAlignment="1">
      <alignment horizontal="center" vertical="center"/>
    </xf>
    <xf numFmtId="166" fontId="0" fillId="3" borderId="14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6" fontId="0" fillId="0" borderId="0" xfId="0" applyNumberFormat="1"/>
    <xf numFmtId="20" fontId="0" fillId="0" borderId="25" xfId="0" applyNumberFormat="1" applyBorder="1"/>
    <xf numFmtId="20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0" xfId="0" applyAlignment="1">
      <alignment horizontal="center"/>
    </xf>
    <xf numFmtId="0" fontId="0" fillId="6" borderId="28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9C95"/>
      <color rgb="FFFC8784"/>
      <color rgb="FFFB706D"/>
      <color rgb="FFFDC9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8" sqref="C8"/>
    </sheetView>
  </sheetViews>
  <sheetFormatPr baseColWidth="10" defaultRowHeight="15" x14ac:dyDescent="0.25"/>
  <sheetData>
    <row r="1" spans="1:5" ht="16.5" thickTop="1" thickBot="1" x14ac:dyDescent="0.3">
      <c r="A1" s="40">
        <v>0.48958333333333331</v>
      </c>
      <c r="C1" s="44" t="s">
        <v>19</v>
      </c>
      <c r="D1" s="44" t="s">
        <v>20</v>
      </c>
    </row>
    <row r="2" spans="1:5" ht="15.75" thickBot="1" x14ac:dyDescent="0.3">
      <c r="A2" s="41">
        <v>0.78125</v>
      </c>
      <c r="C2" s="1"/>
      <c r="D2" s="44">
        <v>1</v>
      </c>
      <c r="E2" s="49">
        <f>IF($N$14&lt;=$S$11,$N$14,$S$11)</f>
        <v>0</v>
      </c>
    </row>
    <row r="3" spans="1:5" ht="15.75" thickBot="1" x14ac:dyDescent="0.3">
      <c r="A3" s="42" t="s">
        <v>18</v>
      </c>
      <c r="C3" s="51">
        <v>1.4583333333333333</v>
      </c>
      <c r="D3" s="44">
        <v>1.1000000000000001</v>
      </c>
      <c r="E3" s="49">
        <f>IF($N$14&lt;=$S$11,0,IF($N$14&lt;=$S$12,$N$14,$S$12)-$S$11)</f>
        <v>0</v>
      </c>
    </row>
    <row r="4" spans="1:5" ht="15.75" thickBot="1" x14ac:dyDescent="0.3">
      <c r="A4" s="43" t="str">
        <f>IF(F7&lt;Données!$A$1,"1","0")</f>
        <v>1</v>
      </c>
      <c r="C4" s="51">
        <v>1.625</v>
      </c>
      <c r="D4" s="44">
        <v>1.2</v>
      </c>
      <c r="E4" s="49">
        <f>IF($N$14&lt;=$S$12,0,IF($N$14&lt;=$S$13,$N$14,$S$13)-$S$12)</f>
        <v>0</v>
      </c>
    </row>
    <row r="5" spans="1:5" ht="15.75" thickTop="1" x14ac:dyDescent="0.25">
      <c r="C5" s="51">
        <v>1.7916666666666667</v>
      </c>
      <c r="D5" s="44">
        <v>1.4</v>
      </c>
      <c r="E5" s="49">
        <f>IF($N$14&lt;=$S$13,0,IF($N$14&gt;$S$13,$N$14,$S$13)-$S$13)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T78"/>
  <sheetViews>
    <sheetView tabSelected="1" topLeftCell="E49" workbookViewId="0">
      <selection activeCell="O74" sqref="O74"/>
    </sheetView>
  </sheetViews>
  <sheetFormatPr baseColWidth="10" defaultRowHeight="15" x14ac:dyDescent="0.25"/>
  <cols>
    <col min="1" max="1" width="5.7109375" style="1" customWidth="1"/>
    <col min="2" max="7" width="6.7109375" style="1" customWidth="1"/>
    <col min="8" max="8" width="11.140625" style="27" bestFit="1" customWidth="1"/>
    <col min="9" max="9" width="6.7109375" style="27" customWidth="1"/>
    <col min="10" max="11" width="6.7109375" style="1" customWidth="1"/>
    <col min="12" max="12" width="10.5703125" style="27" customWidth="1"/>
    <col min="13" max="13" width="6.7109375" style="27" customWidth="1"/>
    <col min="14" max="15" width="6.7109375" style="1" customWidth="1"/>
    <col min="16" max="19" width="11.42578125" style="1"/>
    <col min="20" max="20" width="5.5703125" style="39" bestFit="1" customWidth="1"/>
    <col min="21" max="16384" width="11.42578125" style="1"/>
  </cols>
  <sheetData>
    <row r="4" spans="2:19" ht="15.75" thickBot="1" x14ac:dyDescent="0.3"/>
    <row r="5" spans="2:19" ht="16.5" thickTop="1" thickBot="1" x14ac:dyDescent="0.3">
      <c r="B5" s="6"/>
      <c r="C5" s="4"/>
      <c r="D5" s="17" t="s">
        <v>0</v>
      </c>
      <c r="E5" s="18"/>
      <c r="F5" s="19" t="s">
        <v>8</v>
      </c>
      <c r="G5" s="20"/>
      <c r="H5" s="21" t="s">
        <v>11</v>
      </c>
      <c r="I5" s="21" t="s">
        <v>12</v>
      </c>
      <c r="J5" s="19" t="s">
        <v>13</v>
      </c>
      <c r="K5" s="20"/>
      <c r="L5" s="21" t="s">
        <v>16</v>
      </c>
      <c r="M5" s="21" t="s">
        <v>12</v>
      </c>
      <c r="N5" s="21" t="s">
        <v>14</v>
      </c>
      <c r="O5" s="45" t="s">
        <v>15</v>
      </c>
    </row>
    <row r="6" spans="2:19" ht="15.75" thickBot="1" x14ac:dyDescent="0.3">
      <c r="B6" s="11"/>
      <c r="C6" s="5"/>
      <c r="D6" s="22"/>
      <c r="E6" s="23"/>
      <c r="F6" s="24" t="s">
        <v>9</v>
      </c>
      <c r="G6" s="25" t="s">
        <v>10</v>
      </c>
      <c r="H6" s="26"/>
      <c r="I6" s="26"/>
      <c r="J6" s="24" t="s">
        <v>9</v>
      </c>
      <c r="K6" s="25" t="s">
        <v>10</v>
      </c>
      <c r="L6" s="26"/>
      <c r="M6" s="26"/>
      <c r="N6" s="26"/>
      <c r="O6" s="46"/>
    </row>
    <row r="7" spans="2:19" ht="15.75" thickBot="1" x14ac:dyDescent="0.3">
      <c r="B7" s="8"/>
      <c r="C7" s="9"/>
      <c r="D7" s="12" t="s">
        <v>1</v>
      </c>
      <c r="E7" s="13"/>
      <c r="F7" s="31">
        <v>0.46875</v>
      </c>
      <c r="G7" s="31">
        <v>0.58333333333333337</v>
      </c>
      <c r="H7" s="32">
        <f>$G7-$F7+IF($F7&gt;$G7,1)</f>
        <v>0.11458333333333337</v>
      </c>
      <c r="I7" s="14" t="str">
        <f>IF(F7&lt;Données!$A$1,"1","0")</f>
        <v>1</v>
      </c>
      <c r="J7" s="31">
        <v>0.78125</v>
      </c>
      <c r="K7" s="31">
        <v>0.95833333333333337</v>
      </c>
      <c r="L7" s="32">
        <f>$K7-$J7+IF($J7&gt;$K7,1)</f>
        <v>0.17708333333333337</v>
      </c>
      <c r="M7" s="14" t="str">
        <f>IF(J7&lt;Données!$A$2,"1","0")</f>
        <v>0</v>
      </c>
      <c r="N7" s="37">
        <f>$H7+$L7-($I7+$M7)*("00:30")</f>
        <v>0.27083333333333343</v>
      </c>
      <c r="O7" s="35">
        <f>$I7+$M7</f>
        <v>1</v>
      </c>
      <c r="R7"/>
      <c r="S7"/>
    </row>
    <row r="8" spans="2:19" ht="15.75" thickBot="1" x14ac:dyDescent="0.3">
      <c r="B8" s="7"/>
      <c r="C8" s="10"/>
      <c r="D8" s="12" t="s">
        <v>2</v>
      </c>
      <c r="E8" s="13"/>
      <c r="F8" s="31">
        <v>0.46875</v>
      </c>
      <c r="G8" s="31">
        <v>0.625</v>
      </c>
      <c r="H8" s="32">
        <f t="shared" ref="H8:H13" si="0">$G8-$F8+IF($F8&gt;$G8,1)</f>
        <v>0.15625</v>
      </c>
      <c r="I8" s="14" t="str">
        <f>IF(F8&lt;Données!$A$1,"1","0")</f>
        <v>1</v>
      </c>
      <c r="J8" s="31">
        <v>0.78125</v>
      </c>
      <c r="K8" s="31">
        <v>0.89583333333333337</v>
      </c>
      <c r="L8" s="32">
        <f t="shared" ref="L8:L13" si="1">$K8-$J8+IF($J8&gt;$K8,1)</f>
        <v>0.11458333333333337</v>
      </c>
      <c r="M8" s="14" t="str">
        <f>IF(J8&lt;Données!$A$2,"1","0")</f>
        <v>0</v>
      </c>
      <c r="N8" s="37">
        <f t="shared" ref="N8:N13" si="2">$H8+$L8-($I8+$M8)*("00:30")</f>
        <v>0.25000000000000006</v>
      </c>
      <c r="O8" s="35">
        <f t="shared" ref="O8:O13" si="3">$I8+$M8</f>
        <v>1</v>
      </c>
    </row>
    <row r="9" spans="2:19" ht="15.75" thickBot="1" x14ac:dyDescent="0.3">
      <c r="B9" s="7"/>
      <c r="C9" s="10"/>
      <c r="D9" s="12" t="s">
        <v>3</v>
      </c>
      <c r="E9" s="13"/>
      <c r="F9" s="31">
        <v>0.46875</v>
      </c>
      <c r="G9" s="31">
        <v>0.61458333333333337</v>
      </c>
      <c r="H9" s="32">
        <f t="shared" si="0"/>
        <v>0.14583333333333337</v>
      </c>
      <c r="I9" s="14" t="str">
        <f>IF(F9&lt;Données!$A$1,"1","0")</f>
        <v>1</v>
      </c>
      <c r="J9" s="31">
        <v>0.78125</v>
      </c>
      <c r="K9" s="31">
        <v>0.91666666666666663</v>
      </c>
      <c r="L9" s="32">
        <f t="shared" si="1"/>
        <v>0.13541666666666663</v>
      </c>
      <c r="M9" s="14" t="str">
        <f>IF(J9&lt;Données!$A$2,"1","0")</f>
        <v>0</v>
      </c>
      <c r="N9" s="37">
        <f t="shared" si="2"/>
        <v>0.26041666666666669</v>
      </c>
      <c r="O9" s="35">
        <f t="shared" si="3"/>
        <v>1</v>
      </c>
    </row>
    <row r="10" spans="2:19" ht="15.75" thickBot="1" x14ac:dyDescent="0.3">
      <c r="B10" s="7"/>
      <c r="C10" s="10"/>
      <c r="D10" s="12" t="s">
        <v>4</v>
      </c>
      <c r="E10" s="13"/>
      <c r="F10" s="31">
        <v>0.48958333333333331</v>
      </c>
      <c r="G10" s="31">
        <v>0.625</v>
      </c>
      <c r="H10" s="32">
        <f t="shared" si="0"/>
        <v>0.13541666666666669</v>
      </c>
      <c r="I10" s="14" t="str">
        <f>IF(F10&lt;Données!$A$1,"1","0")</f>
        <v>0</v>
      </c>
      <c r="J10" s="31">
        <v>0.76041666666666663</v>
      </c>
      <c r="K10" s="31">
        <v>0.9375</v>
      </c>
      <c r="L10" s="32">
        <f t="shared" si="1"/>
        <v>0.17708333333333337</v>
      </c>
      <c r="M10" s="14" t="str">
        <f>IF(J10&lt;Données!$A$2,"1","0")</f>
        <v>1</v>
      </c>
      <c r="N10" s="37">
        <f t="shared" si="2"/>
        <v>0.29166666666666674</v>
      </c>
      <c r="O10" s="35">
        <f t="shared" si="3"/>
        <v>1</v>
      </c>
    </row>
    <row r="11" spans="2:19" ht="15.75" thickBot="1" x14ac:dyDescent="0.3">
      <c r="B11" s="7"/>
      <c r="C11" s="10"/>
      <c r="D11" s="12" t="s">
        <v>5</v>
      </c>
      <c r="E11" s="13"/>
      <c r="F11" s="31">
        <v>0.46875</v>
      </c>
      <c r="G11" s="31">
        <v>0.60416666666666663</v>
      </c>
      <c r="H11" s="32">
        <f t="shared" si="0"/>
        <v>0.13541666666666663</v>
      </c>
      <c r="I11" s="14" t="str">
        <f>IF(F11&lt;Données!$A$1,"1","0")</f>
        <v>1</v>
      </c>
      <c r="J11" s="31">
        <v>0.78125</v>
      </c>
      <c r="K11" s="31">
        <v>0.97916666666666663</v>
      </c>
      <c r="L11" s="32">
        <f t="shared" si="1"/>
        <v>0.19791666666666663</v>
      </c>
      <c r="M11" s="14" t="str">
        <f>IF(J11&lt;Données!$A$2,"1","0")</f>
        <v>0</v>
      </c>
      <c r="N11" s="37">
        <f t="shared" si="2"/>
        <v>0.31249999999999994</v>
      </c>
      <c r="O11" s="35">
        <f t="shared" si="3"/>
        <v>1</v>
      </c>
    </row>
    <row r="12" spans="2:19" ht="15.75" thickBot="1" x14ac:dyDescent="0.3">
      <c r="B12" s="7"/>
      <c r="C12" s="10"/>
      <c r="D12" s="12" t="s">
        <v>6</v>
      </c>
      <c r="E12" s="13"/>
      <c r="F12" s="31">
        <v>0.48958333333333331</v>
      </c>
      <c r="G12" s="31">
        <v>0.5625</v>
      </c>
      <c r="H12" s="32">
        <f t="shared" si="0"/>
        <v>7.2916666666666685E-2</v>
      </c>
      <c r="I12" s="14" t="str">
        <f>IF(F12&lt;Données!$A$1,"1","0")</f>
        <v>0</v>
      </c>
      <c r="J12" s="31">
        <v>0.78125</v>
      </c>
      <c r="K12" s="31">
        <v>0</v>
      </c>
      <c r="L12" s="32">
        <f t="shared" si="1"/>
        <v>0.21875</v>
      </c>
      <c r="M12" s="14" t="str">
        <f>IF(J12&lt;Données!$A$2,"1","0")</f>
        <v>0</v>
      </c>
      <c r="N12" s="37">
        <f t="shared" si="2"/>
        <v>0.29166666666666669</v>
      </c>
      <c r="O12" s="35">
        <f t="shared" si="3"/>
        <v>0</v>
      </c>
    </row>
    <row r="13" spans="2:19" ht="15.75" thickBot="1" x14ac:dyDescent="0.3">
      <c r="B13" s="11"/>
      <c r="C13" s="5"/>
      <c r="D13" s="12" t="s">
        <v>7</v>
      </c>
      <c r="E13" s="13"/>
      <c r="F13" s="31">
        <v>0.46875</v>
      </c>
      <c r="G13" s="31">
        <v>0.58333333333333337</v>
      </c>
      <c r="H13" s="32">
        <f t="shared" si="0"/>
        <v>0.11458333333333337</v>
      </c>
      <c r="I13" s="14" t="str">
        <f>IF(F13&lt;Données!$A$1,"1","0")</f>
        <v>1</v>
      </c>
      <c r="J13" s="31">
        <v>0.78125</v>
      </c>
      <c r="K13" s="31">
        <v>1.0416666666666666E-2</v>
      </c>
      <c r="L13" s="32">
        <f t="shared" si="1"/>
        <v>0.22916666666666663</v>
      </c>
      <c r="M13" s="14" t="str">
        <f>IF(J13&lt;Données!$A$2,"1","0")</f>
        <v>0</v>
      </c>
      <c r="N13" s="37">
        <f t="shared" si="2"/>
        <v>0.32291666666666669</v>
      </c>
      <c r="O13" s="35">
        <f t="shared" si="3"/>
        <v>1</v>
      </c>
    </row>
    <row r="14" spans="2:19" ht="15.75" thickBot="1" x14ac:dyDescent="0.3">
      <c r="B14" s="2"/>
      <c r="C14" s="15" t="s">
        <v>17</v>
      </c>
      <c r="D14" s="15"/>
      <c r="E14" s="15"/>
      <c r="F14" s="15"/>
      <c r="G14" s="16"/>
      <c r="H14" s="34">
        <f>SUM($H7:$H13)</f>
        <v>0.87500000000000011</v>
      </c>
      <c r="I14" s="28">
        <f>I7+I8+I9+I10+I11+I12+I13</f>
        <v>5</v>
      </c>
      <c r="J14" s="3"/>
      <c r="K14" s="3"/>
      <c r="L14" s="33">
        <f>SUM(L7:L13)</f>
        <v>1.25</v>
      </c>
      <c r="M14" s="30">
        <f>M7+M8+M9+M10+M11+M12+M13</f>
        <v>1</v>
      </c>
      <c r="N14" s="38">
        <f>SUM(N7:N13)</f>
        <v>2.0000000000000004</v>
      </c>
      <c r="O14" s="36">
        <f>SUM(O7:O13)</f>
        <v>6</v>
      </c>
      <c r="R14"/>
      <c r="S14"/>
    </row>
    <row r="15" spans="2:19" ht="16.5" thickTop="1" thickBot="1" x14ac:dyDescent="0.3"/>
    <row r="16" spans="2:19" ht="16.5" thickTop="1" thickBot="1" x14ac:dyDescent="0.3">
      <c r="B16" s="6"/>
      <c r="C16" s="4"/>
      <c r="D16" s="17" t="s">
        <v>0</v>
      </c>
      <c r="E16" s="18"/>
      <c r="F16" s="19" t="s">
        <v>8</v>
      </c>
      <c r="G16" s="20"/>
      <c r="H16" s="21" t="s">
        <v>11</v>
      </c>
      <c r="I16" s="21" t="s">
        <v>12</v>
      </c>
      <c r="J16" s="19" t="s">
        <v>13</v>
      </c>
      <c r="K16" s="20"/>
      <c r="L16" s="21" t="s">
        <v>16</v>
      </c>
      <c r="M16" s="21" t="s">
        <v>12</v>
      </c>
      <c r="N16" s="21" t="s">
        <v>14</v>
      </c>
      <c r="O16" s="45" t="s">
        <v>15</v>
      </c>
    </row>
    <row r="17" spans="2:15" ht="15.75" thickBot="1" x14ac:dyDescent="0.3">
      <c r="B17" s="11"/>
      <c r="C17" s="5"/>
      <c r="D17" s="22"/>
      <c r="E17" s="23"/>
      <c r="F17" s="24" t="s">
        <v>9</v>
      </c>
      <c r="G17" s="25" t="s">
        <v>10</v>
      </c>
      <c r="H17" s="26"/>
      <c r="I17" s="26"/>
      <c r="J17" s="24" t="s">
        <v>9</v>
      </c>
      <c r="K17" s="25" t="s">
        <v>10</v>
      </c>
      <c r="L17" s="26"/>
      <c r="M17" s="26"/>
      <c r="N17" s="26"/>
      <c r="O17" s="46"/>
    </row>
    <row r="18" spans="2:15" ht="15.75" thickBot="1" x14ac:dyDescent="0.3">
      <c r="B18" s="8"/>
      <c r="C18" s="9"/>
      <c r="D18" s="12" t="s">
        <v>1</v>
      </c>
      <c r="E18" s="13"/>
      <c r="F18" s="31">
        <v>0.48958333333333331</v>
      </c>
      <c r="G18" s="31">
        <v>0.58333333333333337</v>
      </c>
      <c r="H18" s="32">
        <f>$G18-$F18+IF($F18&gt;$G18,1)</f>
        <v>9.3750000000000056E-2</v>
      </c>
      <c r="I18" s="14" t="str">
        <f>IF(F18&lt;Données!$A$1,"1","0")</f>
        <v>0</v>
      </c>
      <c r="J18" s="31">
        <v>0.78125</v>
      </c>
      <c r="K18" s="31">
        <v>0.95833333333333337</v>
      </c>
      <c r="L18" s="32">
        <f>$K18-$J18+IF($J18&gt;$K18,1)</f>
        <v>0.17708333333333337</v>
      </c>
      <c r="M18" s="14" t="str">
        <f>IF(J18&lt;Données!$A$2,"1","0")</f>
        <v>0</v>
      </c>
      <c r="N18" s="37">
        <f>$H18+$L18-($I18+$M18)*("00:30")</f>
        <v>0.27083333333333343</v>
      </c>
      <c r="O18" s="35">
        <f>$I18+$M18</f>
        <v>0</v>
      </c>
    </row>
    <row r="19" spans="2:15" ht="15.75" thickBot="1" x14ac:dyDescent="0.3">
      <c r="B19" s="7"/>
      <c r="C19" s="10"/>
      <c r="D19" s="12" t="s">
        <v>2</v>
      </c>
      <c r="E19" s="13"/>
      <c r="F19" s="31">
        <v>0.46875</v>
      </c>
      <c r="G19" s="31">
        <v>0.625</v>
      </c>
      <c r="H19" s="32">
        <f t="shared" ref="H19:H24" si="4">$G19-$F19+IF($F19&gt;$G19,1)</f>
        <v>0.15625</v>
      </c>
      <c r="I19" s="14" t="str">
        <f>IF(F19&lt;Données!$A$1,"1","0")</f>
        <v>1</v>
      </c>
      <c r="J19" s="31">
        <v>0.78125</v>
      </c>
      <c r="K19" s="31">
        <v>0.89583333333333337</v>
      </c>
      <c r="L19" s="32">
        <f t="shared" ref="L19:L24" si="5">$K19-$J19+IF($J19&gt;$K19,1)</f>
        <v>0.11458333333333337</v>
      </c>
      <c r="M19" s="14" t="str">
        <f>IF(J19&lt;Données!$A$2,"1","0")</f>
        <v>0</v>
      </c>
      <c r="N19" s="37">
        <f t="shared" ref="N19:N24" si="6">$H19+$L19-($I19+$M19)*("00:30")</f>
        <v>0.25000000000000006</v>
      </c>
      <c r="O19" s="35">
        <f t="shared" ref="O19:O24" si="7">$I19+$M19</f>
        <v>1</v>
      </c>
    </row>
    <row r="20" spans="2:15" ht="15.75" thickBot="1" x14ac:dyDescent="0.3">
      <c r="B20" s="7"/>
      <c r="C20" s="10"/>
      <c r="D20" s="12" t="s">
        <v>3</v>
      </c>
      <c r="E20" s="13"/>
      <c r="F20" s="31">
        <v>0.46875</v>
      </c>
      <c r="G20" s="31">
        <v>0.61458333333333337</v>
      </c>
      <c r="H20" s="32">
        <f t="shared" si="4"/>
        <v>0.14583333333333337</v>
      </c>
      <c r="I20" s="14" t="str">
        <f>IF(F20&lt;Données!$A$1,"1","0")</f>
        <v>1</v>
      </c>
      <c r="J20" s="31">
        <v>0.78125</v>
      </c>
      <c r="K20" s="31">
        <v>0.91666666666666663</v>
      </c>
      <c r="L20" s="32">
        <f t="shared" si="5"/>
        <v>0.13541666666666663</v>
      </c>
      <c r="M20" s="14" t="str">
        <f>IF(J20&lt;Données!$A$2,"1","0")</f>
        <v>0</v>
      </c>
      <c r="N20" s="37">
        <f t="shared" si="6"/>
        <v>0.26041666666666669</v>
      </c>
      <c r="O20" s="35">
        <f t="shared" si="7"/>
        <v>1</v>
      </c>
    </row>
    <row r="21" spans="2:15" ht="15.75" thickBot="1" x14ac:dyDescent="0.3">
      <c r="B21" s="7"/>
      <c r="C21" s="10"/>
      <c r="D21" s="12" t="s">
        <v>4</v>
      </c>
      <c r="E21" s="13"/>
      <c r="F21" s="31">
        <v>0.48958333333333331</v>
      </c>
      <c r="G21" s="31">
        <v>0.625</v>
      </c>
      <c r="H21" s="32">
        <f t="shared" si="4"/>
        <v>0.13541666666666669</v>
      </c>
      <c r="I21" s="14" t="str">
        <f>IF(F21&lt;Données!$A$1,"1","0")</f>
        <v>0</v>
      </c>
      <c r="J21" s="31">
        <v>0.76041666666666663</v>
      </c>
      <c r="K21" s="31">
        <v>0.9375</v>
      </c>
      <c r="L21" s="32">
        <f t="shared" si="5"/>
        <v>0.17708333333333337</v>
      </c>
      <c r="M21" s="14" t="str">
        <f>IF(J21&lt;Données!$A$2,"1","0")</f>
        <v>1</v>
      </c>
      <c r="N21" s="37">
        <f t="shared" si="6"/>
        <v>0.29166666666666674</v>
      </c>
      <c r="O21" s="35">
        <f t="shared" si="7"/>
        <v>1</v>
      </c>
    </row>
    <row r="22" spans="2:15" ht="15.75" thickBot="1" x14ac:dyDescent="0.3">
      <c r="B22" s="7"/>
      <c r="C22" s="10"/>
      <c r="D22" s="12" t="s">
        <v>5</v>
      </c>
      <c r="E22" s="13"/>
      <c r="F22" s="31">
        <v>0.46875</v>
      </c>
      <c r="G22" s="31">
        <v>0.60416666666666663</v>
      </c>
      <c r="H22" s="32">
        <f t="shared" si="4"/>
        <v>0.13541666666666663</v>
      </c>
      <c r="I22" s="14" t="str">
        <f>IF(F22&lt;Données!$A$1,"1","0")</f>
        <v>1</v>
      </c>
      <c r="J22" s="31">
        <v>0.78125</v>
      </c>
      <c r="K22" s="31">
        <v>0.97916666666666663</v>
      </c>
      <c r="L22" s="32">
        <f t="shared" si="5"/>
        <v>0.19791666666666663</v>
      </c>
      <c r="M22" s="14" t="str">
        <f>IF(J22&lt;Données!$A$2,"1","0")</f>
        <v>0</v>
      </c>
      <c r="N22" s="37">
        <f t="shared" si="6"/>
        <v>0.31249999999999994</v>
      </c>
      <c r="O22" s="35">
        <f t="shared" si="7"/>
        <v>1</v>
      </c>
    </row>
    <row r="23" spans="2:15" ht="15.75" thickBot="1" x14ac:dyDescent="0.3">
      <c r="B23" s="7"/>
      <c r="C23" s="10"/>
      <c r="D23" s="12" t="s">
        <v>6</v>
      </c>
      <c r="E23" s="13"/>
      <c r="F23" s="31">
        <v>0.48958333333333331</v>
      </c>
      <c r="G23" s="31">
        <v>0.5625</v>
      </c>
      <c r="H23" s="32">
        <f t="shared" si="4"/>
        <v>7.2916666666666685E-2</v>
      </c>
      <c r="I23" s="14" t="str">
        <f>IF(F23&lt;Données!$A$1,"1","0")</f>
        <v>0</v>
      </c>
      <c r="J23" s="31">
        <v>0.78125</v>
      </c>
      <c r="K23" s="31">
        <v>0</v>
      </c>
      <c r="L23" s="32">
        <f t="shared" si="5"/>
        <v>0.21875</v>
      </c>
      <c r="M23" s="14" t="str">
        <f>IF(J23&lt;Données!$A$2,"1","0")</f>
        <v>0</v>
      </c>
      <c r="N23" s="37">
        <f t="shared" si="6"/>
        <v>0.29166666666666669</v>
      </c>
      <c r="O23" s="35">
        <f t="shared" si="7"/>
        <v>0</v>
      </c>
    </row>
    <row r="24" spans="2:15" ht="15.75" thickBot="1" x14ac:dyDescent="0.3">
      <c r="B24" s="11"/>
      <c r="C24" s="5"/>
      <c r="D24" s="12" t="s">
        <v>7</v>
      </c>
      <c r="E24" s="13"/>
      <c r="F24" s="31">
        <v>0.46875</v>
      </c>
      <c r="G24" s="31">
        <v>0.58333333333333337</v>
      </c>
      <c r="H24" s="32">
        <f t="shared" si="4"/>
        <v>0.11458333333333337</v>
      </c>
      <c r="I24" s="14" t="str">
        <f>IF(F24&lt;Données!$A$1,"1","0")</f>
        <v>1</v>
      </c>
      <c r="J24" s="31">
        <v>0.78125</v>
      </c>
      <c r="K24" s="31">
        <v>1.0416666666666666E-2</v>
      </c>
      <c r="L24" s="32">
        <f t="shared" si="5"/>
        <v>0.22916666666666663</v>
      </c>
      <c r="M24" s="14" t="str">
        <f>IF(J24&lt;Données!$A$2,"1","0")</f>
        <v>0</v>
      </c>
      <c r="N24" s="37">
        <f t="shared" si="6"/>
        <v>0.32291666666666669</v>
      </c>
      <c r="O24" s="35">
        <f t="shared" si="7"/>
        <v>1</v>
      </c>
    </row>
    <row r="25" spans="2:15" ht="15.75" thickBot="1" x14ac:dyDescent="0.3">
      <c r="B25" s="2"/>
      <c r="C25" s="15" t="s">
        <v>17</v>
      </c>
      <c r="D25" s="15"/>
      <c r="E25" s="15"/>
      <c r="F25" s="15"/>
      <c r="G25" s="16"/>
      <c r="H25" s="34">
        <f>SUM($H18:$H24)</f>
        <v>0.85416666666666685</v>
      </c>
      <c r="I25" s="28">
        <f>I18+I19+I20+I21+I22+I23+I24</f>
        <v>4</v>
      </c>
      <c r="J25" s="3"/>
      <c r="K25" s="3"/>
      <c r="L25" s="33">
        <f>SUM(L18:L24)</f>
        <v>1.25</v>
      </c>
      <c r="M25" s="30">
        <f>M18+M19+M20+M21+M22+M23+M24</f>
        <v>1</v>
      </c>
      <c r="N25" s="38">
        <f>SUM(N18:N24)</f>
        <v>2.0000000000000004</v>
      </c>
      <c r="O25" s="36">
        <f>SUM(O18:O24)</f>
        <v>5</v>
      </c>
    </row>
    <row r="26" spans="2:15" ht="16.5" thickTop="1" thickBot="1" x14ac:dyDescent="0.3"/>
    <row r="27" spans="2:15" ht="16.5" thickTop="1" thickBot="1" x14ac:dyDescent="0.3">
      <c r="B27" s="6"/>
      <c r="C27" s="4"/>
      <c r="D27" s="17" t="s">
        <v>0</v>
      </c>
      <c r="E27" s="18"/>
      <c r="F27" s="19" t="s">
        <v>8</v>
      </c>
      <c r="G27" s="20"/>
      <c r="H27" s="21" t="s">
        <v>11</v>
      </c>
      <c r="I27" s="21" t="s">
        <v>12</v>
      </c>
      <c r="J27" s="19" t="s">
        <v>13</v>
      </c>
      <c r="K27" s="20"/>
      <c r="L27" s="21" t="s">
        <v>16</v>
      </c>
      <c r="M27" s="21" t="s">
        <v>12</v>
      </c>
      <c r="N27" s="21" t="s">
        <v>14</v>
      </c>
      <c r="O27" s="45" t="s">
        <v>15</v>
      </c>
    </row>
    <row r="28" spans="2:15" ht="15.75" thickBot="1" x14ac:dyDescent="0.3">
      <c r="B28" s="11"/>
      <c r="C28" s="5"/>
      <c r="D28" s="22"/>
      <c r="E28" s="23"/>
      <c r="F28" s="24" t="s">
        <v>9</v>
      </c>
      <c r="G28" s="25" t="s">
        <v>10</v>
      </c>
      <c r="H28" s="26"/>
      <c r="I28" s="26"/>
      <c r="J28" s="24" t="s">
        <v>9</v>
      </c>
      <c r="K28" s="25" t="s">
        <v>10</v>
      </c>
      <c r="L28" s="26"/>
      <c r="M28" s="26"/>
      <c r="N28" s="26"/>
      <c r="O28" s="46"/>
    </row>
    <row r="29" spans="2:15" ht="15.75" thickBot="1" x14ac:dyDescent="0.3">
      <c r="B29" s="8"/>
      <c r="C29" s="9"/>
      <c r="D29" s="12" t="s">
        <v>1</v>
      </c>
      <c r="E29" s="13"/>
      <c r="F29" s="31">
        <v>0.46875</v>
      </c>
      <c r="G29" s="31">
        <v>0.58333333333333337</v>
      </c>
      <c r="H29" s="32">
        <f>$G29-$F29+IF($F29&gt;$G29,1)</f>
        <v>0.11458333333333337</v>
      </c>
      <c r="I29" s="14" t="str">
        <f>IF(F29&lt;Données!$A$1,"1","0")</f>
        <v>1</v>
      </c>
      <c r="J29" s="31">
        <v>0.78125</v>
      </c>
      <c r="K29" s="31">
        <v>0.95833333333333337</v>
      </c>
      <c r="L29" s="32">
        <f>$K29-$J29+IF($J29&gt;$K29,1)</f>
        <v>0.17708333333333337</v>
      </c>
      <c r="M29" s="14" t="str">
        <f>IF(J29&lt;Données!$A$2,"1","0")</f>
        <v>0</v>
      </c>
      <c r="N29" s="37">
        <f>$H29+$L29-($I29+$M29)*("00:30")</f>
        <v>0.27083333333333343</v>
      </c>
      <c r="O29" s="35">
        <f>$I29+$M29</f>
        <v>1</v>
      </c>
    </row>
    <row r="30" spans="2:15" ht="15.75" thickBot="1" x14ac:dyDescent="0.3">
      <c r="B30" s="7"/>
      <c r="C30" s="10"/>
      <c r="D30" s="12" t="s">
        <v>2</v>
      </c>
      <c r="E30" s="13"/>
      <c r="F30" s="31">
        <v>0.46875</v>
      </c>
      <c r="G30" s="31">
        <v>0.625</v>
      </c>
      <c r="H30" s="32">
        <f t="shared" ref="H30:H35" si="8">$G30-$F30+IF($F30&gt;$G30,1)</f>
        <v>0.15625</v>
      </c>
      <c r="I30" s="14" t="str">
        <f>IF(F30&lt;Données!$A$1,"1","0")</f>
        <v>1</v>
      </c>
      <c r="J30" s="31">
        <v>0.78125</v>
      </c>
      <c r="K30" s="31">
        <v>0.89583333333333337</v>
      </c>
      <c r="L30" s="32">
        <f t="shared" ref="L30:L35" si="9">$K30-$J30+IF($J30&gt;$K30,1)</f>
        <v>0.11458333333333337</v>
      </c>
      <c r="M30" s="14" t="str">
        <f>IF(J30&lt;Données!$A$2,"1","0")</f>
        <v>0</v>
      </c>
      <c r="N30" s="37">
        <f t="shared" ref="N30:N35" si="10">$H30+$L30-($I30+$M30)*("00:30")</f>
        <v>0.25000000000000006</v>
      </c>
      <c r="O30" s="35">
        <f t="shared" ref="O30:O35" si="11">$I30+$M30</f>
        <v>1</v>
      </c>
    </row>
    <row r="31" spans="2:15" ht="15.75" thickBot="1" x14ac:dyDescent="0.3">
      <c r="B31" s="7"/>
      <c r="C31" s="10"/>
      <c r="D31" s="12" t="s">
        <v>3</v>
      </c>
      <c r="E31" s="13"/>
      <c r="F31" s="31">
        <v>0.46875</v>
      </c>
      <c r="G31" s="31">
        <v>0.61458333333333337</v>
      </c>
      <c r="H31" s="32">
        <f t="shared" si="8"/>
        <v>0.14583333333333337</v>
      </c>
      <c r="I31" s="14" t="str">
        <f>IF(F31&lt;Données!$A$1,"1","0")</f>
        <v>1</v>
      </c>
      <c r="J31" s="31">
        <v>0.78125</v>
      </c>
      <c r="K31" s="31">
        <v>0.91666666666666663</v>
      </c>
      <c r="L31" s="32">
        <f t="shared" si="9"/>
        <v>0.13541666666666663</v>
      </c>
      <c r="M31" s="14" t="str">
        <f>IF(J31&lt;Données!$A$2,"1","0")</f>
        <v>0</v>
      </c>
      <c r="N31" s="37">
        <f t="shared" si="10"/>
        <v>0.26041666666666669</v>
      </c>
      <c r="O31" s="35">
        <f t="shared" si="11"/>
        <v>1</v>
      </c>
    </row>
    <row r="32" spans="2:15" ht="15.75" thickBot="1" x14ac:dyDescent="0.3">
      <c r="B32" s="7"/>
      <c r="C32" s="10"/>
      <c r="D32" s="12" t="s">
        <v>4</v>
      </c>
      <c r="E32" s="13"/>
      <c r="F32" s="31">
        <v>0.48958333333333331</v>
      </c>
      <c r="G32" s="31">
        <v>0.625</v>
      </c>
      <c r="H32" s="32">
        <f t="shared" si="8"/>
        <v>0.13541666666666669</v>
      </c>
      <c r="I32" s="14" t="str">
        <f>IF(F32&lt;Données!$A$1,"1","0")</f>
        <v>0</v>
      </c>
      <c r="J32" s="31">
        <v>0.76041666666666663</v>
      </c>
      <c r="K32" s="31">
        <v>0.9375</v>
      </c>
      <c r="L32" s="32">
        <f t="shared" si="9"/>
        <v>0.17708333333333337</v>
      </c>
      <c r="M32" s="14" t="str">
        <f>IF(J32&lt;Données!$A$2,"1","0")</f>
        <v>1</v>
      </c>
      <c r="N32" s="37">
        <f t="shared" si="10"/>
        <v>0.29166666666666674</v>
      </c>
      <c r="O32" s="35">
        <f t="shared" si="11"/>
        <v>1</v>
      </c>
    </row>
    <row r="33" spans="2:15" ht="15.75" thickBot="1" x14ac:dyDescent="0.3">
      <c r="B33" s="7"/>
      <c r="C33" s="10"/>
      <c r="D33" s="12" t="s">
        <v>5</v>
      </c>
      <c r="E33" s="13"/>
      <c r="F33" s="31">
        <v>0.46875</v>
      </c>
      <c r="G33" s="31">
        <v>0.60416666666666663</v>
      </c>
      <c r="H33" s="32">
        <f t="shared" si="8"/>
        <v>0.13541666666666663</v>
      </c>
      <c r="I33" s="14" t="str">
        <f>IF(F33&lt;Données!$A$1,"1","0")</f>
        <v>1</v>
      </c>
      <c r="J33" s="31">
        <v>0.78125</v>
      </c>
      <c r="K33" s="31">
        <v>0.97916666666666663</v>
      </c>
      <c r="L33" s="32">
        <f t="shared" si="9"/>
        <v>0.19791666666666663</v>
      </c>
      <c r="M33" s="14" t="str">
        <f>IF(J33&lt;Données!$A$2,"1","0")</f>
        <v>0</v>
      </c>
      <c r="N33" s="37">
        <f t="shared" si="10"/>
        <v>0.31249999999999994</v>
      </c>
      <c r="O33" s="35">
        <f t="shared" si="11"/>
        <v>1</v>
      </c>
    </row>
    <row r="34" spans="2:15" ht="15.75" thickBot="1" x14ac:dyDescent="0.3">
      <c r="B34" s="7"/>
      <c r="C34" s="10"/>
      <c r="D34" s="12" t="s">
        <v>6</v>
      </c>
      <c r="E34" s="13"/>
      <c r="F34" s="31">
        <v>0.48958333333333331</v>
      </c>
      <c r="G34" s="31">
        <v>0.5625</v>
      </c>
      <c r="H34" s="32">
        <f t="shared" si="8"/>
        <v>7.2916666666666685E-2</v>
      </c>
      <c r="I34" s="14" t="str">
        <f>IF(F34&lt;Données!$A$1,"1","0")</f>
        <v>0</v>
      </c>
      <c r="J34" s="31">
        <v>0.78125</v>
      </c>
      <c r="K34" s="31">
        <v>0</v>
      </c>
      <c r="L34" s="32">
        <f t="shared" si="9"/>
        <v>0.21875</v>
      </c>
      <c r="M34" s="14" t="str">
        <f>IF(J34&lt;Données!$A$2,"1","0")</f>
        <v>0</v>
      </c>
      <c r="N34" s="37">
        <f t="shared" si="10"/>
        <v>0.29166666666666669</v>
      </c>
      <c r="O34" s="35">
        <f t="shared" si="11"/>
        <v>0</v>
      </c>
    </row>
    <row r="35" spans="2:15" ht="15.75" thickBot="1" x14ac:dyDescent="0.3">
      <c r="B35" s="11"/>
      <c r="C35" s="5"/>
      <c r="D35" s="12" t="s">
        <v>7</v>
      </c>
      <c r="E35" s="13"/>
      <c r="F35" s="31">
        <v>0.46875</v>
      </c>
      <c r="G35" s="31">
        <v>0.58333333333333337</v>
      </c>
      <c r="H35" s="32">
        <f t="shared" si="8"/>
        <v>0.11458333333333337</v>
      </c>
      <c r="I35" s="14" t="str">
        <f>IF(F35&lt;Données!$A$1,"1","0")</f>
        <v>1</v>
      </c>
      <c r="J35" s="31">
        <v>0.78125</v>
      </c>
      <c r="K35" s="31">
        <v>1.0416666666666666E-2</v>
      </c>
      <c r="L35" s="32">
        <f t="shared" si="9"/>
        <v>0.22916666666666663</v>
      </c>
      <c r="M35" s="14" t="str">
        <f>IF(J35&lt;Données!$A$2,"1","0")</f>
        <v>0</v>
      </c>
      <c r="N35" s="37">
        <f t="shared" si="10"/>
        <v>0.32291666666666669</v>
      </c>
      <c r="O35" s="35">
        <f t="shared" si="11"/>
        <v>1</v>
      </c>
    </row>
    <row r="36" spans="2:15" ht="15.75" thickBot="1" x14ac:dyDescent="0.3">
      <c r="B36" s="2"/>
      <c r="C36" s="15" t="s">
        <v>17</v>
      </c>
      <c r="D36" s="15"/>
      <c r="E36" s="15"/>
      <c r="F36" s="15"/>
      <c r="G36" s="16"/>
      <c r="H36" s="34">
        <f>SUM($H29:$H35)</f>
        <v>0.87500000000000011</v>
      </c>
      <c r="I36" s="28">
        <f>I29+I30+I31+I32+I33+I34+I35</f>
        <v>5</v>
      </c>
      <c r="J36" s="3"/>
      <c r="K36" s="3"/>
      <c r="L36" s="33">
        <f>SUM(L29:L35)</f>
        <v>1.25</v>
      </c>
      <c r="M36" s="30">
        <f>M29+M30+M31+M32+M33+M34+M35</f>
        <v>1</v>
      </c>
      <c r="N36" s="38">
        <f>SUM(N29:N35)</f>
        <v>2.0000000000000004</v>
      </c>
      <c r="O36" s="36">
        <f>SUM(O29:O35)</f>
        <v>6</v>
      </c>
    </row>
    <row r="37" spans="2:15" ht="16.5" thickTop="1" thickBot="1" x14ac:dyDescent="0.3"/>
    <row r="38" spans="2:15" ht="16.5" thickTop="1" thickBot="1" x14ac:dyDescent="0.3">
      <c r="B38" s="6"/>
      <c r="C38" s="4"/>
      <c r="D38" s="17" t="s">
        <v>0</v>
      </c>
      <c r="E38" s="18"/>
      <c r="F38" s="19" t="s">
        <v>8</v>
      </c>
      <c r="G38" s="20"/>
      <c r="H38" s="21" t="s">
        <v>11</v>
      </c>
      <c r="I38" s="21" t="s">
        <v>12</v>
      </c>
      <c r="J38" s="19" t="s">
        <v>13</v>
      </c>
      <c r="K38" s="20"/>
      <c r="L38" s="21" t="s">
        <v>16</v>
      </c>
      <c r="M38" s="21" t="s">
        <v>12</v>
      </c>
      <c r="N38" s="21" t="s">
        <v>14</v>
      </c>
      <c r="O38" s="45" t="s">
        <v>15</v>
      </c>
    </row>
    <row r="39" spans="2:15" ht="15.75" thickBot="1" x14ac:dyDescent="0.3">
      <c r="B39" s="11"/>
      <c r="C39" s="5"/>
      <c r="D39" s="22"/>
      <c r="E39" s="23"/>
      <c r="F39" s="24" t="s">
        <v>9</v>
      </c>
      <c r="G39" s="25" t="s">
        <v>10</v>
      </c>
      <c r="H39" s="26"/>
      <c r="I39" s="26"/>
      <c r="J39" s="24" t="s">
        <v>9</v>
      </c>
      <c r="K39" s="25" t="s">
        <v>10</v>
      </c>
      <c r="L39" s="26"/>
      <c r="M39" s="26"/>
      <c r="N39" s="26"/>
      <c r="O39" s="46"/>
    </row>
    <row r="40" spans="2:15" ht="15.75" thickBot="1" x14ac:dyDescent="0.3">
      <c r="B40" s="8"/>
      <c r="C40" s="9"/>
      <c r="D40" s="12" t="s">
        <v>1</v>
      </c>
      <c r="E40" s="13"/>
      <c r="F40" s="31">
        <v>0.46875</v>
      </c>
      <c r="G40" s="31">
        <v>0.58333333333333337</v>
      </c>
      <c r="H40" s="32">
        <f>$G40-$F40+IF($F40&gt;$G40,1)</f>
        <v>0.11458333333333337</v>
      </c>
      <c r="I40" s="14" t="str">
        <f>IF(F40&lt;Données!$A$1,"1","0")</f>
        <v>1</v>
      </c>
      <c r="J40" s="31">
        <v>0.78125</v>
      </c>
      <c r="K40" s="31">
        <v>0.95833333333333337</v>
      </c>
      <c r="L40" s="32">
        <f>$K40-$J40+IF($J40&gt;$K40,1)</f>
        <v>0.17708333333333337</v>
      </c>
      <c r="M40" s="14" t="str">
        <f>IF(J40&lt;Données!$A$2,"1","0")</f>
        <v>0</v>
      </c>
      <c r="N40" s="37">
        <f>$H40+$L40-($I40+$M40)*("00:30")</f>
        <v>0.27083333333333343</v>
      </c>
      <c r="O40" s="35">
        <f>$I40+$M40</f>
        <v>1</v>
      </c>
    </row>
    <row r="41" spans="2:15" ht="15.75" thickBot="1" x14ac:dyDescent="0.3">
      <c r="B41" s="7"/>
      <c r="C41" s="10"/>
      <c r="D41" s="12" t="s">
        <v>2</v>
      </c>
      <c r="E41" s="13"/>
      <c r="F41" s="31">
        <v>0.46875</v>
      </c>
      <c r="G41" s="31">
        <v>0.625</v>
      </c>
      <c r="H41" s="32">
        <f t="shared" ref="H41:H46" si="12">$G41-$F41+IF($F41&gt;$G41,1)</f>
        <v>0.15625</v>
      </c>
      <c r="I41" s="14" t="str">
        <f>IF(F41&lt;Données!$A$1,"1","0")</f>
        <v>1</v>
      </c>
      <c r="J41" s="31">
        <v>0.78125</v>
      </c>
      <c r="K41" s="31">
        <v>0.89583333333333337</v>
      </c>
      <c r="L41" s="32">
        <f t="shared" ref="L41:L46" si="13">$K41-$J41+IF($J41&gt;$K41,1)</f>
        <v>0.11458333333333337</v>
      </c>
      <c r="M41" s="14" t="str">
        <f>IF(J41&lt;Données!$A$2,"1","0")</f>
        <v>0</v>
      </c>
      <c r="N41" s="37">
        <f t="shared" ref="N41:N46" si="14">$H41+$L41-($I41+$M41)*("00:30")</f>
        <v>0.25000000000000006</v>
      </c>
      <c r="O41" s="35">
        <f t="shared" ref="O41:O46" si="15">$I41+$M41</f>
        <v>1</v>
      </c>
    </row>
    <row r="42" spans="2:15" ht="15.75" thickBot="1" x14ac:dyDescent="0.3">
      <c r="B42" s="7"/>
      <c r="C42" s="10"/>
      <c r="D42" s="12" t="s">
        <v>3</v>
      </c>
      <c r="E42" s="13"/>
      <c r="F42" s="31">
        <v>0.46875</v>
      </c>
      <c r="G42" s="31">
        <v>0.61458333333333337</v>
      </c>
      <c r="H42" s="32">
        <f t="shared" si="12"/>
        <v>0.14583333333333337</v>
      </c>
      <c r="I42" s="14" t="str">
        <f>IF(F42&lt;Données!$A$1,"1","0")</f>
        <v>1</v>
      </c>
      <c r="J42" s="31">
        <v>0.78125</v>
      </c>
      <c r="K42" s="31">
        <v>0.91666666666666663</v>
      </c>
      <c r="L42" s="32">
        <f t="shared" si="13"/>
        <v>0.13541666666666663</v>
      </c>
      <c r="M42" s="14" t="str">
        <f>IF(J42&lt;Données!$A$2,"1","0")</f>
        <v>0</v>
      </c>
      <c r="N42" s="37">
        <f t="shared" si="14"/>
        <v>0.26041666666666669</v>
      </c>
      <c r="O42" s="35">
        <f t="shared" si="15"/>
        <v>1</v>
      </c>
    </row>
    <row r="43" spans="2:15" ht="15.75" thickBot="1" x14ac:dyDescent="0.3">
      <c r="B43" s="7"/>
      <c r="C43" s="10"/>
      <c r="D43" s="12" t="s">
        <v>4</v>
      </c>
      <c r="E43" s="13"/>
      <c r="F43" s="31">
        <v>0.48958333333333331</v>
      </c>
      <c r="G43" s="31">
        <v>0.625</v>
      </c>
      <c r="H43" s="32">
        <f t="shared" si="12"/>
        <v>0.13541666666666669</v>
      </c>
      <c r="I43" s="14" t="str">
        <f>IF(F43&lt;Données!$A$1,"1","0")</f>
        <v>0</v>
      </c>
      <c r="J43" s="31">
        <v>0.76041666666666663</v>
      </c>
      <c r="K43" s="31">
        <v>0.9375</v>
      </c>
      <c r="L43" s="32">
        <f t="shared" si="13"/>
        <v>0.17708333333333337</v>
      </c>
      <c r="M43" s="14" t="str">
        <f>IF(J43&lt;Données!$A$2,"1","0")</f>
        <v>1</v>
      </c>
      <c r="N43" s="37">
        <f t="shared" si="14"/>
        <v>0.29166666666666674</v>
      </c>
      <c r="O43" s="35">
        <f t="shared" si="15"/>
        <v>1</v>
      </c>
    </row>
    <row r="44" spans="2:15" ht="15.75" thickBot="1" x14ac:dyDescent="0.3">
      <c r="B44" s="7"/>
      <c r="C44" s="10"/>
      <c r="D44" s="12" t="s">
        <v>5</v>
      </c>
      <c r="E44" s="13"/>
      <c r="F44" s="31">
        <v>0.46875</v>
      </c>
      <c r="G44" s="31">
        <v>0.60416666666666663</v>
      </c>
      <c r="H44" s="32">
        <f t="shared" si="12"/>
        <v>0.13541666666666663</v>
      </c>
      <c r="I44" s="14" t="str">
        <f>IF(F44&lt;Données!$A$1,"1","0")</f>
        <v>1</v>
      </c>
      <c r="J44" s="31">
        <v>0.78125</v>
      </c>
      <c r="K44" s="31">
        <v>0.97916666666666663</v>
      </c>
      <c r="L44" s="32">
        <f t="shared" si="13"/>
        <v>0.19791666666666663</v>
      </c>
      <c r="M44" s="14" t="str">
        <f>IF(J44&lt;Données!$A$2,"1","0")</f>
        <v>0</v>
      </c>
      <c r="N44" s="37">
        <f t="shared" si="14"/>
        <v>0.31249999999999994</v>
      </c>
      <c r="O44" s="35">
        <f t="shared" si="15"/>
        <v>1</v>
      </c>
    </row>
    <row r="45" spans="2:15" ht="15.75" thickBot="1" x14ac:dyDescent="0.3">
      <c r="B45" s="7"/>
      <c r="C45" s="10"/>
      <c r="D45" s="12" t="s">
        <v>6</v>
      </c>
      <c r="E45" s="13"/>
      <c r="F45" s="31">
        <v>0.48958333333333331</v>
      </c>
      <c r="G45" s="31">
        <v>0.5625</v>
      </c>
      <c r="H45" s="32">
        <f t="shared" si="12"/>
        <v>7.2916666666666685E-2</v>
      </c>
      <c r="I45" s="14" t="str">
        <f>IF(F45&lt;Données!$A$1,"1","0")</f>
        <v>0</v>
      </c>
      <c r="J45" s="31">
        <v>0.78125</v>
      </c>
      <c r="K45" s="31">
        <v>0</v>
      </c>
      <c r="L45" s="32">
        <f t="shared" si="13"/>
        <v>0.21875</v>
      </c>
      <c r="M45" s="14" t="str">
        <f>IF(J45&lt;Données!$A$2,"1","0")</f>
        <v>0</v>
      </c>
      <c r="N45" s="37">
        <f t="shared" si="14"/>
        <v>0.29166666666666669</v>
      </c>
      <c r="O45" s="35">
        <f t="shared" si="15"/>
        <v>0</v>
      </c>
    </row>
    <row r="46" spans="2:15" ht="15.75" thickBot="1" x14ac:dyDescent="0.3">
      <c r="B46" s="11"/>
      <c r="C46" s="5"/>
      <c r="D46" s="12" t="s">
        <v>7</v>
      </c>
      <c r="E46" s="13"/>
      <c r="F46" s="31">
        <v>0.46875</v>
      </c>
      <c r="G46" s="31">
        <v>0.58333333333333337</v>
      </c>
      <c r="H46" s="32">
        <f t="shared" si="12"/>
        <v>0.11458333333333337</v>
      </c>
      <c r="I46" s="14" t="str">
        <f>IF(F46&lt;Données!$A$1,"1","0")</f>
        <v>1</v>
      </c>
      <c r="J46" s="31">
        <v>0.78125</v>
      </c>
      <c r="K46" s="31">
        <v>1.0416666666666666E-2</v>
      </c>
      <c r="L46" s="32">
        <f t="shared" si="13"/>
        <v>0.22916666666666663</v>
      </c>
      <c r="M46" s="14" t="str">
        <f>IF(J46&lt;Données!$A$2,"1","0")</f>
        <v>0</v>
      </c>
      <c r="N46" s="37">
        <f t="shared" si="14"/>
        <v>0.32291666666666669</v>
      </c>
      <c r="O46" s="35">
        <f t="shared" si="15"/>
        <v>1</v>
      </c>
    </row>
    <row r="47" spans="2:15" ht="15.75" thickBot="1" x14ac:dyDescent="0.3">
      <c r="B47" s="2"/>
      <c r="C47" s="15" t="s">
        <v>17</v>
      </c>
      <c r="D47" s="15"/>
      <c r="E47" s="15"/>
      <c r="F47" s="15"/>
      <c r="G47" s="16"/>
      <c r="H47" s="34">
        <f>SUM($H40:$H46)</f>
        <v>0.87500000000000011</v>
      </c>
      <c r="I47" s="28">
        <f>I40+I41+I42+I43+I44+I45+I46</f>
        <v>5</v>
      </c>
      <c r="J47" s="3"/>
      <c r="K47" s="3"/>
      <c r="L47" s="33">
        <f>SUM(L40:L46)</f>
        <v>1.25</v>
      </c>
      <c r="M47" s="30">
        <f>M40+M41+M42+M43+M44+M45+M46</f>
        <v>1</v>
      </c>
      <c r="N47" s="38">
        <f>SUM(N40:N46)</f>
        <v>2.0000000000000004</v>
      </c>
      <c r="O47" s="36">
        <f>SUM(O40:O46)</f>
        <v>6</v>
      </c>
    </row>
    <row r="48" spans="2:15" ht="16.5" thickTop="1" thickBot="1" x14ac:dyDescent="0.3"/>
    <row r="49" spans="2:15" ht="16.5" thickTop="1" thickBot="1" x14ac:dyDescent="0.3">
      <c r="B49" s="6"/>
      <c r="C49" s="4"/>
      <c r="D49" s="17" t="s">
        <v>0</v>
      </c>
      <c r="E49" s="18"/>
      <c r="F49" s="19" t="s">
        <v>8</v>
      </c>
      <c r="G49" s="20"/>
      <c r="H49" s="21" t="s">
        <v>11</v>
      </c>
      <c r="I49" s="21" t="s">
        <v>12</v>
      </c>
      <c r="J49" s="19" t="s">
        <v>13</v>
      </c>
      <c r="K49" s="20"/>
      <c r="L49" s="21" t="s">
        <v>16</v>
      </c>
      <c r="M49" s="21" t="s">
        <v>12</v>
      </c>
      <c r="N49" s="21" t="s">
        <v>14</v>
      </c>
      <c r="O49" s="45" t="s">
        <v>15</v>
      </c>
    </row>
    <row r="50" spans="2:15" ht="15.75" thickBot="1" x14ac:dyDescent="0.3">
      <c r="B50" s="11"/>
      <c r="C50" s="5"/>
      <c r="D50" s="22"/>
      <c r="E50" s="23"/>
      <c r="F50" s="24" t="s">
        <v>9</v>
      </c>
      <c r="G50" s="25" t="s">
        <v>10</v>
      </c>
      <c r="H50" s="26"/>
      <c r="I50" s="26"/>
      <c r="J50" s="24" t="s">
        <v>9</v>
      </c>
      <c r="K50" s="25" t="s">
        <v>10</v>
      </c>
      <c r="L50" s="26"/>
      <c r="M50" s="26"/>
      <c r="N50" s="26"/>
      <c r="O50" s="46"/>
    </row>
    <row r="51" spans="2:15" ht="15.75" thickBot="1" x14ac:dyDescent="0.3">
      <c r="B51" s="8"/>
      <c r="C51" s="9"/>
      <c r="D51" s="12" t="s">
        <v>1</v>
      </c>
      <c r="E51" s="13"/>
      <c r="F51" s="31">
        <v>0.46875</v>
      </c>
      <c r="G51" s="31">
        <v>0.58333333333333337</v>
      </c>
      <c r="H51" s="32">
        <f>$G51-$F51+IF($F51&gt;$G51,1)</f>
        <v>0.11458333333333337</v>
      </c>
      <c r="I51" s="14" t="str">
        <f>IF(F51&lt;Données!$A$1,"1","0")</f>
        <v>1</v>
      </c>
      <c r="J51" s="31">
        <v>0.78125</v>
      </c>
      <c r="K51" s="31">
        <v>0.95833333333333337</v>
      </c>
      <c r="L51" s="32">
        <f>$K51-$J51+IF($J51&gt;$K51,1)</f>
        <v>0.17708333333333337</v>
      </c>
      <c r="M51" s="14" t="str">
        <f>IF(J51&lt;Données!$A$2,"1","0")</f>
        <v>0</v>
      </c>
      <c r="N51" s="37">
        <f>$H51+$L51-($I51+$M51)*("00:30")</f>
        <v>0.27083333333333343</v>
      </c>
      <c r="O51" s="35">
        <f>$I51+$M51</f>
        <v>1</v>
      </c>
    </row>
    <row r="52" spans="2:15" ht="15.75" thickBot="1" x14ac:dyDescent="0.3">
      <c r="B52" s="7"/>
      <c r="C52" s="10"/>
      <c r="D52" s="12" t="s">
        <v>2</v>
      </c>
      <c r="E52" s="13"/>
      <c r="F52" s="31">
        <v>0.46875</v>
      </c>
      <c r="G52" s="31">
        <v>0.625</v>
      </c>
      <c r="H52" s="32">
        <f t="shared" ref="H52:H57" si="16">$G52-$F52+IF($F52&gt;$G52,1)</f>
        <v>0.15625</v>
      </c>
      <c r="I52" s="14" t="str">
        <f>IF(F52&lt;Données!$A$1,"1","0")</f>
        <v>1</v>
      </c>
      <c r="J52" s="31">
        <v>0.78125</v>
      </c>
      <c r="K52" s="31">
        <v>0.89583333333333337</v>
      </c>
      <c r="L52" s="32">
        <f t="shared" ref="L52:L57" si="17">$K52-$J52+IF($J52&gt;$K52,1)</f>
        <v>0.11458333333333337</v>
      </c>
      <c r="M52" s="14" t="str">
        <f>IF(J52&lt;Données!$A$2,"1","0")</f>
        <v>0</v>
      </c>
      <c r="N52" s="37">
        <f t="shared" ref="N52:N57" si="18">$H52+$L52-($I52+$M52)*("00:30")</f>
        <v>0.25000000000000006</v>
      </c>
      <c r="O52" s="35">
        <f t="shared" ref="O52:O57" si="19">$I52+$M52</f>
        <v>1</v>
      </c>
    </row>
    <row r="53" spans="2:15" ht="15.75" thickBot="1" x14ac:dyDescent="0.3">
      <c r="B53" s="7"/>
      <c r="C53" s="10"/>
      <c r="D53" s="12" t="s">
        <v>3</v>
      </c>
      <c r="E53" s="13"/>
      <c r="F53" s="31">
        <v>0.46875</v>
      </c>
      <c r="G53" s="31">
        <v>0.61458333333333337</v>
      </c>
      <c r="H53" s="32">
        <f t="shared" si="16"/>
        <v>0.14583333333333337</v>
      </c>
      <c r="I53" s="14" t="str">
        <f>IF(F53&lt;Données!$A$1,"1","0")</f>
        <v>1</v>
      </c>
      <c r="J53" s="31">
        <v>0.78125</v>
      </c>
      <c r="K53" s="31">
        <v>0.91666666666666663</v>
      </c>
      <c r="L53" s="32">
        <f t="shared" si="17"/>
        <v>0.13541666666666663</v>
      </c>
      <c r="M53" s="14" t="str">
        <f>IF(J53&lt;Données!$A$2,"1","0")</f>
        <v>0</v>
      </c>
      <c r="N53" s="37">
        <f t="shared" si="18"/>
        <v>0.26041666666666669</v>
      </c>
      <c r="O53" s="35">
        <f t="shared" si="19"/>
        <v>1</v>
      </c>
    </row>
    <row r="54" spans="2:15" ht="15.75" thickBot="1" x14ac:dyDescent="0.3">
      <c r="B54" s="7"/>
      <c r="C54" s="10"/>
      <c r="D54" s="12" t="s">
        <v>4</v>
      </c>
      <c r="E54" s="13"/>
      <c r="F54" s="31">
        <v>0.48958333333333331</v>
      </c>
      <c r="G54" s="31">
        <v>0.625</v>
      </c>
      <c r="H54" s="32">
        <f t="shared" si="16"/>
        <v>0.13541666666666669</v>
      </c>
      <c r="I54" s="14" t="str">
        <f>IF(F54&lt;Données!$A$1,"1","0")</f>
        <v>0</v>
      </c>
      <c r="J54" s="31">
        <v>0.76041666666666663</v>
      </c>
      <c r="K54" s="31">
        <v>0.9375</v>
      </c>
      <c r="L54" s="32">
        <f t="shared" si="17"/>
        <v>0.17708333333333337</v>
      </c>
      <c r="M54" s="14" t="str">
        <f>IF(J54&lt;Données!$A$2,"1","0")</f>
        <v>1</v>
      </c>
      <c r="N54" s="37">
        <f t="shared" si="18"/>
        <v>0.29166666666666674</v>
      </c>
      <c r="O54" s="35">
        <f t="shared" si="19"/>
        <v>1</v>
      </c>
    </row>
    <row r="55" spans="2:15" ht="15.75" thickBot="1" x14ac:dyDescent="0.3">
      <c r="B55" s="7"/>
      <c r="C55" s="10"/>
      <c r="D55" s="12" t="s">
        <v>5</v>
      </c>
      <c r="E55" s="13"/>
      <c r="F55" s="31">
        <v>0.46875</v>
      </c>
      <c r="G55" s="31">
        <v>0.60416666666666663</v>
      </c>
      <c r="H55" s="32">
        <f t="shared" si="16"/>
        <v>0.13541666666666663</v>
      </c>
      <c r="I55" s="14" t="str">
        <f>IF(F55&lt;Données!$A$1,"1","0")</f>
        <v>1</v>
      </c>
      <c r="J55" s="31">
        <v>0.78125</v>
      </c>
      <c r="K55" s="31">
        <v>0.97916666666666663</v>
      </c>
      <c r="L55" s="32">
        <f t="shared" si="17"/>
        <v>0.19791666666666663</v>
      </c>
      <c r="M55" s="14" t="str">
        <f>IF(J55&lt;Données!$A$2,"1","0")</f>
        <v>0</v>
      </c>
      <c r="N55" s="37">
        <f t="shared" si="18"/>
        <v>0.31249999999999994</v>
      </c>
      <c r="O55" s="35">
        <f t="shared" si="19"/>
        <v>1</v>
      </c>
    </row>
    <row r="56" spans="2:15" ht="15.75" thickBot="1" x14ac:dyDescent="0.3">
      <c r="B56" s="7"/>
      <c r="C56" s="10"/>
      <c r="D56" s="12" t="s">
        <v>6</v>
      </c>
      <c r="E56" s="13"/>
      <c r="F56" s="31">
        <v>0.48958333333333331</v>
      </c>
      <c r="G56" s="31">
        <v>0.5625</v>
      </c>
      <c r="H56" s="32">
        <f t="shared" si="16"/>
        <v>7.2916666666666685E-2</v>
      </c>
      <c r="I56" s="14" t="str">
        <f>IF(F56&lt;Données!$A$1,"1","0")</f>
        <v>0</v>
      </c>
      <c r="J56" s="31">
        <v>0.78125</v>
      </c>
      <c r="K56" s="31">
        <v>0</v>
      </c>
      <c r="L56" s="32">
        <f t="shared" si="17"/>
        <v>0.21875</v>
      </c>
      <c r="M56" s="14" t="str">
        <f>IF(J56&lt;Données!$A$2,"1","0")</f>
        <v>0</v>
      </c>
      <c r="N56" s="37">
        <f t="shared" si="18"/>
        <v>0.29166666666666669</v>
      </c>
      <c r="O56" s="35">
        <f t="shared" si="19"/>
        <v>0</v>
      </c>
    </row>
    <row r="57" spans="2:15" ht="15.75" thickBot="1" x14ac:dyDescent="0.3">
      <c r="B57" s="11"/>
      <c r="C57" s="5"/>
      <c r="D57" s="12" t="s">
        <v>7</v>
      </c>
      <c r="E57" s="13"/>
      <c r="F57" s="31">
        <v>0.46875</v>
      </c>
      <c r="G57" s="31">
        <v>0.58333333333333337</v>
      </c>
      <c r="H57" s="32">
        <f t="shared" si="16"/>
        <v>0.11458333333333337</v>
      </c>
      <c r="I57" s="14" t="str">
        <f>IF(F57&lt;Données!$A$1,"1","0")</f>
        <v>1</v>
      </c>
      <c r="J57" s="31">
        <v>0.78125</v>
      </c>
      <c r="K57" s="31">
        <v>1.0416666666666666E-2</v>
      </c>
      <c r="L57" s="32">
        <f t="shared" si="17"/>
        <v>0.22916666666666663</v>
      </c>
      <c r="M57" s="14" t="str">
        <f>IF(J57&lt;Données!$A$2,"1","0")</f>
        <v>0</v>
      </c>
      <c r="N57" s="37">
        <f t="shared" si="18"/>
        <v>0.32291666666666669</v>
      </c>
      <c r="O57" s="35">
        <f t="shared" si="19"/>
        <v>1</v>
      </c>
    </row>
    <row r="58" spans="2:15" ht="15.75" thickBot="1" x14ac:dyDescent="0.3">
      <c r="B58" s="2"/>
      <c r="C58" s="15" t="s">
        <v>17</v>
      </c>
      <c r="D58" s="15"/>
      <c r="E58" s="15"/>
      <c r="F58" s="15"/>
      <c r="G58" s="16"/>
      <c r="H58" s="34">
        <f>SUM($H51:$H57)</f>
        <v>0.87500000000000011</v>
      </c>
      <c r="I58" s="28">
        <f>I51+I52+I53+I54+I55+I56+I57</f>
        <v>5</v>
      </c>
      <c r="J58" s="3"/>
      <c r="K58" s="3"/>
      <c r="L58" s="33">
        <f>SUM(L51:L57)</f>
        <v>1.25</v>
      </c>
      <c r="M58" s="30">
        <f>M51+M52+M53+M54+M55+M56+M57</f>
        <v>1</v>
      </c>
      <c r="N58" s="38">
        <f>SUM(N51:N57)</f>
        <v>2.0000000000000004</v>
      </c>
      <c r="O58" s="36">
        <f>SUM(O51:O57)</f>
        <v>6</v>
      </c>
    </row>
    <row r="59" spans="2:15" ht="16.5" thickTop="1" thickBot="1" x14ac:dyDescent="0.3"/>
    <row r="60" spans="2:15" ht="16.5" thickTop="1" thickBot="1" x14ac:dyDescent="0.3">
      <c r="B60" s="6"/>
      <c r="C60" s="4"/>
      <c r="D60" s="17" t="s">
        <v>0</v>
      </c>
      <c r="E60" s="18"/>
      <c r="F60" s="19" t="s">
        <v>8</v>
      </c>
      <c r="G60" s="20"/>
      <c r="H60" s="21" t="s">
        <v>11</v>
      </c>
      <c r="I60" s="21" t="s">
        <v>12</v>
      </c>
      <c r="J60" s="19" t="s">
        <v>13</v>
      </c>
      <c r="K60" s="20"/>
      <c r="L60" s="21" t="s">
        <v>16</v>
      </c>
      <c r="M60" s="21" t="s">
        <v>12</v>
      </c>
      <c r="N60" s="21" t="s">
        <v>14</v>
      </c>
      <c r="O60" s="45" t="s">
        <v>15</v>
      </c>
    </row>
    <row r="61" spans="2:15" ht="15.75" thickBot="1" x14ac:dyDescent="0.3">
      <c r="B61" s="11"/>
      <c r="C61" s="5"/>
      <c r="D61" s="22"/>
      <c r="E61" s="23"/>
      <c r="F61" s="24" t="s">
        <v>9</v>
      </c>
      <c r="G61" s="25" t="s">
        <v>10</v>
      </c>
      <c r="H61" s="26"/>
      <c r="I61" s="26"/>
      <c r="J61" s="24" t="s">
        <v>9</v>
      </c>
      <c r="K61" s="25" t="s">
        <v>10</v>
      </c>
      <c r="L61" s="26"/>
      <c r="M61" s="26"/>
      <c r="N61" s="26"/>
      <c r="O61" s="46"/>
    </row>
    <row r="62" spans="2:15" ht="15.75" thickBot="1" x14ac:dyDescent="0.3">
      <c r="B62" s="8"/>
      <c r="C62" s="9"/>
      <c r="D62" s="12" t="s">
        <v>1</v>
      </c>
      <c r="E62" s="13"/>
      <c r="F62" s="31">
        <v>0.46875</v>
      </c>
      <c r="G62" s="31">
        <v>0.58333333333333337</v>
      </c>
      <c r="H62" s="32">
        <f>$G62-$F62+IF($F62&gt;$G62,1)</f>
        <v>0.11458333333333337</v>
      </c>
      <c r="I62" s="14" t="str">
        <f>IF(F62&lt;Données!$A$1,"1","0")</f>
        <v>1</v>
      </c>
      <c r="J62" s="31">
        <v>0.78125</v>
      </c>
      <c r="K62" s="31">
        <v>0.95833333333333337</v>
      </c>
      <c r="L62" s="32">
        <f>$K62-$J62+IF($J62&gt;$K62,1)</f>
        <v>0.17708333333333337</v>
      </c>
      <c r="M62" s="14" t="str">
        <f>IF(J62&lt;Données!$A$2,"1","0")</f>
        <v>0</v>
      </c>
      <c r="N62" s="37">
        <f>$H62+$L62-($I62+$M62)*("00:30")</f>
        <v>0.27083333333333343</v>
      </c>
      <c r="O62" s="35">
        <f>$I62+$M62</f>
        <v>1</v>
      </c>
    </row>
    <row r="63" spans="2:15" ht="15.75" thickBot="1" x14ac:dyDescent="0.3">
      <c r="B63" s="7"/>
      <c r="C63" s="10"/>
      <c r="D63" s="12" t="s">
        <v>2</v>
      </c>
      <c r="E63" s="13"/>
      <c r="F63" s="31">
        <v>0.46875</v>
      </c>
      <c r="G63" s="31">
        <v>0.625</v>
      </c>
      <c r="H63" s="32">
        <f t="shared" ref="H63:H68" si="20">$G63-$F63+IF($F63&gt;$G63,1)</f>
        <v>0.15625</v>
      </c>
      <c r="I63" s="14" t="str">
        <f>IF(F63&lt;Données!$A$1,"1","0")</f>
        <v>1</v>
      </c>
      <c r="J63" s="31">
        <v>0.78125</v>
      </c>
      <c r="K63" s="31">
        <v>0.89583333333333337</v>
      </c>
      <c r="L63" s="32">
        <f t="shared" ref="L63:L68" si="21">$K63-$J63+IF($J63&gt;$K63,1)</f>
        <v>0.11458333333333337</v>
      </c>
      <c r="M63" s="14" t="str">
        <f>IF(J63&lt;Données!$A$2,"1","0")</f>
        <v>0</v>
      </c>
      <c r="N63" s="37">
        <f t="shared" ref="N63:N68" si="22">$H63+$L63-($I63+$M63)*("00:30")</f>
        <v>0.25000000000000006</v>
      </c>
      <c r="O63" s="35">
        <f t="shared" ref="O63:O68" si="23">$I63+$M63</f>
        <v>1</v>
      </c>
    </row>
    <row r="64" spans="2:15" ht="15.75" thickBot="1" x14ac:dyDescent="0.3">
      <c r="B64" s="7"/>
      <c r="C64" s="10"/>
      <c r="D64" s="12" t="s">
        <v>3</v>
      </c>
      <c r="E64" s="13"/>
      <c r="F64" s="31">
        <v>0.46875</v>
      </c>
      <c r="G64" s="31">
        <v>0.61458333333333337</v>
      </c>
      <c r="H64" s="32">
        <f t="shared" si="20"/>
        <v>0.14583333333333337</v>
      </c>
      <c r="I64" s="14" t="str">
        <f>IF(F64&lt;Données!$A$1,"1","0")</f>
        <v>1</v>
      </c>
      <c r="J64" s="31">
        <v>0.78125</v>
      </c>
      <c r="K64" s="31">
        <v>0.91666666666666663</v>
      </c>
      <c r="L64" s="32">
        <f t="shared" si="21"/>
        <v>0.13541666666666663</v>
      </c>
      <c r="M64" s="14" t="str">
        <f>IF(J64&lt;Données!$A$2,"1","0")</f>
        <v>0</v>
      </c>
      <c r="N64" s="37">
        <f t="shared" si="22"/>
        <v>0.26041666666666669</v>
      </c>
      <c r="O64" s="35">
        <f t="shared" si="23"/>
        <v>1</v>
      </c>
    </row>
    <row r="65" spans="2:15" ht="15.75" thickBot="1" x14ac:dyDescent="0.3">
      <c r="B65" s="7"/>
      <c r="C65" s="10"/>
      <c r="D65" s="12" t="s">
        <v>4</v>
      </c>
      <c r="E65" s="13"/>
      <c r="F65" s="31">
        <v>0.48958333333333331</v>
      </c>
      <c r="G65" s="31">
        <v>0.625</v>
      </c>
      <c r="H65" s="32">
        <f t="shared" si="20"/>
        <v>0.13541666666666669</v>
      </c>
      <c r="I65" s="14" t="str">
        <f>IF(F65&lt;Données!$A$1,"1","0")</f>
        <v>0</v>
      </c>
      <c r="J65" s="31">
        <v>0.76041666666666663</v>
      </c>
      <c r="K65" s="31">
        <v>0.9375</v>
      </c>
      <c r="L65" s="32">
        <f t="shared" si="21"/>
        <v>0.17708333333333337</v>
      </c>
      <c r="M65" s="14" t="str">
        <f>IF(J65&lt;Données!$A$2,"1","0")</f>
        <v>1</v>
      </c>
      <c r="N65" s="37">
        <f t="shared" si="22"/>
        <v>0.29166666666666674</v>
      </c>
      <c r="O65" s="35">
        <f t="shared" si="23"/>
        <v>1</v>
      </c>
    </row>
    <row r="66" spans="2:15" ht="15.75" thickBot="1" x14ac:dyDescent="0.3">
      <c r="B66" s="7"/>
      <c r="C66" s="10"/>
      <c r="D66" s="12" t="s">
        <v>5</v>
      </c>
      <c r="E66" s="13"/>
      <c r="F66" s="31">
        <v>0.46875</v>
      </c>
      <c r="G66" s="31">
        <v>0.60416666666666663</v>
      </c>
      <c r="H66" s="32">
        <f t="shared" si="20"/>
        <v>0.13541666666666663</v>
      </c>
      <c r="I66" s="14" t="str">
        <f>IF(F66&lt;Données!$A$1,"1","0")</f>
        <v>1</v>
      </c>
      <c r="J66" s="31">
        <v>0.78125</v>
      </c>
      <c r="K66" s="31">
        <v>0.97916666666666663</v>
      </c>
      <c r="L66" s="32">
        <f t="shared" si="21"/>
        <v>0.19791666666666663</v>
      </c>
      <c r="M66" s="14" t="str">
        <f>IF(J66&lt;Données!$A$2,"1","0")</f>
        <v>0</v>
      </c>
      <c r="N66" s="37">
        <f t="shared" si="22"/>
        <v>0.31249999999999994</v>
      </c>
      <c r="O66" s="35">
        <f t="shared" si="23"/>
        <v>1</v>
      </c>
    </row>
    <row r="67" spans="2:15" ht="15.75" thickBot="1" x14ac:dyDescent="0.3">
      <c r="B67" s="7"/>
      <c r="C67" s="10"/>
      <c r="D67" s="12" t="s">
        <v>6</v>
      </c>
      <c r="E67" s="13"/>
      <c r="F67" s="31">
        <v>0.48958333333333331</v>
      </c>
      <c r="G67" s="31">
        <v>0.5625</v>
      </c>
      <c r="H67" s="32">
        <f t="shared" si="20"/>
        <v>7.2916666666666685E-2</v>
      </c>
      <c r="I67" s="14" t="str">
        <f>IF(F67&lt;Données!$A$1,"1","0")</f>
        <v>0</v>
      </c>
      <c r="J67" s="31">
        <v>0.78125</v>
      </c>
      <c r="K67" s="31">
        <v>0</v>
      </c>
      <c r="L67" s="32">
        <f t="shared" si="21"/>
        <v>0.21875</v>
      </c>
      <c r="M67" s="14" t="str">
        <f>IF(J67&lt;Données!$A$2,"1","0")</f>
        <v>0</v>
      </c>
      <c r="N67" s="37">
        <f t="shared" si="22"/>
        <v>0.29166666666666669</v>
      </c>
      <c r="O67" s="35">
        <f t="shared" si="23"/>
        <v>0</v>
      </c>
    </row>
    <row r="68" spans="2:15" ht="15.75" thickBot="1" x14ac:dyDescent="0.3">
      <c r="B68" s="11"/>
      <c r="C68" s="5"/>
      <c r="D68" s="12" t="s">
        <v>7</v>
      </c>
      <c r="E68" s="13"/>
      <c r="F68" s="31">
        <v>0.46875</v>
      </c>
      <c r="G68" s="31">
        <v>0.58333333333333337</v>
      </c>
      <c r="H68" s="32">
        <f t="shared" si="20"/>
        <v>0.11458333333333337</v>
      </c>
      <c r="I68" s="14" t="str">
        <f>IF(F68&lt;Données!$A$1,"1","0")</f>
        <v>1</v>
      </c>
      <c r="J68" s="31">
        <v>0.78125</v>
      </c>
      <c r="K68" s="31">
        <v>1.0416666666666666E-2</v>
      </c>
      <c r="L68" s="32">
        <f t="shared" si="21"/>
        <v>0.22916666666666663</v>
      </c>
      <c r="M68" s="14" t="str">
        <f>IF(J68&lt;Données!$A$2,"1","0")</f>
        <v>0</v>
      </c>
      <c r="N68" s="37">
        <f t="shared" si="22"/>
        <v>0.32291666666666669</v>
      </c>
      <c r="O68" s="35">
        <f t="shared" si="23"/>
        <v>1</v>
      </c>
    </row>
    <row r="69" spans="2:15" ht="15.75" thickBot="1" x14ac:dyDescent="0.3">
      <c r="B69" s="2"/>
      <c r="C69" s="15" t="s">
        <v>17</v>
      </c>
      <c r="D69" s="15"/>
      <c r="E69" s="15"/>
      <c r="F69" s="15"/>
      <c r="G69" s="16"/>
      <c r="H69" s="34">
        <f>SUM($H62:$H68)</f>
        <v>0.87500000000000011</v>
      </c>
      <c r="I69" s="28">
        <f>I62+I63+I64+I65+I66+I67+I68</f>
        <v>5</v>
      </c>
      <c r="J69" s="3"/>
      <c r="K69" s="3"/>
      <c r="L69" s="33">
        <f>SUM(L62:L68)</f>
        <v>1.25</v>
      </c>
      <c r="M69" s="30">
        <f>M62+M63+M64+M65+M66+M67+M68</f>
        <v>1</v>
      </c>
      <c r="N69" s="38">
        <f>SUM(N62:N68)</f>
        <v>2.0000000000000004</v>
      </c>
      <c r="O69" s="36">
        <f>SUM(O62:O68)</f>
        <v>6</v>
      </c>
    </row>
    <row r="70" spans="2:15" ht="15.75" thickTop="1" x14ac:dyDescent="0.25"/>
    <row r="72" spans="2:15" x14ac:dyDescent="0.25">
      <c r="B72" s="47" t="s">
        <v>21</v>
      </c>
      <c r="C72" s="47"/>
      <c r="D72" s="47"/>
      <c r="E72" s="47"/>
      <c r="F72" s="47"/>
      <c r="G72" s="47"/>
      <c r="H72" s="27">
        <f>SUM(N14+N25+N36+N47+N58+N69)</f>
        <v>12.000000000000002</v>
      </c>
    </row>
    <row r="73" spans="2:15" x14ac:dyDescent="0.25">
      <c r="B73" s="47" t="s">
        <v>22</v>
      </c>
      <c r="C73" s="47"/>
      <c r="D73" s="47"/>
      <c r="E73" s="47"/>
      <c r="F73" s="47"/>
      <c r="G73" s="47"/>
      <c r="I73" s="48">
        <v>1</v>
      </c>
      <c r="M73" s="44" t="s">
        <v>19</v>
      </c>
      <c r="N73" s="44" t="s">
        <v>20</v>
      </c>
      <c r="O73" s="39"/>
    </row>
    <row r="74" spans="2:15" x14ac:dyDescent="0.25">
      <c r="B74" s="47" t="s">
        <v>23</v>
      </c>
      <c r="C74" s="47"/>
      <c r="D74" s="47"/>
      <c r="E74" s="47"/>
      <c r="F74" s="47"/>
      <c r="G74" s="47"/>
      <c r="I74" s="48">
        <v>1.1000000000000001</v>
      </c>
      <c r="M74" s="1"/>
      <c r="N74" s="44">
        <v>1</v>
      </c>
      <c r="O74" s="50">
        <f>IF($H$72&lt;=Données!$C$3,$H$72,Données!$C$3)</f>
        <v>1.4583333333333333</v>
      </c>
    </row>
    <row r="75" spans="2:15" x14ac:dyDescent="0.25">
      <c r="B75" s="47" t="s">
        <v>24</v>
      </c>
      <c r="C75" s="47"/>
      <c r="D75" s="47"/>
      <c r="E75" s="47"/>
      <c r="F75" s="47"/>
      <c r="G75" s="47"/>
      <c r="I75" s="48">
        <v>1.2</v>
      </c>
      <c r="M75" s="29">
        <v>1.4583333333333333</v>
      </c>
      <c r="N75" s="44">
        <v>1.1000000000000001</v>
      </c>
      <c r="O75" s="50">
        <f>IF($H$72&lt;=Données!$C$3,0,IF($H$72&lt;=Données!C4,$H$72,Données!$C$4)-Données!$C$3)</f>
        <v>0.16666666666666674</v>
      </c>
    </row>
    <row r="76" spans="2:15" x14ac:dyDescent="0.25">
      <c r="B76" s="47" t="s">
        <v>25</v>
      </c>
      <c r="C76" s="47"/>
      <c r="D76" s="47"/>
      <c r="E76" s="47"/>
      <c r="F76" s="47"/>
      <c r="G76" s="47"/>
      <c r="I76" s="48">
        <v>1.4</v>
      </c>
      <c r="M76" s="29">
        <v>1.625</v>
      </c>
      <c r="N76" s="44">
        <v>1.2</v>
      </c>
      <c r="O76" s="50">
        <f>IF($H$72&lt;=Données!$C$4,0,IF($H$72&lt;=Données!$C$5,$H$72,Données!$C$5)-Données!$C$4)</f>
        <v>0.16666666666666674</v>
      </c>
    </row>
    <row r="77" spans="2:15" x14ac:dyDescent="0.25">
      <c r="M77" s="29">
        <v>1.7916666666666667</v>
      </c>
      <c r="N77" s="44">
        <v>1.4</v>
      </c>
      <c r="O77" s="50">
        <f>IF($H$72&lt;=Données!$C$5,0,IF($H$72&gt;Données!$C$5,$H$72,Données!$C$5)-Données!$C$5)</f>
        <v>10.208333333333336</v>
      </c>
    </row>
    <row r="78" spans="2:15" x14ac:dyDescent="0.25">
      <c r="M78"/>
      <c r="N78"/>
      <c r="O78" s="1">
        <f>O74+O75+O76+O77</f>
        <v>12.000000000000002</v>
      </c>
    </row>
  </sheetData>
  <mergeCells count="119">
    <mergeCell ref="C69:G69"/>
    <mergeCell ref="B72:G72"/>
    <mergeCell ref="B73:G73"/>
    <mergeCell ref="B74:G74"/>
    <mergeCell ref="B75:G75"/>
    <mergeCell ref="B76:G76"/>
    <mergeCell ref="O60:O61"/>
    <mergeCell ref="B62:C68"/>
    <mergeCell ref="D62:E62"/>
    <mergeCell ref="D63:E63"/>
    <mergeCell ref="D64:E64"/>
    <mergeCell ref="D65:E65"/>
    <mergeCell ref="D66:E66"/>
    <mergeCell ref="D67:E67"/>
    <mergeCell ref="D68:E68"/>
    <mergeCell ref="H60:H61"/>
    <mergeCell ref="I60:I61"/>
    <mergeCell ref="J60:K60"/>
    <mergeCell ref="L60:L61"/>
    <mergeCell ref="M60:M61"/>
    <mergeCell ref="N60:N61"/>
    <mergeCell ref="D55:E55"/>
    <mergeCell ref="D56:E56"/>
    <mergeCell ref="D57:E57"/>
    <mergeCell ref="C58:G58"/>
    <mergeCell ref="B60:C61"/>
    <mergeCell ref="D60:E61"/>
    <mergeCell ref="F60:G60"/>
    <mergeCell ref="J49:K49"/>
    <mergeCell ref="L49:L50"/>
    <mergeCell ref="M49:M50"/>
    <mergeCell ref="N49:N50"/>
    <mergeCell ref="O49:O50"/>
    <mergeCell ref="B51:C57"/>
    <mergeCell ref="D51:E51"/>
    <mergeCell ref="D52:E52"/>
    <mergeCell ref="D53:E53"/>
    <mergeCell ref="D54:E54"/>
    <mergeCell ref="C47:G47"/>
    <mergeCell ref="B49:C50"/>
    <mergeCell ref="D49:E50"/>
    <mergeCell ref="F49:G49"/>
    <mergeCell ref="H49:H50"/>
    <mergeCell ref="I49:I50"/>
    <mergeCell ref="O38:O39"/>
    <mergeCell ref="B40:C46"/>
    <mergeCell ref="D40:E40"/>
    <mergeCell ref="D41:E41"/>
    <mergeCell ref="D42:E42"/>
    <mergeCell ref="D43:E43"/>
    <mergeCell ref="D44:E44"/>
    <mergeCell ref="D45:E45"/>
    <mergeCell ref="D46:E46"/>
    <mergeCell ref="H38:H39"/>
    <mergeCell ref="I38:I39"/>
    <mergeCell ref="J38:K38"/>
    <mergeCell ref="L38:L39"/>
    <mergeCell ref="M38:M39"/>
    <mergeCell ref="N38:N39"/>
    <mergeCell ref="D33:E33"/>
    <mergeCell ref="D34:E34"/>
    <mergeCell ref="D35:E35"/>
    <mergeCell ref="C36:G36"/>
    <mergeCell ref="B38:C39"/>
    <mergeCell ref="D38:E39"/>
    <mergeCell ref="F38:G38"/>
    <mergeCell ref="J27:K27"/>
    <mergeCell ref="L27:L28"/>
    <mergeCell ref="M27:M28"/>
    <mergeCell ref="N27:N28"/>
    <mergeCell ref="O27:O28"/>
    <mergeCell ref="B29:C35"/>
    <mergeCell ref="D29:E29"/>
    <mergeCell ref="D30:E30"/>
    <mergeCell ref="D31:E31"/>
    <mergeCell ref="D32:E32"/>
    <mergeCell ref="B27:C28"/>
    <mergeCell ref="D27:E28"/>
    <mergeCell ref="F27:G27"/>
    <mergeCell ref="H27:H28"/>
    <mergeCell ref="I27:I28"/>
    <mergeCell ref="C25:G25"/>
    <mergeCell ref="O16:O17"/>
    <mergeCell ref="B18:C24"/>
    <mergeCell ref="D18:E18"/>
    <mergeCell ref="D19:E19"/>
    <mergeCell ref="D20:E20"/>
    <mergeCell ref="D21:E21"/>
    <mergeCell ref="D22:E22"/>
    <mergeCell ref="D23:E23"/>
    <mergeCell ref="D24:E24"/>
    <mergeCell ref="H16:H17"/>
    <mergeCell ref="I16:I17"/>
    <mergeCell ref="J16:K16"/>
    <mergeCell ref="L16:L17"/>
    <mergeCell ref="M16:M17"/>
    <mergeCell ref="N16:N17"/>
    <mergeCell ref="D12:E12"/>
    <mergeCell ref="D13:E13"/>
    <mergeCell ref="C14:G14"/>
    <mergeCell ref="B16:C17"/>
    <mergeCell ref="D16:E17"/>
    <mergeCell ref="F16:G16"/>
    <mergeCell ref="L5:L6"/>
    <mergeCell ref="M5:M6"/>
    <mergeCell ref="N5:N6"/>
    <mergeCell ref="O5:O6"/>
    <mergeCell ref="B7:C13"/>
    <mergeCell ref="D7:E7"/>
    <mergeCell ref="D8:E8"/>
    <mergeCell ref="D9:E9"/>
    <mergeCell ref="D10:E10"/>
    <mergeCell ref="D11:E11"/>
    <mergeCell ref="B5:C6"/>
    <mergeCell ref="D5:E6"/>
    <mergeCell ref="F5:G5"/>
    <mergeCell ref="H5:H6"/>
    <mergeCell ref="I5:I6"/>
    <mergeCell ref="J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Syrius</cp:lastModifiedBy>
  <dcterms:created xsi:type="dcterms:W3CDTF">2015-09-01T22:35:49Z</dcterms:created>
  <dcterms:modified xsi:type="dcterms:W3CDTF">2015-09-02T00:40:03Z</dcterms:modified>
</cp:coreProperties>
</file>