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v014900\Documents\MSI\RA\"/>
    </mc:Choice>
  </mc:AlternateContent>
  <bookViews>
    <workbookView xWindow="0" yWindow="0" windowWidth="28800" windowHeight="12285" activeTab="1"/>
  </bookViews>
  <sheets>
    <sheet name="Relevé d'heures" sheetId="2" r:id="rId1"/>
    <sheet name="Impression RA" sheetId="5" r:id="rId2"/>
    <sheet name="feries" sheetId="3" r:id="rId3"/>
    <sheet name="," sheetId="4" r:id="rId4"/>
  </sheets>
  <definedNames>
    <definedName name="FERIES">feries!$A$2:$B$17</definedName>
    <definedName name="HEURES">feries!$A$39:$A$39</definedName>
    <definedName name="mois" localSheetId="0">'Relevé d''heures'!$A$6:$AJ$6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B46" i="2" l="1"/>
  <c r="B45" i="2"/>
  <c r="B2" i="3" l="1"/>
  <c r="B3" i="3"/>
  <c r="B4" i="3" s="1"/>
  <c r="B5" i="3"/>
  <c r="B6" i="3"/>
  <c r="B9" i="3"/>
  <c r="B10" i="3"/>
  <c r="B11" i="3"/>
  <c r="B12" i="3"/>
  <c r="B13" i="3"/>
  <c r="A1" i="2"/>
  <c r="D6" i="2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G6" i="2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J6" i="2"/>
  <c r="M6" i="2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P6" i="2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S6" i="2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V6" i="2"/>
  <c r="V7" i="2" s="1"/>
  <c r="Y6" i="2"/>
  <c r="AB6" i="2"/>
  <c r="AB7" i="2" s="1"/>
  <c r="AB8" i="2" s="1"/>
  <c r="AB9" i="2" s="1"/>
  <c r="AB10" i="2" s="1"/>
  <c r="AB11" i="2" s="1"/>
  <c r="AB12" i="2" s="1"/>
  <c r="AB13" i="2" s="1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AB24" i="2" s="1"/>
  <c r="AB25" i="2" s="1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AB36" i="2" s="1"/>
  <c r="AB37" i="2" s="1"/>
  <c r="AE6" i="2"/>
  <c r="AE7" i="2" s="1"/>
  <c r="AE8" i="2" s="1"/>
  <c r="AE9" i="2" s="1"/>
  <c r="AE10" i="2" s="1"/>
  <c r="AE11" i="2" s="1"/>
  <c r="AE12" i="2" s="1"/>
  <c r="AE13" i="2" s="1"/>
  <c r="AE14" i="2" s="1"/>
  <c r="AE15" i="2" s="1"/>
  <c r="AE16" i="2" s="1"/>
  <c r="AE17" i="2" s="1"/>
  <c r="AE18" i="2" s="1"/>
  <c r="AE19" i="2" s="1"/>
  <c r="AE20" i="2" s="1"/>
  <c r="AE21" i="2" s="1"/>
  <c r="AE22" i="2" s="1"/>
  <c r="AE23" i="2" s="1"/>
  <c r="AE24" i="2" s="1"/>
  <c r="AE25" i="2" s="1"/>
  <c r="AE26" i="2" s="1"/>
  <c r="AE27" i="2" s="1"/>
  <c r="AE28" i="2" s="1"/>
  <c r="AE29" i="2" s="1"/>
  <c r="AE30" i="2" s="1"/>
  <c r="AE31" i="2" s="1"/>
  <c r="AE32" i="2" s="1"/>
  <c r="AE33" i="2" s="1"/>
  <c r="AE34" i="2" s="1"/>
  <c r="AE35" i="2" s="1"/>
  <c r="AE36" i="2" s="1"/>
  <c r="AE37" i="2" s="1"/>
  <c r="AH6" i="2"/>
  <c r="A7" i="2"/>
  <c r="J7" i="2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Y7" i="2"/>
  <c r="Y8" i="2" s="1"/>
  <c r="Y9" i="2" s="1"/>
  <c r="Y10" i="2" s="1"/>
  <c r="Y11" i="2" s="1"/>
  <c r="Y12" i="2" s="1"/>
  <c r="Y13" i="2" s="1"/>
  <c r="Y14" i="2" s="1"/>
  <c r="Y15" i="2" s="1"/>
  <c r="Y16" i="2" s="1"/>
  <c r="Y17" i="2" s="1"/>
  <c r="Y18" i="2" s="1"/>
  <c r="Y19" i="2" s="1"/>
  <c r="Y20" i="2" s="1"/>
  <c r="Y21" i="2" s="1"/>
  <c r="Y22" i="2" s="1"/>
  <c r="Y23" i="2" s="1"/>
  <c r="Y24" i="2" s="1"/>
  <c r="Y25" i="2" s="1"/>
  <c r="Y26" i="2" s="1"/>
  <c r="Y27" i="2" s="1"/>
  <c r="Y28" i="2" s="1"/>
  <c r="Y29" i="2" s="1"/>
  <c r="Y30" i="2" s="1"/>
  <c r="Y31" i="2" s="1"/>
  <c r="Y32" i="2" s="1"/>
  <c r="Y33" i="2" s="1"/>
  <c r="Y34" i="2" s="1"/>
  <c r="Y35" i="2" s="1"/>
  <c r="Y36" i="2" s="1"/>
  <c r="Y37" i="2" s="1"/>
  <c r="AH7" i="2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B40" i="2" s="1"/>
  <c r="AH8" i="2"/>
  <c r="AH9" i="2" s="1"/>
  <c r="AH10" i="2" s="1"/>
  <c r="AH11" i="2" s="1"/>
  <c r="AH12" i="2" s="1"/>
  <c r="AH13" i="2" s="1"/>
  <c r="AH14" i="2" s="1"/>
  <c r="AH15" i="2" s="1"/>
  <c r="AH16" i="2" s="1"/>
  <c r="AH17" i="2" s="1"/>
  <c r="AH18" i="2" s="1"/>
  <c r="AH19" i="2" s="1"/>
  <c r="AH20" i="2" s="1"/>
  <c r="AH21" i="2" s="1"/>
  <c r="AH22" i="2" s="1"/>
  <c r="AH23" i="2" s="1"/>
  <c r="AH24" i="2" s="1"/>
  <c r="AH25" i="2" s="1"/>
  <c r="AH26" i="2" s="1"/>
  <c r="AH27" i="2" s="1"/>
  <c r="AH28" i="2" s="1"/>
  <c r="AH29" i="2" s="1"/>
  <c r="AH30" i="2" s="1"/>
  <c r="AH31" i="2" s="1"/>
  <c r="AH32" i="2" s="1"/>
  <c r="AH33" i="2" s="1"/>
  <c r="AH34" i="2" s="1"/>
  <c r="AH35" i="2" s="1"/>
  <c r="AH36" i="2" s="1"/>
  <c r="AH37" i="2" s="1"/>
  <c r="B39" i="2"/>
  <c r="B43" i="2" s="1"/>
  <c r="B44" i="2" s="1"/>
  <c r="E39" i="2"/>
  <c r="E43" i="2" s="1"/>
  <c r="H39" i="2"/>
  <c r="K39" i="2"/>
  <c r="N39" i="2"/>
  <c r="Q39" i="2"/>
  <c r="T39" i="2"/>
  <c r="W39" i="2"/>
  <c r="Z39" i="2"/>
  <c r="AC39" i="2"/>
  <c r="AF39" i="2"/>
  <c r="AI39" i="2"/>
  <c r="H43" i="2"/>
  <c r="K43" i="2"/>
  <c r="N43" i="2"/>
  <c r="Q43" i="2"/>
  <c r="T43" i="2"/>
  <c r="W43" i="2"/>
  <c r="Z43" i="2"/>
  <c r="AC43" i="2"/>
  <c r="AF43" i="2"/>
  <c r="AI43" i="2"/>
  <c r="F47" i="2"/>
  <c r="I47" i="2" s="1"/>
  <c r="L47" i="2" s="1"/>
  <c r="O47" i="2" s="1"/>
  <c r="R47" i="2" s="1"/>
  <c r="U47" i="2" s="1"/>
  <c r="X47" i="2" s="1"/>
  <c r="AA47" i="2" s="1"/>
  <c r="AD47" i="2" s="1"/>
  <c r="AG47" i="2" s="1"/>
  <c r="AJ47" i="2" s="1"/>
  <c r="B41" i="2" l="1"/>
  <c r="E41" i="2" s="1"/>
  <c r="H41" i="2" s="1"/>
  <c r="K41" i="2" s="1"/>
  <c r="N41" i="2" s="1"/>
  <c r="Q41" i="2" s="1"/>
  <c r="T41" i="2" s="1"/>
  <c r="W41" i="2" s="1"/>
  <c r="Z41" i="2" s="1"/>
  <c r="AC41" i="2" s="1"/>
  <c r="AF41" i="2" s="1"/>
  <c r="AI41" i="2" s="1"/>
  <c r="V8" i="2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W40" i="2" s="1"/>
  <c r="AI40" i="2"/>
  <c r="K40" i="2"/>
  <c r="AC40" i="2"/>
  <c r="Q40" i="2"/>
  <c r="E40" i="2"/>
  <c r="Z40" i="2"/>
  <c r="N40" i="2"/>
  <c r="AF40" i="2"/>
  <c r="T40" i="2"/>
  <c r="H40" i="2"/>
  <c r="J37" i="2"/>
  <c r="B7" i="3"/>
  <c r="B8" i="3" s="1"/>
  <c r="E44" i="2"/>
  <c r="H44" i="2" s="1"/>
  <c r="K44" i="2" s="1"/>
  <c r="N44" i="2" s="1"/>
  <c r="Q44" i="2" s="1"/>
  <c r="T44" i="2" s="1"/>
  <c r="W44" i="2" s="1"/>
  <c r="Z44" i="2" s="1"/>
  <c r="AC44" i="2" s="1"/>
  <c r="AF44" i="2" s="1"/>
  <c r="AI44" i="2" s="1"/>
</calcChain>
</file>

<file path=xl/sharedStrings.xml><?xml version="1.0" encoding="utf-8"?>
<sst xmlns="http://schemas.openxmlformats.org/spreadsheetml/2006/main" count="128" uniqueCount="33">
  <si>
    <t>RTT</t>
  </si>
  <si>
    <t>Congés payés</t>
  </si>
  <si>
    <t>Régul.
H.S.</t>
  </si>
  <si>
    <t>Cumul
H.S</t>
  </si>
  <si>
    <t>H.S.
mensuelles</t>
  </si>
  <si>
    <t>Cumul H.
annuelle</t>
  </si>
  <si>
    <t>Heures
réelles</t>
  </si>
  <si>
    <t>Total
mensuel</t>
  </si>
  <si>
    <t>CP</t>
  </si>
  <si>
    <t>PRENOM :</t>
  </si>
  <si>
    <t xml:space="preserve">NOM : </t>
  </si>
  <si>
    <t>Noël</t>
  </si>
  <si>
    <t>Armistice</t>
  </si>
  <si>
    <t>Toussaint</t>
  </si>
  <si>
    <t>Assomption</t>
  </si>
  <si>
    <t>Fête nationale</t>
  </si>
  <si>
    <t>Pentecôte</t>
  </si>
  <si>
    <t>Ascension</t>
  </si>
  <si>
    <t>Victoire</t>
  </si>
  <si>
    <t>Fête du travail</t>
  </si>
  <si>
    <t>Lundi de Pâques</t>
  </si>
  <si>
    <t>Pâques</t>
  </si>
  <si>
    <t>Nouvel An</t>
  </si>
  <si>
    <t>F</t>
  </si>
  <si>
    <t>H.S. prises</t>
  </si>
  <si>
    <t>CP pris</t>
  </si>
  <si>
    <t>(RTT)</t>
  </si>
  <si>
    <t>M</t>
  </si>
  <si>
    <t>SS</t>
  </si>
  <si>
    <t>(CP)</t>
  </si>
  <si>
    <t>PROJET</t>
  </si>
  <si>
    <t>Projet</t>
  </si>
  <si>
    <t>Janvier est OK normalement, à valider puis à mettre en page le reste de l'année + faire feuille impression (un mois en selection pour imprimer le 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</si>
</sst>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0.0"/>
    <numFmt numFmtId="166" formatCode="ddd\ d"/>
    <numFmt numFmtId="167" formatCode="[$-40C]mmmm\-yy;@"/>
    <numFmt numFmtId="168" formatCode="mmmm\-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aramond"/>
      <family val="1"/>
    </font>
    <font>
      <b/>
      <sz val="11"/>
      <name val="Garamond"/>
      <family val="1"/>
    </font>
    <font>
      <b/>
      <sz val="10"/>
      <name val="Garamond"/>
      <family val="1"/>
    </font>
    <font>
      <b/>
      <u/>
      <sz val="10"/>
      <name val="Garamond"/>
      <family val="1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55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55"/>
      </left>
      <right style="double">
        <color indexed="64"/>
      </right>
      <top style="hair">
        <color indexed="64"/>
      </top>
      <bottom/>
      <diagonal/>
    </border>
    <border>
      <left style="thin">
        <color indexed="55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55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55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55"/>
      </left>
      <right style="thin">
        <color indexed="64"/>
      </right>
      <top/>
      <bottom style="hair">
        <color indexed="64"/>
      </bottom>
      <diagonal/>
    </border>
    <border>
      <left style="thin">
        <color indexed="55"/>
      </left>
      <right style="double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>
      <alignment vertical="center"/>
    </xf>
  </cellStyleXfs>
  <cellXfs count="137">
    <xf numFmtId="0" fontId="0" fillId="0" borderId="0" xfId="0"/>
    <xf numFmtId="0" fontId="6" fillId="0" borderId="0" xfId="2" applyAlignment="1">
      <alignment vertical="center"/>
    </xf>
    <xf numFmtId="14" fontId="1" fillId="0" borderId="0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vertical="center"/>
    </xf>
    <xf numFmtId="14" fontId="6" fillId="0" borderId="0" xfId="2" applyNumberFormat="1" applyAlignment="1">
      <alignment vertical="center"/>
    </xf>
    <xf numFmtId="14" fontId="1" fillId="0" borderId="0" xfId="3" quotePrefix="1" applyNumberFormat="1" applyFont="1" applyFill="1" applyBorder="1" applyAlignment="1">
      <alignment horizontal="center" vertical="center"/>
    </xf>
    <xf numFmtId="0" fontId="8" fillId="0" borderId="0" xfId="2" applyFont="1" applyAlignment="1" applyProtection="1">
      <alignment horizontal="center" vertical="center"/>
      <protection locked="0"/>
    </xf>
    <xf numFmtId="0" fontId="9" fillId="0" borderId="5" xfId="2" applyFont="1" applyBorder="1" applyAlignment="1" applyProtection="1">
      <alignment vertical="center"/>
    </xf>
    <xf numFmtId="0" fontId="9" fillId="0" borderId="40" xfId="2" applyFont="1" applyBorder="1" applyAlignment="1" applyProtection="1">
      <alignment vertical="center"/>
    </xf>
    <xf numFmtId="0" fontId="9" fillId="0" borderId="39" xfId="2" applyFont="1" applyBorder="1" applyAlignment="1" applyProtection="1">
      <alignment vertical="center"/>
    </xf>
    <xf numFmtId="0" fontId="9" fillId="0" borderId="44" xfId="2" applyFont="1" applyBorder="1" applyAlignment="1" applyProtection="1">
      <alignment vertical="center"/>
    </xf>
    <xf numFmtId="0" fontId="9" fillId="0" borderId="44" xfId="2" applyFont="1" applyFill="1" applyBorder="1" applyAlignment="1" applyProtection="1">
      <alignment vertical="center"/>
    </xf>
    <xf numFmtId="0" fontId="9" fillId="0" borderId="0" xfId="2" applyFont="1" applyBorder="1" applyAlignment="1" applyProtection="1">
      <alignment vertical="center"/>
    </xf>
    <xf numFmtId="0" fontId="2" fillId="0" borderId="0" xfId="2" applyFont="1" applyBorder="1" applyAlignment="1" applyProtection="1">
      <alignment vertical="center"/>
    </xf>
    <xf numFmtId="0" fontId="2" fillId="0" borderId="0" xfId="2" applyFont="1" applyAlignment="1" applyProtection="1">
      <alignment vertical="center"/>
    </xf>
    <xf numFmtId="0" fontId="2" fillId="0" borderId="0" xfId="2" applyFont="1" applyAlignment="1" applyProtection="1">
      <alignment horizontal="center" vertical="center"/>
    </xf>
    <xf numFmtId="0" fontId="5" fillId="0" borderId="0" xfId="2" applyFont="1" applyBorder="1" applyAlignment="1" applyProtection="1">
      <alignment horizontal="right" vertical="center"/>
    </xf>
    <xf numFmtId="0" fontId="2" fillId="0" borderId="0" xfId="2" applyFont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alignment vertical="center"/>
    </xf>
    <xf numFmtId="0" fontId="2" fillId="0" borderId="0" xfId="2" applyFont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vertical="center"/>
    </xf>
    <xf numFmtId="0" fontId="2" fillId="0" borderId="37" xfId="2" applyFont="1" applyBorder="1" applyAlignment="1" applyProtection="1">
      <alignment vertical="center"/>
    </xf>
    <xf numFmtId="0" fontId="2" fillId="0" borderId="0" xfId="2" applyFont="1" applyFill="1" applyBorder="1" applyAlignment="1" applyProtection="1">
      <alignment vertical="center"/>
    </xf>
    <xf numFmtId="0" fontId="2" fillId="0" borderId="5" xfId="2" applyFont="1" applyFill="1" applyBorder="1" applyAlignment="1" applyProtection="1">
      <alignment vertical="center"/>
    </xf>
    <xf numFmtId="0" fontId="2" fillId="0" borderId="17" xfId="2" applyFont="1" applyFill="1" applyBorder="1" applyAlignment="1" applyProtection="1">
      <alignment vertical="center"/>
      <protection locked="0"/>
    </xf>
    <xf numFmtId="0" fontId="4" fillId="3" borderId="0" xfId="2" applyFont="1" applyFill="1" applyBorder="1" applyAlignment="1" applyProtection="1">
      <alignment horizontal="center" vertical="center"/>
    </xf>
    <xf numFmtId="0" fontId="4" fillId="3" borderId="5" xfId="2" applyFont="1" applyFill="1" applyBorder="1" applyAlignment="1" applyProtection="1">
      <alignment horizontal="center" vertical="center"/>
    </xf>
    <xf numFmtId="0" fontId="2" fillId="0" borderId="5" xfId="2" applyFont="1" applyBorder="1" applyAlignment="1" applyProtection="1">
      <alignment horizontal="center" vertical="center"/>
    </xf>
    <xf numFmtId="0" fontId="2" fillId="0" borderId="0" xfId="2" applyFont="1" applyFill="1" applyBorder="1" applyAlignment="1" applyProtection="1">
      <alignment horizontal="center" vertical="center"/>
    </xf>
    <xf numFmtId="0" fontId="2" fillId="0" borderId="5" xfId="2" applyFont="1" applyFill="1" applyBorder="1" applyAlignment="1" applyProtection="1">
      <alignment horizontal="center" vertical="center"/>
    </xf>
    <xf numFmtId="0" fontId="2" fillId="0" borderId="5" xfId="2" applyFont="1" applyBorder="1" applyAlignment="1" applyProtection="1">
      <alignment vertical="center"/>
    </xf>
    <xf numFmtId="0" fontId="2" fillId="0" borderId="0" xfId="2" applyFont="1" applyAlignment="1" applyProtection="1"/>
    <xf numFmtId="166" fontId="2" fillId="0" borderId="21" xfId="2" applyNumberFormat="1" applyFont="1" applyFill="1" applyBorder="1" applyAlignment="1" applyProtection="1">
      <alignment horizontal="center" vertical="center"/>
    </xf>
    <xf numFmtId="0" fontId="5" fillId="0" borderId="0" xfId="2" applyFont="1" applyAlignment="1" applyProtection="1">
      <alignment horizontal="center" vertical="center"/>
    </xf>
    <xf numFmtId="166" fontId="2" fillId="0" borderId="14" xfId="2" applyNumberFormat="1" applyFont="1" applyFill="1" applyBorder="1" applyAlignment="1" applyProtection="1">
      <alignment horizontal="center" vertical="center"/>
    </xf>
    <xf numFmtId="2" fontId="2" fillId="0" borderId="26" xfId="2" applyNumberFormat="1" applyFont="1" applyFill="1" applyBorder="1" applyAlignment="1" applyProtection="1">
      <alignment vertical="center"/>
      <protection locked="0"/>
    </xf>
    <xf numFmtId="0" fontId="2" fillId="0" borderId="36" xfId="2" applyFont="1" applyFill="1" applyBorder="1" applyAlignment="1" applyProtection="1">
      <alignment horizontal="center" vertical="center"/>
      <protection locked="0"/>
    </xf>
    <xf numFmtId="166" fontId="2" fillId="0" borderId="24" xfId="2" applyNumberFormat="1" applyFont="1" applyFill="1" applyBorder="1" applyAlignment="1" applyProtection="1">
      <alignment horizontal="center" vertical="center"/>
    </xf>
    <xf numFmtId="2" fontId="2" fillId="0" borderId="23" xfId="2" applyNumberFormat="1" applyFont="1" applyFill="1" applyBorder="1" applyAlignment="1" applyProtection="1">
      <alignment vertical="center"/>
      <protection locked="0"/>
    </xf>
    <xf numFmtId="0" fontId="2" fillId="0" borderId="35" xfId="2" applyFont="1" applyFill="1" applyBorder="1" applyAlignment="1" applyProtection="1">
      <alignment horizontal="center" vertical="center"/>
      <protection locked="0"/>
    </xf>
    <xf numFmtId="2" fontId="2" fillId="0" borderId="20" xfId="2" applyNumberFormat="1" applyFont="1" applyFill="1" applyBorder="1" applyAlignment="1" applyProtection="1">
      <alignment vertical="center"/>
      <protection locked="0"/>
    </xf>
    <xf numFmtId="0" fontId="2" fillId="0" borderId="19" xfId="2" applyFont="1" applyFill="1" applyBorder="1" applyAlignment="1" applyProtection="1">
      <alignment horizontal="center" vertical="center"/>
      <protection locked="0"/>
    </xf>
    <xf numFmtId="166" fontId="2" fillId="0" borderId="18" xfId="2" applyNumberFormat="1" applyFont="1" applyFill="1" applyBorder="1" applyAlignment="1" applyProtection="1">
      <alignment horizontal="center" vertical="center"/>
    </xf>
    <xf numFmtId="2" fontId="2" fillId="0" borderId="17" xfId="2" applyNumberFormat="1" applyFont="1" applyFill="1" applyBorder="1" applyAlignment="1" applyProtection="1">
      <alignment vertical="center"/>
      <protection locked="0"/>
    </xf>
    <xf numFmtId="0" fontId="2" fillId="0" borderId="16" xfId="2" applyFont="1" applyFill="1" applyBorder="1" applyAlignment="1" applyProtection="1">
      <alignment horizontal="center" vertical="center"/>
      <protection locked="0"/>
    </xf>
    <xf numFmtId="166" fontId="2" fillId="0" borderId="30" xfId="2" applyNumberFormat="1" applyFont="1" applyFill="1" applyBorder="1" applyAlignment="1" applyProtection="1">
      <alignment horizontal="center" vertical="center"/>
    </xf>
    <xf numFmtId="2" fontId="2" fillId="0" borderId="13" xfId="2" applyNumberFormat="1" applyFont="1" applyFill="1" applyBorder="1" applyAlignment="1" applyProtection="1">
      <alignment vertical="center"/>
      <protection locked="0"/>
    </xf>
    <xf numFmtId="0" fontId="2" fillId="0" borderId="15" xfId="2" applyFont="1" applyFill="1" applyBorder="1" applyAlignment="1" applyProtection="1">
      <alignment horizontal="center" vertical="center"/>
      <protection locked="0"/>
    </xf>
    <xf numFmtId="166" fontId="2" fillId="0" borderId="29" xfId="2" applyNumberFormat="1" applyFont="1" applyFill="1" applyBorder="1" applyAlignment="1" applyProtection="1">
      <alignment horizontal="center" vertical="center"/>
    </xf>
    <xf numFmtId="2" fontId="2" fillId="0" borderId="28" xfId="2" applyNumberFormat="1" applyFont="1" applyBorder="1" applyAlignment="1" applyProtection="1">
      <alignment vertical="center"/>
      <protection locked="0"/>
    </xf>
    <xf numFmtId="2" fontId="2" fillId="0" borderId="28" xfId="2" applyNumberFormat="1" applyFont="1" applyFill="1" applyBorder="1" applyAlignment="1" applyProtection="1">
      <alignment vertical="center"/>
      <protection locked="0"/>
    </xf>
    <xf numFmtId="0" fontId="2" fillId="0" borderId="12" xfId="2" applyFont="1" applyFill="1" applyBorder="1" applyAlignment="1" applyProtection="1">
      <alignment horizontal="center" vertical="center"/>
      <protection locked="0"/>
    </xf>
    <xf numFmtId="0" fontId="9" fillId="0" borderId="41" xfId="2" applyFont="1" applyFill="1" applyBorder="1" applyAlignment="1" applyProtection="1">
      <alignment horizontal="center" vertical="center"/>
    </xf>
    <xf numFmtId="0" fontId="9" fillId="0" borderId="38" xfId="2" applyFont="1" applyFill="1" applyBorder="1" applyAlignment="1" applyProtection="1">
      <alignment horizontal="center" vertical="center"/>
    </xf>
    <xf numFmtId="0" fontId="4" fillId="3" borderId="34" xfId="2" applyFont="1" applyFill="1" applyBorder="1" applyAlignment="1" applyProtection="1">
      <alignment horizontal="center" vertical="center" wrapText="1"/>
    </xf>
    <xf numFmtId="2" fontId="4" fillId="3" borderId="33" xfId="2" applyNumberFormat="1" applyFont="1" applyFill="1" applyBorder="1" applyAlignment="1" applyProtection="1">
      <alignment horizontal="center" vertical="center"/>
    </xf>
    <xf numFmtId="0" fontId="4" fillId="3" borderId="25" xfId="2" applyFont="1" applyFill="1" applyBorder="1" applyAlignment="1" applyProtection="1">
      <alignment horizontal="center" vertical="center"/>
    </xf>
    <xf numFmtId="0" fontId="4" fillId="3" borderId="32" xfId="2" applyFont="1" applyFill="1" applyBorder="1" applyAlignment="1" applyProtection="1">
      <alignment horizontal="center" vertical="center" wrapText="1"/>
    </xf>
    <xf numFmtId="2" fontId="4" fillId="3" borderId="31" xfId="2" applyNumberFormat="1" applyFont="1" applyFill="1" applyBorder="1" applyAlignment="1" applyProtection="1">
      <alignment horizontal="center" vertical="center"/>
    </xf>
    <xf numFmtId="0" fontId="4" fillId="0" borderId="32" xfId="2" applyFont="1" applyFill="1" applyBorder="1" applyAlignment="1" applyProtection="1">
      <alignment horizontal="center" vertical="center" wrapText="1"/>
    </xf>
    <xf numFmtId="2" fontId="4" fillId="0" borderId="31" xfId="2" applyNumberFormat="1" applyFont="1" applyFill="1" applyBorder="1" applyAlignment="1" applyProtection="1">
      <alignment horizontal="center" vertical="center"/>
    </xf>
    <xf numFmtId="0" fontId="4" fillId="0" borderId="25" xfId="2" applyFont="1" applyFill="1" applyBorder="1" applyAlignment="1" applyProtection="1">
      <alignment horizontal="center" vertical="center"/>
    </xf>
    <xf numFmtId="0" fontId="4" fillId="3" borderId="22" xfId="2" applyFont="1" applyFill="1" applyBorder="1" applyAlignment="1" applyProtection="1">
      <alignment horizontal="center" vertical="center"/>
    </xf>
    <xf numFmtId="0" fontId="2" fillId="0" borderId="21" xfId="2" applyFont="1" applyBorder="1" applyAlignment="1" applyProtection="1">
      <alignment horizontal="center" vertical="center" wrapText="1"/>
    </xf>
    <xf numFmtId="2" fontId="2" fillId="0" borderId="20" xfId="2" applyNumberFormat="1" applyFont="1" applyBorder="1" applyAlignment="1" applyProtection="1">
      <alignment horizontal="center" vertical="center"/>
    </xf>
    <xf numFmtId="0" fontId="2" fillId="0" borderId="19" xfId="2" applyFont="1" applyBorder="1" applyAlignment="1" applyProtection="1">
      <alignment horizontal="center" vertical="center"/>
    </xf>
    <xf numFmtId="0" fontId="2" fillId="0" borderId="18" xfId="2" applyFont="1" applyBorder="1" applyAlignment="1" applyProtection="1">
      <alignment horizontal="center" vertical="center" wrapText="1"/>
    </xf>
    <xf numFmtId="0" fontId="2" fillId="0" borderId="18" xfId="2" applyFont="1" applyFill="1" applyBorder="1" applyAlignment="1" applyProtection="1">
      <alignment horizontal="center" vertical="center" wrapText="1"/>
    </xf>
    <xf numFmtId="0" fontId="2" fillId="0" borderId="19" xfId="2" applyFont="1" applyFill="1" applyBorder="1" applyAlignment="1" applyProtection="1">
      <alignment horizontal="center" vertical="center"/>
    </xf>
    <xf numFmtId="0" fontId="2" fillId="0" borderId="16" xfId="2" applyFont="1" applyBorder="1" applyAlignment="1" applyProtection="1">
      <alignment horizontal="center" vertical="center"/>
    </xf>
    <xf numFmtId="0" fontId="2" fillId="0" borderId="30" xfId="2" applyFont="1" applyBorder="1" applyAlignment="1" applyProtection="1">
      <alignment horizontal="center" vertical="center" wrapText="1"/>
    </xf>
    <xf numFmtId="2" fontId="2" fillId="0" borderId="13" xfId="2" applyNumberFormat="1" applyFont="1" applyBorder="1" applyAlignment="1" applyProtection="1">
      <alignment horizontal="center" vertical="center"/>
    </xf>
    <xf numFmtId="0" fontId="2" fillId="0" borderId="9" xfId="2" applyFont="1" applyBorder="1" applyAlignment="1" applyProtection="1">
      <alignment horizontal="center" vertical="center"/>
    </xf>
    <xf numFmtId="0" fontId="2" fillId="0" borderId="29" xfId="2" applyFont="1" applyBorder="1" applyAlignment="1" applyProtection="1">
      <alignment horizontal="center" vertical="center" wrapText="1"/>
    </xf>
    <xf numFmtId="2" fontId="2" fillId="0" borderId="28" xfId="2" applyNumberFormat="1" applyFont="1" applyBorder="1" applyAlignment="1" applyProtection="1">
      <alignment horizontal="center" vertical="center"/>
    </xf>
    <xf numFmtId="0" fontId="2" fillId="0" borderId="29" xfId="2" applyFont="1" applyFill="1" applyBorder="1" applyAlignment="1" applyProtection="1">
      <alignment horizontal="center" vertical="center" wrapText="1"/>
    </xf>
    <xf numFmtId="2" fontId="2" fillId="0" borderId="28" xfId="2" applyNumberFormat="1" applyFont="1" applyFill="1" applyBorder="1" applyAlignment="1" applyProtection="1">
      <alignment horizontal="center" vertical="center"/>
    </xf>
    <xf numFmtId="0" fontId="2" fillId="0" borderId="9" xfId="2" applyFont="1" applyFill="1" applyBorder="1" applyAlignment="1" applyProtection="1">
      <alignment horizontal="center" vertical="center"/>
    </xf>
    <xf numFmtId="0" fontId="2" fillId="0" borderId="6" xfId="2" applyFont="1" applyBorder="1" applyAlignment="1" applyProtection="1">
      <alignment horizontal="center" vertical="center"/>
    </xf>
    <xf numFmtId="0" fontId="2" fillId="0" borderId="4" xfId="2" applyFont="1" applyBorder="1" applyAlignment="1" applyProtection="1">
      <alignment horizontal="center" vertical="center" wrapText="1"/>
    </xf>
    <xf numFmtId="2" fontId="2" fillId="0" borderId="3" xfId="2" applyNumberFormat="1" applyFont="1" applyBorder="1" applyAlignment="1" applyProtection="1">
      <alignment horizontal="center" vertical="center"/>
    </xf>
    <xf numFmtId="0" fontId="2" fillId="0" borderId="27" xfId="2" applyFont="1" applyBorder="1" applyAlignment="1" applyProtection="1">
      <alignment horizontal="center" vertical="center"/>
    </xf>
    <xf numFmtId="0" fontId="2" fillId="0" borderId="3" xfId="2" applyFont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2" fontId="2" fillId="0" borderId="3" xfId="2" applyNumberFormat="1" applyFont="1" applyFill="1" applyBorder="1" applyAlignment="1" applyProtection="1">
      <alignment horizontal="center" vertical="center"/>
    </xf>
    <xf numFmtId="0" fontId="2" fillId="0" borderId="27" xfId="2" applyFont="1" applyFill="1" applyBorder="1" applyAlignment="1" applyProtection="1">
      <alignment horizontal="center" vertical="center"/>
    </xf>
    <xf numFmtId="0" fontId="2" fillId="0" borderId="2" xfId="2" applyFont="1" applyBorder="1" applyAlignment="1" applyProtection="1">
      <alignment horizontal="center" vertical="center"/>
    </xf>
    <xf numFmtId="0" fontId="2" fillId="0" borderId="14" xfId="2" applyFont="1" applyBorder="1" applyAlignment="1" applyProtection="1">
      <alignment horizontal="center" vertical="center" wrapText="1"/>
    </xf>
    <xf numFmtId="2" fontId="2" fillId="0" borderId="26" xfId="2" applyNumberFormat="1" applyFont="1" applyBorder="1" applyAlignment="1" applyProtection="1">
      <alignment horizontal="center" vertical="center"/>
    </xf>
    <xf numFmtId="0" fontId="2" fillId="0" borderId="25" xfId="2" applyFont="1" applyBorder="1" applyAlignment="1" applyProtection="1">
      <alignment horizontal="center" vertical="center"/>
    </xf>
    <xf numFmtId="0" fontId="2" fillId="0" borderId="24" xfId="2" applyFont="1" applyBorder="1" applyAlignment="1" applyProtection="1">
      <alignment horizontal="center" vertical="center" wrapText="1"/>
    </xf>
    <xf numFmtId="2" fontId="2" fillId="0" borderId="23" xfId="2" applyNumberFormat="1" applyFont="1" applyBorder="1" applyAlignment="1" applyProtection="1">
      <alignment horizontal="center" vertical="center"/>
    </xf>
    <xf numFmtId="0" fontId="2" fillId="0" borderId="24" xfId="2" applyFont="1" applyFill="1" applyBorder="1" applyAlignment="1" applyProtection="1">
      <alignment horizontal="center" vertical="center" wrapText="1"/>
    </xf>
    <xf numFmtId="2" fontId="2" fillId="0" borderId="23" xfId="2" applyNumberFormat="1" applyFont="1" applyFill="1" applyBorder="1" applyAlignment="1" applyProtection="1">
      <alignment horizontal="center" vertical="center"/>
    </xf>
    <xf numFmtId="0" fontId="2" fillId="0" borderId="25" xfId="2" applyFont="1" applyFill="1" applyBorder="1" applyAlignment="1" applyProtection="1">
      <alignment horizontal="center" vertical="center"/>
    </xf>
    <xf numFmtId="0" fontId="2" fillId="0" borderId="22" xfId="2" applyFont="1" applyBorder="1" applyAlignment="1" applyProtection="1">
      <alignment horizontal="center" vertical="center"/>
    </xf>
    <xf numFmtId="0" fontId="2" fillId="0" borderId="21" xfId="2" applyFont="1" applyFill="1" applyBorder="1" applyAlignment="1" applyProtection="1">
      <alignment horizontal="center" vertical="center" wrapText="1"/>
    </xf>
    <xf numFmtId="2" fontId="2" fillId="2" borderId="20" xfId="2" applyNumberFormat="1" applyFont="1" applyFill="1" applyBorder="1" applyAlignment="1" applyProtection="1">
      <alignment horizontal="center" vertical="center"/>
      <protection locked="0"/>
    </xf>
    <xf numFmtId="2" fontId="2" fillId="0" borderId="19" xfId="2" applyNumberFormat="1" applyFont="1" applyFill="1" applyBorder="1" applyAlignment="1" applyProtection="1">
      <alignment horizontal="center" vertical="center"/>
    </xf>
    <xf numFmtId="2" fontId="2" fillId="2" borderId="17" xfId="2" applyNumberFormat="1" applyFont="1" applyFill="1" applyBorder="1" applyAlignment="1" applyProtection="1">
      <alignment horizontal="center" vertical="center"/>
    </xf>
    <xf numFmtId="2" fontId="2" fillId="0" borderId="17" xfId="2" applyNumberFormat="1" applyFont="1" applyFill="1" applyBorder="1" applyAlignment="1" applyProtection="1">
      <alignment horizontal="center" vertical="center"/>
    </xf>
    <xf numFmtId="2" fontId="2" fillId="0" borderId="16" xfId="2" applyNumberFormat="1" applyFont="1" applyFill="1" applyBorder="1" applyAlignment="1" applyProtection="1">
      <alignment horizontal="center" vertical="center"/>
    </xf>
    <xf numFmtId="0" fontId="2" fillId="0" borderId="14" xfId="2" applyFont="1" applyFill="1" applyBorder="1" applyAlignment="1" applyProtection="1">
      <alignment horizontal="center" vertical="center" wrapText="1"/>
    </xf>
    <xf numFmtId="2" fontId="2" fillId="0" borderId="13" xfId="2" applyNumberFormat="1" applyFont="1" applyFill="1" applyBorder="1" applyAlignment="1" applyProtection="1">
      <alignment horizontal="center" vertical="center"/>
      <protection locked="0"/>
    </xf>
    <xf numFmtId="2" fontId="2" fillId="0" borderId="15" xfId="2" applyNumberFormat="1" applyFont="1" applyFill="1" applyBorder="1" applyAlignment="1" applyProtection="1">
      <alignment horizontal="center" vertical="center"/>
    </xf>
    <xf numFmtId="2" fontId="2" fillId="0" borderId="12" xfId="2" applyNumberFormat="1" applyFont="1" applyFill="1" applyBorder="1" applyAlignment="1" applyProtection="1">
      <alignment horizontal="center" vertical="center"/>
    </xf>
    <xf numFmtId="0" fontId="2" fillId="0" borderId="42" xfId="2" applyFont="1" applyFill="1" applyBorder="1" applyAlignment="1" applyProtection="1">
      <alignment horizontal="center" vertical="center" wrapText="1"/>
    </xf>
    <xf numFmtId="0" fontId="2" fillId="0" borderId="43" xfId="2" applyFont="1" applyFill="1" applyBorder="1" applyAlignment="1" applyProtection="1">
      <alignment horizontal="center" vertical="center" wrapText="1"/>
    </xf>
    <xf numFmtId="0" fontId="2" fillId="0" borderId="11" xfId="2" applyFont="1" applyBorder="1" applyAlignment="1" applyProtection="1">
      <alignment horizontal="center" vertical="center"/>
    </xf>
    <xf numFmtId="0" fontId="2" fillId="0" borderId="10" xfId="2" applyFont="1" applyBorder="1" applyAlignment="1" applyProtection="1">
      <alignment horizontal="center" vertical="center"/>
    </xf>
    <xf numFmtId="2" fontId="2" fillId="0" borderId="9" xfId="2" applyNumberFormat="1" applyFont="1" applyBorder="1" applyAlignment="1" applyProtection="1">
      <alignment horizontal="center" vertical="center"/>
      <protection locked="0"/>
    </xf>
    <xf numFmtId="0" fontId="2" fillId="0" borderId="8" xfId="2" applyFont="1" applyBorder="1" applyAlignment="1" applyProtection="1">
      <alignment horizontal="center" vertical="center"/>
    </xf>
    <xf numFmtId="0" fontId="2" fillId="0" borderId="7" xfId="2" applyFont="1" applyBorder="1" applyAlignment="1" applyProtection="1">
      <alignment horizontal="center" vertical="center"/>
    </xf>
    <xf numFmtId="2" fontId="2" fillId="0" borderId="9" xfId="2" applyNumberFormat="1" applyFont="1" applyBorder="1" applyAlignment="1" applyProtection="1">
      <alignment horizontal="center" vertical="center"/>
    </xf>
    <xf numFmtId="0" fontId="2" fillId="0" borderId="8" xfId="2" applyFont="1" applyFill="1" applyBorder="1" applyAlignment="1" applyProtection="1">
      <alignment horizontal="center" vertical="center"/>
    </xf>
    <xf numFmtId="0" fontId="2" fillId="0" borderId="7" xfId="2" applyFont="1" applyFill="1" applyBorder="1" applyAlignment="1" applyProtection="1">
      <alignment horizontal="center" vertical="center"/>
    </xf>
    <xf numFmtId="2" fontId="2" fillId="0" borderId="9" xfId="2" applyNumberFormat="1" applyFont="1" applyFill="1" applyBorder="1" applyAlignment="1" applyProtection="1">
      <alignment horizontal="center" vertical="center"/>
    </xf>
    <xf numFmtId="2" fontId="2" fillId="0" borderId="6" xfId="2" applyNumberFormat="1" applyFont="1" applyBorder="1" applyAlignment="1" applyProtection="1">
      <alignment horizontal="center" vertical="center"/>
    </xf>
    <xf numFmtId="2" fontId="2" fillId="0" borderId="0" xfId="2" applyNumberFormat="1" applyFont="1" applyAlignment="1" applyProtection="1">
      <alignment horizontal="center" vertical="center"/>
    </xf>
    <xf numFmtId="16" fontId="4" fillId="4" borderId="0" xfId="2" applyNumberFormat="1" applyFont="1" applyFill="1" applyAlignment="1" applyProtection="1">
      <alignment vertical="center"/>
    </xf>
    <xf numFmtId="165" fontId="4" fillId="4" borderId="0" xfId="2" applyNumberFormat="1" applyFont="1" applyFill="1" applyAlignment="1" applyProtection="1"/>
    <xf numFmtId="0" fontId="4" fillId="4" borderId="0" xfId="2" applyFont="1" applyFill="1" applyAlignment="1" applyProtection="1">
      <alignment horizontal="center" vertical="center"/>
    </xf>
    <xf numFmtId="0" fontId="4" fillId="4" borderId="0" xfId="2" applyFont="1" applyFill="1" applyAlignment="1" applyProtection="1">
      <alignment vertical="center"/>
    </xf>
    <xf numFmtId="165" fontId="4" fillId="4" borderId="0" xfId="2" applyNumberFormat="1" applyFont="1" applyFill="1" applyProtection="1"/>
    <xf numFmtId="0" fontId="4" fillId="4" borderId="0" xfId="2" applyFont="1" applyFill="1" applyBorder="1" applyAlignment="1" applyProtection="1">
      <alignment vertical="center"/>
    </xf>
    <xf numFmtId="0" fontId="4" fillId="4" borderId="0" xfId="2" applyFont="1" applyFill="1" applyBorder="1" applyAlignment="1" applyProtection="1">
      <alignment horizontal="center" vertical="center"/>
    </xf>
    <xf numFmtId="167" fontId="3" fillId="6" borderId="4" xfId="2" applyNumberFormat="1" applyFont="1" applyFill="1" applyBorder="1" applyAlignment="1" applyProtection="1">
      <alignment horizontal="center" vertical="center"/>
    </xf>
    <xf numFmtId="167" fontId="3" fillId="6" borderId="3" xfId="2" applyNumberFormat="1" applyFont="1" applyFill="1" applyBorder="1" applyAlignment="1" applyProtection="1">
      <alignment horizontal="center" vertical="center"/>
    </xf>
    <xf numFmtId="167" fontId="3" fillId="6" borderId="27" xfId="2" applyNumberFormat="1" applyFont="1" applyFill="1" applyBorder="1" applyAlignment="1" applyProtection="1">
      <alignment horizontal="center" vertical="center"/>
    </xf>
    <xf numFmtId="167" fontId="3" fillId="5" borderId="45" xfId="2" applyNumberFormat="1" applyFont="1" applyFill="1" applyBorder="1" applyAlignment="1" applyProtection="1">
      <alignment horizontal="center" vertical="center"/>
    </xf>
    <xf numFmtId="167" fontId="3" fillId="5" borderId="3" xfId="2" applyNumberFormat="1" applyFont="1" applyFill="1" applyBorder="1" applyAlignment="1" applyProtection="1">
      <alignment horizontal="center" vertical="center"/>
    </xf>
    <xf numFmtId="167" fontId="3" fillId="5" borderId="27" xfId="2" applyNumberFormat="1" applyFont="1" applyFill="1" applyBorder="1" applyAlignment="1" applyProtection="1">
      <alignment horizontal="center" vertical="center"/>
    </xf>
    <xf numFmtId="0" fontId="10" fillId="0" borderId="0" xfId="0" applyFont="1"/>
    <xf numFmtId="168" fontId="10" fillId="0" borderId="0" xfId="0" applyNumberFormat="1" applyFont="1"/>
    <xf numFmtId="168" fontId="10" fillId="0" borderId="1" xfId="0" applyNumberFormat="1" applyFont="1" applyBorder="1" applyAlignment="1"/>
    <xf numFmtId="0" fontId="11" fillId="0" borderId="0" xfId="0" applyFont="1" applyAlignment="1">
      <alignment horizontal="center" vertical="center"/>
    </xf>
    <xf numFmtId="168" fontId="11" fillId="0" borderId="46" xfId="0" applyNumberFormat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_SVM Vierge 2004" xfId="3"/>
  </cellStyles>
  <dxfs count="47">
    <dxf>
      <fill>
        <patternFill>
          <bgColor theme="7" tint="0.39994506668294322"/>
        </patternFill>
      </fill>
    </dxf>
    <dxf>
      <fill>
        <patternFill>
          <bgColor rgb="FFFF00FF"/>
        </patternFill>
      </fill>
    </dxf>
    <dxf>
      <fill>
        <patternFill>
          <bgColor rgb="FF00FFFF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rgb="FF99FF99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7"/>
        </patternFill>
      </fill>
    </dxf>
    <dxf>
      <fill>
        <patternFill>
          <bgColor indexed="22"/>
        </patternFill>
      </fill>
    </dxf>
    <dxf>
      <fill>
        <patternFill>
          <bgColor indexed="27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ill>
        <patternFill>
          <bgColor indexed="27"/>
        </patternFill>
      </fill>
    </dxf>
  </dxfs>
  <tableStyles count="0" defaultTableStyle="TableStyleMedium2" defaultPivotStyle="PivotStyleLight16"/>
  <colors>
    <mruColors>
      <color rgb="FF99FF99"/>
      <color rgb="FFFF00FF"/>
      <color rgb="FFFF66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showGridLines="0" zoomScaleNormal="100" workbookViewId="0">
      <pane ySplit="6" topLeftCell="A7" activePane="bottomLeft" state="frozen"/>
      <selection activeCell="B44" sqref="B44"/>
      <selection pane="bottomLeft" activeCell="E15" sqref="E15"/>
    </sheetView>
  </sheetViews>
  <sheetFormatPr baseColWidth="10" defaultRowHeight="12.75" x14ac:dyDescent="0.25"/>
  <cols>
    <col min="1" max="1" width="8.7109375" style="14" customWidth="1"/>
    <col min="2" max="2" width="7.140625" style="14" customWidth="1"/>
    <col min="3" max="3" width="5.140625" style="15" customWidth="1"/>
    <col min="4" max="4" width="8.7109375" style="14" customWidth="1"/>
    <col min="5" max="5" width="7.140625" style="14" customWidth="1"/>
    <col min="6" max="6" width="5.140625" style="15" customWidth="1"/>
    <col min="7" max="7" width="8.7109375" style="14" customWidth="1"/>
    <col min="8" max="8" width="7.140625" style="14" customWidth="1"/>
    <col min="9" max="9" width="5.140625" style="15" customWidth="1"/>
    <col min="10" max="10" width="8.7109375" style="14" customWidth="1"/>
    <col min="11" max="11" width="7.140625" style="14" customWidth="1"/>
    <col min="12" max="12" width="5.140625" style="15" customWidth="1"/>
    <col min="13" max="13" width="8.7109375" style="14" customWidth="1"/>
    <col min="14" max="14" width="7.140625" style="14" customWidth="1"/>
    <col min="15" max="15" width="5.140625" style="15" customWidth="1"/>
    <col min="16" max="16" width="8.7109375" style="14" customWidth="1"/>
    <col min="17" max="17" width="7.140625" style="14" customWidth="1"/>
    <col min="18" max="18" width="5.140625" style="15" customWidth="1"/>
    <col min="19" max="19" width="8.7109375" style="15" customWidth="1"/>
    <col min="20" max="20" width="7.140625" style="14" customWidth="1"/>
    <col min="21" max="21" width="5.140625" style="15" customWidth="1"/>
    <col min="22" max="22" width="8.7109375" style="14" customWidth="1"/>
    <col min="23" max="23" width="7.140625" style="14" customWidth="1"/>
    <col min="24" max="24" width="5.140625" style="15" customWidth="1"/>
    <col min="25" max="25" width="8.7109375" style="14" customWidth="1"/>
    <col min="26" max="26" width="7.140625" style="14" customWidth="1"/>
    <col min="27" max="27" width="5.140625" style="15" customWidth="1"/>
    <col min="28" max="28" width="8.7109375" style="14" customWidth="1"/>
    <col min="29" max="29" width="7.140625" style="14" customWidth="1"/>
    <col min="30" max="30" width="5.140625" style="15" customWidth="1"/>
    <col min="31" max="31" width="8.7109375" style="14" customWidth="1"/>
    <col min="32" max="32" width="7.140625" style="14" customWidth="1"/>
    <col min="33" max="33" width="5.140625" style="15" customWidth="1"/>
    <col min="34" max="34" width="8.7109375" style="14" customWidth="1"/>
    <col min="35" max="35" width="7.140625" style="14" customWidth="1"/>
    <col min="36" max="36" width="5.140625" style="15" customWidth="1"/>
    <col min="37" max="114" width="11.42578125" style="13"/>
    <col min="115" max="16384" width="11.42578125" style="30"/>
  </cols>
  <sheetData>
    <row r="1" spans="1:114" s="13" customFormat="1" x14ac:dyDescent="0.25">
      <c r="A1" s="33" t="str">
        <f>"TABLEAU RA "&amp;feries!B1</f>
        <v>TABLEAU RA 2017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2" spans="1:114" s="13" customFormat="1" x14ac:dyDescent="0.25">
      <c r="A2" s="14"/>
      <c r="B2" s="14"/>
      <c r="C2" s="15"/>
      <c r="D2" s="14"/>
      <c r="E2" s="14"/>
      <c r="F2" s="15"/>
      <c r="G2" s="14"/>
      <c r="H2" s="14"/>
      <c r="I2" s="15"/>
      <c r="J2" s="14"/>
      <c r="K2" s="14"/>
      <c r="L2" s="15"/>
      <c r="M2" s="14"/>
      <c r="N2" s="14"/>
      <c r="O2" s="15"/>
      <c r="P2" s="14"/>
      <c r="Q2" s="14"/>
      <c r="R2" s="15"/>
      <c r="S2" s="15"/>
      <c r="T2" s="14"/>
      <c r="U2" s="15"/>
      <c r="V2" s="14"/>
      <c r="W2" s="14"/>
      <c r="X2" s="15"/>
      <c r="Y2" s="14"/>
      <c r="Z2" s="14"/>
      <c r="AA2" s="15"/>
      <c r="AB2" s="14"/>
      <c r="AC2" s="14"/>
      <c r="AD2" s="15"/>
      <c r="AE2" s="14"/>
      <c r="AF2" s="14"/>
      <c r="AG2" s="15"/>
      <c r="AH2" s="14"/>
      <c r="AI2" s="14"/>
      <c r="AJ2" s="15"/>
    </row>
    <row r="3" spans="1:114" s="13" customFormat="1" x14ac:dyDescent="0.25">
      <c r="A3" s="16" t="s">
        <v>10</v>
      </c>
      <c r="B3" s="17"/>
      <c r="C3" s="19"/>
      <c r="E3" s="18" t="s">
        <v>9</v>
      </c>
      <c r="F3" s="19"/>
      <c r="G3" s="17"/>
      <c r="I3" s="19"/>
      <c r="J3" s="18" t="s">
        <v>30</v>
      </c>
      <c r="L3" s="19"/>
      <c r="O3" s="19"/>
      <c r="R3" s="19"/>
      <c r="S3" s="19"/>
      <c r="T3" s="20"/>
      <c r="U3" s="19"/>
      <c r="V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</row>
    <row r="4" spans="1:114" s="13" customFormat="1" x14ac:dyDescent="0.25">
      <c r="C4" s="19"/>
      <c r="F4" s="19"/>
      <c r="I4" s="19"/>
      <c r="L4" s="19"/>
      <c r="O4" s="19"/>
      <c r="R4" s="19"/>
      <c r="S4" s="19"/>
      <c r="U4" s="19"/>
      <c r="X4" s="20"/>
      <c r="Y4" s="20"/>
      <c r="Z4" s="20"/>
      <c r="AA4" s="20"/>
      <c r="AB4" s="20"/>
      <c r="AC4" s="20"/>
      <c r="AD4" s="19"/>
      <c r="AG4" s="19"/>
      <c r="AJ4" s="19"/>
    </row>
    <row r="5" spans="1:114" s="13" customFormat="1" ht="15" x14ac:dyDescent="0.25">
      <c r="A5" s="134">
        <v>42736</v>
      </c>
      <c r="B5" s="134">
        <v>42736</v>
      </c>
      <c r="C5" s="134">
        <v>42736</v>
      </c>
      <c r="D5" s="134">
        <v>42767</v>
      </c>
      <c r="E5" s="134">
        <v>42767</v>
      </c>
      <c r="F5" s="134">
        <v>42767</v>
      </c>
      <c r="G5" s="134">
        <v>42795</v>
      </c>
      <c r="H5" s="134">
        <v>42796</v>
      </c>
      <c r="I5" s="134">
        <v>42797</v>
      </c>
      <c r="J5" s="134">
        <v>42826</v>
      </c>
      <c r="K5" s="134">
        <v>42827</v>
      </c>
      <c r="L5" s="134">
        <v>42828</v>
      </c>
      <c r="M5" s="134">
        <v>42856</v>
      </c>
      <c r="N5" s="134">
        <v>42857</v>
      </c>
      <c r="O5" s="134">
        <v>42858</v>
      </c>
      <c r="P5" s="134">
        <v>42887</v>
      </c>
      <c r="Q5" s="134">
        <v>42888</v>
      </c>
      <c r="R5" s="134">
        <v>42889</v>
      </c>
      <c r="S5" s="134">
        <v>42917</v>
      </c>
      <c r="T5" s="134">
        <v>42918</v>
      </c>
      <c r="U5" s="134">
        <v>42919</v>
      </c>
      <c r="V5" s="134">
        <v>42948</v>
      </c>
      <c r="W5" s="134">
        <v>42949</v>
      </c>
      <c r="X5" s="134">
        <v>42950</v>
      </c>
      <c r="Y5" s="134">
        <v>42979</v>
      </c>
      <c r="Z5" s="134">
        <v>42980</v>
      </c>
      <c r="AA5" s="134">
        <v>42981</v>
      </c>
      <c r="AB5" s="134">
        <v>43009</v>
      </c>
      <c r="AC5" s="134">
        <v>43010</v>
      </c>
      <c r="AD5" s="134">
        <v>43011</v>
      </c>
      <c r="AE5" s="134">
        <v>43040</v>
      </c>
      <c r="AF5" s="134">
        <v>43041</v>
      </c>
      <c r="AG5" s="134">
        <v>43042</v>
      </c>
      <c r="AH5" s="134">
        <v>43070</v>
      </c>
      <c r="AI5" s="134">
        <v>43071</v>
      </c>
      <c r="AJ5" s="134">
        <v>43072</v>
      </c>
    </row>
    <row r="6" spans="1:114" s="21" customFormat="1" ht="23.25" customHeight="1" x14ac:dyDescent="0.25">
      <c r="A6" s="126">
        <f>DATE(feries!$B$1,1,1)</f>
        <v>42736</v>
      </c>
      <c r="B6" s="127"/>
      <c r="C6" s="128"/>
      <c r="D6" s="129">
        <f>DATE(feries!$B$1,2,1)</f>
        <v>42767</v>
      </c>
      <c r="E6" s="130"/>
      <c r="F6" s="131"/>
      <c r="G6" s="126">
        <f>DATE(feries!$B$1,3,1)</f>
        <v>42795</v>
      </c>
      <c r="H6" s="127"/>
      <c r="I6" s="128"/>
      <c r="J6" s="129">
        <f>DATE(feries!$B$1,4,1)</f>
        <v>42826</v>
      </c>
      <c r="K6" s="130"/>
      <c r="L6" s="131"/>
      <c r="M6" s="126">
        <f>DATE(feries!$B$1,5,1)</f>
        <v>42856</v>
      </c>
      <c r="N6" s="127"/>
      <c r="O6" s="128"/>
      <c r="P6" s="129">
        <f>DATE(feries!$B$1,6,1)</f>
        <v>42887</v>
      </c>
      <c r="Q6" s="130"/>
      <c r="R6" s="131"/>
      <c r="S6" s="126">
        <f>DATE(feries!$B$1,7,1)</f>
        <v>42917</v>
      </c>
      <c r="T6" s="127"/>
      <c r="U6" s="128"/>
      <c r="V6" s="129">
        <f>DATE(feries!$B$1,8,1)</f>
        <v>42948</v>
      </c>
      <c r="W6" s="130"/>
      <c r="X6" s="131"/>
      <c r="Y6" s="126">
        <f>DATE(feries!$B$1,9,1)</f>
        <v>42979</v>
      </c>
      <c r="Z6" s="127"/>
      <c r="AA6" s="128"/>
      <c r="AB6" s="129">
        <f>DATE(feries!$B$1,10,1)</f>
        <v>43009</v>
      </c>
      <c r="AC6" s="130"/>
      <c r="AD6" s="131"/>
      <c r="AE6" s="126">
        <f>DATE(feries!$B$1,11,1)</f>
        <v>43040</v>
      </c>
      <c r="AF6" s="127"/>
      <c r="AG6" s="128"/>
      <c r="AH6" s="129">
        <f>DATE(feries!$B$1,12,1)</f>
        <v>43070</v>
      </c>
      <c r="AI6" s="130"/>
      <c r="AJ6" s="131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</row>
    <row r="7" spans="1:114" s="23" customFormat="1" ht="18" customHeight="1" x14ac:dyDescent="0.25">
      <c r="A7" s="34">
        <f>A6</f>
        <v>42736</v>
      </c>
      <c r="B7" s="35"/>
      <c r="C7" s="36"/>
      <c r="D7" s="37">
        <f>D6</f>
        <v>42767</v>
      </c>
      <c r="E7" s="38"/>
      <c r="F7" s="36"/>
      <c r="G7" s="37">
        <f>G6</f>
        <v>42795</v>
      </c>
      <c r="H7" s="38"/>
      <c r="I7" s="36"/>
      <c r="J7" s="37">
        <f>J6</f>
        <v>42826</v>
      </c>
      <c r="K7" s="38"/>
      <c r="L7" s="36"/>
      <c r="M7" s="37">
        <f>M6</f>
        <v>42856</v>
      </c>
      <c r="N7" s="38"/>
      <c r="O7" s="36" t="s">
        <v>23</v>
      </c>
      <c r="P7" s="37">
        <f>P6</f>
        <v>42887</v>
      </c>
      <c r="Q7" s="38"/>
      <c r="R7" s="36"/>
      <c r="S7" s="37">
        <f>S6</f>
        <v>42917</v>
      </c>
      <c r="T7" s="38"/>
      <c r="U7" s="36"/>
      <c r="V7" s="37">
        <f>V6</f>
        <v>42948</v>
      </c>
      <c r="W7" s="38"/>
      <c r="X7" s="36"/>
      <c r="Y7" s="37">
        <f>Y6</f>
        <v>42979</v>
      </c>
      <c r="Z7" s="38"/>
      <c r="AA7" s="36"/>
      <c r="AB7" s="37">
        <f>AB6</f>
        <v>43009</v>
      </c>
      <c r="AC7" s="38"/>
      <c r="AD7" s="36"/>
      <c r="AE7" s="37">
        <f>AE6</f>
        <v>43040</v>
      </c>
      <c r="AF7" s="38"/>
      <c r="AG7" s="36" t="s">
        <v>23</v>
      </c>
      <c r="AH7" s="37">
        <f>AH6</f>
        <v>43070</v>
      </c>
      <c r="AI7" s="38"/>
      <c r="AJ7" s="39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</row>
    <row r="8" spans="1:114" s="23" customFormat="1" ht="18" customHeight="1" x14ac:dyDescent="0.25">
      <c r="A8" s="32">
        <f t="shared" ref="A8:A37" si="0">IF(A7="","",IF(MONTH(A7+1)=MONTH(A7),A7+1,""))</f>
        <v>42737</v>
      </c>
      <c r="B8" s="40"/>
      <c r="C8" s="41"/>
      <c r="D8" s="42">
        <f t="shared" ref="D8:D37" si="1">IF(D7="","",IF(MONTH(D7+1)=MONTH(D7),D7+1,""))</f>
        <v>42768</v>
      </c>
      <c r="E8" s="43"/>
      <c r="F8" s="41"/>
      <c r="G8" s="42">
        <f t="shared" ref="G8:G37" si="2">IF(G7="","",IF(MONTH(G7+1)=MONTH(G7),G7+1,""))</f>
        <v>42796</v>
      </c>
      <c r="H8" s="43"/>
      <c r="I8" s="41"/>
      <c r="J8" s="42">
        <f t="shared" ref="J8:J37" si="3">IF(J7="","",IF(MONTH(J7+1)=MONTH(J7),J7+1,""))</f>
        <v>42827</v>
      </c>
      <c r="K8" s="43"/>
      <c r="L8" s="41"/>
      <c r="M8" s="42">
        <f t="shared" ref="M8:M37" si="4">IF(M7="","",IF(MONTH(M7+1)=MONTH(M7),M7+1,""))</f>
        <v>42857</v>
      </c>
      <c r="N8" s="43"/>
      <c r="O8" s="41"/>
      <c r="P8" s="42">
        <f t="shared" ref="P8:P37" si="5">IF(P7="","",IF(MONTH(P7+1)=MONTH(P7),P7+1,""))</f>
        <v>42888</v>
      </c>
      <c r="Q8" s="43"/>
      <c r="R8" s="41"/>
      <c r="S8" s="42">
        <f t="shared" ref="S8:S37" si="6">IF(S7="","",IF(MONTH(S7+1)=MONTH(S7),S7+1,""))</f>
        <v>42918</v>
      </c>
      <c r="T8" s="43"/>
      <c r="U8" s="41"/>
      <c r="V8" s="42">
        <f t="shared" ref="V8:V37" si="7">IF(V7="","",IF(MONTH(V7+1)=MONTH(V7),V7+1,""))</f>
        <v>42949</v>
      </c>
      <c r="W8" s="43"/>
      <c r="X8" s="41"/>
      <c r="Y8" s="42">
        <f t="shared" ref="Y8:Y37" si="8">IF(Y7="","",IF(MONTH(Y7+1)=MONTH(Y7),Y7+1,""))</f>
        <v>42980</v>
      </c>
      <c r="Z8" s="43"/>
      <c r="AA8" s="41"/>
      <c r="AB8" s="42">
        <f t="shared" ref="AB8:AB37" si="9">IF(AB7="","",IF(MONTH(AB7+1)=MONTH(AB7),AB7+1,""))</f>
        <v>43010</v>
      </c>
      <c r="AC8" s="43"/>
      <c r="AD8" s="41"/>
      <c r="AE8" s="42">
        <f t="shared" ref="AE8:AE37" si="10">IF(AE7="","",IF(MONTH(AE7+1)=MONTH(AE7),AE7+1,""))</f>
        <v>43041</v>
      </c>
      <c r="AF8" s="43"/>
      <c r="AG8" s="41"/>
      <c r="AH8" s="42">
        <f t="shared" ref="AH8:AH37" si="11">IF(AH7="","",IF(MONTH(AH7+1)=MONTH(AH7),AH7+1,""))</f>
        <v>43071</v>
      </c>
      <c r="AI8" s="43"/>
      <c r="AJ8" s="44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</row>
    <row r="9" spans="1:114" s="23" customFormat="1" ht="18" customHeight="1" x14ac:dyDescent="0.25">
      <c r="A9" s="32">
        <f t="shared" si="0"/>
        <v>42738</v>
      </c>
      <c r="B9" s="40"/>
      <c r="C9" s="41"/>
      <c r="D9" s="42">
        <f t="shared" si="1"/>
        <v>42769</v>
      </c>
      <c r="E9" s="43"/>
      <c r="F9" s="41"/>
      <c r="G9" s="42">
        <f t="shared" si="2"/>
        <v>42797</v>
      </c>
      <c r="H9" s="43"/>
      <c r="I9" s="41"/>
      <c r="J9" s="42">
        <f t="shared" si="3"/>
        <v>42828</v>
      </c>
      <c r="K9" s="43"/>
      <c r="L9" s="41"/>
      <c r="M9" s="42">
        <f t="shared" si="4"/>
        <v>42858</v>
      </c>
      <c r="N9" s="43"/>
      <c r="O9" s="41"/>
      <c r="P9" s="42">
        <f t="shared" si="5"/>
        <v>42889</v>
      </c>
      <c r="Q9" s="43"/>
      <c r="R9" s="41"/>
      <c r="S9" s="42">
        <f t="shared" si="6"/>
        <v>42919</v>
      </c>
      <c r="T9" s="43"/>
      <c r="U9" s="41"/>
      <c r="V9" s="42">
        <f t="shared" si="7"/>
        <v>42950</v>
      </c>
      <c r="W9" s="43"/>
      <c r="X9" s="41"/>
      <c r="Y9" s="42">
        <f t="shared" si="8"/>
        <v>42981</v>
      </c>
      <c r="Z9" s="43"/>
      <c r="AA9" s="41"/>
      <c r="AB9" s="42">
        <f t="shared" si="9"/>
        <v>43011</v>
      </c>
      <c r="AC9" s="43"/>
      <c r="AD9" s="41"/>
      <c r="AE9" s="42">
        <f t="shared" si="10"/>
        <v>43042</v>
      </c>
      <c r="AF9" s="43"/>
      <c r="AG9" s="41"/>
      <c r="AH9" s="42">
        <f t="shared" si="11"/>
        <v>43072</v>
      </c>
      <c r="AI9" s="43"/>
      <c r="AJ9" s="44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</row>
    <row r="10" spans="1:114" s="23" customFormat="1" ht="18" customHeight="1" x14ac:dyDescent="0.25">
      <c r="A10" s="32">
        <f t="shared" si="0"/>
        <v>42739</v>
      </c>
      <c r="B10" s="40"/>
      <c r="C10" s="41"/>
      <c r="D10" s="42">
        <f t="shared" si="1"/>
        <v>42770</v>
      </c>
      <c r="E10" s="43"/>
      <c r="F10" s="41"/>
      <c r="G10" s="42">
        <f t="shared" si="2"/>
        <v>42798</v>
      </c>
      <c r="H10" s="43"/>
      <c r="I10" s="41"/>
      <c r="J10" s="42">
        <f t="shared" si="3"/>
        <v>42829</v>
      </c>
      <c r="K10" s="43"/>
      <c r="L10" s="41"/>
      <c r="M10" s="42">
        <f t="shared" si="4"/>
        <v>42859</v>
      </c>
      <c r="N10" s="43"/>
      <c r="O10" s="41"/>
      <c r="P10" s="42">
        <f t="shared" si="5"/>
        <v>42890</v>
      </c>
      <c r="Q10" s="43"/>
      <c r="R10" s="41"/>
      <c r="S10" s="42">
        <f t="shared" si="6"/>
        <v>42920</v>
      </c>
      <c r="T10" s="43"/>
      <c r="U10" s="41"/>
      <c r="V10" s="42">
        <f t="shared" si="7"/>
        <v>42951</v>
      </c>
      <c r="W10" s="43"/>
      <c r="X10" s="41"/>
      <c r="Y10" s="42">
        <f t="shared" si="8"/>
        <v>42982</v>
      </c>
      <c r="Z10" s="43"/>
      <c r="AA10" s="41"/>
      <c r="AB10" s="42">
        <f t="shared" si="9"/>
        <v>43012</v>
      </c>
      <c r="AC10" s="43"/>
      <c r="AD10" s="41"/>
      <c r="AE10" s="42">
        <f t="shared" si="10"/>
        <v>43043</v>
      </c>
      <c r="AF10" s="43"/>
      <c r="AG10" s="41"/>
      <c r="AH10" s="42">
        <f t="shared" si="11"/>
        <v>43073</v>
      </c>
      <c r="AI10" s="43"/>
      <c r="AJ10" s="44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</row>
    <row r="11" spans="1:114" s="23" customFormat="1" ht="18" customHeight="1" x14ac:dyDescent="0.25">
      <c r="A11" s="32">
        <f t="shared" si="0"/>
        <v>42740</v>
      </c>
      <c r="B11" s="40"/>
      <c r="C11" s="41"/>
      <c r="D11" s="42">
        <f t="shared" si="1"/>
        <v>42771</v>
      </c>
      <c r="E11" s="43"/>
      <c r="F11" s="41"/>
      <c r="G11" s="42">
        <f t="shared" si="2"/>
        <v>42799</v>
      </c>
      <c r="H11" s="43"/>
      <c r="I11" s="41"/>
      <c r="J11" s="42">
        <f t="shared" si="3"/>
        <v>42830</v>
      </c>
      <c r="K11" s="43"/>
      <c r="L11" s="41"/>
      <c r="M11" s="42">
        <f t="shared" si="4"/>
        <v>42860</v>
      </c>
      <c r="N11" s="43"/>
      <c r="O11" s="41"/>
      <c r="P11" s="42">
        <f t="shared" si="5"/>
        <v>42891</v>
      </c>
      <c r="Q11" s="43"/>
      <c r="R11" s="41"/>
      <c r="S11" s="42">
        <f t="shared" si="6"/>
        <v>42921</v>
      </c>
      <c r="T11" s="43"/>
      <c r="U11" s="41"/>
      <c r="V11" s="42">
        <f t="shared" si="7"/>
        <v>42952</v>
      </c>
      <c r="W11" s="43"/>
      <c r="X11" s="41"/>
      <c r="Y11" s="42">
        <f t="shared" si="8"/>
        <v>42983</v>
      </c>
      <c r="Z11" s="43"/>
      <c r="AA11" s="41"/>
      <c r="AB11" s="42">
        <f t="shared" si="9"/>
        <v>43013</v>
      </c>
      <c r="AC11" s="43"/>
      <c r="AD11" s="41"/>
      <c r="AE11" s="42">
        <f t="shared" si="10"/>
        <v>43044</v>
      </c>
      <c r="AF11" s="43"/>
      <c r="AG11" s="41"/>
      <c r="AH11" s="42">
        <f t="shared" si="11"/>
        <v>43074</v>
      </c>
      <c r="AI11" s="43"/>
      <c r="AJ11" s="44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</row>
    <row r="12" spans="1:114" s="23" customFormat="1" ht="18" customHeight="1" x14ac:dyDescent="0.25">
      <c r="A12" s="32">
        <f t="shared" si="0"/>
        <v>42741</v>
      </c>
      <c r="B12" s="40"/>
      <c r="C12" s="41"/>
      <c r="D12" s="42">
        <f t="shared" si="1"/>
        <v>42772</v>
      </c>
      <c r="E12" s="43"/>
      <c r="F12" s="41"/>
      <c r="G12" s="42">
        <f t="shared" si="2"/>
        <v>42800</v>
      </c>
      <c r="H12" s="43"/>
      <c r="I12" s="41"/>
      <c r="J12" s="42">
        <f t="shared" si="3"/>
        <v>42831</v>
      </c>
      <c r="K12" s="43"/>
      <c r="L12" s="41"/>
      <c r="M12" s="42">
        <f t="shared" si="4"/>
        <v>42861</v>
      </c>
      <c r="N12" s="43"/>
      <c r="O12" s="41"/>
      <c r="P12" s="42">
        <f t="shared" si="5"/>
        <v>42892</v>
      </c>
      <c r="Q12" s="43"/>
      <c r="R12" s="41"/>
      <c r="S12" s="42">
        <f t="shared" si="6"/>
        <v>42922</v>
      </c>
      <c r="T12" s="43"/>
      <c r="U12" s="41"/>
      <c r="V12" s="42">
        <f t="shared" si="7"/>
        <v>42953</v>
      </c>
      <c r="W12" s="43"/>
      <c r="X12" s="41"/>
      <c r="Y12" s="42">
        <f t="shared" si="8"/>
        <v>42984</v>
      </c>
      <c r="Z12" s="43"/>
      <c r="AA12" s="41"/>
      <c r="AB12" s="42">
        <f t="shared" si="9"/>
        <v>43014</v>
      </c>
      <c r="AC12" s="43"/>
      <c r="AD12" s="41"/>
      <c r="AE12" s="42">
        <f t="shared" si="10"/>
        <v>43045</v>
      </c>
      <c r="AF12" s="43"/>
      <c r="AG12" s="41"/>
      <c r="AH12" s="42">
        <f t="shared" si="11"/>
        <v>43075</v>
      </c>
      <c r="AI12" s="43"/>
      <c r="AJ12" s="44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</row>
    <row r="13" spans="1:114" s="23" customFormat="1" ht="18" customHeight="1" x14ac:dyDescent="0.25">
      <c r="A13" s="32">
        <f t="shared" si="0"/>
        <v>42742</v>
      </c>
      <c r="B13" s="40"/>
      <c r="C13" s="41"/>
      <c r="D13" s="42">
        <f t="shared" si="1"/>
        <v>42773</v>
      </c>
      <c r="E13" s="43"/>
      <c r="F13" s="41"/>
      <c r="G13" s="42">
        <f t="shared" si="2"/>
        <v>42801</v>
      </c>
      <c r="H13" s="43"/>
      <c r="I13" s="41"/>
      <c r="J13" s="42">
        <f t="shared" si="3"/>
        <v>42832</v>
      </c>
      <c r="K13" s="43"/>
      <c r="L13" s="41"/>
      <c r="M13" s="42">
        <f t="shared" si="4"/>
        <v>42862</v>
      </c>
      <c r="N13" s="43"/>
      <c r="O13" s="41"/>
      <c r="P13" s="42">
        <f t="shared" si="5"/>
        <v>42893</v>
      </c>
      <c r="Q13" s="43"/>
      <c r="R13" s="41"/>
      <c r="S13" s="42">
        <f t="shared" si="6"/>
        <v>42923</v>
      </c>
      <c r="T13" s="43"/>
      <c r="U13" s="41"/>
      <c r="V13" s="42">
        <f t="shared" si="7"/>
        <v>42954</v>
      </c>
      <c r="W13" s="43"/>
      <c r="X13" s="41"/>
      <c r="Y13" s="42">
        <f t="shared" si="8"/>
        <v>42985</v>
      </c>
      <c r="Z13" s="43"/>
      <c r="AA13" s="41"/>
      <c r="AB13" s="42">
        <f t="shared" si="9"/>
        <v>43015</v>
      </c>
      <c r="AC13" s="43"/>
      <c r="AD13" s="41"/>
      <c r="AE13" s="42">
        <f t="shared" si="10"/>
        <v>43046</v>
      </c>
      <c r="AF13" s="43"/>
      <c r="AG13" s="41"/>
      <c r="AH13" s="42">
        <f t="shared" si="11"/>
        <v>43076</v>
      </c>
      <c r="AI13" s="43"/>
      <c r="AJ13" s="44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</row>
    <row r="14" spans="1:114" s="23" customFormat="1" ht="18" customHeight="1" x14ac:dyDescent="0.25">
      <c r="A14" s="32">
        <f>IF(A13="","",IF(MONTH(A13+1)=MONTH(A13),A13+1,""))</f>
        <v>42743</v>
      </c>
      <c r="B14" s="40"/>
      <c r="C14" s="41"/>
      <c r="D14" s="42">
        <f t="shared" si="1"/>
        <v>42774</v>
      </c>
      <c r="E14" s="43"/>
      <c r="F14" s="41"/>
      <c r="G14" s="42">
        <f t="shared" si="2"/>
        <v>42802</v>
      </c>
      <c r="H14" s="38"/>
      <c r="I14" s="41"/>
      <c r="J14" s="42">
        <f t="shared" si="3"/>
        <v>42833</v>
      </c>
      <c r="K14" s="43"/>
      <c r="L14" s="41"/>
      <c r="M14" s="42">
        <f t="shared" si="4"/>
        <v>42863</v>
      </c>
      <c r="N14" s="43"/>
      <c r="O14" s="41" t="s">
        <v>23</v>
      </c>
      <c r="P14" s="42">
        <f t="shared" si="5"/>
        <v>42894</v>
      </c>
      <c r="Q14" s="43"/>
      <c r="R14" s="41"/>
      <c r="S14" s="42">
        <f t="shared" si="6"/>
        <v>42924</v>
      </c>
      <c r="T14" s="43"/>
      <c r="U14" s="41"/>
      <c r="V14" s="42">
        <f t="shared" si="7"/>
        <v>42955</v>
      </c>
      <c r="W14" s="43"/>
      <c r="X14" s="41"/>
      <c r="Y14" s="42">
        <f t="shared" si="8"/>
        <v>42986</v>
      </c>
      <c r="Z14" s="43"/>
      <c r="AA14" s="41"/>
      <c r="AB14" s="42">
        <f t="shared" si="9"/>
        <v>43016</v>
      </c>
      <c r="AC14" s="43"/>
      <c r="AD14" s="41"/>
      <c r="AE14" s="42">
        <f t="shared" si="10"/>
        <v>43047</v>
      </c>
      <c r="AF14" s="43"/>
      <c r="AG14" s="41"/>
      <c r="AH14" s="42">
        <f t="shared" si="11"/>
        <v>43077</v>
      </c>
      <c r="AI14" s="43"/>
      <c r="AJ14" s="44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</row>
    <row r="15" spans="1:114" s="23" customFormat="1" ht="18" customHeight="1" x14ac:dyDescent="0.25">
      <c r="A15" s="32">
        <f t="shared" si="0"/>
        <v>42744</v>
      </c>
      <c r="B15" s="40"/>
      <c r="C15" s="41"/>
      <c r="D15" s="42">
        <f t="shared" si="1"/>
        <v>42775</v>
      </c>
      <c r="E15" s="43"/>
      <c r="F15" s="41"/>
      <c r="G15" s="42">
        <f t="shared" si="2"/>
        <v>42803</v>
      </c>
      <c r="H15" s="43"/>
      <c r="I15" s="41"/>
      <c r="J15" s="42">
        <f t="shared" si="3"/>
        <v>42834</v>
      </c>
      <c r="K15" s="43"/>
      <c r="L15" s="41"/>
      <c r="M15" s="42">
        <f t="shared" si="4"/>
        <v>42864</v>
      </c>
      <c r="N15" s="43"/>
      <c r="O15" s="41"/>
      <c r="P15" s="42">
        <f t="shared" si="5"/>
        <v>42895</v>
      </c>
      <c r="Q15" s="43"/>
      <c r="R15" s="41"/>
      <c r="S15" s="42">
        <f t="shared" si="6"/>
        <v>42925</v>
      </c>
      <c r="T15" s="43"/>
      <c r="U15" s="41"/>
      <c r="V15" s="42">
        <f t="shared" si="7"/>
        <v>42956</v>
      </c>
      <c r="W15" s="43"/>
      <c r="X15" s="41"/>
      <c r="Y15" s="42">
        <f t="shared" si="8"/>
        <v>42987</v>
      </c>
      <c r="Z15" s="43"/>
      <c r="AA15" s="41"/>
      <c r="AB15" s="42">
        <f t="shared" si="9"/>
        <v>43017</v>
      </c>
      <c r="AC15" s="43"/>
      <c r="AD15" s="41"/>
      <c r="AE15" s="42">
        <f t="shared" si="10"/>
        <v>43048</v>
      </c>
      <c r="AF15" s="43"/>
      <c r="AG15" s="41"/>
      <c r="AH15" s="42">
        <f t="shared" si="11"/>
        <v>43078</v>
      </c>
      <c r="AI15" s="43"/>
      <c r="AJ15" s="44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</row>
    <row r="16" spans="1:114" s="23" customFormat="1" ht="18" customHeight="1" x14ac:dyDescent="0.25">
      <c r="A16" s="32">
        <f t="shared" si="0"/>
        <v>42745</v>
      </c>
      <c r="B16" s="40"/>
      <c r="C16" s="41"/>
      <c r="D16" s="42">
        <f t="shared" si="1"/>
        <v>42776</v>
      </c>
      <c r="E16" s="43"/>
      <c r="F16" s="41"/>
      <c r="G16" s="42">
        <f t="shared" si="2"/>
        <v>42804</v>
      </c>
      <c r="H16" s="43"/>
      <c r="I16" s="41"/>
      <c r="J16" s="42">
        <f t="shared" si="3"/>
        <v>42835</v>
      </c>
      <c r="K16" s="43"/>
      <c r="L16" s="41"/>
      <c r="M16" s="42">
        <f t="shared" si="4"/>
        <v>42865</v>
      </c>
      <c r="N16" s="43"/>
      <c r="O16" s="41"/>
      <c r="P16" s="42">
        <f t="shared" si="5"/>
        <v>42896</v>
      </c>
      <c r="Q16" s="43"/>
      <c r="R16" s="41"/>
      <c r="S16" s="42">
        <f t="shared" si="6"/>
        <v>42926</v>
      </c>
      <c r="T16" s="43"/>
      <c r="U16" s="41"/>
      <c r="V16" s="42">
        <f t="shared" si="7"/>
        <v>42957</v>
      </c>
      <c r="W16" s="43"/>
      <c r="X16" s="41"/>
      <c r="Y16" s="42">
        <f t="shared" si="8"/>
        <v>42988</v>
      </c>
      <c r="Z16" s="43"/>
      <c r="AA16" s="41"/>
      <c r="AB16" s="42">
        <f t="shared" si="9"/>
        <v>43018</v>
      </c>
      <c r="AC16" s="43"/>
      <c r="AD16" s="41"/>
      <c r="AE16" s="42">
        <f t="shared" si="10"/>
        <v>43049</v>
      </c>
      <c r="AF16" s="43"/>
      <c r="AG16" s="41"/>
      <c r="AH16" s="42">
        <f t="shared" si="11"/>
        <v>43079</v>
      </c>
      <c r="AI16" s="43"/>
      <c r="AJ16" s="44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</row>
    <row r="17" spans="1:114" s="23" customFormat="1" ht="18" customHeight="1" x14ac:dyDescent="0.25">
      <c r="A17" s="32">
        <f t="shared" si="0"/>
        <v>42746</v>
      </c>
      <c r="B17" s="40"/>
      <c r="C17" s="41"/>
      <c r="D17" s="42">
        <f t="shared" si="1"/>
        <v>42777</v>
      </c>
      <c r="E17" s="43"/>
      <c r="F17" s="41"/>
      <c r="G17" s="42">
        <f t="shared" si="2"/>
        <v>42805</v>
      </c>
      <c r="H17" s="43"/>
      <c r="I17" s="41"/>
      <c r="J17" s="42">
        <f t="shared" si="3"/>
        <v>42836</v>
      </c>
      <c r="K17" s="43"/>
      <c r="L17" s="41"/>
      <c r="M17" s="42">
        <f t="shared" si="4"/>
        <v>42866</v>
      </c>
      <c r="N17" s="43"/>
      <c r="O17" s="41"/>
      <c r="P17" s="42">
        <f t="shared" si="5"/>
        <v>42897</v>
      </c>
      <c r="Q17" s="43"/>
      <c r="R17" s="41"/>
      <c r="S17" s="42">
        <f t="shared" si="6"/>
        <v>42927</v>
      </c>
      <c r="T17" s="43"/>
      <c r="U17" s="41"/>
      <c r="V17" s="42">
        <f t="shared" si="7"/>
        <v>42958</v>
      </c>
      <c r="W17" s="43"/>
      <c r="X17" s="41"/>
      <c r="Y17" s="42">
        <f t="shared" si="8"/>
        <v>42989</v>
      </c>
      <c r="Z17" s="43"/>
      <c r="AA17" s="41"/>
      <c r="AB17" s="42">
        <f t="shared" si="9"/>
        <v>43019</v>
      </c>
      <c r="AC17" s="43"/>
      <c r="AD17" s="41"/>
      <c r="AE17" s="42">
        <f t="shared" si="10"/>
        <v>43050</v>
      </c>
      <c r="AF17" s="43"/>
      <c r="AG17" s="41"/>
      <c r="AH17" s="42">
        <f t="shared" si="11"/>
        <v>43080</v>
      </c>
      <c r="AI17" s="43"/>
      <c r="AJ17" s="44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</row>
    <row r="18" spans="1:114" s="23" customFormat="1" ht="18" customHeight="1" x14ac:dyDescent="0.25">
      <c r="A18" s="32">
        <f t="shared" si="0"/>
        <v>42747</v>
      </c>
      <c r="B18" s="40"/>
      <c r="C18" s="41"/>
      <c r="D18" s="42">
        <f t="shared" si="1"/>
        <v>42778</v>
      </c>
      <c r="E18" s="43"/>
      <c r="F18" s="41"/>
      <c r="G18" s="42">
        <f t="shared" si="2"/>
        <v>42806</v>
      </c>
      <c r="H18" s="43"/>
      <c r="I18" s="41"/>
      <c r="J18" s="42">
        <f t="shared" si="3"/>
        <v>42837</v>
      </c>
      <c r="K18" s="43"/>
      <c r="L18" s="41"/>
      <c r="M18" s="42">
        <f t="shared" si="4"/>
        <v>42867</v>
      </c>
      <c r="N18" s="43"/>
      <c r="O18" s="41"/>
      <c r="P18" s="42">
        <f t="shared" si="5"/>
        <v>42898</v>
      </c>
      <c r="Q18" s="43"/>
      <c r="R18" s="41"/>
      <c r="S18" s="42">
        <f t="shared" si="6"/>
        <v>42928</v>
      </c>
      <c r="T18" s="43"/>
      <c r="U18" s="41"/>
      <c r="V18" s="42">
        <f t="shared" si="7"/>
        <v>42959</v>
      </c>
      <c r="W18" s="43"/>
      <c r="X18" s="41"/>
      <c r="Y18" s="42">
        <f t="shared" si="8"/>
        <v>42990</v>
      </c>
      <c r="Z18" s="43"/>
      <c r="AA18" s="41"/>
      <c r="AB18" s="42">
        <f t="shared" si="9"/>
        <v>43020</v>
      </c>
      <c r="AC18" s="43"/>
      <c r="AD18" s="41"/>
      <c r="AE18" s="42">
        <f t="shared" si="10"/>
        <v>43051</v>
      </c>
      <c r="AF18" s="43"/>
      <c r="AG18" s="41"/>
      <c r="AH18" s="42">
        <f t="shared" si="11"/>
        <v>43081</v>
      </c>
      <c r="AI18" s="43"/>
      <c r="AJ18" s="44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</row>
    <row r="19" spans="1:114" s="23" customFormat="1" ht="18" customHeight="1" x14ac:dyDescent="0.25">
      <c r="A19" s="32">
        <f t="shared" si="0"/>
        <v>42748</v>
      </c>
      <c r="B19" s="40"/>
      <c r="C19" s="41"/>
      <c r="D19" s="42">
        <f t="shared" si="1"/>
        <v>42779</v>
      </c>
      <c r="E19" s="43"/>
      <c r="F19" s="41"/>
      <c r="G19" s="42">
        <f t="shared" si="2"/>
        <v>42807</v>
      </c>
      <c r="H19" s="43"/>
      <c r="I19" s="41"/>
      <c r="J19" s="42">
        <f t="shared" si="3"/>
        <v>42838</v>
      </c>
      <c r="K19" s="43"/>
      <c r="L19" s="41"/>
      <c r="M19" s="42">
        <f t="shared" si="4"/>
        <v>42868</v>
      </c>
      <c r="N19" s="43"/>
      <c r="O19" s="41"/>
      <c r="P19" s="42">
        <f t="shared" si="5"/>
        <v>42899</v>
      </c>
      <c r="Q19" s="43"/>
      <c r="R19" s="41"/>
      <c r="S19" s="42">
        <f t="shared" si="6"/>
        <v>42929</v>
      </c>
      <c r="T19" s="43"/>
      <c r="U19" s="41"/>
      <c r="V19" s="42">
        <f t="shared" si="7"/>
        <v>42960</v>
      </c>
      <c r="W19" s="43"/>
      <c r="X19" s="41"/>
      <c r="Y19" s="42">
        <f t="shared" si="8"/>
        <v>42991</v>
      </c>
      <c r="Z19" s="43"/>
      <c r="AA19" s="41"/>
      <c r="AB19" s="42">
        <f t="shared" si="9"/>
        <v>43021</v>
      </c>
      <c r="AC19" s="43"/>
      <c r="AD19" s="41"/>
      <c r="AE19" s="42">
        <f t="shared" si="10"/>
        <v>43052</v>
      </c>
      <c r="AF19" s="43"/>
      <c r="AG19" s="41"/>
      <c r="AH19" s="42">
        <f t="shared" si="11"/>
        <v>43082</v>
      </c>
      <c r="AI19" s="43"/>
      <c r="AJ19" s="44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</row>
    <row r="20" spans="1:114" s="23" customFormat="1" ht="18" customHeight="1" x14ac:dyDescent="0.25">
      <c r="A20" s="32">
        <f t="shared" si="0"/>
        <v>42749</v>
      </c>
      <c r="B20" s="40"/>
      <c r="C20" s="41"/>
      <c r="D20" s="42">
        <f t="shared" si="1"/>
        <v>42780</v>
      </c>
      <c r="E20" s="43"/>
      <c r="F20" s="41"/>
      <c r="G20" s="42">
        <f t="shared" si="2"/>
        <v>42808</v>
      </c>
      <c r="H20" s="43"/>
      <c r="I20" s="41"/>
      <c r="J20" s="42">
        <f t="shared" si="3"/>
        <v>42839</v>
      </c>
      <c r="K20" s="43"/>
      <c r="L20" s="41"/>
      <c r="M20" s="42">
        <f t="shared" si="4"/>
        <v>42869</v>
      </c>
      <c r="N20" s="43"/>
      <c r="O20" s="41"/>
      <c r="P20" s="42">
        <f t="shared" si="5"/>
        <v>42900</v>
      </c>
      <c r="Q20" s="43"/>
      <c r="R20" s="41"/>
      <c r="S20" s="42">
        <f t="shared" si="6"/>
        <v>42930</v>
      </c>
      <c r="T20" s="43"/>
      <c r="U20" s="41" t="s">
        <v>23</v>
      </c>
      <c r="V20" s="42">
        <f t="shared" si="7"/>
        <v>42961</v>
      </c>
      <c r="W20" s="43"/>
      <c r="X20" s="41"/>
      <c r="Y20" s="42">
        <f t="shared" si="8"/>
        <v>42992</v>
      </c>
      <c r="Z20" s="43"/>
      <c r="AA20" s="41"/>
      <c r="AB20" s="42">
        <f t="shared" si="9"/>
        <v>43022</v>
      </c>
      <c r="AC20" s="43"/>
      <c r="AD20" s="41"/>
      <c r="AE20" s="42">
        <f t="shared" si="10"/>
        <v>43053</v>
      </c>
      <c r="AF20" s="43"/>
      <c r="AG20" s="41"/>
      <c r="AH20" s="42">
        <f t="shared" si="11"/>
        <v>43083</v>
      </c>
      <c r="AI20" s="43"/>
      <c r="AJ20" s="44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</row>
    <row r="21" spans="1:114" s="23" customFormat="1" ht="18" customHeight="1" x14ac:dyDescent="0.25">
      <c r="A21" s="32">
        <f t="shared" si="0"/>
        <v>42750</v>
      </c>
      <c r="B21" s="40"/>
      <c r="C21" s="41"/>
      <c r="D21" s="42">
        <f t="shared" si="1"/>
        <v>42781</v>
      </c>
      <c r="E21" s="43"/>
      <c r="F21" s="41"/>
      <c r="G21" s="42">
        <f t="shared" si="2"/>
        <v>42809</v>
      </c>
      <c r="H21" s="38"/>
      <c r="I21" s="41"/>
      <c r="J21" s="42">
        <f t="shared" si="3"/>
        <v>42840</v>
      </c>
      <c r="K21" s="43"/>
      <c r="L21" s="41"/>
      <c r="M21" s="42">
        <f t="shared" si="4"/>
        <v>42870</v>
      </c>
      <c r="N21" s="43"/>
      <c r="O21" s="41"/>
      <c r="P21" s="42">
        <f t="shared" si="5"/>
        <v>42901</v>
      </c>
      <c r="Q21" s="43"/>
      <c r="R21" s="41"/>
      <c r="S21" s="42">
        <f t="shared" si="6"/>
        <v>42931</v>
      </c>
      <c r="T21" s="43"/>
      <c r="U21" s="41"/>
      <c r="V21" s="42">
        <f t="shared" si="7"/>
        <v>42962</v>
      </c>
      <c r="W21" s="43"/>
      <c r="X21" s="41" t="s">
        <v>23</v>
      </c>
      <c r="Y21" s="42">
        <f t="shared" si="8"/>
        <v>42993</v>
      </c>
      <c r="Z21" s="43"/>
      <c r="AA21" s="41"/>
      <c r="AB21" s="42">
        <f t="shared" si="9"/>
        <v>43023</v>
      </c>
      <c r="AC21" s="43"/>
      <c r="AD21" s="41"/>
      <c r="AE21" s="42">
        <f t="shared" si="10"/>
        <v>43054</v>
      </c>
      <c r="AF21" s="43"/>
      <c r="AG21" s="41"/>
      <c r="AH21" s="42">
        <f t="shared" si="11"/>
        <v>43084</v>
      </c>
      <c r="AI21" s="43"/>
      <c r="AJ21" s="44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</row>
    <row r="22" spans="1:114" s="23" customFormat="1" ht="18" customHeight="1" x14ac:dyDescent="0.25">
      <c r="A22" s="32">
        <f t="shared" si="0"/>
        <v>42751</v>
      </c>
      <c r="B22" s="40"/>
      <c r="C22" s="41"/>
      <c r="D22" s="42">
        <f t="shared" si="1"/>
        <v>42782</v>
      </c>
      <c r="E22" s="43"/>
      <c r="F22" s="41"/>
      <c r="G22" s="42">
        <f t="shared" si="2"/>
        <v>42810</v>
      </c>
      <c r="H22" s="43"/>
      <c r="I22" s="41"/>
      <c r="J22" s="42">
        <f t="shared" si="3"/>
        <v>42841</v>
      </c>
      <c r="K22" s="43"/>
      <c r="L22" s="41"/>
      <c r="M22" s="42">
        <f t="shared" si="4"/>
        <v>42871</v>
      </c>
      <c r="N22" s="43"/>
      <c r="O22" s="41"/>
      <c r="P22" s="42">
        <f t="shared" si="5"/>
        <v>42902</v>
      </c>
      <c r="Q22" s="43"/>
      <c r="R22" s="41"/>
      <c r="S22" s="42">
        <f t="shared" si="6"/>
        <v>42932</v>
      </c>
      <c r="T22" s="43"/>
      <c r="U22" s="41"/>
      <c r="V22" s="42">
        <f t="shared" si="7"/>
        <v>42963</v>
      </c>
      <c r="W22" s="43"/>
      <c r="X22" s="41"/>
      <c r="Y22" s="42">
        <f t="shared" si="8"/>
        <v>42994</v>
      </c>
      <c r="Z22" s="43"/>
      <c r="AA22" s="41"/>
      <c r="AB22" s="42">
        <f t="shared" si="9"/>
        <v>43024</v>
      </c>
      <c r="AC22" s="43"/>
      <c r="AD22" s="41"/>
      <c r="AE22" s="42">
        <f t="shared" si="10"/>
        <v>43055</v>
      </c>
      <c r="AF22" s="43"/>
      <c r="AG22" s="41"/>
      <c r="AH22" s="42">
        <f t="shared" si="11"/>
        <v>43085</v>
      </c>
      <c r="AI22" s="43"/>
      <c r="AJ22" s="44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</row>
    <row r="23" spans="1:114" s="23" customFormat="1" ht="18" customHeight="1" x14ac:dyDescent="0.25">
      <c r="A23" s="32">
        <f t="shared" si="0"/>
        <v>42752</v>
      </c>
      <c r="B23" s="40"/>
      <c r="C23" s="41"/>
      <c r="D23" s="42">
        <f t="shared" si="1"/>
        <v>42783</v>
      </c>
      <c r="E23" s="43"/>
      <c r="F23" s="41"/>
      <c r="G23" s="42">
        <f t="shared" si="2"/>
        <v>42811</v>
      </c>
      <c r="H23" s="43"/>
      <c r="I23" s="41"/>
      <c r="J23" s="42">
        <f t="shared" si="3"/>
        <v>42842</v>
      </c>
      <c r="K23" s="43"/>
      <c r="L23" s="41" t="s">
        <v>23</v>
      </c>
      <c r="M23" s="42">
        <f t="shared" si="4"/>
        <v>42872</v>
      </c>
      <c r="N23" s="43"/>
      <c r="O23" s="41"/>
      <c r="P23" s="42">
        <f t="shared" si="5"/>
        <v>42903</v>
      </c>
      <c r="Q23" s="43"/>
      <c r="R23" s="41"/>
      <c r="S23" s="42">
        <f t="shared" si="6"/>
        <v>42933</v>
      </c>
      <c r="T23" s="43"/>
      <c r="U23" s="41"/>
      <c r="V23" s="42">
        <f t="shared" si="7"/>
        <v>42964</v>
      </c>
      <c r="W23" s="43"/>
      <c r="X23" s="41"/>
      <c r="Y23" s="42">
        <f t="shared" si="8"/>
        <v>42995</v>
      </c>
      <c r="Z23" s="43"/>
      <c r="AA23" s="41"/>
      <c r="AB23" s="42">
        <f t="shared" si="9"/>
        <v>43025</v>
      </c>
      <c r="AC23" s="43"/>
      <c r="AD23" s="41"/>
      <c r="AE23" s="42">
        <f t="shared" si="10"/>
        <v>43056</v>
      </c>
      <c r="AF23" s="43"/>
      <c r="AG23" s="41"/>
      <c r="AH23" s="42">
        <f t="shared" si="11"/>
        <v>43086</v>
      </c>
      <c r="AI23" s="43"/>
      <c r="AJ23" s="44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</row>
    <row r="24" spans="1:114" s="23" customFormat="1" ht="18" customHeight="1" x14ac:dyDescent="0.25">
      <c r="A24" s="32">
        <f t="shared" si="0"/>
        <v>42753</v>
      </c>
      <c r="B24" s="40"/>
      <c r="C24" s="41"/>
      <c r="D24" s="42">
        <f t="shared" si="1"/>
        <v>42784</v>
      </c>
      <c r="E24" s="43"/>
      <c r="F24" s="41"/>
      <c r="G24" s="42">
        <f t="shared" si="2"/>
        <v>42812</v>
      </c>
      <c r="H24" s="43"/>
      <c r="I24" s="41"/>
      <c r="J24" s="42">
        <f t="shared" si="3"/>
        <v>42843</v>
      </c>
      <c r="K24" s="43"/>
      <c r="L24" s="41"/>
      <c r="M24" s="42">
        <f t="shared" si="4"/>
        <v>42873</v>
      </c>
      <c r="N24" s="43"/>
      <c r="O24" s="41"/>
      <c r="P24" s="42">
        <f t="shared" si="5"/>
        <v>42904</v>
      </c>
      <c r="Q24" s="43"/>
      <c r="R24" s="41"/>
      <c r="S24" s="42">
        <f t="shared" si="6"/>
        <v>42934</v>
      </c>
      <c r="T24" s="43"/>
      <c r="U24" s="41"/>
      <c r="V24" s="42">
        <f t="shared" si="7"/>
        <v>42965</v>
      </c>
      <c r="W24" s="43"/>
      <c r="X24" s="41"/>
      <c r="Y24" s="42">
        <f t="shared" si="8"/>
        <v>42996</v>
      </c>
      <c r="Z24" s="43"/>
      <c r="AA24" s="41"/>
      <c r="AB24" s="42">
        <f t="shared" si="9"/>
        <v>43026</v>
      </c>
      <c r="AC24" s="43"/>
      <c r="AD24" s="41"/>
      <c r="AE24" s="42">
        <f t="shared" si="10"/>
        <v>43057</v>
      </c>
      <c r="AF24" s="43"/>
      <c r="AG24" s="41"/>
      <c r="AH24" s="42">
        <f t="shared" si="11"/>
        <v>43087</v>
      </c>
      <c r="AI24" s="43"/>
      <c r="AJ24" s="44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</row>
    <row r="25" spans="1:114" s="23" customFormat="1" ht="18" customHeight="1" x14ac:dyDescent="0.25">
      <c r="A25" s="32">
        <f t="shared" si="0"/>
        <v>42754</v>
      </c>
      <c r="B25" s="40"/>
      <c r="C25" s="41"/>
      <c r="D25" s="42">
        <f t="shared" si="1"/>
        <v>42785</v>
      </c>
      <c r="E25" s="43"/>
      <c r="F25" s="41"/>
      <c r="G25" s="42">
        <f t="shared" si="2"/>
        <v>42813</v>
      </c>
      <c r="H25" s="43"/>
      <c r="I25" s="41"/>
      <c r="J25" s="42">
        <f t="shared" si="3"/>
        <v>42844</v>
      </c>
      <c r="K25" s="43"/>
      <c r="L25" s="41"/>
      <c r="M25" s="42">
        <f t="shared" si="4"/>
        <v>42874</v>
      </c>
      <c r="N25" s="43"/>
      <c r="O25" s="41"/>
      <c r="P25" s="42">
        <f t="shared" si="5"/>
        <v>42905</v>
      </c>
      <c r="Q25" s="43"/>
      <c r="R25" s="41"/>
      <c r="S25" s="42">
        <f t="shared" si="6"/>
        <v>42935</v>
      </c>
      <c r="T25" s="43"/>
      <c r="U25" s="41"/>
      <c r="V25" s="42">
        <f t="shared" si="7"/>
        <v>42966</v>
      </c>
      <c r="W25" s="43"/>
      <c r="X25" s="41"/>
      <c r="Y25" s="42">
        <f t="shared" si="8"/>
        <v>42997</v>
      </c>
      <c r="Z25" s="43"/>
      <c r="AA25" s="41"/>
      <c r="AB25" s="42">
        <f t="shared" si="9"/>
        <v>43027</v>
      </c>
      <c r="AC25" s="43"/>
      <c r="AD25" s="41"/>
      <c r="AE25" s="42">
        <f t="shared" si="10"/>
        <v>43058</v>
      </c>
      <c r="AF25" s="43"/>
      <c r="AG25" s="41"/>
      <c r="AH25" s="42">
        <f t="shared" si="11"/>
        <v>43088</v>
      </c>
      <c r="AI25" s="43"/>
      <c r="AJ25" s="44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</row>
    <row r="26" spans="1:114" s="23" customFormat="1" ht="18" customHeight="1" x14ac:dyDescent="0.25">
      <c r="A26" s="32">
        <f t="shared" si="0"/>
        <v>42755</v>
      </c>
      <c r="B26" s="40"/>
      <c r="C26" s="41"/>
      <c r="D26" s="42">
        <f t="shared" si="1"/>
        <v>42786</v>
      </c>
      <c r="E26" s="43"/>
      <c r="F26" s="41"/>
      <c r="G26" s="42">
        <f t="shared" si="2"/>
        <v>42814</v>
      </c>
      <c r="H26" s="43"/>
      <c r="I26" s="41"/>
      <c r="J26" s="42">
        <f t="shared" si="3"/>
        <v>42845</v>
      </c>
      <c r="K26" s="43"/>
      <c r="L26" s="41"/>
      <c r="M26" s="42">
        <f t="shared" si="4"/>
        <v>42875</v>
      </c>
      <c r="N26" s="43"/>
      <c r="O26" s="41"/>
      <c r="P26" s="42">
        <f t="shared" si="5"/>
        <v>42906</v>
      </c>
      <c r="Q26" s="43"/>
      <c r="R26" s="41"/>
      <c r="S26" s="42">
        <f t="shared" si="6"/>
        <v>42936</v>
      </c>
      <c r="T26" s="43"/>
      <c r="U26" s="41"/>
      <c r="V26" s="42">
        <f t="shared" si="7"/>
        <v>42967</v>
      </c>
      <c r="W26" s="43"/>
      <c r="X26" s="41"/>
      <c r="Y26" s="42">
        <f t="shared" si="8"/>
        <v>42998</v>
      </c>
      <c r="Z26" s="43"/>
      <c r="AA26" s="41"/>
      <c r="AB26" s="42">
        <f t="shared" si="9"/>
        <v>43028</v>
      </c>
      <c r="AC26" s="43"/>
      <c r="AD26" s="41"/>
      <c r="AE26" s="42">
        <f t="shared" si="10"/>
        <v>43059</v>
      </c>
      <c r="AF26" s="43"/>
      <c r="AG26" s="41"/>
      <c r="AH26" s="42">
        <f t="shared" si="11"/>
        <v>43089</v>
      </c>
      <c r="AI26" s="43"/>
      <c r="AJ26" s="44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</row>
    <row r="27" spans="1:114" s="23" customFormat="1" ht="18.75" customHeight="1" x14ac:dyDescent="0.25">
      <c r="A27" s="32">
        <f t="shared" si="0"/>
        <v>42756</v>
      </c>
      <c r="B27" s="40"/>
      <c r="C27" s="41"/>
      <c r="D27" s="42">
        <f t="shared" si="1"/>
        <v>42787</v>
      </c>
      <c r="E27" s="43"/>
      <c r="F27" s="41"/>
      <c r="G27" s="42">
        <f>IF(G26="","",IF(MONTH(G26+1)=MONTH(G26),G26+1,""))</f>
        <v>42815</v>
      </c>
      <c r="H27" s="43"/>
      <c r="I27" s="41"/>
      <c r="J27" s="42">
        <f t="shared" si="3"/>
        <v>42846</v>
      </c>
      <c r="K27" s="43"/>
      <c r="L27" s="41"/>
      <c r="M27" s="42">
        <f t="shared" si="4"/>
        <v>42876</v>
      </c>
      <c r="N27" s="43"/>
      <c r="O27" s="41"/>
      <c r="P27" s="42">
        <f t="shared" si="5"/>
        <v>42907</v>
      </c>
      <c r="Q27" s="43"/>
      <c r="R27" s="41"/>
      <c r="S27" s="42">
        <f t="shared" si="6"/>
        <v>42937</v>
      </c>
      <c r="T27" s="43"/>
      <c r="U27" s="41"/>
      <c r="V27" s="42">
        <f t="shared" si="7"/>
        <v>42968</v>
      </c>
      <c r="W27" s="43"/>
      <c r="X27" s="41"/>
      <c r="Y27" s="42">
        <f t="shared" si="8"/>
        <v>42999</v>
      </c>
      <c r="Z27" s="43"/>
      <c r="AA27" s="41"/>
      <c r="AB27" s="42">
        <f t="shared" si="9"/>
        <v>43029</v>
      </c>
      <c r="AC27" s="43"/>
      <c r="AD27" s="41"/>
      <c r="AE27" s="42">
        <f t="shared" si="10"/>
        <v>43060</v>
      </c>
      <c r="AF27" s="43"/>
      <c r="AG27" s="41"/>
      <c r="AH27" s="42">
        <f t="shared" si="11"/>
        <v>43090</v>
      </c>
      <c r="AI27" s="43"/>
      <c r="AJ27" s="44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</row>
    <row r="28" spans="1:114" s="23" customFormat="1" ht="18" customHeight="1" x14ac:dyDescent="0.25">
      <c r="A28" s="32">
        <f t="shared" si="0"/>
        <v>42757</v>
      </c>
      <c r="B28" s="40"/>
      <c r="C28" s="41"/>
      <c r="D28" s="42">
        <f t="shared" si="1"/>
        <v>42788</v>
      </c>
      <c r="E28" s="43"/>
      <c r="F28" s="41"/>
      <c r="G28" s="42">
        <f t="shared" si="2"/>
        <v>42816</v>
      </c>
      <c r="H28" s="38"/>
      <c r="I28" s="41"/>
      <c r="J28" s="42">
        <f t="shared" si="3"/>
        <v>42847</v>
      </c>
      <c r="K28" s="43"/>
      <c r="L28" s="41"/>
      <c r="M28" s="42">
        <f t="shared" si="4"/>
        <v>42877</v>
      </c>
      <c r="N28" s="43"/>
      <c r="O28" s="41"/>
      <c r="P28" s="42">
        <f t="shared" si="5"/>
        <v>42908</v>
      </c>
      <c r="Q28" s="43"/>
      <c r="R28" s="41"/>
      <c r="S28" s="42">
        <f t="shared" si="6"/>
        <v>42938</v>
      </c>
      <c r="T28" s="43"/>
      <c r="U28" s="41"/>
      <c r="V28" s="42">
        <f t="shared" si="7"/>
        <v>42969</v>
      </c>
      <c r="W28" s="43"/>
      <c r="X28" s="41"/>
      <c r="Y28" s="42">
        <f t="shared" si="8"/>
        <v>43000</v>
      </c>
      <c r="Z28" s="43"/>
      <c r="AA28" s="41"/>
      <c r="AB28" s="42">
        <f t="shared" si="9"/>
        <v>43030</v>
      </c>
      <c r="AC28" s="43"/>
      <c r="AD28" s="41"/>
      <c r="AE28" s="42">
        <f t="shared" si="10"/>
        <v>43061</v>
      </c>
      <c r="AF28" s="43"/>
      <c r="AG28" s="41"/>
      <c r="AH28" s="42">
        <f t="shared" si="11"/>
        <v>43091</v>
      </c>
      <c r="AI28" s="43"/>
      <c r="AJ28" s="44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</row>
    <row r="29" spans="1:114" s="23" customFormat="1" ht="18" customHeight="1" x14ac:dyDescent="0.25">
      <c r="A29" s="32">
        <f t="shared" si="0"/>
        <v>42758</v>
      </c>
      <c r="B29" s="40"/>
      <c r="C29" s="41"/>
      <c r="D29" s="42">
        <f t="shared" si="1"/>
        <v>42789</v>
      </c>
      <c r="E29" s="43"/>
      <c r="F29" s="41"/>
      <c r="G29" s="42">
        <f t="shared" si="2"/>
        <v>42817</v>
      </c>
      <c r="H29" s="43"/>
      <c r="I29" s="41"/>
      <c r="J29" s="42">
        <f t="shared" si="3"/>
        <v>42848</v>
      </c>
      <c r="K29" s="43"/>
      <c r="L29" s="41"/>
      <c r="M29" s="42">
        <f t="shared" si="4"/>
        <v>42878</v>
      </c>
      <c r="N29" s="43"/>
      <c r="O29" s="41"/>
      <c r="P29" s="42">
        <f t="shared" si="5"/>
        <v>42909</v>
      </c>
      <c r="Q29" s="43"/>
      <c r="R29" s="41"/>
      <c r="S29" s="42">
        <f t="shared" si="6"/>
        <v>42939</v>
      </c>
      <c r="T29" s="43"/>
      <c r="U29" s="41"/>
      <c r="V29" s="42">
        <f t="shared" si="7"/>
        <v>42970</v>
      </c>
      <c r="W29" s="43"/>
      <c r="X29" s="41"/>
      <c r="Y29" s="42">
        <f t="shared" si="8"/>
        <v>43001</v>
      </c>
      <c r="Z29" s="43"/>
      <c r="AA29" s="41"/>
      <c r="AB29" s="42">
        <f t="shared" si="9"/>
        <v>43031</v>
      </c>
      <c r="AC29" s="43"/>
      <c r="AD29" s="41"/>
      <c r="AE29" s="42">
        <f t="shared" si="10"/>
        <v>43062</v>
      </c>
      <c r="AF29" s="43"/>
      <c r="AG29" s="41"/>
      <c r="AH29" s="42">
        <f t="shared" si="11"/>
        <v>43092</v>
      </c>
      <c r="AI29" s="43"/>
      <c r="AJ29" s="44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</row>
    <row r="30" spans="1:114" s="23" customFormat="1" ht="18" customHeight="1" x14ac:dyDescent="0.25">
      <c r="A30" s="32">
        <f t="shared" si="0"/>
        <v>42759</v>
      </c>
      <c r="B30" s="40"/>
      <c r="C30" s="41"/>
      <c r="D30" s="42">
        <f t="shared" si="1"/>
        <v>42790</v>
      </c>
      <c r="E30" s="43"/>
      <c r="F30" s="41"/>
      <c r="G30" s="42">
        <f t="shared" si="2"/>
        <v>42818</v>
      </c>
      <c r="H30" s="43"/>
      <c r="I30" s="41"/>
      <c r="J30" s="42">
        <f t="shared" si="3"/>
        <v>42849</v>
      </c>
      <c r="K30" s="43"/>
      <c r="L30" s="41"/>
      <c r="M30" s="42">
        <f t="shared" si="4"/>
        <v>42879</v>
      </c>
      <c r="N30" s="43"/>
      <c r="O30" s="41"/>
      <c r="P30" s="42">
        <f t="shared" si="5"/>
        <v>42910</v>
      </c>
      <c r="Q30" s="43"/>
      <c r="R30" s="41"/>
      <c r="S30" s="42">
        <f t="shared" si="6"/>
        <v>42940</v>
      </c>
      <c r="T30" s="43"/>
      <c r="U30" s="41"/>
      <c r="V30" s="42">
        <f t="shared" si="7"/>
        <v>42971</v>
      </c>
      <c r="W30" s="43"/>
      <c r="X30" s="41"/>
      <c r="Y30" s="42">
        <f t="shared" si="8"/>
        <v>43002</v>
      </c>
      <c r="Z30" s="43"/>
      <c r="AA30" s="41"/>
      <c r="AB30" s="42">
        <f t="shared" si="9"/>
        <v>43032</v>
      </c>
      <c r="AC30" s="43"/>
      <c r="AD30" s="41"/>
      <c r="AE30" s="42">
        <f t="shared" si="10"/>
        <v>43063</v>
      </c>
      <c r="AF30" s="43"/>
      <c r="AG30" s="41"/>
      <c r="AH30" s="42">
        <f t="shared" si="11"/>
        <v>43093</v>
      </c>
      <c r="AI30" s="43"/>
      <c r="AJ30" s="44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</row>
    <row r="31" spans="1:114" s="23" customFormat="1" ht="18" customHeight="1" x14ac:dyDescent="0.25">
      <c r="A31" s="32">
        <f t="shared" si="0"/>
        <v>42760</v>
      </c>
      <c r="B31" s="40"/>
      <c r="C31" s="41"/>
      <c r="D31" s="42">
        <f t="shared" si="1"/>
        <v>42791</v>
      </c>
      <c r="E31" s="43"/>
      <c r="F31" s="41"/>
      <c r="G31" s="42">
        <f t="shared" si="2"/>
        <v>42819</v>
      </c>
      <c r="H31" s="43"/>
      <c r="I31" s="41"/>
      <c r="J31" s="42">
        <f t="shared" si="3"/>
        <v>42850</v>
      </c>
      <c r="K31" s="43"/>
      <c r="L31" s="41"/>
      <c r="M31" s="42">
        <f t="shared" si="4"/>
        <v>42880</v>
      </c>
      <c r="N31" s="43"/>
      <c r="O31" s="41" t="s">
        <v>23</v>
      </c>
      <c r="P31" s="42">
        <f t="shared" si="5"/>
        <v>42911</v>
      </c>
      <c r="Q31" s="43"/>
      <c r="R31" s="41"/>
      <c r="S31" s="42">
        <f t="shared" si="6"/>
        <v>42941</v>
      </c>
      <c r="T31" s="43"/>
      <c r="U31" s="41"/>
      <c r="V31" s="42">
        <f t="shared" si="7"/>
        <v>42972</v>
      </c>
      <c r="W31" s="43"/>
      <c r="X31" s="41"/>
      <c r="Y31" s="42">
        <f t="shared" si="8"/>
        <v>43003</v>
      </c>
      <c r="Z31" s="43"/>
      <c r="AA31" s="41"/>
      <c r="AB31" s="42">
        <f t="shared" si="9"/>
        <v>43033</v>
      </c>
      <c r="AC31" s="43"/>
      <c r="AD31" s="41"/>
      <c r="AE31" s="42">
        <f t="shared" si="10"/>
        <v>43064</v>
      </c>
      <c r="AF31" s="43"/>
      <c r="AG31" s="41"/>
      <c r="AH31" s="42">
        <f t="shared" si="11"/>
        <v>43094</v>
      </c>
      <c r="AI31" s="43"/>
      <c r="AJ31" s="44" t="s">
        <v>23</v>
      </c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</row>
    <row r="32" spans="1:114" s="23" customFormat="1" ht="18" customHeight="1" x14ac:dyDescent="0.25">
      <c r="A32" s="32">
        <f t="shared" si="0"/>
        <v>42761</v>
      </c>
      <c r="B32" s="40"/>
      <c r="C32" s="41"/>
      <c r="D32" s="42">
        <f t="shared" si="1"/>
        <v>42792</v>
      </c>
      <c r="E32" s="43"/>
      <c r="F32" s="41"/>
      <c r="G32" s="42">
        <f t="shared" si="2"/>
        <v>42820</v>
      </c>
      <c r="H32" s="43"/>
      <c r="I32" s="41"/>
      <c r="J32" s="42">
        <f t="shared" si="3"/>
        <v>42851</v>
      </c>
      <c r="K32" s="43"/>
      <c r="L32" s="41"/>
      <c r="M32" s="42">
        <f t="shared" si="4"/>
        <v>42881</v>
      </c>
      <c r="N32" s="43"/>
      <c r="O32" s="41"/>
      <c r="P32" s="42">
        <f t="shared" si="5"/>
        <v>42912</v>
      </c>
      <c r="Q32" s="43"/>
      <c r="R32" s="41"/>
      <c r="S32" s="42">
        <f t="shared" si="6"/>
        <v>42942</v>
      </c>
      <c r="T32" s="43"/>
      <c r="U32" s="41"/>
      <c r="V32" s="42">
        <f t="shared" si="7"/>
        <v>42973</v>
      </c>
      <c r="W32" s="43"/>
      <c r="X32" s="41"/>
      <c r="Y32" s="42">
        <f t="shared" si="8"/>
        <v>43004</v>
      </c>
      <c r="Z32" s="43"/>
      <c r="AA32" s="41"/>
      <c r="AB32" s="42">
        <f t="shared" si="9"/>
        <v>43034</v>
      </c>
      <c r="AC32" s="43"/>
      <c r="AD32" s="41"/>
      <c r="AE32" s="42">
        <f t="shared" si="10"/>
        <v>43065</v>
      </c>
      <c r="AF32" s="43"/>
      <c r="AG32" s="41"/>
      <c r="AH32" s="42">
        <f t="shared" si="11"/>
        <v>43095</v>
      </c>
      <c r="AI32" s="43"/>
      <c r="AJ32" s="44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</row>
    <row r="33" spans="1:114" s="23" customFormat="1" ht="18" customHeight="1" x14ac:dyDescent="0.25">
      <c r="A33" s="32">
        <f t="shared" si="0"/>
        <v>42762</v>
      </c>
      <c r="B33" s="40"/>
      <c r="C33" s="41"/>
      <c r="D33" s="42">
        <f t="shared" si="1"/>
        <v>42793</v>
      </c>
      <c r="E33" s="43"/>
      <c r="F33" s="41"/>
      <c r="G33" s="42">
        <f t="shared" si="2"/>
        <v>42821</v>
      </c>
      <c r="H33" s="43"/>
      <c r="I33" s="41"/>
      <c r="J33" s="42">
        <f t="shared" si="3"/>
        <v>42852</v>
      </c>
      <c r="K33" s="43"/>
      <c r="L33" s="41"/>
      <c r="M33" s="42">
        <f t="shared" si="4"/>
        <v>42882</v>
      </c>
      <c r="N33" s="43"/>
      <c r="O33" s="41"/>
      <c r="P33" s="42">
        <f t="shared" si="5"/>
        <v>42913</v>
      </c>
      <c r="Q33" s="43"/>
      <c r="R33" s="41"/>
      <c r="S33" s="42">
        <f t="shared" si="6"/>
        <v>42943</v>
      </c>
      <c r="T33" s="43"/>
      <c r="U33" s="41"/>
      <c r="V33" s="42">
        <f t="shared" si="7"/>
        <v>42974</v>
      </c>
      <c r="W33" s="43"/>
      <c r="X33" s="41"/>
      <c r="Y33" s="42">
        <f t="shared" si="8"/>
        <v>43005</v>
      </c>
      <c r="Z33" s="43"/>
      <c r="AA33" s="41"/>
      <c r="AB33" s="42">
        <f t="shared" si="9"/>
        <v>43035</v>
      </c>
      <c r="AC33" s="43"/>
      <c r="AD33" s="41"/>
      <c r="AE33" s="42">
        <f t="shared" si="10"/>
        <v>43066</v>
      </c>
      <c r="AF33" s="43"/>
      <c r="AG33" s="41"/>
      <c r="AH33" s="42">
        <f t="shared" si="11"/>
        <v>43096</v>
      </c>
      <c r="AI33" s="43"/>
      <c r="AJ33" s="44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</row>
    <row r="34" spans="1:114" s="23" customFormat="1" ht="18" customHeight="1" x14ac:dyDescent="0.25">
      <c r="A34" s="32">
        <f t="shared" si="0"/>
        <v>42763</v>
      </c>
      <c r="B34" s="40"/>
      <c r="C34" s="41"/>
      <c r="D34" s="42">
        <f t="shared" si="1"/>
        <v>42794</v>
      </c>
      <c r="E34" s="43"/>
      <c r="F34" s="41"/>
      <c r="G34" s="42">
        <f t="shared" si="2"/>
        <v>42822</v>
      </c>
      <c r="H34" s="43"/>
      <c r="I34" s="41"/>
      <c r="J34" s="42">
        <f t="shared" si="3"/>
        <v>42853</v>
      </c>
      <c r="K34" s="43"/>
      <c r="L34" s="41"/>
      <c r="M34" s="42">
        <f t="shared" si="4"/>
        <v>42883</v>
      </c>
      <c r="N34" s="43"/>
      <c r="O34" s="41"/>
      <c r="P34" s="42">
        <f t="shared" si="5"/>
        <v>42914</v>
      </c>
      <c r="Q34" s="43"/>
      <c r="R34" s="41"/>
      <c r="S34" s="42">
        <f t="shared" si="6"/>
        <v>42944</v>
      </c>
      <c r="T34" s="43"/>
      <c r="U34" s="41"/>
      <c r="V34" s="42">
        <f t="shared" si="7"/>
        <v>42975</v>
      </c>
      <c r="W34" s="43"/>
      <c r="X34" s="41"/>
      <c r="Y34" s="42">
        <f t="shared" si="8"/>
        <v>43006</v>
      </c>
      <c r="Z34" s="43"/>
      <c r="AA34" s="41"/>
      <c r="AB34" s="42">
        <f t="shared" si="9"/>
        <v>43036</v>
      </c>
      <c r="AC34" s="43"/>
      <c r="AD34" s="41"/>
      <c r="AE34" s="42">
        <f t="shared" si="10"/>
        <v>43067</v>
      </c>
      <c r="AF34" s="43"/>
      <c r="AG34" s="41"/>
      <c r="AH34" s="42">
        <f t="shared" si="11"/>
        <v>43097</v>
      </c>
      <c r="AI34" s="43"/>
      <c r="AJ34" s="44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</row>
    <row r="35" spans="1:114" s="23" customFormat="1" ht="18" customHeight="1" x14ac:dyDescent="0.25">
      <c r="A35" s="32">
        <f t="shared" si="0"/>
        <v>42764</v>
      </c>
      <c r="B35" s="40"/>
      <c r="C35" s="41"/>
      <c r="D35" s="42" t="str">
        <f t="shared" si="1"/>
        <v/>
      </c>
      <c r="E35" s="43"/>
      <c r="F35" s="41"/>
      <c r="G35" s="42">
        <f t="shared" si="2"/>
        <v>42823</v>
      </c>
      <c r="H35" s="43"/>
      <c r="I35" s="41"/>
      <c r="J35" s="42">
        <f t="shared" si="3"/>
        <v>42854</v>
      </c>
      <c r="K35" s="43"/>
      <c r="L35" s="41"/>
      <c r="M35" s="42">
        <f t="shared" si="4"/>
        <v>42884</v>
      </c>
      <c r="N35" s="43"/>
      <c r="O35" s="41"/>
      <c r="P35" s="42">
        <f t="shared" si="5"/>
        <v>42915</v>
      </c>
      <c r="Q35" s="43"/>
      <c r="R35" s="41"/>
      <c r="S35" s="42">
        <f t="shared" si="6"/>
        <v>42945</v>
      </c>
      <c r="T35" s="43"/>
      <c r="U35" s="41"/>
      <c r="V35" s="42">
        <f t="shared" si="7"/>
        <v>42976</v>
      </c>
      <c r="W35" s="43"/>
      <c r="X35" s="41"/>
      <c r="Y35" s="42">
        <f t="shared" si="8"/>
        <v>43007</v>
      </c>
      <c r="Z35" s="43"/>
      <c r="AA35" s="41"/>
      <c r="AB35" s="42">
        <f t="shared" si="9"/>
        <v>43037</v>
      </c>
      <c r="AC35" s="43"/>
      <c r="AD35" s="41"/>
      <c r="AE35" s="42">
        <f t="shared" si="10"/>
        <v>43068</v>
      </c>
      <c r="AF35" s="43"/>
      <c r="AG35" s="41"/>
      <c r="AH35" s="42">
        <f t="shared" si="11"/>
        <v>43098</v>
      </c>
      <c r="AI35" s="43"/>
      <c r="AJ35" s="44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</row>
    <row r="36" spans="1:114" s="23" customFormat="1" ht="18" customHeight="1" x14ac:dyDescent="0.25">
      <c r="A36" s="32">
        <f t="shared" si="0"/>
        <v>42765</v>
      </c>
      <c r="B36" s="40"/>
      <c r="C36" s="41"/>
      <c r="D36" s="42" t="str">
        <f t="shared" si="1"/>
        <v/>
      </c>
      <c r="E36" s="24"/>
      <c r="F36" s="41"/>
      <c r="G36" s="42">
        <f t="shared" si="2"/>
        <v>42824</v>
      </c>
      <c r="H36" s="43"/>
      <c r="I36" s="41"/>
      <c r="J36" s="42">
        <f t="shared" si="3"/>
        <v>42855</v>
      </c>
      <c r="K36" s="43"/>
      <c r="L36" s="41"/>
      <c r="M36" s="42">
        <f t="shared" si="4"/>
        <v>42885</v>
      </c>
      <c r="N36" s="43"/>
      <c r="O36" s="41"/>
      <c r="P36" s="42">
        <f t="shared" si="5"/>
        <v>42916</v>
      </c>
      <c r="Q36" s="43"/>
      <c r="R36" s="41"/>
      <c r="S36" s="42">
        <f t="shared" si="6"/>
        <v>42946</v>
      </c>
      <c r="T36" s="43"/>
      <c r="U36" s="41"/>
      <c r="V36" s="42">
        <f t="shared" si="7"/>
        <v>42977</v>
      </c>
      <c r="W36" s="43"/>
      <c r="X36" s="41"/>
      <c r="Y36" s="42">
        <f t="shared" si="8"/>
        <v>43008</v>
      </c>
      <c r="Z36" s="43"/>
      <c r="AA36" s="41"/>
      <c r="AB36" s="42">
        <f t="shared" si="9"/>
        <v>43038</v>
      </c>
      <c r="AC36" s="43"/>
      <c r="AD36" s="41"/>
      <c r="AE36" s="42">
        <f t="shared" si="10"/>
        <v>43069</v>
      </c>
      <c r="AF36" s="43"/>
      <c r="AG36" s="41"/>
      <c r="AH36" s="42">
        <f t="shared" si="11"/>
        <v>43099</v>
      </c>
      <c r="AI36" s="43"/>
      <c r="AJ36" s="44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</row>
    <row r="37" spans="1:114" s="23" customFormat="1" ht="18" customHeight="1" x14ac:dyDescent="0.25">
      <c r="A37" s="45">
        <f t="shared" si="0"/>
        <v>42766</v>
      </c>
      <c r="B37" s="46"/>
      <c r="C37" s="47"/>
      <c r="D37" s="48" t="str">
        <f t="shared" si="1"/>
        <v/>
      </c>
      <c r="E37" s="49"/>
      <c r="F37" s="47"/>
      <c r="G37" s="48">
        <f t="shared" si="2"/>
        <v>42825</v>
      </c>
      <c r="H37" s="50"/>
      <c r="I37" s="47"/>
      <c r="J37" s="48" t="str">
        <f t="shared" si="3"/>
        <v/>
      </c>
      <c r="K37" s="50"/>
      <c r="L37" s="47"/>
      <c r="M37" s="48">
        <f t="shared" si="4"/>
        <v>42886</v>
      </c>
      <c r="N37" s="50"/>
      <c r="O37" s="47"/>
      <c r="P37" s="48" t="str">
        <f t="shared" si="5"/>
        <v/>
      </c>
      <c r="Q37" s="50"/>
      <c r="R37" s="47"/>
      <c r="S37" s="48">
        <f t="shared" si="6"/>
        <v>42947</v>
      </c>
      <c r="T37" s="50"/>
      <c r="U37" s="47"/>
      <c r="V37" s="48">
        <f t="shared" si="7"/>
        <v>42978</v>
      </c>
      <c r="W37" s="50"/>
      <c r="X37" s="47"/>
      <c r="Y37" s="48" t="str">
        <f t="shared" si="8"/>
        <v/>
      </c>
      <c r="Z37" s="50"/>
      <c r="AA37" s="47"/>
      <c r="AB37" s="48">
        <f t="shared" si="9"/>
        <v>43039</v>
      </c>
      <c r="AC37" s="50"/>
      <c r="AD37" s="47"/>
      <c r="AE37" s="48" t="str">
        <f t="shared" si="10"/>
        <v/>
      </c>
      <c r="AF37" s="50"/>
      <c r="AG37" s="47"/>
      <c r="AH37" s="48">
        <f t="shared" si="11"/>
        <v>43100</v>
      </c>
      <c r="AI37" s="50"/>
      <c r="AJ37" s="51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</row>
    <row r="38" spans="1:114" s="7" customFormat="1" ht="18" customHeight="1" x14ac:dyDescent="0.25">
      <c r="A38" s="8" t="s">
        <v>31</v>
      </c>
      <c r="B38" s="9"/>
      <c r="C38" s="52"/>
      <c r="D38" s="8" t="s">
        <v>31</v>
      </c>
      <c r="E38" s="10"/>
      <c r="F38" s="52"/>
      <c r="G38" s="8" t="s">
        <v>31</v>
      </c>
      <c r="H38" s="10"/>
      <c r="I38" s="52"/>
      <c r="J38" s="8" t="s">
        <v>31</v>
      </c>
      <c r="K38" s="11"/>
      <c r="L38" s="52"/>
      <c r="M38" s="8" t="s">
        <v>31</v>
      </c>
      <c r="N38" s="10"/>
      <c r="O38" s="52"/>
      <c r="P38" s="8" t="s">
        <v>31</v>
      </c>
      <c r="Q38" s="10"/>
      <c r="R38" s="52"/>
      <c r="S38" s="8" t="s">
        <v>31</v>
      </c>
      <c r="T38" s="10"/>
      <c r="U38" s="52"/>
      <c r="V38" s="8" t="s">
        <v>31</v>
      </c>
      <c r="W38" s="10"/>
      <c r="X38" s="52"/>
      <c r="Y38" s="8" t="s">
        <v>31</v>
      </c>
      <c r="Z38" s="10"/>
      <c r="AA38" s="52"/>
      <c r="AB38" s="8" t="s">
        <v>31</v>
      </c>
      <c r="AC38" s="10"/>
      <c r="AD38" s="52"/>
      <c r="AE38" s="8" t="s">
        <v>31</v>
      </c>
      <c r="AF38" s="10"/>
      <c r="AG38" s="52"/>
      <c r="AH38" s="8" t="s">
        <v>31</v>
      </c>
      <c r="AI38" s="10"/>
      <c r="AJ38" s="53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</row>
    <row r="39" spans="1:114" s="26" customFormat="1" ht="27" customHeight="1" x14ac:dyDescent="0.25">
      <c r="A39" s="54" t="s">
        <v>7</v>
      </c>
      <c r="B39" s="55">
        <f>SUM(B7:B37)</f>
        <v>0</v>
      </c>
      <c r="C39" s="56"/>
      <c r="D39" s="57" t="s">
        <v>7</v>
      </c>
      <c r="E39" s="58">
        <f>SUM(E7:E37)</f>
        <v>0</v>
      </c>
      <c r="F39" s="56"/>
      <c r="G39" s="57" t="s">
        <v>7</v>
      </c>
      <c r="H39" s="58">
        <f>SUM(H7:H37)</f>
        <v>0</v>
      </c>
      <c r="I39" s="56"/>
      <c r="J39" s="59" t="s">
        <v>7</v>
      </c>
      <c r="K39" s="60">
        <f>SUM(K7:K37)</f>
        <v>0</v>
      </c>
      <c r="L39" s="61"/>
      <c r="M39" s="57" t="s">
        <v>7</v>
      </c>
      <c r="N39" s="58">
        <f>SUM(N7:N37)</f>
        <v>0</v>
      </c>
      <c r="O39" s="56"/>
      <c r="P39" s="57" t="s">
        <v>7</v>
      </c>
      <c r="Q39" s="58">
        <f>SUM(Q7:Q37)</f>
        <v>0</v>
      </c>
      <c r="R39" s="56"/>
      <c r="S39" s="57" t="s">
        <v>7</v>
      </c>
      <c r="T39" s="58">
        <f>SUM(T7:T37)</f>
        <v>0</v>
      </c>
      <c r="U39" s="56"/>
      <c r="V39" s="57" t="s">
        <v>7</v>
      </c>
      <c r="W39" s="58">
        <f>SUM(W7:W37)</f>
        <v>0</v>
      </c>
      <c r="X39" s="56"/>
      <c r="Y39" s="57" t="s">
        <v>7</v>
      </c>
      <c r="Z39" s="58">
        <f>SUM(Z7:Z37)</f>
        <v>0</v>
      </c>
      <c r="AA39" s="56"/>
      <c r="AB39" s="57" t="s">
        <v>7</v>
      </c>
      <c r="AC39" s="58">
        <f>SUM(AC7:AC37)</f>
        <v>0</v>
      </c>
      <c r="AD39" s="56"/>
      <c r="AE39" s="57" t="s">
        <v>7</v>
      </c>
      <c r="AF39" s="58">
        <f>SUM(AF7:AF37)</f>
        <v>0</v>
      </c>
      <c r="AG39" s="56"/>
      <c r="AH39" s="57" t="s">
        <v>7</v>
      </c>
      <c r="AI39" s="58">
        <f>SUM(AI7:AI37)</f>
        <v>0</v>
      </c>
      <c r="AJ39" s="62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</row>
    <row r="40" spans="1:114" s="27" customFormat="1" ht="27" customHeight="1" x14ac:dyDescent="0.25">
      <c r="A40" s="63" t="s">
        <v>6</v>
      </c>
      <c r="B40" s="64">
        <f>(((NETWORKDAYS(A7,A37))-(COUNTA(C7:C37)))+((COUNTIF(C7:C37,"(RTT)"))*0.5))*7</f>
        <v>154</v>
      </c>
      <c r="C40" s="65"/>
      <c r="D40" s="66" t="s">
        <v>6</v>
      </c>
      <c r="E40" s="64">
        <f>(NETWORKDAYS(D7,D34)*7)-(COUNTIF(F7:F34,"F"))*7</f>
        <v>140</v>
      </c>
      <c r="F40" s="65"/>
      <c r="G40" s="66" t="s">
        <v>6</v>
      </c>
      <c r="H40" s="64">
        <f>(NETWORKDAYS(G7,G37)*7)-(COUNTIF(I7:I37,"F"))*7</f>
        <v>161</v>
      </c>
      <c r="I40" s="65"/>
      <c r="J40" s="67" t="s">
        <v>6</v>
      </c>
      <c r="K40" s="64">
        <f>(NETWORKDAYS(J7,J36)*7)-(COUNTIF(L7:L36,"F"))*7</f>
        <v>133</v>
      </c>
      <c r="L40" s="68"/>
      <c r="M40" s="66" t="s">
        <v>6</v>
      </c>
      <c r="N40" s="64">
        <f>(NETWORKDAYS(M7,M37)*7)-(COUNTIF(O7:O37,"F"))*7</f>
        <v>140</v>
      </c>
      <c r="O40" s="65"/>
      <c r="P40" s="66" t="s">
        <v>6</v>
      </c>
      <c r="Q40" s="64">
        <f>(NETWORKDAYS(P7,P36)*7)-(COUNTIF(R7:R36,"F"))*7</f>
        <v>154</v>
      </c>
      <c r="R40" s="65"/>
      <c r="S40" s="66" t="s">
        <v>6</v>
      </c>
      <c r="T40" s="64">
        <f>(NETWORKDAYS(S7,S37)*7)-(COUNTIF(U7:U37,"F"))*7</f>
        <v>140</v>
      </c>
      <c r="U40" s="65"/>
      <c r="V40" s="66" t="s">
        <v>6</v>
      </c>
      <c r="W40" s="64">
        <f>(NETWORKDAYS(V7,V37)*7)-(COUNTIF(X7:X37,"F"))*7</f>
        <v>154</v>
      </c>
      <c r="X40" s="65"/>
      <c r="Y40" s="66" t="s">
        <v>6</v>
      </c>
      <c r="Z40" s="64">
        <f>(NETWORKDAYS(Y7,Y36)*7)-(COUNTIF(AA7:AA36,"F"))*7</f>
        <v>147</v>
      </c>
      <c r="AA40" s="65"/>
      <c r="AB40" s="66" t="s">
        <v>6</v>
      </c>
      <c r="AC40" s="64">
        <f>(NETWORKDAYS(AB7,AB37)*7)-(COUNTIF(AD7:AD37,"F"))*7</f>
        <v>154</v>
      </c>
      <c r="AD40" s="65"/>
      <c r="AE40" s="66" t="s">
        <v>6</v>
      </c>
      <c r="AF40" s="64">
        <f>(NETWORKDAYS(AE7,AE36)*7)-(COUNTIF(AG7:AG36,"F"))*7</f>
        <v>147</v>
      </c>
      <c r="AG40" s="65"/>
      <c r="AH40" s="66" t="s">
        <v>6</v>
      </c>
      <c r="AI40" s="64">
        <f>(NETWORKDAYS(AH7,AH37)*7)-(COUNTIF(AJ7:AJ37,"F"))*7</f>
        <v>140</v>
      </c>
      <c r="AJ40" s="6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</row>
    <row r="41" spans="1:114" s="27" customFormat="1" ht="27" customHeight="1" x14ac:dyDescent="0.25">
      <c r="A41" s="70" t="s">
        <v>5</v>
      </c>
      <c r="B41" s="71">
        <f>B39</f>
        <v>0</v>
      </c>
      <c r="C41" s="72"/>
      <c r="D41" s="73" t="s">
        <v>5</v>
      </c>
      <c r="E41" s="74">
        <f>E39+B41</f>
        <v>0</v>
      </c>
      <c r="F41" s="72"/>
      <c r="G41" s="73" t="s">
        <v>5</v>
      </c>
      <c r="H41" s="74">
        <f>H39+E41</f>
        <v>0</v>
      </c>
      <c r="I41" s="72"/>
      <c r="J41" s="75" t="s">
        <v>5</v>
      </c>
      <c r="K41" s="76">
        <f>K39+H41</f>
        <v>0</v>
      </c>
      <c r="L41" s="77"/>
      <c r="M41" s="73" t="s">
        <v>5</v>
      </c>
      <c r="N41" s="74">
        <f>N39+K41</f>
        <v>0</v>
      </c>
      <c r="O41" s="72"/>
      <c r="P41" s="73" t="s">
        <v>5</v>
      </c>
      <c r="Q41" s="74">
        <f>Q39+N41</f>
        <v>0</v>
      </c>
      <c r="R41" s="72"/>
      <c r="S41" s="73" t="s">
        <v>5</v>
      </c>
      <c r="T41" s="74">
        <f>T39+Q41</f>
        <v>0</v>
      </c>
      <c r="U41" s="72"/>
      <c r="V41" s="73" t="s">
        <v>5</v>
      </c>
      <c r="W41" s="74">
        <f>W39+T41</f>
        <v>0</v>
      </c>
      <c r="X41" s="72"/>
      <c r="Y41" s="73" t="s">
        <v>5</v>
      </c>
      <c r="Z41" s="74">
        <f>Z39+W41</f>
        <v>0</v>
      </c>
      <c r="AA41" s="72"/>
      <c r="AB41" s="73" t="s">
        <v>5</v>
      </c>
      <c r="AC41" s="74">
        <f>AC39+Z41</f>
        <v>0</v>
      </c>
      <c r="AD41" s="72"/>
      <c r="AE41" s="73" t="s">
        <v>5</v>
      </c>
      <c r="AF41" s="74">
        <f>AF39+AC41</f>
        <v>0</v>
      </c>
      <c r="AG41" s="72"/>
      <c r="AH41" s="73" t="s">
        <v>5</v>
      </c>
      <c r="AI41" s="74">
        <f>AI39+AF41</f>
        <v>0</v>
      </c>
      <c r="AJ41" s="78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</row>
    <row r="42" spans="1:114" s="27" customFormat="1" ht="7.5" customHeight="1" x14ac:dyDescent="0.25">
      <c r="A42" s="79"/>
      <c r="B42" s="80"/>
      <c r="C42" s="81"/>
      <c r="D42" s="82"/>
      <c r="E42" s="80"/>
      <c r="F42" s="81"/>
      <c r="G42" s="82"/>
      <c r="H42" s="80"/>
      <c r="I42" s="81"/>
      <c r="J42" s="83"/>
      <c r="K42" s="84"/>
      <c r="L42" s="85"/>
      <c r="M42" s="82"/>
      <c r="N42" s="80"/>
      <c r="O42" s="81"/>
      <c r="P42" s="82"/>
      <c r="Q42" s="80"/>
      <c r="R42" s="81"/>
      <c r="S42" s="79"/>
      <c r="T42" s="80"/>
      <c r="U42" s="81"/>
      <c r="V42" s="82"/>
      <c r="W42" s="80"/>
      <c r="X42" s="81"/>
      <c r="Y42" s="82"/>
      <c r="Z42" s="80"/>
      <c r="AA42" s="81"/>
      <c r="AB42" s="82"/>
      <c r="AC42" s="80"/>
      <c r="AD42" s="81"/>
      <c r="AE42" s="82"/>
      <c r="AF42" s="80"/>
      <c r="AG42" s="81"/>
      <c r="AH42" s="82"/>
      <c r="AI42" s="80"/>
      <c r="AJ42" s="86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</row>
    <row r="43" spans="1:114" s="27" customFormat="1" ht="25.5" customHeight="1" x14ac:dyDescent="0.25">
      <c r="A43" s="87" t="s">
        <v>4</v>
      </c>
      <c r="B43" s="88">
        <f>IF(B39=0,0,B39-B40)</f>
        <v>0</v>
      </c>
      <c r="C43" s="89"/>
      <c r="D43" s="90" t="s">
        <v>4</v>
      </c>
      <c r="E43" s="91">
        <f>IF(E39=0,0,E39-E40)</f>
        <v>0</v>
      </c>
      <c r="F43" s="89"/>
      <c r="G43" s="90" t="s">
        <v>4</v>
      </c>
      <c r="H43" s="91">
        <f>IF(H39=0,0,H39-H40)</f>
        <v>0</v>
      </c>
      <c r="I43" s="89"/>
      <c r="J43" s="92" t="s">
        <v>4</v>
      </c>
      <c r="K43" s="93">
        <f>IF(K39=0,0,K39-K40)</f>
        <v>0</v>
      </c>
      <c r="L43" s="94"/>
      <c r="M43" s="90" t="s">
        <v>4</v>
      </c>
      <c r="N43" s="91">
        <f>IF(N39=0,0,N39-N40)</f>
        <v>0</v>
      </c>
      <c r="O43" s="89"/>
      <c r="P43" s="90" t="s">
        <v>4</v>
      </c>
      <c r="Q43" s="91">
        <f>IF(Q39=0,0,Q39-Q40)</f>
        <v>0</v>
      </c>
      <c r="R43" s="89"/>
      <c r="S43" s="90" t="s">
        <v>4</v>
      </c>
      <c r="T43" s="91">
        <f>IF(T39=0,0,T39-T40)</f>
        <v>0</v>
      </c>
      <c r="U43" s="89"/>
      <c r="V43" s="90" t="s">
        <v>4</v>
      </c>
      <c r="W43" s="91">
        <f>IF(W39=0,0,W39-W40)</f>
        <v>0</v>
      </c>
      <c r="X43" s="89"/>
      <c r="Y43" s="90" t="s">
        <v>4</v>
      </c>
      <c r="Z43" s="91">
        <f>IF(Z39=0,0,Z39-Z40)</f>
        <v>0</v>
      </c>
      <c r="AA43" s="89"/>
      <c r="AB43" s="90" t="s">
        <v>4</v>
      </c>
      <c r="AC43" s="91">
        <f>IF(AC39=0,0,AC39-AC40)</f>
        <v>0</v>
      </c>
      <c r="AD43" s="89"/>
      <c r="AE43" s="90" t="s">
        <v>4</v>
      </c>
      <c r="AF43" s="91">
        <f>IF(AF39=0,0,AF39-AF40)</f>
        <v>0</v>
      </c>
      <c r="AG43" s="89"/>
      <c r="AH43" s="90" t="s">
        <v>4</v>
      </c>
      <c r="AI43" s="91">
        <f>IF(AI39=0,0,AI39-AI40)</f>
        <v>0</v>
      </c>
      <c r="AJ43" s="95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</row>
    <row r="44" spans="1:114" s="29" customFormat="1" ht="25.5" customHeight="1" x14ac:dyDescent="0.25">
      <c r="A44" s="96" t="s">
        <v>3</v>
      </c>
      <c r="B44" s="97">
        <f>B43</f>
        <v>0</v>
      </c>
      <c r="C44" s="98"/>
      <c r="D44" s="67" t="s">
        <v>3</v>
      </c>
      <c r="E44" s="99">
        <f>IF(E43=0,B44,E43+B44+E45)</f>
        <v>0</v>
      </c>
      <c r="F44" s="98"/>
      <c r="G44" s="67" t="s">
        <v>3</v>
      </c>
      <c r="H44" s="99">
        <f>IF(H43=0,E44,H43+E44+H45)</f>
        <v>0</v>
      </c>
      <c r="I44" s="98"/>
      <c r="J44" s="67" t="s">
        <v>3</v>
      </c>
      <c r="K44" s="100">
        <f>IF(K43=0,H44,K43+H44+K45)</f>
        <v>0</v>
      </c>
      <c r="L44" s="98"/>
      <c r="M44" s="67" t="s">
        <v>3</v>
      </c>
      <c r="N44" s="99">
        <f>IF(N43=0,K44,N43+K44+N45)</f>
        <v>0</v>
      </c>
      <c r="O44" s="98"/>
      <c r="P44" s="67" t="s">
        <v>3</v>
      </c>
      <c r="Q44" s="99">
        <f>IF(Q43=0,N44,Q43+N44+Q45)</f>
        <v>0</v>
      </c>
      <c r="R44" s="98"/>
      <c r="S44" s="67" t="s">
        <v>3</v>
      </c>
      <c r="T44" s="99">
        <f>IF(T43=0,Q44,T43+Q44+T45)</f>
        <v>0</v>
      </c>
      <c r="U44" s="98"/>
      <c r="V44" s="67" t="s">
        <v>3</v>
      </c>
      <c r="W44" s="99">
        <f>IF(W43=0,T44,W43+T44+W45)</f>
        <v>0</v>
      </c>
      <c r="X44" s="98"/>
      <c r="Y44" s="67" t="s">
        <v>3</v>
      </c>
      <c r="Z44" s="99">
        <f>IF(Z43=0,W44,Z43+W44+Z45)</f>
        <v>0</v>
      </c>
      <c r="AA44" s="98"/>
      <c r="AB44" s="67" t="s">
        <v>3</v>
      </c>
      <c r="AC44" s="99">
        <f>IF(AC43=0,Z44,AC43+Z44+AC45)</f>
        <v>0</v>
      </c>
      <c r="AD44" s="98"/>
      <c r="AE44" s="67" t="s">
        <v>3</v>
      </c>
      <c r="AF44" s="99">
        <f>IF(AF43=0,AC44,AF43+AC44+AF45)</f>
        <v>0</v>
      </c>
      <c r="AG44" s="98"/>
      <c r="AH44" s="67" t="s">
        <v>3</v>
      </c>
      <c r="AI44" s="99">
        <f>IF(AI43=0,AF44,AI43+AF44+AI45)</f>
        <v>0</v>
      </c>
      <c r="AJ44" s="101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</row>
    <row r="45" spans="1:114" s="29" customFormat="1" ht="25.5" customHeight="1" x14ac:dyDescent="0.25">
      <c r="A45" s="102" t="s">
        <v>24</v>
      </c>
      <c r="B45" s="103">
        <f>COUNTIF(C7:C37,"RTT")*7+COUNTIF(C7:C37,"(RTT)")*3.5</f>
        <v>0</v>
      </c>
      <c r="C45" s="104"/>
      <c r="D45" s="102" t="s">
        <v>2</v>
      </c>
      <c r="E45" s="103"/>
      <c r="F45" s="104"/>
      <c r="G45" s="102" t="s">
        <v>2</v>
      </c>
      <c r="H45" s="103"/>
      <c r="I45" s="104"/>
      <c r="J45" s="102" t="s">
        <v>2</v>
      </c>
      <c r="K45" s="103"/>
      <c r="L45" s="104"/>
      <c r="M45" s="102" t="s">
        <v>2</v>
      </c>
      <c r="N45" s="103"/>
      <c r="O45" s="104"/>
      <c r="P45" s="102" t="s">
        <v>2</v>
      </c>
      <c r="Q45" s="103"/>
      <c r="R45" s="104"/>
      <c r="S45" s="102" t="s">
        <v>2</v>
      </c>
      <c r="T45" s="103"/>
      <c r="U45" s="104"/>
      <c r="V45" s="102" t="s">
        <v>2</v>
      </c>
      <c r="W45" s="103"/>
      <c r="X45" s="104"/>
      <c r="Y45" s="102" t="s">
        <v>2</v>
      </c>
      <c r="Z45" s="103"/>
      <c r="AA45" s="104"/>
      <c r="AB45" s="102" t="s">
        <v>2</v>
      </c>
      <c r="AC45" s="103"/>
      <c r="AD45" s="104"/>
      <c r="AE45" s="102" t="s">
        <v>2</v>
      </c>
      <c r="AF45" s="103"/>
      <c r="AG45" s="104"/>
      <c r="AH45" s="102" t="s">
        <v>2</v>
      </c>
      <c r="AI45" s="103"/>
      <c r="AJ45" s="105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</row>
    <row r="46" spans="1:114" s="29" customFormat="1" ht="25.5" customHeight="1" x14ac:dyDescent="0.25">
      <c r="A46" s="106" t="s">
        <v>25</v>
      </c>
      <c r="B46" s="103">
        <f>COUNTIF(C7:C37,"CP")+COUNTIF(C7:C37,"(CP)")*0.5</f>
        <v>0</v>
      </c>
      <c r="C46" s="104"/>
      <c r="D46" s="107"/>
      <c r="E46" s="103"/>
      <c r="F46" s="104"/>
      <c r="G46" s="107"/>
      <c r="H46" s="103"/>
      <c r="I46" s="104"/>
      <c r="J46" s="107"/>
      <c r="K46" s="103"/>
      <c r="L46" s="104"/>
      <c r="M46" s="107"/>
      <c r="N46" s="103"/>
      <c r="O46" s="104"/>
      <c r="P46" s="107"/>
      <c r="Q46" s="103"/>
      <c r="R46" s="104"/>
      <c r="S46" s="107"/>
      <c r="T46" s="103"/>
      <c r="U46" s="104"/>
      <c r="V46" s="107"/>
      <c r="W46" s="103"/>
      <c r="X46" s="104"/>
      <c r="Y46" s="107"/>
      <c r="Z46" s="103"/>
      <c r="AA46" s="104"/>
      <c r="AB46" s="107"/>
      <c r="AC46" s="103"/>
      <c r="AD46" s="104"/>
      <c r="AE46" s="107"/>
      <c r="AF46" s="103"/>
      <c r="AG46" s="104"/>
      <c r="AH46" s="107"/>
      <c r="AI46" s="103"/>
      <c r="AJ46" s="105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</row>
    <row r="47" spans="1:114" s="27" customFormat="1" ht="15" customHeight="1" x14ac:dyDescent="0.25">
      <c r="A47" s="108" t="s">
        <v>1</v>
      </c>
      <c r="B47" s="109"/>
      <c r="C47" s="110"/>
      <c r="D47" s="111" t="s">
        <v>1</v>
      </c>
      <c r="E47" s="112"/>
      <c r="F47" s="113">
        <f>C47-SUM(F7:F37)</f>
        <v>0</v>
      </c>
      <c r="G47" s="111" t="s">
        <v>1</v>
      </c>
      <c r="H47" s="112"/>
      <c r="I47" s="113">
        <f>F47-SUM(I7:I37)</f>
        <v>0</v>
      </c>
      <c r="J47" s="114" t="s">
        <v>1</v>
      </c>
      <c r="K47" s="115"/>
      <c r="L47" s="116">
        <f>I47-SUM(L7:L37)</f>
        <v>0</v>
      </c>
      <c r="M47" s="111" t="s">
        <v>1</v>
      </c>
      <c r="N47" s="112"/>
      <c r="O47" s="113">
        <f>L47-SUM(O7:O37)</f>
        <v>0</v>
      </c>
      <c r="P47" s="111" t="s">
        <v>1</v>
      </c>
      <c r="Q47" s="112"/>
      <c r="R47" s="113">
        <f>30+O47-SUM(R7:R37)</f>
        <v>30</v>
      </c>
      <c r="S47" s="111" t="s">
        <v>1</v>
      </c>
      <c r="T47" s="112"/>
      <c r="U47" s="113">
        <f>R47-SUM(U7:U37)</f>
        <v>30</v>
      </c>
      <c r="V47" s="111" t="s">
        <v>1</v>
      </c>
      <c r="W47" s="112"/>
      <c r="X47" s="113">
        <f>U47-SUM(X7:X37)</f>
        <v>30</v>
      </c>
      <c r="Y47" s="111" t="s">
        <v>1</v>
      </c>
      <c r="Z47" s="112"/>
      <c r="AA47" s="113">
        <f>X47-SUM(AA7:AA37)</f>
        <v>30</v>
      </c>
      <c r="AB47" s="111" t="s">
        <v>1</v>
      </c>
      <c r="AC47" s="112"/>
      <c r="AD47" s="113">
        <f>AA47-SUM(AD7:AD37)</f>
        <v>30</v>
      </c>
      <c r="AE47" s="111" t="s">
        <v>1</v>
      </c>
      <c r="AF47" s="112"/>
      <c r="AG47" s="113">
        <f>AD47-SUM(AG7:AG37)</f>
        <v>30</v>
      </c>
      <c r="AH47" s="111" t="s">
        <v>1</v>
      </c>
      <c r="AI47" s="112"/>
      <c r="AJ47" s="117">
        <f>AG47-SUM(AJ7:AJ37)</f>
        <v>30</v>
      </c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</row>
    <row r="48" spans="1:114" x14ac:dyDescent="0.25">
      <c r="C48" s="118"/>
      <c r="F48" s="118"/>
      <c r="I48" s="118"/>
      <c r="L48" s="118"/>
      <c r="O48" s="118"/>
      <c r="R48" s="118"/>
    </row>
    <row r="51" spans="1:114" s="121" customFormat="1" x14ac:dyDescent="0.2">
      <c r="A51" s="119">
        <v>42684</v>
      </c>
      <c r="B51" s="120" t="s">
        <v>32</v>
      </c>
      <c r="D51" s="122"/>
      <c r="E51" s="120"/>
      <c r="F51" s="123"/>
      <c r="G51" s="123"/>
      <c r="H51" s="120"/>
      <c r="I51" s="123"/>
      <c r="J51" s="123"/>
      <c r="K51" s="120"/>
      <c r="M51" s="122"/>
      <c r="N51" s="122"/>
      <c r="P51" s="122"/>
      <c r="Q51" s="122"/>
      <c r="T51" s="122"/>
      <c r="V51" s="122"/>
      <c r="W51" s="122"/>
      <c r="Y51" s="122"/>
      <c r="Z51" s="122"/>
      <c r="AB51" s="122"/>
      <c r="AC51" s="122"/>
      <c r="AE51" s="122"/>
      <c r="AF51" s="122"/>
      <c r="AH51" s="122"/>
      <c r="AI51" s="122"/>
      <c r="AK51" s="124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5"/>
      <c r="CJ51" s="125"/>
      <c r="CK51" s="125"/>
      <c r="CL51" s="125"/>
      <c r="CM51" s="125"/>
      <c r="CN51" s="125"/>
      <c r="CO51" s="125"/>
      <c r="CP51" s="125"/>
      <c r="CQ51" s="125"/>
      <c r="CR51" s="125"/>
      <c r="CS51" s="125"/>
      <c r="CT51" s="125"/>
      <c r="CU51" s="125"/>
      <c r="CV51" s="125"/>
      <c r="CW51" s="125"/>
      <c r="CX51" s="125"/>
      <c r="CY51" s="125"/>
      <c r="CZ51" s="125"/>
      <c r="DA51" s="125"/>
      <c r="DB51" s="125"/>
      <c r="DC51" s="125"/>
      <c r="DD51" s="125"/>
      <c r="DE51" s="125"/>
      <c r="DF51" s="125"/>
      <c r="DG51" s="125"/>
      <c r="DH51" s="125"/>
      <c r="DI51" s="125"/>
      <c r="DJ51" s="125"/>
    </row>
    <row r="52" spans="1:114" s="15" customFormat="1" x14ac:dyDescent="0.2">
      <c r="A52" s="14"/>
      <c r="B52" s="31"/>
      <c r="D52" s="14"/>
      <c r="E52" s="14"/>
      <c r="G52" s="14"/>
      <c r="H52" s="14"/>
      <c r="J52" s="14"/>
      <c r="K52" s="14"/>
      <c r="M52" s="14"/>
      <c r="N52" s="14"/>
      <c r="P52" s="14"/>
      <c r="Q52" s="14"/>
      <c r="T52" s="14"/>
      <c r="V52" s="14"/>
      <c r="W52" s="14"/>
      <c r="Y52" s="14"/>
      <c r="Z52" s="14"/>
      <c r="AB52" s="14"/>
      <c r="AC52" s="14"/>
      <c r="AE52" s="14"/>
      <c r="AF52" s="14"/>
      <c r="AH52" s="14"/>
      <c r="AI52" s="14"/>
      <c r="AK52" s="13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</row>
  </sheetData>
  <sheetProtection formatColumns="0"/>
  <mergeCells count="25">
    <mergeCell ref="A6:C6"/>
    <mergeCell ref="G6:I6"/>
    <mergeCell ref="M6:O6"/>
    <mergeCell ref="S6:U6"/>
    <mergeCell ref="Y6:AA6"/>
    <mergeCell ref="D6:F6"/>
    <mergeCell ref="J6:L6"/>
    <mergeCell ref="P6:R6"/>
    <mergeCell ref="V6:X6"/>
    <mergeCell ref="V47:W47"/>
    <mergeCell ref="Y47:Z47"/>
    <mergeCell ref="AB47:AC47"/>
    <mergeCell ref="AE47:AF47"/>
    <mergeCell ref="AH47:AI47"/>
    <mergeCell ref="AE6:AG6"/>
    <mergeCell ref="AB6:AD6"/>
    <mergeCell ref="AH6:AJ6"/>
    <mergeCell ref="S47:T47"/>
    <mergeCell ref="A1:AJ1"/>
    <mergeCell ref="A47:B47"/>
    <mergeCell ref="D47:E47"/>
    <mergeCell ref="G47:H47"/>
    <mergeCell ref="J47:K47"/>
    <mergeCell ref="M47:N47"/>
    <mergeCell ref="P47:Q47"/>
  </mergeCells>
  <conditionalFormatting sqref="P37:Q37">
    <cfRule type="expression" dxfId="46" priority="6" stopIfTrue="1">
      <formula>WEEKDAY($P37,2)&gt;5</formula>
    </cfRule>
    <cfRule type="expression" dxfId="45" priority="7" stopIfTrue="1">
      <formula>IF(COUNTIF(FERIES,$P37),"31","")</formula>
    </cfRule>
  </conditionalFormatting>
  <conditionalFormatting sqref="Y37:Z37">
    <cfRule type="expression" dxfId="44" priority="8" stopIfTrue="1">
      <formula>WEEKDAY($Y37,2)&gt;5</formula>
    </cfRule>
    <cfRule type="expression" dxfId="43" priority="9" stopIfTrue="1">
      <formula>IF(COUNTIF(FERIES,$Y37),"31","")</formula>
    </cfRule>
  </conditionalFormatting>
  <conditionalFormatting sqref="AE37:AF37">
    <cfRule type="expression" dxfId="42" priority="10" stopIfTrue="1">
      <formula>WEEKDAY($AE37,2)&gt;5</formula>
    </cfRule>
    <cfRule type="expression" dxfId="41" priority="11" stopIfTrue="1">
      <formula>IF(COUNTIF(FERIES,$AE37),"31","")</formula>
    </cfRule>
  </conditionalFormatting>
  <conditionalFormatting sqref="D36:D37 E36">
    <cfRule type="expression" dxfId="40" priority="12" stopIfTrue="1">
      <formula>WEEKDAY($D36,2)&gt;5</formula>
    </cfRule>
    <cfRule type="expression" dxfId="39" priority="13" stopIfTrue="1">
      <formula>IF(COUNTIF(FERIES,$D36),IF(mois&lt;31,""))</formula>
    </cfRule>
  </conditionalFormatting>
  <conditionalFormatting sqref="G7:H37">
    <cfRule type="expression" dxfId="38" priority="20" stopIfTrue="1">
      <formula>WEEKDAY($G7,2)&gt;5</formula>
    </cfRule>
    <cfRule type="expression" dxfId="37" priority="21" stopIfTrue="1">
      <formula>COUNTIF(FERIES,$G7)</formula>
    </cfRule>
    <cfRule type="expression" dxfId="36" priority="22" stopIfTrue="1">
      <formula>OR($I7&lt;&gt;"",AND($H7&lt;=0,$H7&lt;&gt;""))</formula>
    </cfRule>
  </conditionalFormatting>
  <conditionalFormatting sqref="J7:K36">
    <cfRule type="expression" dxfId="35" priority="23" stopIfTrue="1">
      <formula>WEEKDAY($J7,2)&gt;5</formula>
    </cfRule>
    <cfRule type="expression" dxfId="34" priority="25" stopIfTrue="1">
      <formula>OR($L7&lt;&gt;"",AND($K7&lt;=0,$K7&lt;&gt;""))</formula>
    </cfRule>
  </conditionalFormatting>
  <conditionalFormatting sqref="M7:N37">
    <cfRule type="expression" dxfId="33" priority="26" stopIfTrue="1">
      <formula>WEEKDAY($M7,2)&gt;5</formula>
    </cfRule>
    <cfRule type="expression" dxfId="32" priority="27" stopIfTrue="1">
      <formula>COUNTIF(FERIES,$M7)</formula>
    </cfRule>
    <cfRule type="expression" dxfId="31" priority="28" stopIfTrue="1">
      <formula>OR($O7&lt;&gt;"",AND($N7&lt;=0,$N7&lt;&gt;""))</formula>
    </cfRule>
  </conditionalFormatting>
  <conditionalFormatting sqref="S7:T37">
    <cfRule type="expression" dxfId="30" priority="29" stopIfTrue="1">
      <formula>WEEKDAY($S7,2)&gt;5</formula>
    </cfRule>
    <cfRule type="expression" dxfId="29" priority="30" stopIfTrue="1">
      <formula>COUNTIF(FERIES,$S7)</formula>
    </cfRule>
    <cfRule type="expression" dxfId="28" priority="31" stopIfTrue="1">
      <formula>OR($U7&lt;&gt;"",AND($T7&lt;=0,$T7&lt;&gt;""))</formula>
    </cfRule>
  </conditionalFormatting>
  <conditionalFormatting sqref="V7:W37">
    <cfRule type="expression" dxfId="27" priority="32" stopIfTrue="1">
      <formula>WEEKDAY($V7,2)&gt;5</formula>
    </cfRule>
    <cfRule type="expression" dxfId="26" priority="33" stopIfTrue="1">
      <formula>COUNTIF(FERIES,$V7)</formula>
    </cfRule>
    <cfRule type="expression" dxfId="25" priority="34" stopIfTrue="1">
      <formula>OR($X7&lt;&gt;"",AND($W7&lt;=0,$W7&lt;&gt;""))</formula>
    </cfRule>
  </conditionalFormatting>
  <conditionalFormatting sqref="Y7:Z36">
    <cfRule type="expression" dxfId="24" priority="35" stopIfTrue="1">
      <formula>WEEKDAY($Y7,2)&gt;5</formula>
    </cfRule>
    <cfRule type="expression" dxfId="23" priority="36" stopIfTrue="1">
      <formula>COUNTIF(FERIES,$Y7)</formula>
    </cfRule>
    <cfRule type="expression" dxfId="22" priority="37" stopIfTrue="1">
      <formula>OR($AA7&lt;&gt;"",AND($Z7&lt;=0,$Z7&lt;&gt;""))</formula>
    </cfRule>
  </conditionalFormatting>
  <conditionalFormatting sqref="AB7:AC37">
    <cfRule type="expression" dxfId="21" priority="38" stopIfTrue="1">
      <formula>WEEKDAY($AB7,2)&gt;5</formula>
    </cfRule>
    <cfRule type="expression" dxfId="20" priority="39" stopIfTrue="1">
      <formula>COUNTIF(FERIES,$AB7)</formula>
    </cfRule>
    <cfRule type="expression" dxfId="19" priority="40" stopIfTrue="1">
      <formula>OR($AD7&lt;&gt;"",AND($AC7&lt;=0,$AC7&lt;&gt;""))</formula>
    </cfRule>
  </conditionalFormatting>
  <conditionalFormatting sqref="AE7:AF36">
    <cfRule type="expression" dxfId="18" priority="41" stopIfTrue="1">
      <formula>WEEKDAY($AE7,2)&gt;5</formula>
    </cfRule>
    <cfRule type="expression" dxfId="17" priority="42" stopIfTrue="1">
      <formula>COUNTIF(FERIES,$AE7)</formula>
    </cfRule>
    <cfRule type="expression" dxfId="16" priority="43" stopIfTrue="1">
      <formula>OR($AG7&lt;&gt;"",AND($AF7&lt;=0,$AF7&lt;&gt;""))</formula>
    </cfRule>
  </conditionalFormatting>
  <conditionalFormatting sqref="AH7:AI37">
    <cfRule type="expression" dxfId="15" priority="44" stopIfTrue="1">
      <formula>WEEKDAY($AH7,2)&gt;5</formula>
    </cfRule>
    <cfRule type="expression" dxfId="14" priority="45" stopIfTrue="1">
      <formula>COUNTIF(FERIES,$AH7)</formula>
    </cfRule>
    <cfRule type="expression" dxfId="13" priority="46" stopIfTrue="1">
      <formula>OR($AJ7&lt;&gt;"",AND($AI7&lt;=0,$AI7&lt;&gt;""))</formula>
    </cfRule>
  </conditionalFormatting>
  <conditionalFormatting sqref="P7:Q36">
    <cfRule type="expression" dxfId="12" priority="47" stopIfTrue="1">
      <formula>WEEKDAY($P7,2)&gt;5</formula>
    </cfRule>
    <cfRule type="expression" dxfId="11" priority="48" stopIfTrue="1">
      <formula>COUNTIF(FERIES,$P7)</formula>
    </cfRule>
    <cfRule type="expression" dxfId="10" priority="49" stopIfTrue="1">
      <formula>OR($R7&lt;&gt;"",AND($Q7&lt;=0,$Q7&lt;&gt;""))</formula>
    </cfRule>
  </conditionalFormatting>
  <conditionalFormatting sqref="A7:C37">
    <cfRule type="expression" dxfId="9" priority="1" stopIfTrue="1">
      <formula>WEEKDAY($A7,2)&gt;5</formula>
    </cfRule>
    <cfRule type="expression" dxfId="8" priority="2" stopIfTrue="1">
      <formula>COUNTIF(FERIES,$A7)</formula>
    </cfRule>
    <cfRule type="expression" dxfId="7" priority="15">
      <formula>OR($C7&lt;&gt;"",AND($B7&lt;=0,$B7&lt;&gt;""))</formula>
    </cfRule>
  </conditionalFormatting>
  <conditionalFormatting sqref="J7:L36">
    <cfRule type="expression" dxfId="6" priority="24" stopIfTrue="1">
      <formula>COUNTIF(FERIES,$J7)</formula>
    </cfRule>
  </conditionalFormatting>
  <conditionalFormatting sqref="D7:F35">
    <cfRule type="expression" dxfId="5" priority="17" stopIfTrue="1">
      <formula>WEEKDAY($D7,2)&gt;5</formula>
    </cfRule>
    <cfRule type="expression" dxfId="4" priority="18" stopIfTrue="1">
      <formula>IF(COUNTIF(FERIES,$D7),mois&lt;31)</formula>
    </cfRule>
    <cfRule type="expression" dxfId="3" priority="19" stopIfTrue="1">
      <formula>OR($F7&lt;&gt;"",AND($E7&lt;=0,$E7&lt;&gt;""))</formula>
    </cfRule>
  </conditionalFormatting>
  <printOptions horizontalCentered="1"/>
  <pageMargins left="0.19685039370078741" right="0.19685039370078741" top="0.39370078740157483" bottom="0.39370078740157483" header="0.51181102362204722" footer="0.51181102362204722"/>
  <pageSetup paperSize="9" scale="60" orientation="landscape" r:id="rId1"/>
  <headerFooter alignWithMargins="0"/>
  <ignoredErrors>
    <ignoredError sqref="B44:B46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A03C8F3E-97C0-45F3-8179-A5F7FD170266}">
            <xm:f>OR($C7=','!$A$1,$C7=','!$A$2)</xm:f>
            <x14:dxf>
              <fill>
                <patternFill>
                  <bgColor rgb="FF00FFFF"/>
                </patternFill>
              </fill>
            </x14:dxf>
          </x14:cfRule>
          <x14:cfRule type="expression" priority="4" id="{D6E13716-5D1C-40A6-9E5E-AC8F3173ADAC}">
            <xm:f>OR($C7=','!$A$3,$C7=','!$A$4)</xm:f>
            <x14:dxf>
              <fill>
                <patternFill>
                  <bgColor rgb="FFFF00FF"/>
                </patternFill>
              </fill>
            </x14:dxf>
          </x14:cfRule>
          <x14:cfRule type="expression" priority="5" id="{2E26F148-B541-4998-B84E-2955BEF69CCA}">
            <xm:f>$C7=','!$A$6</xm:f>
            <x14:dxf>
              <fill>
                <patternFill>
                  <bgColor theme="7" tint="0.39994506668294322"/>
                </patternFill>
              </fill>
            </x14:dxf>
          </x14:cfRule>
          <xm:sqref>A7:C37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','!$A$1:$A$7</xm:f>
          </x14:formula1>
          <xm:sqref>C7:C37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"/>
  <sheetViews>
    <sheetView tabSelected="1" workbookViewId="0">
      <selection activeCell="D16" sqref="D15:D16"/>
    </sheetView>
  </sheetViews>
  <sheetFormatPr baseColWidth="10" defaultRowHeight="15" x14ac:dyDescent="0.25"/>
  <cols>
    <col min="1" max="1" width="11.42578125" style="132"/>
    <col min="2" max="2" width="17.7109375" style="132" customWidth="1"/>
    <col min="3" max="16384" width="11.42578125" style="132"/>
  </cols>
  <sheetData>
    <row r="2" spans="2:5" ht="15.75" thickBot="1" x14ac:dyDescent="0.3"/>
    <row r="3" spans="2:5" ht="21" customHeight="1" thickBot="1" x14ac:dyDescent="0.3">
      <c r="B3" s="136">
        <v>42736</v>
      </c>
    </row>
    <row r="5" spans="2:5" x14ac:dyDescent="0.25">
      <c r="E5" s="13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','!$B$1:$B$12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F25" sqref="F25"/>
    </sheetView>
  </sheetViews>
  <sheetFormatPr baseColWidth="10" defaultRowHeight="12.75" x14ac:dyDescent="0.25"/>
  <cols>
    <col min="1" max="1" width="15.5703125" style="1" customWidth="1"/>
    <col min="2" max="2" width="15.42578125" style="1" customWidth="1"/>
    <col min="3" max="16384" width="11.42578125" style="1"/>
  </cols>
  <sheetData>
    <row r="1" spans="1:4" ht="19.5" customHeight="1" x14ac:dyDescent="0.25">
      <c r="A1" s="3"/>
      <c r="B1" s="6">
        <v>2017</v>
      </c>
    </row>
    <row r="2" spans="1:4" ht="19.5" customHeight="1" x14ac:dyDescent="0.25">
      <c r="A2" s="3" t="s">
        <v>22</v>
      </c>
      <c r="B2" s="5">
        <f>DATE(B1,1,1)</f>
        <v>42736</v>
      </c>
    </row>
    <row r="3" spans="1:4" ht="19.5" customHeight="1" x14ac:dyDescent="0.25">
      <c r="A3" s="3" t="s">
        <v>21</v>
      </c>
      <c r="B3" s="5">
        <f>FLOOR(DATE(B1,5,DAY(MINUTE(B1/38)/2+56)),7)-34</f>
        <v>42841</v>
      </c>
    </row>
    <row r="4" spans="1:4" ht="19.5" customHeight="1" x14ac:dyDescent="0.25">
      <c r="A4" s="3" t="s">
        <v>20</v>
      </c>
      <c r="B4" s="2">
        <f>B3+1</f>
        <v>42842</v>
      </c>
      <c r="D4" s="4"/>
    </row>
    <row r="5" spans="1:4" ht="19.5" customHeight="1" x14ac:dyDescent="0.25">
      <c r="A5" s="3" t="s">
        <v>19</v>
      </c>
      <c r="B5" s="2">
        <f>DATE(B1,5,1)</f>
        <v>42856</v>
      </c>
    </row>
    <row r="6" spans="1:4" ht="19.5" customHeight="1" x14ac:dyDescent="0.25">
      <c r="A6" s="3" t="s">
        <v>18</v>
      </c>
      <c r="B6" s="2">
        <f>DATE(B1,5,8)</f>
        <v>42863</v>
      </c>
    </row>
    <row r="7" spans="1:4" ht="19.5" customHeight="1" x14ac:dyDescent="0.25">
      <c r="A7" s="3" t="s">
        <v>17</v>
      </c>
      <c r="B7" s="2">
        <f>B3+39</f>
        <v>42880</v>
      </c>
    </row>
    <row r="8" spans="1:4" ht="19.5" customHeight="1" x14ac:dyDescent="0.25">
      <c r="A8" s="3" t="s">
        <v>16</v>
      </c>
      <c r="B8" s="2">
        <f>B7+10</f>
        <v>42890</v>
      </c>
    </row>
    <row r="9" spans="1:4" ht="19.5" customHeight="1" x14ac:dyDescent="0.25">
      <c r="A9" s="3" t="s">
        <v>15</v>
      </c>
      <c r="B9" s="2">
        <f>DATE(B1,7,14)</f>
        <v>42930</v>
      </c>
    </row>
    <row r="10" spans="1:4" ht="19.5" customHeight="1" x14ac:dyDescent="0.25">
      <c r="A10" s="3" t="s">
        <v>14</v>
      </c>
      <c r="B10" s="2">
        <f>DATE(B1,8,15)</f>
        <v>42962</v>
      </c>
    </row>
    <row r="11" spans="1:4" ht="19.5" customHeight="1" x14ac:dyDescent="0.25">
      <c r="A11" s="3" t="s">
        <v>13</v>
      </c>
      <c r="B11" s="2">
        <f>DATE(B1,11,1)</f>
        <v>43040</v>
      </c>
    </row>
    <row r="12" spans="1:4" ht="19.5" customHeight="1" x14ac:dyDescent="0.25">
      <c r="A12" s="3" t="s">
        <v>12</v>
      </c>
      <c r="B12" s="2">
        <f>DATE(B1,11,11)</f>
        <v>43050</v>
      </c>
    </row>
    <row r="13" spans="1:4" ht="19.5" customHeight="1" x14ac:dyDescent="0.25">
      <c r="A13" s="3" t="s">
        <v>11</v>
      </c>
      <c r="B13" s="2">
        <f>DATE(B1,12,25)</f>
        <v>43094</v>
      </c>
    </row>
  </sheetData>
  <sheetProtection password="D1A3" sheet="1" objects="1" scenarios="1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" sqref="B1"/>
    </sheetView>
  </sheetViews>
  <sheetFormatPr baseColWidth="10" defaultRowHeight="15" x14ac:dyDescent="0.25"/>
  <cols>
    <col min="1" max="1" width="11.42578125" style="132"/>
    <col min="2" max="2" width="14.7109375" style="132" customWidth="1"/>
  </cols>
  <sheetData>
    <row r="1" spans="1:2" x14ac:dyDescent="0.25">
      <c r="A1" s="132" t="s">
        <v>0</v>
      </c>
      <c r="B1" s="133">
        <v>42736</v>
      </c>
    </row>
    <row r="2" spans="1:2" x14ac:dyDescent="0.25">
      <c r="A2" s="132" t="s">
        <v>26</v>
      </c>
      <c r="B2" s="133">
        <v>42767</v>
      </c>
    </row>
    <row r="3" spans="1:2" x14ac:dyDescent="0.25">
      <c r="A3" s="132" t="s">
        <v>8</v>
      </c>
      <c r="B3" s="133">
        <v>42795</v>
      </c>
    </row>
    <row r="4" spans="1:2" x14ac:dyDescent="0.25">
      <c r="A4" s="132" t="s">
        <v>29</v>
      </c>
      <c r="B4" s="133">
        <v>42826</v>
      </c>
    </row>
    <row r="5" spans="1:2" x14ac:dyDescent="0.25">
      <c r="A5" s="132" t="s">
        <v>27</v>
      </c>
      <c r="B5" s="133">
        <v>42856</v>
      </c>
    </row>
    <row r="6" spans="1:2" x14ac:dyDescent="0.25">
      <c r="A6" s="132" t="s">
        <v>28</v>
      </c>
      <c r="B6" s="133">
        <v>42887</v>
      </c>
    </row>
    <row r="7" spans="1:2" x14ac:dyDescent="0.25">
      <c r="A7" s="132" t="s">
        <v>23</v>
      </c>
      <c r="B7" s="133">
        <v>42917</v>
      </c>
    </row>
    <row r="8" spans="1:2" x14ac:dyDescent="0.25">
      <c r="B8" s="133">
        <v>42948</v>
      </c>
    </row>
    <row r="9" spans="1:2" x14ac:dyDescent="0.25">
      <c r="B9" s="133">
        <v>42979</v>
      </c>
    </row>
    <row r="10" spans="1:2" x14ac:dyDescent="0.25">
      <c r="B10" s="133">
        <v>43009</v>
      </c>
    </row>
    <row r="11" spans="1:2" x14ac:dyDescent="0.25">
      <c r="B11" s="133">
        <v>43040</v>
      </c>
    </row>
    <row r="12" spans="1:2" x14ac:dyDescent="0.25">
      <c r="B12" s="133">
        <v>43070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Relevé d'heures</vt:lpstr>
      <vt:lpstr>Impression RA</vt:lpstr>
      <vt:lpstr>feries</vt:lpstr>
      <vt:lpstr>,</vt:lpstr>
      <vt:lpstr>FERIES</vt:lpstr>
      <vt:lpstr>HEURES</vt:lpstr>
      <vt:lpstr>'Relevé d''heures'!mois</vt:lpstr>
    </vt:vector>
  </TitlesOfParts>
  <Company>MAGNA STEYR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Bondier Victorien, ETU (MSFR)</dc:creator>
  <cp:lastModifiedBy>Bondier Victorien, ETU (MSFR)</cp:lastModifiedBy>
  <cp:lastPrinted>2016-11-10T13:28:38Z</cp:lastPrinted>
  <dcterms:created xsi:type="dcterms:W3CDTF">2016-11-10T12:37:39Z</dcterms:created>
  <dcterms:modified xsi:type="dcterms:W3CDTF">2016-11-14T13:59:01Z</dcterms:modified>
</cp:coreProperties>
</file>