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620" yWindow="-15" windowWidth="21195" windowHeight="12540" tabRatio="132" activeTab="1"/>
    <workbookView xWindow="-15" yWindow="-15" windowWidth="7335" windowHeight="12540"/>
  </bookViews>
  <sheets>
    <sheet name="Suivi" sheetId="6" r:id="rId1"/>
    <sheet name="1" sheetId="1" r:id="rId2"/>
    <sheet name="2" sheetId="7" r:id="rId3"/>
  </sheets>
  <definedNames>
    <definedName name="design">'1'!$B$20:$B$38</definedName>
    <definedName name="htva">'1'!$K$20:$K$38</definedName>
    <definedName name="_xlnm.Print_Area" localSheetId="1">'1'!$B$3:$U$47</definedName>
    <definedName name="_xlnm.Print_Area" localSheetId="2">'2'!$B$3:$U$47</definedName>
  </definedNames>
  <calcPr calcId="145621" calcOnSave="0"/>
</workbook>
</file>

<file path=xl/calcChain.xml><?xml version="1.0" encoding="utf-8"?>
<calcChain xmlns="http://schemas.openxmlformats.org/spreadsheetml/2006/main">
  <c r="B13" i="6" l="1"/>
  <c r="B12" i="6"/>
  <c r="B11" i="6"/>
  <c r="B9" i="6"/>
  <c r="B8" i="6"/>
  <c r="B7" i="6"/>
  <c r="B5" i="6"/>
  <c r="B4" i="6"/>
  <c r="B3" i="6"/>
  <c r="L21" i="1" l="1"/>
  <c r="D1" i="7"/>
  <c r="T5" i="7" s="1"/>
  <c r="U44" i="7"/>
  <c r="T38" i="7"/>
  <c r="U38" i="7" s="1"/>
  <c r="R38" i="7"/>
  <c r="Q38" i="7"/>
  <c r="O38" i="7"/>
  <c r="M38" i="7"/>
  <c r="L38" i="7"/>
  <c r="K38" i="7"/>
  <c r="T37" i="7"/>
  <c r="R37" i="7"/>
  <c r="Q37" i="7"/>
  <c r="O37" i="7"/>
  <c r="M37" i="7"/>
  <c r="L37" i="7"/>
  <c r="K37" i="7"/>
  <c r="T36" i="7"/>
  <c r="U36" i="7" s="1"/>
  <c r="R36" i="7"/>
  <c r="Q36" i="7"/>
  <c r="O36" i="7"/>
  <c r="M36" i="7"/>
  <c r="L36" i="7"/>
  <c r="K36" i="7"/>
  <c r="T35" i="7"/>
  <c r="R35" i="7"/>
  <c r="Q35" i="7"/>
  <c r="O35" i="7"/>
  <c r="M35" i="7"/>
  <c r="L35" i="7"/>
  <c r="K35" i="7"/>
  <c r="T34" i="7"/>
  <c r="R34" i="7"/>
  <c r="Q34" i="7"/>
  <c r="O34" i="7"/>
  <c r="M34" i="7"/>
  <c r="L34" i="7"/>
  <c r="K34" i="7"/>
  <c r="T33" i="7"/>
  <c r="R33" i="7"/>
  <c r="Q33" i="7"/>
  <c r="O33" i="7"/>
  <c r="M33" i="7"/>
  <c r="L33" i="7"/>
  <c r="K33" i="7"/>
  <c r="T32" i="7"/>
  <c r="U32" i="7" s="1"/>
  <c r="R32" i="7"/>
  <c r="Q32" i="7"/>
  <c r="O32" i="7"/>
  <c r="M32" i="7"/>
  <c r="L32" i="7"/>
  <c r="K32" i="7"/>
  <c r="T31" i="7"/>
  <c r="R31" i="7"/>
  <c r="Q31" i="7"/>
  <c r="O31" i="7"/>
  <c r="M31" i="7"/>
  <c r="L31" i="7"/>
  <c r="K31" i="7"/>
  <c r="T30" i="7"/>
  <c r="R30" i="7"/>
  <c r="Q30" i="7"/>
  <c r="O30" i="7"/>
  <c r="M30" i="7"/>
  <c r="L30" i="7"/>
  <c r="K30" i="7"/>
  <c r="T29" i="7"/>
  <c r="R29" i="7"/>
  <c r="Q29" i="7"/>
  <c r="O29" i="7"/>
  <c r="M29" i="7"/>
  <c r="L29" i="7"/>
  <c r="K29" i="7"/>
  <c r="T28" i="7"/>
  <c r="U28" i="7" s="1"/>
  <c r="R28" i="7"/>
  <c r="Q28" i="7"/>
  <c r="O28" i="7"/>
  <c r="M28" i="7"/>
  <c r="L28" i="7"/>
  <c r="K28" i="7"/>
  <c r="T27" i="7"/>
  <c r="R27" i="7"/>
  <c r="Q27" i="7"/>
  <c r="O27" i="7"/>
  <c r="M27" i="7"/>
  <c r="L27" i="7"/>
  <c r="K27" i="7"/>
  <c r="T26" i="7"/>
  <c r="R26" i="7"/>
  <c r="Q26" i="7"/>
  <c r="O26" i="7"/>
  <c r="M26" i="7"/>
  <c r="L26" i="7"/>
  <c r="K26" i="7"/>
  <c r="T25" i="7"/>
  <c r="R25" i="7"/>
  <c r="Q25" i="7"/>
  <c r="O25" i="7"/>
  <c r="M25" i="7"/>
  <c r="L25" i="7"/>
  <c r="K25" i="7"/>
  <c r="T24" i="7"/>
  <c r="U24" i="7" s="1"/>
  <c r="R24" i="7"/>
  <c r="Q24" i="7"/>
  <c r="O24" i="7"/>
  <c r="M24" i="7"/>
  <c r="L24" i="7"/>
  <c r="K24" i="7"/>
  <c r="T23" i="7"/>
  <c r="R23" i="7"/>
  <c r="Q23" i="7"/>
  <c r="O23" i="7"/>
  <c r="M23" i="7"/>
  <c r="L23" i="7"/>
  <c r="K23" i="7"/>
  <c r="T22" i="7"/>
  <c r="U22" i="7" s="1"/>
  <c r="R22" i="7"/>
  <c r="Q22" i="7"/>
  <c r="O22" i="7"/>
  <c r="M22" i="7"/>
  <c r="L22" i="7"/>
  <c r="K22" i="7"/>
  <c r="T21" i="7"/>
  <c r="R21" i="7"/>
  <c r="Q21" i="7"/>
  <c r="O21" i="7"/>
  <c r="M21" i="7"/>
  <c r="L21" i="7"/>
  <c r="K21" i="7"/>
  <c r="T20" i="7"/>
  <c r="R20" i="7"/>
  <c r="Q20" i="7"/>
  <c r="O20" i="7"/>
  <c r="L20" i="7"/>
  <c r="K20" i="7"/>
  <c r="N5" i="7"/>
  <c r="M21" i="1"/>
  <c r="D1" i="1"/>
  <c r="J5" i="1" s="1"/>
  <c r="L38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20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U20" i="7" l="1"/>
  <c r="U21" i="7"/>
  <c r="U37" i="7"/>
  <c r="U33" i="7"/>
  <c r="U26" i="7"/>
  <c r="U30" i="7"/>
  <c r="U34" i="7"/>
  <c r="K40" i="7"/>
  <c r="K41" i="7" s="1"/>
  <c r="K43" i="7" s="1"/>
  <c r="K46" i="7" s="1"/>
  <c r="U25" i="7"/>
  <c r="U29" i="7"/>
  <c r="U23" i="7"/>
  <c r="U27" i="7"/>
  <c r="U31" i="7"/>
  <c r="U35" i="7"/>
  <c r="J5" i="7"/>
  <c r="T5" i="1"/>
  <c r="K40" i="1"/>
  <c r="K41" i="1" s="1"/>
  <c r="K43" i="1" s="1"/>
  <c r="K46" i="1" s="1"/>
  <c r="U40" i="7" l="1"/>
  <c r="T23" i="1"/>
  <c r="T24" i="1"/>
  <c r="U24" i="1" s="1"/>
  <c r="T25" i="1"/>
  <c r="T26" i="1"/>
  <c r="T27" i="1"/>
  <c r="T28" i="1"/>
  <c r="U28" i="1" s="1"/>
  <c r="T29" i="1"/>
  <c r="T30" i="1"/>
  <c r="T31" i="1"/>
  <c r="T32" i="1"/>
  <c r="U32" i="1" s="1"/>
  <c r="T33" i="1"/>
  <c r="T34" i="1"/>
  <c r="T35" i="1"/>
  <c r="T36" i="1"/>
  <c r="U36" i="1" s="1"/>
  <c r="T37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U44" i="1"/>
  <c r="T38" i="1"/>
  <c r="T22" i="1"/>
  <c r="T21" i="1"/>
  <c r="T20" i="1"/>
  <c r="R38" i="1"/>
  <c r="R22" i="1"/>
  <c r="R21" i="1"/>
  <c r="R20" i="1"/>
  <c r="Q38" i="1"/>
  <c r="Q22" i="1"/>
  <c r="Q23" i="1"/>
  <c r="Q21" i="1"/>
  <c r="Q20" i="1"/>
  <c r="O21" i="1"/>
  <c r="O22" i="1"/>
  <c r="O23" i="1"/>
  <c r="O38" i="1"/>
  <c r="O20" i="1"/>
  <c r="M38" i="1"/>
  <c r="M24" i="1"/>
  <c r="M23" i="1"/>
  <c r="M22" i="1"/>
  <c r="U43" i="7" l="1"/>
  <c r="U46" i="7" s="1"/>
  <c r="U35" i="1"/>
  <c r="U27" i="1"/>
  <c r="U34" i="1"/>
  <c r="U26" i="1"/>
  <c r="U21" i="1"/>
  <c r="U33" i="1"/>
  <c r="U25" i="1"/>
  <c r="U22" i="1"/>
  <c r="U31" i="1"/>
  <c r="U23" i="1"/>
  <c r="U20" i="1"/>
  <c r="U30" i="1"/>
  <c r="U41" i="7"/>
  <c r="U38" i="1"/>
  <c r="U37" i="1"/>
  <c r="U29" i="1"/>
  <c r="U60" i="1" l="1"/>
  <c r="U40" i="1"/>
  <c r="U41" i="1"/>
  <c r="U43" i="1" s="1"/>
  <c r="U46" i="1" s="1"/>
  <c r="B23" i="6"/>
</calcChain>
</file>

<file path=xl/sharedStrings.xml><?xml version="1.0" encoding="utf-8"?>
<sst xmlns="http://schemas.openxmlformats.org/spreadsheetml/2006/main" count="185" uniqueCount="71">
  <si>
    <t>Qté</t>
  </si>
  <si>
    <t>Prix unitaire HT</t>
  </si>
  <si>
    <t>Total HT</t>
  </si>
  <si>
    <t>Désignation des produits et prestations</t>
  </si>
  <si>
    <t>Réf</t>
  </si>
  <si>
    <t>N° TVA :</t>
  </si>
  <si>
    <t xml:space="preserve">Devis n° </t>
  </si>
  <si>
    <t>mail :</t>
  </si>
  <si>
    <t>Nom Prénom
Adresse</t>
  </si>
  <si>
    <t xml:space="preserve">téléphone : </t>
  </si>
  <si>
    <t>Total TVA</t>
  </si>
  <si>
    <t>Total TTC</t>
  </si>
  <si>
    <t>Net à Payer</t>
  </si>
  <si>
    <t xml:space="preserve">Signature Client : </t>
  </si>
  <si>
    <t>Date de règlement :</t>
  </si>
  <si>
    <t>Mode de Paiement :</t>
  </si>
  <si>
    <t>1701-01</t>
  </si>
  <si>
    <t xml:space="preserve">Facture n° </t>
  </si>
  <si>
    <t>V</t>
  </si>
  <si>
    <t>Acompte versé</t>
  </si>
  <si>
    <t>Date :</t>
  </si>
  <si>
    <t>1701-02</t>
  </si>
  <si>
    <t>1701-03</t>
  </si>
  <si>
    <t>IO</t>
  </si>
  <si>
    <t>IN</t>
  </si>
  <si>
    <t>IP</t>
  </si>
  <si>
    <t>TO</t>
  </si>
  <si>
    <t>TN</t>
  </si>
  <si>
    <t>TP</t>
  </si>
  <si>
    <t>Informatique Vente occasion</t>
  </si>
  <si>
    <t>Informatique Vente Neuf</t>
  </si>
  <si>
    <t>Tablette Vente Occasion</t>
  </si>
  <si>
    <t>Tablette Vente Neuf</t>
  </si>
  <si>
    <t>Tablette prestation</t>
  </si>
  <si>
    <t>Informatique Prestation</t>
  </si>
  <si>
    <t>Jeux Vidéos vente Occasion</t>
  </si>
  <si>
    <t>Jeux vidéos Vente Neuf</t>
  </si>
  <si>
    <t>Jeux Vidéos Prestation</t>
  </si>
  <si>
    <t>JO</t>
  </si>
  <si>
    <t>JN</t>
  </si>
  <si>
    <t>JP</t>
  </si>
  <si>
    <t>n°</t>
  </si>
  <si>
    <t>devis valable 30 jours</t>
  </si>
  <si>
    <t xml:space="preserve">IO </t>
  </si>
  <si>
    <t>Barette mémoire</t>
  </si>
  <si>
    <t>S/N 123456</t>
  </si>
  <si>
    <t>17" noir</t>
  </si>
  <si>
    <t>Paramétrage</t>
  </si>
  <si>
    <t>tablette Asus 7" Occasion</t>
  </si>
  <si>
    <t>IN-001</t>
  </si>
  <si>
    <t>TO-001</t>
  </si>
  <si>
    <t>TN-001</t>
  </si>
  <si>
    <t xml:space="preserve">Réparation Connecteur de Charge </t>
  </si>
  <si>
    <t>JO-001</t>
  </si>
  <si>
    <t>Manette PS4 neuve</t>
  </si>
  <si>
    <t>PS3 FAT S/N 1245 occasion</t>
  </si>
  <si>
    <t>Etui Tablette Asus neuf</t>
  </si>
  <si>
    <t>JN-001</t>
  </si>
  <si>
    <t>Réinstallation Wii</t>
  </si>
  <si>
    <t>N° Devis / Factures</t>
  </si>
  <si>
    <t>CA HT</t>
  </si>
  <si>
    <t>Informatique Occasion</t>
  </si>
  <si>
    <t>Informatique Neuf</t>
  </si>
  <si>
    <t>Tablette Occasion</t>
  </si>
  <si>
    <t>Tablette Neuf</t>
  </si>
  <si>
    <t>Tablette Prestation</t>
  </si>
  <si>
    <t>Jeux Vidéos Occasion</t>
  </si>
  <si>
    <t>Jeux Vidéos Neuf</t>
  </si>
  <si>
    <t>D</t>
  </si>
  <si>
    <t xml:space="preserve">Immatriculation du RCS : </t>
  </si>
  <si>
    <t>Ordinateur neuf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</si>
</sst>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Maiandra GD"/>
      <family val="2"/>
    </font>
    <font>
      <sz val="11"/>
      <color theme="1"/>
      <name val="Maiandra GD"/>
      <family val="2"/>
    </font>
    <font>
      <sz val="12"/>
      <color theme="1"/>
      <name val="Maiandra GD"/>
      <family val="2"/>
    </font>
    <font>
      <sz val="18"/>
      <color theme="1"/>
      <name val="Maiandra GD"/>
      <family val="2"/>
    </font>
    <font>
      <sz val="16"/>
      <color theme="1"/>
      <name val="Maiandra GD"/>
      <family val="2"/>
    </font>
    <font>
      <b/>
      <sz val="30"/>
      <color theme="1"/>
      <name val="Maiandra GD"/>
      <family val="2"/>
    </font>
    <font>
      <i/>
      <sz val="13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51" xfId="0" applyFont="1" applyBorder="1" applyAlignment="1">
      <alignment vertical="center" wrapText="1"/>
    </xf>
    <xf numFmtId="0" fontId="1" fillId="0" borderId="52" xfId="0" applyFont="1" applyBorder="1" applyAlignment="1">
      <alignment vertical="center" wrapText="1"/>
    </xf>
    <xf numFmtId="9" fontId="1" fillId="0" borderId="39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 indent="2"/>
    </xf>
    <xf numFmtId="0" fontId="2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 indent="1"/>
    </xf>
    <xf numFmtId="164" fontId="1" fillId="0" borderId="35" xfId="0" applyNumberFormat="1" applyFont="1" applyBorder="1" applyAlignment="1">
      <alignment horizontal="right" vertical="center" wrapText="1" indent="2"/>
    </xf>
    <xf numFmtId="164" fontId="1" fillId="0" borderId="38" xfId="0" applyNumberFormat="1" applyFont="1" applyBorder="1" applyAlignment="1">
      <alignment horizontal="right" vertical="center" wrapText="1" indent="2"/>
    </xf>
    <xf numFmtId="164" fontId="1" fillId="0" borderId="32" xfId="0" applyNumberFormat="1" applyFont="1" applyBorder="1" applyAlignment="1">
      <alignment horizontal="right" vertical="center" wrapText="1" indent="2"/>
    </xf>
    <xf numFmtId="0" fontId="1" fillId="0" borderId="32" xfId="0" applyFont="1" applyBorder="1" applyAlignment="1">
      <alignment horizontal="right" vertical="center" wrapText="1" indent="2"/>
    </xf>
    <xf numFmtId="164" fontId="1" fillId="0" borderId="42" xfId="0" applyNumberFormat="1" applyFont="1" applyBorder="1" applyAlignment="1">
      <alignment horizontal="right" vertical="center" wrapText="1" indent="2"/>
    </xf>
    <xf numFmtId="0" fontId="4" fillId="0" borderId="4" xfId="0" applyFont="1" applyFill="1" applyBorder="1" applyAlignment="1">
      <alignment horizontal="left" vertical="center" wrapText="1" indent="2"/>
    </xf>
    <xf numFmtId="0" fontId="4" fillId="0" borderId="0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 indent="2"/>
    </xf>
    <xf numFmtId="0" fontId="4" fillId="2" borderId="7" xfId="0" applyFont="1" applyFill="1" applyBorder="1" applyAlignment="1">
      <alignment horizontal="left" vertical="center" wrapText="1" indent="2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" fontId="5" fillId="0" borderId="9" xfId="0" applyNumberFormat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4" fontId="5" fillId="0" borderId="10" xfId="0" applyNumberFormat="1" applyFont="1" applyBorder="1" applyAlignment="1">
      <alignment vertical="center" wrapText="1"/>
    </xf>
    <xf numFmtId="4" fontId="5" fillId="0" borderId="11" xfId="0" applyNumberFormat="1" applyFont="1" applyBorder="1" applyAlignment="1">
      <alignment vertical="center" wrapText="1"/>
    </xf>
    <xf numFmtId="4" fontId="5" fillId="0" borderId="12" xfId="0" applyNumberFormat="1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" fontId="5" fillId="0" borderId="13" xfId="0" applyNumberFormat="1" applyFont="1" applyBorder="1" applyAlignment="1">
      <alignment vertical="center" wrapText="1"/>
    </xf>
    <xf numFmtId="4" fontId="5" fillId="0" borderId="14" xfId="0" applyNumberFormat="1" applyFont="1" applyBorder="1" applyAlignment="1">
      <alignment vertical="center" wrapText="1"/>
    </xf>
    <xf numFmtId="4" fontId="5" fillId="0" borderId="15" xfId="0" applyNumberFormat="1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4" fontId="5" fillId="0" borderId="16" xfId="0" applyNumberFormat="1" applyFont="1" applyBorder="1" applyAlignment="1">
      <alignment vertical="center" wrapText="1"/>
    </xf>
    <xf numFmtId="4" fontId="5" fillId="0" borderId="17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/>
    <xf numFmtId="164" fontId="1" fillId="0" borderId="0" xfId="0" applyNumberFormat="1" applyFont="1"/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 indent="3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 inden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 indent="2"/>
    </xf>
    <xf numFmtId="0" fontId="4" fillId="3" borderId="0" xfId="0" applyFont="1" applyFill="1" applyBorder="1" applyAlignment="1">
      <alignment horizontal="left" vertical="center" wrapText="1" indent="2"/>
    </xf>
    <xf numFmtId="0" fontId="4" fillId="0" borderId="1" xfId="0" applyFont="1" applyFill="1" applyBorder="1" applyAlignment="1">
      <alignment horizontal="left" vertical="top" wrapText="1" indent="2"/>
    </xf>
    <xf numFmtId="0" fontId="4" fillId="0" borderId="2" xfId="0" applyFont="1" applyFill="1" applyBorder="1" applyAlignment="1">
      <alignment horizontal="left" vertical="top" wrapText="1" indent="2"/>
    </xf>
    <xf numFmtId="0" fontId="4" fillId="0" borderId="3" xfId="0" applyFont="1" applyFill="1" applyBorder="1" applyAlignment="1">
      <alignment horizontal="left" vertical="top" wrapText="1" indent="2"/>
    </xf>
    <xf numFmtId="0" fontId="4" fillId="0" borderId="4" xfId="0" applyFont="1" applyFill="1" applyBorder="1" applyAlignment="1">
      <alignment horizontal="left" vertical="top" wrapText="1" indent="2"/>
    </xf>
    <xf numFmtId="0" fontId="4" fillId="0" borderId="0" xfId="0" applyFont="1" applyFill="1" applyBorder="1" applyAlignment="1">
      <alignment horizontal="left" vertical="top" wrapText="1" indent="2"/>
    </xf>
    <xf numFmtId="0" fontId="4" fillId="0" borderId="5" xfId="0" applyFont="1" applyFill="1" applyBorder="1" applyAlignment="1">
      <alignment horizontal="left" vertical="top" wrapText="1" indent="2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0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6" xfId="0" applyFont="1" applyBorder="1" applyAlignment="1">
      <alignment horizontal="left" vertical="center" wrapText="1" indent="2"/>
    </xf>
    <xf numFmtId="0" fontId="1" fillId="0" borderId="7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1" fillId="3" borderId="23" xfId="0" applyFont="1" applyFill="1" applyBorder="1" applyAlignment="1">
      <alignment horizontal="left" vertical="center" wrapText="1" indent="2"/>
    </xf>
    <xf numFmtId="0" fontId="1" fillId="3" borderId="29" xfId="0" applyFont="1" applyFill="1" applyBorder="1" applyAlignment="1">
      <alignment horizontal="left" vertical="center" wrapText="1" indent="2"/>
    </xf>
    <xf numFmtId="0" fontId="1" fillId="3" borderId="24" xfId="0" applyFont="1" applyFill="1" applyBorder="1" applyAlignment="1">
      <alignment horizontal="left" vertical="center" wrapText="1" indent="2"/>
    </xf>
    <xf numFmtId="0" fontId="1" fillId="0" borderId="30" xfId="0" applyFont="1" applyBorder="1" applyAlignment="1">
      <alignment horizontal="left" vertical="center" wrapText="1" indent="2"/>
    </xf>
    <xf numFmtId="0" fontId="1" fillId="0" borderId="31" xfId="0" applyFont="1" applyBorder="1" applyAlignment="1">
      <alignment horizontal="left" vertical="center" wrapText="1" indent="2"/>
    </xf>
    <xf numFmtId="0" fontId="1" fillId="0" borderId="36" xfId="0" applyFont="1" applyBorder="1" applyAlignment="1">
      <alignment horizontal="left" vertical="center" wrapText="1" indent="2"/>
    </xf>
    <xf numFmtId="0" fontId="1" fillId="0" borderId="37" xfId="0" applyFont="1" applyBorder="1" applyAlignment="1">
      <alignment horizontal="left" vertical="center" wrapText="1" indent="2"/>
    </xf>
    <xf numFmtId="0" fontId="1" fillId="0" borderId="39" xfId="0" applyFont="1" applyBorder="1" applyAlignment="1">
      <alignment horizontal="left" vertical="center" wrapText="1" indent="2"/>
    </xf>
    <xf numFmtId="0" fontId="3" fillId="0" borderId="45" xfId="0" applyFont="1" applyBorder="1" applyAlignment="1">
      <alignment horizontal="left" vertical="center" wrapText="1" indent="2"/>
    </xf>
    <xf numFmtId="0" fontId="3" fillId="0" borderId="47" xfId="0" applyFont="1" applyBorder="1" applyAlignment="1">
      <alignment horizontal="left" vertical="center" wrapText="1" indent="2"/>
    </xf>
    <xf numFmtId="0" fontId="3" fillId="0" borderId="46" xfId="0" applyFont="1" applyBorder="1" applyAlignment="1">
      <alignment horizontal="left" vertical="center" wrapText="1" indent="2"/>
    </xf>
    <xf numFmtId="0" fontId="1" fillId="0" borderId="43" xfId="0" applyFont="1" applyBorder="1" applyAlignment="1">
      <alignment horizontal="center" vertical="top" wrapText="1"/>
    </xf>
    <xf numFmtId="0" fontId="1" fillId="0" borderId="50" xfId="0" applyFont="1" applyBorder="1" applyAlignment="1">
      <alignment horizontal="center" vertical="top" wrapText="1"/>
    </xf>
    <xf numFmtId="0" fontId="1" fillId="0" borderId="44" xfId="0" applyFont="1" applyBorder="1" applyAlignment="1">
      <alignment horizontal="center" vertical="top" wrapText="1"/>
    </xf>
    <xf numFmtId="0" fontId="1" fillId="0" borderId="48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49" xfId="0" applyFont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1" fillId="0" borderId="46" xfId="0" applyFont="1" applyBorder="1" applyAlignment="1">
      <alignment horizontal="center" vertical="top" wrapText="1"/>
    </xf>
    <xf numFmtId="4" fontId="5" fillId="0" borderId="27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 indent="2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22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 wrapText="1" indent="2"/>
    </xf>
    <xf numFmtId="0" fontId="1" fillId="0" borderId="34" xfId="0" applyFont="1" applyBorder="1" applyAlignment="1">
      <alignment horizontal="left" vertical="center" wrapText="1" indent="2"/>
    </xf>
    <xf numFmtId="0" fontId="3" fillId="0" borderId="43" xfId="0" applyFont="1" applyBorder="1" applyAlignment="1">
      <alignment horizontal="left" vertical="center" wrapText="1" indent="2"/>
    </xf>
    <xf numFmtId="0" fontId="3" fillId="0" borderId="50" xfId="0" applyFont="1" applyBorder="1" applyAlignment="1">
      <alignment horizontal="left" vertical="center" wrapText="1" indent="2"/>
    </xf>
    <xf numFmtId="0" fontId="3" fillId="0" borderId="44" xfId="0" applyFont="1" applyBorder="1" applyAlignment="1">
      <alignment horizontal="left" vertical="center" wrapText="1" indent="2"/>
    </xf>
    <xf numFmtId="0" fontId="5" fillId="0" borderId="13" xfId="0" applyFont="1" applyBorder="1" applyAlignment="1">
      <alignment horizontal="left" vertical="center" wrapText="1" indent="2"/>
    </xf>
    <xf numFmtId="0" fontId="1" fillId="3" borderId="25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 indent="2"/>
    </xf>
    <xf numFmtId="4" fontId="5" fillId="0" borderId="26" xfId="0" applyNumberFormat="1" applyFont="1" applyBorder="1" applyAlignment="1">
      <alignment horizontal="center" vertical="center" wrapText="1"/>
    </xf>
    <xf numFmtId="4" fontId="5" fillId="0" borderId="21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2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40" xfId="0" applyFont="1" applyBorder="1" applyAlignment="1">
      <alignment horizontal="left" vertical="center" wrapText="1" indent="2"/>
    </xf>
    <xf numFmtId="0" fontId="1" fillId="0" borderId="41" xfId="0" applyFont="1" applyBorder="1" applyAlignment="1">
      <alignment horizontal="left" vertical="center" wrapText="1" indent="2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 indent="2"/>
    </xf>
    <xf numFmtId="0" fontId="4" fillId="2" borderId="0" xfId="0" applyFont="1" applyFill="1" applyBorder="1" applyAlignment="1">
      <alignment horizontal="left" vertical="center" wrapText="1" indent="2"/>
    </xf>
    <xf numFmtId="0" fontId="1" fillId="2" borderId="23" xfId="0" applyFont="1" applyFill="1" applyBorder="1" applyAlignment="1">
      <alignment horizontal="left" vertical="center" wrapText="1" indent="2"/>
    </xf>
    <xf numFmtId="0" fontId="1" fillId="2" borderId="29" xfId="0" applyFont="1" applyFill="1" applyBorder="1" applyAlignment="1">
      <alignment horizontal="left" vertical="center" wrapText="1" indent="2"/>
    </xf>
    <xf numFmtId="0" fontId="1" fillId="2" borderId="24" xfId="0" applyFont="1" applyFill="1" applyBorder="1" applyAlignment="1">
      <alignment horizontal="left" vertical="center" wrapText="1" indent="2"/>
    </xf>
    <xf numFmtId="0" fontId="4" fillId="0" borderId="4" xfId="0" applyFont="1" applyFill="1" applyBorder="1" applyAlignment="1">
      <alignment horizontal="left" vertical="center" wrapText="1" indent="2"/>
    </xf>
    <xf numFmtId="0" fontId="4" fillId="0" borderId="0" xfId="0" applyFont="1" applyFill="1" applyBorder="1" applyAlignment="1">
      <alignment horizontal="left" vertical="center" wrapText="1" indent="2"/>
    </xf>
    <xf numFmtId="0" fontId="4" fillId="0" borderId="5" xfId="0" applyFont="1" applyFill="1" applyBorder="1" applyAlignment="1">
      <alignment horizontal="left" vertical="center" wrapText="1" indent="2"/>
    </xf>
    <xf numFmtId="0" fontId="4" fillId="0" borderId="6" xfId="0" applyFont="1" applyFill="1" applyBorder="1" applyAlignment="1">
      <alignment horizontal="left" vertical="center" wrapText="1" indent="2"/>
    </xf>
    <xf numFmtId="0" fontId="4" fillId="0" borderId="7" xfId="0" applyFont="1" applyFill="1" applyBorder="1" applyAlignment="1">
      <alignment horizontal="left" vertical="center" wrapText="1" indent="2"/>
    </xf>
    <xf numFmtId="0" fontId="4" fillId="0" borderId="8" xfId="0" applyFont="1" applyFill="1" applyBorder="1" applyAlignment="1">
      <alignment horizontal="left" vertical="center" wrapText="1" indent="2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 indent="2"/>
    </xf>
    <xf numFmtId="0" fontId="5" fillId="0" borderId="20" xfId="0" applyFont="1" applyBorder="1" applyAlignment="1">
      <alignment horizontal="left" vertical="center" wrapText="1" indent="2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5"/>
  <sheetViews>
    <sheetView workbookViewId="0">
      <selection activeCell="B3" sqref="B3"/>
    </sheetView>
    <sheetView tabSelected="1" zoomScale="80" zoomScaleNormal="80" workbookViewId="1">
      <selection activeCell="A16" sqref="A16"/>
    </sheetView>
  </sheetViews>
  <sheetFormatPr baseColWidth="10" defaultColWidth="11.375" defaultRowHeight="18" x14ac:dyDescent="0.25"/>
  <cols>
    <col min="1" max="1" width="32" style="65" bestFit="1" customWidth="1"/>
    <col min="2" max="2" width="16.875" style="65" customWidth="1"/>
    <col min="3" max="16384" width="11.375" style="65"/>
  </cols>
  <sheetData>
    <row r="2" spans="1:2" x14ac:dyDescent="0.25">
      <c r="B2" s="65" t="s">
        <v>60</v>
      </c>
    </row>
    <row r="3" spans="1:2" x14ac:dyDescent="0.25">
      <c r="A3" s="65" t="s">
        <v>61</v>
      </c>
      <c r="B3" s="65">
        <f>SUMPRODUCT((design="IO")*htva)</f>
        <v>10</v>
      </c>
    </row>
    <row r="4" spans="1:2" x14ac:dyDescent="0.25">
      <c r="A4" s="65" t="s">
        <v>62</v>
      </c>
      <c r="B4" s="65">
        <f>SUMPRODUCT((design="IN")*htva)</f>
        <v>500</v>
      </c>
    </row>
    <row r="5" spans="1:2" x14ac:dyDescent="0.25">
      <c r="A5" s="65" t="s">
        <v>34</v>
      </c>
      <c r="B5" s="65">
        <f>SUMPRODUCT((design="IP")*htva)</f>
        <v>15</v>
      </c>
    </row>
    <row r="7" spans="1:2" x14ac:dyDescent="0.25">
      <c r="A7" s="65" t="s">
        <v>63</v>
      </c>
      <c r="B7" s="65">
        <f>SUMPRODUCT((design="TO")*htva)</f>
        <v>70</v>
      </c>
    </row>
    <row r="8" spans="1:2" x14ac:dyDescent="0.25">
      <c r="A8" s="65" t="s">
        <v>64</v>
      </c>
      <c r="B8" s="65">
        <f>SUMPRODUCT((design="TN")*htva)</f>
        <v>10</v>
      </c>
    </row>
    <row r="9" spans="1:2" x14ac:dyDescent="0.25">
      <c r="A9" s="65" t="s">
        <v>65</v>
      </c>
      <c r="B9" s="65">
        <f>SUMPRODUCT((design="TP")*htva)</f>
        <v>20</v>
      </c>
    </row>
    <row r="11" spans="1:2" x14ac:dyDescent="0.25">
      <c r="A11" s="65" t="s">
        <v>66</v>
      </c>
      <c r="B11" s="65">
        <f>SUMPRODUCT((design="JO")*htva)</f>
        <v>80</v>
      </c>
    </row>
    <row r="12" spans="1:2" x14ac:dyDescent="0.25">
      <c r="A12" s="65" t="s">
        <v>67</v>
      </c>
      <c r="B12" s="65">
        <f>SUMPRODUCT((design="JN")*htva)</f>
        <v>40</v>
      </c>
    </row>
    <row r="13" spans="1:2" x14ac:dyDescent="0.25">
      <c r="A13" s="65" t="s">
        <v>37</v>
      </c>
      <c r="B13" s="65">
        <f>SUMPRODUCT((design="JP")*htva)</f>
        <v>50</v>
      </c>
    </row>
    <row r="22" spans="1:2" x14ac:dyDescent="0.25">
      <c r="A22" s="65" t="s">
        <v>59</v>
      </c>
      <c r="B22" s="66" t="s">
        <v>60</v>
      </c>
    </row>
    <row r="23" spans="1:2" x14ac:dyDescent="0.25">
      <c r="A23" s="65" t="s">
        <v>16</v>
      </c>
      <c r="B23" s="66">
        <f>'1'!U40</f>
        <v>795</v>
      </c>
    </row>
    <row r="24" spans="1:2" x14ac:dyDescent="0.25">
      <c r="A24" s="65" t="s">
        <v>21</v>
      </c>
      <c r="B24" s="66"/>
    </row>
    <row r="25" spans="1:2" x14ac:dyDescent="0.25">
      <c r="A25" s="65" t="s">
        <v>22</v>
      </c>
      <c r="B25" s="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showGridLines="0" showZeros="0" tabSelected="1" topLeftCell="A22" zoomScale="70" zoomScaleNormal="70" zoomScaleSheetLayoutView="70" workbookViewId="0">
      <selection activeCell="A37" sqref="A37"/>
    </sheetView>
    <sheetView workbookViewId="1"/>
  </sheetViews>
  <sheetFormatPr baseColWidth="10" defaultColWidth="14.375" defaultRowHeight="27" customHeight="1" x14ac:dyDescent="0.25"/>
  <cols>
    <col min="1" max="1" width="23" style="1" customWidth="1"/>
    <col min="2" max="2" width="5.75" style="1" customWidth="1"/>
    <col min="3" max="3" width="26.125" style="1" customWidth="1"/>
    <col min="4" max="4" width="25.75" style="1" customWidth="1"/>
    <col min="5" max="5" width="6.125" style="1" customWidth="1"/>
    <col min="6" max="6" width="4.75" style="1" customWidth="1"/>
    <col min="7" max="7" width="14" style="1" customWidth="1"/>
    <col min="8" max="8" width="8.375" style="1" customWidth="1"/>
    <col min="9" max="9" width="6.25" style="1" customWidth="1"/>
    <col min="10" max="10" width="17.75" style="1" customWidth="1"/>
    <col min="11" max="11" width="18" style="1" customWidth="1"/>
    <col min="12" max="12" width="5.75" style="1" customWidth="1"/>
    <col min="13" max="13" width="26.125" style="1" customWidth="1"/>
    <col min="14" max="14" width="25.75" style="1" customWidth="1"/>
    <col min="15" max="15" width="6.125" style="1" customWidth="1"/>
    <col min="16" max="16" width="4.75" style="1" customWidth="1"/>
    <col min="17" max="17" width="14" style="1" customWidth="1"/>
    <col min="18" max="18" width="8.375" style="1" customWidth="1"/>
    <col min="19" max="19" width="6.25" style="1" customWidth="1"/>
    <col min="20" max="20" width="17.75" style="1" customWidth="1"/>
    <col min="21" max="21" width="18" style="1" customWidth="1"/>
    <col min="22" max="22" width="4.75" style="1" customWidth="1"/>
    <col min="23" max="23" width="9.75" style="1" customWidth="1"/>
    <col min="24" max="16384" width="14.375" style="1"/>
  </cols>
  <sheetData>
    <row r="1" spans="2:21" ht="54" customHeight="1" x14ac:dyDescent="0.25">
      <c r="C1" s="67" t="s">
        <v>41</v>
      </c>
      <c r="D1" s="50" t="str">
        <f>Suivi!A23</f>
        <v>1701-01</v>
      </c>
      <c r="M1" s="50"/>
      <c r="N1" s="50"/>
    </row>
    <row r="3" spans="2:21" ht="27" customHeight="1" thickBot="1" x14ac:dyDescent="0.3"/>
    <row r="4" spans="2:21" ht="20.100000000000001" customHeight="1" thickTop="1" x14ac:dyDescent="0.25">
      <c r="B4" s="73"/>
      <c r="C4" s="74"/>
      <c r="D4" s="163"/>
      <c r="E4" s="164"/>
      <c r="F4" s="7"/>
      <c r="G4" s="24"/>
      <c r="H4" s="25"/>
      <c r="I4" s="25"/>
      <c r="J4" s="25"/>
      <c r="K4" s="26"/>
      <c r="L4" s="73"/>
      <c r="M4" s="74"/>
      <c r="N4" s="163"/>
      <c r="O4" s="164"/>
      <c r="P4" s="7"/>
      <c r="Q4" s="32"/>
      <c r="R4" s="33"/>
      <c r="S4" s="33"/>
      <c r="T4" s="33"/>
      <c r="U4" s="34"/>
    </row>
    <row r="5" spans="2:21" ht="27" customHeight="1" x14ac:dyDescent="0.25">
      <c r="B5" s="75"/>
      <c r="C5" s="76"/>
      <c r="D5" s="141"/>
      <c r="E5" s="142"/>
      <c r="F5" s="9"/>
      <c r="G5" s="79" t="s">
        <v>6</v>
      </c>
      <c r="H5" s="80"/>
      <c r="I5" s="27" t="s">
        <v>68</v>
      </c>
      <c r="J5" s="28" t="str">
        <f>D1</f>
        <v>1701-01</v>
      </c>
      <c r="K5" s="29"/>
      <c r="L5" s="75"/>
      <c r="M5" s="76"/>
      <c r="N5" s="141"/>
      <c r="O5" s="142"/>
      <c r="P5" s="9"/>
      <c r="Q5" s="150" t="s">
        <v>17</v>
      </c>
      <c r="R5" s="151"/>
      <c r="S5" s="21" t="s">
        <v>18</v>
      </c>
      <c r="T5" s="22" t="str">
        <f>D1</f>
        <v>1701-01</v>
      </c>
      <c r="U5" s="23"/>
    </row>
    <row r="6" spans="2:21" ht="27" customHeight="1" x14ac:dyDescent="0.25">
      <c r="B6" s="75"/>
      <c r="C6" s="76"/>
      <c r="D6" s="141"/>
      <c r="E6" s="142"/>
      <c r="F6" s="9"/>
      <c r="G6" s="79"/>
      <c r="H6" s="80"/>
      <c r="I6" s="148"/>
      <c r="J6" s="148"/>
      <c r="K6" s="149"/>
      <c r="L6" s="75"/>
      <c r="M6" s="76"/>
      <c r="N6" s="141"/>
      <c r="O6" s="142"/>
      <c r="P6" s="9"/>
      <c r="Q6" s="150"/>
      <c r="R6" s="151"/>
      <c r="S6" s="167"/>
      <c r="T6" s="167"/>
      <c r="U6" s="168"/>
    </row>
    <row r="7" spans="2:21" ht="27" customHeight="1" x14ac:dyDescent="0.25">
      <c r="B7" s="75"/>
      <c r="C7" s="76"/>
      <c r="D7" s="19"/>
      <c r="E7" s="20"/>
      <c r="F7" s="9"/>
      <c r="G7" s="79" t="s">
        <v>20</v>
      </c>
      <c r="H7" s="80"/>
      <c r="I7" s="30"/>
      <c r="J7" s="30"/>
      <c r="K7" s="31"/>
      <c r="L7" s="75"/>
      <c r="M7" s="76"/>
      <c r="N7" s="19"/>
      <c r="O7" s="20"/>
      <c r="P7" s="9"/>
      <c r="Q7" s="150" t="s">
        <v>20</v>
      </c>
      <c r="R7" s="151"/>
      <c r="S7" s="35"/>
      <c r="T7" s="35"/>
      <c r="U7" s="36"/>
    </row>
    <row r="8" spans="2:21" ht="27" customHeight="1" thickBot="1" x14ac:dyDescent="0.3">
      <c r="B8" s="75"/>
      <c r="C8" s="76"/>
      <c r="D8" s="19"/>
      <c r="E8" s="20"/>
      <c r="F8" s="9"/>
      <c r="G8" s="69" t="s">
        <v>42</v>
      </c>
      <c r="H8" s="70"/>
      <c r="I8" s="70"/>
      <c r="J8" s="70"/>
      <c r="K8" s="71"/>
      <c r="L8" s="75"/>
      <c r="M8" s="76"/>
      <c r="N8" s="19"/>
      <c r="O8" s="20"/>
      <c r="P8" s="9"/>
      <c r="Q8" s="45"/>
      <c r="R8" s="46"/>
      <c r="S8" s="47"/>
      <c r="T8" s="47"/>
      <c r="U8" s="48"/>
    </row>
    <row r="9" spans="2:21" ht="27" customHeight="1" thickTop="1" thickBot="1" x14ac:dyDescent="0.3">
      <c r="B9" s="75"/>
      <c r="C9" s="76"/>
      <c r="D9" s="141"/>
      <c r="E9" s="142"/>
      <c r="F9" s="9"/>
      <c r="G9" s="143"/>
      <c r="H9" s="143"/>
      <c r="I9" s="74"/>
      <c r="J9" s="74"/>
      <c r="K9" s="74"/>
      <c r="L9" s="75"/>
      <c r="M9" s="76"/>
      <c r="N9" s="141"/>
      <c r="O9" s="142"/>
      <c r="P9" s="9"/>
      <c r="Q9" s="143"/>
      <c r="R9" s="143"/>
      <c r="S9" s="74"/>
      <c r="T9" s="74"/>
      <c r="U9" s="74"/>
    </row>
    <row r="10" spans="2:21" ht="20.100000000000001" customHeight="1" thickTop="1" x14ac:dyDescent="0.25">
      <c r="B10" s="75"/>
      <c r="C10" s="76"/>
      <c r="D10" s="144"/>
      <c r="E10" s="145"/>
      <c r="F10" s="12"/>
      <c r="G10" s="81" t="s">
        <v>8</v>
      </c>
      <c r="H10" s="82"/>
      <c r="I10" s="82"/>
      <c r="J10" s="82"/>
      <c r="K10" s="83"/>
      <c r="L10" s="75"/>
      <c r="M10" s="76"/>
      <c r="N10" s="144"/>
      <c r="O10" s="145"/>
      <c r="P10" s="12"/>
      <c r="Q10" s="81" t="s">
        <v>8</v>
      </c>
      <c r="R10" s="82"/>
      <c r="S10" s="82"/>
      <c r="T10" s="82"/>
      <c r="U10" s="83"/>
    </row>
    <row r="11" spans="2:21" ht="20.100000000000001" customHeight="1" thickBot="1" x14ac:dyDescent="0.3">
      <c r="B11" s="77"/>
      <c r="C11" s="78"/>
      <c r="D11" s="8"/>
      <c r="E11" s="6"/>
      <c r="F11" s="7"/>
      <c r="G11" s="84"/>
      <c r="H11" s="85"/>
      <c r="I11" s="85"/>
      <c r="J11" s="85"/>
      <c r="K11" s="86"/>
      <c r="L11" s="77"/>
      <c r="M11" s="78"/>
      <c r="N11" s="8"/>
      <c r="O11" s="6"/>
      <c r="P11" s="7"/>
      <c r="Q11" s="84"/>
      <c r="R11" s="85"/>
      <c r="S11" s="85"/>
      <c r="T11" s="85"/>
      <c r="U11" s="86"/>
    </row>
    <row r="12" spans="2:21" ht="20.100000000000001" customHeight="1" thickTop="1" thickBot="1" x14ac:dyDescent="0.3">
      <c r="B12" s="44"/>
      <c r="G12" s="84"/>
      <c r="H12" s="85"/>
      <c r="I12" s="85"/>
      <c r="J12" s="85"/>
      <c r="K12" s="86"/>
      <c r="L12" s="44"/>
      <c r="Q12" s="84"/>
      <c r="R12" s="85"/>
      <c r="S12" s="85"/>
      <c r="T12" s="85"/>
      <c r="U12" s="86"/>
    </row>
    <row r="13" spans="2:21" ht="35.25" customHeight="1" thickTop="1" x14ac:dyDescent="0.3">
      <c r="B13" s="87"/>
      <c r="C13" s="88"/>
      <c r="D13" s="88"/>
      <c r="E13" s="89"/>
      <c r="F13" s="9"/>
      <c r="G13" s="84"/>
      <c r="H13" s="85"/>
      <c r="I13" s="85"/>
      <c r="J13" s="85"/>
      <c r="K13" s="86"/>
      <c r="L13" s="87"/>
      <c r="M13" s="88"/>
      <c r="N13" s="88"/>
      <c r="O13" s="89"/>
      <c r="P13" s="9"/>
      <c r="Q13" s="84"/>
      <c r="R13" s="85"/>
      <c r="S13" s="85"/>
      <c r="T13" s="85"/>
      <c r="U13" s="86"/>
    </row>
    <row r="14" spans="2:21" ht="27" customHeight="1" x14ac:dyDescent="0.25">
      <c r="B14" s="90"/>
      <c r="C14" s="91"/>
      <c r="D14" s="91"/>
      <c r="E14" s="92"/>
      <c r="F14" s="9"/>
      <c r="G14" s="84"/>
      <c r="H14" s="85"/>
      <c r="I14" s="85"/>
      <c r="J14" s="85"/>
      <c r="K14" s="86"/>
      <c r="L14" s="90"/>
      <c r="M14" s="91"/>
      <c r="N14" s="91"/>
      <c r="O14" s="92"/>
      <c r="P14" s="9"/>
      <c r="Q14" s="84"/>
      <c r="R14" s="85"/>
      <c r="S14" s="85"/>
      <c r="T14" s="85"/>
      <c r="U14" s="86"/>
    </row>
    <row r="15" spans="2:21" ht="18.75" customHeight="1" x14ac:dyDescent="0.25">
      <c r="B15" s="43"/>
      <c r="C15" s="9"/>
      <c r="D15" s="9"/>
      <c r="E15" s="5"/>
      <c r="F15" s="9"/>
      <c r="G15" s="84"/>
      <c r="H15" s="85"/>
      <c r="I15" s="85"/>
      <c r="J15" s="85"/>
      <c r="K15" s="86"/>
      <c r="L15" s="43"/>
      <c r="M15" s="9"/>
      <c r="N15" s="9"/>
      <c r="O15" s="5"/>
      <c r="P15" s="9"/>
      <c r="Q15" s="84"/>
      <c r="R15" s="85"/>
      <c r="S15" s="85"/>
      <c r="T15" s="85"/>
      <c r="U15" s="86"/>
    </row>
    <row r="16" spans="2:21" ht="27" customHeight="1" x14ac:dyDescent="0.25">
      <c r="B16" s="93" t="s">
        <v>69</v>
      </c>
      <c r="C16" s="94"/>
      <c r="D16" s="94"/>
      <c r="E16" s="95"/>
      <c r="F16" s="13"/>
      <c r="G16" s="155" t="s">
        <v>9</v>
      </c>
      <c r="H16" s="156"/>
      <c r="I16" s="156"/>
      <c r="J16" s="156"/>
      <c r="K16" s="157"/>
      <c r="L16" s="93" t="s">
        <v>69</v>
      </c>
      <c r="M16" s="94"/>
      <c r="N16" s="94"/>
      <c r="O16" s="95"/>
      <c r="P16" s="13"/>
      <c r="Q16" s="155" t="s">
        <v>9</v>
      </c>
      <c r="R16" s="156"/>
      <c r="S16" s="156"/>
      <c r="T16" s="156"/>
      <c r="U16" s="157"/>
    </row>
    <row r="17" spans="1:21" ht="27" customHeight="1" thickBot="1" x14ac:dyDescent="0.3">
      <c r="B17" s="96" t="s">
        <v>5</v>
      </c>
      <c r="C17" s="97"/>
      <c r="D17" s="97"/>
      <c r="E17" s="98"/>
      <c r="F17" s="13"/>
      <c r="G17" s="158" t="s">
        <v>7</v>
      </c>
      <c r="H17" s="159"/>
      <c r="I17" s="159"/>
      <c r="J17" s="159"/>
      <c r="K17" s="160"/>
      <c r="L17" s="96" t="s">
        <v>5</v>
      </c>
      <c r="M17" s="97"/>
      <c r="N17" s="97"/>
      <c r="O17" s="98"/>
      <c r="P17" s="13"/>
      <c r="Q17" s="158" t="s">
        <v>7</v>
      </c>
      <c r="R17" s="159"/>
      <c r="S17" s="159"/>
      <c r="T17" s="159"/>
      <c r="U17" s="160"/>
    </row>
    <row r="18" spans="1:21" ht="19.5" customHeight="1" thickTop="1" thickBot="1" x14ac:dyDescent="0.3"/>
    <row r="19" spans="1:21" s="4" customFormat="1" ht="37.5" customHeight="1" thickTop="1" thickBot="1" x14ac:dyDescent="0.3">
      <c r="B19" s="99" t="s">
        <v>3</v>
      </c>
      <c r="C19" s="100"/>
      <c r="D19" s="100"/>
      <c r="E19" s="100"/>
      <c r="F19" s="101"/>
      <c r="G19" s="10" t="s">
        <v>4</v>
      </c>
      <c r="H19" s="134" t="s">
        <v>0</v>
      </c>
      <c r="I19" s="135"/>
      <c r="J19" s="10" t="s">
        <v>1</v>
      </c>
      <c r="K19" s="11" t="s">
        <v>2</v>
      </c>
      <c r="L19" s="152" t="s">
        <v>3</v>
      </c>
      <c r="M19" s="153"/>
      <c r="N19" s="153"/>
      <c r="O19" s="153"/>
      <c r="P19" s="154"/>
      <c r="Q19" s="2" t="s">
        <v>4</v>
      </c>
      <c r="R19" s="161" t="s">
        <v>0</v>
      </c>
      <c r="S19" s="162"/>
      <c r="T19" s="2" t="s">
        <v>1</v>
      </c>
      <c r="U19" s="3" t="s">
        <v>2</v>
      </c>
    </row>
    <row r="20" spans="1:21" ht="27" customHeight="1" thickTop="1" x14ac:dyDescent="0.25">
      <c r="A20"/>
      <c r="B20" s="51"/>
      <c r="C20" s="136"/>
      <c r="D20" s="136"/>
      <c r="E20" s="137"/>
      <c r="F20" s="138"/>
      <c r="G20" s="52"/>
      <c r="H20" s="139"/>
      <c r="I20" s="140"/>
      <c r="J20" s="53"/>
      <c r="K20" s="54">
        <f>H20*J20+E20</f>
        <v>0</v>
      </c>
      <c r="L20" s="51">
        <f>B20</f>
        <v>0</v>
      </c>
      <c r="M20" s="136"/>
      <c r="N20" s="136"/>
      <c r="O20" s="137">
        <f>E20</f>
        <v>0</v>
      </c>
      <c r="P20" s="138"/>
      <c r="Q20" s="52">
        <f>G20</f>
        <v>0</v>
      </c>
      <c r="R20" s="139">
        <f>H20</f>
        <v>0</v>
      </c>
      <c r="S20" s="140"/>
      <c r="T20" s="53">
        <f>J20</f>
        <v>0</v>
      </c>
      <c r="U20" s="54">
        <f>R20*T20+O20</f>
        <v>0</v>
      </c>
    </row>
    <row r="21" spans="1:21" ht="27" customHeight="1" x14ac:dyDescent="0.25">
      <c r="A21"/>
      <c r="B21" s="55" t="s">
        <v>23</v>
      </c>
      <c r="C21" s="133" t="s">
        <v>44</v>
      </c>
      <c r="D21" s="133"/>
      <c r="E21" s="119"/>
      <c r="F21" s="120"/>
      <c r="G21" s="56"/>
      <c r="H21" s="121">
        <v>1</v>
      </c>
      <c r="I21" s="122"/>
      <c r="J21" s="57">
        <v>10</v>
      </c>
      <c r="K21" s="58">
        <f>J21*H21+E21</f>
        <v>10</v>
      </c>
      <c r="L21" s="55" t="str">
        <f>B21</f>
        <v>IO</v>
      </c>
      <c r="M21" s="133" t="str">
        <f>C21</f>
        <v>Barette mémoire</v>
      </c>
      <c r="N21" s="133"/>
      <c r="O21" s="119">
        <f t="shared" ref="O21:O38" si="0">E21</f>
        <v>0</v>
      </c>
      <c r="P21" s="120"/>
      <c r="Q21" s="56">
        <f>G21</f>
        <v>0</v>
      </c>
      <c r="R21" s="121">
        <f>H21</f>
        <v>1</v>
      </c>
      <c r="S21" s="122"/>
      <c r="T21" s="57">
        <f>J21</f>
        <v>10</v>
      </c>
      <c r="U21" s="58">
        <f>T21*R21+O21</f>
        <v>10</v>
      </c>
    </row>
    <row r="22" spans="1:21" ht="27" customHeight="1" x14ac:dyDescent="0.25">
      <c r="A22"/>
      <c r="B22" s="55"/>
      <c r="C22" s="133"/>
      <c r="D22" s="133"/>
      <c r="E22" s="119"/>
      <c r="F22" s="120"/>
      <c r="G22" s="56"/>
      <c r="H22" s="121"/>
      <c r="I22" s="122"/>
      <c r="J22" s="57"/>
      <c r="K22" s="58">
        <f t="shared" ref="K22:K37" si="1">J22*H22+E22</f>
        <v>0</v>
      </c>
      <c r="L22" s="55">
        <f t="shared" ref="L22:L37" si="2">B22</f>
        <v>0</v>
      </c>
      <c r="M22" s="133">
        <f>C22</f>
        <v>0</v>
      </c>
      <c r="N22" s="133"/>
      <c r="O22" s="119">
        <f t="shared" si="0"/>
        <v>0</v>
      </c>
      <c r="P22" s="120"/>
      <c r="Q22" s="56">
        <f t="shared" ref="Q22:Q37" si="3">G22</f>
        <v>0</v>
      </c>
      <c r="R22" s="121">
        <f t="shared" ref="R22" si="4">H22</f>
        <v>0</v>
      </c>
      <c r="S22" s="122"/>
      <c r="T22" s="57">
        <f t="shared" ref="T22:T37" si="5">J22</f>
        <v>0</v>
      </c>
      <c r="U22" s="58">
        <f t="shared" ref="U22:U37" si="6">T22*R22+O22</f>
        <v>0</v>
      </c>
    </row>
    <row r="23" spans="1:21" ht="27" customHeight="1" x14ac:dyDescent="0.25">
      <c r="A23"/>
      <c r="B23" s="55" t="s">
        <v>24</v>
      </c>
      <c r="C23" s="133" t="s">
        <v>70</v>
      </c>
      <c r="D23" s="133"/>
      <c r="E23" s="119"/>
      <c r="F23" s="120"/>
      <c r="G23" s="56" t="s">
        <v>49</v>
      </c>
      <c r="H23" s="121">
        <v>1</v>
      </c>
      <c r="I23" s="122"/>
      <c r="J23" s="57">
        <v>500</v>
      </c>
      <c r="K23" s="58">
        <f t="shared" si="1"/>
        <v>500</v>
      </c>
      <c r="L23" s="55" t="str">
        <f t="shared" si="2"/>
        <v>IN</v>
      </c>
      <c r="M23" s="133" t="str">
        <f>C23</f>
        <v>Ordinateur neuf</v>
      </c>
      <c r="N23" s="133"/>
      <c r="O23" s="119">
        <f t="shared" si="0"/>
        <v>0</v>
      </c>
      <c r="P23" s="120"/>
      <c r="Q23" s="56" t="str">
        <f t="shared" si="3"/>
        <v>IN-001</v>
      </c>
      <c r="R23" s="121">
        <f t="shared" ref="R23:R37" si="7">H23</f>
        <v>1</v>
      </c>
      <c r="S23" s="122"/>
      <c r="T23" s="57">
        <f t="shared" si="5"/>
        <v>500</v>
      </c>
      <c r="U23" s="58">
        <f t="shared" si="6"/>
        <v>500</v>
      </c>
    </row>
    <row r="24" spans="1:21" ht="27" customHeight="1" x14ac:dyDescent="0.25">
      <c r="A24"/>
      <c r="B24" s="55"/>
      <c r="C24" s="133" t="s">
        <v>46</v>
      </c>
      <c r="D24" s="133"/>
      <c r="E24" s="119"/>
      <c r="F24" s="120"/>
      <c r="G24" s="56"/>
      <c r="H24" s="121"/>
      <c r="I24" s="122"/>
      <c r="J24" s="57"/>
      <c r="K24" s="58">
        <f t="shared" si="1"/>
        <v>0</v>
      </c>
      <c r="L24" s="55">
        <f t="shared" si="2"/>
        <v>0</v>
      </c>
      <c r="M24" s="133" t="str">
        <f>C24</f>
        <v>17" noir</v>
      </c>
      <c r="N24" s="133"/>
      <c r="O24" s="119">
        <f t="shared" ref="O24:O37" si="8">E24</f>
        <v>0</v>
      </c>
      <c r="P24" s="120"/>
      <c r="Q24" s="56">
        <f t="shared" si="3"/>
        <v>0</v>
      </c>
      <c r="R24" s="121">
        <f t="shared" si="7"/>
        <v>0</v>
      </c>
      <c r="S24" s="122"/>
      <c r="T24" s="57">
        <f t="shared" si="5"/>
        <v>0</v>
      </c>
      <c r="U24" s="58">
        <f t="shared" si="6"/>
        <v>0</v>
      </c>
    </row>
    <row r="25" spans="1:21" ht="27" customHeight="1" x14ac:dyDescent="0.25">
      <c r="A25"/>
      <c r="B25" s="55"/>
      <c r="C25" s="165" t="s">
        <v>45</v>
      </c>
      <c r="D25" s="166"/>
      <c r="E25" s="119"/>
      <c r="F25" s="120"/>
      <c r="G25" s="56"/>
      <c r="H25" s="121"/>
      <c r="I25" s="122"/>
      <c r="J25" s="57"/>
      <c r="K25" s="58">
        <f t="shared" si="1"/>
        <v>0</v>
      </c>
      <c r="L25" s="55">
        <f t="shared" si="2"/>
        <v>0</v>
      </c>
      <c r="M25" s="133" t="str">
        <f>C25</f>
        <v>S/N 123456</v>
      </c>
      <c r="N25" s="133"/>
      <c r="O25" s="119">
        <f t="shared" si="8"/>
        <v>0</v>
      </c>
      <c r="P25" s="120"/>
      <c r="Q25" s="56">
        <f t="shared" si="3"/>
        <v>0</v>
      </c>
      <c r="R25" s="121">
        <f t="shared" si="7"/>
        <v>0</v>
      </c>
      <c r="S25" s="122"/>
      <c r="T25" s="57">
        <f t="shared" si="5"/>
        <v>0</v>
      </c>
      <c r="U25" s="58">
        <f t="shared" si="6"/>
        <v>0</v>
      </c>
    </row>
    <row r="26" spans="1:21" ht="27" customHeight="1" x14ac:dyDescent="0.25">
      <c r="A26"/>
      <c r="B26" s="55"/>
      <c r="C26" s="133"/>
      <c r="D26" s="133"/>
      <c r="E26" s="119"/>
      <c r="F26" s="120"/>
      <c r="G26" s="56"/>
      <c r="H26" s="121"/>
      <c r="I26" s="122"/>
      <c r="J26" s="57"/>
      <c r="K26" s="58">
        <f t="shared" si="1"/>
        <v>0</v>
      </c>
      <c r="L26" s="55">
        <f t="shared" si="2"/>
        <v>0</v>
      </c>
      <c r="M26" s="133">
        <f t="shared" ref="M26:M37" si="9">C26</f>
        <v>0</v>
      </c>
      <c r="N26" s="133"/>
      <c r="O26" s="119">
        <f t="shared" si="8"/>
        <v>0</v>
      </c>
      <c r="P26" s="120"/>
      <c r="Q26" s="56">
        <f t="shared" si="3"/>
        <v>0</v>
      </c>
      <c r="R26" s="121">
        <f t="shared" si="7"/>
        <v>0</v>
      </c>
      <c r="S26" s="122"/>
      <c r="T26" s="57">
        <f t="shared" si="5"/>
        <v>0</v>
      </c>
      <c r="U26" s="58">
        <f t="shared" si="6"/>
        <v>0</v>
      </c>
    </row>
    <row r="27" spans="1:21" ht="27" customHeight="1" x14ac:dyDescent="0.25">
      <c r="A27"/>
      <c r="B27" s="55" t="s">
        <v>25</v>
      </c>
      <c r="C27" s="133" t="s">
        <v>47</v>
      </c>
      <c r="D27" s="133"/>
      <c r="E27" s="119">
        <v>-5</v>
      </c>
      <c r="F27" s="120"/>
      <c r="G27" s="56"/>
      <c r="H27" s="121">
        <v>1</v>
      </c>
      <c r="I27" s="122"/>
      <c r="J27" s="57">
        <v>20</v>
      </c>
      <c r="K27" s="58">
        <f t="shared" si="1"/>
        <v>15</v>
      </c>
      <c r="L27" s="55" t="str">
        <f t="shared" si="2"/>
        <v>IP</v>
      </c>
      <c r="M27" s="133" t="str">
        <f t="shared" si="9"/>
        <v>Paramétrage</v>
      </c>
      <c r="N27" s="133"/>
      <c r="O27" s="119">
        <f t="shared" si="8"/>
        <v>-5</v>
      </c>
      <c r="P27" s="120"/>
      <c r="Q27" s="56">
        <f t="shared" si="3"/>
        <v>0</v>
      </c>
      <c r="R27" s="121">
        <f t="shared" si="7"/>
        <v>1</v>
      </c>
      <c r="S27" s="122"/>
      <c r="T27" s="57">
        <f t="shared" si="5"/>
        <v>20</v>
      </c>
      <c r="U27" s="58">
        <f t="shared" si="6"/>
        <v>15</v>
      </c>
    </row>
    <row r="28" spans="1:21" ht="27" customHeight="1" x14ac:dyDescent="0.25">
      <c r="A28"/>
      <c r="B28" s="55"/>
      <c r="C28" s="133"/>
      <c r="D28" s="133"/>
      <c r="E28" s="119"/>
      <c r="F28" s="120"/>
      <c r="G28" s="56"/>
      <c r="H28" s="121"/>
      <c r="I28" s="122"/>
      <c r="J28" s="57"/>
      <c r="K28" s="58">
        <f t="shared" si="1"/>
        <v>0</v>
      </c>
      <c r="L28" s="55">
        <f t="shared" si="2"/>
        <v>0</v>
      </c>
      <c r="M28" s="133">
        <f t="shared" si="9"/>
        <v>0</v>
      </c>
      <c r="N28" s="133"/>
      <c r="O28" s="119">
        <f t="shared" si="8"/>
        <v>0</v>
      </c>
      <c r="P28" s="120"/>
      <c r="Q28" s="56">
        <f t="shared" si="3"/>
        <v>0</v>
      </c>
      <c r="R28" s="121">
        <f t="shared" si="7"/>
        <v>0</v>
      </c>
      <c r="S28" s="122"/>
      <c r="T28" s="57">
        <f t="shared" si="5"/>
        <v>0</v>
      </c>
      <c r="U28" s="58">
        <f t="shared" si="6"/>
        <v>0</v>
      </c>
    </row>
    <row r="29" spans="1:21" ht="27" customHeight="1" x14ac:dyDescent="0.25">
      <c r="A29"/>
      <c r="B29" s="55" t="s">
        <v>26</v>
      </c>
      <c r="C29" s="133" t="s">
        <v>48</v>
      </c>
      <c r="D29" s="133"/>
      <c r="E29" s="119"/>
      <c r="F29" s="120"/>
      <c r="G29" s="56" t="s">
        <v>50</v>
      </c>
      <c r="H29" s="121">
        <v>1</v>
      </c>
      <c r="I29" s="122"/>
      <c r="J29" s="57">
        <v>70</v>
      </c>
      <c r="K29" s="58">
        <f t="shared" si="1"/>
        <v>70</v>
      </c>
      <c r="L29" s="55" t="str">
        <f t="shared" si="2"/>
        <v>TO</v>
      </c>
      <c r="M29" s="133" t="str">
        <f t="shared" si="9"/>
        <v>tablette Asus 7" Occasion</v>
      </c>
      <c r="N29" s="133"/>
      <c r="O29" s="119">
        <f t="shared" si="8"/>
        <v>0</v>
      </c>
      <c r="P29" s="120"/>
      <c r="Q29" s="56" t="str">
        <f t="shared" si="3"/>
        <v>TO-001</v>
      </c>
      <c r="R29" s="121">
        <f t="shared" si="7"/>
        <v>1</v>
      </c>
      <c r="S29" s="122"/>
      <c r="T29" s="57">
        <f t="shared" si="5"/>
        <v>70</v>
      </c>
      <c r="U29" s="58">
        <f t="shared" si="6"/>
        <v>70</v>
      </c>
    </row>
    <row r="30" spans="1:21" ht="27" customHeight="1" x14ac:dyDescent="0.25">
      <c r="A30"/>
      <c r="B30" s="55"/>
      <c r="C30" s="133" t="s">
        <v>45</v>
      </c>
      <c r="D30" s="133"/>
      <c r="E30" s="119"/>
      <c r="F30" s="120"/>
      <c r="G30" s="56"/>
      <c r="H30" s="121"/>
      <c r="I30" s="122"/>
      <c r="J30" s="57"/>
      <c r="K30" s="58">
        <f t="shared" si="1"/>
        <v>0</v>
      </c>
      <c r="L30" s="55">
        <f t="shared" si="2"/>
        <v>0</v>
      </c>
      <c r="M30" s="133" t="str">
        <f t="shared" si="9"/>
        <v>S/N 123456</v>
      </c>
      <c r="N30" s="133"/>
      <c r="O30" s="119">
        <f t="shared" si="8"/>
        <v>0</v>
      </c>
      <c r="P30" s="120"/>
      <c r="Q30" s="56">
        <f t="shared" si="3"/>
        <v>0</v>
      </c>
      <c r="R30" s="121">
        <f t="shared" si="7"/>
        <v>0</v>
      </c>
      <c r="S30" s="122"/>
      <c r="T30" s="57">
        <f t="shared" si="5"/>
        <v>0</v>
      </c>
      <c r="U30" s="58">
        <f t="shared" si="6"/>
        <v>0</v>
      </c>
    </row>
    <row r="31" spans="1:21" ht="27" customHeight="1" x14ac:dyDescent="0.25">
      <c r="A31"/>
      <c r="B31" s="55" t="s">
        <v>28</v>
      </c>
      <c r="C31" s="133" t="s">
        <v>52</v>
      </c>
      <c r="D31" s="133"/>
      <c r="E31" s="119"/>
      <c r="F31" s="120"/>
      <c r="G31" s="56"/>
      <c r="H31" s="121">
        <v>1</v>
      </c>
      <c r="I31" s="122"/>
      <c r="J31" s="57">
        <v>20</v>
      </c>
      <c r="K31" s="58">
        <f t="shared" si="1"/>
        <v>20</v>
      </c>
      <c r="L31" s="55" t="str">
        <f t="shared" si="2"/>
        <v>TP</v>
      </c>
      <c r="M31" s="133" t="str">
        <f t="shared" si="9"/>
        <v xml:space="preserve">Réparation Connecteur de Charge </v>
      </c>
      <c r="N31" s="133"/>
      <c r="O31" s="119">
        <f t="shared" si="8"/>
        <v>0</v>
      </c>
      <c r="P31" s="120"/>
      <c r="Q31" s="56">
        <f t="shared" si="3"/>
        <v>0</v>
      </c>
      <c r="R31" s="121">
        <f t="shared" si="7"/>
        <v>1</v>
      </c>
      <c r="S31" s="122"/>
      <c r="T31" s="57">
        <f t="shared" si="5"/>
        <v>20</v>
      </c>
      <c r="U31" s="58">
        <f t="shared" si="6"/>
        <v>20</v>
      </c>
    </row>
    <row r="32" spans="1:21" ht="27" customHeight="1" x14ac:dyDescent="0.25">
      <c r="A32"/>
      <c r="B32" s="55" t="s">
        <v>27</v>
      </c>
      <c r="C32" s="133" t="s">
        <v>56</v>
      </c>
      <c r="D32" s="133"/>
      <c r="E32" s="119"/>
      <c r="F32" s="120"/>
      <c r="G32" s="56" t="s">
        <v>51</v>
      </c>
      <c r="H32" s="121">
        <v>1</v>
      </c>
      <c r="I32" s="122"/>
      <c r="J32" s="57">
        <v>10</v>
      </c>
      <c r="K32" s="58">
        <f t="shared" si="1"/>
        <v>10</v>
      </c>
      <c r="L32" s="55" t="str">
        <f t="shared" si="2"/>
        <v>TN</v>
      </c>
      <c r="M32" s="133" t="str">
        <f t="shared" si="9"/>
        <v>Etui Tablette Asus neuf</v>
      </c>
      <c r="N32" s="133"/>
      <c r="O32" s="119">
        <f t="shared" si="8"/>
        <v>0</v>
      </c>
      <c r="P32" s="120"/>
      <c r="Q32" s="56" t="str">
        <f t="shared" si="3"/>
        <v>TN-001</v>
      </c>
      <c r="R32" s="121">
        <f t="shared" si="7"/>
        <v>1</v>
      </c>
      <c r="S32" s="122"/>
      <c r="T32" s="57">
        <f t="shared" si="5"/>
        <v>10</v>
      </c>
      <c r="U32" s="58">
        <f t="shared" si="6"/>
        <v>10</v>
      </c>
    </row>
    <row r="33" spans="1:22" ht="27" customHeight="1" x14ac:dyDescent="0.25">
      <c r="A33"/>
      <c r="B33" s="55"/>
      <c r="C33" s="133"/>
      <c r="D33" s="133"/>
      <c r="E33" s="119"/>
      <c r="F33" s="120"/>
      <c r="G33" s="56"/>
      <c r="H33" s="121"/>
      <c r="I33" s="122"/>
      <c r="J33" s="57"/>
      <c r="K33" s="58">
        <f t="shared" si="1"/>
        <v>0</v>
      </c>
      <c r="L33" s="55">
        <f t="shared" si="2"/>
        <v>0</v>
      </c>
      <c r="M33" s="133">
        <f t="shared" si="9"/>
        <v>0</v>
      </c>
      <c r="N33" s="133"/>
      <c r="O33" s="119">
        <f t="shared" si="8"/>
        <v>0</v>
      </c>
      <c r="P33" s="120"/>
      <c r="Q33" s="56">
        <f t="shared" si="3"/>
        <v>0</v>
      </c>
      <c r="R33" s="121">
        <f t="shared" si="7"/>
        <v>0</v>
      </c>
      <c r="S33" s="122"/>
      <c r="T33" s="57">
        <f t="shared" si="5"/>
        <v>0</v>
      </c>
      <c r="U33" s="58">
        <f t="shared" si="6"/>
        <v>0</v>
      </c>
    </row>
    <row r="34" spans="1:22" ht="27" customHeight="1" x14ac:dyDescent="0.25">
      <c r="A34"/>
      <c r="B34" s="55" t="s">
        <v>38</v>
      </c>
      <c r="C34" s="133" t="s">
        <v>55</v>
      </c>
      <c r="D34" s="133"/>
      <c r="E34" s="119"/>
      <c r="F34" s="120"/>
      <c r="G34" s="56" t="s">
        <v>53</v>
      </c>
      <c r="H34" s="121">
        <v>1</v>
      </c>
      <c r="I34" s="122"/>
      <c r="J34" s="57">
        <v>80</v>
      </c>
      <c r="K34" s="58">
        <f t="shared" si="1"/>
        <v>80</v>
      </c>
      <c r="L34" s="55" t="str">
        <f t="shared" si="2"/>
        <v>JO</v>
      </c>
      <c r="M34" s="133" t="str">
        <f t="shared" si="9"/>
        <v>PS3 FAT S/N 1245 occasion</v>
      </c>
      <c r="N34" s="133"/>
      <c r="O34" s="119">
        <f t="shared" si="8"/>
        <v>0</v>
      </c>
      <c r="P34" s="120"/>
      <c r="Q34" s="56" t="str">
        <f t="shared" si="3"/>
        <v>JO-001</v>
      </c>
      <c r="R34" s="121">
        <f t="shared" si="7"/>
        <v>1</v>
      </c>
      <c r="S34" s="122"/>
      <c r="T34" s="57">
        <f t="shared" si="5"/>
        <v>80</v>
      </c>
      <c r="U34" s="58">
        <f t="shared" si="6"/>
        <v>80</v>
      </c>
    </row>
    <row r="35" spans="1:22" ht="27" customHeight="1" x14ac:dyDescent="0.25">
      <c r="A35"/>
      <c r="B35" s="55" t="s">
        <v>39</v>
      </c>
      <c r="C35" s="133" t="s">
        <v>54</v>
      </c>
      <c r="D35" s="133"/>
      <c r="E35" s="119"/>
      <c r="F35" s="120"/>
      <c r="G35" s="56" t="s">
        <v>57</v>
      </c>
      <c r="H35" s="121">
        <v>1</v>
      </c>
      <c r="I35" s="122"/>
      <c r="J35" s="57">
        <v>40</v>
      </c>
      <c r="K35" s="58">
        <f t="shared" si="1"/>
        <v>40</v>
      </c>
      <c r="L35" s="55" t="str">
        <f t="shared" si="2"/>
        <v>JN</v>
      </c>
      <c r="M35" s="133" t="str">
        <f t="shared" si="9"/>
        <v>Manette PS4 neuve</v>
      </c>
      <c r="N35" s="133"/>
      <c r="O35" s="119">
        <f t="shared" si="8"/>
        <v>0</v>
      </c>
      <c r="P35" s="120"/>
      <c r="Q35" s="56" t="str">
        <f t="shared" si="3"/>
        <v>JN-001</v>
      </c>
      <c r="R35" s="121">
        <f t="shared" si="7"/>
        <v>1</v>
      </c>
      <c r="S35" s="122"/>
      <c r="T35" s="57">
        <f t="shared" si="5"/>
        <v>40</v>
      </c>
      <c r="U35" s="58">
        <f t="shared" si="6"/>
        <v>40</v>
      </c>
    </row>
    <row r="36" spans="1:22" ht="27" customHeight="1" x14ac:dyDescent="0.25">
      <c r="A36"/>
      <c r="B36" s="55" t="s">
        <v>40</v>
      </c>
      <c r="C36" s="133" t="s">
        <v>58</v>
      </c>
      <c r="D36" s="133"/>
      <c r="E36" s="119"/>
      <c r="F36" s="120"/>
      <c r="G36" s="56"/>
      <c r="H36" s="121">
        <v>1</v>
      </c>
      <c r="I36" s="122"/>
      <c r="J36" s="57">
        <v>50</v>
      </c>
      <c r="K36" s="58">
        <f t="shared" si="1"/>
        <v>50</v>
      </c>
      <c r="L36" s="55" t="str">
        <f t="shared" si="2"/>
        <v>JP</v>
      </c>
      <c r="M36" s="133" t="str">
        <f t="shared" si="9"/>
        <v>Réinstallation Wii</v>
      </c>
      <c r="N36" s="133"/>
      <c r="O36" s="119">
        <f t="shared" si="8"/>
        <v>0</v>
      </c>
      <c r="P36" s="120"/>
      <c r="Q36" s="56">
        <f t="shared" si="3"/>
        <v>0</v>
      </c>
      <c r="R36" s="121">
        <f t="shared" si="7"/>
        <v>1</v>
      </c>
      <c r="S36" s="122"/>
      <c r="T36" s="57">
        <f t="shared" si="5"/>
        <v>50</v>
      </c>
      <c r="U36" s="58">
        <f t="shared" si="6"/>
        <v>50</v>
      </c>
    </row>
    <row r="37" spans="1:22" ht="27" customHeight="1" x14ac:dyDescent="0.25">
      <c r="A37"/>
      <c r="B37" s="55"/>
      <c r="C37" s="133"/>
      <c r="D37" s="133"/>
      <c r="E37" s="119"/>
      <c r="F37" s="120"/>
      <c r="G37" s="56"/>
      <c r="H37" s="121"/>
      <c r="I37" s="122"/>
      <c r="J37" s="57"/>
      <c r="K37" s="58">
        <f t="shared" si="1"/>
        <v>0</v>
      </c>
      <c r="L37" s="55">
        <f t="shared" si="2"/>
        <v>0</v>
      </c>
      <c r="M37" s="133">
        <f t="shared" si="9"/>
        <v>0</v>
      </c>
      <c r="N37" s="133"/>
      <c r="O37" s="119">
        <f t="shared" si="8"/>
        <v>0</v>
      </c>
      <c r="P37" s="120"/>
      <c r="Q37" s="56">
        <f t="shared" si="3"/>
        <v>0</v>
      </c>
      <c r="R37" s="121">
        <f t="shared" si="7"/>
        <v>0</v>
      </c>
      <c r="S37" s="122"/>
      <c r="T37" s="57">
        <f t="shared" si="5"/>
        <v>0</v>
      </c>
      <c r="U37" s="58">
        <f t="shared" si="6"/>
        <v>0</v>
      </c>
    </row>
    <row r="38" spans="1:22" ht="27" customHeight="1" thickBot="1" x14ac:dyDescent="0.3">
      <c r="A38"/>
      <c r="B38" s="59"/>
      <c r="C38" s="123"/>
      <c r="D38" s="123"/>
      <c r="E38" s="124"/>
      <c r="F38" s="125"/>
      <c r="G38" s="60"/>
      <c r="H38" s="126"/>
      <c r="I38" s="127"/>
      <c r="J38" s="61"/>
      <c r="K38" s="62">
        <f>J38*H38</f>
        <v>0</v>
      </c>
      <c r="L38" s="59">
        <f>B38</f>
        <v>0</v>
      </c>
      <c r="M38" s="123">
        <f>C38</f>
        <v>0</v>
      </c>
      <c r="N38" s="123"/>
      <c r="O38" s="124">
        <f t="shared" si="0"/>
        <v>0</v>
      </c>
      <c r="P38" s="125"/>
      <c r="Q38" s="60">
        <f>G38</f>
        <v>0</v>
      </c>
      <c r="R38" s="126">
        <f>H38</f>
        <v>0</v>
      </c>
      <c r="S38" s="127"/>
      <c r="T38" s="61">
        <f>J38</f>
        <v>0</v>
      </c>
      <c r="U38" s="62">
        <f>T38*R38</f>
        <v>0</v>
      </c>
    </row>
    <row r="39" spans="1:22" ht="20.100000000000001" customHeight="1" thickTop="1" thickBot="1" x14ac:dyDescent="0.3"/>
    <row r="40" spans="1:22" ht="27" customHeight="1" thickTop="1" x14ac:dyDescent="0.25">
      <c r="B40" s="130" t="s">
        <v>14</v>
      </c>
      <c r="C40" s="131"/>
      <c r="D40" s="131"/>
      <c r="E40" s="132"/>
      <c r="G40" s="128" t="s">
        <v>2</v>
      </c>
      <c r="H40" s="129"/>
      <c r="I40" s="129"/>
      <c r="J40" s="129"/>
      <c r="K40" s="38">
        <f>SUM(K20:K38)</f>
        <v>795</v>
      </c>
      <c r="L40" s="130" t="s">
        <v>14</v>
      </c>
      <c r="M40" s="131"/>
      <c r="N40" s="131"/>
      <c r="O40" s="132"/>
      <c r="Q40" s="128" t="s">
        <v>2</v>
      </c>
      <c r="R40" s="129"/>
      <c r="S40" s="129"/>
      <c r="T40" s="129"/>
      <c r="U40" s="38">
        <f>SUM(U20:U38)</f>
        <v>795</v>
      </c>
    </row>
    <row r="41" spans="1:22" ht="27" customHeight="1" thickBot="1" x14ac:dyDescent="0.3">
      <c r="B41" s="107" t="s">
        <v>15</v>
      </c>
      <c r="C41" s="108"/>
      <c r="D41" s="108"/>
      <c r="E41" s="109"/>
      <c r="G41" s="102" t="s">
        <v>10</v>
      </c>
      <c r="H41" s="103"/>
      <c r="I41" s="17"/>
      <c r="J41" s="16">
        <v>0.2</v>
      </c>
      <c r="K41" s="39">
        <f>K40*J41</f>
        <v>159</v>
      </c>
      <c r="L41" s="107" t="s">
        <v>15</v>
      </c>
      <c r="M41" s="108"/>
      <c r="N41" s="108"/>
      <c r="O41" s="109"/>
      <c r="Q41" s="102" t="s">
        <v>10</v>
      </c>
      <c r="R41" s="103"/>
      <c r="S41" s="17"/>
      <c r="T41" s="16">
        <v>0.2</v>
      </c>
      <c r="U41" s="39">
        <f>U40*T41</f>
        <v>159</v>
      </c>
    </row>
    <row r="42" spans="1:22" ht="20.100000000000001" customHeight="1" thickBot="1" x14ac:dyDescent="0.3">
      <c r="B42" s="37"/>
      <c r="G42" s="102"/>
      <c r="H42" s="103"/>
      <c r="I42" s="103"/>
      <c r="J42" s="103"/>
      <c r="K42" s="40"/>
      <c r="L42" s="37"/>
      <c r="Q42" s="102"/>
      <c r="R42" s="103"/>
      <c r="S42" s="103"/>
      <c r="T42" s="103"/>
      <c r="U42" s="40"/>
    </row>
    <row r="43" spans="1:22" ht="27" customHeight="1" x14ac:dyDescent="0.25">
      <c r="B43" s="110" t="s">
        <v>13</v>
      </c>
      <c r="C43" s="111"/>
      <c r="D43" s="111"/>
      <c r="E43" s="112"/>
      <c r="G43" s="104" t="s">
        <v>11</v>
      </c>
      <c r="H43" s="105"/>
      <c r="I43" s="105"/>
      <c r="J43" s="105"/>
      <c r="K43" s="40">
        <f>K40+K41</f>
        <v>954</v>
      </c>
      <c r="L43" s="110" t="s">
        <v>13</v>
      </c>
      <c r="M43" s="111"/>
      <c r="N43" s="111"/>
      <c r="O43" s="112"/>
      <c r="Q43" s="104" t="s">
        <v>11</v>
      </c>
      <c r="R43" s="105"/>
      <c r="S43" s="105"/>
      <c r="T43" s="105"/>
      <c r="U43" s="40">
        <f>U40+U41</f>
        <v>954</v>
      </c>
    </row>
    <row r="44" spans="1:22" ht="27" customHeight="1" x14ac:dyDescent="0.25">
      <c r="B44" s="113"/>
      <c r="C44" s="114"/>
      <c r="D44" s="114"/>
      <c r="E44" s="115"/>
      <c r="G44" s="102" t="s">
        <v>19</v>
      </c>
      <c r="H44" s="103"/>
      <c r="I44" s="103"/>
      <c r="J44" s="106"/>
      <c r="K44" s="40">
        <v>200</v>
      </c>
      <c r="L44" s="113"/>
      <c r="M44" s="114"/>
      <c r="N44" s="114"/>
      <c r="O44" s="115"/>
      <c r="Q44" s="102" t="s">
        <v>19</v>
      </c>
      <c r="R44" s="103"/>
      <c r="S44" s="103"/>
      <c r="T44" s="106"/>
      <c r="U44" s="40">
        <f>K44</f>
        <v>200</v>
      </c>
    </row>
    <row r="45" spans="1:22" ht="27" customHeight="1" x14ac:dyDescent="0.25">
      <c r="B45" s="113"/>
      <c r="C45" s="114"/>
      <c r="D45" s="114"/>
      <c r="E45" s="115"/>
      <c r="G45" s="14"/>
      <c r="H45" s="15"/>
      <c r="I45" s="15"/>
      <c r="J45" s="15"/>
      <c r="K45" s="41"/>
      <c r="L45" s="113"/>
      <c r="M45" s="114"/>
      <c r="N45" s="114"/>
      <c r="O45" s="115"/>
      <c r="Q45" s="14"/>
      <c r="R45" s="15"/>
      <c r="S45" s="15"/>
      <c r="T45" s="15"/>
      <c r="U45" s="41"/>
    </row>
    <row r="46" spans="1:22" ht="27" customHeight="1" thickBot="1" x14ac:dyDescent="0.3">
      <c r="B46" s="116"/>
      <c r="C46" s="117"/>
      <c r="D46" s="117"/>
      <c r="E46" s="118"/>
      <c r="G46" s="146" t="s">
        <v>12</v>
      </c>
      <c r="H46" s="147"/>
      <c r="I46" s="147"/>
      <c r="J46" s="147"/>
      <c r="K46" s="42">
        <f>K43-K44</f>
        <v>754</v>
      </c>
      <c r="L46" s="116"/>
      <c r="M46" s="117"/>
      <c r="N46" s="117"/>
      <c r="O46" s="118"/>
      <c r="Q46" s="146" t="s">
        <v>12</v>
      </c>
      <c r="R46" s="147"/>
      <c r="S46" s="147"/>
      <c r="T46" s="147"/>
      <c r="U46" s="42">
        <f>U43-U44</f>
        <v>754</v>
      </c>
    </row>
    <row r="47" spans="1:22" ht="20.100000000000001" customHeight="1" x14ac:dyDescent="0.25"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18"/>
    </row>
    <row r="48" spans="1:22" s="18" customFormat="1" ht="69" customHeight="1" x14ac:dyDescent="0.25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</row>
    <row r="50" spans="2:21" ht="24" customHeight="1" x14ac:dyDescent="0.25">
      <c r="B50" s="63" t="s">
        <v>23</v>
      </c>
      <c r="C50" s="68" t="s">
        <v>29</v>
      </c>
      <c r="D50" s="68"/>
      <c r="E50" s="64"/>
      <c r="F50" s="64"/>
      <c r="G50" s="64"/>
      <c r="H50" s="64"/>
      <c r="I50" s="64"/>
      <c r="J50" s="64"/>
      <c r="K50" s="64"/>
      <c r="L50" s="63"/>
      <c r="M50" s="68"/>
      <c r="N50" s="68"/>
    </row>
    <row r="51" spans="2:21" ht="24" customHeight="1" x14ac:dyDescent="0.25">
      <c r="B51" s="63" t="s">
        <v>24</v>
      </c>
      <c r="C51" s="68" t="s">
        <v>30</v>
      </c>
      <c r="D51" s="68"/>
      <c r="E51" s="64"/>
      <c r="F51" s="64"/>
      <c r="G51" s="64"/>
      <c r="H51" s="64"/>
      <c r="I51" s="64"/>
      <c r="J51" s="64"/>
      <c r="K51" s="64"/>
      <c r="L51" s="63"/>
      <c r="M51" s="68"/>
      <c r="N51" s="68"/>
    </row>
    <row r="52" spans="2:21" ht="24" customHeight="1" x14ac:dyDescent="0.25">
      <c r="B52" s="63" t="s">
        <v>25</v>
      </c>
      <c r="C52" s="68" t="s">
        <v>34</v>
      </c>
      <c r="D52" s="68"/>
      <c r="E52" s="64"/>
      <c r="F52" s="64"/>
      <c r="G52" s="64"/>
      <c r="H52" s="64"/>
      <c r="I52" s="64"/>
      <c r="J52" s="64"/>
      <c r="K52" s="64"/>
      <c r="L52" s="63"/>
      <c r="M52" s="68"/>
      <c r="N52" s="68"/>
    </row>
    <row r="53" spans="2:21" ht="24" customHeight="1" x14ac:dyDescent="0.25">
      <c r="B53" s="63" t="s">
        <v>26</v>
      </c>
      <c r="C53" s="68" t="s">
        <v>31</v>
      </c>
      <c r="D53" s="68"/>
      <c r="E53" s="64"/>
      <c r="F53" s="64"/>
      <c r="G53" s="64"/>
      <c r="H53" s="64"/>
      <c r="I53" s="64"/>
      <c r="J53" s="64"/>
      <c r="K53" s="64"/>
      <c r="L53" s="63"/>
      <c r="M53" s="68"/>
      <c r="N53" s="68"/>
    </row>
    <row r="54" spans="2:21" ht="24" customHeight="1" x14ac:dyDescent="0.25">
      <c r="B54" s="63" t="s">
        <v>27</v>
      </c>
      <c r="C54" s="68" t="s">
        <v>32</v>
      </c>
      <c r="D54" s="68"/>
      <c r="E54" s="64"/>
      <c r="F54" s="64"/>
      <c r="G54" s="64"/>
      <c r="H54" s="64"/>
      <c r="I54" s="64"/>
      <c r="J54" s="64"/>
      <c r="K54" s="64"/>
      <c r="L54" s="63"/>
      <c r="M54" s="68"/>
      <c r="N54" s="68"/>
    </row>
    <row r="55" spans="2:21" ht="24" customHeight="1" x14ac:dyDescent="0.25">
      <c r="B55" s="63" t="s">
        <v>28</v>
      </c>
      <c r="C55" s="68" t="s">
        <v>33</v>
      </c>
      <c r="D55" s="68"/>
      <c r="E55" s="64"/>
      <c r="F55" s="64"/>
      <c r="G55" s="64"/>
      <c r="H55" s="64"/>
      <c r="I55" s="64"/>
      <c r="J55" s="64"/>
      <c r="K55" s="64"/>
      <c r="L55" s="63"/>
      <c r="M55" s="68"/>
      <c r="N55" s="68"/>
    </row>
    <row r="56" spans="2:21" ht="24" customHeight="1" x14ac:dyDescent="0.25">
      <c r="B56" s="63" t="s">
        <v>38</v>
      </c>
      <c r="C56" s="68" t="s">
        <v>35</v>
      </c>
      <c r="D56" s="68"/>
      <c r="E56" s="64"/>
      <c r="F56" s="64"/>
      <c r="G56" s="64"/>
      <c r="H56" s="64"/>
      <c r="I56" s="64"/>
      <c r="J56" s="64"/>
      <c r="K56" s="64"/>
      <c r="L56" s="63"/>
      <c r="M56" s="68"/>
      <c r="N56" s="68"/>
    </row>
    <row r="57" spans="2:21" ht="24" customHeight="1" x14ac:dyDescent="0.25">
      <c r="B57" s="63" t="s">
        <v>39</v>
      </c>
      <c r="C57" s="68" t="s">
        <v>36</v>
      </c>
      <c r="D57" s="68"/>
      <c r="E57" s="64"/>
      <c r="F57" s="64"/>
      <c r="G57" s="64"/>
      <c r="H57" s="64"/>
      <c r="I57" s="64"/>
      <c r="J57" s="64"/>
      <c r="K57" s="64"/>
      <c r="L57" s="63"/>
      <c r="M57" s="68"/>
      <c r="N57" s="68"/>
    </row>
    <row r="58" spans="2:21" ht="24" customHeight="1" x14ac:dyDescent="0.25">
      <c r="B58" s="63" t="s">
        <v>40</v>
      </c>
      <c r="C58" s="68" t="s">
        <v>37</v>
      </c>
      <c r="D58" s="68"/>
      <c r="E58" s="64"/>
      <c r="F58" s="64"/>
      <c r="G58" s="64"/>
      <c r="H58" s="64"/>
      <c r="I58" s="64"/>
      <c r="J58" s="64"/>
      <c r="K58" s="64"/>
      <c r="L58" s="63"/>
      <c r="M58" s="68"/>
      <c r="N58" s="68"/>
    </row>
    <row r="59" spans="2:21" ht="27" customHeight="1" x14ac:dyDescent="0.2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  <row r="60" spans="2:21" ht="27" customHeight="1" x14ac:dyDescent="0.25">
      <c r="U60" s="65" t="e">
        <f>SUMPRODUCT((L20:L385="IO")*(U20:U38))</f>
        <v>#N/A</v>
      </c>
    </row>
  </sheetData>
  <mergeCells count="195">
    <mergeCell ref="N4:O4"/>
    <mergeCell ref="N5:O5"/>
    <mergeCell ref="Q5:R5"/>
    <mergeCell ref="N6:O6"/>
    <mergeCell ref="Q6:R6"/>
    <mergeCell ref="E25:F25"/>
    <mergeCell ref="D4:E4"/>
    <mergeCell ref="D5:E5"/>
    <mergeCell ref="D6:E6"/>
    <mergeCell ref="C25:D25"/>
    <mergeCell ref="Q16:U16"/>
    <mergeCell ref="Q17:U17"/>
    <mergeCell ref="M20:N20"/>
    <mergeCell ref="O20:P20"/>
    <mergeCell ref="S6:U6"/>
    <mergeCell ref="N9:O9"/>
    <mergeCell ref="Q9:R9"/>
    <mergeCell ref="S9:U9"/>
    <mergeCell ref="N10:O10"/>
    <mergeCell ref="O24:P24"/>
    <mergeCell ref="M25:N25"/>
    <mergeCell ref="O25:P25"/>
    <mergeCell ref="M21:N21"/>
    <mergeCell ref="O21:P21"/>
    <mergeCell ref="M22:N22"/>
    <mergeCell ref="O22:P22"/>
    <mergeCell ref="M23:N23"/>
    <mergeCell ref="O23:P23"/>
    <mergeCell ref="Q42:T42"/>
    <mergeCell ref="Q43:T43"/>
    <mergeCell ref="Q44:T44"/>
    <mergeCell ref="Q46:T46"/>
    <mergeCell ref="M38:N38"/>
    <mergeCell ref="O38:P38"/>
    <mergeCell ref="Q40:T40"/>
    <mergeCell ref="Q41:R41"/>
    <mergeCell ref="M35:N35"/>
    <mergeCell ref="O35:P35"/>
    <mergeCell ref="M36:N36"/>
    <mergeCell ref="O36:P36"/>
    <mergeCell ref="M37:N37"/>
    <mergeCell ref="O37:P37"/>
    <mergeCell ref="R35:S35"/>
    <mergeCell ref="R36:S36"/>
    <mergeCell ref="R37:S37"/>
    <mergeCell ref="R38:S38"/>
    <mergeCell ref="R26:S26"/>
    <mergeCell ref="R27:S27"/>
    <mergeCell ref="R28:S28"/>
    <mergeCell ref="R29:S29"/>
    <mergeCell ref="R19:S19"/>
    <mergeCell ref="R20:S20"/>
    <mergeCell ref="R21:S21"/>
    <mergeCell ref="R22:S22"/>
    <mergeCell ref="R23:S23"/>
    <mergeCell ref="R24:S24"/>
    <mergeCell ref="Q10:U15"/>
    <mergeCell ref="L41:O41"/>
    <mergeCell ref="L43:O46"/>
    <mergeCell ref="I6:K6"/>
    <mergeCell ref="Q7:R7"/>
    <mergeCell ref="L4:M11"/>
    <mergeCell ref="L19:P19"/>
    <mergeCell ref="G5:H5"/>
    <mergeCell ref="G6:H6"/>
    <mergeCell ref="G16:K16"/>
    <mergeCell ref="R30:S30"/>
    <mergeCell ref="R31:S31"/>
    <mergeCell ref="R32:S32"/>
    <mergeCell ref="R33:S33"/>
    <mergeCell ref="M32:N32"/>
    <mergeCell ref="M33:N33"/>
    <mergeCell ref="O26:P26"/>
    <mergeCell ref="O27:P27"/>
    <mergeCell ref="O28:P28"/>
    <mergeCell ref="O29:P29"/>
    <mergeCell ref="O30:P30"/>
    <mergeCell ref="O31:P31"/>
    <mergeCell ref="O32:P32"/>
    <mergeCell ref="O33:P33"/>
    <mergeCell ref="G17:K17"/>
    <mergeCell ref="M55:N55"/>
    <mergeCell ref="M56:N56"/>
    <mergeCell ref="M57:N57"/>
    <mergeCell ref="M58:N58"/>
    <mergeCell ref="L13:O13"/>
    <mergeCell ref="L14:O14"/>
    <mergeCell ref="L16:O16"/>
    <mergeCell ref="L17:O17"/>
    <mergeCell ref="L40:O40"/>
    <mergeCell ref="M50:N50"/>
    <mergeCell ref="M51:N51"/>
    <mergeCell ref="M52:N52"/>
    <mergeCell ref="M53:N53"/>
    <mergeCell ref="M26:N26"/>
    <mergeCell ref="M27:N27"/>
    <mergeCell ref="M28:N28"/>
    <mergeCell ref="M29:N29"/>
    <mergeCell ref="M30:N30"/>
    <mergeCell ref="M31:N31"/>
    <mergeCell ref="O34:P34"/>
    <mergeCell ref="M34:N34"/>
    <mergeCell ref="L47:U48"/>
    <mergeCell ref="R25:S25"/>
    <mergeCell ref="R34:S34"/>
    <mergeCell ref="H19:I19"/>
    <mergeCell ref="C20:D20"/>
    <mergeCell ref="E20:F20"/>
    <mergeCell ref="H20:I20"/>
    <mergeCell ref="D9:E9"/>
    <mergeCell ref="G9:H9"/>
    <mergeCell ref="D10:E10"/>
    <mergeCell ref="M54:N54"/>
    <mergeCell ref="C28:D28"/>
    <mergeCell ref="C31:D31"/>
    <mergeCell ref="G46:J46"/>
    <mergeCell ref="M24:N24"/>
    <mergeCell ref="E30:F30"/>
    <mergeCell ref="C34:D34"/>
    <mergeCell ref="C37:D37"/>
    <mergeCell ref="C23:D23"/>
    <mergeCell ref="E23:F23"/>
    <mergeCell ref="H23:I23"/>
    <mergeCell ref="C24:D24"/>
    <mergeCell ref="E24:F24"/>
    <mergeCell ref="H24:I24"/>
    <mergeCell ref="C21:D21"/>
    <mergeCell ref="E21:F21"/>
    <mergeCell ref="H21:I21"/>
    <mergeCell ref="C22:D22"/>
    <mergeCell ref="E22:F22"/>
    <mergeCell ref="H22:I22"/>
    <mergeCell ref="H28:I28"/>
    <mergeCell ref="C29:D29"/>
    <mergeCell ref="H29:I29"/>
    <mergeCell ref="C30:D30"/>
    <mergeCell ref="H30:I30"/>
    <mergeCell ref="E28:F28"/>
    <mergeCell ref="E29:F29"/>
    <mergeCell ref="H25:I25"/>
    <mergeCell ref="C26:D26"/>
    <mergeCell ref="H26:I26"/>
    <mergeCell ref="C27:D27"/>
    <mergeCell ref="H27:I27"/>
    <mergeCell ref="E26:F26"/>
    <mergeCell ref="E27:F27"/>
    <mergeCell ref="E34:F34"/>
    <mergeCell ref="H34:I34"/>
    <mergeCell ref="C35:D35"/>
    <mergeCell ref="E35:F35"/>
    <mergeCell ref="H35:I35"/>
    <mergeCell ref="C36:D36"/>
    <mergeCell ref="E36:F36"/>
    <mergeCell ref="H36:I36"/>
    <mergeCell ref="H31:I31"/>
    <mergeCell ref="C32:D32"/>
    <mergeCell ref="H32:I32"/>
    <mergeCell ref="C33:D33"/>
    <mergeCell ref="H33:I33"/>
    <mergeCell ref="E31:F31"/>
    <mergeCell ref="E32:F32"/>
    <mergeCell ref="E33:F33"/>
    <mergeCell ref="G42:J42"/>
    <mergeCell ref="B43:E46"/>
    <mergeCell ref="E37:F37"/>
    <mergeCell ref="H37:I37"/>
    <mergeCell ref="C38:D38"/>
    <mergeCell ref="E38:F38"/>
    <mergeCell ref="H38:I38"/>
    <mergeCell ref="G40:J40"/>
    <mergeCell ref="B40:E40"/>
    <mergeCell ref="C54:D54"/>
    <mergeCell ref="C55:D55"/>
    <mergeCell ref="C56:D56"/>
    <mergeCell ref="C57:D57"/>
    <mergeCell ref="C58:D58"/>
    <mergeCell ref="G8:K8"/>
    <mergeCell ref="B47:K48"/>
    <mergeCell ref="B4:C11"/>
    <mergeCell ref="G7:H7"/>
    <mergeCell ref="I9:K9"/>
    <mergeCell ref="G10:K15"/>
    <mergeCell ref="B13:E13"/>
    <mergeCell ref="B14:E14"/>
    <mergeCell ref="B16:E16"/>
    <mergeCell ref="B17:E17"/>
    <mergeCell ref="B19:F19"/>
    <mergeCell ref="C50:D50"/>
    <mergeCell ref="C51:D51"/>
    <mergeCell ref="C52:D52"/>
    <mergeCell ref="C53:D53"/>
    <mergeCell ref="G41:H41"/>
    <mergeCell ref="G43:J43"/>
    <mergeCell ref="G44:J44"/>
    <mergeCell ref="B41:E41"/>
  </mergeCells>
  <dataValidations count="2">
    <dataValidation showInputMessage="1" showErrorMessage="1" sqref="L20:L38"/>
    <dataValidation type="list" allowBlank="1" showInputMessage="1" showErrorMessage="1" sqref="B20:B38">
      <formula1>$B$50:$B$58</formula1>
    </dataValidation>
  </dataValidations>
  <printOptions horizontalCentered="1" verticalCentered="1"/>
  <pageMargins left="0.39370078740157483" right="0.39370078740157483" top="3.937007874015748E-2" bottom="0.19685039370078741" header="0.16" footer="3.937007874015748E-2"/>
  <pageSetup paperSize="9" scale="69" fitToWidth="2" orientation="portrait" horizontalDpi="4294967293" verticalDpi="0" r:id="rId1"/>
  <colBreaks count="1" manualBreakCount="1">
    <brk id="11" min="2" max="4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V59"/>
  <sheetViews>
    <sheetView showGridLines="0" showZeros="0" topLeftCell="A4" zoomScale="55" zoomScaleNormal="55" zoomScaleSheetLayoutView="75" workbookViewId="0">
      <selection activeCell="K45" sqref="K45"/>
    </sheetView>
    <sheetView workbookViewId="1"/>
  </sheetViews>
  <sheetFormatPr baseColWidth="10" defaultColWidth="14.375" defaultRowHeight="27" customHeight="1" x14ac:dyDescent="0.25"/>
  <cols>
    <col min="1" max="1" width="14.375" style="1"/>
    <col min="2" max="2" width="5.75" style="1" customWidth="1"/>
    <col min="3" max="3" width="26.125" style="1" customWidth="1"/>
    <col min="4" max="4" width="25.75" style="1" customWidth="1"/>
    <col min="5" max="5" width="6.125" style="1" customWidth="1"/>
    <col min="6" max="6" width="4.75" style="1" customWidth="1"/>
    <col min="7" max="7" width="14" style="1" customWidth="1"/>
    <col min="8" max="8" width="8.375" style="1" customWidth="1"/>
    <col min="9" max="9" width="6.25" style="1" customWidth="1"/>
    <col min="10" max="10" width="17.75" style="1" customWidth="1"/>
    <col min="11" max="11" width="18" style="1" customWidth="1"/>
    <col min="12" max="12" width="5.75" style="1" customWidth="1"/>
    <col min="13" max="13" width="26.125" style="1" customWidth="1"/>
    <col min="14" max="14" width="25.75" style="1" customWidth="1"/>
    <col min="15" max="15" width="6.125" style="1" customWidth="1"/>
    <col min="16" max="16" width="4.75" style="1" customWidth="1"/>
    <col min="17" max="17" width="14" style="1" customWidth="1"/>
    <col min="18" max="18" width="8.375" style="1" customWidth="1"/>
    <col min="19" max="19" width="6.25" style="1" customWidth="1"/>
    <col min="20" max="20" width="17.75" style="1" customWidth="1"/>
    <col min="21" max="21" width="18" style="1" customWidth="1"/>
    <col min="22" max="22" width="4.75" style="1" customWidth="1"/>
    <col min="23" max="23" width="9.75" style="1" customWidth="1"/>
    <col min="24" max="16384" width="14.375" style="1"/>
  </cols>
  <sheetData>
    <row r="1" spans="2:21" ht="54" customHeight="1" x14ac:dyDescent="0.25">
      <c r="C1" s="50" t="s">
        <v>41</v>
      </c>
      <c r="D1" s="50" t="str">
        <f>Suivi!A24</f>
        <v>1701-02</v>
      </c>
      <c r="M1" s="50"/>
      <c r="N1" s="50"/>
    </row>
    <row r="3" spans="2:21" ht="27" customHeight="1" thickBot="1" x14ac:dyDescent="0.3"/>
    <row r="4" spans="2:21" ht="20.100000000000001" customHeight="1" thickTop="1" x14ac:dyDescent="0.25">
      <c r="B4" s="73"/>
      <c r="C4" s="74"/>
      <c r="D4" s="163"/>
      <c r="E4" s="164"/>
      <c r="F4" s="7"/>
      <c r="G4" s="24"/>
      <c r="H4" s="25"/>
      <c r="I4" s="25"/>
      <c r="J4" s="25"/>
      <c r="K4" s="26"/>
      <c r="L4" s="73"/>
      <c r="M4" s="74"/>
      <c r="N4" s="163"/>
      <c r="O4" s="164"/>
      <c r="P4" s="7"/>
      <c r="Q4" s="32"/>
      <c r="R4" s="33"/>
      <c r="S4" s="33"/>
      <c r="T4" s="33"/>
      <c r="U4" s="34"/>
    </row>
    <row r="5" spans="2:21" ht="27" customHeight="1" x14ac:dyDescent="0.25">
      <c r="B5" s="75"/>
      <c r="C5" s="76"/>
      <c r="D5" s="141"/>
      <c r="E5" s="142"/>
      <c r="F5" s="9"/>
      <c r="G5" s="79" t="s">
        <v>6</v>
      </c>
      <c r="H5" s="80"/>
      <c r="I5" s="27" t="s">
        <v>68</v>
      </c>
      <c r="J5" s="28" t="str">
        <f>D1</f>
        <v>1701-02</v>
      </c>
      <c r="K5" s="29"/>
      <c r="L5" s="75"/>
      <c r="M5" s="76"/>
      <c r="N5" s="141">
        <f>D5</f>
        <v>0</v>
      </c>
      <c r="O5" s="142"/>
      <c r="P5" s="9"/>
      <c r="Q5" s="150" t="s">
        <v>17</v>
      </c>
      <c r="R5" s="151"/>
      <c r="S5" s="21" t="s">
        <v>18</v>
      </c>
      <c r="T5" s="22" t="str">
        <f>D1</f>
        <v>1701-02</v>
      </c>
      <c r="U5" s="23"/>
    </row>
    <row r="6" spans="2:21" ht="27" customHeight="1" x14ac:dyDescent="0.25">
      <c r="B6" s="75"/>
      <c r="C6" s="76"/>
      <c r="D6" s="141"/>
      <c r="E6" s="142"/>
      <c r="F6" s="9"/>
      <c r="G6" s="79"/>
      <c r="H6" s="80"/>
      <c r="I6" s="148"/>
      <c r="J6" s="148"/>
      <c r="K6" s="149"/>
      <c r="L6" s="75"/>
      <c r="M6" s="76"/>
      <c r="N6" s="141"/>
      <c r="O6" s="142"/>
      <c r="P6" s="9"/>
      <c r="Q6" s="150"/>
      <c r="R6" s="151"/>
      <c r="S6" s="167"/>
      <c r="T6" s="167"/>
      <c r="U6" s="168"/>
    </row>
    <row r="7" spans="2:21" ht="27" customHeight="1" x14ac:dyDescent="0.25">
      <c r="B7" s="75"/>
      <c r="C7" s="76"/>
      <c r="D7" s="19"/>
      <c r="E7" s="20"/>
      <c r="F7" s="9"/>
      <c r="G7" s="79" t="s">
        <v>20</v>
      </c>
      <c r="H7" s="80"/>
      <c r="I7" s="30"/>
      <c r="J7" s="30"/>
      <c r="K7" s="31"/>
      <c r="L7" s="75"/>
      <c r="M7" s="76"/>
      <c r="N7" s="19"/>
      <c r="O7" s="20"/>
      <c r="P7" s="9"/>
      <c r="Q7" s="150" t="s">
        <v>20</v>
      </c>
      <c r="R7" s="151"/>
      <c r="S7" s="35"/>
      <c r="T7" s="35"/>
      <c r="U7" s="36"/>
    </row>
    <row r="8" spans="2:21" ht="27" customHeight="1" thickBot="1" x14ac:dyDescent="0.3">
      <c r="B8" s="75"/>
      <c r="C8" s="76"/>
      <c r="D8" s="19"/>
      <c r="E8" s="20"/>
      <c r="F8" s="9"/>
      <c r="G8" s="69" t="s">
        <v>42</v>
      </c>
      <c r="H8" s="70"/>
      <c r="I8" s="70"/>
      <c r="J8" s="70"/>
      <c r="K8" s="71"/>
      <c r="L8" s="75"/>
      <c r="M8" s="76"/>
      <c r="N8" s="19"/>
      <c r="O8" s="20"/>
      <c r="P8" s="9"/>
      <c r="Q8" s="45"/>
      <c r="R8" s="46"/>
      <c r="S8" s="47"/>
      <c r="T8" s="47"/>
      <c r="U8" s="48"/>
    </row>
    <row r="9" spans="2:21" ht="27" customHeight="1" thickTop="1" thickBot="1" x14ac:dyDescent="0.3">
      <c r="B9" s="75"/>
      <c r="C9" s="76"/>
      <c r="D9" s="141"/>
      <c r="E9" s="142"/>
      <c r="F9" s="9"/>
      <c r="G9" s="143"/>
      <c r="H9" s="143"/>
      <c r="I9" s="74"/>
      <c r="J9" s="74"/>
      <c r="K9" s="74"/>
      <c r="L9" s="75"/>
      <c r="M9" s="76"/>
      <c r="N9" s="141"/>
      <c r="O9" s="142"/>
      <c r="P9" s="9"/>
      <c r="Q9" s="143"/>
      <c r="R9" s="143"/>
      <c r="S9" s="74"/>
      <c r="T9" s="74"/>
      <c r="U9" s="74"/>
    </row>
    <row r="10" spans="2:21" ht="20.100000000000001" customHeight="1" thickTop="1" x14ac:dyDescent="0.25">
      <c r="B10" s="75"/>
      <c r="C10" s="76"/>
      <c r="D10" s="144"/>
      <c r="E10" s="145"/>
      <c r="F10" s="12"/>
      <c r="G10" s="81" t="s">
        <v>8</v>
      </c>
      <c r="H10" s="82"/>
      <c r="I10" s="82"/>
      <c r="J10" s="82"/>
      <c r="K10" s="83"/>
      <c r="L10" s="75"/>
      <c r="M10" s="76"/>
      <c r="N10" s="144"/>
      <c r="O10" s="145"/>
      <c r="P10" s="12"/>
      <c r="Q10" s="81" t="s">
        <v>8</v>
      </c>
      <c r="R10" s="82"/>
      <c r="S10" s="82"/>
      <c r="T10" s="82"/>
      <c r="U10" s="83"/>
    </row>
    <row r="11" spans="2:21" ht="20.100000000000001" customHeight="1" thickBot="1" x14ac:dyDescent="0.3">
      <c r="B11" s="77"/>
      <c r="C11" s="78"/>
      <c r="D11" s="8"/>
      <c r="E11" s="6"/>
      <c r="F11" s="7"/>
      <c r="G11" s="84"/>
      <c r="H11" s="85"/>
      <c r="I11" s="85"/>
      <c r="J11" s="85"/>
      <c r="K11" s="86"/>
      <c r="L11" s="77"/>
      <c r="M11" s="78"/>
      <c r="N11" s="8"/>
      <c r="O11" s="6"/>
      <c r="P11" s="7"/>
      <c r="Q11" s="84"/>
      <c r="R11" s="85"/>
      <c r="S11" s="85"/>
      <c r="T11" s="85"/>
      <c r="U11" s="86"/>
    </row>
    <row r="12" spans="2:21" ht="20.100000000000001" customHeight="1" thickTop="1" thickBot="1" x14ac:dyDescent="0.3">
      <c r="B12" s="44"/>
      <c r="G12" s="84"/>
      <c r="H12" s="85"/>
      <c r="I12" s="85"/>
      <c r="J12" s="85"/>
      <c r="K12" s="86"/>
      <c r="L12" s="44"/>
      <c r="Q12" s="84"/>
      <c r="R12" s="85"/>
      <c r="S12" s="85"/>
      <c r="T12" s="85"/>
      <c r="U12" s="86"/>
    </row>
    <row r="13" spans="2:21" ht="35.25" customHeight="1" thickTop="1" x14ac:dyDescent="0.3">
      <c r="B13" s="87"/>
      <c r="C13" s="88"/>
      <c r="D13" s="88"/>
      <c r="E13" s="89"/>
      <c r="F13" s="9"/>
      <c r="G13" s="84"/>
      <c r="H13" s="85"/>
      <c r="I13" s="85"/>
      <c r="J13" s="85"/>
      <c r="K13" s="86"/>
      <c r="L13" s="87"/>
      <c r="M13" s="88"/>
      <c r="N13" s="88"/>
      <c r="O13" s="89"/>
      <c r="P13" s="9"/>
      <c r="Q13" s="84"/>
      <c r="R13" s="85"/>
      <c r="S13" s="85"/>
      <c r="T13" s="85"/>
      <c r="U13" s="86"/>
    </row>
    <row r="14" spans="2:21" ht="27" customHeight="1" x14ac:dyDescent="0.25">
      <c r="B14" s="90"/>
      <c r="C14" s="91"/>
      <c r="D14" s="91"/>
      <c r="E14" s="92"/>
      <c r="F14" s="9"/>
      <c r="G14" s="84"/>
      <c r="H14" s="85"/>
      <c r="I14" s="85"/>
      <c r="J14" s="85"/>
      <c r="K14" s="86"/>
      <c r="L14" s="90"/>
      <c r="M14" s="91"/>
      <c r="N14" s="91"/>
      <c r="O14" s="92"/>
      <c r="P14" s="9"/>
      <c r="Q14" s="84"/>
      <c r="R14" s="85"/>
      <c r="S14" s="85"/>
      <c r="T14" s="85"/>
      <c r="U14" s="86"/>
    </row>
    <row r="15" spans="2:21" ht="18.75" customHeight="1" x14ac:dyDescent="0.25">
      <c r="B15" s="43"/>
      <c r="C15" s="9"/>
      <c r="D15" s="9"/>
      <c r="E15" s="5"/>
      <c r="F15" s="9"/>
      <c r="G15" s="84"/>
      <c r="H15" s="85"/>
      <c r="I15" s="85"/>
      <c r="J15" s="85"/>
      <c r="K15" s="86"/>
      <c r="L15" s="43"/>
      <c r="M15" s="9"/>
      <c r="N15" s="9"/>
      <c r="O15" s="5"/>
      <c r="P15" s="9"/>
      <c r="Q15" s="84"/>
      <c r="R15" s="85"/>
      <c r="S15" s="85"/>
      <c r="T15" s="85"/>
      <c r="U15" s="86"/>
    </row>
    <row r="16" spans="2:21" ht="27" customHeight="1" x14ac:dyDescent="0.25">
      <c r="B16" s="93" t="s">
        <v>69</v>
      </c>
      <c r="C16" s="94"/>
      <c r="D16" s="94"/>
      <c r="E16" s="95"/>
      <c r="F16" s="13"/>
      <c r="G16" s="155" t="s">
        <v>9</v>
      </c>
      <c r="H16" s="156"/>
      <c r="I16" s="156"/>
      <c r="J16" s="156"/>
      <c r="K16" s="157"/>
      <c r="L16" s="93" t="s">
        <v>69</v>
      </c>
      <c r="M16" s="94"/>
      <c r="N16" s="94"/>
      <c r="O16" s="95"/>
      <c r="P16" s="13"/>
      <c r="Q16" s="155" t="s">
        <v>9</v>
      </c>
      <c r="R16" s="156"/>
      <c r="S16" s="156"/>
      <c r="T16" s="156"/>
      <c r="U16" s="157"/>
    </row>
    <row r="17" spans="2:21" ht="27" customHeight="1" thickBot="1" x14ac:dyDescent="0.3">
      <c r="B17" s="96" t="s">
        <v>5</v>
      </c>
      <c r="C17" s="97"/>
      <c r="D17" s="97"/>
      <c r="E17" s="98"/>
      <c r="F17" s="13"/>
      <c r="G17" s="158" t="s">
        <v>7</v>
      </c>
      <c r="H17" s="159"/>
      <c r="I17" s="159"/>
      <c r="J17" s="159"/>
      <c r="K17" s="160"/>
      <c r="L17" s="96" t="s">
        <v>5</v>
      </c>
      <c r="M17" s="97"/>
      <c r="N17" s="97"/>
      <c r="O17" s="98"/>
      <c r="P17" s="13"/>
      <c r="Q17" s="158" t="s">
        <v>7</v>
      </c>
      <c r="R17" s="159"/>
      <c r="S17" s="159"/>
      <c r="T17" s="159"/>
      <c r="U17" s="160"/>
    </row>
    <row r="18" spans="2:21" ht="19.5" customHeight="1" thickTop="1" thickBot="1" x14ac:dyDescent="0.3"/>
    <row r="19" spans="2:21" s="4" customFormat="1" ht="37.5" customHeight="1" thickTop="1" thickBot="1" x14ac:dyDescent="0.3">
      <c r="B19" s="99" t="s">
        <v>3</v>
      </c>
      <c r="C19" s="100"/>
      <c r="D19" s="100"/>
      <c r="E19" s="100"/>
      <c r="F19" s="101"/>
      <c r="G19" s="10" t="s">
        <v>4</v>
      </c>
      <c r="H19" s="134" t="s">
        <v>0</v>
      </c>
      <c r="I19" s="135"/>
      <c r="J19" s="10" t="s">
        <v>1</v>
      </c>
      <c r="K19" s="11" t="s">
        <v>2</v>
      </c>
      <c r="L19" s="152" t="s">
        <v>3</v>
      </c>
      <c r="M19" s="153"/>
      <c r="N19" s="153"/>
      <c r="O19" s="153"/>
      <c r="P19" s="154"/>
      <c r="Q19" s="2" t="s">
        <v>4</v>
      </c>
      <c r="R19" s="161" t="s">
        <v>0</v>
      </c>
      <c r="S19" s="162"/>
      <c r="T19" s="2" t="s">
        <v>1</v>
      </c>
      <c r="U19" s="3" t="s">
        <v>2</v>
      </c>
    </row>
    <row r="20" spans="2:21" ht="27" customHeight="1" thickTop="1" x14ac:dyDescent="0.25">
      <c r="B20" s="51"/>
      <c r="C20" s="136"/>
      <c r="D20" s="136"/>
      <c r="E20" s="137"/>
      <c r="F20" s="138"/>
      <c r="G20" s="52"/>
      <c r="H20" s="139"/>
      <c r="I20" s="140"/>
      <c r="J20" s="53"/>
      <c r="K20" s="54">
        <f>H20*J20+E20</f>
        <v>0</v>
      </c>
      <c r="L20" s="51">
        <f>B20</f>
        <v>0</v>
      </c>
      <c r="M20" s="136"/>
      <c r="N20" s="136"/>
      <c r="O20" s="137">
        <f>E20</f>
        <v>0</v>
      </c>
      <c r="P20" s="138"/>
      <c r="Q20" s="52">
        <f>G20</f>
        <v>0</v>
      </c>
      <c r="R20" s="139">
        <f>H20</f>
        <v>0</v>
      </c>
      <c r="S20" s="140"/>
      <c r="T20" s="53">
        <f>J20</f>
        <v>0</v>
      </c>
      <c r="U20" s="54">
        <f>R20*T20+O20</f>
        <v>0</v>
      </c>
    </row>
    <row r="21" spans="2:21" ht="27" customHeight="1" x14ac:dyDescent="0.25">
      <c r="B21" s="55" t="s">
        <v>43</v>
      </c>
      <c r="C21" s="133" t="s">
        <v>44</v>
      </c>
      <c r="D21" s="133"/>
      <c r="E21" s="119"/>
      <c r="F21" s="120"/>
      <c r="G21" s="56"/>
      <c r="H21" s="121">
        <v>1</v>
      </c>
      <c r="I21" s="122"/>
      <c r="J21" s="57">
        <v>100</v>
      </c>
      <c r="K21" s="58">
        <f>J21*H21+E21</f>
        <v>100</v>
      </c>
      <c r="L21" s="55" t="str">
        <f>B21</f>
        <v xml:space="preserve">IO </v>
      </c>
      <c r="M21" s="133" t="str">
        <f>C21</f>
        <v>Barette mémoire</v>
      </c>
      <c r="N21" s="133"/>
      <c r="O21" s="119">
        <f t="shared" ref="O21:O38" si="0">E21</f>
        <v>0</v>
      </c>
      <c r="P21" s="120"/>
      <c r="Q21" s="56">
        <f>G21</f>
        <v>0</v>
      </c>
      <c r="R21" s="121">
        <f>H21</f>
        <v>1</v>
      </c>
      <c r="S21" s="122"/>
      <c r="T21" s="57">
        <f>J21</f>
        <v>100</v>
      </c>
      <c r="U21" s="58">
        <f>T21*R21+O21</f>
        <v>100</v>
      </c>
    </row>
    <row r="22" spans="2:21" ht="27" customHeight="1" x14ac:dyDescent="0.25">
      <c r="B22" s="55"/>
      <c r="C22" s="133"/>
      <c r="D22" s="133"/>
      <c r="E22" s="119"/>
      <c r="F22" s="120"/>
      <c r="G22" s="56"/>
      <c r="H22" s="121"/>
      <c r="I22" s="122"/>
      <c r="J22" s="57"/>
      <c r="K22" s="58">
        <f t="shared" ref="K22:K37" si="1">J22*H22+E22</f>
        <v>0</v>
      </c>
      <c r="L22" s="55">
        <f t="shared" ref="L22:M37" si="2">B22</f>
        <v>0</v>
      </c>
      <c r="M22" s="133">
        <f>C22</f>
        <v>0</v>
      </c>
      <c r="N22" s="133"/>
      <c r="O22" s="119">
        <f t="shared" si="0"/>
        <v>0</v>
      </c>
      <c r="P22" s="120"/>
      <c r="Q22" s="56">
        <f t="shared" ref="Q22:R37" si="3">G22</f>
        <v>0</v>
      </c>
      <c r="R22" s="121">
        <f t="shared" si="3"/>
        <v>0</v>
      </c>
      <c r="S22" s="122"/>
      <c r="T22" s="57">
        <f t="shared" ref="T22:T37" si="4">J22</f>
        <v>0</v>
      </c>
      <c r="U22" s="58">
        <f t="shared" ref="U22:U37" si="5">T22*R22+O22</f>
        <v>0</v>
      </c>
    </row>
    <row r="23" spans="2:21" ht="27" customHeight="1" x14ac:dyDescent="0.25">
      <c r="B23" s="55"/>
      <c r="C23" s="133"/>
      <c r="D23" s="133"/>
      <c r="E23" s="119"/>
      <c r="F23" s="120"/>
      <c r="G23" s="56"/>
      <c r="H23" s="121"/>
      <c r="I23" s="122"/>
      <c r="J23" s="57"/>
      <c r="K23" s="58">
        <f t="shared" si="1"/>
        <v>0</v>
      </c>
      <c r="L23" s="55">
        <f t="shared" si="2"/>
        <v>0</v>
      </c>
      <c r="M23" s="133">
        <f>C23</f>
        <v>0</v>
      </c>
      <c r="N23" s="133"/>
      <c r="O23" s="119">
        <f t="shared" si="0"/>
        <v>0</v>
      </c>
      <c r="P23" s="120"/>
      <c r="Q23" s="56">
        <f t="shared" si="3"/>
        <v>0</v>
      </c>
      <c r="R23" s="121">
        <f t="shared" si="3"/>
        <v>0</v>
      </c>
      <c r="S23" s="122"/>
      <c r="T23" s="57">
        <f t="shared" si="4"/>
        <v>0</v>
      </c>
      <c r="U23" s="58">
        <f t="shared" si="5"/>
        <v>0</v>
      </c>
    </row>
    <row r="24" spans="2:21" ht="27" customHeight="1" x14ac:dyDescent="0.25">
      <c r="B24" s="55"/>
      <c r="C24" s="133"/>
      <c r="D24" s="133"/>
      <c r="E24" s="119"/>
      <c r="F24" s="120"/>
      <c r="G24" s="56"/>
      <c r="H24" s="121"/>
      <c r="I24" s="122"/>
      <c r="J24" s="57"/>
      <c r="K24" s="58">
        <f t="shared" si="1"/>
        <v>0</v>
      </c>
      <c r="L24" s="55">
        <f t="shared" si="2"/>
        <v>0</v>
      </c>
      <c r="M24" s="133">
        <f>C24</f>
        <v>0</v>
      </c>
      <c r="N24" s="133"/>
      <c r="O24" s="119">
        <f t="shared" si="0"/>
        <v>0</v>
      </c>
      <c r="P24" s="120"/>
      <c r="Q24" s="56">
        <f t="shared" si="3"/>
        <v>0</v>
      </c>
      <c r="R24" s="121">
        <f t="shared" si="3"/>
        <v>0</v>
      </c>
      <c r="S24" s="122"/>
      <c r="T24" s="57">
        <f t="shared" si="4"/>
        <v>0</v>
      </c>
      <c r="U24" s="58">
        <f t="shared" si="5"/>
        <v>0</v>
      </c>
    </row>
    <row r="25" spans="2:21" ht="27" customHeight="1" x14ac:dyDescent="0.25">
      <c r="B25" s="55"/>
      <c r="C25" s="165"/>
      <c r="D25" s="166"/>
      <c r="E25" s="119"/>
      <c r="F25" s="120"/>
      <c r="G25" s="56"/>
      <c r="H25" s="121"/>
      <c r="I25" s="122"/>
      <c r="J25" s="57"/>
      <c r="K25" s="58">
        <f t="shared" si="1"/>
        <v>0</v>
      </c>
      <c r="L25" s="55">
        <f t="shared" si="2"/>
        <v>0</v>
      </c>
      <c r="M25" s="133">
        <f>C25</f>
        <v>0</v>
      </c>
      <c r="N25" s="133"/>
      <c r="O25" s="119">
        <f t="shared" si="0"/>
        <v>0</v>
      </c>
      <c r="P25" s="120"/>
      <c r="Q25" s="56">
        <f t="shared" si="3"/>
        <v>0</v>
      </c>
      <c r="R25" s="121">
        <f t="shared" si="3"/>
        <v>0</v>
      </c>
      <c r="S25" s="122"/>
      <c r="T25" s="57">
        <f t="shared" si="4"/>
        <v>0</v>
      </c>
      <c r="U25" s="58">
        <f t="shared" si="5"/>
        <v>0</v>
      </c>
    </row>
    <row r="26" spans="2:21" ht="27" customHeight="1" x14ac:dyDescent="0.25">
      <c r="B26" s="55"/>
      <c r="C26" s="133"/>
      <c r="D26" s="133"/>
      <c r="E26" s="119"/>
      <c r="F26" s="120"/>
      <c r="G26" s="56"/>
      <c r="H26" s="121"/>
      <c r="I26" s="122"/>
      <c r="J26" s="57"/>
      <c r="K26" s="58">
        <f t="shared" si="1"/>
        <v>0</v>
      </c>
      <c r="L26" s="55">
        <f t="shared" si="2"/>
        <v>0</v>
      </c>
      <c r="M26" s="133">
        <f t="shared" si="2"/>
        <v>0</v>
      </c>
      <c r="N26" s="133"/>
      <c r="O26" s="119">
        <f t="shared" si="0"/>
        <v>0</v>
      </c>
      <c r="P26" s="120"/>
      <c r="Q26" s="56">
        <f t="shared" si="3"/>
        <v>0</v>
      </c>
      <c r="R26" s="121">
        <f t="shared" si="3"/>
        <v>0</v>
      </c>
      <c r="S26" s="122"/>
      <c r="T26" s="57">
        <f t="shared" si="4"/>
        <v>0</v>
      </c>
      <c r="U26" s="58">
        <f t="shared" si="5"/>
        <v>0</v>
      </c>
    </row>
    <row r="27" spans="2:21" ht="27" customHeight="1" x14ac:dyDescent="0.25">
      <c r="B27" s="55"/>
      <c r="C27" s="133"/>
      <c r="D27" s="133"/>
      <c r="E27" s="119"/>
      <c r="F27" s="120"/>
      <c r="G27" s="56"/>
      <c r="H27" s="121"/>
      <c r="I27" s="122"/>
      <c r="J27" s="57"/>
      <c r="K27" s="58">
        <f t="shared" si="1"/>
        <v>0</v>
      </c>
      <c r="L27" s="55">
        <f t="shared" si="2"/>
        <v>0</v>
      </c>
      <c r="M27" s="133">
        <f t="shared" si="2"/>
        <v>0</v>
      </c>
      <c r="N27" s="133"/>
      <c r="O27" s="119">
        <f t="shared" si="0"/>
        <v>0</v>
      </c>
      <c r="P27" s="120"/>
      <c r="Q27" s="56">
        <f t="shared" si="3"/>
        <v>0</v>
      </c>
      <c r="R27" s="121">
        <f t="shared" si="3"/>
        <v>0</v>
      </c>
      <c r="S27" s="122"/>
      <c r="T27" s="57">
        <f t="shared" si="4"/>
        <v>0</v>
      </c>
      <c r="U27" s="58">
        <f t="shared" si="5"/>
        <v>0</v>
      </c>
    </row>
    <row r="28" spans="2:21" ht="27" customHeight="1" x14ac:dyDescent="0.25">
      <c r="B28" s="55"/>
      <c r="C28" s="133"/>
      <c r="D28" s="133"/>
      <c r="E28" s="119"/>
      <c r="F28" s="120"/>
      <c r="G28" s="56"/>
      <c r="H28" s="121"/>
      <c r="I28" s="122"/>
      <c r="J28" s="57"/>
      <c r="K28" s="58">
        <f t="shared" si="1"/>
        <v>0</v>
      </c>
      <c r="L28" s="55">
        <f t="shared" si="2"/>
        <v>0</v>
      </c>
      <c r="M28" s="133">
        <f t="shared" si="2"/>
        <v>0</v>
      </c>
      <c r="N28" s="133"/>
      <c r="O28" s="119">
        <f t="shared" si="0"/>
        <v>0</v>
      </c>
      <c r="P28" s="120"/>
      <c r="Q28" s="56">
        <f t="shared" si="3"/>
        <v>0</v>
      </c>
      <c r="R28" s="121">
        <f t="shared" si="3"/>
        <v>0</v>
      </c>
      <c r="S28" s="122"/>
      <c r="T28" s="57">
        <f t="shared" si="4"/>
        <v>0</v>
      </c>
      <c r="U28" s="58">
        <f t="shared" si="5"/>
        <v>0</v>
      </c>
    </row>
    <row r="29" spans="2:21" ht="27" customHeight="1" x14ac:dyDescent="0.25">
      <c r="B29" s="55"/>
      <c r="C29" s="133"/>
      <c r="D29" s="133"/>
      <c r="E29" s="119"/>
      <c r="F29" s="120"/>
      <c r="G29" s="56"/>
      <c r="H29" s="121"/>
      <c r="I29" s="122"/>
      <c r="J29" s="57"/>
      <c r="K29" s="58">
        <f t="shared" si="1"/>
        <v>0</v>
      </c>
      <c r="L29" s="55">
        <f t="shared" si="2"/>
        <v>0</v>
      </c>
      <c r="M29" s="133">
        <f t="shared" si="2"/>
        <v>0</v>
      </c>
      <c r="N29" s="133"/>
      <c r="O29" s="119">
        <f t="shared" si="0"/>
        <v>0</v>
      </c>
      <c r="P29" s="120"/>
      <c r="Q29" s="56">
        <f t="shared" si="3"/>
        <v>0</v>
      </c>
      <c r="R29" s="121">
        <f t="shared" si="3"/>
        <v>0</v>
      </c>
      <c r="S29" s="122"/>
      <c r="T29" s="57">
        <f t="shared" si="4"/>
        <v>0</v>
      </c>
      <c r="U29" s="58">
        <f t="shared" si="5"/>
        <v>0</v>
      </c>
    </row>
    <row r="30" spans="2:21" ht="27" customHeight="1" x14ac:dyDescent="0.25">
      <c r="B30" s="55"/>
      <c r="C30" s="133"/>
      <c r="D30" s="133"/>
      <c r="E30" s="119"/>
      <c r="F30" s="120"/>
      <c r="G30" s="56"/>
      <c r="H30" s="121"/>
      <c r="I30" s="122"/>
      <c r="J30" s="57"/>
      <c r="K30" s="58">
        <f t="shared" si="1"/>
        <v>0</v>
      </c>
      <c r="L30" s="55">
        <f t="shared" si="2"/>
        <v>0</v>
      </c>
      <c r="M30" s="133">
        <f t="shared" si="2"/>
        <v>0</v>
      </c>
      <c r="N30" s="133"/>
      <c r="O30" s="119">
        <f t="shared" si="0"/>
        <v>0</v>
      </c>
      <c r="P30" s="120"/>
      <c r="Q30" s="56">
        <f t="shared" si="3"/>
        <v>0</v>
      </c>
      <c r="R30" s="121">
        <f t="shared" si="3"/>
        <v>0</v>
      </c>
      <c r="S30" s="122"/>
      <c r="T30" s="57">
        <f t="shared" si="4"/>
        <v>0</v>
      </c>
      <c r="U30" s="58">
        <f t="shared" si="5"/>
        <v>0</v>
      </c>
    </row>
    <row r="31" spans="2:21" ht="27" customHeight="1" x14ac:dyDescent="0.25">
      <c r="B31" s="55"/>
      <c r="C31" s="133"/>
      <c r="D31" s="133"/>
      <c r="E31" s="119"/>
      <c r="F31" s="120"/>
      <c r="G31" s="56"/>
      <c r="H31" s="121"/>
      <c r="I31" s="122"/>
      <c r="J31" s="57"/>
      <c r="K31" s="58">
        <f t="shared" si="1"/>
        <v>0</v>
      </c>
      <c r="L31" s="55">
        <f t="shared" si="2"/>
        <v>0</v>
      </c>
      <c r="M31" s="133">
        <f t="shared" si="2"/>
        <v>0</v>
      </c>
      <c r="N31" s="133"/>
      <c r="O31" s="119">
        <f t="shared" si="0"/>
        <v>0</v>
      </c>
      <c r="P31" s="120"/>
      <c r="Q31" s="56">
        <f t="shared" si="3"/>
        <v>0</v>
      </c>
      <c r="R31" s="121">
        <f t="shared" si="3"/>
        <v>0</v>
      </c>
      <c r="S31" s="122"/>
      <c r="T31" s="57">
        <f t="shared" si="4"/>
        <v>0</v>
      </c>
      <c r="U31" s="58">
        <f t="shared" si="5"/>
        <v>0</v>
      </c>
    </row>
    <row r="32" spans="2:21" ht="27" customHeight="1" x14ac:dyDescent="0.25">
      <c r="B32" s="55"/>
      <c r="C32" s="133"/>
      <c r="D32" s="133"/>
      <c r="E32" s="119"/>
      <c r="F32" s="120"/>
      <c r="G32" s="56"/>
      <c r="H32" s="121"/>
      <c r="I32" s="122"/>
      <c r="J32" s="57"/>
      <c r="K32" s="58">
        <f t="shared" si="1"/>
        <v>0</v>
      </c>
      <c r="L32" s="55">
        <f t="shared" si="2"/>
        <v>0</v>
      </c>
      <c r="M32" s="133">
        <f t="shared" si="2"/>
        <v>0</v>
      </c>
      <c r="N32" s="133"/>
      <c r="O32" s="119">
        <f t="shared" si="0"/>
        <v>0</v>
      </c>
      <c r="P32" s="120"/>
      <c r="Q32" s="56">
        <f t="shared" si="3"/>
        <v>0</v>
      </c>
      <c r="R32" s="121">
        <f t="shared" si="3"/>
        <v>0</v>
      </c>
      <c r="S32" s="122"/>
      <c r="T32" s="57">
        <f t="shared" si="4"/>
        <v>0</v>
      </c>
      <c r="U32" s="58">
        <f t="shared" si="5"/>
        <v>0</v>
      </c>
    </row>
    <row r="33" spans="2:22" ht="27" customHeight="1" x14ac:dyDescent="0.25">
      <c r="B33" s="55"/>
      <c r="C33" s="133"/>
      <c r="D33" s="133"/>
      <c r="E33" s="119"/>
      <c r="F33" s="120"/>
      <c r="G33" s="56"/>
      <c r="H33" s="121"/>
      <c r="I33" s="122"/>
      <c r="J33" s="57"/>
      <c r="K33" s="58">
        <f t="shared" si="1"/>
        <v>0</v>
      </c>
      <c r="L33" s="55">
        <f t="shared" si="2"/>
        <v>0</v>
      </c>
      <c r="M33" s="133">
        <f t="shared" si="2"/>
        <v>0</v>
      </c>
      <c r="N33" s="133"/>
      <c r="O33" s="119">
        <f t="shared" si="0"/>
        <v>0</v>
      </c>
      <c r="P33" s="120"/>
      <c r="Q33" s="56">
        <f t="shared" si="3"/>
        <v>0</v>
      </c>
      <c r="R33" s="121">
        <f t="shared" si="3"/>
        <v>0</v>
      </c>
      <c r="S33" s="122"/>
      <c r="T33" s="57">
        <f t="shared" si="4"/>
        <v>0</v>
      </c>
      <c r="U33" s="58">
        <f t="shared" si="5"/>
        <v>0</v>
      </c>
    </row>
    <row r="34" spans="2:22" ht="27" customHeight="1" x14ac:dyDescent="0.25">
      <c r="B34" s="55"/>
      <c r="C34" s="133"/>
      <c r="D34" s="133"/>
      <c r="E34" s="119"/>
      <c r="F34" s="120"/>
      <c r="G34" s="56"/>
      <c r="H34" s="121"/>
      <c r="I34" s="122"/>
      <c r="J34" s="57"/>
      <c r="K34" s="58">
        <f t="shared" si="1"/>
        <v>0</v>
      </c>
      <c r="L34" s="55">
        <f t="shared" si="2"/>
        <v>0</v>
      </c>
      <c r="M34" s="133">
        <f t="shared" si="2"/>
        <v>0</v>
      </c>
      <c r="N34" s="133"/>
      <c r="O34" s="119">
        <f t="shared" si="0"/>
        <v>0</v>
      </c>
      <c r="P34" s="120"/>
      <c r="Q34" s="56">
        <f t="shared" si="3"/>
        <v>0</v>
      </c>
      <c r="R34" s="121">
        <f t="shared" si="3"/>
        <v>0</v>
      </c>
      <c r="S34" s="122"/>
      <c r="T34" s="57">
        <f t="shared" si="4"/>
        <v>0</v>
      </c>
      <c r="U34" s="58">
        <f t="shared" si="5"/>
        <v>0</v>
      </c>
    </row>
    <row r="35" spans="2:22" ht="27" customHeight="1" x14ac:dyDescent="0.25">
      <c r="B35" s="55"/>
      <c r="C35" s="133"/>
      <c r="D35" s="133"/>
      <c r="E35" s="119"/>
      <c r="F35" s="120"/>
      <c r="G35" s="56"/>
      <c r="H35" s="121"/>
      <c r="I35" s="122"/>
      <c r="J35" s="57"/>
      <c r="K35" s="58">
        <f t="shared" si="1"/>
        <v>0</v>
      </c>
      <c r="L35" s="55">
        <f t="shared" si="2"/>
        <v>0</v>
      </c>
      <c r="M35" s="133">
        <f t="shared" si="2"/>
        <v>0</v>
      </c>
      <c r="N35" s="133"/>
      <c r="O35" s="119">
        <f t="shared" si="0"/>
        <v>0</v>
      </c>
      <c r="P35" s="120"/>
      <c r="Q35" s="56">
        <f t="shared" si="3"/>
        <v>0</v>
      </c>
      <c r="R35" s="121">
        <f t="shared" si="3"/>
        <v>0</v>
      </c>
      <c r="S35" s="122"/>
      <c r="T35" s="57">
        <f t="shared" si="4"/>
        <v>0</v>
      </c>
      <c r="U35" s="58">
        <f t="shared" si="5"/>
        <v>0</v>
      </c>
    </row>
    <row r="36" spans="2:22" ht="27" customHeight="1" x14ac:dyDescent="0.25">
      <c r="B36" s="55"/>
      <c r="C36" s="133"/>
      <c r="D36" s="133"/>
      <c r="E36" s="119"/>
      <c r="F36" s="120"/>
      <c r="G36" s="56"/>
      <c r="H36" s="121"/>
      <c r="I36" s="122"/>
      <c r="J36" s="57"/>
      <c r="K36" s="58">
        <f t="shared" si="1"/>
        <v>0</v>
      </c>
      <c r="L36" s="55">
        <f t="shared" si="2"/>
        <v>0</v>
      </c>
      <c r="M36" s="133">
        <f t="shared" si="2"/>
        <v>0</v>
      </c>
      <c r="N36" s="133"/>
      <c r="O36" s="119">
        <f t="shared" si="0"/>
        <v>0</v>
      </c>
      <c r="P36" s="120"/>
      <c r="Q36" s="56">
        <f t="shared" si="3"/>
        <v>0</v>
      </c>
      <c r="R36" s="121">
        <f t="shared" si="3"/>
        <v>0</v>
      </c>
      <c r="S36" s="122"/>
      <c r="T36" s="57">
        <f t="shared" si="4"/>
        <v>0</v>
      </c>
      <c r="U36" s="58">
        <f t="shared" si="5"/>
        <v>0</v>
      </c>
    </row>
    <row r="37" spans="2:22" ht="27" customHeight="1" x14ac:dyDescent="0.25">
      <c r="B37" s="55"/>
      <c r="C37" s="133"/>
      <c r="D37" s="133"/>
      <c r="E37" s="119"/>
      <c r="F37" s="120"/>
      <c r="G37" s="56"/>
      <c r="H37" s="121"/>
      <c r="I37" s="122"/>
      <c r="J37" s="57"/>
      <c r="K37" s="58">
        <f t="shared" si="1"/>
        <v>0</v>
      </c>
      <c r="L37" s="55">
        <f t="shared" si="2"/>
        <v>0</v>
      </c>
      <c r="M37" s="133">
        <f t="shared" si="2"/>
        <v>0</v>
      </c>
      <c r="N37" s="133"/>
      <c r="O37" s="119">
        <f t="shared" si="0"/>
        <v>0</v>
      </c>
      <c r="P37" s="120"/>
      <c r="Q37" s="56">
        <f t="shared" si="3"/>
        <v>0</v>
      </c>
      <c r="R37" s="121">
        <f t="shared" si="3"/>
        <v>0</v>
      </c>
      <c r="S37" s="122"/>
      <c r="T37" s="57">
        <f t="shared" si="4"/>
        <v>0</v>
      </c>
      <c r="U37" s="58">
        <f t="shared" si="5"/>
        <v>0</v>
      </c>
    </row>
    <row r="38" spans="2:22" ht="27" customHeight="1" thickBot="1" x14ac:dyDescent="0.3">
      <c r="B38" s="59"/>
      <c r="C38" s="123"/>
      <c r="D38" s="123"/>
      <c r="E38" s="124"/>
      <c r="F38" s="125"/>
      <c r="G38" s="60"/>
      <c r="H38" s="126"/>
      <c r="I38" s="127"/>
      <c r="J38" s="61"/>
      <c r="K38" s="62">
        <f>J38*H38</f>
        <v>0</v>
      </c>
      <c r="L38" s="59">
        <f>B38</f>
        <v>0</v>
      </c>
      <c r="M38" s="123">
        <f>C38</f>
        <v>0</v>
      </c>
      <c r="N38" s="123"/>
      <c r="O38" s="124">
        <f t="shared" si="0"/>
        <v>0</v>
      </c>
      <c r="P38" s="125"/>
      <c r="Q38" s="60">
        <f>G38</f>
        <v>0</v>
      </c>
      <c r="R38" s="126">
        <f>H38</f>
        <v>0</v>
      </c>
      <c r="S38" s="127"/>
      <c r="T38" s="61">
        <f>J38</f>
        <v>0</v>
      </c>
      <c r="U38" s="62">
        <f>T38*R38</f>
        <v>0</v>
      </c>
    </row>
    <row r="39" spans="2:22" ht="20.100000000000001" customHeight="1" thickTop="1" thickBot="1" x14ac:dyDescent="0.3"/>
    <row r="40" spans="2:22" ht="27" customHeight="1" thickTop="1" x14ac:dyDescent="0.25">
      <c r="B40" s="169" t="s">
        <v>14</v>
      </c>
      <c r="C40" s="170"/>
      <c r="D40" s="170"/>
      <c r="E40" s="171"/>
      <c r="G40" s="128" t="s">
        <v>2</v>
      </c>
      <c r="H40" s="129"/>
      <c r="I40" s="129"/>
      <c r="J40" s="129"/>
      <c r="K40" s="38">
        <f>SUM(K20:K38)</f>
        <v>100</v>
      </c>
      <c r="L40" s="169" t="s">
        <v>14</v>
      </c>
      <c r="M40" s="170"/>
      <c r="N40" s="170"/>
      <c r="O40" s="171"/>
      <c r="Q40" s="128" t="s">
        <v>2</v>
      </c>
      <c r="R40" s="129"/>
      <c r="S40" s="129"/>
      <c r="T40" s="129"/>
      <c r="U40" s="38">
        <f>SUM(U20:U38)</f>
        <v>100</v>
      </c>
    </row>
    <row r="41" spans="2:22" ht="27" customHeight="1" thickBot="1" x14ac:dyDescent="0.3">
      <c r="B41" s="172" t="s">
        <v>15</v>
      </c>
      <c r="C41" s="173"/>
      <c r="D41" s="173"/>
      <c r="E41" s="174"/>
      <c r="G41" s="102" t="s">
        <v>10</v>
      </c>
      <c r="H41" s="103"/>
      <c r="I41" s="17"/>
      <c r="J41" s="16">
        <v>0.2</v>
      </c>
      <c r="K41" s="39">
        <f>K40*J41</f>
        <v>20</v>
      </c>
      <c r="L41" s="172" t="s">
        <v>15</v>
      </c>
      <c r="M41" s="173"/>
      <c r="N41" s="173"/>
      <c r="O41" s="174"/>
      <c r="Q41" s="102" t="s">
        <v>10</v>
      </c>
      <c r="R41" s="103"/>
      <c r="S41" s="17"/>
      <c r="T41" s="16">
        <v>0.2</v>
      </c>
      <c r="U41" s="39">
        <f>U40*T41</f>
        <v>20</v>
      </c>
    </row>
    <row r="42" spans="2:22" ht="20.100000000000001" customHeight="1" thickBot="1" x14ac:dyDescent="0.3">
      <c r="B42" s="37"/>
      <c r="G42" s="102"/>
      <c r="H42" s="103"/>
      <c r="I42" s="103"/>
      <c r="J42" s="103"/>
      <c r="K42" s="40"/>
      <c r="L42" s="37"/>
      <c r="Q42" s="102"/>
      <c r="R42" s="103"/>
      <c r="S42" s="103"/>
      <c r="T42" s="103"/>
      <c r="U42" s="40"/>
    </row>
    <row r="43" spans="2:22" ht="27" customHeight="1" x14ac:dyDescent="0.25">
      <c r="B43" s="110" t="s">
        <v>13</v>
      </c>
      <c r="C43" s="111"/>
      <c r="D43" s="111"/>
      <c r="E43" s="112"/>
      <c r="G43" s="104" t="s">
        <v>11</v>
      </c>
      <c r="H43" s="105"/>
      <c r="I43" s="105"/>
      <c r="J43" s="105"/>
      <c r="K43" s="40">
        <f>K40+K41</f>
        <v>120</v>
      </c>
      <c r="L43" s="110" t="s">
        <v>13</v>
      </c>
      <c r="M43" s="111"/>
      <c r="N43" s="111"/>
      <c r="O43" s="112"/>
      <c r="Q43" s="104" t="s">
        <v>11</v>
      </c>
      <c r="R43" s="105"/>
      <c r="S43" s="105"/>
      <c r="T43" s="105"/>
      <c r="U43" s="40">
        <f>U40+U41</f>
        <v>120</v>
      </c>
    </row>
    <row r="44" spans="2:22" ht="27" customHeight="1" x14ac:dyDescent="0.25">
      <c r="B44" s="113"/>
      <c r="C44" s="114"/>
      <c r="D44" s="114"/>
      <c r="E44" s="115"/>
      <c r="G44" s="102" t="s">
        <v>19</v>
      </c>
      <c r="H44" s="103"/>
      <c r="I44" s="103"/>
      <c r="J44" s="106"/>
      <c r="K44" s="40">
        <v>20</v>
      </c>
      <c r="L44" s="113"/>
      <c r="M44" s="114"/>
      <c r="N44" s="114"/>
      <c r="O44" s="115"/>
      <c r="Q44" s="102" t="s">
        <v>19</v>
      </c>
      <c r="R44" s="103"/>
      <c r="S44" s="103"/>
      <c r="T44" s="106"/>
      <c r="U44" s="40">
        <f>K44</f>
        <v>20</v>
      </c>
    </row>
    <row r="45" spans="2:22" ht="27" customHeight="1" x14ac:dyDescent="0.25">
      <c r="B45" s="113"/>
      <c r="C45" s="114"/>
      <c r="D45" s="114"/>
      <c r="E45" s="115"/>
      <c r="G45" s="14"/>
      <c r="H45" s="15"/>
      <c r="I45" s="15"/>
      <c r="J45" s="15"/>
      <c r="K45" s="41"/>
      <c r="L45" s="113"/>
      <c r="M45" s="114"/>
      <c r="N45" s="114"/>
      <c r="O45" s="115"/>
      <c r="Q45" s="14"/>
      <c r="R45" s="15"/>
      <c r="S45" s="15"/>
      <c r="T45" s="15"/>
      <c r="U45" s="41"/>
    </row>
    <row r="46" spans="2:22" ht="27" customHeight="1" thickBot="1" x14ac:dyDescent="0.3">
      <c r="B46" s="116"/>
      <c r="C46" s="117"/>
      <c r="D46" s="117"/>
      <c r="E46" s="118"/>
      <c r="G46" s="146" t="s">
        <v>12</v>
      </c>
      <c r="H46" s="147"/>
      <c r="I46" s="147"/>
      <c r="J46" s="147"/>
      <c r="K46" s="42">
        <f>K43-K44</f>
        <v>100</v>
      </c>
      <c r="L46" s="116"/>
      <c r="M46" s="117"/>
      <c r="N46" s="117"/>
      <c r="O46" s="118"/>
      <c r="Q46" s="146" t="s">
        <v>12</v>
      </c>
      <c r="R46" s="147"/>
      <c r="S46" s="147"/>
      <c r="T46" s="147"/>
      <c r="U46" s="42">
        <f>U43-U44</f>
        <v>100</v>
      </c>
    </row>
    <row r="47" spans="2:22" ht="20.100000000000001" customHeight="1" x14ac:dyDescent="0.25"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18"/>
    </row>
    <row r="48" spans="2:22" s="18" customFormat="1" ht="69" customHeight="1" x14ac:dyDescent="0.25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</row>
    <row r="50" spans="2:14" ht="24" customHeight="1" x14ac:dyDescent="0.25">
      <c r="B50" s="63" t="s">
        <v>23</v>
      </c>
      <c r="C50" s="68" t="s">
        <v>29</v>
      </c>
      <c r="D50" s="68"/>
      <c r="E50" s="64"/>
      <c r="F50" s="64"/>
      <c r="G50" s="64"/>
      <c r="H50" s="64"/>
      <c r="I50" s="64"/>
      <c r="J50" s="64"/>
      <c r="K50" s="64"/>
      <c r="L50" s="63" t="s">
        <v>23</v>
      </c>
      <c r="M50" s="68" t="s">
        <v>29</v>
      </c>
      <c r="N50" s="68"/>
    </row>
    <row r="51" spans="2:14" ht="24" customHeight="1" x14ac:dyDescent="0.25">
      <c r="B51" s="63" t="s">
        <v>24</v>
      </c>
      <c r="C51" s="68" t="s">
        <v>30</v>
      </c>
      <c r="D51" s="68"/>
      <c r="E51" s="64"/>
      <c r="F51" s="64"/>
      <c r="G51" s="64"/>
      <c r="H51" s="64"/>
      <c r="I51" s="64"/>
      <c r="J51" s="64"/>
      <c r="K51" s="64"/>
      <c r="L51" s="63" t="s">
        <v>24</v>
      </c>
      <c r="M51" s="68" t="s">
        <v>30</v>
      </c>
      <c r="N51" s="68"/>
    </row>
    <row r="52" spans="2:14" ht="24" customHeight="1" x14ac:dyDescent="0.25">
      <c r="B52" s="63" t="s">
        <v>25</v>
      </c>
      <c r="C52" s="68" t="s">
        <v>34</v>
      </c>
      <c r="D52" s="68"/>
      <c r="E52" s="64"/>
      <c r="F52" s="64"/>
      <c r="G52" s="64"/>
      <c r="H52" s="64"/>
      <c r="I52" s="64"/>
      <c r="J52" s="64"/>
      <c r="K52" s="64"/>
      <c r="L52" s="63" t="s">
        <v>25</v>
      </c>
      <c r="M52" s="68" t="s">
        <v>34</v>
      </c>
      <c r="N52" s="68"/>
    </row>
    <row r="53" spans="2:14" ht="24" customHeight="1" x14ac:dyDescent="0.25">
      <c r="B53" s="63" t="s">
        <v>26</v>
      </c>
      <c r="C53" s="68" t="s">
        <v>31</v>
      </c>
      <c r="D53" s="68"/>
      <c r="E53" s="64"/>
      <c r="F53" s="64"/>
      <c r="G53" s="64"/>
      <c r="H53" s="64"/>
      <c r="I53" s="64"/>
      <c r="J53" s="64"/>
      <c r="K53" s="64"/>
      <c r="L53" s="63" t="s">
        <v>26</v>
      </c>
      <c r="M53" s="68" t="s">
        <v>31</v>
      </c>
      <c r="N53" s="68"/>
    </row>
    <row r="54" spans="2:14" ht="24" customHeight="1" x14ac:dyDescent="0.25">
      <c r="B54" s="63" t="s">
        <v>27</v>
      </c>
      <c r="C54" s="68" t="s">
        <v>32</v>
      </c>
      <c r="D54" s="68"/>
      <c r="E54" s="64"/>
      <c r="F54" s="64"/>
      <c r="G54" s="64"/>
      <c r="H54" s="64"/>
      <c r="I54" s="64"/>
      <c r="J54" s="64"/>
      <c r="K54" s="64"/>
      <c r="L54" s="63" t="s">
        <v>26</v>
      </c>
      <c r="M54" s="68" t="s">
        <v>32</v>
      </c>
      <c r="N54" s="68"/>
    </row>
    <row r="55" spans="2:14" ht="24" customHeight="1" x14ac:dyDescent="0.25">
      <c r="B55" s="63" t="s">
        <v>28</v>
      </c>
      <c r="C55" s="68" t="s">
        <v>33</v>
      </c>
      <c r="D55" s="68"/>
      <c r="E55" s="64"/>
      <c r="F55" s="64"/>
      <c r="G55" s="64"/>
      <c r="H55" s="64"/>
      <c r="I55" s="64"/>
      <c r="J55" s="64"/>
      <c r="K55" s="64"/>
      <c r="L55" s="63" t="s">
        <v>28</v>
      </c>
      <c r="M55" s="68" t="s">
        <v>33</v>
      </c>
      <c r="N55" s="68"/>
    </row>
    <row r="56" spans="2:14" ht="24" customHeight="1" x14ac:dyDescent="0.25">
      <c r="B56" s="63" t="s">
        <v>38</v>
      </c>
      <c r="C56" s="68" t="s">
        <v>35</v>
      </c>
      <c r="D56" s="68"/>
      <c r="E56" s="64"/>
      <c r="F56" s="64"/>
      <c r="G56" s="64"/>
      <c r="H56" s="64"/>
      <c r="I56" s="64"/>
      <c r="J56" s="64"/>
      <c r="K56" s="64"/>
      <c r="L56" s="63" t="s">
        <v>38</v>
      </c>
      <c r="M56" s="68" t="s">
        <v>35</v>
      </c>
      <c r="N56" s="68"/>
    </row>
    <row r="57" spans="2:14" ht="24" customHeight="1" x14ac:dyDescent="0.25">
      <c r="B57" s="63" t="s">
        <v>39</v>
      </c>
      <c r="C57" s="68" t="s">
        <v>36</v>
      </c>
      <c r="D57" s="68"/>
      <c r="E57" s="64"/>
      <c r="F57" s="64"/>
      <c r="G57" s="64"/>
      <c r="H57" s="64"/>
      <c r="I57" s="64"/>
      <c r="J57" s="64"/>
      <c r="K57" s="64"/>
      <c r="L57" s="63" t="s">
        <v>39</v>
      </c>
      <c r="M57" s="68" t="s">
        <v>36</v>
      </c>
      <c r="N57" s="68"/>
    </row>
    <row r="58" spans="2:14" ht="24" customHeight="1" x14ac:dyDescent="0.25">
      <c r="B58" s="63" t="s">
        <v>40</v>
      </c>
      <c r="C58" s="68" t="s">
        <v>37</v>
      </c>
      <c r="D58" s="68"/>
      <c r="E58" s="64"/>
      <c r="F58" s="64"/>
      <c r="G58" s="64"/>
      <c r="H58" s="64"/>
      <c r="I58" s="64"/>
      <c r="J58" s="64"/>
      <c r="K58" s="64"/>
      <c r="L58" s="63" t="s">
        <v>40</v>
      </c>
      <c r="M58" s="68" t="s">
        <v>37</v>
      </c>
      <c r="N58" s="68"/>
    </row>
    <row r="59" spans="2:14" ht="27" customHeight="1" x14ac:dyDescent="0.2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</sheetData>
  <mergeCells count="195">
    <mergeCell ref="C58:D58"/>
    <mergeCell ref="M58:N58"/>
    <mergeCell ref="C55:D55"/>
    <mergeCell ref="M55:N55"/>
    <mergeCell ref="C56:D56"/>
    <mergeCell ref="M56:N56"/>
    <mergeCell ref="C57:D57"/>
    <mergeCell ref="M57:N57"/>
    <mergeCell ref="C52:D52"/>
    <mergeCell ref="M52:N52"/>
    <mergeCell ref="C53:D53"/>
    <mergeCell ref="M53:N53"/>
    <mergeCell ref="C54:D54"/>
    <mergeCell ref="M54:N54"/>
    <mergeCell ref="B47:K48"/>
    <mergeCell ref="L47:U48"/>
    <mergeCell ref="C50:D50"/>
    <mergeCell ref="M50:N50"/>
    <mergeCell ref="C51:D51"/>
    <mergeCell ref="M51:N51"/>
    <mergeCell ref="G42:J42"/>
    <mergeCell ref="Q42:T42"/>
    <mergeCell ref="B43:E46"/>
    <mergeCell ref="G43:J43"/>
    <mergeCell ref="L43:O46"/>
    <mergeCell ref="Q43:T43"/>
    <mergeCell ref="G44:J44"/>
    <mergeCell ref="Q44:T44"/>
    <mergeCell ref="G46:J46"/>
    <mergeCell ref="Q46:T46"/>
    <mergeCell ref="B40:E40"/>
    <mergeCell ref="G40:J40"/>
    <mergeCell ref="L40:O40"/>
    <mergeCell ref="Q40:T40"/>
    <mergeCell ref="B41:E41"/>
    <mergeCell ref="G41:H41"/>
    <mergeCell ref="L41:O41"/>
    <mergeCell ref="Q41:R41"/>
    <mergeCell ref="C38:D38"/>
    <mergeCell ref="E38:F38"/>
    <mergeCell ref="H38:I38"/>
    <mergeCell ref="M38:N38"/>
    <mergeCell ref="O38:P38"/>
    <mergeCell ref="R38:S38"/>
    <mergeCell ref="C37:D37"/>
    <mergeCell ref="E37:F37"/>
    <mergeCell ref="H37:I37"/>
    <mergeCell ref="M37:N37"/>
    <mergeCell ref="O37:P37"/>
    <mergeCell ref="R37:S37"/>
    <mergeCell ref="C36:D36"/>
    <mergeCell ref="E36:F36"/>
    <mergeCell ref="H36:I36"/>
    <mergeCell ref="M36:N36"/>
    <mergeCell ref="O36:P36"/>
    <mergeCell ref="R36:S36"/>
    <mergeCell ref="C35:D35"/>
    <mergeCell ref="E35:F35"/>
    <mergeCell ref="H35:I35"/>
    <mergeCell ref="M35:N35"/>
    <mergeCell ref="O35:P35"/>
    <mergeCell ref="R35:S35"/>
    <mergeCell ref="C34:D34"/>
    <mergeCell ref="E34:F34"/>
    <mergeCell ref="H34:I34"/>
    <mergeCell ref="M34:N34"/>
    <mergeCell ref="O34:P34"/>
    <mergeCell ref="R34:S34"/>
    <mergeCell ref="C33:D33"/>
    <mergeCell ref="E33:F33"/>
    <mergeCell ref="H33:I33"/>
    <mergeCell ref="M33:N33"/>
    <mergeCell ref="O33:P33"/>
    <mergeCell ref="R33:S33"/>
    <mergeCell ref="C32:D32"/>
    <mergeCell ref="E32:F32"/>
    <mergeCell ref="H32:I32"/>
    <mergeCell ref="M32:N32"/>
    <mergeCell ref="O32:P32"/>
    <mergeCell ref="R32:S32"/>
    <mergeCell ref="C31:D31"/>
    <mergeCell ref="E31:F31"/>
    <mergeCell ref="H31:I31"/>
    <mergeCell ref="M31:N31"/>
    <mergeCell ref="O31:P31"/>
    <mergeCell ref="R31:S31"/>
    <mergeCell ref="C30:D30"/>
    <mergeCell ref="E30:F30"/>
    <mergeCell ref="H30:I30"/>
    <mergeCell ref="M30:N30"/>
    <mergeCell ref="O30:P30"/>
    <mergeCell ref="R30:S30"/>
    <mergeCell ref="C29:D29"/>
    <mergeCell ref="E29:F29"/>
    <mergeCell ref="H29:I29"/>
    <mergeCell ref="M29:N29"/>
    <mergeCell ref="O29:P29"/>
    <mergeCell ref="R29:S29"/>
    <mergeCell ref="C28:D28"/>
    <mergeCell ref="E28:F28"/>
    <mergeCell ref="H28:I28"/>
    <mergeCell ref="M28:N28"/>
    <mergeCell ref="O28:P28"/>
    <mergeCell ref="R28:S28"/>
    <mergeCell ref="C27:D27"/>
    <mergeCell ref="E27:F27"/>
    <mergeCell ref="H27:I27"/>
    <mergeCell ref="M27:N27"/>
    <mergeCell ref="O27:P27"/>
    <mergeCell ref="R27:S27"/>
    <mergeCell ref="C26:D26"/>
    <mergeCell ref="E26:F26"/>
    <mergeCell ref="H26:I26"/>
    <mergeCell ref="M26:N26"/>
    <mergeCell ref="O26:P26"/>
    <mergeCell ref="R26:S26"/>
    <mergeCell ref="C25:D25"/>
    <mergeCell ref="E25:F25"/>
    <mergeCell ref="H25:I25"/>
    <mergeCell ref="M25:N25"/>
    <mergeCell ref="O25:P25"/>
    <mergeCell ref="R25:S25"/>
    <mergeCell ref="C24:D24"/>
    <mergeCell ref="E24:F24"/>
    <mergeCell ref="H24:I24"/>
    <mergeCell ref="M24:N24"/>
    <mergeCell ref="O24:P24"/>
    <mergeCell ref="R24:S24"/>
    <mergeCell ref="C23:D23"/>
    <mergeCell ref="E23:F23"/>
    <mergeCell ref="H23:I23"/>
    <mergeCell ref="M23:N23"/>
    <mergeCell ref="O23:P23"/>
    <mergeCell ref="R23:S23"/>
    <mergeCell ref="C22:D22"/>
    <mergeCell ref="E22:F22"/>
    <mergeCell ref="H22:I22"/>
    <mergeCell ref="M22:N22"/>
    <mergeCell ref="O22:P22"/>
    <mergeCell ref="R22:S22"/>
    <mergeCell ref="C21:D21"/>
    <mergeCell ref="E21:F21"/>
    <mergeCell ref="H21:I21"/>
    <mergeCell ref="M21:N21"/>
    <mergeCell ref="O21:P21"/>
    <mergeCell ref="R21:S21"/>
    <mergeCell ref="C20:D20"/>
    <mergeCell ref="E20:F20"/>
    <mergeCell ref="H20:I20"/>
    <mergeCell ref="M20:N20"/>
    <mergeCell ref="O20:P20"/>
    <mergeCell ref="R20:S20"/>
    <mergeCell ref="B17:E17"/>
    <mergeCell ref="G17:K17"/>
    <mergeCell ref="L17:O17"/>
    <mergeCell ref="Q17:U17"/>
    <mergeCell ref="B19:F19"/>
    <mergeCell ref="H19:I19"/>
    <mergeCell ref="L19:P19"/>
    <mergeCell ref="R19:S19"/>
    <mergeCell ref="Q10:U15"/>
    <mergeCell ref="B13:E13"/>
    <mergeCell ref="L13:O13"/>
    <mergeCell ref="B14:E14"/>
    <mergeCell ref="L14:O14"/>
    <mergeCell ref="B16:E16"/>
    <mergeCell ref="G16:K16"/>
    <mergeCell ref="L16:O16"/>
    <mergeCell ref="Q16:U16"/>
    <mergeCell ref="S6:U6"/>
    <mergeCell ref="G7:H7"/>
    <mergeCell ref="Q7:R7"/>
    <mergeCell ref="G8:K8"/>
    <mergeCell ref="D9:E9"/>
    <mergeCell ref="G9:H9"/>
    <mergeCell ref="I9:K9"/>
    <mergeCell ref="N9:O9"/>
    <mergeCell ref="Q9:R9"/>
    <mergeCell ref="S9:U9"/>
    <mergeCell ref="Q5:R5"/>
    <mergeCell ref="D6:E6"/>
    <mergeCell ref="G6:H6"/>
    <mergeCell ref="I6:K6"/>
    <mergeCell ref="N6:O6"/>
    <mergeCell ref="Q6:R6"/>
    <mergeCell ref="B4:C11"/>
    <mergeCell ref="D4:E4"/>
    <mergeCell ref="L4:M11"/>
    <mergeCell ref="N4:O4"/>
    <mergeCell ref="D5:E5"/>
    <mergeCell ref="G5:H5"/>
    <mergeCell ref="N5:O5"/>
    <mergeCell ref="D10:E10"/>
    <mergeCell ref="G10:K15"/>
    <mergeCell ref="N10:O10"/>
  </mergeCells>
  <dataValidations count="2">
    <dataValidation type="list" showInputMessage="1" showErrorMessage="1" sqref="B20:B38">
      <formula1>"IO , IN , IP , TO , TN , TP , JO , JN , JP"</formula1>
    </dataValidation>
    <dataValidation showInputMessage="1" showErrorMessage="1" sqref="L20:L38"/>
  </dataValidations>
  <printOptions horizontalCentered="1" verticalCentered="1"/>
  <pageMargins left="0.39370078740157483" right="0.39370078740157483" top="3.937007874015748E-2" bottom="0.19685039370078741" header="0.16" footer="3.937007874015748E-2"/>
  <pageSetup paperSize="9" scale="69" fitToWidth="2" orientation="portrait" horizontalDpi="4294967293" verticalDpi="0" r:id="rId1"/>
  <colBreaks count="1" manualBreakCount="1">
    <brk id="11" min="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Suivi</vt:lpstr>
      <vt:lpstr>1</vt:lpstr>
      <vt:lpstr>2</vt:lpstr>
      <vt:lpstr>design</vt:lpstr>
      <vt:lpstr>htva</vt:lpstr>
      <vt:lpstr>'1'!Zone_d_impression</vt:lpstr>
      <vt:lpstr>'2'!Zone_d_impression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 Pc</dc:creator>
  <cp:lastModifiedBy>PMK</cp:lastModifiedBy>
  <cp:lastPrinted>2016-10-25T16:00:25Z</cp:lastPrinted>
  <dcterms:created xsi:type="dcterms:W3CDTF">2016-10-25T07:52:37Z</dcterms:created>
  <dcterms:modified xsi:type="dcterms:W3CDTF">2016-10-25T18:29:20Z</dcterms:modified>
</cp:coreProperties>
</file>