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5" yWindow="-15" windowWidth="28830" windowHeight="6405"/>
  </bookViews>
  <sheets>
    <sheet name="POINTAGE JOURNAL HA" sheetId="1" r:id="rId1"/>
    <sheet name="POINTAGE COMPTES TVA" sheetId="2" r:id="rId2"/>
    <sheet name="POINTAGE JOURNAL HA (2)" sheetId="3" r:id="rId3"/>
  </sheets>
  <externalReferences>
    <externalReference r:id="rId4"/>
  </externalReferences>
  <definedNames>
    <definedName name="_Den1" localSheetId="1">#REF!</definedName>
    <definedName name="_xlnm._FilterDatabase" localSheetId="1" hidden="1">'POINTAGE COMPTES TVA'!$A$1:$I$119</definedName>
    <definedName name="_xlnm._FilterDatabase" localSheetId="0" hidden="1">'POINTAGE JOURNAL HA'!$A$1:$K$5002</definedName>
    <definedName name="_xlnm._FilterDatabase" localSheetId="2" hidden="1">'POINTAGE JOURNAL HA (2)'!$A$1:$K$5002</definedName>
    <definedName name="_Mul1" localSheetId="1">#REF!</definedName>
    <definedName name="_Num1" localSheetId="1">#REF!</definedName>
    <definedName name="Année1" localSheetId="1">#REF!</definedName>
    <definedName name="année2" localSheetId="1">#REF!</definedName>
    <definedName name="exercice" localSheetId="1">#REF!</definedName>
    <definedName name="Redmax1" localSheetId="1">#REF!</definedName>
    <definedName name="SMIC1" localSheetId="1">#REF!</definedName>
    <definedName name="Tauxmajo1" localSheetId="1">#REF!</definedName>
    <definedName name="truc" localSheetId="1">[1]c!#REF!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 l="1"/>
  <c r="J276" i="3" a="1"/>
  <c r="J276" i="3" s="1"/>
  <c r="K276" i="3" s="1"/>
  <c r="I276" i="3"/>
  <c r="I275" i="3"/>
  <c r="I274" i="3"/>
  <c r="I273" i="3"/>
  <c r="I272" i="3"/>
  <c r="I271" i="3"/>
  <c r="J270" i="3" a="1"/>
  <c r="J270" i="3" s="1"/>
  <c r="I270" i="3"/>
  <c r="I269" i="3"/>
  <c r="I268" i="3"/>
  <c r="I267" i="3"/>
  <c r="I266" i="3"/>
  <c r="I265" i="3"/>
  <c r="I264" i="3"/>
  <c r="I263" i="3"/>
  <c r="I262" i="3"/>
  <c r="I261" i="3"/>
  <c r="I260" i="3"/>
  <c r="I259" i="3"/>
  <c r="I258" i="3"/>
  <c r="I257" i="3"/>
  <c r="I256" i="3"/>
  <c r="I255" i="3"/>
  <c r="I254" i="3"/>
  <c r="I253" i="3"/>
  <c r="I252" i="3"/>
  <c r="I251" i="3"/>
  <c r="I250" i="3"/>
  <c r="I249" i="3"/>
  <c r="I248" i="3"/>
  <c r="I247" i="3"/>
  <c r="I246" i="3"/>
  <c r="I245" i="3"/>
  <c r="I244" i="3"/>
  <c r="I243" i="3"/>
  <c r="I242" i="3"/>
  <c r="I241" i="3"/>
  <c r="I240" i="3"/>
  <c r="I239" i="3"/>
  <c r="I238" i="3"/>
  <c r="I237" i="3"/>
  <c r="I236" i="3"/>
  <c r="I235" i="3"/>
  <c r="I234" i="3"/>
  <c r="I233" i="3"/>
  <c r="I232" i="3"/>
  <c r="I231" i="3"/>
  <c r="J230" i="3" a="1"/>
  <c r="J230" i="3" s="1"/>
  <c r="I230" i="3"/>
  <c r="J229" i="3" a="1"/>
  <c r="J229" i="3" s="1"/>
  <c r="I229" i="3"/>
  <c r="J228" i="3" a="1"/>
  <c r="J228" i="3" s="1"/>
  <c r="I228" i="3"/>
  <c r="I227" i="3"/>
  <c r="I226" i="3"/>
  <c r="I225" i="3"/>
  <c r="I224" i="3"/>
  <c r="I223" i="3"/>
  <c r="I222" i="3"/>
  <c r="I221" i="3"/>
  <c r="I220" i="3"/>
  <c r="I219" i="3"/>
  <c r="I218" i="3"/>
  <c r="I217" i="3"/>
  <c r="I216" i="3"/>
  <c r="I215" i="3"/>
  <c r="I214" i="3"/>
  <c r="I213" i="3"/>
  <c r="I212" i="3"/>
  <c r="I211" i="3"/>
  <c r="I210" i="3"/>
  <c r="I209" i="3"/>
  <c r="I208" i="3"/>
  <c r="I207" i="3"/>
  <c r="I206" i="3"/>
  <c r="I205" i="3"/>
  <c r="I204" i="3"/>
  <c r="I203" i="3"/>
  <c r="I202" i="3"/>
  <c r="I201" i="3"/>
  <c r="I200" i="3"/>
  <c r="I199" i="3"/>
  <c r="I198" i="3"/>
  <c r="I197" i="3"/>
  <c r="I196" i="3"/>
  <c r="I195" i="3"/>
  <c r="I194" i="3"/>
  <c r="I193" i="3"/>
  <c r="I192" i="3"/>
  <c r="I191" i="3"/>
  <c r="I190" i="3"/>
  <c r="I189" i="3"/>
  <c r="I188" i="3"/>
  <c r="I187" i="3"/>
  <c r="I186" i="3"/>
  <c r="I185" i="3"/>
  <c r="I184" i="3"/>
  <c r="I183" i="3"/>
  <c r="I182" i="3"/>
  <c r="I181" i="3"/>
  <c r="I180" i="3"/>
  <c r="I179" i="3"/>
  <c r="I178" i="3"/>
  <c r="I177" i="3"/>
  <c r="I176" i="3"/>
  <c r="I175" i="3"/>
  <c r="I174" i="3"/>
  <c r="I173" i="3"/>
  <c r="I172" i="3"/>
  <c r="I171" i="3"/>
  <c r="I170" i="3"/>
  <c r="I169" i="3"/>
  <c r="I168" i="3"/>
  <c r="I167" i="3"/>
  <c r="J166" i="3" a="1"/>
  <c r="J166" i="3" s="1"/>
  <c r="I166" i="3"/>
  <c r="I165" i="3"/>
  <c r="I164" i="3"/>
  <c r="I163" i="3"/>
  <c r="I162" i="3"/>
  <c r="I161" i="3"/>
  <c r="I160" i="3"/>
  <c r="I159" i="3"/>
  <c r="I158" i="3"/>
  <c r="I157" i="3"/>
  <c r="I156" i="3"/>
  <c r="I155" i="3"/>
  <c r="I154" i="3"/>
  <c r="I153" i="3"/>
  <c r="I152" i="3"/>
  <c r="I151" i="3"/>
  <c r="J150" i="3" a="1"/>
  <c r="J150" i="3" s="1"/>
  <c r="I150" i="3"/>
  <c r="I149" i="3"/>
  <c r="J148" i="3" a="1"/>
  <c r="J148" i="3" s="1"/>
  <c r="I148" i="3"/>
  <c r="I147" i="3"/>
  <c r="J146" i="3" a="1"/>
  <c r="J146" i="3" s="1"/>
  <c r="I146" i="3"/>
  <c r="I145" i="3"/>
  <c r="J144" i="3" a="1"/>
  <c r="J144" i="3" s="1"/>
  <c r="I144" i="3"/>
  <c r="I143" i="3"/>
  <c r="J142" i="3" a="1"/>
  <c r="J142" i="3" s="1"/>
  <c r="I142" i="3"/>
  <c r="I141" i="3"/>
  <c r="J140" i="3" a="1"/>
  <c r="J140" i="3" s="1"/>
  <c r="I140" i="3"/>
  <c r="I139" i="3"/>
  <c r="J138" i="3" a="1"/>
  <c r="J138" i="3" s="1"/>
  <c r="I138" i="3"/>
  <c r="I137" i="3"/>
  <c r="J136" i="3" a="1"/>
  <c r="J136" i="3" s="1"/>
  <c r="I136" i="3"/>
  <c r="I135" i="3"/>
  <c r="J134" i="3" a="1"/>
  <c r="J134" i="3" s="1"/>
  <c r="I134" i="3"/>
  <c r="I133" i="3"/>
  <c r="J132" i="3" a="1"/>
  <c r="J132" i="3" s="1"/>
  <c r="I132" i="3"/>
  <c r="I131" i="3"/>
  <c r="J130" i="3" a="1"/>
  <c r="J130" i="3" s="1"/>
  <c r="I130" i="3"/>
  <c r="I129" i="3"/>
  <c r="J128" i="3" a="1"/>
  <c r="J128" i="3" s="1"/>
  <c r="I128" i="3"/>
  <c r="I127" i="3"/>
  <c r="J126" i="3" a="1"/>
  <c r="J126" i="3" s="1"/>
  <c r="I126" i="3"/>
  <c r="I125" i="3"/>
  <c r="J124" i="3" a="1"/>
  <c r="J124" i="3" s="1"/>
  <c r="I124" i="3"/>
  <c r="I123" i="3"/>
  <c r="I122" i="3"/>
  <c r="I121" i="3"/>
  <c r="J120" i="3" a="1"/>
  <c r="J120" i="3" s="1"/>
  <c r="I120" i="3"/>
  <c r="I119" i="3"/>
  <c r="I118" i="3"/>
  <c r="I117" i="3"/>
  <c r="I116" i="3"/>
  <c r="I115" i="3"/>
  <c r="I114" i="3"/>
  <c r="I113" i="3"/>
  <c r="I112" i="3"/>
  <c r="J111" i="3" a="1"/>
  <c r="J111" i="3" s="1"/>
  <c r="I111" i="3"/>
  <c r="J110" i="3" a="1"/>
  <c r="J110" i="3" s="1"/>
  <c r="I110" i="3"/>
  <c r="I109" i="3"/>
  <c r="I108" i="3"/>
  <c r="I107" i="3"/>
  <c r="I106" i="3"/>
  <c r="I105" i="3"/>
  <c r="I104" i="3"/>
  <c r="I103" i="3"/>
  <c r="I102" i="3"/>
  <c r="I101" i="3"/>
  <c r="I100" i="3"/>
  <c r="I99" i="3"/>
  <c r="I98" i="3"/>
  <c r="J97" i="3" a="1"/>
  <c r="J97" i="3" s="1"/>
  <c r="K97" i="3" s="1"/>
  <c r="I97" i="3"/>
  <c r="I96" i="3"/>
  <c r="I95" i="3"/>
  <c r="I94" i="3"/>
  <c r="I93" i="3"/>
  <c r="I92" i="3"/>
  <c r="I91" i="3"/>
  <c r="I90" i="3"/>
  <c r="J89" i="3" a="1"/>
  <c r="J89" i="3" s="1"/>
  <c r="K89" i="3" s="1"/>
  <c r="I89" i="3"/>
  <c r="I88" i="3"/>
  <c r="I87" i="3"/>
  <c r="J86" i="3" a="1"/>
  <c r="J86" i="3" s="1"/>
  <c r="I86" i="3"/>
  <c r="J85" i="3" a="1"/>
  <c r="J85" i="3" s="1"/>
  <c r="K85" i="3" s="1"/>
  <c r="I85" i="3"/>
  <c r="I84" i="3"/>
  <c r="I83" i="3"/>
  <c r="J82" i="3" a="1"/>
  <c r="J82" i="3" s="1"/>
  <c r="I82" i="3"/>
  <c r="J81" i="3" a="1"/>
  <c r="J81" i="3" s="1"/>
  <c r="K81" i="3" s="1"/>
  <c r="I81" i="3"/>
  <c r="I80" i="3"/>
  <c r="J80" i="3" s="1" a="1"/>
  <c r="J80" i="3" s="1"/>
  <c r="I79" i="3"/>
  <c r="I78" i="3"/>
  <c r="I77" i="3"/>
  <c r="I76" i="3"/>
  <c r="I75" i="3"/>
  <c r="J75" i="3" s="1" a="1"/>
  <c r="J75" i="3" s="1"/>
  <c r="J74" i="3" a="1"/>
  <c r="J74" i="3" s="1"/>
  <c r="I74" i="3"/>
  <c r="J73" i="3" a="1"/>
  <c r="J73" i="3" s="1"/>
  <c r="K73" i="3" s="1"/>
  <c r="I73" i="3"/>
  <c r="I72" i="3"/>
  <c r="I71" i="3"/>
  <c r="J70" i="3" a="1"/>
  <c r="J70" i="3" s="1"/>
  <c r="I70" i="3"/>
  <c r="J69" i="3" a="1"/>
  <c r="J69" i="3" s="1"/>
  <c r="K69" i="3" s="1"/>
  <c r="I69" i="3"/>
  <c r="I68" i="3"/>
  <c r="I67" i="3"/>
  <c r="J66" i="3" a="1"/>
  <c r="J66" i="3" s="1"/>
  <c r="I66" i="3"/>
  <c r="J65" i="3" a="1"/>
  <c r="J65" i="3" s="1"/>
  <c r="K65" i="3" s="1"/>
  <c r="I65" i="3"/>
  <c r="I64" i="3"/>
  <c r="J64" i="3" s="1" a="1"/>
  <c r="J64" i="3" s="1"/>
  <c r="I63" i="3"/>
  <c r="J62" i="3" a="1"/>
  <c r="J62" i="3" s="1"/>
  <c r="I62" i="3"/>
  <c r="J61" i="3" a="1"/>
  <c r="J61" i="3" s="1"/>
  <c r="K61" i="3" s="1"/>
  <c r="I61" i="3"/>
  <c r="I60" i="3"/>
  <c r="I59" i="3"/>
  <c r="J59" i="3" s="1" a="1"/>
  <c r="J59" i="3" s="1"/>
  <c r="J58" i="3" a="1"/>
  <c r="J58" i="3" s="1"/>
  <c r="I58" i="3"/>
  <c r="J57" i="3" a="1"/>
  <c r="J57" i="3" s="1"/>
  <c r="K57" i="3" s="1"/>
  <c r="I57" i="3"/>
  <c r="I56" i="3"/>
  <c r="I55" i="3"/>
  <c r="J54" i="3" a="1"/>
  <c r="J54" i="3" s="1"/>
  <c r="I54" i="3"/>
  <c r="I53" i="3"/>
  <c r="I52" i="3"/>
  <c r="I51" i="3"/>
  <c r="I50" i="3"/>
  <c r="J49" i="3" a="1"/>
  <c r="J49" i="3" s="1"/>
  <c r="K49" i="3" s="1"/>
  <c r="I49" i="3"/>
  <c r="I48" i="3"/>
  <c r="J48" i="3" s="1" a="1"/>
  <c r="J48" i="3" s="1"/>
  <c r="I47" i="3"/>
  <c r="J46" i="3" a="1"/>
  <c r="J46" i="3" s="1"/>
  <c r="I46" i="3"/>
  <c r="J45" i="3" a="1"/>
  <c r="J45" i="3" s="1"/>
  <c r="K45" i="3" s="1"/>
  <c r="I45" i="3"/>
  <c r="I44" i="3"/>
  <c r="I43" i="3"/>
  <c r="J42" i="3" a="1"/>
  <c r="J42" i="3" s="1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J16" i="3" a="1"/>
  <c r="J16" i="3" s="1"/>
  <c r="K16" i="3" s="1"/>
  <c r="I16" i="3"/>
  <c r="J15" i="3" a="1"/>
  <c r="J15" i="3" s="1"/>
  <c r="K15" i="3" s="1"/>
  <c r="I15" i="3"/>
  <c r="J14" i="3" a="1"/>
  <c r="J14" i="3" s="1"/>
  <c r="K14" i="3" s="1"/>
  <c r="I14" i="3"/>
  <c r="J13" i="3" a="1"/>
  <c r="J13" i="3" s="1"/>
  <c r="K13" i="3" s="1"/>
  <c r="I13" i="3"/>
  <c r="J12" i="3" a="1"/>
  <c r="J12" i="3" s="1"/>
  <c r="K12" i="3" s="1"/>
  <c r="I12" i="3"/>
  <c r="J11" i="3" a="1"/>
  <c r="J11" i="3" s="1"/>
  <c r="K11" i="3" s="1"/>
  <c r="I11" i="3"/>
  <c r="I10" i="3"/>
  <c r="I9" i="3"/>
  <c r="I8" i="3"/>
  <c r="I7" i="3"/>
  <c r="I6" i="3"/>
  <c r="I5" i="3"/>
  <c r="I4" i="3"/>
  <c r="I3" i="3"/>
  <c r="I2" i="3"/>
  <c r="K46" i="3" l="1"/>
  <c r="J55" i="3" a="1"/>
  <c r="J55" i="3" s="1"/>
  <c r="K55" i="3" s="1"/>
  <c r="K59" i="3"/>
  <c r="K62" i="3"/>
  <c r="J71" i="3" a="1"/>
  <c r="J71" i="3" s="1"/>
  <c r="K71" i="3" s="1"/>
  <c r="K75" i="3"/>
  <c r="J87" i="3" a="1"/>
  <c r="J87" i="3" s="1"/>
  <c r="K87" i="3" s="1"/>
  <c r="J125" i="3" a="1"/>
  <c r="J125" i="3" s="1"/>
  <c r="K125" i="3" s="1"/>
  <c r="J129" i="3" a="1"/>
  <c r="J129" i="3" s="1"/>
  <c r="K129" i="3" s="1"/>
  <c r="J133" i="3" a="1"/>
  <c r="J133" i="3" s="1"/>
  <c r="K133" i="3" s="1"/>
  <c r="J137" i="3" a="1"/>
  <c r="J137" i="3" s="1"/>
  <c r="K137" i="3" s="1"/>
  <c r="J141" i="3" a="1"/>
  <c r="J141" i="3" s="1"/>
  <c r="K141" i="3" s="1"/>
  <c r="J145" i="3" a="1"/>
  <c r="J145" i="3" s="1"/>
  <c r="K145" i="3" s="1"/>
  <c r="J149" i="3" a="1"/>
  <c r="J149" i="3" s="1"/>
  <c r="K149" i="3" s="1"/>
  <c r="K48" i="3"/>
  <c r="K64" i="3"/>
  <c r="K80" i="3"/>
  <c r="K42" i="3"/>
  <c r="K58" i="3"/>
  <c r="J60" i="3" a="1"/>
  <c r="J60" i="3" s="1"/>
  <c r="K60" i="3" s="1"/>
  <c r="J67" i="3" a="1"/>
  <c r="J67" i="3" s="1"/>
  <c r="K67" i="3" s="1"/>
  <c r="K74" i="3"/>
  <c r="J83" i="3" a="1"/>
  <c r="J83" i="3" s="1"/>
  <c r="K83" i="3" s="1"/>
  <c r="J92" i="3" a="1"/>
  <c r="J92" i="3" s="1"/>
  <c r="K92" i="3" s="1"/>
  <c r="J47" i="3" a="1"/>
  <c r="J47" i="3" s="1"/>
  <c r="K47" i="3" s="1"/>
  <c r="K54" i="3"/>
  <c r="J56" i="3" a="1"/>
  <c r="J56" i="3" s="1"/>
  <c r="K56" i="3" s="1"/>
  <c r="J63" i="3" a="1"/>
  <c r="J63" i="3" s="1"/>
  <c r="K63" i="3" s="1"/>
  <c r="K70" i="3"/>
  <c r="J72" i="3" a="1"/>
  <c r="J72" i="3" s="1"/>
  <c r="K72" i="3" s="1"/>
  <c r="J79" i="3" a="1"/>
  <c r="J79" i="3" s="1"/>
  <c r="K79" i="3" s="1"/>
  <c r="K86" i="3"/>
  <c r="J88" i="3" a="1"/>
  <c r="J88" i="3" s="1"/>
  <c r="K88" i="3" s="1"/>
  <c r="J127" i="3" a="1"/>
  <c r="J127" i="3" s="1"/>
  <c r="K127" i="3" s="1"/>
  <c r="J131" i="3" a="1"/>
  <c r="J131" i="3" s="1"/>
  <c r="K131" i="3" s="1"/>
  <c r="J135" i="3" a="1"/>
  <c r="J135" i="3" s="1"/>
  <c r="K135" i="3" s="1"/>
  <c r="J139" i="3" a="1"/>
  <c r="J139" i="3" s="1"/>
  <c r="K139" i="3" s="1"/>
  <c r="J143" i="3" a="1"/>
  <c r="J143" i="3" s="1"/>
  <c r="K143" i="3" s="1"/>
  <c r="J147" i="3" a="1"/>
  <c r="J147" i="3" s="1"/>
  <c r="K147" i="3" s="1"/>
  <c r="J123" i="3" a="1"/>
  <c r="J123" i="3" s="1"/>
  <c r="K123" i="3" s="1"/>
  <c r="J117" i="3" a="1"/>
  <c r="J117" i="3" s="1"/>
  <c r="K117" i="3" s="1"/>
  <c r="K66" i="3"/>
  <c r="J68" i="3" a="1"/>
  <c r="J68" i="3" s="1"/>
  <c r="K68" i="3" s="1"/>
  <c r="K82" i="3"/>
  <c r="J84" i="3" a="1"/>
  <c r="J84" i="3" s="1"/>
  <c r="K84" i="3" s="1"/>
  <c r="K111" i="3"/>
  <c r="K124" i="3"/>
  <c r="K132" i="3"/>
  <c r="K140" i="3"/>
  <c r="K148" i="3"/>
  <c r="K229" i="3"/>
  <c r="K130" i="3"/>
  <c r="K138" i="3"/>
  <c r="K146" i="3"/>
  <c r="K230" i="3"/>
  <c r="K270" i="3"/>
  <c r="K120" i="3"/>
  <c r="K128" i="3"/>
  <c r="K136" i="3"/>
  <c r="K144" i="3"/>
  <c r="K110" i="3"/>
  <c r="K126" i="3"/>
  <c r="K134" i="3"/>
  <c r="K142" i="3"/>
  <c r="K150" i="3"/>
  <c r="K166" i="3"/>
  <c r="K228" i="3"/>
  <c r="H3" i="2"/>
  <c r="H4" i="2"/>
  <c r="H5" i="2"/>
  <c r="H6" i="2"/>
  <c r="H7" i="2"/>
  <c r="H8" i="2"/>
  <c r="H9" i="2"/>
  <c r="H10" i="2"/>
  <c r="H11" i="2"/>
  <c r="H12" i="2"/>
  <c r="H14" i="2"/>
  <c r="H13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5" i="2"/>
  <c r="H34" i="2"/>
  <c r="H36" i="2"/>
  <c r="H37" i="2"/>
  <c r="H38" i="2"/>
  <c r="H39" i="2"/>
  <c r="H40" i="2"/>
  <c r="H41" i="2"/>
  <c r="H42" i="2"/>
  <c r="H43" i="2"/>
  <c r="H44" i="2"/>
  <c r="H45" i="2"/>
  <c r="H46" i="2"/>
  <c r="H54" i="2"/>
  <c r="H52" i="2"/>
  <c r="H55" i="2"/>
  <c r="H47" i="2"/>
  <c r="H57" i="2"/>
  <c r="H56" i="2"/>
  <c r="H49" i="2"/>
  <c r="H48" i="2"/>
  <c r="H50" i="2"/>
  <c r="H51" i="2"/>
  <c r="H53" i="2"/>
  <c r="H61" i="2"/>
  <c r="H62" i="2"/>
  <c r="H58" i="2"/>
  <c r="H59" i="2"/>
  <c r="H60" i="2"/>
  <c r="H63" i="2"/>
  <c r="H64" i="2"/>
  <c r="H65" i="2"/>
  <c r="H66" i="2"/>
  <c r="H67" i="2"/>
  <c r="H69" i="2"/>
  <c r="H70" i="2"/>
  <c r="H68" i="2"/>
  <c r="H71" i="2"/>
  <c r="H72" i="2"/>
  <c r="H76" i="2"/>
  <c r="H73" i="2"/>
  <c r="H77" i="2"/>
  <c r="H74" i="2"/>
  <c r="H75" i="2"/>
  <c r="H78" i="2"/>
  <c r="H79" i="2"/>
  <c r="H83" i="2"/>
  <c r="H81" i="2"/>
  <c r="H84" i="2"/>
  <c r="H82" i="2"/>
  <c r="H80" i="2"/>
  <c r="H85" i="2"/>
  <c r="H86" i="2"/>
  <c r="H88" i="2"/>
  <c r="H87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2" i="2"/>
  <c r="J179" i="3" l="1" a="1"/>
  <c r="J179" i="3" s="1"/>
  <c r="K179" i="3" s="1"/>
  <c r="J113" i="3" a="1"/>
  <c r="J113" i="3" s="1"/>
  <c r="K113" i="3" s="1"/>
  <c r="J159" i="3" a="1"/>
  <c r="J159" i="3" s="1"/>
  <c r="K159" i="3" s="1"/>
  <c r="J173" i="3" a="1"/>
  <c r="J173" i="3" s="1"/>
  <c r="K173" i="3" s="1"/>
  <c r="J52" i="3" a="1"/>
  <c r="J52" i="3" s="1"/>
  <c r="K52" i="3" s="1"/>
  <c r="J167" i="3" a="1"/>
  <c r="J167" i="3" s="1"/>
  <c r="K167" i="3" s="1"/>
  <c r="J122" i="3" a="1"/>
  <c r="J122" i="3" s="1"/>
  <c r="K122" i="3" s="1"/>
  <c r="J76" i="3" a="1"/>
  <c r="J76" i="3" s="1"/>
  <c r="K76" i="3" s="1"/>
  <c r="J163" i="3" a="1"/>
  <c r="J163" i="3" s="1"/>
  <c r="K163" i="3" s="1"/>
  <c r="J107" i="3" a="1"/>
  <c r="J107" i="3" s="1"/>
  <c r="K107" i="3" s="1"/>
  <c r="J109" i="3" a="1"/>
  <c r="J109" i="3" s="1"/>
  <c r="K109" i="3" s="1"/>
  <c r="J169" i="3" a="1"/>
  <c r="J169" i="3" s="1"/>
  <c r="K169" i="3" s="1"/>
  <c r="J183" i="3" a="1"/>
  <c r="J183" i="3" s="1"/>
  <c r="K183" i="3" s="1"/>
  <c r="J165" i="3" a="1"/>
  <c r="J165" i="3" s="1"/>
  <c r="K165" i="3" s="1"/>
  <c r="J161" i="3" a="1"/>
  <c r="J161" i="3" s="1"/>
  <c r="K161" i="3" s="1"/>
  <c r="J105" i="3" a="1"/>
  <c r="J105" i="3" s="1"/>
  <c r="K105" i="3" s="1"/>
  <c r="J100" i="3" a="1"/>
  <c r="J100" i="3" s="1"/>
  <c r="K100" i="3" s="1"/>
  <c r="J106" i="3" a="1"/>
  <c r="J106" i="3" s="1"/>
  <c r="K106" i="3" s="1"/>
  <c r="J175" i="3" a="1"/>
  <c r="J175" i="3" s="1"/>
  <c r="K175" i="3" s="1"/>
  <c r="J155" i="3" a="1"/>
  <c r="J155" i="3" s="1"/>
  <c r="K155" i="3" s="1"/>
  <c r="J95" i="3" a="1"/>
  <c r="J95" i="3" s="1"/>
  <c r="K95" i="3" s="1"/>
  <c r="J99" i="3" a="1"/>
  <c r="J99" i="3" s="1"/>
  <c r="K99" i="3" s="1"/>
  <c r="J157" i="3" a="1"/>
  <c r="J157" i="3" s="1"/>
  <c r="K157" i="3" s="1"/>
  <c r="J104" i="3" a="1"/>
  <c r="J104" i="3" s="1"/>
  <c r="K104" i="3" s="1"/>
  <c r="J153" i="3" a="1"/>
  <c r="J153" i="3" s="1"/>
  <c r="K153" i="3" s="1"/>
  <c r="J272" i="3" a="1"/>
  <c r="J272" i="3" s="1"/>
  <c r="K272" i="3" s="1"/>
  <c r="J268" i="3" a="1"/>
  <c r="J268" i="3" s="1"/>
  <c r="K268" i="3" s="1"/>
  <c r="J264" i="3" a="1"/>
  <c r="J264" i="3" s="1"/>
  <c r="K264" i="3" s="1"/>
  <c r="J260" i="3" a="1"/>
  <c r="J260" i="3" s="1"/>
  <c r="K260" i="3" s="1"/>
  <c r="J256" i="3" a="1"/>
  <c r="J256" i="3" s="1"/>
  <c r="K256" i="3" s="1"/>
  <c r="J252" i="3" a="1"/>
  <c r="J252" i="3" s="1"/>
  <c r="K252" i="3" s="1"/>
  <c r="J248" i="3" a="1"/>
  <c r="J248" i="3" s="1"/>
  <c r="K248" i="3" s="1"/>
  <c r="J244" i="3" a="1"/>
  <c r="J244" i="3" s="1"/>
  <c r="K244" i="3" s="1"/>
  <c r="J240" i="3" a="1"/>
  <c r="J240" i="3" s="1"/>
  <c r="K240" i="3" s="1"/>
  <c r="J236" i="3" a="1"/>
  <c r="J236" i="3" s="1"/>
  <c r="K236" i="3" s="1"/>
  <c r="J232" i="3" a="1"/>
  <c r="J232" i="3" s="1"/>
  <c r="K232" i="3" s="1"/>
  <c r="J224" i="3" a="1"/>
  <c r="J224" i="3" s="1"/>
  <c r="K224" i="3" s="1"/>
  <c r="J220" i="3" a="1"/>
  <c r="J220" i="3" s="1"/>
  <c r="K220" i="3" s="1"/>
  <c r="J216" i="3" a="1"/>
  <c r="J216" i="3" s="1"/>
  <c r="K216" i="3" s="1"/>
  <c r="J212" i="3" a="1"/>
  <c r="J212" i="3" s="1"/>
  <c r="K212" i="3" s="1"/>
  <c r="J208" i="3" a="1"/>
  <c r="J208" i="3" s="1"/>
  <c r="K208" i="3" s="1"/>
  <c r="J204" i="3" a="1"/>
  <c r="J204" i="3" s="1"/>
  <c r="K204" i="3" s="1"/>
  <c r="J200" i="3" a="1"/>
  <c r="J200" i="3" s="1"/>
  <c r="K200" i="3" s="1"/>
  <c r="J196" i="3" a="1"/>
  <c r="J196" i="3" s="1"/>
  <c r="K196" i="3" s="1"/>
  <c r="J192" i="3" a="1"/>
  <c r="J192" i="3" s="1"/>
  <c r="K192" i="3" s="1"/>
  <c r="J188" i="3" a="1"/>
  <c r="J188" i="3" s="1"/>
  <c r="K188" i="3" s="1"/>
  <c r="J178" i="3" a="1"/>
  <c r="J178" i="3" s="1"/>
  <c r="K178" i="3" s="1"/>
  <c r="J162" i="3" a="1"/>
  <c r="J162" i="3" s="1"/>
  <c r="K162" i="3" s="1"/>
  <c r="J231" i="3" a="1"/>
  <c r="J231" i="3" s="1"/>
  <c r="K231" i="3" s="1"/>
  <c r="J223" i="3" a="1"/>
  <c r="J223" i="3" s="1"/>
  <c r="K223" i="3" s="1"/>
  <c r="J215" i="3" a="1"/>
  <c r="J215" i="3" s="1"/>
  <c r="K215" i="3" s="1"/>
  <c r="J203" i="3" a="1"/>
  <c r="J203" i="3" s="1"/>
  <c r="K203" i="3" s="1"/>
  <c r="J195" i="3" a="1"/>
  <c r="J195" i="3" s="1"/>
  <c r="K195" i="3" s="1"/>
  <c r="J187" i="3" a="1"/>
  <c r="J187" i="3" s="1"/>
  <c r="K187" i="3" s="1"/>
  <c r="J186" i="3" a="1"/>
  <c r="J186" i="3" s="1"/>
  <c r="K186" i="3" s="1"/>
  <c r="J118" i="3" a="1"/>
  <c r="J118" i="3" s="1"/>
  <c r="K118" i="3" s="1"/>
  <c r="J35" i="3" a="1"/>
  <c r="J35" i="3" s="1"/>
  <c r="K35" i="3" s="1"/>
  <c r="J19" i="3" a="1"/>
  <c r="J19" i="3" s="1"/>
  <c r="K19" i="3" s="1"/>
  <c r="J3" i="3" a="1"/>
  <c r="J3" i="3" s="1"/>
  <c r="K3" i="3" s="1"/>
  <c r="J172" i="3" a="1"/>
  <c r="J172" i="3" s="1"/>
  <c r="K172" i="3" s="1"/>
  <c r="J156" i="3" a="1"/>
  <c r="J156" i="3" s="1"/>
  <c r="K156" i="3" s="1"/>
  <c r="J119" i="3" a="1"/>
  <c r="J119" i="3" s="1"/>
  <c r="K119" i="3" s="1"/>
  <c r="J94" i="3" a="1"/>
  <c r="J94" i="3" s="1"/>
  <c r="K94" i="3" s="1"/>
  <c r="J78" i="3" a="1"/>
  <c r="J78" i="3" s="1"/>
  <c r="K78" i="3" s="1"/>
  <c r="J41" i="3" a="1"/>
  <c r="J41" i="3" s="1"/>
  <c r="K41" i="3" s="1"/>
  <c r="J37" i="3" a="1"/>
  <c r="J37" i="3" s="1"/>
  <c r="K37" i="3" s="1"/>
  <c r="J33" i="3" a="1"/>
  <c r="J33" i="3" s="1"/>
  <c r="K33" i="3" s="1"/>
  <c r="J29" i="3" a="1"/>
  <c r="J29" i="3" s="1"/>
  <c r="K29" i="3" s="1"/>
  <c r="J25" i="3" a="1"/>
  <c r="J25" i="3" s="1"/>
  <c r="K25" i="3" s="1"/>
  <c r="J21" i="3" a="1"/>
  <c r="J21" i="3" s="1"/>
  <c r="K21" i="3" s="1"/>
  <c r="J17" i="3" a="1"/>
  <c r="J17" i="3" s="1"/>
  <c r="K17" i="3" s="1"/>
  <c r="J9" i="3" a="1"/>
  <c r="J9" i="3" s="1"/>
  <c r="K9" i="3" s="1"/>
  <c r="J5" i="3" a="1"/>
  <c r="J5" i="3" s="1"/>
  <c r="K5" i="3" s="1"/>
  <c r="J267" i="3" a="1"/>
  <c r="J267" i="3" s="1"/>
  <c r="K267" i="3" s="1"/>
  <c r="J263" i="3" a="1"/>
  <c r="J263" i="3" s="1"/>
  <c r="K263" i="3" s="1"/>
  <c r="J259" i="3" a="1"/>
  <c r="J259" i="3" s="1"/>
  <c r="K259" i="3" s="1"/>
  <c r="J255" i="3" a="1"/>
  <c r="J255" i="3" s="1"/>
  <c r="K255" i="3" s="1"/>
  <c r="J251" i="3" a="1"/>
  <c r="J251" i="3" s="1"/>
  <c r="K251" i="3" s="1"/>
  <c r="J243" i="3" a="1"/>
  <c r="J243" i="3" s="1"/>
  <c r="K243" i="3" s="1"/>
  <c r="J239" i="3" a="1"/>
  <c r="J239" i="3" s="1"/>
  <c r="K239" i="3" s="1"/>
  <c r="J235" i="3" a="1"/>
  <c r="J235" i="3" s="1"/>
  <c r="K235" i="3" s="1"/>
  <c r="J227" i="3" a="1"/>
  <c r="J227" i="3" s="1"/>
  <c r="K227" i="3" s="1"/>
  <c r="J219" i="3" a="1"/>
  <c r="J219" i="3" s="1"/>
  <c r="K219" i="3" s="1"/>
  <c r="J207" i="3" a="1"/>
  <c r="J207" i="3" s="1"/>
  <c r="K207" i="3" s="1"/>
  <c r="J199" i="3" a="1"/>
  <c r="J199" i="3" s="1"/>
  <c r="K199" i="3" s="1"/>
  <c r="J191" i="3" a="1"/>
  <c r="J191" i="3" s="1"/>
  <c r="K191" i="3" s="1"/>
  <c r="J182" i="3" a="1"/>
  <c r="J182" i="3" s="1"/>
  <c r="K182" i="3" s="1"/>
  <c r="J114" i="3" a="1"/>
  <c r="J114" i="3" s="1"/>
  <c r="K114" i="3" s="1"/>
  <c r="J194" i="3" a="1"/>
  <c r="J194" i="3" s="1"/>
  <c r="K194" i="3" s="1"/>
  <c r="J170" i="3" a="1"/>
  <c r="J170" i="3" s="1"/>
  <c r="K170" i="3" s="1"/>
  <c r="J102" i="3" a="1"/>
  <c r="J102" i="3" s="1"/>
  <c r="K102" i="3" s="1"/>
  <c r="J31" i="3" a="1"/>
  <c r="J31" i="3" s="1"/>
  <c r="K31" i="3" s="1"/>
  <c r="J6" i="3" a="1"/>
  <c r="J6" i="3" s="1"/>
  <c r="K6" i="3" s="1"/>
  <c r="J275" i="3" a="1"/>
  <c r="J275" i="3" s="1"/>
  <c r="K275" i="3" s="1"/>
  <c r="J271" i="3" a="1"/>
  <c r="J271" i="3" s="1"/>
  <c r="K271" i="3" s="1"/>
  <c r="J247" i="3" a="1"/>
  <c r="J247" i="3" s="1"/>
  <c r="K247" i="3" s="1"/>
  <c r="J211" i="3" a="1"/>
  <c r="J211" i="3" s="1"/>
  <c r="K211" i="3" s="1"/>
  <c r="J154" i="3" a="1"/>
  <c r="J154" i="3" s="1"/>
  <c r="K154" i="3" s="1"/>
  <c r="J176" i="3" a="1"/>
  <c r="J176" i="3" s="1"/>
  <c r="K176" i="3" s="1"/>
  <c r="J160" i="3" a="1"/>
  <c r="J160" i="3" s="1"/>
  <c r="K160" i="3" s="1"/>
  <c r="J98" i="3" a="1"/>
  <c r="J98" i="3" s="1"/>
  <c r="K98" i="3" s="1"/>
  <c r="J93" i="3" a="1"/>
  <c r="J93" i="3" s="1"/>
  <c r="K93" i="3" s="1"/>
  <c r="J77" i="3" a="1"/>
  <c r="J77" i="3" s="1"/>
  <c r="K77" i="3" s="1"/>
  <c r="J50" i="3" a="1"/>
  <c r="J50" i="3" s="1"/>
  <c r="K50" i="3" s="1"/>
  <c r="J40" i="3" a="1"/>
  <c r="J40" i="3" s="1"/>
  <c r="K40" i="3" s="1"/>
  <c r="J36" i="3" a="1"/>
  <c r="J36" i="3" s="1"/>
  <c r="K36" i="3" s="1"/>
  <c r="J32" i="3" a="1"/>
  <c r="J32" i="3" s="1"/>
  <c r="K32" i="3" s="1"/>
  <c r="J28" i="3" a="1"/>
  <c r="J28" i="3" s="1"/>
  <c r="K28" i="3" s="1"/>
  <c r="J24" i="3" a="1"/>
  <c r="J24" i="3" s="1"/>
  <c r="K24" i="3" s="1"/>
  <c r="J20" i="3" a="1"/>
  <c r="J20" i="3" s="1"/>
  <c r="K20" i="3" s="1"/>
  <c r="J8" i="3" a="1"/>
  <c r="J8" i="3" s="1"/>
  <c r="K8" i="3" s="1"/>
  <c r="J4" i="3" a="1"/>
  <c r="J4" i="3" s="1"/>
  <c r="K4" i="3" s="1"/>
  <c r="J262" i="3" a="1"/>
  <c r="J262" i="3" s="1"/>
  <c r="K262" i="3" s="1"/>
  <c r="J258" i="3" a="1"/>
  <c r="J258" i="3" s="1"/>
  <c r="K258" i="3" s="1"/>
  <c r="J254" i="3" a="1"/>
  <c r="J254" i="3" s="1"/>
  <c r="K254" i="3" s="1"/>
  <c r="J250" i="3" a="1"/>
  <c r="J250" i="3" s="1"/>
  <c r="K250" i="3" s="1"/>
  <c r="J242" i="3" a="1"/>
  <c r="J242" i="3" s="1"/>
  <c r="K242" i="3" s="1"/>
  <c r="J238" i="3" a="1"/>
  <c r="J238" i="3" s="1"/>
  <c r="K238" i="3" s="1"/>
  <c r="J234" i="3" a="1"/>
  <c r="J234" i="3" s="1"/>
  <c r="K234" i="3" s="1"/>
  <c r="J226" i="3" a="1"/>
  <c r="J226" i="3" s="1"/>
  <c r="K226" i="3" s="1"/>
  <c r="J222" i="3" a="1"/>
  <c r="J222" i="3" s="1"/>
  <c r="K222" i="3" s="1"/>
  <c r="J214" i="3" a="1"/>
  <c r="J214" i="3" s="1"/>
  <c r="K214" i="3" s="1"/>
  <c r="J210" i="3" a="1"/>
  <c r="J210" i="3" s="1"/>
  <c r="K210" i="3" s="1"/>
  <c r="J206" i="3" a="1"/>
  <c r="J206" i="3" s="1"/>
  <c r="K206" i="3" s="1"/>
  <c r="J202" i="3" a="1"/>
  <c r="J202" i="3" s="1"/>
  <c r="K202" i="3" s="1"/>
  <c r="J198" i="3" a="1"/>
  <c r="J198" i="3" s="1"/>
  <c r="K198" i="3" s="1"/>
  <c r="J190" i="3" a="1"/>
  <c r="J190" i="3" s="1"/>
  <c r="K190" i="3" s="1"/>
  <c r="J39" i="3" a="1"/>
  <c r="J39" i="3" s="1"/>
  <c r="K39" i="3" s="1"/>
  <c r="J23" i="3" a="1"/>
  <c r="J23" i="3" s="1"/>
  <c r="K23" i="3" s="1"/>
  <c r="J7" i="3" a="1"/>
  <c r="J7" i="3" s="1"/>
  <c r="K7" i="3" s="1"/>
  <c r="J2" i="3" a="1"/>
  <c r="J2" i="3" s="1"/>
  <c r="K2" i="3" s="1"/>
  <c r="J274" i="3" a="1"/>
  <c r="J274" i="3" s="1"/>
  <c r="K274" i="3" s="1"/>
  <c r="J266" i="3" a="1"/>
  <c r="J266" i="3" s="1"/>
  <c r="K266" i="3" s="1"/>
  <c r="J246" i="3" a="1"/>
  <c r="J246" i="3" s="1"/>
  <c r="K246" i="3" s="1"/>
  <c r="J218" i="3" a="1"/>
  <c r="J218" i="3" s="1"/>
  <c r="K218" i="3" s="1"/>
  <c r="J180" i="3" a="1"/>
  <c r="J180" i="3" s="1"/>
  <c r="K180" i="3" s="1"/>
  <c r="J164" i="3" a="1"/>
  <c r="J164" i="3" s="1"/>
  <c r="K164" i="3" s="1"/>
  <c r="J112" i="3" a="1"/>
  <c r="J112" i="3" s="1"/>
  <c r="K112" i="3" s="1"/>
  <c r="J108" i="3" a="1"/>
  <c r="J108" i="3" s="1"/>
  <c r="K108" i="3" s="1"/>
  <c r="J27" i="3" a="1"/>
  <c r="J27" i="3" s="1"/>
  <c r="K27" i="3" s="1"/>
  <c r="J273" i="3" a="1"/>
  <c r="J273" i="3" s="1"/>
  <c r="K273" i="3" s="1"/>
  <c r="J269" i="3" a="1"/>
  <c r="J269" i="3" s="1"/>
  <c r="K269" i="3" s="1"/>
  <c r="J265" i="3" a="1"/>
  <c r="J265" i="3" s="1"/>
  <c r="K265" i="3" s="1"/>
  <c r="J261" i="3" a="1"/>
  <c r="J261" i="3" s="1"/>
  <c r="K261" i="3" s="1"/>
  <c r="J257" i="3" a="1"/>
  <c r="J257" i="3" s="1"/>
  <c r="K257" i="3" s="1"/>
  <c r="J253" i="3" a="1"/>
  <c r="J253" i="3" s="1"/>
  <c r="K253" i="3" s="1"/>
  <c r="J249" i="3" a="1"/>
  <c r="J249" i="3" s="1"/>
  <c r="K249" i="3" s="1"/>
  <c r="J245" i="3" a="1"/>
  <c r="J245" i="3" s="1"/>
  <c r="K245" i="3" s="1"/>
  <c r="J241" i="3" a="1"/>
  <c r="J241" i="3" s="1"/>
  <c r="K241" i="3" s="1"/>
  <c r="J237" i="3" a="1"/>
  <c r="J237" i="3" s="1"/>
  <c r="K237" i="3" s="1"/>
  <c r="J233" i="3" a="1"/>
  <c r="J233" i="3" s="1"/>
  <c r="K233" i="3" s="1"/>
  <c r="J225" i="3" a="1"/>
  <c r="J225" i="3" s="1"/>
  <c r="K225" i="3" s="1"/>
  <c r="J221" i="3" a="1"/>
  <c r="J221" i="3" s="1"/>
  <c r="K221" i="3" s="1"/>
  <c r="J217" i="3" a="1"/>
  <c r="J217" i="3" s="1"/>
  <c r="K217" i="3" s="1"/>
  <c r="J213" i="3" a="1"/>
  <c r="J213" i="3" s="1"/>
  <c r="K213" i="3" s="1"/>
  <c r="J209" i="3" a="1"/>
  <c r="J209" i="3" s="1"/>
  <c r="K209" i="3" s="1"/>
  <c r="J205" i="3" a="1"/>
  <c r="J205" i="3" s="1"/>
  <c r="K205" i="3" s="1"/>
  <c r="J201" i="3" a="1"/>
  <c r="J201" i="3" s="1"/>
  <c r="K201" i="3" s="1"/>
  <c r="J197" i="3" a="1"/>
  <c r="J197" i="3" s="1"/>
  <c r="K197" i="3" s="1"/>
  <c r="J193" i="3" a="1"/>
  <c r="J193" i="3" s="1"/>
  <c r="K193" i="3" s="1"/>
  <c r="J189" i="3" a="1"/>
  <c r="J189" i="3" s="1"/>
  <c r="K189" i="3" s="1"/>
  <c r="J174" i="3" a="1"/>
  <c r="J174" i="3" s="1"/>
  <c r="K174" i="3" s="1"/>
  <c r="J158" i="3" a="1"/>
  <c r="J158" i="3" s="1"/>
  <c r="K158" i="3" s="1"/>
  <c r="J101" i="3" a="1"/>
  <c r="J101" i="3" s="1"/>
  <c r="K101" i="3" s="1"/>
  <c r="J90" i="3" a="1"/>
  <c r="J90" i="3" s="1"/>
  <c r="K90" i="3" s="1"/>
  <c r="J38" i="3" a="1"/>
  <c r="J38" i="3" s="1"/>
  <c r="K38" i="3" s="1"/>
  <c r="J34" i="3" a="1"/>
  <c r="J34" i="3" s="1"/>
  <c r="K34" i="3" s="1"/>
  <c r="J30" i="3" a="1"/>
  <c r="J30" i="3" s="1"/>
  <c r="K30" i="3" s="1"/>
  <c r="J26" i="3" a="1"/>
  <c r="J26" i="3" s="1"/>
  <c r="K26" i="3" s="1"/>
  <c r="J22" i="3" a="1"/>
  <c r="J22" i="3" s="1"/>
  <c r="K22" i="3" s="1"/>
  <c r="J10" i="3" a="1"/>
  <c r="J10" i="3" s="1"/>
  <c r="K10" i="3" s="1"/>
  <c r="J184" i="3" a="1"/>
  <c r="J184" i="3" s="1"/>
  <c r="K184" i="3" s="1"/>
  <c r="J168" i="3" a="1"/>
  <c r="J168" i="3" s="1"/>
  <c r="K168" i="3" s="1"/>
  <c r="J152" i="3" a="1"/>
  <c r="J152" i="3" s="1"/>
  <c r="K152" i="3" s="1"/>
  <c r="J116" i="3" a="1"/>
  <c r="J116" i="3" s="1"/>
  <c r="K116" i="3" s="1"/>
  <c r="J53" i="3" a="1"/>
  <c r="J53" i="3" s="1"/>
  <c r="K53" i="3" s="1"/>
  <c r="J18" i="3" a="1"/>
  <c r="J18" i="3" s="1"/>
  <c r="K18" i="3" s="1"/>
  <c r="J51" i="3" a="1"/>
  <c r="J51" i="3" s="1"/>
  <c r="K51" i="3" s="1"/>
  <c r="J115" i="3" a="1"/>
  <c r="J115" i="3" s="1"/>
  <c r="K115" i="3" s="1"/>
  <c r="J151" i="3" a="1"/>
  <c r="J151" i="3" s="1"/>
  <c r="K151" i="3" s="1"/>
  <c r="J44" i="3" a="1"/>
  <c r="J44" i="3" s="1"/>
  <c r="K44" i="3" s="1"/>
  <c r="J181" i="3" a="1"/>
  <c r="J181" i="3" s="1"/>
  <c r="K181" i="3" s="1"/>
  <c r="J103" i="3" a="1"/>
  <c r="J103" i="3" s="1"/>
  <c r="K103" i="3" s="1"/>
  <c r="J91" i="3" a="1"/>
  <c r="J91" i="3" s="1"/>
  <c r="K91" i="3" s="1"/>
  <c r="J185" i="3" a="1"/>
  <c r="J185" i="3" s="1"/>
  <c r="K185" i="3" s="1"/>
  <c r="J121" i="3" a="1"/>
  <c r="J121" i="3" s="1"/>
  <c r="K121" i="3" s="1"/>
  <c r="J171" i="3" a="1"/>
  <c r="J171" i="3" s="1"/>
  <c r="K171" i="3" s="1"/>
  <c r="J177" i="3" a="1"/>
  <c r="J177" i="3" s="1"/>
  <c r="K177" i="3" s="1"/>
  <c r="J96" i="3" a="1"/>
  <c r="J96" i="3" s="1"/>
  <c r="K96" i="3" s="1"/>
  <c r="J43" i="3" a="1"/>
  <c r="J43" i="3" s="1"/>
  <c r="K43" i="3" s="1"/>
  <c r="I115" i="2"/>
  <c r="I92" i="2"/>
  <c r="I39" i="2"/>
  <c r="I109" i="2"/>
  <c r="I108" i="2"/>
  <c r="I33" i="2"/>
  <c r="I71" i="2"/>
  <c r="I107" i="2"/>
  <c r="I89" i="2"/>
  <c r="I10" i="2"/>
  <c r="I98" i="2"/>
  <c r="I75" i="2"/>
  <c r="I95" i="2"/>
  <c r="I96" i="2"/>
  <c r="I94" i="2"/>
  <c r="I72" i="2"/>
  <c r="I68" i="2"/>
  <c r="I93" i="2"/>
  <c r="I70" i="2"/>
  <c r="I69" i="2"/>
  <c r="I67" i="2"/>
  <c r="I66" i="2"/>
  <c r="I65" i="2"/>
  <c r="I53" i="2"/>
  <c r="I51" i="2"/>
  <c r="I97" i="2"/>
  <c r="I50" i="2"/>
  <c r="I48" i="2"/>
  <c r="I49" i="2"/>
  <c r="I38" i="2"/>
  <c r="I64" i="2"/>
  <c r="I63" i="2"/>
  <c r="I27" i="2"/>
  <c r="I114" i="2"/>
  <c r="I56" i="2"/>
  <c r="I57" i="2"/>
  <c r="I44" i="2"/>
  <c r="I47" i="2"/>
  <c r="I55" i="2"/>
  <c r="I52" i="2"/>
  <c r="I54" i="2"/>
  <c r="I46" i="2"/>
  <c r="I80" i="2"/>
  <c r="I37" i="2"/>
  <c r="I60" i="2"/>
  <c r="I12" i="2"/>
  <c r="I117" i="2"/>
  <c r="I79" i="2"/>
  <c r="I78" i="2"/>
  <c r="I43" i="2"/>
  <c r="I106" i="2"/>
  <c r="I11" i="2"/>
  <c r="I36" i="2"/>
  <c r="I32" i="2"/>
  <c r="I26" i="2"/>
  <c r="I74" i="2"/>
  <c r="I77" i="2"/>
  <c r="I59" i="2"/>
  <c r="I34" i="2"/>
  <c r="I105" i="2"/>
  <c r="I35" i="2"/>
  <c r="I104" i="2"/>
  <c r="I91" i="2"/>
  <c r="I73" i="2"/>
  <c r="I103" i="2"/>
  <c r="I116" i="2"/>
  <c r="I28" i="2"/>
  <c r="I4" i="2"/>
  <c r="I102" i="2"/>
  <c r="I112" i="2"/>
  <c r="I5" i="2"/>
  <c r="I110" i="2"/>
  <c r="I86" i="2"/>
  <c r="I85" i="2"/>
  <c r="I87" i="2"/>
  <c r="I29" i="2"/>
  <c r="I88" i="2"/>
  <c r="I30" i="2"/>
  <c r="I9" i="2"/>
  <c r="I90" i="2"/>
  <c r="I24" i="2"/>
  <c r="I99" i="2"/>
  <c r="I76" i="2"/>
  <c r="I58" i="2"/>
  <c r="I119" i="2"/>
  <c r="I41" i="2"/>
  <c r="I22" i="2"/>
  <c r="I19" i="2"/>
  <c r="I21" i="2"/>
  <c r="I20" i="2"/>
  <c r="I3" i="2"/>
  <c r="I101" i="2"/>
  <c r="I8" i="2"/>
  <c r="I7" i="2"/>
  <c r="I82" i="2"/>
  <c r="I84" i="2"/>
  <c r="I62" i="2"/>
  <c r="I45" i="2"/>
  <c r="I31" i="2"/>
  <c r="I42" i="2"/>
  <c r="I81" i="2"/>
  <c r="I83" i="2"/>
  <c r="I61" i="2"/>
  <c r="I16" i="2"/>
  <c r="I6" i="2"/>
  <c r="I111" i="2"/>
  <c r="I118" i="2"/>
  <c r="I13" i="2"/>
  <c r="I40" i="2"/>
  <c r="I14" i="2"/>
  <c r="I15" i="2"/>
  <c r="I18" i="2"/>
  <c r="I23" i="2"/>
  <c r="I113" i="2"/>
  <c r="I100" i="2"/>
  <c r="I25" i="2"/>
  <c r="I17" i="2"/>
  <c r="I87" i="1"/>
  <c r="J87" i="1" s="1" a="1"/>
  <c r="J87" i="1" s="1"/>
  <c r="I229" i="1"/>
  <c r="J229" i="1" s="1" a="1"/>
  <c r="J229" i="1" s="1"/>
  <c r="I228" i="1"/>
  <c r="J228" i="1" s="1" a="1"/>
  <c r="J228" i="1" s="1"/>
  <c r="I89" i="1"/>
  <c r="J89" i="1" s="1" a="1"/>
  <c r="J89" i="1" s="1"/>
  <c r="I86" i="1"/>
  <c r="J86" i="1" s="1" a="1"/>
  <c r="J86" i="1" s="1"/>
  <c r="I85" i="1"/>
  <c r="J85" i="1" s="1" a="1"/>
  <c r="J85" i="1" s="1"/>
  <c r="I59" i="1"/>
  <c r="J59" i="1" s="1" a="1"/>
  <c r="J59" i="1" s="1"/>
  <c r="I58" i="1"/>
  <c r="J58" i="1" s="1" a="1"/>
  <c r="J58" i="1" s="1"/>
  <c r="I84" i="1"/>
  <c r="J84" i="1" s="1" a="1"/>
  <c r="J84" i="1" s="1"/>
  <c r="I270" i="1"/>
  <c r="J270" i="1" s="1" a="1"/>
  <c r="J270" i="1" s="1"/>
  <c r="I218" i="1"/>
  <c r="I156" i="1"/>
  <c r="J156" i="1" s="1" a="1"/>
  <c r="J156" i="1" s="1"/>
  <c r="I6" i="1"/>
  <c r="J6" i="1" s="1" a="1"/>
  <c r="J6" i="1" s="1"/>
  <c r="I257" i="1"/>
  <c r="J257" i="1" s="1" a="1"/>
  <c r="J257" i="1" s="1"/>
  <c r="I258" i="1"/>
  <c r="J258" i="1" s="1" a="1"/>
  <c r="J258" i="1" s="1"/>
  <c r="I260" i="1"/>
  <c r="J260" i="1" s="1" a="1"/>
  <c r="J260" i="1" s="1"/>
  <c r="I259" i="1"/>
  <c r="I83" i="1"/>
  <c r="J83" i="1" s="1" a="1"/>
  <c r="J83" i="1" s="1"/>
  <c r="I57" i="1"/>
  <c r="I56" i="1"/>
  <c r="J56" i="1" s="1" a="1"/>
  <c r="J56" i="1" s="1"/>
  <c r="I252" i="1"/>
  <c r="J252" i="1" s="1" a="1"/>
  <c r="J252" i="1" s="1"/>
  <c r="I254" i="1"/>
  <c r="J254" i="1" s="1" a="1"/>
  <c r="J254" i="1" s="1"/>
  <c r="I256" i="1"/>
  <c r="J256" i="1" s="1" a="1"/>
  <c r="J256" i="1" s="1"/>
  <c r="I255" i="1"/>
  <c r="J255" i="1" s="1" a="1"/>
  <c r="J255" i="1" s="1"/>
  <c r="I253" i="1"/>
  <c r="I122" i="1"/>
  <c r="J122" i="1" s="1" a="1"/>
  <c r="J122" i="1" s="1"/>
  <c r="I82" i="1"/>
  <c r="I16" i="1"/>
  <c r="J16" i="1" s="1" a="1"/>
  <c r="J16" i="1" s="1"/>
  <c r="I194" i="1"/>
  <c r="J194" i="1" s="1" a="1"/>
  <c r="J194" i="1" s="1"/>
  <c r="I248" i="1"/>
  <c r="J248" i="1" s="1" a="1"/>
  <c r="J248" i="1" s="1"/>
  <c r="I249" i="1"/>
  <c r="J249" i="1" s="1" a="1"/>
  <c r="J249" i="1" s="1"/>
  <c r="I251" i="1"/>
  <c r="I250" i="1"/>
  <c r="I215" i="1"/>
  <c r="J215" i="1" s="1" a="1"/>
  <c r="J215" i="1" s="1"/>
  <c r="I51" i="1"/>
  <c r="J51" i="1" s="1" a="1"/>
  <c r="J51" i="1" s="1"/>
  <c r="I224" i="1"/>
  <c r="J224" i="1" s="1" a="1"/>
  <c r="J224" i="1" s="1"/>
  <c r="I81" i="1"/>
  <c r="J81" i="1" s="1" a="1"/>
  <c r="J81" i="1" s="1"/>
  <c r="I49" i="1"/>
  <c r="J49" i="1" s="1" a="1"/>
  <c r="J49" i="1" s="1"/>
  <c r="I47" i="1"/>
  <c r="J47" i="1" s="1" a="1"/>
  <c r="J47" i="1" s="1"/>
  <c r="I46" i="1"/>
  <c r="J46" i="1" s="1" a="1"/>
  <c r="J46" i="1" s="1"/>
  <c r="I45" i="1"/>
  <c r="I15" i="1"/>
  <c r="J15" i="1" s="1" a="1"/>
  <c r="J15" i="1" s="1"/>
  <c r="I30" i="1"/>
  <c r="J30" i="1" s="1" a="1"/>
  <c r="J30" i="1" s="1"/>
  <c r="I199" i="1"/>
  <c r="J199" i="1" s="1" a="1"/>
  <c r="J199" i="1" s="1"/>
  <c r="I221" i="1"/>
  <c r="J221" i="1" s="1" a="1"/>
  <c r="J221" i="1" s="1"/>
  <c r="I153" i="1"/>
  <c r="J153" i="1" s="1" a="1"/>
  <c r="J153" i="1" s="1"/>
  <c r="I222" i="1"/>
  <c r="J222" i="1" s="1" a="1"/>
  <c r="J222" i="1" s="1"/>
  <c r="I105" i="1"/>
  <c r="J105" i="1" s="1" a="1"/>
  <c r="J105" i="1" s="1"/>
  <c r="I220" i="1"/>
  <c r="I144" i="1"/>
  <c r="J144" i="1" s="1" a="1"/>
  <c r="J144" i="1" s="1"/>
  <c r="I195" i="1"/>
  <c r="J195" i="1" s="1" a="1"/>
  <c r="J195" i="1" s="1"/>
  <c r="I191" i="1"/>
  <c r="J191" i="1" s="1" a="1"/>
  <c r="J191" i="1" s="1"/>
  <c r="I106" i="1"/>
  <c r="J106" i="1" s="1" a="1"/>
  <c r="J106" i="1" s="1"/>
  <c r="I219" i="1"/>
  <c r="J219" i="1" s="1" a="1"/>
  <c r="J219" i="1" s="1"/>
  <c r="I190" i="1"/>
  <c r="J190" i="1" s="1" a="1"/>
  <c r="J190" i="1" s="1"/>
  <c r="I193" i="1"/>
  <c r="I192" i="1"/>
  <c r="I189" i="1"/>
  <c r="J189" i="1" s="1" a="1"/>
  <c r="J189" i="1" s="1"/>
  <c r="I188" i="1"/>
  <c r="J188" i="1" s="1" a="1"/>
  <c r="J188" i="1" s="1"/>
  <c r="I176" i="1"/>
  <c r="J176" i="1" s="1" a="1"/>
  <c r="J176" i="1" s="1"/>
  <c r="I174" i="1"/>
  <c r="J174" i="1" s="1" a="1"/>
  <c r="J174" i="1" s="1"/>
  <c r="I102" i="1"/>
  <c r="J102" i="1" s="1" a="1"/>
  <c r="J102" i="1" s="1"/>
  <c r="I19" i="1"/>
  <c r="J19" i="1" s="1" a="1"/>
  <c r="J19" i="1" s="1"/>
  <c r="I10" i="1"/>
  <c r="J10" i="1" s="1" a="1"/>
  <c r="J10" i="1" s="1"/>
  <c r="I223" i="1"/>
  <c r="I169" i="1"/>
  <c r="J169" i="1" s="1" a="1"/>
  <c r="J169" i="1" s="1"/>
  <c r="I173" i="1"/>
  <c r="J173" i="1" s="1" a="1"/>
  <c r="J173" i="1" s="1"/>
  <c r="I172" i="1"/>
  <c r="J172" i="1" s="1" a="1"/>
  <c r="J172" i="1" s="1"/>
  <c r="I154" i="1"/>
  <c r="J154" i="1" s="1" a="1"/>
  <c r="J154" i="1" s="1"/>
  <c r="I103" i="1"/>
  <c r="J103" i="1" s="1" a="1"/>
  <c r="J103" i="1" s="1"/>
  <c r="I39" i="1"/>
  <c r="J39" i="1" s="1" a="1"/>
  <c r="J39" i="1" s="1"/>
  <c r="I187" i="1"/>
  <c r="I186" i="1"/>
  <c r="I113" i="1"/>
  <c r="J113" i="1" s="1" a="1"/>
  <c r="J113" i="1" s="1"/>
  <c r="I114" i="1"/>
  <c r="J114" i="1" s="1" a="1"/>
  <c r="J114" i="1" s="1"/>
  <c r="I112" i="1"/>
  <c r="J112" i="1" s="1" a="1"/>
  <c r="J112" i="1" s="1"/>
  <c r="I36" i="1"/>
  <c r="J36" i="1" s="1" a="1"/>
  <c r="J36" i="1" s="1"/>
  <c r="I268" i="1"/>
  <c r="J268" i="1" s="1" a="1"/>
  <c r="J268" i="1" s="1"/>
  <c r="I269" i="1"/>
  <c r="J269" i="1" s="1" a="1"/>
  <c r="J269" i="1" s="1"/>
  <c r="I179" i="1"/>
  <c r="J179" i="1" s="1" a="1"/>
  <c r="J179" i="1" s="1"/>
  <c r="I180" i="1"/>
  <c r="I167" i="1"/>
  <c r="J167" i="1" s="1" a="1"/>
  <c r="J167" i="1" s="1"/>
  <c r="I100" i="1"/>
  <c r="J100" i="1" s="1" a="1"/>
  <c r="J100" i="1" s="1"/>
  <c r="I24" i="1"/>
  <c r="J24" i="1" s="1" a="1"/>
  <c r="J24" i="1" s="1"/>
  <c r="I175" i="1"/>
  <c r="J175" i="1" s="1" a="1"/>
  <c r="J175" i="1" s="1"/>
  <c r="I171" i="1"/>
  <c r="J171" i="1" s="1" a="1"/>
  <c r="J171" i="1" s="1"/>
  <c r="I177" i="1"/>
  <c r="J177" i="1" s="1" a="1"/>
  <c r="J177" i="1" s="1"/>
  <c r="I170" i="1"/>
  <c r="J170" i="1" s="1" a="1"/>
  <c r="J170" i="1" s="1"/>
  <c r="I178" i="1"/>
  <c r="I151" i="1"/>
  <c r="J151" i="1" s="1" a="1"/>
  <c r="J151" i="1" s="1"/>
  <c r="I101" i="1"/>
  <c r="J101" i="1" s="1" a="1"/>
  <c r="J101" i="1" s="1"/>
  <c r="I203" i="1"/>
  <c r="J203" i="1" s="1" a="1"/>
  <c r="J203" i="1" s="1"/>
  <c r="I152" i="1"/>
  <c r="J152" i="1" s="1" a="1"/>
  <c r="J152" i="1" s="1"/>
  <c r="I185" i="1"/>
  <c r="J185" i="1" s="1" a="1"/>
  <c r="J185" i="1" s="1"/>
  <c r="I155" i="1"/>
  <c r="J155" i="1" s="1" a="1"/>
  <c r="J155" i="1" s="1"/>
  <c r="I53" i="1"/>
  <c r="I104" i="1"/>
  <c r="I80" i="1"/>
  <c r="J80" i="1" s="1" a="1"/>
  <c r="J80" i="1" s="1"/>
  <c r="I14" i="1"/>
  <c r="J14" i="1" s="1" a="1"/>
  <c r="J14" i="1" s="1"/>
  <c r="I273" i="1"/>
  <c r="J273" i="1" s="1" a="1"/>
  <c r="J273" i="1" s="1"/>
  <c r="I274" i="1"/>
  <c r="J274" i="1" s="1" a="1"/>
  <c r="J274" i="1" s="1"/>
  <c r="I201" i="1"/>
  <c r="J201" i="1" s="1" a="1"/>
  <c r="J201" i="1" s="1"/>
  <c r="I202" i="1"/>
  <c r="J202" i="1" s="1" a="1"/>
  <c r="J202" i="1" s="1"/>
  <c r="I165" i="1"/>
  <c r="J165" i="1" s="1" a="1"/>
  <c r="J165" i="1" s="1"/>
  <c r="I25" i="1"/>
  <c r="I26" i="1"/>
  <c r="J26" i="1" s="1" a="1"/>
  <c r="J26" i="1" s="1"/>
  <c r="I245" i="1"/>
  <c r="J245" i="1" s="1" a="1"/>
  <c r="J245" i="1" s="1"/>
  <c r="I247" i="1"/>
  <c r="J247" i="1" s="1" a="1"/>
  <c r="J247" i="1" s="1"/>
  <c r="I246" i="1"/>
  <c r="J246" i="1" s="1" a="1"/>
  <c r="J246" i="1" s="1"/>
  <c r="I244" i="1"/>
  <c r="J244" i="1" s="1" a="1"/>
  <c r="J244" i="1" s="1"/>
  <c r="I52" i="1"/>
  <c r="J52" i="1" s="1" a="1"/>
  <c r="J52" i="1" s="1"/>
  <c r="I125" i="1"/>
  <c r="J125" i="1" s="1" a="1"/>
  <c r="J125" i="1" s="1"/>
  <c r="I143" i="1"/>
  <c r="I121" i="1"/>
  <c r="J121" i="1" s="1" a="1"/>
  <c r="J121" i="1" s="1"/>
  <c r="I107" i="1"/>
  <c r="J107" i="1" s="1" a="1"/>
  <c r="J107" i="1" s="1"/>
  <c r="I109" i="1"/>
  <c r="J109" i="1" s="1" a="1"/>
  <c r="J109" i="1" s="1"/>
  <c r="I198" i="1"/>
  <c r="J198" i="1" s="1" a="1"/>
  <c r="J198" i="1" s="1"/>
  <c r="I200" i="1"/>
  <c r="J200" i="1" s="1" a="1"/>
  <c r="J200" i="1" s="1"/>
  <c r="I184" i="1"/>
  <c r="J184" i="1" s="1" a="1"/>
  <c r="J184" i="1" s="1"/>
  <c r="I28" i="1"/>
  <c r="I124" i="1"/>
  <c r="I142" i="1"/>
  <c r="J142" i="1" s="1" a="1"/>
  <c r="J142" i="1" s="1"/>
  <c r="I27" i="1"/>
  <c r="J27" i="1" s="1" a="1"/>
  <c r="J27" i="1" s="1"/>
  <c r="I141" i="1"/>
  <c r="J141" i="1" s="1" a="1"/>
  <c r="J141" i="1" s="1"/>
  <c r="I241" i="1"/>
  <c r="J241" i="1" s="1" a="1"/>
  <c r="J241" i="1" s="1"/>
  <c r="I243" i="1"/>
  <c r="J243" i="1" s="1" a="1"/>
  <c r="J243" i="1" s="1"/>
  <c r="I242" i="1"/>
  <c r="J242" i="1" s="1" a="1"/>
  <c r="J242" i="1" s="1"/>
  <c r="I240" i="1"/>
  <c r="J240" i="1" s="1" a="1"/>
  <c r="J240" i="1" s="1"/>
  <c r="I31" i="1"/>
  <c r="I67" i="1"/>
  <c r="J67" i="1" s="1" a="1"/>
  <c r="J67" i="1" s="1"/>
  <c r="I123" i="1"/>
  <c r="J123" i="1" s="1" a="1"/>
  <c r="J123" i="1" s="1"/>
  <c r="I140" i="1"/>
  <c r="J140" i="1" s="1" a="1"/>
  <c r="J140" i="1" s="1"/>
  <c r="I237" i="1"/>
  <c r="J237" i="1" s="1" a="1"/>
  <c r="J237" i="1" s="1"/>
  <c r="I239" i="1"/>
  <c r="J239" i="1" s="1" a="1"/>
  <c r="J239" i="1" s="1"/>
  <c r="I238" i="1"/>
  <c r="J238" i="1" s="1" a="1"/>
  <c r="J238" i="1" s="1"/>
  <c r="I139" i="1"/>
  <c r="I217" i="1"/>
  <c r="I138" i="1"/>
  <c r="J138" i="1" s="1" a="1"/>
  <c r="J138" i="1" s="1"/>
  <c r="I66" i="1"/>
  <c r="J66" i="1" s="1" a="1"/>
  <c r="J66" i="1" s="1"/>
  <c r="I33" i="1"/>
  <c r="J33" i="1" s="1" a="1"/>
  <c r="J33" i="1" s="1"/>
  <c r="I197" i="1"/>
  <c r="J197" i="1" s="1" a="1"/>
  <c r="J197" i="1" s="1"/>
  <c r="I166" i="1"/>
  <c r="J166" i="1" s="1" a="1"/>
  <c r="J166" i="1" s="1"/>
  <c r="I34" i="1"/>
  <c r="J34" i="1" s="1" a="1"/>
  <c r="J34" i="1" s="1"/>
  <c r="I234" i="1"/>
  <c r="J234" i="1" s="1" a="1"/>
  <c r="J234" i="1" s="1"/>
  <c r="I236" i="1"/>
  <c r="I235" i="1"/>
  <c r="J235" i="1" s="1" a="1"/>
  <c r="J235" i="1" s="1"/>
  <c r="I65" i="1"/>
  <c r="J65" i="1" s="1" a="1"/>
  <c r="J65" i="1" s="1"/>
  <c r="I18" i="1"/>
  <c r="J18" i="1" s="1" a="1"/>
  <c r="J18" i="1" s="1"/>
  <c r="I271" i="1"/>
  <c r="J271" i="1" s="1" a="1"/>
  <c r="J271" i="1" s="1"/>
  <c r="I117" i="1"/>
  <c r="J117" i="1" s="1" a="1"/>
  <c r="J117" i="1" s="1"/>
  <c r="I115" i="1"/>
  <c r="J115" i="1" s="1" a="1"/>
  <c r="J115" i="1" s="1"/>
  <c r="I116" i="1"/>
  <c r="J116" i="1" s="1" a="1"/>
  <c r="J116" i="1" s="1"/>
  <c r="I8" i="1"/>
  <c r="I9" i="1"/>
  <c r="J9" i="1" s="1" a="1"/>
  <c r="J9" i="1" s="1"/>
  <c r="I150" i="1"/>
  <c r="J150" i="1" s="1" a="1"/>
  <c r="J150" i="1" s="1"/>
  <c r="I149" i="1"/>
  <c r="J149" i="1" s="1" a="1"/>
  <c r="J149" i="1" s="1"/>
  <c r="I231" i="1"/>
  <c r="J231" i="1" s="1" a="1"/>
  <c r="J231" i="1" s="1"/>
  <c r="I233" i="1"/>
  <c r="J233" i="1" s="1" a="1"/>
  <c r="J233" i="1" s="1"/>
  <c r="I232" i="1"/>
  <c r="J232" i="1" s="1" a="1"/>
  <c r="J232" i="1" s="1"/>
  <c r="I148" i="1"/>
  <c r="I147" i="1"/>
  <c r="I75" i="1"/>
  <c r="J75" i="1" s="1" a="1"/>
  <c r="J75" i="1" s="1"/>
  <c r="I48" i="1"/>
  <c r="J48" i="1" s="1" a="1"/>
  <c r="J48" i="1" s="1"/>
  <c r="I137" i="1"/>
  <c r="J137" i="1" s="1" a="1"/>
  <c r="J137" i="1" s="1"/>
  <c r="I264" i="1"/>
  <c r="J264" i="1" s="1" a="1"/>
  <c r="J264" i="1" s="1"/>
  <c r="I265" i="1"/>
  <c r="J265" i="1" s="1" a="1"/>
  <c r="J265" i="1" s="1"/>
  <c r="I136" i="1"/>
  <c r="J136" i="1" s="1" a="1"/>
  <c r="J136" i="1" s="1"/>
  <c r="I17" i="1"/>
  <c r="J17" i="1" s="1" a="1"/>
  <c r="J17" i="1" s="1"/>
  <c r="I261" i="1"/>
  <c r="I263" i="1"/>
  <c r="J263" i="1" s="1" a="1"/>
  <c r="J263" i="1" s="1"/>
  <c r="I262" i="1"/>
  <c r="J262" i="1" s="1" a="1"/>
  <c r="J262" i="1" s="1"/>
  <c r="I209" i="1"/>
  <c r="J209" i="1" s="1" a="1"/>
  <c r="J209" i="1" s="1"/>
  <c r="I211" i="1"/>
  <c r="J211" i="1" s="1" a="1"/>
  <c r="J211" i="1" s="1"/>
  <c r="I272" i="1"/>
  <c r="J272" i="1" s="1" a="1"/>
  <c r="J272" i="1" s="1"/>
  <c r="I208" i="1"/>
  <c r="J208" i="1" s="1" a="1"/>
  <c r="J208" i="1" s="1"/>
  <c r="I210" i="1"/>
  <c r="J210" i="1" s="1" a="1"/>
  <c r="J210" i="1" s="1"/>
  <c r="I135" i="1"/>
  <c r="I212" i="1"/>
  <c r="J212" i="1" s="1" a="1"/>
  <c r="J212" i="1" s="1"/>
  <c r="I118" i="1"/>
  <c r="J118" i="1" s="1" a="1"/>
  <c r="J118" i="1" s="1"/>
  <c r="I74" i="1"/>
  <c r="J74" i="1" s="1" a="1"/>
  <c r="J74" i="1" s="1"/>
  <c r="I213" i="1"/>
  <c r="J213" i="1" s="1" a="1"/>
  <c r="J213" i="1" s="1"/>
  <c r="I119" i="1"/>
  <c r="J119" i="1" s="1" a="1"/>
  <c r="J119" i="1" s="1"/>
  <c r="I50" i="1"/>
  <c r="J50" i="1" s="1" a="1"/>
  <c r="J50" i="1" s="1"/>
  <c r="I216" i="1"/>
  <c r="I98" i="1"/>
  <c r="I134" i="1"/>
  <c r="J134" i="1" s="1" a="1"/>
  <c r="J134" i="1" s="1"/>
  <c r="I111" i="1"/>
  <c r="J111" i="1" s="1" a="1"/>
  <c r="J111" i="1" s="1"/>
  <c r="I73" i="1"/>
  <c r="J73" i="1" s="1" a="1"/>
  <c r="J73" i="1" s="1"/>
  <c r="I225" i="1"/>
  <c r="J225" i="1" s="1" a="1"/>
  <c r="J225" i="1" s="1"/>
  <c r="I72" i="1"/>
  <c r="J72" i="1" s="1" a="1"/>
  <c r="J72" i="1" s="1"/>
  <c r="I71" i="1"/>
  <c r="J71" i="1" s="1" a="1"/>
  <c r="J71" i="1" s="1"/>
  <c r="I63" i="1"/>
  <c r="J63" i="1" s="1" a="1"/>
  <c r="J63" i="1" s="1"/>
  <c r="I70" i="1"/>
  <c r="I62" i="1"/>
  <c r="J62" i="1" s="1" a="1"/>
  <c r="J62" i="1" s="1"/>
  <c r="I99" i="1"/>
  <c r="J99" i="1" s="1" a="1"/>
  <c r="J99" i="1" s="1"/>
  <c r="I133" i="1"/>
  <c r="J133" i="1" s="1" a="1"/>
  <c r="J133" i="1" s="1"/>
  <c r="I196" i="1"/>
  <c r="J196" i="1" s="1" a="1"/>
  <c r="J196" i="1" s="1"/>
  <c r="I181" i="1"/>
  <c r="J181" i="1" s="1" a="1"/>
  <c r="J181" i="1" s="1"/>
  <c r="I23" i="1"/>
  <c r="J23" i="1" s="1" a="1"/>
  <c r="J23" i="1" s="1"/>
  <c r="I20" i="1"/>
  <c r="I64" i="1"/>
  <c r="I276" i="1"/>
  <c r="J276" i="1" s="1" a="1"/>
  <c r="J276" i="1" s="1"/>
  <c r="I161" i="1"/>
  <c r="J161" i="1" s="1" a="1"/>
  <c r="J161" i="1" s="1"/>
  <c r="I163" i="1"/>
  <c r="J163" i="1" s="1" a="1"/>
  <c r="J163" i="1" s="1"/>
  <c r="I95" i="1"/>
  <c r="J95" i="1" s="1" a="1"/>
  <c r="J95" i="1" s="1"/>
  <c r="I92" i="1"/>
  <c r="J92" i="1" s="1" a="1"/>
  <c r="J92" i="1" s="1"/>
  <c r="I69" i="1"/>
  <c r="J69" i="1" s="1" a="1"/>
  <c r="J69" i="1" s="1"/>
  <c r="I13" i="1"/>
  <c r="J13" i="1" s="1" a="1"/>
  <c r="J13" i="1" s="1"/>
  <c r="I132" i="1"/>
  <c r="I94" i="1"/>
  <c r="J94" i="1" s="1" a="1"/>
  <c r="J94" i="1" s="1"/>
  <c r="I230" i="1"/>
  <c r="J230" i="1" s="1" a="1"/>
  <c r="J230" i="1" s="1"/>
  <c r="I110" i="1"/>
  <c r="J110" i="1" s="1" a="1"/>
  <c r="J110" i="1" s="1"/>
  <c r="I68" i="1"/>
  <c r="J68" i="1" s="1" a="1"/>
  <c r="J68" i="1" s="1"/>
  <c r="I61" i="1"/>
  <c r="J61" i="1" s="1" a="1"/>
  <c r="J61" i="1" s="1"/>
  <c r="I60" i="1"/>
  <c r="J60" i="1" s="1" a="1"/>
  <c r="J60" i="1" s="1"/>
  <c r="I12" i="1"/>
  <c r="J12" i="1" s="1" a="1"/>
  <c r="J12" i="1" s="1"/>
  <c r="I131" i="1"/>
  <c r="I130" i="1"/>
  <c r="J130" i="1" s="1" a="1"/>
  <c r="J130" i="1" s="1"/>
  <c r="I93" i="1"/>
  <c r="I129" i="1"/>
  <c r="J129" i="1" s="1" a="1"/>
  <c r="J129" i="1" s="1"/>
  <c r="I128" i="1"/>
  <c r="J128" i="1" s="1" a="1"/>
  <c r="J128" i="1" s="1"/>
  <c r="I146" i="1"/>
  <c r="J146" i="1" s="1" a="1"/>
  <c r="J146" i="1" s="1"/>
  <c r="I145" i="1"/>
  <c r="J145" i="1" s="1" a="1"/>
  <c r="J145" i="1" s="1"/>
  <c r="I7" i="1"/>
  <c r="J7" i="1" s="1" a="1"/>
  <c r="J7" i="1" s="1"/>
  <c r="I227" i="1"/>
  <c r="J227" i="1" s="1" a="1"/>
  <c r="J227" i="1" s="1"/>
  <c r="I88" i="1"/>
  <c r="J88" i="1" s="1" a="1"/>
  <c r="J88" i="1" s="1"/>
  <c r="I55" i="1"/>
  <c r="I54" i="1"/>
  <c r="J54" i="1" s="1" a="1"/>
  <c r="J54" i="1" s="1"/>
  <c r="I11" i="1"/>
  <c r="J11" i="1" s="1" a="1"/>
  <c r="J11" i="1" s="1"/>
  <c r="I127" i="1"/>
  <c r="J127" i="1" s="1" a="1"/>
  <c r="J127" i="1" s="1"/>
  <c r="I43" i="1"/>
  <c r="J43" i="1" s="1" a="1"/>
  <c r="J43" i="1" s="1"/>
  <c r="I42" i="1"/>
  <c r="J42" i="1" s="1" a="1"/>
  <c r="J42" i="1" s="1"/>
  <c r="I40" i="1"/>
  <c r="J40" i="1" s="1" a="1"/>
  <c r="J40" i="1" s="1"/>
  <c r="I41" i="1"/>
  <c r="J41" i="1" s="1" a="1"/>
  <c r="J41" i="1" s="1"/>
  <c r="I22" i="1"/>
  <c r="I207" i="1"/>
  <c r="J207" i="1" s="1" a="1"/>
  <c r="J207" i="1" s="1"/>
  <c r="I205" i="1"/>
  <c r="J205" i="1" s="1" a="1"/>
  <c r="J205" i="1" s="1"/>
  <c r="I183" i="1"/>
  <c r="J183" i="1" s="1" a="1"/>
  <c r="J183" i="1" s="1"/>
  <c r="I168" i="1"/>
  <c r="J168" i="1" s="1" a="1"/>
  <c r="J168" i="1" s="1"/>
  <c r="I35" i="1"/>
  <c r="J35" i="1" s="1" a="1"/>
  <c r="J35" i="1" s="1"/>
  <c r="I29" i="1"/>
  <c r="J29" i="1" s="1" a="1"/>
  <c r="J29" i="1" s="1"/>
  <c r="I5" i="1"/>
  <c r="J5" i="1" s="1" a="1"/>
  <c r="J5" i="1" s="1"/>
  <c r="I120" i="1"/>
  <c r="I3" i="1"/>
  <c r="J3" i="1" s="1" a="1"/>
  <c r="J3" i="1" s="1"/>
  <c r="I4" i="1"/>
  <c r="J4" i="1" s="1" a="1"/>
  <c r="J4" i="1" s="1"/>
  <c r="I2" i="1"/>
  <c r="J2" i="1" s="1" a="1"/>
  <c r="J2" i="1" s="1"/>
  <c r="I214" i="1"/>
  <c r="J214" i="1" s="1" a="1"/>
  <c r="J214" i="1" s="1"/>
  <c r="I164" i="1"/>
  <c r="J164" i="1" s="1" a="1"/>
  <c r="J164" i="1" s="1"/>
  <c r="I44" i="1"/>
  <c r="J44" i="1" s="1" a="1"/>
  <c r="J44" i="1" s="1"/>
  <c r="I204" i="1"/>
  <c r="J204" i="1" s="1" a="1"/>
  <c r="J204" i="1" s="1"/>
  <c r="I206" i="1"/>
  <c r="I182" i="1"/>
  <c r="J182" i="1" s="1" a="1"/>
  <c r="J182" i="1" s="1"/>
  <c r="I21" i="1"/>
  <c r="J21" i="1" s="1" a="1"/>
  <c r="J21" i="1" s="1"/>
  <c r="I79" i="1"/>
  <c r="J79" i="1" s="1" a="1"/>
  <c r="J79" i="1" s="1"/>
  <c r="I38" i="1"/>
  <c r="J38" i="1" s="1" a="1"/>
  <c r="J38" i="1" s="1"/>
  <c r="I37" i="1"/>
  <c r="J37" i="1" s="1" a="1"/>
  <c r="J37" i="1" s="1"/>
  <c r="I266" i="1"/>
  <c r="J266" i="1" s="1" a="1"/>
  <c r="J266" i="1" s="1"/>
  <c r="I158" i="1"/>
  <c r="J158" i="1" s="1" a="1"/>
  <c r="J158" i="1" s="1"/>
  <c r="I159" i="1"/>
  <c r="I157" i="1"/>
  <c r="J157" i="1" s="1" a="1"/>
  <c r="J157" i="1" s="1"/>
  <c r="I275" i="1"/>
  <c r="J275" i="1" s="1" a="1"/>
  <c r="J275" i="1" s="1"/>
  <c r="I76" i="1"/>
  <c r="J76" i="1" s="1" a="1"/>
  <c r="J76" i="1" s="1"/>
  <c r="I160" i="1"/>
  <c r="J160" i="1" s="1" a="1"/>
  <c r="J160" i="1" s="1"/>
  <c r="I162" i="1"/>
  <c r="J162" i="1" s="1" a="1"/>
  <c r="J162" i="1" s="1"/>
  <c r="I32" i="1"/>
  <c r="J32" i="1" s="1" a="1"/>
  <c r="J32" i="1" s="1"/>
  <c r="I77" i="1"/>
  <c r="J77" i="1" s="1" a="1"/>
  <c r="J77" i="1" s="1"/>
  <c r="I78" i="1"/>
  <c r="J78" i="1" s="1" a="1"/>
  <c r="J78" i="1" s="1"/>
  <c r="I91" i="1"/>
  <c r="J91" i="1" s="1" a="1"/>
  <c r="J91" i="1" s="1"/>
  <c r="I126" i="1"/>
  <c r="J126" i="1" s="1" a="1"/>
  <c r="J126" i="1" s="1"/>
  <c r="I97" i="1"/>
  <c r="J97" i="1" s="1" a="1"/>
  <c r="J97" i="1" s="1"/>
  <c r="I96" i="1"/>
  <c r="J96" i="1" s="1" a="1"/>
  <c r="J96" i="1" s="1"/>
  <c r="I267" i="1"/>
  <c r="J267" i="1" s="1" a="1"/>
  <c r="J267" i="1" s="1"/>
  <c r="I226" i="1"/>
  <c r="J226" i="1" s="1" a="1"/>
  <c r="J226" i="1" s="1"/>
  <c r="I108" i="1"/>
  <c r="J108" i="1" s="1" a="1"/>
  <c r="J108" i="1" s="1"/>
  <c r="I90" i="1"/>
  <c r="J90" i="1" s="1" a="1"/>
  <c r="J90" i="1" s="1"/>
  <c r="K260" i="1" l="1"/>
  <c r="K85" i="1"/>
  <c r="J159" i="1" a="1"/>
  <c r="J159" i="1" s="1"/>
  <c r="K159" i="1" s="1"/>
  <c r="J206" i="1" a="1"/>
  <c r="J206" i="1" s="1"/>
  <c r="K206" i="1" s="1"/>
  <c r="J120" i="1" a="1"/>
  <c r="J120" i="1" s="1"/>
  <c r="K120" i="1" s="1"/>
  <c r="J22" i="1" a="1"/>
  <c r="J22" i="1" s="1"/>
  <c r="K22" i="1" s="1"/>
  <c r="J55" i="1" a="1"/>
  <c r="J55" i="1" s="1"/>
  <c r="K55" i="1" s="1"/>
  <c r="J93" i="1" a="1"/>
  <c r="J93" i="1" s="1"/>
  <c r="K93" i="1" s="1"/>
  <c r="J131" i="1" a="1"/>
  <c r="J131" i="1" s="1"/>
  <c r="K131" i="1" s="1"/>
  <c r="J132" i="1" a="1"/>
  <c r="J132" i="1" s="1"/>
  <c r="K132" i="1" s="1"/>
  <c r="J64" i="1" a="1"/>
  <c r="J64" i="1" s="1"/>
  <c r="K64" i="1" s="1"/>
  <c r="J20" i="1" a="1"/>
  <c r="J20" i="1" s="1"/>
  <c r="K20" i="1" s="1"/>
  <c r="J70" i="1" a="1"/>
  <c r="J70" i="1" s="1"/>
  <c r="K70" i="1" s="1"/>
  <c r="J98" i="1" a="1"/>
  <c r="J98" i="1" s="1"/>
  <c r="K98" i="1" s="1"/>
  <c r="J216" i="1" a="1"/>
  <c r="J216" i="1" s="1"/>
  <c r="K216" i="1" s="1"/>
  <c r="J135" i="1" a="1"/>
  <c r="J135" i="1" s="1"/>
  <c r="K135" i="1" s="1"/>
  <c r="J261" i="1" a="1"/>
  <c r="J261" i="1" s="1"/>
  <c r="K261" i="1" s="1"/>
  <c r="J147" i="1" a="1"/>
  <c r="J147" i="1" s="1"/>
  <c r="K147" i="1" s="1"/>
  <c r="J148" i="1" a="1"/>
  <c r="J148" i="1" s="1"/>
  <c r="K148" i="1" s="1"/>
  <c r="J8" i="1" a="1"/>
  <c r="J8" i="1" s="1"/>
  <c r="K8" i="1" s="1"/>
  <c r="J236" i="1" a="1"/>
  <c r="J236" i="1" s="1"/>
  <c r="K236" i="1" s="1"/>
  <c r="J217" i="1" a="1"/>
  <c r="J217" i="1" s="1"/>
  <c r="K217" i="1" s="1"/>
  <c r="J139" i="1" a="1"/>
  <c r="J139" i="1" s="1"/>
  <c r="K139" i="1" s="1"/>
  <c r="J31" i="1" a="1"/>
  <c r="J31" i="1" s="1"/>
  <c r="K31" i="1" s="1"/>
  <c r="J124" i="1" a="1"/>
  <c r="J124" i="1" s="1"/>
  <c r="K124" i="1" s="1"/>
  <c r="J28" i="1" a="1"/>
  <c r="J28" i="1" s="1"/>
  <c r="K28" i="1" s="1"/>
  <c r="J143" i="1" a="1"/>
  <c r="J143" i="1" s="1"/>
  <c r="K143" i="1" s="1"/>
  <c r="J25" i="1" a="1"/>
  <c r="J25" i="1" s="1"/>
  <c r="K25" i="1" s="1"/>
  <c r="J104" i="1" a="1"/>
  <c r="J104" i="1" s="1"/>
  <c r="K104" i="1" s="1"/>
  <c r="J53" i="1" a="1"/>
  <c r="J53" i="1" s="1"/>
  <c r="K53" i="1" s="1"/>
  <c r="J178" i="1" a="1"/>
  <c r="J178" i="1" s="1"/>
  <c r="K178" i="1" s="1"/>
  <c r="J180" i="1" a="1"/>
  <c r="J180" i="1" s="1"/>
  <c r="K180" i="1" s="1"/>
  <c r="J186" i="1" a="1"/>
  <c r="J186" i="1" s="1"/>
  <c r="K186" i="1" s="1"/>
  <c r="J187" i="1" a="1"/>
  <c r="J187" i="1" s="1"/>
  <c r="K187" i="1" s="1"/>
  <c r="J223" i="1" a="1"/>
  <c r="J223" i="1" s="1"/>
  <c r="K223" i="1" s="1"/>
  <c r="J192" i="1" a="1"/>
  <c r="J192" i="1" s="1"/>
  <c r="K192" i="1" s="1"/>
  <c r="J193" i="1" a="1"/>
  <c r="J193" i="1" s="1"/>
  <c r="K193" i="1" s="1"/>
  <c r="J220" i="1" a="1"/>
  <c r="J220" i="1" s="1"/>
  <c r="K220" i="1" s="1"/>
  <c r="J45" i="1" a="1"/>
  <c r="J45" i="1" s="1"/>
  <c r="K45" i="1" s="1"/>
  <c r="J250" i="1" a="1"/>
  <c r="J250" i="1" s="1"/>
  <c r="K250" i="1" s="1"/>
  <c r="J251" i="1" a="1"/>
  <c r="J251" i="1" s="1"/>
  <c r="K251" i="1" s="1"/>
  <c r="J82" i="1" a="1"/>
  <c r="J82" i="1" s="1"/>
  <c r="K82" i="1" s="1"/>
  <c r="J253" i="1" a="1"/>
  <c r="J253" i="1" s="1"/>
  <c r="K253" i="1" s="1"/>
  <c r="J57" i="1" a="1"/>
  <c r="J57" i="1" s="1"/>
  <c r="K57" i="1" s="1"/>
  <c r="J259" i="1" a="1"/>
  <c r="J259" i="1" s="1"/>
  <c r="K259" i="1" s="1"/>
  <c r="J218" i="1" a="1"/>
  <c r="J218" i="1" s="1"/>
  <c r="K218" i="1" s="1"/>
  <c r="K78" i="1"/>
  <c r="K90" i="1"/>
  <c r="K234" i="1"/>
  <c r="K164" i="1"/>
  <c r="K63" i="1"/>
  <c r="K240" i="1"/>
  <c r="K10" i="1"/>
  <c r="K87" i="1"/>
  <c r="K42" i="1"/>
  <c r="K210" i="1"/>
  <c r="K125" i="1"/>
  <c r="K105" i="1"/>
  <c r="K165" i="1"/>
  <c r="K46" i="1"/>
  <c r="K12" i="1"/>
  <c r="K116" i="1"/>
  <c r="K170" i="1"/>
  <c r="K255" i="1"/>
  <c r="K162" i="1"/>
  <c r="K13" i="1"/>
  <c r="K179" i="1"/>
  <c r="K17" i="1"/>
  <c r="K146" i="1"/>
  <c r="K129" i="1"/>
  <c r="K263" i="1"/>
  <c r="K138" i="1"/>
  <c r="K26" i="1"/>
  <c r="K151" i="1"/>
  <c r="K113" i="1"/>
  <c r="K189" i="1"/>
  <c r="K15" i="1"/>
  <c r="K122" i="1"/>
  <c r="K270" i="1"/>
  <c r="K79" i="1"/>
  <c r="K44" i="1"/>
  <c r="K11" i="1"/>
  <c r="K94" i="1"/>
  <c r="K275" i="1"/>
  <c r="K214" i="1"/>
  <c r="K97" i="1"/>
  <c r="K32" i="1"/>
  <c r="K4" i="1"/>
  <c r="K43" i="1"/>
  <c r="K276" i="1"/>
  <c r="K126" i="1"/>
  <c r="K38" i="1"/>
  <c r="K35" i="1"/>
  <c r="K127" i="1"/>
  <c r="K227" i="1"/>
  <c r="K155" i="1"/>
  <c r="K269" i="1"/>
  <c r="K19" i="1"/>
  <c r="K222" i="1"/>
  <c r="K249" i="1"/>
  <c r="K258" i="1"/>
  <c r="K235" i="1"/>
  <c r="K89" i="1"/>
  <c r="K212" i="1"/>
  <c r="K226" i="1"/>
  <c r="K21" i="1"/>
  <c r="K168" i="1"/>
  <c r="K7" i="1"/>
  <c r="K152" i="1"/>
  <c r="K36" i="1"/>
  <c r="K174" i="1"/>
  <c r="K221" i="1"/>
  <c r="K194" i="1"/>
  <c r="K6" i="1"/>
  <c r="K121" i="1"/>
  <c r="K183" i="1"/>
  <c r="K40" i="1"/>
  <c r="K130" i="1"/>
  <c r="K9" i="1"/>
  <c r="K80" i="1"/>
  <c r="K167" i="1"/>
  <c r="K169" i="1"/>
  <c r="K144" i="1"/>
  <c r="K215" i="1"/>
  <c r="K83" i="1"/>
  <c r="K160" i="1"/>
  <c r="K134" i="1"/>
  <c r="K142" i="1"/>
  <c r="K267" i="1"/>
  <c r="K76" i="1"/>
  <c r="K266" i="1"/>
  <c r="K205" i="1"/>
  <c r="K145" i="1"/>
  <c r="K202" i="1"/>
  <c r="K177" i="1"/>
  <c r="K39" i="1"/>
  <c r="K190" i="1"/>
  <c r="K47" i="1"/>
  <c r="K256" i="1"/>
  <c r="K62" i="1"/>
  <c r="K75" i="1"/>
  <c r="K67" i="1"/>
  <c r="K96" i="1"/>
  <c r="K37" i="1"/>
  <c r="K2" i="1"/>
  <c r="K29" i="1"/>
  <c r="K128" i="1"/>
  <c r="K274" i="1"/>
  <c r="K175" i="1"/>
  <c r="K154" i="1"/>
  <c r="K106" i="1"/>
  <c r="K81" i="1"/>
  <c r="K252" i="1"/>
  <c r="K108" i="1"/>
  <c r="K204" i="1"/>
  <c r="K88" i="1"/>
  <c r="K60" i="1"/>
  <c r="K68" i="1"/>
  <c r="K225" i="1"/>
  <c r="K264" i="1"/>
  <c r="K197" i="1"/>
  <c r="K241" i="1"/>
  <c r="K71" i="1"/>
  <c r="K136" i="1"/>
  <c r="K34" i="1"/>
  <c r="K230" i="1"/>
  <c r="K161" i="1"/>
  <c r="K99" i="1"/>
  <c r="K111" i="1"/>
  <c r="K118" i="1"/>
  <c r="K262" i="1"/>
  <c r="K48" i="1"/>
  <c r="K150" i="1"/>
  <c r="K65" i="1"/>
  <c r="K66" i="1"/>
  <c r="K123" i="1"/>
  <c r="K27" i="1"/>
  <c r="K107" i="1"/>
  <c r="K245" i="1"/>
  <c r="K14" i="1"/>
  <c r="K101" i="1"/>
  <c r="K100" i="1"/>
  <c r="K114" i="1"/>
  <c r="K173" i="1"/>
  <c r="K188" i="1"/>
  <c r="K195" i="1"/>
  <c r="K30" i="1"/>
  <c r="K51" i="1"/>
  <c r="K84" i="1"/>
  <c r="K91" i="1"/>
  <c r="K157" i="1"/>
  <c r="K182" i="1"/>
  <c r="K3" i="1"/>
  <c r="K207" i="1"/>
  <c r="K54" i="1"/>
  <c r="K61" i="1"/>
  <c r="K110" i="1"/>
  <c r="K92" i="1"/>
  <c r="K163" i="1"/>
  <c r="K181" i="1"/>
  <c r="K133" i="1"/>
  <c r="K72" i="1"/>
  <c r="K73" i="1"/>
  <c r="K119" i="1"/>
  <c r="K74" i="1"/>
  <c r="K272" i="1"/>
  <c r="K209" i="1"/>
  <c r="K265" i="1"/>
  <c r="K137" i="1"/>
  <c r="K233" i="1"/>
  <c r="K149" i="1"/>
  <c r="K117" i="1"/>
  <c r="K18" i="1"/>
  <c r="K166" i="1"/>
  <c r="K33" i="1"/>
  <c r="K239" i="1"/>
  <c r="K140" i="1"/>
  <c r="K243" i="1"/>
  <c r="K141" i="1"/>
  <c r="K200" i="1"/>
  <c r="K109" i="1"/>
  <c r="K244" i="1"/>
  <c r="K247" i="1"/>
  <c r="K201" i="1"/>
  <c r="K273" i="1"/>
  <c r="K185" i="1"/>
  <c r="K203" i="1"/>
  <c r="K171" i="1"/>
  <c r="K24" i="1"/>
  <c r="K268" i="1"/>
  <c r="K112" i="1"/>
  <c r="K103" i="1"/>
  <c r="K172" i="1"/>
  <c r="K102" i="1"/>
  <c r="K176" i="1"/>
  <c r="K219" i="1"/>
  <c r="K191" i="1"/>
  <c r="K153" i="1"/>
  <c r="K199" i="1"/>
  <c r="K49" i="1"/>
  <c r="K224" i="1"/>
  <c r="K248" i="1"/>
  <c r="K16" i="1"/>
  <c r="K254" i="1"/>
  <c r="K56" i="1"/>
  <c r="K257" i="1"/>
  <c r="K156" i="1"/>
  <c r="K58" i="1"/>
  <c r="K86" i="1"/>
  <c r="K228" i="1"/>
  <c r="K77" i="1"/>
  <c r="K158" i="1"/>
  <c r="K5" i="1"/>
  <c r="K41" i="1"/>
  <c r="K69" i="1"/>
  <c r="K95" i="1"/>
  <c r="K50" i="1"/>
  <c r="K213" i="1"/>
  <c r="K232" i="1"/>
  <c r="K231" i="1"/>
  <c r="K238" i="1"/>
  <c r="K237" i="1"/>
  <c r="K246" i="1"/>
  <c r="K59" i="1"/>
  <c r="K229" i="1"/>
  <c r="K23" i="1"/>
  <c r="K196" i="1"/>
  <c r="K208" i="1"/>
  <c r="K211" i="1"/>
  <c r="K115" i="1"/>
  <c r="K271" i="1"/>
  <c r="K198" i="1"/>
  <c r="K242" i="1"/>
  <c r="K184" i="1"/>
  <c r="K52" i="1"/>
</calcChain>
</file>

<file path=xl/sharedStrings.xml><?xml version="1.0" encoding="utf-8"?>
<sst xmlns="http://schemas.openxmlformats.org/spreadsheetml/2006/main" count="2349" uniqueCount="198">
  <si>
    <t>JOURNAL</t>
  </si>
  <si>
    <t>DATE</t>
  </si>
  <si>
    <t>COMPTE</t>
  </si>
  <si>
    <t>LIBELLE COMPTE</t>
  </si>
  <si>
    <t>LIBELLE</t>
  </si>
  <si>
    <t>DEBIT</t>
  </si>
  <si>
    <t>CREDIT</t>
  </si>
  <si>
    <t>TAUX TVA</t>
  </si>
  <si>
    <t>TVA CALCULEE</t>
  </si>
  <si>
    <t>TVA COMPTA</t>
  </si>
  <si>
    <t>ECART</t>
  </si>
  <si>
    <t>HA</t>
  </si>
  <si>
    <t>LOYER GOLF COUNTRY</t>
  </si>
  <si>
    <t>GOLF COUNTRY CLUB DE NICE  - LOYER 02/15</t>
  </si>
  <si>
    <t>ACHATS FOURNITURES / PETIT EQUIPEMENT</t>
  </si>
  <si>
    <t>IKEA CB</t>
  </si>
  <si>
    <t>RETIF CB</t>
  </si>
  <si>
    <t>LOCATIONS DIVERSES</t>
  </si>
  <si>
    <t>SALON DU GOLF</t>
  </si>
  <si>
    <t>FRAIS ACCESSOIRES SUR ACHATS</t>
  </si>
  <si>
    <t>GOLF ETC NATAIL SARL CHEQUE</t>
  </si>
  <si>
    <t>PUBLICITEE</t>
  </si>
  <si>
    <t>FRAIS POSTAUX TTC</t>
  </si>
  <si>
    <t>LA POSTE</t>
  </si>
  <si>
    <t>GOLF COUNTRY CLUB DE NICE  - LOYER 0315</t>
  </si>
  <si>
    <t>FAC COPIE IMPRIMEUR CHEQUE</t>
  </si>
  <si>
    <t>FAC COPIE IMPRIMEUR CB</t>
  </si>
  <si>
    <t>CARBURANT GAZOLE TTC</t>
  </si>
  <si>
    <t>CARBURANT TOTAL CB</t>
  </si>
  <si>
    <t>ACHATS MARCHANDISES</t>
  </si>
  <si>
    <t>MICROSTAR CHEQUE</t>
  </si>
  <si>
    <t>VIPARIS FACT EXPOSANT</t>
  </si>
  <si>
    <t>ACHATS EMBALLAGES NON RECUPERABLES 0%</t>
  </si>
  <si>
    <t>MALCO TEXTILE BUSINESS IMPORT</t>
  </si>
  <si>
    <t>ACHATS MARCHANDISES IMPORT</t>
  </si>
  <si>
    <t>ACHATS FOURNITURES / PETIT EQUIPEMENT  5.5%</t>
  </si>
  <si>
    <t>S.P.S</t>
  </si>
  <si>
    <t>CARREFOUR  CHEQUE</t>
  </si>
  <si>
    <t>FAC IMPRIMEUR  CHEQUE 4894937</t>
  </si>
  <si>
    <t>CARBURANT BP AIRE ST CB</t>
  </si>
  <si>
    <t>MISSIONS DEPLACEMENTS BESMA GUEMRI</t>
  </si>
  <si>
    <t>PEAGES ASF CB</t>
  </si>
  <si>
    <t>PEAGES VINCI CB</t>
  </si>
  <si>
    <t>MISSIONS DEPLACEMENTS TTC</t>
  </si>
  <si>
    <t>CHAMPAGNE DAUTEL CADOT  ESPECES</t>
  </si>
  <si>
    <t>MR BRICOLAGE CB</t>
  </si>
  <si>
    <t>RATP CB</t>
  </si>
  <si>
    <t>2L ORGANISATION CB</t>
  </si>
  <si>
    <t>RECEPTION 10%</t>
  </si>
  <si>
    <t>RECEPTION 20%</t>
  </si>
  <si>
    <t>JUPITER SARL CARTE VISITE</t>
  </si>
  <si>
    <t>ADAGIO PARISTTC</t>
  </si>
  <si>
    <t>CARBURANT LECLERC CB TTC</t>
  </si>
  <si>
    <t>CARBURANT TOTAL CB TTC</t>
  </si>
  <si>
    <t>PEAGES APRRCB</t>
  </si>
  <si>
    <t>CARBURANT CARREFOUR</t>
  </si>
  <si>
    <t>CARREFOUR CHEQUE 48949380</t>
  </si>
  <si>
    <t>RECEPTION 5.5%</t>
  </si>
  <si>
    <t>CARREFOUR LOCATION VEHICULE</t>
  </si>
  <si>
    <t>BQUE</t>
  </si>
  <si>
    <t>SERVICE BANCAIRE</t>
  </si>
  <si>
    <t>AVOIR COTIS CONTRAT PRO GLOBAL</t>
  </si>
  <si>
    <t>F COMISSION D'INTERVENTION</t>
  </si>
  <si>
    <t>FACT CIC SGT - DONT TVA 1.10</t>
  </si>
  <si>
    <t>RETIF CHEQUE</t>
  </si>
  <si>
    <t>ASSED SARL CHEQUE</t>
  </si>
  <si>
    <t>LA POSTE CB</t>
  </si>
  <si>
    <t>GOLF COUNTRY CLUB DE NICE  LOYER 0415</t>
  </si>
  <si>
    <t>F COMMISSION D'INTERVENTION</t>
  </si>
  <si>
    <t>FAC CIC SGT - DONT TVA 1.10</t>
  </si>
  <si>
    <t>INTERETS / FRAIS</t>
  </si>
  <si>
    <t>RETRO FAC CIC SGT - DU 01/04/2015</t>
  </si>
  <si>
    <t>GOLF COUNTRY CLUB DE NICE  LOYER 0515</t>
  </si>
  <si>
    <t>ELECTRICITE</t>
  </si>
  <si>
    <t>GOLF COUNTRY CLUB DE NICE  ELECTRICITE  0115 A 0515</t>
  </si>
  <si>
    <t>GOLF COUNTRY CLUB DE NICE  LOYER 0615</t>
  </si>
  <si>
    <t>Transports de biens et transports collectifs du personnel</t>
  </si>
  <si>
    <t>WFS CHEQUE 4894953</t>
  </si>
  <si>
    <t>FAC CIC SGT</t>
  </si>
  <si>
    <t>CARBURANT BP AIRE CB</t>
  </si>
  <si>
    <t>CARBURANT CARREFOUR CB</t>
  </si>
  <si>
    <t>PEAGES SANEF CB</t>
  </si>
  <si>
    <t>HOTELS B&amp;B CB</t>
  </si>
  <si>
    <t>FAC CIC SGT DONT TVA 1.10</t>
  </si>
  <si>
    <t>RESTAU VILLAGE DORSEL PARIS</t>
  </si>
  <si>
    <t>HALLYNCK ET FILS</t>
  </si>
  <si>
    <t>RESTAU BUFFALO</t>
  </si>
  <si>
    <t>DLM LOCATION CB</t>
  </si>
  <si>
    <t>INTERMARCHE LOCATION CHEQUE</t>
  </si>
  <si>
    <t>PHENIX SAS</t>
  </si>
  <si>
    <t>INTERMARCHE LOCATION CB</t>
  </si>
  <si>
    <t>PERLE &amp; CO CB</t>
  </si>
  <si>
    <t>TRANSPORT TRANSAVIA CB</t>
  </si>
  <si>
    <t>FORFAIT SERVICE RUCHES</t>
  </si>
  <si>
    <t>RUCHE D'ENTREPRISE LOYER 12/15</t>
  </si>
  <si>
    <t>LOYER RUCHES</t>
  </si>
  <si>
    <t>CHARGE LOCATIVE RUCHES</t>
  </si>
  <si>
    <t>BABOU CB</t>
  </si>
  <si>
    <t>COMCB07666 TPE</t>
  </si>
  <si>
    <t>RUCHE D'ENTREPRISE 0116</t>
  </si>
  <si>
    <t>AU BUREAU RESTAU</t>
  </si>
  <si>
    <t>INTERMARCHE CB</t>
  </si>
  <si>
    <t>TOP OFFICE CB</t>
  </si>
  <si>
    <t>CARBURANT - TOTAL ACCES CB</t>
  </si>
  <si>
    <t>RUCHE D'ENTREPRISE 0216</t>
  </si>
  <si>
    <t>PARKING TTC</t>
  </si>
  <si>
    <t>PARKING CB</t>
  </si>
  <si>
    <t>MISSIONS DEPLACEMENTS 20%</t>
  </si>
  <si>
    <t>RUCHE D'ENTREPRISE 0316</t>
  </si>
  <si>
    <t>FRAIS POSTAUX 20%</t>
  </si>
  <si>
    <t>CARBURANT TOTAL ACCESS CB</t>
  </si>
  <si>
    <t>RUCHE D'ENTREPRISE 0416</t>
  </si>
  <si>
    <t>CARBURANT GAZOLE CARREFOUR CB</t>
  </si>
  <si>
    <t>ACHATS FOURNITURES / PETIT EQUIPEMENT 10%</t>
  </si>
  <si>
    <t>HONORAIRES COMPTABLES</t>
  </si>
  <si>
    <t>KPMG - 1ER AC HONORAIRES 2016</t>
  </si>
  <si>
    <t>LOCATION ABONNEMENT TPE</t>
  </si>
  <si>
    <t>EURO-INFORMATION PRLV 0416 / 06-16 TPE</t>
  </si>
  <si>
    <t>RUCHE D'ENTREPRISE 0516</t>
  </si>
  <si>
    <t>CARBURANT ESSO INTRA CB</t>
  </si>
  <si>
    <t>CARBURANT EP CB</t>
  </si>
  <si>
    <t>PARKING</t>
  </si>
  <si>
    <t>PEAGES SAPN CB</t>
  </si>
  <si>
    <t>UPS FACTURE TRANSITAIRE IMPORT</t>
  </si>
  <si>
    <t>REMUNERATION DU TRANSITAIRE</t>
  </si>
  <si>
    <t>FAC.CIC SGT16005230292966</t>
  </si>
  <si>
    <t>MISSIONS DEPLACEMENTS BESMA GUEMRI TTC</t>
  </si>
  <si>
    <t>HOTELS LACANAU TTC BESMA GUEMRI</t>
  </si>
  <si>
    <t>EURO-INFORMATION TPE/MONETICO</t>
  </si>
  <si>
    <t>LECLERC BESMA GUEMRI ESPECES</t>
  </si>
  <si>
    <t>LECLERC  ESPECES</t>
  </si>
  <si>
    <t>HOTELS CAMPANILE NIMES BESMA GUEMRI</t>
  </si>
  <si>
    <t>LEADER PRICE BESMA GUEMRI ESPECES</t>
  </si>
  <si>
    <t>PEAGES ASF BESMA GUEMRI CB</t>
  </si>
  <si>
    <t>CARBURANT BESMA GUEMRI TTC</t>
  </si>
  <si>
    <t>CARBURANT CASINO BESMA GUEMRI CB</t>
  </si>
  <si>
    <t>HOTELS CAMPANILE CARCASSONNE BESMA GUEMRI</t>
  </si>
  <si>
    <t>PARKING BESMA GUEMRI</t>
  </si>
  <si>
    <t>PARKING TOULOUSE BESMA GUEMRI CB</t>
  </si>
  <si>
    <t>RECEPTION BESMA GUEMRI 5.5%</t>
  </si>
  <si>
    <t>SUPER U BESMA GUEMRI CB</t>
  </si>
  <si>
    <t>RECEPTION BESMA GUEMRI 10%</t>
  </si>
  <si>
    <t>CARBURANT U EXPRESS BESMA GUEMRI CB</t>
  </si>
  <si>
    <t>INTERMARCHE BESMA GUEMRI ESPECES</t>
  </si>
  <si>
    <t>PEAGES ATLANDES BESMA GUEMRI CB</t>
  </si>
  <si>
    <t>CARREFOUR BESMA GUEMRI ESPECES</t>
  </si>
  <si>
    <t>HOTELS LA PLAGE BIARRITZ</t>
  </si>
  <si>
    <t>RESTAU PIZZERIA BESMA GUEMRI</t>
  </si>
  <si>
    <t>ACHATS FOURNITURES / PETIT EQUIPEMENT TTC</t>
  </si>
  <si>
    <t>AUCHAN CB</t>
  </si>
  <si>
    <t>CARBURANT AUCHAN BESMA GUEMRI CB</t>
  </si>
  <si>
    <t>HOTELS CAMPANILE ORLEANS BESMA GUEMRI CB</t>
  </si>
  <si>
    <t>PEAGES COFIROUTE BESMA GUEMRI CB</t>
  </si>
  <si>
    <t>RESTAU MCDO BESMA GUEMRI</t>
  </si>
  <si>
    <t>HOTELS PREMIERE CLASSE TOURCOING BESMA GUEMRI CB</t>
  </si>
  <si>
    <t>PEAGES SANEF BESMA GUEMRI CB</t>
  </si>
  <si>
    <t>FRAIS POSTAUX BESMA GUEMRI</t>
  </si>
  <si>
    <t>LA POSTE BESMA GUEMRI</t>
  </si>
  <si>
    <t>HOTELS LEMON ARQUES BESMA GUEMRI CB</t>
  </si>
  <si>
    <t>RESTAU MCDO BESMA GUEMRI ESPECES</t>
  </si>
  <si>
    <t>LECLERC BESMA GUEMRI CB</t>
  </si>
  <si>
    <t>RESTAU MCDO BESMA GUEMRI CB</t>
  </si>
  <si>
    <t>CARBURANT RELAIS LEZENNES CB</t>
  </si>
  <si>
    <t>COMCB00007 NB0003 TPE675981101</t>
  </si>
  <si>
    <t>COMCB00034 NB0001 TPE675981101</t>
  </si>
  <si>
    <t>COMCB00035 NB0001 TPE675981101</t>
  </si>
  <si>
    <t>DESIGN TEXTILE TUNISIE TTC</t>
  </si>
  <si>
    <t>FAC.CIC SGT16005230348778</t>
  </si>
  <si>
    <t>RESTAU RELAIS GOURMAND CHEQUE</t>
  </si>
  <si>
    <t>EURO-INFORMATION MONETICO</t>
  </si>
  <si>
    <t>REPRO-CENTER CHEQUE 3841676</t>
  </si>
  <si>
    <t>RUCHE D'ENTREPRISE 0716</t>
  </si>
  <si>
    <t>CHARGES LOCATIVES ELECTRICITE RUCHES</t>
  </si>
  <si>
    <t>PEAGES COFIROUTE CB</t>
  </si>
  <si>
    <t>FAC.CIC SGT16005230406586</t>
  </si>
  <si>
    <t>KPMG DEUXIEME ACOMPTE 2016</t>
  </si>
  <si>
    <t>RUCHE D'ENTREPRISE 0816</t>
  </si>
  <si>
    <t>F COMMISSION D INTERVENTION</t>
  </si>
  <si>
    <t>FAC.CIC SGT16005230463359</t>
  </si>
  <si>
    <t>RUCHE D'ENTREPRISE 0916</t>
  </si>
  <si>
    <t>AIRBNB BESMA GUEMRI  TTC CB</t>
  </si>
  <si>
    <t>LIDL CB</t>
  </si>
  <si>
    <t>RESTAU LA CHICOREE</t>
  </si>
  <si>
    <t>THE FRENCH TALENTS ABO 0916 A 0917</t>
  </si>
  <si>
    <t>FAC.CIC SGT16005230519225</t>
  </si>
  <si>
    <t>FAC.CIC SGT16005230576872</t>
  </si>
  <si>
    <t>FAC.CIC SGT16005230634125</t>
  </si>
  <si>
    <t>FRAIS PAIE CB OP 148 000   TND</t>
  </si>
  <si>
    <t>RETRO   F COMMISSION D INTERVEN</t>
  </si>
  <si>
    <t>FAC.CIC SGT16005230690811</t>
  </si>
  <si>
    <t>TVA DEDUCTIBLE ABS</t>
  </si>
  <si>
    <t>EXO</t>
  </si>
  <si>
    <t/>
  </si>
  <si>
    <t>MONTANT D ARRONDI</t>
  </si>
  <si>
    <t>MONTANT C ARRONDI</t>
  </si>
  <si>
    <t>https://forum.excel-pratique.com/excel/recherche-avec-plusieurs-conditions-t97266.html?uid=36100</t>
  </si>
  <si>
    <t>Onglet 
HA</t>
  </si>
  <si>
    <t>Onglet
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</si>
</sst>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[Red]\-#,##0.00\ "/>
  </numFmts>
  <fonts count="6" x14ac:knownFonts="1">
    <font>
      <sz val="10"/>
      <name val="Arial"/>
    </font>
    <font>
      <b/>
      <sz val="12"/>
      <color rgb="FF00338D"/>
      <name val="Calibri"/>
      <family val="2"/>
      <scheme val="minor"/>
    </font>
    <font>
      <sz val="10"/>
      <color rgb="FF00338D"/>
      <name val="Calibri"/>
      <family val="2"/>
      <scheme val="minor"/>
    </font>
    <font>
      <u/>
      <sz val="10"/>
      <color theme="10"/>
      <name val="Arial"/>
    </font>
    <font>
      <sz val="10"/>
      <name val="Arial"/>
    </font>
    <font>
      <b/>
      <sz val="12"/>
      <color rgb="FF00338D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double">
        <color rgb="FF0B458B"/>
      </left>
      <right/>
      <top style="double">
        <color rgb="FF0B458B"/>
      </top>
      <bottom style="double">
        <color rgb="FF0B458B"/>
      </bottom>
      <diagonal/>
    </border>
    <border>
      <left style="double">
        <color rgb="FF0B458B"/>
      </left>
      <right style="double">
        <color rgb="FF0B458B"/>
      </right>
      <top style="double">
        <color rgb="FF0B458B"/>
      </top>
      <bottom style="double">
        <color rgb="FF0B458B"/>
      </bottom>
      <diagonal/>
    </border>
    <border>
      <left/>
      <right style="double">
        <color rgb="FF0B458B"/>
      </right>
      <top style="double">
        <color rgb="FF0B458B"/>
      </top>
      <bottom style="double">
        <color rgb="FF0B458B"/>
      </bottom>
      <diagonal/>
    </border>
    <border>
      <left style="double">
        <color rgb="FF0B458B"/>
      </left>
      <right/>
      <top/>
      <bottom/>
      <diagonal/>
    </border>
    <border>
      <left style="double">
        <color rgb="FF0B458B"/>
      </left>
      <right style="double">
        <color rgb="FF0B458B"/>
      </right>
      <top/>
      <bottom/>
      <diagonal/>
    </border>
    <border>
      <left/>
      <right style="double">
        <color rgb="FF0B458B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1" fillId="0" borderId="1" xfId="0" applyNumberFormat="1" applyFont="1" applyFill="1" applyBorder="1" applyAlignment="1" applyProtection="1">
      <alignment horizontal="center" vertical="center" wrapText="1"/>
    </xf>
    <xf numFmtId="0" fontId="1" fillId="0" borderId="2" xfId="0" applyNumberFormat="1" applyFont="1" applyFill="1" applyBorder="1" applyAlignment="1" applyProtection="1">
      <alignment horizontal="center" vertical="center"/>
    </xf>
    <xf numFmtId="0" fontId="1" fillId="0" borderId="1" xfId="0" applyNumberFormat="1" applyFont="1" applyFill="1" applyBorder="1" applyAlignment="1" applyProtection="1">
      <alignment horizontal="center" vertical="center"/>
    </xf>
    <xf numFmtId="0" fontId="1" fillId="0" borderId="3" xfId="0" applyNumberFormat="1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</xf>
    <xf numFmtId="14" fontId="2" fillId="0" borderId="5" xfId="0" applyNumberFormat="1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left" vertical="center" indent="1"/>
    </xf>
    <xf numFmtId="0" fontId="2" fillId="0" borderId="5" xfId="0" applyFont="1" applyFill="1" applyBorder="1" applyAlignment="1" applyProtection="1">
      <alignment horizontal="left" vertical="center" indent="1"/>
    </xf>
    <xf numFmtId="164" fontId="2" fillId="0" borderId="5" xfId="0" applyNumberFormat="1" applyFont="1" applyFill="1" applyBorder="1" applyAlignment="1" applyProtection="1">
      <alignment horizontal="center" vertical="center"/>
    </xf>
    <xf numFmtId="10" fontId="2" fillId="0" borderId="5" xfId="0" applyNumberFormat="1" applyFont="1" applyFill="1" applyBorder="1" applyAlignment="1" applyProtection="1">
      <alignment horizontal="center" vertical="center"/>
      <protection locked="0"/>
    </xf>
    <xf numFmtId="164" fontId="2" fillId="0" borderId="6" xfId="0" applyNumberFormat="1" applyFont="1" applyFill="1" applyBorder="1" applyAlignment="1" applyProtection="1">
      <alignment horizontal="center" vertical="center"/>
    </xf>
    <xf numFmtId="0" fontId="1" fillId="0" borderId="2" xfId="0" applyNumberFormat="1" applyFont="1" applyFill="1" applyBorder="1" applyAlignment="1" applyProtection="1">
      <alignment horizontal="center" vertical="center" wrapText="1"/>
    </xf>
    <xf numFmtId="0" fontId="3" fillId="0" borderId="0" xfId="1" applyNumberFormat="1" applyFill="1" applyBorder="1" applyAlignment="1" applyProtection="1">
      <alignment horizontal="left" vertical="center"/>
    </xf>
    <xf numFmtId="43" fontId="0" fillId="0" borderId="0" xfId="2" applyFont="1"/>
    <xf numFmtId="0" fontId="5" fillId="0" borderId="2" xfId="0" applyNumberFormat="1" applyFont="1" applyFill="1" applyBorder="1" applyAlignment="1" applyProtection="1">
      <alignment horizontal="center" vertical="center"/>
    </xf>
    <xf numFmtId="43" fontId="0" fillId="0" borderId="0" xfId="2" applyNumberFormat="1" applyFont="1"/>
    <xf numFmtId="0" fontId="5" fillId="0" borderId="2" xfId="0" applyNumberFormat="1" applyFont="1" applyFill="1" applyBorder="1" applyAlignment="1" applyProtection="1">
      <alignment horizontal="center" vertical="center" wrapText="1"/>
    </xf>
    <xf numFmtId="43" fontId="5" fillId="0" borderId="2" xfId="2" applyNumberFormat="1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left" vertical="center" indent="1"/>
    </xf>
    <xf numFmtId="164" fontId="2" fillId="2" borderId="5" xfId="0" applyNumberFormat="1" applyFont="1" applyFill="1" applyBorder="1" applyAlignment="1" applyProtection="1">
      <alignment horizontal="center" vertical="center"/>
    </xf>
    <xf numFmtId="10" fontId="2" fillId="2" borderId="5" xfId="0" applyNumberFormat="1" applyFont="1" applyFill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326572</xdr:colOff>
      <xdr:row>6</xdr:row>
      <xdr:rowOff>136071</xdr:rowOff>
    </xdr:from>
    <xdr:to>
      <xdr:col>7</xdr:col>
      <xdr:colOff>408214</xdr:colOff>
      <xdr:row>12</xdr:row>
      <xdr:rowOff>40821</xdr:rowOff>
    </xdr:to>
    <xdr:sp macro="[0]!DebutCode" textlink="">
      <xdr:nvSpPr>
        <xdr:cNvPr id="2" name="Hexagone 1"/>
        <xdr:cNvSpPr/>
      </xdr:nvSpPr>
      <xdr:spPr>
        <a:xfrm>
          <a:off x="9130393" y="1741714"/>
          <a:ext cx="2041071" cy="1047750"/>
        </a:xfrm>
        <a:prstGeom prst="hexag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Clic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mb.frparnas10.fr.kworld.kpmg.com\datadir01\Molnlycke\molnlycked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22"/>
      <sheetName val="b"/>
      <sheetName val="c"/>
      <sheetName val="d"/>
      <sheetName val="f24"/>
      <sheetName val="f25"/>
      <sheetName val="f26"/>
      <sheetName val="f27"/>
      <sheetName val="f28"/>
      <sheetName val="g22"/>
      <sheetName val="p"/>
      <sheetName val="Feuil9"/>
      <sheetName val="Feuil10"/>
      <sheetName val="Feuil11"/>
      <sheetName val="Feuil12"/>
      <sheetName val="Feuil13"/>
      <sheetName val="Feuil14"/>
      <sheetName val="Feuil15"/>
      <sheetName val="Feuil16"/>
      <sheetName val="Module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recherche-avec-plusieurs-conditions-t97266.html?uid=36100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276"/>
  <sheetViews>
    <sheetView tabSelected="1" topLeftCell="B1" zoomScale="85" zoomScaleNormal="85" workbookViewId="0">
      <pane ySplit="1" topLeftCell="A2" activePane="bottomLeft" state="frozenSplit"/>
      <selection pane="bottomLeft" activeCell="D4" sqref="D4"/>
    </sheetView>
  </sheetViews>
  <sheetFormatPr baseColWidth="10" defaultColWidth="11.42578125" defaultRowHeight="15" customHeight="1" x14ac:dyDescent="0.2"/>
  <cols>
    <col min="1" max="1" width="18.42578125" customWidth="1"/>
    <col min="2" max="2" width="11.5703125" customWidth="1"/>
    <col min="3" max="3" width="12.140625" customWidth="1"/>
    <col min="4" max="4" width="44.140625" customWidth="1"/>
    <col min="5" max="5" width="45.7109375" customWidth="1"/>
    <col min="6" max="8" width="14.7109375" customWidth="1"/>
    <col min="9" max="9" width="16.140625" customWidth="1"/>
    <col min="10" max="11" width="14.7109375" customWidth="1"/>
    <col min="12" max="12" width="4.28515625" customWidth="1"/>
    <col min="13" max="13" width="3.140625" customWidth="1"/>
    <col min="14" max="14" width="4.5703125" customWidth="1"/>
    <col min="15" max="15" width="41.85546875" customWidth="1"/>
    <col min="16" max="16" width="11.42578125" style="14"/>
    <col min="17" max="17" width="17" style="16" customWidth="1"/>
    <col min="18" max="18" width="11.42578125" style="14"/>
    <col min="19" max="19" width="61.140625" style="14" bestFit="1" customWidth="1"/>
  </cols>
  <sheetData>
    <row r="1" spans="1:22" ht="51.75" customHeight="1" thickTop="1" thickBot="1" x14ac:dyDescent="0.25">
      <c r="A1" s="1" t="s">
        <v>0</v>
      </c>
      <c r="B1" s="2" t="s">
        <v>1</v>
      </c>
      <c r="C1" s="3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4" t="s">
        <v>10</v>
      </c>
      <c r="O1" s="15" t="s">
        <v>4</v>
      </c>
      <c r="P1" s="17" t="s">
        <v>196</v>
      </c>
      <c r="Q1" s="18" t="s">
        <v>197</v>
      </c>
      <c r="T1" s="15"/>
      <c r="U1" s="17"/>
      <c r="V1" s="18"/>
    </row>
    <row r="2" spans="1:22" ht="15" customHeight="1" thickTop="1" x14ac:dyDescent="0.2">
      <c r="A2" s="5" t="s">
        <v>11</v>
      </c>
      <c r="B2" s="6">
        <v>42083</v>
      </c>
      <c r="C2" s="5">
        <v>60800000</v>
      </c>
      <c r="D2" s="7" t="s">
        <v>19</v>
      </c>
      <c r="E2" s="8" t="s">
        <v>47</v>
      </c>
      <c r="F2" s="9">
        <v>16.8</v>
      </c>
      <c r="G2" s="9">
        <v>0</v>
      </c>
      <c r="H2" s="10">
        <v>0.2</v>
      </c>
      <c r="I2" s="9">
        <f>IF($H2="exo","EXO",IF(OR(AND($F2=0,$G2=0),$H2=""),"",IF(AND(ISNUMBER($H2),$G2=0),ROUND($F2*$H2,2),IF(AND(ISNUMBER($H2),$F2=0),ROUND(-$G2*$H2,2),IF(AND(ISTEXT($H2),$G2=0),ROUND($F2*RIGHT($H2,3),2),IF(AND(ISTEXT($H2),$F2=0),ROUND(-$G2*RIGHT($H2,3),2),"problème"))))))</f>
        <v>3.36</v>
      </c>
      <c r="J2" s="9">
        <f t="array" ref="J2">SUM(IF(($B2='POINTAGE COMPTES TVA'!B:B)*(ROUNDDOWN($I2,1)='POINTAGE COMPTES TVA'!H:H),'POINTAGE COMPTES TVA'!H:H,"erre"))</f>
        <v>0</v>
      </c>
      <c r="K2" s="11">
        <f>I2-J2</f>
        <v>3.36</v>
      </c>
      <c r="O2" t="s">
        <v>47</v>
      </c>
      <c r="P2" s="14">
        <v>47.31</v>
      </c>
      <c r="Q2" s="16">
        <v>47.3</v>
      </c>
    </row>
    <row r="3" spans="1:22" ht="15" customHeight="1" x14ac:dyDescent="0.2">
      <c r="A3" s="5" t="s">
        <v>11</v>
      </c>
      <c r="B3" s="6">
        <v>42083</v>
      </c>
      <c r="C3" s="5">
        <v>62513000</v>
      </c>
      <c r="D3" s="7" t="s">
        <v>49</v>
      </c>
      <c r="E3" s="8" t="s">
        <v>47</v>
      </c>
      <c r="F3" s="9">
        <v>106.23</v>
      </c>
      <c r="G3" s="9">
        <v>0</v>
      </c>
      <c r="H3" s="10">
        <v>0.2</v>
      </c>
      <c r="I3" s="9">
        <f>IF($H3="exo","EXO",IF(OR(AND($F3=0,$G3=0),$H3=""),"",IF(AND(ISNUMBER($H3),$G3=0),ROUND($F3*$H3,2),IF(AND(ISNUMBER($H3),$F3=0),ROUND(-$G3*$H3,2),IF(AND(ISTEXT($H3),$G3=0),ROUND($F3*RIGHT($H3,3),2),IF(AND(ISTEXT($H3),$F3=0),ROUND(-$G3*RIGHT($H3,3),2),"problème"))))))</f>
        <v>21.25</v>
      </c>
      <c r="J3" s="9">
        <f t="array" ref="J3">SUM(IF(($B3='POINTAGE COMPTES TVA'!B:B)*(ROUNDDOWN($I3,1)='POINTAGE COMPTES TVA'!H:H),'POINTAGE COMPTES TVA'!H:H,"erre"))</f>
        <v>0</v>
      </c>
      <c r="K3" s="11">
        <f>I3-J3</f>
        <v>21.25</v>
      </c>
      <c r="O3" t="s">
        <v>51</v>
      </c>
      <c r="P3" s="14">
        <v>33</v>
      </c>
    </row>
    <row r="4" spans="1:22" ht="15" customHeight="1" x14ac:dyDescent="0.2">
      <c r="A4" s="5" t="s">
        <v>11</v>
      </c>
      <c r="B4" s="6">
        <v>42083</v>
      </c>
      <c r="C4" s="5">
        <v>62511000</v>
      </c>
      <c r="D4" s="7" t="s">
        <v>48</v>
      </c>
      <c r="E4" s="8" t="s">
        <v>47</v>
      </c>
      <c r="F4" s="9">
        <v>226.97</v>
      </c>
      <c r="G4" s="9">
        <v>0</v>
      </c>
      <c r="H4" s="10">
        <v>0.1</v>
      </c>
      <c r="I4" s="9">
        <f>IF($H4="exo","EXO",IF(OR(AND($F4=0,$G4=0),$H4=""),"",IF(AND(ISNUMBER($H4),$G4=0),ROUND($F4*$H4,2),IF(AND(ISNUMBER($H4),$F4=0),ROUND(-$G4*$H4,2),IF(AND(ISTEXT($H4),$G4=0),ROUND($F4*RIGHT($H4,3),2),IF(AND(ISTEXT($H4),$F4=0),ROUND(-$G4*RIGHT($H4,3),2),"problème"))))))</f>
        <v>22.7</v>
      </c>
      <c r="J4" s="9">
        <f t="array" ref="J4">SUM(IF(($B4='POINTAGE COMPTES TVA'!B:B)*(ROUNDDOWN($I4,1)='POINTAGE COMPTES TVA'!H:H),'POINTAGE COMPTES TVA'!H:H,"erre"))</f>
        <v>0</v>
      </c>
      <c r="K4" s="11">
        <f>I4-J4</f>
        <v>22.7</v>
      </c>
      <c r="O4" t="s">
        <v>180</v>
      </c>
      <c r="P4" s="14">
        <v>9.4</v>
      </c>
    </row>
    <row r="5" spans="1:22" ht="15" customHeight="1" x14ac:dyDescent="0.2">
      <c r="A5" s="5" t="s">
        <v>11</v>
      </c>
      <c r="B5" s="6">
        <v>42085</v>
      </c>
      <c r="C5" s="5">
        <v>62501000</v>
      </c>
      <c r="D5" s="7" t="s">
        <v>43</v>
      </c>
      <c r="E5" s="8" t="s">
        <v>51</v>
      </c>
      <c r="F5" s="9">
        <v>600</v>
      </c>
      <c r="G5" s="9">
        <v>0</v>
      </c>
      <c r="H5" s="10">
        <v>5.5E-2</v>
      </c>
      <c r="I5" s="9">
        <f>IF($H5="exo","EXO",IF(OR(AND($F5=0,$G5=0),$H5=""),"",IF(AND(ISNUMBER($H5),$G5=0),ROUND($F5*$H5,2),IF(AND(ISNUMBER($H5),$F5=0),ROUND(-$G5*$H5,2),IF(AND(ISTEXT($H5),$G5=0),ROUND($F5*RIGHT($H5,3),2),IF(AND(ISTEXT($H5),$F5=0),ROUND(-$G5*RIGHT($H5,3),2),"problème"))))))</f>
        <v>33</v>
      </c>
      <c r="J5" s="9">
        <f t="array" ref="J5">SUM(IF(($B5='POINTAGE COMPTES TVA'!B:B)*(ROUNDDOWN($I5,1)='POINTAGE COMPTES TVA'!H:H),'POINTAGE COMPTES TVA'!H:H,"erre"))</f>
        <v>0</v>
      </c>
      <c r="K5" s="11">
        <f>I5-J5</f>
        <v>33</v>
      </c>
      <c r="O5" t="s">
        <v>65</v>
      </c>
      <c r="P5" s="14">
        <v>0</v>
      </c>
      <c r="Q5" s="16">
        <v>83.3</v>
      </c>
    </row>
    <row r="6" spans="1:22" ht="15" customHeight="1" x14ac:dyDescent="0.2">
      <c r="A6" s="5" t="s">
        <v>11</v>
      </c>
      <c r="B6" s="6">
        <v>42623</v>
      </c>
      <c r="C6" s="5">
        <v>62501200</v>
      </c>
      <c r="D6" s="7" t="s">
        <v>126</v>
      </c>
      <c r="E6" s="8" t="s">
        <v>180</v>
      </c>
      <c r="F6" s="9">
        <v>94</v>
      </c>
      <c r="G6" s="9">
        <v>0</v>
      </c>
      <c r="H6" s="10">
        <v>0.1</v>
      </c>
      <c r="I6" s="9">
        <f>IF($H6="exo","EXO",IF(OR(AND($F6=0,$G6=0),$H6=""),"",IF(AND(ISNUMBER($H6),$G6=0),ROUND($F6*$H6,2),IF(AND(ISNUMBER($H6),$F6=0),ROUND(-$G6*$H6,2),IF(AND(ISTEXT($H6),$G6=0),ROUND($F6*RIGHT($H6,3),2),IF(AND(ISTEXT($H6),$F6=0),ROUND(-$G6*RIGHT($H6,3),2),"problème"))))))</f>
        <v>9.4</v>
      </c>
      <c r="J6" s="9">
        <f t="array" ref="J6">SUM(IF(($B6='POINTAGE COMPTES TVA'!B:B)*(ROUNDDOWN($I6,1)='POINTAGE COMPTES TVA'!H:H),'POINTAGE COMPTES TVA'!H:H,"erre"))</f>
        <v>0</v>
      </c>
      <c r="K6" s="11">
        <f>I6-J6</f>
        <v>9.4</v>
      </c>
      <c r="O6" t="s">
        <v>100</v>
      </c>
      <c r="P6" s="14">
        <v>8.4</v>
      </c>
      <c r="Q6" s="16">
        <v>8.4</v>
      </c>
    </row>
    <row r="7" spans="1:22" ht="15" customHeight="1" x14ac:dyDescent="0.2">
      <c r="A7" s="5" t="s">
        <v>11</v>
      </c>
      <c r="B7" s="6">
        <v>42097</v>
      </c>
      <c r="C7" s="5">
        <v>62300000</v>
      </c>
      <c r="D7" s="7" t="s">
        <v>21</v>
      </c>
      <c r="E7" s="8" t="s">
        <v>65</v>
      </c>
      <c r="F7" s="9">
        <v>416.67</v>
      </c>
      <c r="G7" s="9">
        <v>0</v>
      </c>
      <c r="H7" s="10">
        <v>0</v>
      </c>
      <c r="I7" s="9">
        <f>IF($H7="exo","EXO",IF(OR(AND($F7=0,$G7=0),$H7=""),"",IF(AND(ISNUMBER($H7),$G7=0),ROUND($F7*$H7,2),IF(AND(ISNUMBER($H7),$F7=0),ROUND(-$G7*$H7,2),IF(AND(ISTEXT($H7),$G7=0),ROUND($F7*RIGHT($H7,3),2),IF(AND(ISTEXT($H7),$F7=0),ROUND(-$G7*RIGHT($H7,3),2),"problème"))))))</f>
        <v>0</v>
      </c>
      <c r="J7" s="9">
        <f t="array" ref="J7">SUM(IF(($B7='POINTAGE COMPTES TVA'!B:B)*(ROUNDDOWN($I7,1)='POINTAGE COMPTES TVA'!H:H),'POINTAGE COMPTES TVA'!H:H,"erre"))</f>
        <v>0</v>
      </c>
      <c r="K7" s="11">
        <f>I7-J7</f>
        <v>0</v>
      </c>
      <c r="O7" t="s">
        <v>149</v>
      </c>
      <c r="P7" s="14">
        <v>0</v>
      </c>
    </row>
    <row r="8" spans="1:22" ht="15" customHeight="1" x14ac:dyDescent="0.2">
      <c r="A8" s="5" t="s">
        <v>11</v>
      </c>
      <c r="B8" s="6">
        <v>42393</v>
      </c>
      <c r="C8" s="5">
        <v>62513000</v>
      </c>
      <c r="D8" s="7" t="s">
        <v>49</v>
      </c>
      <c r="E8" s="8" t="s">
        <v>100</v>
      </c>
      <c r="F8" s="9">
        <v>4.5999999999999996</v>
      </c>
      <c r="G8" s="9">
        <v>0</v>
      </c>
      <c r="H8" s="10">
        <v>0.2</v>
      </c>
      <c r="I8" s="9">
        <f>IF($H8="exo","EXO",IF(OR(AND($F8=0,$G8=0),$H8=""),"",IF(AND(ISNUMBER($H8),$G8=0),ROUND($F8*$H8,2),IF(AND(ISNUMBER($H8),$F8=0),ROUND(-$G8*$H8,2),IF(AND(ISTEXT($H8),$G8=0),ROUND($F8*RIGHT($H8,3),2),IF(AND(ISTEXT($H8),$F8=0),ROUND(-$G8*RIGHT($H8,3),2),"problème"))))))</f>
        <v>0.92</v>
      </c>
      <c r="J8" s="9">
        <f t="array" ref="J8">SUM(IF(($B8='POINTAGE COMPTES TVA'!B:B)*(ROUNDDOWN($I8,1)='POINTAGE COMPTES TVA'!H:H),'POINTAGE COMPTES TVA'!H:H,"erre"))</f>
        <v>0</v>
      </c>
      <c r="K8" s="11">
        <f>I8-J8</f>
        <v>0.92</v>
      </c>
      <c r="O8" t="s">
        <v>61</v>
      </c>
      <c r="P8" s="14">
        <v>0</v>
      </c>
    </row>
    <row r="9" spans="1:22" ht="15" customHeight="1" x14ac:dyDescent="0.2">
      <c r="A9" s="5" t="s">
        <v>11</v>
      </c>
      <c r="B9" s="6">
        <v>42393</v>
      </c>
      <c r="C9" s="5">
        <v>62511000</v>
      </c>
      <c r="D9" s="7" t="s">
        <v>48</v>
      </c>
      <c r="E9" s="8" t="s">
        <v>100</v>
      </c>
      <c r="F9" s="9">
        <v>74.8</v>
      </c>
      <c r="G9" s="9">
        <v>0</v>
      </c>
      <c r="H9" s="10">
        <v>0.1</v>
      </c>
      <c r="I9" s="9">
        <f>IF($H9="exo","EXO",IF(OR(AND($F9=0,$G9=0),$H9=""),"",IF(AND(ISNUMBER($H9),$G9=0),ROUND($F9*$H9,2),IF(AND(ISNUMBER($H9),$F9=0),ROUND(-$G9*$H9,2),IF(AND(ISTEXT($H9),$G9=0),ROUND($F9*RIGHT($H9,3),2),IF(AND(ISTEXT($H9),$F9=0),ROUND(-$G9*RIGHT($H9,3),2),"problème"))))))</f>
        <v>7.48</v>
      </c>
      <c r="J9" s="9">
        <f t="array" ref="J9">SUM(IF(($B9='POINTAGE COMPTES TVA'!B:B)*(ROUNDDOWN($I9,1)='POINTAGE COMPTES TVA'!H:H),'POINTAGE COMPTES TVA'!H:H,"erre"))</f>
        <v>0</v>
      </c>
      <c r="K9" s="11">
        <f>I9-J9</f>
        <v>7.48</v>
      </c>
      <c r="O9" t="s">
        <v>97</v>
      </c>
      <c r="P9" s="14">
        <v>0.23</v>
      </c>
      <c r="Q9" s="16">
        <v>0.8</v>
      </c>
    </row>
    <row r="10" spans="1:22" ht="15" customHeight="1" x14ac:dyDescent="0.2">
      <c r="A10" s="5" t="s">
        <v>11</v>
      </c>
      <c r="B10" s="6">
        <v>42532</v>
      </c>
      <c r="C10" s="5">
        <v>60632000</v>
      </c>
      <c r="D10" s="7" t="s">
        <v>148</v>
      </c>
      <c r="E10" s="8" t="s">
        <v>149</v>
      </c>
      <c r="F10" s="9">
        <v>23.45</v>
      </c>
      <c r="G10" s="9">
        <v>0</v>
      </c>
      <c r="H10" s="10">
        <v>0</v>
      </c>
      <c r="I10" s="9">
        <f>IF($H10="exo","EXO",IF(OR(AND($F10=0,$G10=0),$H10=""),"",IF(AND(ISNUMBER($H10),$G10=0),ROUND($F10*$H10,2),IF(AND(ISNUMBER($H10),$F10=0),ROUND(-$G10*$H10,2),IF(AND(ISTEXT($H10),$G10=0),ROUND($F10*RIGHT($H10,3),2),IF(AND(ISTEXT($H10),$F10=0),ROUND(-$G10*RIGHT($H10,3),2),"problème"))))))</f>
        <v>0</v>
      </c>
      <c r="J10" s="9">
        <f t="array" ref="J10">SUM(IF(($B10='POINTAGE COMPTES TVA'!B:B)*(ROUNDDOWN($I10,1)='POINTAGE COMPTES TVA'!H:H),'POINTAGE COMPTES TVA'!H:H,"erre"))</f>
        <v>0</v>
      </c>
      <c r="K10" s="11">
        <f>I10-J10</f>
        <v>0</v>
      </c>
      <c r="O10" t="s">
        <v>103</v>
      </c>
      <c r="P10" s="14">
        <v>12.28</v>
      </c>
    </row>
    <row r="11" spans="1:22" ht="15" customHeight="1" x14ac:dyDescent="0.2">
      <c r="A11" s="5" t="s">
        <v>59</v>
      </c>
      <c r="B11" s="6">
        <v>42094</v>
      </c>
      <c r="C11" s="5">
        <v>62700000</v>
      </c>
      <c r="D11" s="7" t="s">
        <v>60</v>
      </c>
      <c r="E11" s="8" t="s">
        <v>61</v>
      </c>
      <c r="F11" s="9">
        <v>0</v>
      </c>
      <c r="G11" s="9">
        <v>26.1</v>
      </c>
      <c r="H11" s="10" t="s">
        <v>191</v>
      </c>
      <c r="I11" s="9" t="str">
        <f>IF($H11="exo","EXO",IF(OR(AND($F11=0,$G11=0),$H11=""),"",IF(AND(ISNUMBER($H11),$G11=0),ROUND($F11*$H11,2),IF(AND(ISNUMBER($H11),$F11=0),ROUND(-$G11*$H11,2),IF(AND(ISTEXT($H11),$G11=0),ROUND($F11*RIGHT($H11,3),2),IF(AND(ISTEXT($H11),$F11=0),ROUND(-$G11*RIGHT($H11,3),2),"problème"))))))</f>
        <v>EXO</v>
      </c>
      <c r="J11" s="9" t="e">
        <f t="array" ref="J11">SUM(IF(($B11='POINTAGE COMPTES TVA'!B:B)*(ROUNDDOWN($I11,1)='POINTAGE COMPTES TVA'!H:H),'POINTAGE COMPTES TVA'!H:H,"erre"))</f>
        <v>#VALUE!</v>
      </c>
      <c r="K11" s="11" t="e">
        <f>I11-J11</f>
        <v>#VALUE!</v>
      </c>
      <c r="O11" t="s">
        <v>150</v>
      </c>
      <c r="P11" s="14">
        <v>7.62</v>
      </c>
    </row>
    <row r="12" spans="1:22" ht="15" customHeight="1" x14ac:dyDescent="0.2">
      <c r="A12" s="5" t="s">
        <v>59</v>
      </c>
      <c r="B12" s="6">
        <v>42124</v>
      </c>
      <c r="C12" s="5">
        <v>62700000</v>
      </c>
      <c r="D12" s="7" t="s">
        <v>60</v>
      </c>
      <c r="E12" s="8" t="s">
        <v>61</v>
      </c>
      <c r="F12" s="9">
        <v>0</v>
      </c>
      <c r="G12" s="9">
        <v>26.1</v>
      </c>
      <c r="H12" s="10" t="s">
        <v>191</v>
      </c>
      <c r="I12" s="9" t="str">
        <f>IF($H12="exo","EXO",IF(OR(AND($F12=0,$G12=0),$H12=""),"",IF(AND(ISNUMBER($H12),$G12=0),ROUND($F12*$H12,2),IF(AND(ISNUMBER($H12),$F12=0),ROUND(-$G12*$H12,2),IF(AND(ISTEXT($H12),$G12=0),ROUND($F12*RIGHT($H12,3),2),IF(AND(ISTEXT($H12),$F12=0),ROUND(-$G12*RIGHT($H12,3),2),"problème"))))))</f>
        <v>EXO</v>
      </c>
      <c r="J12" s="9" t="e">
        <f t="array" ref="J12">SUM(IF(($B12='POINTAGE COMPTES TVA'!B:B)*(ROUNDDOWN($I12,1)='POINTAGE COMPTES TVA'!H:H),'POINTAGE COMPTES TVA'!H:H,"erre"))</f>
        <v>#VALUE!</v>
      </c>
      <c r="K12" s="11" t="e">
        <f>I12-J12</f>
        <v>#VALUE!</v>
      </c>
      <c r="O12" t="s">
        <v>79</v>
      </c>
      <c r="P12" s="14">
        <v>15.21</v>
      </c>
    </row>
    <row r="13" spans="1:22" ht="15" customHeight="1" x14ac:dyDescent="0.2">
      <c r="A13" s="5" t="s">
        <v>59</v>
      </c>
      <c r="B13" s="6">
        <v>42155</v>
      </c>
      <c r="C13" s="5">
        <v>62700000</v>
      </c>
      <c r="D13" s="7" t="s">
        <v>60</v>
      </c>
      <c r="E13" s="8" t="s">
        <v>61</v>
      </c>
      <c r="F13" s="9">
        <v>0</v>
      </c>
      <c r="G13" s="9">
        <v>26.85</v>
      </c>
      <c r="H13" s="10" t="s">
        <v>191</v>
      </c>
      <c r="I13" s="9" t="str">
        <f>IF($H13="exo","EXO",IF(OR(AND($F13=0,$G13=0),$H13=""),"",IF(AND(ISNUMBER($H13),$G13=0),ROUND($F13*$H13,2),IF(AND(ISNUMBER($H13),$F13=0),ROUND(-$G13*$H13,2),IF(AND(ISTEXT($H13),$G13=0),ROUND($F13*RIGHT($H13,3),2),IF(AND(ISTEXT($H13),$F13=0),ROUND(-$G13*RIGHT($H13,3),2),"problème"))))))</f>
        <v>EXO</v>
      </c>
      <c r="J13" s="9" t="e">
        <f t="array" ref="J13">SUM(IF(($B13='POINTAGE COMPTES TVA'!B:B)*(ROUNDDOWN($I13,1)='POINTAGE COMPTES TVA'!H:H),'POINTAGE COMPTES TVA'!H:H,"erre"))</f>
        <v>#VALUE!</v>
      </c>
      <c r="K13" s="11" t="e">
        <f>I13-J13</f>
        <v>#VALUE!</v>
      </c>
      <c r="O13" t="s">
        <v>39</v>
      </c>
      <c r="P13" s="14">
        <v>11.58</v>
      </c>
    </row>
    <row r="14" spans="1:22" ht="15" customHeight="1" x14ac:dyDescent="0.2">
      <c r="A14" s="5" t="s">
        <v>59</v>
      </c>
      <c r="B14" s="6">
        <v>42521</v>
      </c>
      <c r="C14" s="5">
        <v>62700000</v>
      </c>
      <c r="D14" s="7" t="s">
        <v>60</v>
      </c>
      <c r="E14" s="8" t="s">
        <v>61</v>
      </c>
      <c r="F14" s="9">
        <v>0</v>
      </c>
      <c r="G14" s="9">
        <v>13.6</v>
      </c>
      <c r="H14" s="10" t="s">
        <v>191</v>
      </c>
      <c r="I14" s="9" t="str">
        <f>IF($H14="exo","EXO",IF(OR(AND($F14=0,$G14=0),$H14=""),"",IF(AND(ISNUMBER($H14),$G14=0),ROUND($F14*$H14,2),IF(AND(ISNUMBER($H14),$F14=0),ROUND(-$G14*$H14,2),IF(AND(ISTEXT($H14),$G14=0),ROUND($F14*RIGHT($H14,3),2),IF(AND(ISTEXT($H14),$F14=0),ROUND(-$G14*RIGHT($H14,3),2),"problème"))))))</f>
        <v>EXO</v>
      </c>
      <c r="J14" s="9" t="e">
        <f t="array" ref="J14">SUM(IF(($B14='POINTAGE COMPTES TVA'!B:B)*(ROUNDDOWN($I14,1)='POINTAGE COMPTES TVA'!H:H),'POINTAGE COMPTES TVA'!H:H,"erre"))</f>
        <v>#VALUE!</v>
      </c>
      <c r="K14" s="11" t="e">
        <f>I14-J14</f>
        <v>#VALUE!</v>
      </c>
      <c r="O14" t="s">
        <v>55</v>
      </c>
      <c r="P14" s="14">
        <v>10.47</v>
      </c>
    </row>
    <row r="15" spans="1:22" ht="15" customHeight="1" x14ac:dyDescent="0.2">
      <c r="A15" s="5" t="s">
        <v>59</v>
      </c>
      <c r="B15" s="6">
        <v>42551</v>
      </c>
      <c r="C15" s="5">
        <v>62700000</v>
      </c>
      <c r="D15" s="7" t="s">
        <v>60</v>
      </c>
      <c r="E15" s="8" t="s">
        <v>61</v>
      </c>
      <c r="F15" s="9">
        <v>0</v>
      </c>
      <c r="G15" s="9">
        <v>13.6</v>
      </c>
      <c r="H15" s="10" t="s">
        <v>191</v>
      </c>
      <c r="I15" s="9" t="str">
        <f>IF($H15="exo","EXO",IF(OR(AND($F15=0,$G15=0),$H15=""),"",IF(AND(ISNUMBER($H15),$G15=0),ROUND($F15*$H15,2),IF(AND(ISNUMBER($H15),$F15=0),ROUND(-$G15*$H15,2),IF(AND(ISTEXT($H15),$G15=0),ROUND($F15*RIGHT($H15,3),2),IF(AND(ISTEXT($H15),$F15=0),ROUND(-$G15*RIGHT($H15,3),2),"problème"))))))</f>
        <v>EXO</v>
      </c>
      <c r="J15" s="9" t="e">
        <f t="array" ref="J15">SUM(IF(($B15='POINTAGE COMPTES TVA'!B:B)*(ROUNDDOWN($I15,1)='POINTAGE COMPTES TVA'!H:H),'POINTAGE COMPTES TVA'!H:H,"erre"))</f>
        <v>#VALUE!</v>
      </c>
      <c r="K15" s="11" t="e">
        <f>I15-J15</f>
        <v>#VALUE!</v>
      </c>
      <c r="O15" t="s">
        <v>80</v>
      </c>
      <c r="P15" s="14">
        <v>12.09</v>
      </c>
    </row>
    <row r="16" spans="1:22" ht="15" customHeight="1" x14ac:dyDescent="0.2">
      <c r="A16" s="5" t="s">
        <v>59</v>
      </c>
      <c r="B16" s="6">
        <v>42580</v>
      </c>
      <c r="C16" s="5">
        <v>62700000</v>
      </c>
      <c r="D16" s="7" t="s">
        <v>60</v>
      </c>
      <c r="E16" s="8" t="s">
        <v>61</v>
      </c>
      <c r="F16" s="9">
        <v>0</v>
      </c>
      <c r="G16" s="9">
        <v>13.6</v>
      </c>
      <c r="H16" s="10" t="s">
        <v>191</v>
      </c>
      <c r="I16" s="9" t="str">
        <f>IF($H16="exo","EXO",IF(OR(AND($F16=0,$G16=0),$H16=""),"",IF(AND(ISNUMBER($H16),$G16=0),ROUND($F16*$H16,2),IF(AND(ISNUMBER($H16),$F16=0),ROUND(-$G16*$H16,2),IF(AND(ISTEXT($H16),$G16=0),ROUND($F16*RIGHT($H16,3),2),IF(AND(ISTEXT($H16),$F16=0),ROUND(-$G16*RIGHT($H16,3),2),"problème"))))))</f>
        <v>EXO</v>
      </c>
      <c r="J16" s="9" t="e">
        <f t="array" ref="J16">SUM(IF(($B16='POINTAGE COMPTES TVA'!B:B)*(ROUNDDOWN($I16,1)='POINTAGE COMPTES TVA'!H:H),'POINTAGE COMPTES TVA'!H:H,"erre"))</f>
        <v>#VALUE!</v>
      </c>
      <c r="K16" s="11" t="e">
        <f>I16-J16</f>
        <v>#VALUE!</v>
      </c>
      <c r="O16" t="s">
        <v>135</v>
      </c>
      <c r="P16" s="14">
        <v>7.21</v>
      </c>
    </row>
    <row r="17" spans="1:17" ht="15" customHeight="1" x14ac:dyDescent="0.2">
      <c r="A17" s="5" t="s">
        <v>11</v>
      </c>
      <c r="B17" s="6">
        <v>42354</v>
      </c>
      <c r="C17" s="5">
        <v>60630000</v>
      </c>
      <c r="D17" s="7" t="s">
        <v>14</v>
      </c>
      <c r="E17" s="8" t="s">
        <v>97</v>
      </c>
      <c r="F17" s="9">
        <v>4.17</v>
      </c>
      <c r="G17" s="9">
        <v>0</v>
      </c>
      <c r="H17" s="10">
        <v>5.5E-2</v>
      </c>
      <c r="I17" s="9">
        <f>IF($H17="exo","EXO",IF(OR(AND($F17=0,$G17=0),$H17=""),"",IF(AND(ISNUMBER($H17),$G17=0),ROUND($F17*$H17,2),IF(AND(ISNUMBER($H17),$F17=0),ROUND(-$G17*$H17,2),IF(AND(ISTEXT($H17),$G17=0),ROUND($F17*RIGHT($H17,3),2),IF(AND(ISTEXT($H17),$F17=0),ROUND(-$G17*RIGHT($H17,3),2),"problème"))))))</f>
        <v>0.23</v>
      </c>
      <c r="J17" s="9">
        <f t="array" ref="J17">SUM(IF(($B17='POINTAGE COMPTES TVA'!B:B)*(ROUNDDOWN($I17,1)='POINTAGE COMPTES TVA'!H:H),'POINTAGE COMPTES TVA'!H:H,"erre"))</f>
        <v>0</v>
      </c>
      <c r="K17" s="11">
        <f>I17-J17</f>
        <v>0.23</v>
      </c>
      <c r="O17" t="s">
        <v>120</v>
      </c>
      <c r="P17" s="14">
        <v>4.96</v>
      </c>
    </row>
    <row r="18" spans="1:17" ht="15" customHeight="1" x14ac:dyDescent="0.2">
      <c r="A18" s="5" t="s">
        <v>11</v>
      </c>
      <c r="B18" s="6">
        <v>42399</v>
      </c>
      <c r="C18" s="5">
        <v>60611000</v>
      </c>
      <c r="D18" s="7" t="s">
        <v>27</v>
      </c>
      <c r="E18" s="8" t="s">
        <v>103</v>
      </c>
      <c r="F18" s="9">
        <v>61.42</v>
      </c>
      <c r="G18" s="9">
        <v>0</v>
      </c>
      <c r="H18" s="10">
        <v>0.2</v>
      </c>
      <c r="I18" s="9">
        <f>IF($H18="exo","EXO",IF(OR(AND($F18=0,$G18=0),$H18=""),"",IF(AND(ISNUMBER($H18),$G18=0),ROUND($F18*$H18,2),IF(AND(ISNUMBER($H18),$F18=0),ROUND(-$G18*$H18,2),IF(AND(ISTEXT($H18),$G18=0),ROUND($F18*RIGHT($H18,3),2),IF(AND(ISTEXT($H18),$F18=0),ROUND(-$G18*RIGHT($H18,3),2),"problème"))))))</f>
        <v>12.28</v>
      </c>
      <c r="J18" s="9">
        <f t="array" ref="J18">SUM(IF(($B18='POINTAGE COMPTES TVA'!B:B)*(ROUNDDOWN($I18,1)='POINTAGE COMPTES TVA'!H:H),'POINTAGE COMPTES TVA'!H:H,"erre"))</f>
        <v>0</v>
      </c>
      <c r="K18" s="11">
        <f>I18-J18</f>
        <v>12.28</v>
      </c>
      <c r="O18" t="s">
        <v>119</v>
      </c>
      <c r="P18" s="14">
        <v>10</v>
      </c>
    </row>
    <row r="19" spans="1:17" ht="15" customHeight="1" x14ac:dyDescent="0.2">
      <c r="A19" s="5" t="s">
        <v>11</v>
      </c>
      <c r="B19" s="6">
        <v>42532</v>
      </c>
      <c r="C19" s="5">
        <v>60612000</v>
      </c>
      <c r="D19" s="7" t="s">
        <v>134</v>
      </c>
      <c r="E19" s="8" t="s">
        <v>150</v>
      </c>
      <c r="F19" s="9">
        <v>76.209999999999994</v>
      </c>
      <c r="G19" s="9">
        <v>0</v>
      </c>
      <c r="H19" s="10">
        <v>0.1</v>
      </c>
      <c r="I19" s="9">
        <f>IF($H19="exo","EXO",IF(OR(AND($F19=0,$G19=0),$H19=""),"",IF(AND(ISNUMBER($H19),$G19=0),ROUND($F19*$H19,2),IF(AND(ISNUMBER($H19),$F19=0),ROUND(-$G19*$H19,2),IF(AND(ISTEXT($H19),$G19=0),ROUND($F19*RIGHT($H19,3),2),IF(AND(ISTEXT($H19),$F19=0),ROUND(-$G19*RIGHT($H19,3),2),"problème"))))))</f>
        <v>7.62</v>
      </c>
      <c r="J19" s="9">
        <f t="array" ref="J19">SUM(IF(($B19='POINTAGE COMPTES TVA'!B:B)*(ROUNDDOWN($I19,1)='POINTAGE COMPTES TVA'!H:H),'POINTAGE COMPTES TVA'!H:H,"erre"))</f>
        <v>0</v>
      </c>
      <c r="K19" s="11">
        <f>I19-J19</f>
        <v>7.62</v>
      </c>
      <c r="O19" t="s">
        <v>112</v>
      </c>
      <c r="P19" s="14">
        <v>26.27</v>
      </c>
    </row>
    <row r="20" spans="1:17" ht="15" customHeight="1" x14ac:dyDescent="0.2">
      <c r="A20" s="5" t="s">
        <v>11</v>
      </c>
      <c r="B20" s="6">
        <v>42190</v>
      </c>
      <c r="C20" s="5">
        <v>60611000</v>
      </c>
      <c r="D20" s="7" t="s">
        <v>27</v>
      </c>
      <c r="E20" s="8" t="s">
        <v>79</v>
      </c>
      <c r="F20" s="9">
        <v>76.05</v>
      </c>
      <c r="G20" s="9">
        <v>0</v>
      </c>
      <c r="H20" s="10">
        <v>0.2</v>
      </c>
      <c r="I20" s="9">
        <f>IF($H20="exo","EXO",IF(OR(AND($F20=0,$G20=0),$H20=""),"",IF(AND(ISNUMBER($H20),$G20=0),ROUND($F20*$H20,2),IF(AND(ISNUMBER($H20),$F20=0),ROUND(-$G20*$H20,2),IF(AND(ISTEXT($H20),$G20=0),ROUND($F20*RIGHT($H20,3),2),IF(AND(ISTEXT($H20),$F20=0),ROUND(-$G20*RIGHT($H20,3),2),"problème"))))))</f>
        <v>15.21</v>
      </c>
      <c r="J20" s="9">
        <f t="array" ref="J20">SUM(IF(($B20='POINTAGE COMPTES TVA'!B:B)*(ROUNDDOWN($I20,1)='POINTAGE COMPTES TVA'!H:H),'POINTAGE COMPTES TVA'!H:H,"erre"))</f>
        <v>0</v>
      </c>
      <c r="K20" s="11">
        <f>I20-J20</f>
        <v>15.21</v>
      </c>
      <c r="O20" t="s">
        <v>52</v>
      </c>
      <c r="P20" s="14">
        <v>13.06</v>
      </c>
    </row>
    <row r="21" spans="1:17" ht="15" customHeight="1" x14ac:dyDescent="0.2">
      <c r="A21" s="5" t="s">
        <v>11</v>
      </c>
      <c r="B21" s="6">
        <v>42081</v>
      </c>
      <c r="C21" s="5">
        <v>60611000</v>
      </c>
      <c r="D21" s="7" t="s">
        <v>27</v>
      </c>
      <c r="E21" s="8" t="s">
        <v>39</v>
      </c>
      <c r="F21" s="9">
        <v>57.88</v>
      </c>
      <c r="G21" s="9">
        <v>0</v>
      </c>
      <c r="H21" s="10">
        <v>0.2</v>
      </c>
      <c r="I21" s="9">
        <f>IF($H21="exo","EXO",IF(OR(AND($F21=0,$G21=0),$H21=""),"",IF(AND(ISNUMBER($H21),$G21=0),ROUND($F21*$H21,2),IF(AND(ISNUMBER($H21),$F21=0),ROUND(-$G21*$H21,2),IF(AND(ISTEXT($H21),$G21=0),ROUND($F21*RIGHT($H21,3),2),IF(AND(ISTEXT($H21),$F21=0),ROUND(-$G21*RIGHT($H21,3),2),"problème"))))))</f>
        <v>11.58</v>
      </c>
      <c r="J21" s="9">
        <f t="array" ref="J21">SUM(IF(($B21='POINTAGE COMPTES TVA'!B:B)*(ROUNDDOWN($I21,1)='POINTAGE COMPTES TVA'!H:H),'POINTAGE COMPTES TVA'!H:H,"erre"))</f>
        <v>0</v>
      </c>
      <c r="K21" s="11">
        <f>IF(ISBLANK($I21),"",IF(ROUND($I21,2)=ROUND(J21,2),"",$I21-$J21))</f>
        <v>11.58</v>
      </c>
      <c r="O21" t="s">
        <v>162</v>
      </c>
      <c r="P21" s="14">
        <v>14.28</v>
      </c>
    </row>
    <row r="22" spans="1:17" ht="15" customHeight="1" x14ac:dyDescent="0.2">
      <c r="A22" s="5" t="s">
        <v>11</v>
      </c>
      <c r="B22" s="6">
        <v>42086</v>
      </c>
      <c r="C22" s="5">
        <v>60611000</v>
      </c>
      <c r="D22" s="7" t="s">
        <v>27</v>
      </c>
      <c r="E22" s="8" t="s">
        <v>55</v>
      </c>
      <c r="F22" s="9">
        <v>52.36</v>
      </c>
      <c r="G22" s="9">
        <v>0</v>
      </c>
      <c r="H22" s="10">
        <v>0.2</v>
      </c>
      <c r="I22" s="9">
        <f>IF($H22="exo","EXO",IF(OR(AND($F22=0,$G22=0),$H22=""),"",IF(AND(ISNUMBER($H22),$G22=0),ROUND($F22*$H22,2),IF(AND(ISNUMBER($H22),$F22=0),ROUND(-$G22*$H22,2),IF(AND(ISTEXT($H22),$G22=0),ROUND($F22*RIGHT($H22,3),2),IF(AND(ISTEXT($H22),$F22=0),ROUND(-$G22*RIGHT($H22,3),2),"problème"))))))</f>
        <v>10.47</v>
      </c>
      <c r="J22" s="9">
        <f t="array" ref="J22">SUM(IF(($B22='POINTAGE COMPTES TVA'!B:B)*(ROUNDDOWN($I22,1)='POINTAGE COMPTES TVA'!H:H),'POINTAGE COMPTES TVA'!H:H,"erre"))</f>
        <v>0</v>
      </c>
      <c r="K22" s="11">
        <f>I22-J22</f>
        <v>10.47</v>
      </c>
      <c r="O22" t="s">
        <v>110</v>
      </c>
      <c r="P22" s="14">
        <v>12.83</v>
      </c>
    </row>
    <row r="23" spans="1:17" ht="15" customHeight="1" x14ac:dyDescent="0.2">
      <c r="A23" s="5" t="s">
        <v>11</v>
      </c>
      <c r="B23" s="6">
        <v>42190</v>
      </c>
      <c r="C23" s="5">
        <v>60611000</v>
      </c>
      <c r="D23" s="7" t="s">
        <v>27</v>
      </c>
      <c r="E23" s="8" t="s">
        <v>80</v>
      </c>
      <c r="F23" s="9">
        <v>60.47</v>
      </c>
      <c r="G23" s="9">
        <v>0</v>
      </c>
      <c r="H23" s="10">
        <v>0.2</v>
      </c>
      <c r="I23" s="9">
        <f>IF($H23="exo","EXO",IF(OR(AND($F23=0,$G23=0),$H23=""),"",IF(AND(ISNUMBER($H23),$G23=0),ROUND($F23*$H23,2),IF(AND(ISNUMBER($H23),$F23=0),ROUND(-$G23*$H23,2),IF(AND(ISTEXT($H23),$G23=0),ROUND($F23*RIGHT($H23,3),2),IF(AND(ISTEXT($H23),$F23=0),ROUND(-$G23*RIGHT($H23,3),2),"problème"))))))</f>
        <v>12.09</v>
      </c>
      <c r="J23" s="9">
        <f t="array" ref="J23">SUM(IF(($B23='POINTAGE COMPTES TVA'!B:B)*(ROUNDDOWN($I23,1)='POINTAGE COMPTES TVA'!H:H),'POINTAGE COMPTES TVA'!H:H,"erre"))</f>
        <v>0</v>
      </c>
      <c r="K23" s="11">
        <f>I23-J23</f>
        <v>12.09</v>
      </c>
      <c r="O23" t="s">
        <v>28</v>
      </c>
      <c r="P23" s="14">
        <v>32.07</v>
      </c>
    </row>
    <row r="24" spans="1:17" ht="15" customHeight="1" x14ac:dyDescent="0.2">
      <c r="A24" s="5" t="s">
        <v>11</v>
      </c>
      <c r="B24" s="6">
        <v>42529</v>
      </c>
      <c r="C24" s="5">
        <v>60612000</v>
      </c>
      <c r="D24" s="7" t="s">
        <v>134</v>
      </c>
      <c r="E24" s="8" t="s">
        <v>135</v>
      </c>
      <c r="F24" s="9">
        <v>72.11</v>
      </c>
      <c r="G24" s="9">
        <v>0</v>
      </c>
      <c r="H24" s="10">
        <v>0.1</v>
      </c>
      <c r="I24" s="9">
        <f>IF($H24="exo","EXO",IF(OR(AND($F24=0,$G24=0),$H24=""),"",IF(AND(ISNUMBER($H24),$G24=0),ROUND($F24*$H24,2),IF(AND(ISNUMBER($H24),$F24=0),ROUND(-$G24*$H24,2),IF(AND(ISTEXT($H24),$G24=0),ROUND($F24*RIGHT($H24,3),2),IF(AND(ISTEXT($H24),$F24=0),ROUND(-$G24*RIGHT($H24,3),2),"problème"))))))</f>
        <v>7.21</v>
      </c>
      <c r="J24" s="9">
        <f t="array" ref="J24">SUM(IF(($B24='POINTAGE COMPTES TVA'!B:B)*(ROUNDDOWN($I24,1)='POINTAGE COMPTES TVA'!H:H),'POINTAGE COMPTES TVA'!H:H,"erre"))</f>
        <v>0</v>
      </c>
      <c r="K24" s="11">
        <f>I24-J24</f>
        <v>7.21</v>
      </c>
      <c r="O24" t="s">
        <v>53</v>
      </c>
      <c r="P24" s="14">
        <v>16.87</v>
      </c>
    </row>
    <row r="25" spans="1:17" ht="15" customHeight="1" x14ac:dyDescent="0.2">
      <c r="A25" s="5" t="s">
        <v>11</v>
      </c>
      <c r="B25" s="6">
        <v>42515</v>
      </c>
      <c r="C25" s="5">
        <v>60611000</v>
      </c>
      <c r="D25" s="7" t="s">
        <v>27</v>
      </c>
      <c r="E25" s="8" t="s">
        <v>120</v>
      </c>
      <c r="F25" s="9">
        <v>24.78</v>
      </c>
      <c r="G25" s="9">
        <v>0</v>
      </c>
      <c r="H25" s="10">
        <v>0.2</v>
      </c>
      <c r="I25" s="9">
        <f>IF($H25="exo","EXO",IF(OR(AND($F25=0,$G25=0),$H25=""),"",IF(AND(ISNUMBER($H25),$G25=0),ROUND($F25*$H25,2),IF(AND(ISNUMBER($H25),$F25=0),ROUND(-$G25*$H25,2),IF(AND(ISTEXT($H25),$G25=0),ROUND($F25*RIGHT($H25,3),2),IF(AND(ISTEXT($H25),$F25=0),ROUND(-$G25*RIGHT($H25,3),2),"problème"))))))</f>
        <v>4.96</v>
      </c>
      <c r="J25" s="9">
        <f t="array" ref="J25">SUM(IF(($B25='POINTAGE COMPTES TVA'!B:B)*(ROUNDDOWN($I25,1)='POINTAGE COMPTES TVA'!H:H),'POINTAGE COMPTES TVA'!H:H,"erre"))</f>
        <v>0</v>
      </c>
      <c r="K25" s="11">
        <f>I25-J25</f>
        <v>4.96</v>
      </c>
      <c r="O25" t="s">
        <v>142</v>
      </c>
      <c r="P25" s="14">
        <v>6.62</v>
      </c>
    </row>
    <row r="26" spans="1:17" ht="15" customHeight="1" x14ac:dyDescent="0.2">
      <c r="A26" s="5" t="s">
        <v>11</v>
      </c>
      <c r="B26" s="6">
        <v>42496</v>
      </c>
      <c r="C26" s="5">
        <v>60611000</v>
      </c>
      <c r="D26" s="7" t="s">
        <v>27</v>
      </c>
      <c r="E26" s="8" t="s">
        <v>119</v>
      </c>
      <c r="F26" s="9">
        <v>50</v>
      </c>
      <c r="G26" s="9">
        <v>0</v>
      </c>
      <c r="H26" s="10">
        <v>0.2</v>
      </c>
      <c r="I26" s="9">
        <f>IF($H26="exo","EXO",IF(OR(AND($F26=0,$G26=0),$H26=""),"",IF(AND(ISNUMBER($H26),$G26=0),ROUND($F26*$H26,2),IF(AND(ISNUMBER($H26),$F26=0),ROUND(-$G26*$H26,2),IF(AND(ISTEXT($H26),$G26=0),ROUND($F26*RIGHT($H26,3),2),IF(AND(ISTEXT($H26),$F26=0),ROUND(-$G26*RIGHT($H26,3),2),"problème"))))))</f>
        <v>10</v>
      </c>
      <c r="J26" s="9">
        <f t="array" ref="J26">SUM(IF(($B26='POINTAGE COMPTES TVA'!B:B)*(ROUNDDOWN($I26,1)='POINTAGE COMPTES TVA'!H:H),'POINTAGE COMPTES TVA'!H:H,"erre"))</f>
        <v>0</v>
      </c>
      <c r="K26" s="11">
        <f>I26-J26</f>
        <v>10</v>
      </c>
      <c r="O26" t="s">
        <v>37</v>
      </c>
      <c r="P26" s="14">
        <v>45.83</v>
      </c>
      <c r="Q26" s="16">
        <v>43.1</v>
      </c>
    </row>
    <row r="27" spans="1:17" ht="15" customHeight="1" x14ac:dyDescent="0.2">
      <c r="A27" s="5" t="s">
        <v>11</v>
      </c>
      <c r="B27" s="6">
        <v>42475</v>
      </c>
      <c r="C27" s="5">
        <v>60611000</v>
      </c>
      <c r="D27" s="7" t="s">
        <v>27</v>
      </c>
      <c r="E27" s="8" t="s">
        <v>112</v>
      </c>
      <c r="F27" s="9">
        <v>65.02</v>
      </c>
      <c r="G27" s="9">
        <v>0</v>
      </c>
      <c r="H27" s="10">
        <v>0.2</v>
      </c>
      <c r="I27" s="9">
        <f>IF($H27="exo","EXO",IF(OR(AND($F27=0,$G27=0),$H27=""),"",IF(AND(ISNUMBER($H27),$G27=0),ROUND($F27*$H27,2),IF(AND(ISNUMBER($H27),$F27=0),ROUND(-$G27*$H27,2),IF(AND(ISTEXT($H27),$G27=0),ROUND($F27*RIGHT($H27,3),2),IF(AND(ISTEXT($H27),$F27=0),ROUND(-$G27*RIGHT($H27,3),2),"problème"))))))</f>
        <v>13</v>
      </c>
      <c r="J27" s="9">
        <f t="array" ref="J27">SUM(IF(($B27='POINTAGE COMPTES TVA'!B:B)*(ROUNDDOWN($I27,1)='POINTAGE COMPTES TVA'!H:H),'POINTAGE COMPTES TVA'!H:H,"erre"))</f>
        <v>0</v>
      </c>
      <c r="K27" s="11">
        <f>I27-J27</f>
        <v>13</v>
      </c>
      <c r="O27" t="s">
        <v>145</v>
      </c>
      <c r="P27" s="14">
        <v>1.29</v>
      </c>
    </row>
    <row r="28" spans="1:17" ht="15" customHeight="1" x14ac:dyDescent="0.2">
      <c r="A28" s="5" t="s">
        <v>11</v>
      </c>
      <c r="B28" s="6">
        <v>42487</v>
      </c>
      <c r="C28" s="5">
        <v>60611000</v>
      </c>
      <c r="D28" s="7" t="s">
        <v>27</v>
      </c>
      <c r="E28" s="8" t="s">
        <v>112</v>
      </c>
      <c r="F28" s="9">
        <v>66.37</v>
      </c>
      <c r="G28" s="9">
        <v>0</v>
      </c>
      <c r="H28" s="10">
        <v>0.2</v>
      </c>
      <c r="I28" s="9">
        <f>IF($H28="exo","EXO",IF(OR(AND($F28=0,$G28=0),$H28=""),"",IF(AND(ISNUMBER($H28),$G28=0),ROUND($F28*$H28,2),IF(AND(ISNUMBER($H28),$F28=0),ROUND(-$G28*$H28,2),IF(AND(ISTEXT($H28),$G28=0),ROUND($F28*RIGHT($H28,3),2),IF(AND(ISTEXT($H28),$F28=0),ROUND(-$G28*RIGHT($H28,3),2),"problème"))))))</f>
        <v>13.27</v>
      </c>
      <c r="J28" s="9">
        <f t="array" ref="J28">SUM(IF(($B28='POINTAGE COMPTES TVA'!B:B)*(ROUNDDOWN($I28,1)='POINTAGE COMPTES TVA'!H:H),'POINTAGE COMPTES TVA'!H:H,"erre"))</f>
        <v>0</v>
      </c>
      <c r="K28" s="11">
        <f>I28-J28</f>
        <v>13.27</v>
      </c>
      <c r="O28" t="s">
        <v>56</v>
      </c>
      <c r="P28" s="14">
        <v>5.62</v>
      </c>
      <c r="Q28" s="16">
        <v>17.8</v>
      </c>
    </row>
    <row r="29" spans="1:17" ht="15" customHeight="1" x14ac:dyDescent="0.2">
      <c r="A29" s="5" t="s">
        <v>11</v>
      </c>
      <c r="B29" s="6">
        <v>42085</v>
      </c>
      <c r="C29" s="5">
        <v>60611000</v>
      </c>
      <c r="D29" s="7" t="s">
        <v>27</v>
      </c>
      <c r="E29" s="8" t="s">
        <v>52</v>
      </c>
      <c r="F29" s="9">
        <v>65.3</v>
      </c>
      <c r="G29" s="9">
        <v>0</v>
      </c>
      <c r="H29" s="10">
        <v>0.2</v>
      </c>
      <c r="I29" s="9">
        <f>IF($H29="exo","EXO",IF(OR(AND($F29=0,$G29=0),$H29=""),"",IF(AND(ISNUMBER($H29),$G29=0),ROUND($F29*$H29,2),IF(AND(ISNUMBER($H29),$F29=0),ROUND(-$G29*$H29,2),IF(AND(ISTEXT($H29),$G29=0),ROUND($F29*RIGHT($H29,3),2),IF(AND(ISTEXT($H29),$F29=0),ROUND(-$G29*RIGHT($H29,3),2),"problème"))))))</f>
        <v>13.06</v>
      </c>
      <c r="J29" s="9">
        <f t="array" ref="J29">SUM(IF(($B29='POINTAGE COMPTES TVA'!B:B)*(ROUNDDOWN($I29,1)='POINTAGE COMPTES TVA'!H:H),'POINTAGE COMPTES TVA'!H:H,"erre"))</f>
        <v>0</v>
      </c>
      <c r="K29" s="11">
        <f>I29-J29</f>
        <v>13.06</v>
      </c>
      <c r="O29" t="s">
        <v>58</v>
      </c>
      <c r="P29" s="14">
        <v>32.270000000000003</v>
      </c>
      <c r="Q29" s="16">
        <v>32.200000000000003</v>
      </c>
    </row>
    <row r="30" spans="1:17" ht="15" customHeight="1" x14ac:dyDescent="0.2">
      <c r="A30" s="5" t="s">
        <v>11</v>
      </c>
      <c r="B30" s="6">
        <v>42545</v>
      </c>
      <c r="C30" s="5">
        <v>60611000</v>
      </c>
      <c r="D30" s="7" t="s">
        <v>27</v>
      </c>
      <c r="E30" s="8" t="s">
        <v>162</v>
      </c>
      <c r="F30" s="9">
        <v>71.38</v>
      </c>
      <c r="G30" s="9">
        <v>0</v>
      </c>
      <c r="H30" s="10">
        <v>0.2</v>
      </c>
      <c r="I30" s="9">
        <f>IF($H30="exo","EXO",IF(OR(AND($F30=0,$G30=0),$H30=""),"",IF(AND(ISNUMBER($H30),$G30=0),ROUND($F30*$H30,2),IF(AND(ISNUMBER($H30),$F30=0),ROUND(-$G30*$H30,2),IF(AND(ISTEXT($H30),$G30=0),ROUND($F30*RIGHT($H30,3),2),IF(AND(ISTEXT($H30),$F30=0),ROUND(-$G30*RIGHT($H30,3),2),"problème"))))))</f>
        <v>14.28</v>
      </c>
      <c r="J30" s="9">
        <f t="array" ref="J30">SUM(IF(($B30='POINTAGE COMPTES TVA'!B:B)*(ROUNDDOWN($I30,1)='POINTAGE COMPTES TVA'!H:H),'POINTAGE COMPTES TVA'!H:H,"erre"))</f>
        <v>0</v>
      </c>
      <c r="K30" s="11">
        <f>I30-J30</f>
        <v>14.28</v>
      </c>
      <c r="O30" t="s">
        <v>44</v>
      </c>
      <c r="P30" s="14">
        <v>3.3</v>
      </c>
    </row>
    <row r="31" spans="1:17" ht="15" customHeight="1" x14ac:dyDescent="0.2">
      <c r="A31" s="5" t="s">
        <v>11</v>
      </c>
      <c r="B31" s="6">
        <v>42465</v>
      </c>
      <c r="C31" s="5">
        <v>60611000</v>
      </c>
      <c r="D31" s="7" t="s">
        <v>27</v>
      </c>
      <c r="E31" s="8" t="s">
        <v>110</v>
      </c>
      <c r="F31" s="9">
        <v>64.150000000000006</v>
      </c>
      <c r="G31" s="9">
        <v>0</v>
      </c>
      <c r="H31" s="10">
        <v>0.2</v>
      </c>
      <c r="I31" s="9">
        <f>IF($H31="exo","EXO",IF(OR(AND($F31=0,$G31=0),$H31=""),"",IF(AND(ISNUMBER($H31),$G31=0),ROUND($F31*$H31,2),IF(AND(ISNUMBER($H31),$F31=0),ROUND(-$G31*$H31,2),IF(AND(ISTEXT($H31),$G31=0),ROUND($F31*RIGHT($H31,3),2),IF(AND(ISTEXT($H31),$F31=0),ROUND(-$G31*RIGHT($H31,3),2),"problème"))))))</f>
        <v>12.83</v>
      </c>
      <c r="J31" s="9">
        <f t="array" ref="J31">SUM(IF(($B31='POINTAGE COMPTES TVA'!B:B)*(ROUNDDOWN($I31,1)='POINTAGE COMPTES TVA'!H:H),'POINTAGE COMPTES TVA'!H:H,"erre"))</f>
        <v>0</v>
      </c>
      <c r="K31" s="11">
        <f>I31-J31</f>
        <v>12.83</v>
      </c>
      <c r="O31" t="s">
        <v>163</v>
      </c>
      <c r="P31" s="14">
        <v>0</v>
      </c>
    </row>
    <row r="32" spans="1:17" ht="15" customHeight="1" x14ac:dyDescent="0.2">
      <c r="A32" s="5" t="s">
        <v>11</v>
      </c>
      <c r="B32" s="6">
        <v>42070</v>
      </c>
      <c r="C32" s="5">
        <v>60611000</v>
      </c>
      <c r="D32" s="7" t="s">
        <v>27</v>
      </c>
      <c r="E32" s="8" t="s">
        <v>28</v>
      </c>
      <c r="F32" s="9">
        <v>40</v>
      </c>
      <c r="G32" s="9">
        <v>0</v>
      </c>
      <c r="H32" s="10">
        <v>0.2</v>
      </c>
      <c r="I32" s="9">
        <f>IF($H32="exo","EXO",IF(OR(AND($F32=0,$G32=0),$H32=""),"",IF(AND(ISNUMBER($H32),$G32=0),$F32*$H32,IF(AND(ISNUMBER($H32),$F32=0),-$G32*$H32,IF(AND(ISTEXT($H32),$G32=0),$F32*RIGHT($H32,3),IF(AND(ISTEXT($H32),$F32=0),-$G32*RIGHT($H32,3),"problème"))))))</f>
        <v>8</v>
      </c>
      <c r="J32" s="9">
        <f t="array" ref="J32">SUM(IF(($B32='POINTAGE COMPTES TVA'!B:B)*(ROUNDDOWN($I32,1)='POINTAGE COMPTES TVA'!H:H),'POINTAGE COMPTES TVA'!H:H,"erre"))</f>
        <v>0</v>
      </c>
      <c r="K32" s="11">
        <f>IF(ISBLANK($I32),"",IF(ROUND($I32,2)=ROUND(J32,2),"",$I32-$J32))</f>
        <v>8</v>
      </c>
      <c r="O32" t="s">
        <v>164</v>
      </c>
      <c r="P32" s="14">
        <v>0</v>
      </c>
    </row>
    <row r="33" spans="1:17" ht="15" customHeight="1" x14ac:dyDescent="0.2">
      <c r="A33" s="5" t="s">
        <v>11</v>
      </c>
      <c r="B33" s="6">
        <v>42419</v>
      </c>
      <c r="C33" s="5">
        <v>60611000</v>
      </c>
      <c r="D33" s="7" t="s">
        <v>27</v>
      </c>
      <c r="E33" s="8" t="s">
        <v>28</v>
      </c>
      <c r="F33" s="9">
        <v>59.69</v>
      </c>
      <c r="G33" s="9">
        <v>0</v>
      </c>
      <c r="H33" s="10">
        <v>0.2</v>
      </c>
      <c r="I33" s="9">
        <f>IF($H33="exo","EXO",IF(OR(AND($F33=0,$G33=0),$H33=""),"",IF(AND(ISNUMBER($H33),$G33=0),ROUND($F33*$H33,2),IF(AND(ISNUMBER($H33),$F33=0),ROUND(-$G33*$H33,2),IF(AND(ISTEXT($H33),$G33=0),ROUND($F33*RIGHT($H33,3),2),IF(AND(ISTEXT($H33),$F33=0),ROUND(-$G33*RIGHT($H33,3),2),"problème"))))))</f>
        <v>11.94</v>
      </c>
      <c r="J33" s="9">
        <f t="array" ref="J33">SUM(IF(($B33='POINTAGE COMPTES TVA'!B:B)*(ROUNDDOWN($I33,1)='POINTAGE COMPTES TVA'!H:H),'POINTAGE COMPTES TVA'!H:H,"erre"))</f>
        <v>0</v>
      </c>
      <c r="K33" s="11">
        <f>I33-J33</f>
        <v>11.94</v>
      </c>
      <c r="O33" t="s">
        <v>165</v>
      </c>
      <c r="P33" s="14">
        <v>0</v>
      </c>
    </row>
    <row r="34" spans="1:17" ht="15" customHeight="1" x14ac:dyDescent="0.2">
      <c r="A34" s="5" t="s">
        <v>11</v>
      </c>
      <c r="B34" s="6">
        <v>42414</v>
      </c>
      <c r="C34" s="5">
        <v>60611000</v>
      </c>
      <c r="D34" s="7" t="s">
        <v>27</v>
      </c>
      <c r="E34" s="8" t="s">
        <v>28</v>
      </c>
      <c r="F34" s="9">
        <v>60.66</v>
      </c>
      <c r="G34" s="9">
        <v>0</v>
      </c>
      <c r="H34" s="10">
        <v>0.2</v>
      </c>
      <c r="I34" s="9">
        <f>IF($H34="exo","EXO",IF(OR(AND($F34=0,$G34=0),$H34=""),"",IF(AND(ISNUMBER($H34),$G34=0),ROUND($F34*$H34,2),IF(AND(ISNUMBER($H34),$F34=0),ROUND(-$G34*$H34,2),IF(AND(ISTEXT($H34),$G34=0),ROUND($F34*RIGHT($H34,3),2),IF(AND(ISTEXT($H34),$F34=0),ROUND(-$G34*RIGHT($H34,3),2),"problème"))))))</f>
        <v>12.13</v>
      </c>
      <c r="J34" s="9">
        <f t="array" ref="J34">SUM(IF(($B34='POINTAGE COMPTES TVA'!B:B)*(ROUNDDOWN($I34,1)='POINTAGE COMPTES TVA'!H:H),'POINTAGE COMPTES TVA'!H:H,"erre"))</f>
        <v>0</v>
      </c>
      <c r="K34" s="11">
        <f>I34-J34</f>
        <v>12.13</v>
      </c>
      <c r="O34" t="s">
        <v>98</v>
      </c>
      <c r="P34" s="14">
        <v>0</v>
      </c>
    </row>
    <row r="35" spans="1:17" ht="15" customHeight="1" x14ac:dyDescent="0.2">
      <c r="A35" s="5" t="s">
        <v>11</v>
      </c>
      <c r="B35" s="6">
        <v>42085</v>
      </c>
      <c r="C35" s="5">
        <v>60611000</v>
      </c>
      <c r="D35" s="7" t="s">
        <v>27</v>
      </c>
      <c r="E35" s="8" t="s">
        <v>53</v>
      </c>
      <c r="F35" s="9">
        <v>84.33</v>
      </c>
      <c r="G35" s="9">
        <v>0</v>
      </c>
      <c r="H35" s="10">
        <v>0.2</v>
      </c>
      <c r="I35" s="9">
        <f>IF($H35="exo","EXO",IF(OR(AND($F35=0,$G35=0),$H35=""),"",IF(AND(ISNUMBER($H35),$G35=0),ROUND($F35*$H35,2),IF(AND(ISNUMBER($H35),$F35=0),ROUND(-$G35*$H35,2),IF(AND(ISTEXT($H35),$G35=0),ROUND($F35*RIGHT($H35,3),2),IF(AND(ISTEXT($H35),$F35=0),ROUND(-$G35*RIGHT($H35,3),2),"problème"))))))</f>
        <v>16.87</v>
      </c>
      <c r="J35" s="9">
        <f t="array" ref="J35">SUM(IF(($B35='POINTAGE COMPTES TVA'!B:B)*(ROUNDDOWN($I35,1)='POINTAGE COMPTES TVA'!H:H),'POINTAGE COMPTES TVA'!H:H,"erre"))</f>
        <v>0</v>
      </c>
      <c r="K35" s="11">
        <f>I35-J35</f>
        <v>16.87</v>
      </c>
      <c r="O35" t="s">
        <v>166</v>
      </c>
      <c r="P35" s="14">
        <v>0</v>
      </c>
    </row>
    <row r="36" spans="1:17" ht="15" customHeight="1" x14ac:dyDescent="0.2">
      <c r="A36" s="5" t="s">
        <v>11</v>
      </c>
      <c r="B36" s="6">
        <v>42530</v>
      </c>
      <c r="C36" s="5">
        <v>60612000</v>
      </c>
      <c r="D36" s="7" t="s">
        <v>134</v>
      </c>
      <c r="E36" s="8" t="s">
        <v>142</v>
      </c>
      <c r="F36" s="9">
        <v>66.180000000000007</v>
      </c>
      <c r="G36" s="9">
        <v>0</v>
      </c>
      <c r="H36" s="10">
        <v>0.1</v>
      </c>
      <c r="I36" s="9">
        <f>IF($H36="exo","EXO",IF(OR(AND($F36=0,$G36=0),$H36=""),"",IF(AND(ISNUMBER($H36),$G36=0),ROUND($F36*$H36,2),IF(AND(ISNUMBER($H36),$F36=0),ROUND(-$G36*$H36,2),IF(AND(ISTEXT($H36),$G36=0),ROUND($F36*RIGHT($H36,3),2),IF(AND(ISTEXT($H36),$F36=0),ROUND(-$G36*RIGHT($H36,3),2),"problème"))))))</f>
        <v>6.62</v>
      </c>
      <c r="J36" s="9">
        <f t="array" ref="J36">SUM(IF(($B36='POINTAGE COMPTES TVA'!B:B)*(ROUNDDOWN($I36,1)='POINTAGE COMPTES TVA'!H:H),'POINTAGE COMPTES TVA'!H:H,"erre"))</f>
        <v>0</v>
      </c>
      <c r="K36" s="11">
        <f>I36-J36</f>
        <v>6.62</v>
      </c>
      <c r="O36" t="s">
        <v>87</v>
      </c>
      <c r="P36" s="14">
        <v>12.5</v>
      </c>
      <c r="Q36" s="16">
        <v>12.5</v>
      </c>
    </row>
    <row r="37" spans="1:17" ht="15" customHeight="1" x14ac:dyDescent="0.2">
      <c r="A37" s="5" t="s">
        <v>11</v>
      </c>
      <c r="B37" s="6">
        <v>42080</v>
      </c>
      <c r="C37" s="5">
        <v>60630000</v>
      </c>
      <c r="D37" s="7" t="s">
        <v>14</v>
      </c>
      <c r="E37" s="8" t="s">
        <v>37</v>
      </c>
      <c r="F37" s="9">
        <v>48.6</v>
      </c>
      <c r="G37" s="9">
        <v>0</v>
      </c>
      <c r="H37" s="10">
        <v>5.5E-2</v>
      </c>
      <c r="I37" s="9">
        <f>IF($H37="exo","EXO",IF(OR(AND($F37=0,$G37=0),$H37=""),"",IF(AND(ISNUMBER($H37),$G37=0),ROUNDDOWN($F37*$H37,2),IF(AND(ISNUMBER($H37),$F37=0),ROUNDDOWN(-$G37*$H37,2),IF(AND(ISTEXT($H37),$G37=0),ROUNDDOWN($F37*RIGHT($H37,3),2),IF(AND(ISTEXT($H37),$F37=0),ROUNDDOWN(-$G37*RIGHT($H37,3),2),"problème"))))))</f>
        <v>2.67</v>
      </c>
      <c r="J37" s="9">
        <f t="array" ref="J37">SUM(IF(($B37='POINTAGE COMPTES TVA'!B:B)*(ROUNDDOWN($I37,1)='POINTAGE COMPTES TVA'!H:H),'POINTAGE COMPTES TVA'!H:H,"erre"))</f>
        <v>0</v>
      </c>
      <c r="K37" s="11">
        <f>IF(ISBLANK($I37),"",IF(ROUND($I37,2)=ROUND(J37,2),"",$I37-$J37))</f>
        <v>2.67</v>
      </c>
      <c r="O37" t="s">
        <v>169</v>
      </c>
      <c r="P37" s="14">
        <v>14.34</v>
      </c>
      <c r="Q37" s="16">
        <v>14.3</v>
      </c>
    </row>
    <row r="38" spans="1:17" ht="15" customHeight="1" x14ac:dyDescent="0.2">
      <c r="A38" s="5" t="s">
        <v>11</v>
      </c>
      <c r="B38" s="6">
        <v>42080</v>
      </c>
      <c r="C38" s="5">
        <v>61330000</v>
      </c>
      <c r="D38" s="7" t="s">
        <v>17</v>
      </c>
      <c r="E38" s="8" t="s">
        <v>37</v>
      </c>
      <c r="F38" s="9">
        <v>215.83</v>
      </c>
      <c r="G38" s="9">
        <v>0</v>
      </c>
      <c r="H38" s="10">
        <v>0.2</v>
      </c>
      <c r="I38" s="9">
        <f>IF($H38="exo","EXO",IF(OR(AND($F38=0,$G38=0),$H38=""),"",IF(AND(ISNUMBER($H38),$G38=0),ROUNDDOWN($F38*$H38,2),IF(AND(ISNUMBER($H38),$F38=0),ROUNDDOWN(-$G38*$H38,2),IF(AND(ISTEXT($H38),$G38=0),ROUNDDOWN($F38*RIGHT($H38,3),2),IF(AND(ISTEXT($H38),$F38=0),ROUNDDOWN(-$G38*RIGHT($H38,3),2),"problème"))))))</f>
        <v>43.16</v>
      </c>
      <c r="J38" s="9">
        <f t="array" ref="J38">SUM(IF(($B38='POINTAGE COMPTES TVA'!B:B)*(ROUNDDOWN($I38,1)='POINTAGE COMPTES TVA'!H:H),'POINTAGE COMPTES TVA'!H:H,"erre"))</f>
        <v>43.1</v>
      </c>
      <c r="K38" s="11">
        <f>IF(ISBLANK($I38),"",IF(ROUND($I38,2)=ROUND(J38,2),"",$I38-$J38))</f>
        <v>5.9999999999995168E-2</v>
      </c>
      <c r="O38" t="s">
        <v>117</v>
      </c>
      <c r="P38" s="14">
        <v>3.5</v>
      </c>
      <c r="Q38" s="16">
        <v>3.4</v>
      </c>
    </row>
    <row r="39" spans="1:17" ht="15" customHeight="1" x14ac:dyDescent="0.2">
      <c r="A39" s="5" t="s">
        <v>11</v>
      </c>
      <c r="B39" s="6">
        <v>42531</v>
      </c>
      <c r="C39" s="5">
        <v>62501200</v>
      </c>
      <c r="D39" s="7" t="s">
        <v>126</v>
      </c>
      <c r="E39" s="8" t="s">
        <v>145</v>
      </c>
      <c r="F39" s="9">
        <v>12.89</v>
      </c>
      <c r="G39" s="9">
        <v>0</v>
      </c>
      <c r="H39" s="10">
        <v>0.1</v>
      </c>
      <c r="I39" s="9">
        <f>IF($H39="exo","EXO",IF(OR(AND($F39=0,$G39=0),$H39=""),"",IF(AND(ISNUMBER($H39),$G39=0),ROUND($F39*$H39,2),IF(AND(ISNUMBER($H39),$F39=0),ROUND(-$G39*$H39,2),IF(AND(ISTEXT($H39),$G39=0),ROUND($F39*RIGHT($H39,3),2),IF(AND(ISTEXT($H39),$F39=0),ROUND(-$G39*RIGHT($H39,3),2),"problème"))))))</f>
        <v>1.29</v>
      </c>
      <c r="J39" s="9">
        <f t="array" ref="J39">SUM(IF(($B39='POINTAGE COMPTES TVA'!B:B)*(ROUNDDOWN($I39,1)='POINTAGE COMPTES TVA'!H:H),'POINTAGE COMPTES TVA'!H:H,"erre"))</f>
        <v>0</v>
      </c>
      <c r="K39" s="11">
        <f>I39-J39</f>
        <v>1.29</v>
      </c>
      <c r="O39" t="s">
        <v>128</v>
      </c>
      <c r="P39" s="14">
        <v>35.92</v>
      </c>
      <c r="Q39" s="16">
        <v>35.9</v>
      </c>
    </row>
    <row r="40" spans="1:17" ht="15" customHeight="1" x14ac:dyDescent="0.2">
      <c r="A40" s="5" t="s">
        <v>11</v>
      </c>
      <c r="B40" s="6">
        <v>42086</v>
      </c>
      <c r="C40" s="5">
        <v>62511000</v>
      </c>
      <c r="D40" s="7" t="s">
        <v>48</v>
      </c>
      <c r="E40" s="8" t="s">
        <v>56</v>
      </c>
      <c r="F40" s="9">
        <v>11.1</v>
      </c>
      <c r="G40" s="9">
        <v>0</v>
      </c>
      <c r="H40" s="10">
        <v>0.1</v>
      </c>
      <c r="I40" s="9">
        <f>IF($H40="exo","EXO",IF(OR(AND($F40=0,$G40=0),$H40=""),"",IF(AND(ISNUMBER($H40),$G40=0),ROUND($F40*$H40,2),IF(AND(ISNUMBER($H40),$F40=0),ROUND(-$G40*$H40,2),IF(AND(ISTEXT($H40),$G40=0),ROUND($F40*RIGHT($H40,3),2),IF(AND(ISTEXT($H40),$F40=0),ROUND(-$G40*RIGHT($H40,3),2),"problème"))))))</f>
        <v>1.1100000000000001</v>
      </c>
      <c r="J40" s="9">
        <f t="array" ref="J40">SUM(IF(($B40='POINTAGE COMPTES TVA'!B:B)*(ROUNDDOWN($I40,1)='POINTAGE COMPTES TVA'!H:H),'POINTAGE COMPTES TVA'!H:H,"erre"))</f>
        <v>0</v>
      </c>
      <c r="K40" s="11">
        <f>I40-J40</f>
        <v>1.1100000000000001</v>
      </c>
      <c r="O40" t="s">
        <v>62</v>
      </c>
      <c r="P40" s="14">
        <v>0</v>
      </c>
    </row>
    <row r="41" spans="1:17" ht="15" customHeight="1" x14ac:dyDescent="0.2">
      <c r="A41" s="5" t="s">
        <v>11</v>
      </c>
      <c r="B41" s="6">
        <v>42086</v>
      </c>
      <c r="C41" s="5">
        <v>60630000</v>
      </c>
      <c r="D41" s="7" t="s">
        <v>14</v>
      </c>
      <c r="E41" s="8" t="s">
        <v>56</v>
      </c>
      <c r="F41" s="9">
        <v>81.92</v>
      </c>
      <c r="G41" s="9">
        <v>0</v>
      </c>
      <c r="H41" s="10">
        <v>5.5E-2</v>
      </c>
      <c r="I41" s="9">
        <f>IF($H41="exo","EXO",IF(OR(AND($F41=0,$G41=0),$H41=""),"",IF(AND(ISNUMBER($H41),$G41=0),ROUND($F41*$H41,2),IF(AND(ISNUMBER($H41),$F41=0),ROUND(-$G41*$H41,2),IF(AND(ISTEXT($H41),$G41=0),ROUND($F41*RIGHT($H41,3),2),IF(AND(ISTEXT($H41),$F41=0),ROUND(-$G41*RIGHT($H41,3),2),"problème"))))))</f>
        <v>4.51</v>
      </c>
      <c r="J41" s="9">
        <f t="array" ref="J41">SUM(IF(($B41='POINTAGE COMPTES TVA'!B:B)*(ROUNDDOWN($I41,1)='POINTAGE COMPTES TVA'!H:H),'POINTAGE COMPTES TVA'!H:H,"erre"))</f>
        <v>0</v>
      </c>
      <c r="K41" s="11">
        <f>I41-J41</f>
        <v>4.51</v>
      </c>
      <c r="O41" t="s">
        <v>177</v>
      </c>
      <c r="P41" s="14">
        <v>0</v>
      </c>
    </row>
    <row r="42" spans="1:17" ht="15" customHeight="1" x14ac:dyDescent="0.2">
      <c r="A42" s="5" t="s">
        <v>11</v>
      </c>
      <c r="B42" s="6">
        <v>42086</v>
      </c>
      <c r="C42" s="5">
        <v>62512000</v>
      </c>
      <c r="D42" s="7" t="s">
        <v>57</v>
      </c>
      <c r="E42" s="8" t="s">
        <v>56</v>
      </c>
      <c r="F42" s="9">
        <v>6.73</v>
      </c>
      <c r="G42" s="9">
        <v>0</v>
      </c>
      <c r="H42" s="10" t="s">
        <v>191</v>
      </c>
      <c r="I42" s="9" t="str">
        <f>IF($H42="exo","EXO",IF(OR(AND($F42=0,$G42=0),$H42=""),"",IF(AND(ISNUMBER($H42),$G42=0),ROUND($F42*$H42,2),IF(AND(ISNUMBER($H42),$F42=0),ROUND(-$G42*$H42,2),IF(AND(ISTEXT($H42),$G42=0),ROUND($F42*RIGHT($H42,3),2),IF(AND(ISTEXT($H42),$F42=0),ROUND(-$G42*RIGHT($H42,3),2),"problème"))))))</f>
        <v>EXO</v>
      </c>
      <c r="J42" s="9" t="e">
        <f t="array" ref="J42">SUM(IF(($B42='POINTAGE COMPTES TVA'!B:B)*(ROUNDDOWN($I42,1)='POINTAGE COMPTES TVA'!H:H),'POINTAGE COMPTES TVA'!H:H,"erre"))</f>
        <v>#VALUE!</v>
      </c>
      <c r="K42" s="11" t="e">
        <f>I42-J42</f>
        <v>#VALUE!</v>
      </c>
      <c r="O42" t="s">
        <v>68</v>
      </c>
      <c r="P42" s="14">
        <v>0</v>
      </c>
    </row>
    <row r="43" spans="1:17" ht="15" customHeight="1" x14ac:dyDescent="0.2">
      <c r="A43" s="5" t="s">
        <v>11</v>
      </c>
      <c r="B43" s="6">
        <v>42086</v>
      </c>
      <c r="C43" s="5">
        <v>61330000</v>
      </c>
      <c r="D43" s="7" t="s">
        <v>17</v>
      </c>
      <c r="E43" s="8" t="s">
        <v>58</v>
      </c>
      <c r="F43" s="9">
        <v>161.34</v>
      </c>
      <c r="G43" s="9">
        <v>0</v>
      </c>
      <c r="H43" s="10">
        <v>0.2</v>
      </c>
      <c r="I43" s="9">
        <f>IF($H43="exo","EXO",IF(OR(AND($F43=0,$G43=0),$H43=""),"",IF(AND(ISNUMBER($H43),$G43=0),ROUND($F43*$H43,2),IF(AND(ISNUMBER($H43),$F43=0),ROUND(-$G43*$H43,2),IF(AND(ISTEXT($H43),$G43=0),ROUND($F43*RIGHT($H43,3),2),IF(AND(ISTEXT($H43),$F43=0),ROUND(-$G43*RIGHT($H43,3),2),"problème"))))))</f>
        <v>32.270000000000003</v>
      </c>
      <c r="J43" s="9">
        <f t="array" ref="J43">SUM(IF(($B43='POINTAGE COMPTES TVA'!B:B)*(ROUNDDOWN($I43,1)='POINTAGE COMPTES TVA'!H:H),'POINTAGE COMPTES TVA'!H:H,"erre"))</f>
        <v>32.200000000000003</v>
      </c>
      <c r="K43" s="11">
        <f>I43-J43</f>
        <v>7.0000000000000284E-2</v>
      </c>
      <c r="O43" t="s">
        <v>78</v>
      </c>
      <c r="P43" s="14">
        <v>0</v>
      </c>
    </row>
    <row r="44" spans="1:17" ht="15" customHeight="1" x14ac:dyDescent="0.2">
      <c r="A44" s="5" t="s">
        <v>11</v>
      </c>
      <c r="B44" s="6">
        <v>42082</v>
      </c>
      <c r="C44" s="5">
        <v>62501000</v>
      </c>
      <c r="D44" s="7" t="s">
        <v>43</v>
      </c>
      <c r="E44" s="8" t="s">
        <v>44</v>
      </c>
      <c r="F44" s="9">
        <v>60</v>
      </c>
      <c r="G44" s="9">
        <v>0</v>
      </c>
      <c r="H44" s="10">
        <v>5.5E-2</v>
      </c>
      <c r="I44" s="9">
        <f>IF($H44="exo","EXO",IF(OR(AND($F44=0,$G44=0),$H44=""),"",IF(AND(ISNUMBER($H44),$G44=0),ROUND($F44*$H44,2),IF(AND(ISNUMBER($H44),$F44=0),ROUND(-$G44*$H44,2),IF(AND(ISTEXT($H44),$G44=0),ROUND($F44*RIGHT($H44,3),2),IF(AND(ISTEXT($H44),$F44=0),ROUND(-$G44*RIGHT($H44,3),2),"problème"))))))</f>
        <v>3.3</v>
      </c>
      <c r="J44" s="9">
        <f t="array" ref="J44">SUM(IF(($B44='POINTAGE COMPTES TVA'!B:B)*(ROUNDDOWN($I44,1)='POINTAGE COMPTES TVA'!H:H),'POINTAGE COMPTES TVA'!H:H,"erre"))</f>
        <v>0</v>
      </c>
      <c r="K44" s="11">
        <f>I44-J44</f>
        <v>3.3</v>
      </c>
      <c r="O44" t="s">
        <v>69</v>
      </c>
      <c r="P44" s="14">
        <v>0</v>
      </c>
    </row>
    <row r="45" spans="1:17" ht="15" customHeight="1" x14ac:dyDescent="0.2">
      <c r="A45" s="5" t="s">
        <v>59</v>
      </c>
      <c r="B45" s="6">
        <v>42551</v>
      </c>
      <c r="C45" s="5">
        <v>62700000</v>
      </c>
      <c r="D45" s="7" t="s">
        <v>60</v>
      </c>
      <c r="E45" s="8" t="s">
        <v>163</v>
      </c>
      <c r="F45" s="9">
        <v>1.6</v>
      </c>
      <c r="G45" s="9">
        <v>0</v>
      </c>
      <c r="H45" s="10" t="s">
        <v>191</v>
      </c>
      <c r="I45" s="9" t="str">
        <f>IF($H45="exo","EXO",IF(OR(AND($F45=0,$G45=0),$H45=""),"",IF(AND(ISNUMBER($H45),$G45=0),ROUND($F45*$H45,2),IF(AND(ISNUMBER($H45),$F45=0),ROUND(-$G45*$H45,2),IF(AND(ISTEXT($H45),$G45=0),ROUND($F45*RIGHT($H45,3),2),IF(AND(ISTEXT($H45),$F45=0),ROUND(-$G45*RIGHT($H45,3),2),"problème"))))))</f>
        <v>EXO</v>
      </c>
      <c r="J45" s="9" t="e">
        <f t="array" ref="J45">SUM(IF(($B45='POINTAGE COMPTES TVA'!B:B)*(ROUNDDOWN($I45,1)='POINTAGE COMPTES TVA'!H:H),'POINTAGE COMPTES TVA'!H:H,"erre"))</f>
        <v>#VALUE!</v>
      </c>
      <c r="K45" s="11" t="e">
        <f>I45-J45</f>
        <v>#VALUE!</v>
      </c>
      <c r="O45" t="s">
        <v>83</v>
      </c>
      <c r="P45" s="14">
        <v>0</v>
      </c>
    </row>
    <row r="46" spans="1:17" ht="15" customHeight="1" x14ac:dyDescent="0.2">
      <c r="A46" s="5" t="s">
        <v>59</v>
      </c>
      <c r="B46" s="6">
        <v>42551</v>
      </c>
      <c r="C46" s="5">
        <v>62700000</v>
      </c>
      <c r="D46" s="7" t="s">
        <v>60</v>
      </c>
      <c r="E46" s="8" t="s">
        <v>164</v>
      </c>
      <c r="F46" s="9">
        <v>0.15</v>
      </c>
      <c r="G46" s="9">
        <v>0</v>
      </c>
      <c r="H46" s="10" t="s">
        <v>191</v>
      </c>
      <c r="I46" s="9" t="str">
        <f>IF($H46="exo","EXO",IF(OR(AND($F46=0,$G46=0),$H46=""),"",IF(AND(ISNUMBER($H46),$G46=0),ROUND($F46*$H46,2),IF(AND(ISNUMBER($H46),$F46=0),ROUND(-$G46*$H46,2),IF(AND(ISTEXT($H46),$G46=0),ROUND($F46*RIGHT($H46,3),2),IF(AND(ISTEXT($H46),$F46=0),ROUND(-$G46*RIGHT($H46,3),2),"problème"))))))</f>
        <v>EXO</v>
      </c>
      <c r="J46" s="9" t="e">
        <f t="array" ref="J46">SUM(IF(($B46='POINTAGE COMPTES TVA'!B:B)*(ROUNDDOWN($I46,1)='POINTAGE COMPTES TVA'!H:H),'POINTAGE COMPTES TVA'!H:H,"erre"))</f>
        <v>#VALUE!</v>
      </c>
      <c r="K46" s="11" t="e">
        <f>I46-J46</f>
        <v>#VALUE!</v>
      </c>
      <c r="O46" t="s">
        <v>26</v>
      </c>
      <c r="P46" s="14">
        <v>4.1365499999999997</v>
      </c>
      <c r="Q46" s="16">
        <v>15</v>
      </c>
    </row>
    <row r="47" spans="1:17" ht="15" customHeight="1" x14ac:dyDescent="0.2">
      <c r="A47" s="5" t="s">
        <v>59</v>
      </c>
      <c r="B47" s="6">
        <v>42551</v>
      </c>
      <c r="C47" s="5">
        <v>62700000</v>
      </c>
      <c r="D47" s="7" t="s">
        <v>60</v>
      </c>
      <c r="E47" s="8" t="s">
        <v>165</v>
      </c>
      <c r="F47" s="9">
        <v>0.55000000000000004</v>
      </c>
      <c r="G47" s="9">
        <v>0</v>
      </c>
      <c r="H47" s="10" t="s">
        <v>191</v>
      </c>
      <c r="I47" s="9" t="str">
        <f>IF($H47="exo","EXO",IF(OR(AND($F47=0,$G47=0),$H47=""),"",IF(AND(ISNUMBER($H47),$G47=0),ROUND($F47*$H47,2),IF(AND(ISNUMBER($H47),$F47=0),ROUND(-$G47*$H47,2),IF(AND(ISTEXT($H47),$G47=0),ROUND($F47*RIGHT($H47,3),2),IF(AND(ISTEXT($H47),$F47=0),ROUND(-$G47*RIGHT($H47,3),2),"problème"))))))</f>
        <v>EXO</v>
      </c>
      <c r="J47" s="9" t="e">
        <f t="array" ref="J47">SUM(IF(($B47='POINTAGE COMPTES TVA'!B:B)*(ROUNDDOWN($I47,1)='POINTAGE COMPTES TVA'!H:H),'POINTAGE COMPTES TVA'!H:H,"erre"))</f>
        <v>#VALUE!</v>
      </c>
      <c r="K47" s="11" t="e">
        <f>I47-J47</f>
        <v>#VALUE!</v>
      </c>
      <c r="O47" t="s">
        <v>25</v>
      </c>
      <c r="P47" s="14">
        <v>2.09</v>
      </c>
      <c r="Q47" s="16">
        <v>7.6</v>
      </c>
    </row>
    <row r="48" spans="1:17" ht="15" customHeight="1" x14ac:dyDescent="0.2">
      <c r="A48" s="5" t="s">
        <v>59</v>
      </c>
      <c r="B48" s="6">
        <v>42369</v>
      </c>
      <c r="C48" s="5">
        <v>62700000</v>
      </c>
      <c r="D48" s="7" t="s">
        <v>60</v>
      </c>
      <c r="E48" s="8" t="s">
        <v>98</v>
      </c>
      <c r="F48" s="9">
        <v>0.16</v>
      </c>
      <c r="G48" s="9">
        <v>0</v>
      </c>
      <c r="H48" s="10" t="s">
        <v>191</v>
      </c>
      <c r="I48" s="9" t="str">
        <f>IF($H48="exo","EXO",IF(OR(AND($F48=0,$G48=0),$H48=""),"",IF(AND(ISNUMBER($H48),$G48=0),ROUND($F48*$H48,2),IF(AND(ISNUMBER($H48),$F48=0),ROUND(-$G48*$H48,2),IF(AND(ISTEXT($H48),$G48=0),ROUND($F48*RIGHT($H48,3),2),IF(AND(ISTEXT($H48),$F48=0),ROUND(-$G48*RIGHT($H48,3),2),"problème"))))))</f>
        <v>EXO</v>
      </c>
      <c r="J48" s="9" t="e">
        <f t="array" ref="J48">SUM(IF(($B48='POINTAGE COMPTES TVA'!B:B)*(ROUNDDOWN($I48,1)='POINTAGE COMPTES TVA'!H:H),'POINTAGE COMPTES TVA'!H:H,"erre"))</f>
        <v>#VALUE!</v>
      </c>
      <c r="K48" s="11" t="e">
        <f>I48-J48</f>
        <v>#VALUE!</v>
      </c>
      <c r="O48" t="s">
        <v>38</v>
      </c>
      <c r="P48" s="14">
        <v>0</v>
      </c>
      <c r="Q48" s="16">
        <v>90.2</v>
      </c>
    </row>
    <row r="49" spans="1:17" ht="15" customHeight="1" x14ac:dyDescent="0.2">
      <c r="A49" s="5" t="s">
        <v>11</v>
      </c>
      <c r="B49" s="6">
        <v>42551</v>
      </c>
      <c r="C49" s="5">
        <v>60632000</v>
      </c>
      <c r="D49" s="7" t="s">
        <v>148</v>
      </c>
      <c r="E49" s="8" t="s">
        <v>166</v>
      </c>
      <c r="F49" s="9">
        <v>30</v>
      </c>
      <c r="G49" s="9">
        <v>0</v>
      </c>
      <c r="H49" s="10" t="s">
        <v>191</v>
      </c>
      <c r="I49" s="9" t="str">
        <f>IF($H49="exo","EXO",IF(OR(AND($F49=0,$G49=0),$H49=""),"",IF(AND(ISNUMBER($H49),$G49=0),ROUND($F49*$H49,2),IF(AND(ISNUMBER($H49),$F49=0),ROUND(-$G49*$H49,2),IF(AND(ISTEXT($H49),$G49=0),ROUND($F49*RIGHT($H49,3),2),IF(AND(ISTEXT($H49),$F49=0),ROUND(-$G49*RIGHT($H49,3),2),"problème"))))))</f>
        <v>EXO</v>
      </c>
      <c r="J49" s="9" t="e">
        <f t="array" ref="J49">SUM(IF(($B49='POINTAGE COMPTES TVA'!B:B)*(ROUNDDOWN($I49,1)='POINTAGE COMPTES TVA'!H:H),'POINTAGE COMPTES TVA'!H:H,"erre"))</f>
        <v>#VALUE!</v>
      </c>
      <c r="K49" s="11" t="e">
        <f>I49-J49</f>
        <v>#VALUE!</v>
      </c>
      <c r="O49" t="s">
        <v>125</v>
      </c>
      <c r="P49" s="14">
        <v>0</v>
      </c>
    </row>
    <row r="50" spans="1:17" ht="15" customHeight="1" x14ac:dyDescent="0.2">
      <c r="A50" s="5" t="s">
        <v>11</v>
      </c>
      <c r="B50" s="6">
        <v>42329</v>
      </c>
      <c r="C50" s="5">
        <v>61330000</v>
      </c>
      <c r="D50" s="7" t="s">
        <v>17</v>
      </c>
      <c r="E50" s="8" t="s">
        <v>87</v>
      </c>
      <c r="F50" s="9">
        <v>62.5</v>
      </c>
      <c r="G50" s="9">
        <v>0</v>
      </c>
      <c r="H50" s="10">
        <v>0.2</v>
      </c>
      <c r="I50" s="9">
        <f>IF($H50="exo","EXO",IF(OR(AND($F50=0,$G50=0),$H50=""),"",IF(AND(ISNUMBER($H50),$G50=0),ROUND($F50*$H50,2),IF(AND(ISNUMBER($H50),$F50=0),ROUND(-$G50*$H50,2),IF(AND(ISTEXT($H50),$G50=0),ROUND($F50*RIGHT($H50,3),2),IF(AND(ISTEXT($H50),$F50=0),ROUND(-$G50*RIGHT($H50,3),2),"problème"))))))</f>
        <v>12.5</v>
      </c>
      <c r="J50" s="9">
        <f t="array" ref="J50">SUM(IF(($B50='POINTAGE COMPTES TVA'!B:B)*(ROUNDDOWN($I50,1)='POINTAGE COMPTES TVA'!H:H),'POINTAGE COMPTES TVA'!H:H,"erre"))</f>
        <v>12.5</v>
      </c>
      <c r="K50" s="11">
        <f>I50-J50</f>
        <v>0</v>
      </c>
      <c r="O50" t="s">
        <v>167</v>
      </c>
      <c r="P50" s="14">
        <v>0</v>
      </c>
    </row>
    <row r="51" spans="1:17" ht="15" customHeight="1" x14ac:dyDescent="0.2">
      <c r="A51" s="5" t="s">
        <v>11</v>
      </c>
      <c r="B51" s="6">
        <v>42552</v>
      </c>
      <c r="C51" s="5">
        <v>61320000</v>
      </c>
      <c r="D51" s="7" t="s">
        <v>116</v>
      </c>
      <c r="E51" s="8" t="s">
        <v>169</v>
      </c>
      <c r="F51" s="9">
        <v>71.7</v>
      </c>
      <c r="G51" s="9">
        <v>0</v>
      </c>
      <c r="H51" s="10">
        <v>0.2</v>
      </c>
      <c r="I51" s="9">
        <f>IF($H51="exo","EXO",IF(OR(AND($F51=0,$G51=0),$H51=""),"",IF(AND(ISNUMBER($H51),$G51=0),ROUND($F51*$H51,2),IF(AND(ISNUMBER($H51),$F51=0),ROUND(-$G51*$H51,2),IF(AND(ISTEXT($H51),$G51=0),ROUND($F51*RIGHT($H51,3),2),IF(AND(ISTEXT($H51),$F51=0),ROUND(-$G51*RIGHT($H51,3),2),"problème"))))))</f>
        <v>14.34</v>
      </c>
      <c r="J51" s="9">
        <f t="array" ref="J51">SUM(IF(($B51='POINTAGE COMPTES TVA'!B:B)*(ROUNDDOWN($I51,1)='POINTAGE COMPTES TVA'!H:H),'POINTAGE COMPTES TVA'!H:H,"erre"))</f>
        <v>14.3</v>
      </c>
      <c r="K51" s="11">
        <f>I51-J51</f>
        <v>3.9999999999999147E-2</v>
      </c>
      <c r="O51" t="s">
        <v>174</v>
      </c>
      <c r="P51" s="14">
        <v>0</v>
      </c>
    </row>
    <row r="52" spans="1:17" ht="15" customHeight="1" x14ac:dyDescent="0.2">
      <c r="A52" s="5" t="s">
        <v>11</v>
      </c>
      <c r="B52" s="6">
        <v>42492</v>
      </c>
      <c r="C52" s="5">
        <v>61320000</v>
      </c>
      <c r="D52" s="7" t="s">
        <v>116</v>
      </c>
      <c r="E52" s="8" t="s">
        <v>117</v>
      </c>
      <c r="F52" s="9">
        <v>17.48</v>
      </c>
      <c r="G52" s="9">
        <v>0</v>
      </c>
      <c r="H52" s="10">
        <v>0.2</v>
      </c>
      <c r="I52" s="9">
        <f>IF($H52="exo","EXO",IF(OR(AND($F52=0,$G52=0),$H52=""),"",IF(AND(ISNUMBER($H52),$G52=0),ROUND($F52*$H52,2),IF(AND(ISNUMBER($H52),$F52=0),ROUND(-$G52*$H52,2),IF(AND(ISTEXT($H52),$G52=0),ROUND($F52*RIGHT($H52,3),2),IF(AND(ISTEXT($H52),$F52=0),ROUND(-$G52*RIGHT($H52,3),2),"problème"))))))</f>
        <v>3.5</v>
      </c>
      <c r="J52" s="9">
        <f t="array" ref="J52">SUM(IF(($B52='POINTAGE COMPTES TVA'!B:B)*(ROUNDDOWN($I52,1)='POINTAGE COMPTES TVA'!H:H),'POINTAGE COMPTES TVA'!H:H,"erre"))</f>
        <v>0</v>
      </c>
      <c r="K52" s="11">
        <f>I52-J52</f>
        <v>3.5</v>
      </c>
      <c r="O52" t="s">
        <v>178</v>
      </c>
      <c r="P52" s="14">
        <v>0</v>
      </c>
    </row>
    <row r="53" spans="1:17" ht="15" customHeight="1" x14ac:dyDescent="0.2">
      <c r="A53" s="5" t="s">
        <v>11</v>
      </c>
      <c r="B53" s="6">
        <v>42522</v>
      </c>
      <c r="C53" s="5">
        <v>61320000</v>
      </c>
      <c r="D53" s="7" t="s">
        <v>116</v>
      </c>
      <c r="E53" s="8" t="s">
        <v>128</v>
      </c>
      <c r="F53" s="9">
        <v>179.6</v>
      </c>
      <c r="G53" s="9">
        <v>0</v>
      </c>
      <c r="H53" s="10">
        <v>0.2</v>
      </c>
      <c r="I53" s="9">
        <f>IF($H53="exo","EXO",IF(OR(AND($F53=0,$G53=0),$H53=""),"",IF(AND(ISNUMBER($H53),$G53=0),ROUND($F53*$H53,2),IF(AND(ISNUMBER($H53),$F53=0),ROUND(-$G53*$H53,2),IF(AND(ISTEXT($H53),$G53=0),ROUND($F53*RIGHT($H53,3),2),IF(AND(ISTEXT($H53),$F53=0),ROUND(-$G53*RIGHT($H53,3),2),"problème"))))))</f>
        <v>35.92</v>
      </c>
      <c r="J53" s="9">
        <f t="array" ref="J53">SUM(IF(($B53='POINTAGE COMPTES TVA'!B:B)*(ROUNDDOWN($I53,1)='POINTAGE COMPTES TVA'!H:H),'POINTAGE COMPTES TVA'!H:H,"erre"))</f>
        <v>35.9</v>
      </c>
      <c r="K53" s="11">
        <f>I53-J53</f>
        <v>2.0000000000003126E-2</v>
      </c>
      <c r="O53" t="s">
        <v>184</v>
      </c>
      <c r="P53" s="14">
        <v>0</v>
      </c>
    </row>
    <row r="54" spans="1:17" ht="15" customHeight="1" x14ac:dyDescent="0.2">
      <c r="A54" s="5" t="s">
        <v>59</v>
      </c>
      <c r="B54" s="6">
        <v>42094</v>
      </c>
      <c r="C54" s="5">
        <v>62700000</v>
      </c>
      <c r="D54" s="7" t="s">
        <v>60</v>
      </c>
      <c r="E54" s="8" t="s">
        <v>62</v>
      </c>
      <c r="F54" s="9">
        <v>9.3000000000000007</v>
      </c>
      <c r="G54" s="9">
        <v>0</v>
      </c>
      <c r="H54" s="10" t="s">
        <v>191</v>
      </c>
      <c r="I54" s="9" t="str">
        <f>IF($H54="exo","EXO",IF(OR(AND($F54=0,$G54=0),$H54=""),"",IF(AND(ISNUMBER($H54),$G54=0),ROUND($F54*$H54,2),IF(AND(ISNUMBER($H54),$F54=0),ROUND(-$G54*$H54,2),IF(AND(ISTEXT($H54),$G54=0),ROUND($F54*RIGHT($H54,3),2),IF(AND(ISTEXT($H54),$F54=0),ROUND(-$G54*RIGHT($H54,3),2),"problème"))))))</f>
        <v>EXO</v>
      </c>
      <c r="J54" s="9" t="e">
        <f t="array" ref="J54">SUM(IF(($B54='POINTAGE COMPTES TVA'!B:B)*(ROUNDDOWN($I54,1)='POINTAGE COMPTES TVA'!H:H),'POINTAGE COMPTES TVA'!H:H,"erre"))</f>
        <v>#VALUE!</v>
      </c>
      <c r="K54" s="11" t="e">
        <f>I54-J54</f>
        <v>#VALUE!</v>
      </c>
      <c r="O54" t="s">
        <v>185</v>
      </c>
      <c r="P54" s="14">
        <v>0</v>
      </c>
    </row>
    <row r="55" spans="1:17" ht="15" customHeight="1" x14ac:dyDescent="0.2">
      <c r="A55" s="5" t="s">
        <v>59</v>
      </c>
      <c r="B55" s="6">
        <v>42094</v>
      </c>
      <c r="C55" s="5">
        <v>62700000</v>
      </c>
      <c r="D55" s="7" t="s">
        <v>60</v>
      </c>
      <c r="E55" s="8" t="s">
        <v>62</v>
      </c>
      <c r="F55" s="9">
        <v>9.3000000000000007</v>
      </c>
      <c r="G55" s="9">
        <v>0</v>
      </c>
      <c r="H55" s="10" t="s">
        <v>191</v>
      </c>
      <c r="I55" s="9" t="str">
        <f>IF($H55="exo","EXO",IF(OR(AND($F55=0,$G55=0),$H55=""),"",IF(AND(ISNUMBER($H55),$G55=0),ROUND($F55*$H55,2),IF(AND(ISNUMBER($H55),$F55=0),ROUND(-$G55*$H55,2),IF(AND(ISTEXT($H55),$G55=0),ROUND($F55*RIGHT($H55,3),2),IF(AND(ISTEXT($H55),$F55=0),ROUND(-$G55*RIGHT($H55,3),2),"problème"))))))</f>
        <v>EXO</v>
      </c>
      <c r="J55" s="9" t="e">
        <f t="array" ref="J55">SUM(IF(($B55='POINTAGE COMPTES TVA'!B:B)*(ROUNDDOWN($I55,1)='POINTAGE COMPTES TVA'!H:H),'POINTAGE COMPTES TVA'!H:H,"erre"))</f>
        <v>#VALUE!</v>
      </c>
      <c r="K55" s="11" t="e">
        <f>I55-J55</f>
        <v>#VALUE!</v>
      </c>
      <c r="O55" t="s">
        <v>186</v>
      </c>
      <c r="P55" s="14">
        <v>0</v>
      </c>
    </row>
    <row r="56" spans="1:17" ht="15" customHeight="1" x14ac:dyDescent="0.2">
      <c r="A56" s="5" t="s">
        <v>59</v>
      </c>
      <c r="B56" s="6">
        <v>42613</v>
      </c>
      <c r="C56" s="5">
        <v>62700000</v>
      </c>
      <c r="D56" s="7" t="s">
        <v>60</v>
      </c>
      <c r="E56" s="8" t="s">
        <v>177</v>
      </c>
      <c r="F56" s="9">
        <v>9.5</v>
      </c>
      <c r="G56" s="9">
        <v>0</v>
      </c>
      <c r="H56" s="10" t="s">
        <v>191</v>
      </c>
      <c r="I56" s="9" t="str">
        <f>IF($H56="exo","EXO",IF(OR(AND($F56=0,$G56=0),$H56=""),"",IF(AND(ISNUMBER($H56),$G56=0),ROUND($F56*$H56,2),IF(AND(ISNUMBER($H56),$F56=0),ROUND(-$G56*$H56,2),IF(AND(ISTEXT($H56),$G56=0),ROUND($F56*RIGHT($H56,3),2),IF(AND(ISTEXT($H56),$F56=0),ROUND(-$G56*RIGHT($H56,3),2),"problème"))))))</f>
        <v>EXO</v>
      </c>
      <c r="J56" s="9" t="e">
        <f t="array" ref="J56">SUM(IF(($B56='POINTAGE COMPTES TVA'!B:B)*(ROUNDDOWN($I56,1)='POINTAGE COMPTES TVA'!H:H),'POINTAGE COMPTES TVA'!H:H,"erre"))</f>
        <v>#VALUE!</v>
      </c>
      <c r="K56" s="11" t="e">
        <f>I56-J56</f>
        <v>#VALUE!</v>
      </c>
      <c r="O56" t="s">
        <v>189</v>
      </c>
      <c r="P56" s="14">
        <v>0</v>
      </c>
    </row>
    <row r="57" spans="1:17" ht="15" customHeight="1" x14ac:dyDescent="0.2">
      <c r="A57" s="5" t="s">
        <v>59</v>
      </c>
      <c r="B57" s="6">
        <v>42613</v>
      </c>
      <c r="C57" s="5">
        <v>62700000</v>
      </c>
      <c r="D57" s="7" t="s">
        <v>60</v>
      </c>
      <c r="E57" s="8" t="s">
        <v>177</v>
      </c>
      <c r="F57" s="9">
        <v>9.5</v>
      </c>
      <c r="G57" s="9">
        <v>0</v>
      </c>
      <c r="H57" s="10" t="s">
        <v>191</v>
      </c>
      <c r="I57" s="9" t="str">
        <f>IF($H57="exo","EXO",IF(OR(AND($F57=0,$G57=0),$H57=""),"",IF(AND(ISNUMBER($H57),$G57=0),ROUND($F57*$H57,2),IF(AND(ISNUMBER($H57),$F57=0),ROUND(-$G57*$H57,2),IF(AND(ISTEXT($H57),$G57=0),ROUND($F57*RIGHT($H57,3),2),IF(AND(ISTEXT($H57),$F57=0),ROUND(-$G57*RIGHT($H57,3),2),"problème"))))))</f>
        <v>EXO</v>
      </c>
      <c r="J57" s="9" t="e">
        <f t="array" ref="J57">SUM(IF(($B57='POINTAGE COMPTES TVA'!B:B)*(ROUNDDOWN($I57,1)='POINTAGE COMPTES TVA'!H:H),'POINTAGE COMPTES TVA'!H:H,"erre"))</f>
        <v>#VALUE!</v>
      </c>
      <c r="K57" s="11" t="e">
        <f>I57-J57</f>
        <v>#VALUE!</v>
      </c>
      <c r="O57" t="s">
        <v>63</v>
      </c>
      <c r="P57" s="14">
        <v>0</v>
      </c>
    </row>
    <row r="58" spans="1:17" ht="15" customHeight="1" x14ac:dyDescent="0.2">
      <c r="A58" s="5" t="s">
        <v>59</v>
      </c>
      <c r="B58" s="6">
        <v>42674</v>
      </c>
      <c r="C58" s="5">
        <v>62700000</v>
      </c>
      <c r="D58" s="7" t="s">
        <v>60</v>
      </c>
      <c r="E58" s="8" t="s">
        <v>177</v>
      </c>
      <c r="F58" s="9">
        <v>9.5</v>
      </c>
      <c r="G58" s="9">
        <v>0</v>
      </c>
      <c r="H58" s="10" t="s">
        <v>191</v>
      </c>
      <c r="I58" s="9" t="str">
        <f>IF($H58="exo","EXO",IF(OR(AND($F58=0,$G58=0),$H58=""),"",IF(AND(ISNUMBER($H58),$G58=0),ROUND($F58*$H58,2),IF(AND(ISNUMBER($H58),$F58=0),ROUND(-$G58*$H58,2),IF(AND(ISTEXT($H58),$G58=0),ROUND($F58*RIGHT($H58,3),2),IF(AND(ISTEXT($H58),$F58=0),ROUND(-$G58*RIGHT($H58,3),2),"problème"))))))</f>
        <v>EXO</v>
      </c>
      <c r="J58" s="9" t="e">
        <f t="array" ref="J58">SUM(IF(($B58='POINTAGE COMPTES TVA'!B:B)*(ROUNDDOWN($I58,1)='POINTAGE COMPTES TVA'!H:H),'POINTAGE COMPTES TVA'!H:H,"erre"))</f>
        <v>#VALUE!</v>
      </c>
      <c r="K58" s="11" t="e">
        <f>I58-J58</f>
        <v>#VALUE!</v>
      </c>
      <c r="O58" t="s">
        <v>187</v>
      </c>
      <c r="P58" s="14">
        <v>0</v>
      </c>
    </row>
    <row r="59" spans="1:17" ht="15" customHeight="1" x14ac:dyDescent="0.2">
      <c r="A59" s="5" t="s">
        <v>59</v>
      </c>
      <c r="B59" s="6">
        <v>42674</v>
      </c>
      <c r="C59" s="5">
        <v>62700000</v>
      </c>
      <c r="D59" s="7" t="s">
        <v>60</v>
      </c>
      <c r="E59" s="8" t="s">
        <v>177</v>
      </c>
      <c r="F59" s="9">
        <v>9.5</v>
      </c>
      <c r="G59" s="9">
        <v>0</v>
      </c>
      <c r="H59" s="10" t="s">
        <v>191</v>
      </c>
      <c r="I59" s="9" t="str">
        <f>IF($H59="exo","EXO",IF(OR(AND($F59=0,$G59=0),$H59=""),"",IF(AND(ISNUMBER($H59),$G59=0),ROUND($F59*$H59,2),IF(AND(ISNUMBER($H59),$F59=0),ROUND(-$G59*$H59,2),IF(AND(ISTEXT($H59),$G59=0),ROUND($F59*RIGHT($H59,3),2),IF(AND(ISTEXT($H59),$F59=0),ROUND(-$G59*RIGHT($H59,3),2),"problème"))))))</f>
        <v>EXO</v>
      </c>
      <c r="J59" s="9" t="e">
        <f t="array" ref="J59">SUM(IF(($B59='POINTAGE COMPTES TVA'!B:B)*(ROUNDDOWN($I59,1)='POINTAGE COMPTES TVA'!H:H),'POINTAGE COMPTES TVA'!H:H,"erre"))</f>
        <v>#VALUE!</v>
      </c>
      <c r="K59" s="11" t="e">
        <f>I59-J59</f>
        <v>#VALUE!</v>
      </c>
      <c r="O59" t="s">
        <v>13</v>
      </c>
      <c r="P59" s="14">
        <v>110</v>
      </c>
      <c r="Q59" s="16">
        <v>110</v>
      </c>
    </row>
    <row r="60" spans="1:17" ht="15" customHeight="1" x14ac:dyDescent="0.2">
      <c r="A60" s="5" t="s">
        <v>59</v>
      </c>
      <c r="B60" s="6">
        <v>42124</v>
      </c>
      <c r="C60" s="5">
        <v>62700000</v>
      </c>
      <c r="D60" s="7" t="s">
        <v>60</v>
      </c>
      <c r="E60" s="8" t="s">
        <v>68</v>
      </c>
      <c r="F60" s="9">
        <v>9.3000000000000007</v>
      </c>
      <c r="G60" s="9">
        <v>0</v>
      </c>
      <c r="H60" s="10" t="s">
        <v>191</v>
      </c>
      <c r="I60" s="9" t="str">
        <f>IF($H60="exo","EXO",IF(OR(AND($F60=0,$G60=0),$H60=""),"",IF(AND(ISNUMBER($H60),$G60=0),ROUND($F60*$H60,2),IF(AND(ISNUMBER($H60),$F60=0),ROUND(-$G60*$H60,2),IF(AND(ISTEXT($H60),$G60=0),ROUND($F60*RIGHT($H60,3),2),IF(AND(ISTEXT($H60),$F60=0),ROUND(-$G60*RIGHT($H60,3),2),"problème"))))))</f>
        <v>EXO</v>
      </c>
      <c r="J60" s="9" t="e">
        <f t="array" ref="J60">SUM(IF(($B60='POINTAGE COMPTES TVA'!B:B)*(ROUNDDOWN($I60,1)='POINTAGE COMPTES TVA'!H:H),'POINTAGE COMPTES TVA'!H:H,"erre"))</f>
        <v>#VALUE!</v>
      </c>
      <c r="K60" s="11" t="e">
        <f>I60-J60</f>
        <v>#VALUE!</v>
      </c>
      <c r="O60" t="s">
        <v>24</v>
      </c>
      <c r="P60" s="14">
        <v>110</v>
      </c>
      <c r="Q60" s="16">
        <v>110</v>
      </c>
    </row>
    <row r="61" spans="1:17" ht="15" customHeight="1" x14ac:dyDescent="0.2">
      <c r="A61" s="5" t="s">
        <v>59</v>
      </c>
      <c r="B61" s="6">
        <v>42124</v>
      </c>
      <c r="C61" s="5">
        <v>62700000</v>
      </c>
      <c r="D61" s="7" t="s">
        <v>60</v>
      </c>
      <c r="E61" s="8" t="s">
        <v>68</v>
      </c>
      <c r="F61" s="9">
        <v>9.3000000000000007</v>
      </c>
      <c r="G61" s="9">
        <v>0</v>
      </c>
      <c r="H61" s="10" t="s">
        <v>191</v>
      </c>
      <c r="I61" s="9" t="str">
        <f>IF($H61="exo","EXO",IF(OR(AND($F61=0,$G61=0),$H61=""),"",IF(AND(ISNUMBER($H61),$G61=0),ROUND($F61*$H61,2),IF(AND(ISNUMBER($H61),$F61=0),ROUND(-$G61*$H61,2),IF(AND(ISTEXT($H61),$G61=0),ROUND($F61*RIGHT($H61,3),2),IF(AND(ISTEXT($H61),$F61=0),ROUND(-$G61*RIGHT($H61,3),2),"problème"))))))</f>
        <v>EXO</v>
      </c>
      <c r="J61" s="9" t="e">
        <f t="array" ref="J61">SUM(IF(($B61='POINTAGE COMPTES TVA'!B:B)*(ROUNDDOWN($I61,1)='POINTAGE COMPTES TVA'!H:H),'POINTAGE COMPTES TVA'!H:H,"erre"))</f>
        <v>#VALUE!</v>
      </c>
      <c r="K61" s="11" t="e">
        <f>I61-J61</f>
        <v>#VALUE!</v>
      </c>
      <c r="O61" t="s">
        <v>74</v>
      </c>
      <c r="P61" s="14">
        <v>0</v>
      </c>
      <c r="Q61" s="16">
        <v>14.8</v>
      </c>
    </row>
    <row r="62" spans="1:17" ht="15" customHeight="1" x14ac:dyDescent="0.2">
      <c r="A62" s="5" t="s">
        <v>59</v>
      </c>
      <c r="B62" s="6">
        <v>42216</v>
      </c>
      <c r="C62" s="5">
        <v>62700000</v>
      </c>
      <c r="D62" s="7" t="s">
        <v>60</v>
      </c>
      <c r="E62" s="8" t="s">
        <v>68</v>
      </c>
      <c r="F62" s="9">
        <v>9.3000000000000007</v>
      </c>
      <c r="G62" s="9">
        <v>0</v>
      </c>
      <c r="H62" s="10" t="s">
        <v>191</v>
      </c>
      <c r="I62" s="9" t="str">
        <f>IF($H62="exo","EXO",IF(OR(AND($F62=0,$G62=0),$H62=""),"",IF(AND(ISNUMBER($H62),$G62=0),ROUND($F62*$H62,2),IF(AND(ISNUMBER($H62),$F62=0),ROUND(-$G62*$H62,2),IF(AND(ISTEXT($H62),$G62=0),ROUND($F62*RIGHT($H62,3),2),IF(AND(ISTEXT($H62),$F62=0),ROUND(-$G62*RIGHT($H62,3),2),"problème"))))))</f>
        <v>EXO</v>
      </c>
      <c r="J62" s="9" t="e">
        <f t="array" ref="J62">SUM(IF(($B62='POINTAGE COMPTES TVA'!B:B)*(ROUNDDOWN($I62,1)='POINTAGE COMPTES TVA'!H:H),'POINTAGE COMPTES TVA'!H:H,"erre"))</f>
        <v>#VALUE!</v>
      </c>
      <c r="K62" s="11" t="e">
        <f>I62-J62</f>
        <v>#VALUE!</v>
      </c>
      <c r="O62" t="s">
        <v>67</v>
      </c>
      <c r="P62" s="14">
        <v>110</v>
      </c>
      <c r="Q62" s="16">
        <v>110</v>
      </c>
    </row>
    <row r="63" spans="1:17" ht="15" customHeight="1" x14ac:dyDescent="0.2">
      <c r="A63" s="5" t="s">
        <v>59</v>
      </c>
      <c r="B63" s="6">
        <v>42247</v>
      </c>
      <c r="C63" s="5">
        <v>62700000</v>
      </c>
      <c r="D63" s="7" t="s">
        <v>60</v>
      </c>
      <c r="E63" s="8" t="s">
        <v>68</v>
      </c>
      <c r="F63" s="9">
        <v>9.3000000000000007</v>
      </c>
      <c r="G63" s="9">
        <v>0</v>
      </c>
      <c r="H63" s="10" t="s">
        <v>191</v>
      </c>
      <c r="I63" s="9" t="str">
        <f>IF($H63="exo","EXO",IF(OR(AND($F63=0,$G63=0),$H63=""),"",IF(AND(ISNUMBER($H63),$G63=0),ROUND($F63*$H63,2),IF(AND(ISNUMBER($H63),$F63=0),ROUND(-$G63*$H63,2),IF(AND(ISTEXT($H63),$G63=0),ROUND($F63*RIGHT($H63,3),2),IF(AND(ISTEXT($H63),$F63=0),ROUND(-$G63*RIGHT($H63,3),2),"problème"))))))</f>
        <v>EXO</v>
      </c>
      <c r="J63" s="9" t="e">
        <f t="array" ref="J63">SUM(IF(($B63='POINTAGE COMPTES TVA'!B:B)*(ROUNDDOWN($I63,1)='POINTAGE COMPTES TVA'!H:H),'POINTAGE COMPTES TVA'!H:H,"erre"))</f>
        <v>#VALUE!</v>
      </c>
      <c r="K63" s="11" t="e">
        <f>I63-J63</f>
        <v>#VALUE!</v>
      </c>
      <c r="O63" t="s">
        <v>72</v>
      </c>
      <c r="P63" s="14">
        <v>110</v>
      </c>
      <c r="Q63" s="16">
        <v>110</v>
      </c>
    </row>
    <row r="64" spans="1:17" ht="15" customHeight="1" x14ac:dyDescent="0.2">
      <c r="A64" s="5" t="s">
        <v>59</v>
      </c>
      <c r="B64" s="6">
        <v>42185</v>
      </c>
      <c r="C64" s="5">
        <v>62700000</v>
      </c>
      <c r="D64" s="7" t="s">
        <v>60</v>
      </c>
      <c r="E64" s="8" t="s">
        <v>78</v>
      </c>
      <c r="F64" s="9">
        <v>26.85</v>
      </c>
      <c r="G64" s="9">
        <v>0</v>
      </c>
      <c r="H64" s="10" t="s">
        <v>191</v>
      </c>
      <c r="I64" s="9" t="str">
        <f>IF($H64="exo","EXO",IF(OR(AND($F64=0,$G64=0),$H64=""),"",IF(AND(ISNUMBER($H64),$G64=0),ROUND($F64*$H64,2),IF(AND(ISNUMBER($H64),$F64=0),ROUND(-$G64*$H64,2),IF(AND(ISTEXT($H64),$G64=0),ROUND($F64*RIGHT($H64,3),2),IF(AND(ISTEXT($H64),$F64=0),ROUND(-$G64*RIGHT($H64,3),2),"problème"))))))</f>
        <v>EXO</v>
      </c>
      <c r="J64" s="9" t="e">
        <f t="array" ref="J64">SUM(IF(($B64='POINTAGE COMPTES TVA'!B:B)*(ROUNDDOWN($I64,1)='POINTAGE COMPTES TVA'!H:H),'POINTAGE COMPTES TVA'!H:H,"erre"))</f>
        <v>#VALUE!</v>
      </c>
      <c r="K64" s="11" t="e">
        <f>I64-J64</f>
        <v>#VALUE!</v>
      </c>
      <c r="O64" t="s">
        <v>75</v>
      </c>
      <c r="P64" s="14">
        <v>110</v>
      </c>
      <c r="Q64" s="16">
        <v>110</v>
      </c>
    </row>
    <row r="65" spans="1:17" ht="15" customHeight="1" x14ac:dyDescent="0.2">
      <c r="A65" s="5" t="s">
        <v>59</v>
      </c>
      <c r="B65" s="6">
        <v>42400</v>
      </c>
      <c r="C65" s="5">
        <v>62700000</v>
      </c>
      <c r="D65" s="7" t="s">
        <v>60</v>
      </c>
      <c r="E65" s="8" t="s">
        <v>78</v>
      </c>
      <c r="F65" s="9">
        <v>26.85</v>
      </c>
      <c r="G65" s="9">
        <v>0</v>
      </c>
      <c r="H65" s="10" t="s">
        <v>191</v>
      </c>
      <c r="I65" s="9" t="str">
        <f>IF($H65="exo","EXO",IF(OR(AND($F65=0,$G65=0),$H65=""),"",IF(AND(ISNUMBER($H65),$G65=0),ROUND($F65*$H65,2),IF(AND(ISNUMBER($H65),$F65=0),ROUND(-$G65*$H65,2),IF(AND(ISTEXT($H65),$G65=0),ROUND($F65*RIGHT($H65,3),2),IF(AND(ISTEXT($H65),$F65=0),ROUND(-$G65*RIGHT($H65,3),2),"problème"))))))</f>
        <v>EXO</v>
      </c>
      <c r="J65" s="9" t="e">
        <f t="array" ref="J65">SUM(IF(($B65='POINTAGE COMPTES TVA'!B:B)*(ROUNDDOWN($I65,1)='POINTAGE COMPTES TVA'!H:H),'POINTAGE COMPTES TVA'!H:H,"erre"))</f>
        <v>#VALUE!</v>
      </c>
      <c r="K65" s="11" t="e">
        <f>I65-J65</f>
        <v>#VALUE!</v>
      </c>
      <c r="O65" t="s">
        <v>20</v>
      </c>
      <c r="P65" s="14">
        <v>5</v>
      </c>
      <c r="Q65" s="16">
        <v>51.1</v>
      </c>
    </row>
    <row r="66" spans="1:17" ht="15" customHeight="1" x14ac:dyDescent="0.2">
      <c r="A66" s="5" t="s">
        <v>59</v>
      </c>
      <c r="B66" s="6">
        <v>42429</v>
      </c>
      <c r="C66" s="5">
        <v>62700000</v>
      </c>
      <c r="D66" s="7" t="s">
        <v>60</v>
      </c>
      <c r="E66" s="8" t="s">
        <v>78</v>
      </c>
      <c r="F66" s="9">
        <v>26.85</v>
      </c>
      <c r="G66" s="9">
        <v>0</v>
      </c>
      <c r="H66" s="10" t="s">
        <v>191</v>
      </c>
      <c r="I66" s="9" t="str">
        <f>IF($H66="exo","EXO",IF(OR(AND($F66=0,$G66=0),$H66=""),"",IF(AND(ISNUMBER($H66),$G66=0),ROUND($F66*$H66,2),IF(AND(ISNUMBER($H66),$F66=0),ROUND(-$G66*$H66,2),IF(AND(ISTEXT($H66),$G66=0),ROUND($F66*RIGHT($H66,3),2),IF(AND(ISTEXT($H66),$F66=0),ROUND(-$G66*RIGHT($H66,3),2),"problème"))))))</f>
        <v>EXO</v>
      </c>
      <c r="J66" s="9" t="e">
        <f t="array" ref="J66">SUM(IF(($B66='POINTAGE COMPTES TVA'!B:B)*(ROUNDDOWN($I66,1)='POINTAGE COMPTES TVA'!H:H),'POINTAGE COMPTES TVA'!H:H,"erre"))</f>
        <v>#VALUE!</v>
      </c>
      <c r="K66" s="11" t="e">
        <f>I66-J66</f>
        <v>#VALUE!</v>
      </c>
      <c r="O66" t="s">
        <v>85</v>
      </c>
      <c r="P66" s="14">
        <v>4.97</v>
      </c>
      <c r="Q66" s="16">
        <v>4.9000000000000004</v>
      </c>
    </row>
    <row r="67" spans="1:17" ht="15" customHeight="1" x14ac:dyDescent="0.2">
      <c r="A67" s="5" t="s">
        <v>59</v>
      </c>
      <c r="B67" s="6">
        <v>42460</v>
      </c>
      <c r="C67" s="5">
        <v>62700000</v>
      </c>
      <c r="D67" s="7" t="s">
        <v>60</v>
      </c>
      <c r="E67" s="8" t="s">
        <v>78</v>
      </c>
      <c r="F67" s="9">
        <v>26.85</v>
      </c>
      <c r="G67" s="9">
        <v>0</v>
      </c>
      <c r="H67" s="10" t="s">
        <v>191</v>
      </c>
      <c r="I67" s="9" t="str">
        <f>IF($H67="exo","EXO",IF(OR(AND($F67=0,$G67=0),$H67=""),"",IF(AND(ISNUMBER($H67),$G67=0),ROUND($F67*$H67,2),IF(AND(ISNUMBER($H67),$F67=0),ROUND(-$G67*$H67,2),IF(AND(ISTEXT($H67),$G67=0),ROUND($F67*RIGHT($H67,3),2),IF(AND(ISTEXT($H67),$F67=0),ROUND(-$G67*RIGHT($H67,3),2),"problème"))))))</f>
        <v>EXO</v>
      </c>
      <c r="J67" s="9" t="e">
        <f t="array" ref="J67">SUM(IF(($B67='POINTAGE COMPTES TVA'!B:B)*(ROUNDDOWN($I67,1)='POINTAGE COMPTES TVA'!H:H),'POINTAGE COMPTES TVA'!H:H,"erre"))</f>
        <v>#VALUE!</v>
      </c>
      <c r="K67" s="11" t="e">
        <f>I67-J67</f>
        <v>#VALUE!</v>
      </c>
      <c r="O67" t="s">
        <v>82</v>
      </c>
      <c r="P67" s="14">
        <v>5.39</v>
      </c>
    </row>
    <row r="68" spans="1:17" ht="15" customHeight="1" x14ac:dyDescent="0.2">
      <c r="A68" s="5" t="s">
        <v>59</v>
      </c>
      <c r="B68" s="6">
        <v>42124</v>
      </c>
      <c r="C68" s="5">
        <v>62700000</v>
      </c>
      <c r="D68" s="7" t="s">
        <v>60</v>
      </c>
      <c r="E68" s="8" t="s">
        <v>69</v>
      </c>
      <c r="F68" s="9">
        <v>97</v>
      </c>
      <c r="G68" s="9">
        <v>0</v>
      </c>
      <c r="H68" s="10" t="s">
        <v>191</v>
      </c>
      <c r="I68" s="9" t="str">
        <f>IF($H68="exo","EXO",IF(OR(AND($F68=0,$G68=0),$H68=""),"",IF(AND(ISNUMBER($H68),$G68=0),ROUND($F68*$H68,2),IF(AND(ISNUMBER($H68),$F68=0),ROUND(-$G68*$H68,2),IF(AND(ISTEXT($H68),$G68=0),ROUND($F68*RIGHT($H68,3),2),IF(AND(ISTEXT($H68),$F68=0),ROUND(-$G68*RIGHT($H68,3),2),"problème"))))))</f>
        <v>EXO</v>
      </c>
      <c r="J68" s="9" t="e">
        <f t="array" ref="J68">SUM(IF(($B68='POINTAGE COMPTES TVA'!B:B)*(ROUNDDOWN($I68,1)='POINTAGE COMPTES TVA'!H:H),'POINTAGE COMPTES TVA'!H:H,"erre"))</f>
        <v>#VALUE!</v>
      </c>
      <c r="K68" s="11" t="e">
        <f>I68-J68</f>
        <v>#VALUE!</v>
      </c>
      <c r="O68" t="s">
        <v>136</v>
      </c>
      <c r="P68" s="14">
        <v>5.03</v>
      </c>
    </row>
    <row r="69" spans="1:17" ht="15" customHeight="1" x14ac:dyDescent="0.2">
      <c r="A69" s="5" t="s">
        <v>59</v>
      </c>
      <c r="B69" s="6">
        <v>42155</v>
      </c>
      <c r="C69" s="5">
        <v>62700000</v>
      </c>
      <c r="D69" s="7" t="s">
        <v>60</v>
      </c>
      <c r="E69" s="8" t="s">
        <v>69</v>
      </c>
      <c r="F69" s="9">
        <v>26.85</v>
      </c>
      <c r="G69" s="9">
        <v>0</v>
      </c>
      <c r="H69" s="10" t="s">
        <v>191</v>
      </c>
      <c r="I69" s="9" t="str">
        <f>IF($H69="exo","EXO",IF(OR(AND($F69=0,$G69=0),$H69=""),"",IF(AND(ISNUMBER($H69),$G69=0),ROUND($F69*$H69,2),IF(AND(ISNUMBER($H69),$F69=0),ROUND(-$G69*$H69,2),IF(AND(ISTEXT($H69),$G69=0),ROUND($F69*RIGHT($H69,3),2),IF(AND(ISTEXT($H69),$F69=0),ROUND(-$G69*RIGHT($H69,3),2),"problème"))))))</f>
        <v>EXO</v>
      </c>
      <c r="J69" s="9" t="e">
        <f t="array" ref="J69">SUM(IF(($B69='POINTAGE COMPTES TVA'!B:B)*(ROUNDDOWN($I69,1)='POINTAGE COMPTES TVA'!H:H),'POINTAGE COMPTES TVA'!H:H,"erre"))</f>
        <v>#VALUE!</v>
      </c>
      <c r="K69" s="11" t="e">
        <f>I69-J69</f>
        <v>#VALUE!</v>
      </c>
      <c r="O69" t="s">
        <v>131</v>
      </c>
      <c r="P69" s="14">
        <v>5.85</v>
      </c>
    </row>
    <row r="70" spans="1:17" ht="15" customHeight="1" x14ac:dyDescent="0.2">
      <c r="A70" s="5" t="s">
        <v>59</v>
      </c>
      <c r="B70" s="6">
        <v>42216</v>
      </c>
      <c r="C70" s="5">
        <v>62700000</v>
      </c>
      <c r="D70" s="7" t="s">
        <v>60</v>
      </c>
      <c r="E70" s="8" t="s">
        <v>69</v>
      </c>
      <c r="F70" s="9">
        <v>26.85</v>
      </c>
      <c r="G70" s="9">
        <v>0</v>
      </c>
      <c r="H70" s="10" t="s">
        <v>191</v>
      </c>
      <c r="I70" s="9" t="str">
        <f>IF($H70="exo","EXO",IF(OR(AND($F70=0,$G70=0),$H70=""),"",IF(AND(ISNUMBER($H70),$G70=0),ROUND($F70*$H70,2),IF(AND(ISNUMBER($H70),$F70=0),ROUND(-$G70*$H70,2),IF(AND(ISTEXT($H70),$G70=0),ROUND($F70*RIGHT($H70,3),2),IF(AND(ISTEXT($H70),$F70=0),ROUND(-$G70*RIGHT($H70,3),2),"problème"))))))</f>
        <v>EXO</v>
      </c>
      <c r="J70" s="9" t="e">
        <f t="array" ref="J70">SUM(IF(($B70='POINTAGE COMPTES TVA'!B:B)*(ROUNDDOWN($I70,1)='POINTAGE COMPTES TVA'!H:H),'POINTAGE COMPTES TVA'!H:H,"erre"))</f>
        <v>#VALUE!</v>
      </c>
      <c r="K70" s="11" t="e">
        <f>I70-J70</f>
        <v>#VALUE!</v>
      </c>
      <c r="O70" t="s">
        <v>151</v>
      </c>
      <c r="P70" s="14">
        <v>6.5</v>
      </c>
    </row>
    <row r="71" spans="1:17" ht="15" customHeight="1" x14ac:dyDescent="0.2">
      <c r="A71" s="5" t="s">
        <v>59</v>
      </c>
      <c r="B71" s="6">
        <v>42247</v>
      </c>
      <c r="C71" s="5">
        <v>62700000</v>
      </c>
      <c r="D71" s="7" t="s">
        <v>60</v>
      </c>
      <c r="E71" s="8" t="s">
        <v>83</v>
      </c>
      <c r="F71" s="9">
        <v>26.85</v>
      </c>
      <c r="G71" s="9">
        <v>0</v>
      </c>
      <c r="H71" s="10" t="s">
        <v>191</v>
      </c>
      <c r="I71" s="9" t="str">
        <f>IF($H71="exo","EXO",IF(OR(AND($F71=0,$G71=0),$H71=""),"",IF(AND(ISNUMBER($H71),$G71=0),ROUND($F71*$H71,2),IF(AND(ISNUMBER($H71),$F71=0),ROUND(-$G71*$H71,2),IF(AND(ISTEXT($H71),$G71=0),ROUND($F71*RIGHT($H71,3),2),IF(AND(ISTEXT($H71),$F71=0),ROUND(-$G71*RIGHT($H71,3),2),"problème"))))))</f>
        <v>EXO</v>
      </c>
      <c r="J71" s="9" t="e">
        <f t="array" ref="J71">SUM(IF(($B71='POINTAGE COMPTES TVA'!B:B)*(ROUNDDOWN($I71,1)='POINTAGE COMPTES TVA'!H:H),'POINTAGE COMPTES TVA'!H:H,"erre"))</f>
        <v>#VALUE!</v>
      </c>
      <c r="K71" s="11" t="e">
        <f>I71-J71</f>
        <v>#VALUE!</v>
      </c>
      <c r="O71" t="s">
        <v>146</v>
      </c>
      <c r="P71" s="14">
        <v>13.38</v>
      </c>
    </row>
    <row r="72" spans="1:17" ht="15" customHeight="1" x14ac:dyDescent="0.2">
      <c r="A72" s="5" t="s">
        <v>59</v>
      </c>
      <c r="B72" s="6">
        <v>42277</v>
      </c>
      <c r="C72" s="5">
        <v>62700000</v>
      </c>
      <c r="D72" s="7" t="s">
        <v>60</v>
      </c>
      <c r="E72" s="8" t="s">
        <v>83</v>
      </c>
      <c r="F72" s="9">
        <v>26.85</v>
      </c>
      <c r="G72" s="9">
        <v>0</v>
      </c>
      <c r="H72" s="10" t="s">
        <v>191</v>
      </c>
      <c r="I72" s="9" t="str">
        <f>IF($H72="exo","EXO",IF(OR(AND($F72=0,$G72=0),$H72=""),"",IF(AND(ISNUMBER($H72),$G72=0),ROUND($F72*$H72,2),IF(AND(ISNUMBER($H72),$F72=0),ROUND(-$G72*$H72,2),IF(AND(ISTEXT($H72),$G72=0),ROUND($F72*RIGHT($H72,3),2),IF(AND(ISTEXT($H72),$F72=0),ROUND(-$G72*RIGHT($H72,3),2),"problème"))))))</f>
        <v>EXO</v>
      </c>
      <c r="J72" s="9" t="e">
        <f t="array" ref="J72">SUM(IF(($B72='POINTAGE COMPTES TVA'!B:B)*(ROUNDDOWN($I72,1)='POINTAGE COMPTES TVA'!H:H),'POINTAGE COMPTES TVA'!H:H,"erre"))</f>
        <v>#VALUE!</v>
      </c>
      <c r="K72" s="11" t="e">
        <f>I72-J72</f>
        <v>#VALUE!</v>
      </c>
      <c r="O72" t="s">
        <v>127</v>
      </c>
      <c r="P72" s="14">
        <v>8.25</v>
      </c>
    </row>
    <row r="73" spans="1:17" ht="15" customHeight="1" x14ac:dyDescent="0.2">
      <c r="A73" s="5" t="s">
        <v>59</v>
      </c>
      <c r="B73" s="6">
        <v>42307</v>
      </c>
      <c r="C73" s="5">
        <v>62700000</v>
      </c>
      <c r="D73" s="7" t="s">
        <v>60</v>
      </c>
      <c r="E73" s="8" t="s">
        <v>83</v>
      </c>
      <c r="F73" s="9">
        <v>26.85</v>
      </c>
      <c r="G73" s="9">
        <v>0</v>
      </c>
      <c r="H73" s="10" t="s">
        <v>191</v>
      </c>
      <c r="I73" s="9" t="str">
        <f>IF($H73="exo","EXO",IF(OR(AND($F73=0,$G73=0),$H73=""),"",IF(AND(ISNUMBER($H73),$G73=0),ROUND($F73*$H73,2),IF(AND(ISNUMBER($H73),$F73=0),ROUND(-$G73*$H73,2),IF(AND(ISTEXT($H73),$G73=0),ROUND($F73*RIGHT($H73,3),2),IF(AND(ISTEXT($H73),$F73=0),ROUND(-$G73*RIGHT($H73,3),2),"problème"))))))</f>
        <v>EXO</v>
      </c>
      <c r="J73" s="9" t="e">
        <f t="array" ref="J73">SUM(IF(($B73='POINTAGE COMPTES TVA'!B:B)*(ROUNDDOWN($I73,1)='POINTAGE COMPTES TVA'!H:H),'POINTAGE COMPTES TVA'!H:H,"erre"))</f>
        <v>#VALUE!</v>
      </c>
      <c r="K73" s="11" t="e">
        <f>I73-J73</f>
        <v>#VALUE!</v>
      </c>
      <c r="O73" t="s">
        <v>158</v>
      </c>
      <c r="P73" s="14">
        <v>12.24</v>
      </c>
    </row>
    <row r="74" spans="1:17" ht="15" customHeight="1" x14ac:dyDescent="0.2">
      <c r="A74" s="5" t="s">
        <v>59</v>
      </c>
      <c r="B74" s="6">
        <v>42338</v>
      </c>
      <c r="C74" s="5">
        <v>62700000</v>
      </c>
      <c r="D74" s="7" t="s">
        <v>60</v>
      </c>
      <c r="E74" s="8" t="s">
        <v>83</v>
      </c>
      <c r="F74" s="9">
        <v>26.85</v>
      </c>
      <c r="G74" s="9">
        <v>0</v>
      </c>
      <c r="H74" s="10" t="s">
        <v>191</v>
      </c>
      <c r="I74" s="9" t="str">
        <f>IF($H74="exo","EXO",IF(OR(AND($F74=0,$G74=0),$H74=""),"",IF(AND(ISNUMBER($H74),$G74=0),ROUND($F74*$H74,2),IF(AND(ISNUMBER($H74),$F74=0),ROUND(-$G74*$H74,2),IF(AND(ISTEXT($H74),$G74=0),ROUND($F74*RIGHT($H74,3),2),IF(AND(ISTEXT($H74),$F74=0),ROUND(-$G74*RIGHT($H74,3),2),"problème"))))))</f>
        <v>EXO</v>
      </c>
      <c r="J74" s="9" t="e">
        <f t="array" ref="J74">SUM(IF(($B74='POINTAGE COMPTES TVA'!B:B)*(ROUNDDOWN($I74,1)='POINTAGE COMPTES TVA'!H:H),'POINTAGE COMPTES TVA'!H:H,"erre"))</f>
        <v>#VALUE!</v>
      </c>
      <c r="K74" s="11" t="e">
        <f>I74-J74</f>
        <v>#VALUE!</v>
      </c>
      <c r="O74" t="s">
        <v>154</v>
      </c>
      <c r="P74" s="14">
        <v>20.54</v>
      </c>
    </row>
    <row r="75" spans="1:17" ht="15" customHeight="1" x14ac:dyDescent="0.2">
      <c r="A75" s="5" t="s">
        <v>59</v>
      </c>
      <c r="B75" s="6">
        <v>42369</v>
      </c>
      <c r="C75" s="5">
        <v>62700000</v>
      </c>
      <c r="D75" s="7" t="s">
        <v>60</v>
      </c>
      <c r="E75" s="8" t="s">
        <v>83</v>
      </c>
      <c r="F75" s="9">
        <v>26.85</v>
      </c>
      <c r="G75" s="9">
        <v>0</v>
      </c>
      <c r="H75" s="10" t="s">
        <v>191</v>
      </c>
      <c r="I75" s="9" t="str">
        <f>IF($H75="exo","EXO",IF(OR(AND($F75=0,$G75=0),$H75=""),"",IF(AND(ISNUMBER($H75),$G75=0),ROUND($F75*$H75,2),IF(AND(ISNUMBER($H75),$F75=0),ROUND(-$G75*$H75,2),IF(AND(ISTEXT($H75),$G75=0),ROUND($F75*RIGHT($H75,3),2),IF(AND(ISTEXT($H75),$F75=0),ROUND(-$G75*RIGHT($H75,3),2),"problème"))))))</f>
        <v>EXO</v>
      </c>
      <c r="J75" s="9" t="e">
        <f t="array" ref="J75">SUM(IF(($B75='POINTAGE COMPTES TVA'!B:B)*(ROUNDDOWN($I75,1)='POINTAGE COMPTES TVA'!H:H),'POINTAGE COMPTES TVA'!H:H,"erre"))</f>
        <v>#VALUE!</v>
      </c>
      <c r="K75" s="11" t="e">
        <f>I75-J75</f>
        <v>#VALUE!</v>
      </c>
      <c r="O75" t="s">
        <v>15</v>
      </c>
      <c r="P75" s="14">
        <v>29.426099999999998</v>
      </c>
      <c r="Q75" s="16">
        <v>85.800000000000011</v>
      </c>
    </row>
    <row r="76" spans="1:17" ht="15" customHeight="1" x14ac:dyDescent="0.2">
      <c r="A76" s="5" t="s">
        <v>11</v>
      </c>
      <c r="B76" s="6">
        <v>42073</v>
      </c>
      <c r="C76" s="5">
        <v>60630000</v>
      </c>
      <c r="D76" s="7" t="s">
        <v>14</v>
      </c>
      <c r="E76" s="8" t="s">
        <v>26</v>
      </c>
      <c r="F76" s="9">
        <v>33.54</v>
      </c>
      <c r="G76" s="9">
        <v>0</v>
      </c>
      <c r="H76" s="10">
        <v>5.5E-2</v>
      </c>
      <c r="I76" s="9">
        <f>IF($H76="exo","EXO",IF(OR(AND($F76=0,$G76=0),$H76=""),"",IF(AND(ISNUMBER($H76),$G76=0),$F76*$H76,IF(AND(ISNUMBER($H76),$F76=0),-$G76*$H76,IF(AND(ISTEXT($H76),$G76=0),$F76*RIGHT($H76,3),IF(AND(ISTEXT($H76),$F76=0),-$G76*RIGHT($H76,3),"problème"))))))</f>
        <v>1.8447</v>
      </c>
      <c r="J76" s="9">
        <f t="array" ref="J76">SUM(IF(($B76='POINTAGE COMPTES TVA'!B:B)*(ROUNDDOWN($I76,1)='POINTAGE COMPTES TVA'!H:H),'POINTAGE COMPTES TVA'!H:H,"erre"))</f>
        <v>0</v>
      </c>
      <c r="K76" s="11">
        <f>IF(ISBLANK($I76),"",IF(ROUND($I76,2)=ROUND(J76,2),"",$I76-$J76))</f>
        <v>1.8447</v>
      </c>
      <c r="O76" t="s">
        <v>70</v>
      </c>
      <c r="P76" s="14">
        <v>0</v>
      </c>
    </row>
    <row r="77" spans="1:17" ht="15" customHeight="1" x14ac:dyDescent="0.2">
      <c r="A77" s="5" t="s">
        <v>11</v>
      </c>
      <c r="B77" s="6">
        <v>42069</v>
      </c>
      <c r="C77" s="5">
        <v>60630000</v>
      </c>
      <c r="D77" s="7" t="s">
        <v>14</v>
      </c>
      <c r="E77" s="8" t="s">
        <v>26</v>
      </c>
      <c r="F77" s="9">
        <v>41.67</v>
      </c>
      <c r="G77" s="9">
        <v>0</v>
      </c>
      <c r="H77" s="10">
        <v>5.5E-2</v>
      </c>
      <c r="I77" s="9">
        <f>IF($H77="exo","EXO",IF(OR(AND($F77=0,$G77=0),$H77=""),"",IF(AND(ISNUMBER($H77),$G77=0),$F77*$H77,IF(AND(ISNUMBER($H77),$F77=0),-$G77*$H77,IF(AND(ISTEXT($H77),$G77=0),$F77*RIGHT($H77,3),IF(AND(ISTEXT($H77),$F77=0),-$G77*RIGHT($H77,3),"problème"))))))</f>
        <v>2.2918500000000002</v>
      </c>
      <c r="J77" s="9">
        <f t="array" ref="J77">SUM(IF(($B77='POINTAGE COMPTES TVA'!B:B)*(ROUNDDOWN($I77,1)='POINTAGE COMPTES TVA'!H:H),'POINTAGE COMPTES TVA'!H:H,"erre"))</f>
        <v>0</v>
      </c>
      <c r="K77" s="11">
        <f>IF(ISBLANK($I77),"",IF(ROUND($I77,2)=ROUND(J77,2),"",$I77-$J77))</f>
        <v>2.2918500000000002</v>
      </c>
      <c r="O77" t="s">
        <v>143</v>
      </c>
      <c r="P77" s="14">
        <v>3.3099999999999996</v>
      </c>
      <c r="Q77" s="16">
        <v>1</v>
      </c>
    </row>
    <row r="78" spans="1:17" ht="15" customHeight="1" x14ac:dyDescent="0.2">
      <c r="A78" s="5" t="s">
        <v>11</v>
      </c>
      <c r="B78" s="6">
        <v>42066</v>
      </c>
      <c r="C78" s="5">
        <v>60630000</v>
      </c>
      <c r="D78" s="7" t="s">
        <v>14</v>
      </c>
      <c r="E78" s="8" t="s">
        <v>25</v>
      </c>
      <c r="F78" s="9">
        <v>38</v>
      </c>
      <c r="G78" s="9">
        <v>0</v>
      </c>
      <c r="H78" s="10">
        <v>5.5E-2</v>
      </c>
      <c r="I78" s="9">
        <f>IF($H78="exo","EXO",IF(OR(AND($F78=0,$G78=0),$H78=""),"",IF(AND(ISNUMBER($H78),$G78=0),$F78*$H78,IF(AND(ISNUMBER($H78),$F78=0),-$G78*$H78,IF(AND(ISTEXT($H78),$G78=0),$F78*RIGHT($H78,3),IF(AND(ISTEXT($H78),$F78=0),-$G78*RIGHT($H78,3),"problème"))))))</f>
        <v>2.09</v>
      </c>
      <c r="J78" s="9">
        <f t="array" ref="J78">SUM(IF(($B78='POINTAGE COMPTES TVA'!B:B)*(ROUNDDOWN($I78,1)='POINTAGE COMPTES TVA'!H:H),'POINTAGE COMPTES TVA'!H:H,"erre"))</f>
        <v>0</v>
      </c>
      <c r="K78" s="11">
        <f>IF(ISBLANK($I78),"",IF(ROUND($I78,2)=ROUND(J78,2),"",$I78-$J78))</f>
        <v>2.09</v>
      </c>
      <c r="O78" t="s">
        <v>101</v>
      </c>
      <c r="P78" s="14">
        <v>1.3199999999999998</v>
      </c>
      <c r="Q78" s="16">
        <v>4.0999999999999996</v>
      </c>
    </row>
    <row r="79" spans="1:17" ht="15" customHeight="1" x14ac:dyDescent="0.2">
      <c r="A79" s="5" t="s">
        <v>11</v>
      </c>
      <c r="B79" s="6">
        <v>42080</v>
      </c>
      <c r="C79" s="5">
        <v>62300000</v>
      </c>
      <c r="D79" s="7" t="s">
        <v>21</v>
      </c>
      <c r="E79" s="8" t="s">
        <v>38</v>
      </c>
      <c r="F79" s="9">
        <v>451</v>
      </c>
      <c r="G79" s="9">
        <v>0</v>
      </c>
      <c r="H79" s="10" t="s">
        <v>191</v>
      </c>
      <c r="I79" s="9" t="str">
        <f>IF($H79="exo","EXO",IF(OR(AND($F79=0,$G79=0),$H79=""),"",IF(AND(ISNUMBER($H79),$G79=0),ROUNDDOWN($F79*$H79,2),IF(AND(ISNUMBER($H79),$F79=0),ROUNDDOWN(-$G79*$H79,2),IF(AND(ISTEXT($H79),$G79=0),ROUNDDOWN($F79*RIGHT($H79,3),2),IF(AND(ISTEXT($H79),$F79=0),ROUNDDOWN(-$G79*RIGHT($H79,3),2),"problème"))))))</f>
        <v>EXO</v>
      </c>
      <c r="J79" s="9" t="e">
        <f t="array" ref="J79">SUM(IF(($B79='POINTAGE COMPTES TVA'!B:B)*(ROUNDDOWN($I79,1)='POINTAGE COMPTES TVA'!H:H),'POINTAGE COMPTES TVA'!H:H,"erre"))</f>
        <v>#VALUE!</v>
      </c>
      <c r="K79" s="11" t="e">
        <f>IF(ISBLANK($I79),"",IF(ROUND($I79,2)=ROUND(J79,2),"",$I79-$J79))</f>
        <v>#VALUE!</v>
      </c>
      <c r="O79" t="s">
        <v>90</v>
      </c>
      <c r="P79" s="14">
        <v>5.76</v>
      </c>
      <c r="Q79" s="16">
        <v>5.7</v>
      </c>
    </row>
    <row r="80" spans="1:17" ht="15" customHeight="1" x14ac:dyDescent="0.2">
      <c r="A80" s="5" t="s">
        <v>59</v>
      </c>
      <c r="B80" s="6">
        <v>42521</v>
      </c>
      <c r="C80" s="5">
        <v>62700000</v>
      </c>
      <c r="D80" s="7" t="s">
        <v>60</v>
      </c>
      <c r="E80" s="8" t="s">
        <v>125</v>
      </c>
      <c r="F80" s="9">
        <v>13.6</v>
      </c>
      <c r="G80" s="9">
        <v>0</v>
      </c>
      <c r="H80" s="10" t="s">
        <v>191</v>
      </c>
      <c r="I80" s="9" t="str">
        <f>IF($H80="exo","EXO",IF(OR(AND($F80=0,$G80=0),$H80=""),"",IF(AND(ISNUMBER($H80),$G80=0),ROUND($F80*$H80,2),IF(AND(ISNUMBER($H80),$F80=0),ROUND(-$G80*$H80,2),IF(AND(ISTEXT($H80),$G80=0),ROUND($F80*RIGHT($H80,3),2),IF(AND(ISTEXT($H80),$F80=0),ROUND(-$G80*RIGHT($H80,3),2),"problème"))))))</f>
        <v>EXO</v>
      </c>
      <c r="J80" s="9" t="e">
        <f t="array" ref="J80">SUM(IF(($B80='POINTAGE COMPTES TVA'!B:B)*(ROUNDDOWN($I80,1)='POINTAGE COMPTES TVA'!H:H),'POINTAGE COMPTES TVA'!H:H,"erre"))</f>
        <v>#VALUE!</v>
      </c>
      <c r="K80" s="11" t="e">
        <f>I80-J80</f>
        <v>#VALUE!</v>
      </c>
      <c r="O80" t="s">
        <v>88</v>
      </c>
      <c r="P80" s="14">
        <v>5.46</v>
      </c>
      <c r="Q80" s="16">
        <v>5.4</v>
      </c>
    </row>
    <row r="81" spans="1:17" ht="15" customHeight="1" x14ac:dyDescent="0.2">
      <c r="A81" s="5" t="s">
        <v>59</v>
      </c>
      <c r="B81" s="6">
        <v>42551</v>
      </c>
      <c r="C81" s="5">
        <v>62700000</v>
      </c>
      <c r="D81" s="7" t="s">
        <v>60</v>
      </c>
      <c r="E81" s="8" t="s">
        <v>167</v>
      </c>
      <c r="F81" s="9">
        <v>117.11</v>
      </c>
      <c r="G81" s="9">
        <v>0</v>
      </c>
      <c r="H81" s="10" t="s">
        <v>191</v>
      </c>
      <c r="I81" s="9" t="str">
        <f>IF($H81="exo","EXO",IF(OR(AND($F81=0,$G81=0),$H81=""),"",IF(AND(ISNUMBER($H81),$G81=0),ROUND($F81*$H81,2),IF(AND(ISNUMBER($H81),$F81=0),ROUND(-$G81*$H81,2),IF(AND(ISTEXT($H81),$G81=0),ROUND($F81*RIGHT($H81,3),2),IF(AND(ISTEXT($H81),$F81=0),ROUND(-$G81*RIGHT($H81,3),2),"problème"))))))</f>
        <v>EXO</v>
      </c>
      <c r="J81" s="9" t="e">
        <f t="array" ref="J81">SUM(IF(($B81='POINTAGE COMPTES TVA'!B:B)*(ROUNDDOWN($I81,1)='POINTAGE COMPTES TVA'!H:H),'POINTAGE COMPTES TVA'!H:H,"erre"))</f>
        <v>#VALUE!</v>
      </c>
      <c r="K81" s="11" t="e">
        <f>I81-J81</f>
        <v>#VALUE!</v>
      </c>
      <c r="O81" t="s">
        <v>50</v>
      </c>
      <c r="P81" s="14">
        <v>0</v>
      </c>
      <c r="Q81" s="16">
        <v>15</v>
      </c>
    </row>
    <row r="82" spans="1:17" ht="15" customHeight="1" x14ac:dyDescent="0.2">
      <c r="A82" s="5" t="s">
        <v>59</v>
      </c>
      <c r="B82" s="6">
        <v>42580</v>
      </c>
      <c r="C82" s="5">
        <v>62700000</v>
      </c>
      <c r="D82" s="7" t="s">
        <v>60</v>
      </c>
      <c r="E82" s="8" t="s">
        <v>174</v>
      </c>
      <c r="F82" s="9">
        <v>52.37</v>
      </c>
      <c r="G82" s="9">
        <v>0</v>
      </c>
      <c r="H82" s="10" t="s">
        <v>191</v>
      </c>
      <c r="I82" s="9" t="str">
        <f>IF($H82="exo","EXO",IF(OR(AND($F82=0,$G82=0),$H82=""),"",IF(AND(ISNUMBER($H82),$G82=0),ROUND($F82*$H82,2),IF(AND(ISNUMBER($H82),$F82=0),ROUND(-$G82*$H82,2),IF(AND(ISTEXT($H82),$G82=0),ROUND($F82*RIGHT($H82,3),2),IF(AND(ISTEXT($H82),$F82=0),ROUND(-$G82*RIGHT($H82,3),2),"problème"))))))</f>
        <v>EXO</v>
      </c>
      <c r="J82" s="9" t="e">
        <f t="array" ref="J82">SUM(IF(($B82='POINTAGE COMPTES TVA'!B:B)*(ROUNDDOWN($I82,1)='POINTAGE COMPTES TVA'!H:H),'POINTAGE COMPTES TVA'!H:H,"erre"))</f>
        <v>#VALUE!</v>
      </c>
      <c r="K82" s="11" t="e">
        <f>I82-J82</f>
        <v>#VALUE!</v>
      </c>
      <c r="O82" t="s">
        <v>115</v>
      </c>
      <c r="P82" s="14">
        <v>110</v>
      </c>
      <c r="Q82" s="16">
        <v>110</v>
      </c>
    </row>
    <row r="83" spans="1:17" ht="15" customHeight="1" x14ac:dyDescent="0.2">
      <c r="A83" s="5" t="s">
        <v>59</v>
      </c>
      <c r="B83" s="6">
        <v>42613</v>
      </c>
      <c r="C83" s="5">
        <v>62700000</v>
      </c>
      <c r="D83" s="7" t="s">
        <v>60</v>
      </c>
      <c r="E83" s="8" t="s">
        <v>178</v>
      </c>
      <c r="F83" s="9">
        <v>68.27</v>
      </c>
      <c r="G83" s="9">
        <v>0</v>
      </c>
      <c r="H83" s="10" t="s">
        <v>191</v>
      </c>
      <c r="I83" s="9" t="str">
        <f>IF($H83="exo","EXO",IF(OR(AND($F83=0,$G83=0),$H83=""),"",IF(AND(ISNUMBER($H83),$G83=0),ROUND($F83*$H83,2),IF(AND(ISNUMBER($H83),$F83=0),ROUND(-$G83*$H83,2),IF(AND(ISTEXT($H83),$G83=0),ROUND($F83*RIGHT($H83,3),2),IF(AND(ISTEXT($H83),$F83=0),ROUND(-$G83*RIGHT($H83,3),2),"problème"))))))</f>
        <v>EXO</v>
      </c>
      <c r="J83" s="9" t="e">
        <f t="array" ref="J83">SUM(IF(($B83='POINTAGE COMPTES TVA'!B:B)*(ROUNDDOWN($I83,1)='POINTAGE COMPTES TVA'!H:H),'POINTAGE COMPTES TVA'!H:H,"erre"))</f>
        <v>#VALUE!</v>
      </c>
      <c r="K83" s="11" t="e">
        <f>I83-J83</f>
        <v>#VALUE!</v>
      </c>
      <c r="O83" t="s">
        <v>175</v>
      </c>
      <c r="P83" s="14">
        <v>110</v>
      </c>
      <c r="Q83" s="16">
        <v>110</v>
      </c>
    </row>
    <row r="84" spans="1:17" ht="15" customHeight="1" x14ac:dyDescent="0.2">
      <c r="A84" s="5" t="s">
        <v>59</v>
      </c>
      <c r="B84" s="6">
        <v>42643</v>
      </c>
      <c r="C84" s="5">
        <v>62700000</v>
      </c>
      <c r="D84" s="7" t="s">
        <v>60</v>
      </c>
      <c r="E84" s="8" t="s">
        <v>184</v>
      </c>
      <c r="F84" s="9">
        <v>110.89</v>
      </c>
      <c r="G84" s="9">
        <v>0</v>
      </c>
      <c r="H84" s="10" t="s">
        <v>191</v>
      </c>
      <c r="I84" s="9" t="str">
        <f>IF($H84="exo","EXO",IF(OR(AND($F84=0,$G84=0),$H84=""),"",IF(AND(ISNUMBER($H84),$G84=0),ROUND($F84*$H84,2),IF(AND(ISNUMBER($H84),$F84=0),ROUND(-$G84*$H84,2),IF(AND(ISTEXT($H84),$G84=0),ROUND($F84*RIGHT($H84,3),2),IF(AND(ISTEXT($H84),$F84=0),ROUND(-$G84*RIGHT($H84,3),2),"problème"))))))</f>
        <v>EXO</v>
      </c>
      <c r="J84" s="9" t="e">
        <f t="array" ref="J84">SUM(IF(($B84='POINTAGE COMPTES TVA'!B:B)*(ROUNDDOWN($I84,1)='POINTAGE COMPTES TVA'!H:H),'POINTAGE COMPTES TVA'!H:H,"erre"))</f>
        <v>#VALUE!</v>
      </c>
      <c r="K84" s="11" t="e">
        <f>I84-J84</f>
        <v>#VALUE!</v>
      </c>
      <c r="O84" t="s">
        <v>23</v>
      </c>
      <c r="P84" s="14">
        <v>0</v>
      </c>
      <c r="Q84" s="16">
        <v>2000.7</v>
      </c>
    </row>
    <row r="85" spans="1:17" ht="15" customHeight="1" x14ac:dyDescent="0.2">
      <c r="A85" s="5" t="s">
        <v>59</v>
      </c>
      <c r="B85" s="6">
        <v>42674</v>
      </c>
      <c r="C85" s="5">
        <v>62700000</v>
      </c>
      <c r="D85" s="7" t="s">
        <v>60</v>
      </c>
      <c r="E85" s="8" t="s">
        <v>185</v>
      </c>
      <c r="F85" s="9">
        <v>13.6</v>
      </c>
      <c r="G85" s="9">
        <v>0</v>
      </c>
      <c r="H85" s="10" t="s">
        <v>191</v>
      </c>
      <c r="I85" s="9" t="str">
        <f>IF($H85="exo","EXO",IF(OR(AND($F85=0,$G85=0),$H85=""),"",IF(AND(ISNUMBER($H85),$G85=0),ROUND($F85*$H85,2),IF(AND(ISNUMBER($H85),$F85=0),ROUND(-$G85*$H85,2),IF(AND(ISTEXT($H85),$G85=0),ROUND($F85*RIGHT($H85,3),2),IF(AND(ISTEXT($H85),$F85=0),ROUND(-$G85*RIGHT($H85,3),2),"problème"))))))</f>
        <v>EXO</v>
      </c>
      <c r="J85" s="9" t="e">
        <f t="array" ref="J85">SUM(IF(($B85='POINTAGE COMPTES TVA'!B:B)*(ROUNDDOWN($I85,1)='POINTAGE COMPTES TVA'!H:H),'POINTAGE COMPTES TVA'!H:H,"erre"))</f>
        <v>#VALUE!</v>
      </c>
      <c r="K85" s="11" t="e">
        <f>I85-J85</f>
        <v>#VALUE!</v>
      </c>
      <c r="O85" t="s">
        <v>157</v>
      </c>
      <c r="P85" s="14">
        <v>0</v>
      </c>
    </row>
    <row r="86" spans="1:17" ht="15" customHeight="1" x14ac:dyDescent="0.2">
      <c r="A86" s="5" t="s">
        <v>59</v>
      </c>
      <c r="B86" s="6">
        <v>42704</v>
      </c>
      <c r="C86" s="5">
        <v>62700000</v>
      </c>
      <c r="D86" s="7" t="s">
        <v>60</v>
      </c>
      <c r="E86" s="8" t="s">
        <v>186</v>
      </c>
      <c r="F86" s="9">
        <v>13.6</v>
      </c>
      <c r="G86" s="9">
        <v>0</v>
      </c>
      <c r="H86" s="10" t="s">
        <v>191</v>
      </c>
      <c r="I86" s="9" t="str">
        <f>IF($H86="exo","EXO",IF(OR(AND($F86=0,$G86=0),$H86=""),"",IF(AND(ISNUMBER($H86),$G86=0),ROUND($F86*$H86,2),IF(AND(ISNUMBER($H86),$F86=0),ROUND(-$G86*$H86,2),IF(AND(ISTEXT($H86),$G86=0),ROUND($F86*RIGHT($H86,3),2),IF(AND(ISTEXT($H86),$F86=0),ROUND(-$G86*RIGHT($H86,3),2),"problème"))))))</f>
        <v>EXO</v>
      </c>
      <c r="J86" s="9" t="e">
        <f t="array" ref="J86">SUM(IF(($B86='POINTAGE COMPTES TVA'!B:B)*(ROUNDDOWN($I86,1)='POINTAGE COMPTES TVA'!H:H),'POINTAGE COMPTES TVA'!H:H,"erre"))</f>
        <v>#VALUE!</v>
      </c>
      <c r="K86" s="11" t="e">
        <f>I86-J86</f>
        <v>#VALUE!</v>
      </c>
      <c r="O86" t="s">
        <v>66</v>
      </c>
      <c r="P86" s="14">
        <v>0</v>
      </c>
    </row>
    <row r="87" spans="1:17" ht="15" customHeight="1" x14ac:dyDescent="0.2">
      <c r="A87" s="5" t="s">
        <v>59</v>
      </c>
      <c r="B87" s="6">
        <v>42735</v>
      </c>
      <c r="C87" s="5">
        <v>62700000</v>
      </c>
      <c r="D87" s="7" t="s">
        <v>60</v>
      </c>
      <c r="E87" s="8" t="s">
        <v>189</v>
      </c>
      <c r="F87" s="9">
        <v>51.86</v>
      </c>
      <c r="G87" s="9">
        <v>0</v>
      </c>
      <c r="H87" s="10" t="s">
        <v>191</v>
      </c>
      <c r="I87" s="9" t="str">
        <f>IF($H87="exo","EXO",IF(OR(AND($F87=0,$G87=0),$H87=""),"",IF(AND(ISNUMBER($H87),$G87=0),ROUND($F87*$H87,2),IF(AND(ISNUMBER($H87),$F87=0),ROUND(-$G87*$H87,2),IF(AND(ISTEXT($H87),$G87=0),ROUND($F87*RIGHT($H87,3),2),IF(AND(ISTEXT($H87),$F87=0),ROUND(-$G87*RIGHT($H87,3),2),"problème"))))))</f>
        <v>EXO</v>
      </c>
      <c r="J87" s="9" t="e">
        <f t="array" ref="J87">SUM(IF(($B87='POINTAGE COMPTES TVA'!B:B)*(ROUNDDOWN($I87,1)='POINTAGE COMPTES TVA'!H:H),'POINTAGE COMPTES TVA'!H:H,"erre"))</f>
        <v>#VALUE!</v>
      </c>
      <c r="K87" s="11" t="e">
        <f>I87-J87</f>
        <v>#VALUE!</v>
      </c>
      <c r="O87" t="s">
        <v>132</v>
      </c>
      <c r="P87" s="14">
        <v>2.38</v>
      </c>
    </row>
    <row r="88" spans="1:17" ht="15" customHeight="1" x14ac:dyDescent="0.2">
      <c r="A88" s="5" t="s">
        <v>59</v>
      </c>
      <c r="B88" s="6">
        <v>42094</v>
      </c>
      <c r="C88" s="5">
        <v>62700000</v>
      </c>
      <c r="D88" s="7" t="s">
        <v>60</v>
      </c>
      <c r="E88" s="8" t="s">
        <v>63</v>
      </c>
      <c r="F88" s="9">
        <v>26.1</v>
      </c>
      <c r="G88" s="9">
        <v>0</v>
      </c>
      <c r="H88" s="10" t="s">
        <v>191</v>
      </c>
      <c r="I88" s="9" t="str">
        <f>IF($H88="exo","EXO",IF(OR(AND($F88=0,$G88=0),$H88=""),"",IF(AND(ISNUMBER($H88),$G88=0),ROUND($F88*$H88,2),IF(AND(ISNUMBER($H88),$F88=0),ROUND(-$G88*$H88,2),IF(AND(ISTEXT($H88),$G88=0),ROUND($F88*RIGHT($H88,3),2),IF(AND(ISTEXT($H88),$F88=0),ROUND(-$G88*RIGHT($H88,3),2),"problème"))))))</f>
        <v>EXO</v>
      </c>
      <c r="J88" s="9" t="e">
        <f t="array" ref="J88">SUM(IF(($B88='POINTAGE COMPTES TVA'!B:B)*(ROUNDDOWN($I88,1)='POINTAGE COMPTES TVA'!H:H),'POINTAGE COMPTES TVA'!H:H,"erre"))</f>
        <v>#VALUE!</v>
      </c>
      <c r="K88" s="11" t="e">
        <f>I88-J88</f>
        <v>#VALUE!</v>
      </c>
      <c r="O88" t="s">
        <v>130</v>
      </c>
      <c r="P88" s="14">
        <v>3.07</v>
      </c>
      <c r="Q88" s="16">
        <v>3</v>
      </c>
    </row>
    <row r="89" spans="1:17" ht="15" customHeight="1" x14ac:dyDescent="0.2">
      <c r="A89" s="5" t="s">
        <v>59</v>
      </c>
      <c r="B89" s="6">
        <v>42704</v>
      </c>
      <c r="C89" s="5">
        <v>62700000</v>
      </c>
      <c r="D89" s="7" t="s">
        <v>60</v>
      </c>
      <c r="E89" s="8" t="s">
        <v>187</v>
      </c>
      <c r="F89" s="9">
        <v>1.79</v>
      </c>
      <c r="G89" s="9">
        <v>0</v>
      </c>
      <c r="H89" s="10" t="s">
        <v>191</v>
      </c>
      <c r="I89" s="9" t="str">
        <f>IF($H89="exo","EXO",IF(OR(AND($F89=0,$G89=0),$H89=""),"",IF(AND(ISNUMBER($H89),$G89=0),ROUND($F89*$H89,2),IF(AND(ISNUMBER($H89),$F89=0),ROUND(-$G89*$H89,2),IF(AND(ISTEXT($H89),$G89=0),ROUND($F89*RIGHT($H89,3),2),IF(AND(ISTEXT($H89),$F89=0),ROUND(-$G89*RIGHT($H89,3),2),"problème"))))))</f>
        <v>EXO</v>
      </c>
      <c r="J89" s="9" t="e">
        <f t="array" ref="J89">SUM(IF(($B89='POINTAGE COMPTES TVA'!B:B)*(ROUNDDOWN($I89,1)='POINTAGE COMPTES TVA'!H:H),'POINTAGE COMPTES TVA'!H:H,"erre"))</f>
        <v>#VALUE!</v>
      </c>
      <c r="K89" s="11" t="e">
        <f>I89-J89</f>
        <v>#VALUE!</v>
      </c>
      <c r="O89" t="s">
        <v>160</v>
      </c>
      <c r="P89" s="14">
        <v>2.46</v>
      </c>
    </row>
    <row r="90" spans="1:17" ht="15" customHeight="1" x14ac:dyDescent="0.2">
      <c r="A90" s="5" t="s">
        <v>11</v>
      </c>
      <c r="B90" s="6">
        <v>42036</v>
      </c>
      <c r="C90" s="5">
        <v>61300000</v>
      </c>
      <c r="D90" s="7" t="s">
        <v>12</v>
      </c>
      <c r="E90" s="8" t="s">
        <v>13</v>
      </c>
      <c r="F90" s="9">
        <v>550</v>
      </c>
      <c r="G90" s="9">
        <v>0</v>
      </c>
      <c r="H90" s="10">
        <v>0.2</v>
      </c>
      <c r="I90" s="9">
        <f>IF($H90="exo","EXO",IF(OR(AND($F90=0,$G90=0),$H90=""),"",IF(AND(ISNUMBER($H90),$G90=0),$F90*$H90,IF(AND(ISNUMBER($H90),$F90=0),-$G90*$H90,IF(AND(ISTEXT($H90),$G90=0),$F90*RIGHT($H90,3),IF(AND(ISTEXT($H90),$F90=0),-$G90*RIGHT($H90,3),"problème"))))))</f>
        <v>110</v>
      </c>
      <c r="J90" s="9">
        <f t="array" ref="J90">SUM(IF(($B90='POINTAGE COMPTES TVA'!B:B)*(ROUNDDOWN($I90,1)='POINTAGE COMPTES TVA'!H:H),'POINTAGE COMPTES TVA'!H:H,"erre"))</f>
        <v>110</v>
      </c>
      <c r="K90" s="11" t="str">
        <f>IF(ISBLANK($I90),"",IF(ROUND($I90,2)=ROUND(J90,2),"",$I90-$J90))</f>
        <v/>
      </c>
      <c r="O90" t="s">
        <v>129</v>
      </c>
      <c r="P90" s="14">
        <v>4.5999999999999996</v>
      </c>
      <c r="Q90" s="16">
        <v>0.8</v>
      </c>
    </row>
    <row r="91" spans="1:17" ht="15" customHeight="1" x14ac:dyDescent="0.2">
      <c r="A91" s="5" t="s">
        <v>11</v>
      </c>
      <c r="B91" s="6">
        <v>42064</v>
      </c>
      <c r="C91" s="5">
        <v>61300000</v>
      </c>
      <c r="D91" s="7" t="s">
        <v>12</v>
      </c>
      <c r="E91" s="8" t="s">
        <v>24</v>
      </c>
      <c r="F91" s="9">
        <v>550</v>
      </c>
      <c r="G91" s="9">
        <v>0</v>
      </c>
      <c r="H91" s="10">
        <v>0.2</v>
      </c>
      <c r="I91" s="9">
        <f>IF($H91="exo","EXO",IF(OR(AND($F91=0,$G91=0),$H91=""),"",IF(AND(ISNUMBER($H91),$G91=0),$F91*$H91,IF(AND(ISNUMBER($H91),$F91=0),-$G91*$H91,IF(AND(ISTEXT($H91),$G91=0),$F91*RIGHT($H91,3),IF(AND(ISTEXT($H91),$F91=0),-$G91*RIGHT($H91,3),"problème"))))))</f>
        <v>110</v>
      </c>
      <c r="J91" s="9">
        <f t="array" ref="J91">SUM(IF(($B91='POINTAGE COMPTES TVA'!B:B)*(ROUNDDOWN($I91,1)='POINTAGE COMPTES TVA'!H:H),'POINTAGE COMPTES TVA'!H:H,"erre"))</f>
        <v>110</v>
      </c>
      <c r="K91" s="11" t="str">
        <f>IF(ISBLANK($I91),"",IF(ROUND($I91,2)=ROUND(J91,2),"",$I91-$J91))</f>
        <v/>
      </c>
      <c r="O91" t="s">
        <v>181</v>
      </c>
      <c r="P91" s="14">
        <v>4.83</v>
      </c>
      <c r="Q91" s="16">
        <v>4.8</v>
      </c>
    </row>
    <row r="92" spans="1:17" ht="15" customHeight="1" x14ac:dyDescent="0.2">
      <c r="A92" s="5" t="s">
        <v>11</v>
      </c>
      <c r="B92" s="6">
        <v>42156</v>
      </c>
      <c r="C92" s="5">
        <v>60620000</v>
      </c>
      <c r="D92" s="7" t="s">
        <v>73</v>
      </c>
      <c r="E92" s="8" t="s">
        <v>74</v>
      </c>
      <c r="F92" s="9">
        <v>74.08</v>
      </c>
      <c r="G92" s="9">
        <v>0</v>
      </c>
      <c r="H92" s="10" t="s">
        <v>191</v>
      </c>
      <c r="I92" s="9" t="str">
        <f>IF($H92="exo","EXO",IF(OR(AND($F92=0,$G92=0),$H92=""),"",IF(AND(ISNUMBER($H92),$G92=0),ROUND($F92*$H92,2),IF(AND(ISNUMBER($H92),$F92=0),ROUND(-$G92*$H92,2),IF(AND(ISTEXT($H92),$G92=0),ROUND($F92*RIGHT($H92,3),2),IF(AND(ISTEXT($H92),$F92=0),ROUND(-$G92*RIGHT($H92,3),2),"problème"))))))</f>
        <v>EXO</v>
      </c>
      <c r="J92" s="9" t="e">
        <f t="array" ref="J92">SUM(IF(($B92='POINTAGE COMPTES TVA'!B:B)*(ROUNDDOWN($I92,1)='POINTAGE COMPTES TVA'!H:H),'POINTAGE COMPTES TVA'!H:H,"erre"))</f>
        <v>#VALUE!</v>
      </c>
      <c r="K92" s="11" t="e">
        <f>I92-J92</f>
        <v>#VALUE!</v>
      </c>
      <c r="O92" t="s">
        <v>33</v>
      </c>
      <c r="P92" s="14">
        <v>240.8</v>
      </c>
    </row>
    <row r="93" spans="1:17" ht="15" customHeight="1" x14ac:dyDescent="0.2">
      <c r="A93" s="5" t="s">
        <v>11</v>
      </c>
      <c r="B93" s="6">
        <v>42109</v>
      </c>
      <c r="C93" s="5">
        <v>61300000</v>
      </c>
      <c r="D93" s="7" t="s">
        <v>12</v>
      </c>
      <c r="E93" s="8" t="s">
        <v>67</v>
      </c>
      <c r="F93" s="9">
        <v>550</v>
      </c>
      <c r="G93" s="9">
        <v>0</v>
      </c>
      <c r="H93" s="10">
        <v>0.2</v>
      </c>
      <c r="I93" s="9">
        <f>IF($H93="exo","EXO",IF(OR(AND($F93=0,$G93=0),$H93=""),"",IF(AND(ISNUMBER($H93),$G93=0),ROUND($F93*$H93,2),IF(AND(ISNUMBER($H93),$F93=0),ROUND(-$G93*$H93,2),IF(AND(ISTEXT($H93),$G93=0),ROUND($F93*RIGHT($H93,3),2),IF(AND(ISTEXT($H93),$F93=0),ROUND(-$G93*RIGHT($H93,3),2),"problème"))))))</f>
        <v>110</v>
      </c>
      <c r="J93" s="9">
        <f t="array" ref="J93">SUM(IF(($B93='POINTAGE COMPTES TVA'!B:B)*(ROUNDDOWN($I93,1)='POINTAGE COMPTES TVA'!H:H),'POINTAGE COMPTES TVA'!H:H,"erre"))</f>
        <v>110</v>
      </c>
      <c r="K93" s="11">
        <f>I93-J93</f>
        <v>0</v>
      </c>
      <c r="O93" t="s">
        <v>30</v>
      </c>
      <c r="P93" s="14">
        <v>143.80000000000001</v>
      </c>
      <c r="Q93" s="16">
        <v>143.80000000000001</v>
      </c>
    </row>
    <row r="94" spans="1:17" ht="15" customHeight="1" x14ac:dyDescent="0.2">
      <c r="A94" s="5" t="s">
        <v>11</v>
      </c>
      <c r="B94" s="6">
        <v>42125</v>
      </c>
      <c r="C94" s="5">
        <v>61300000</v>
      </c>
      <c r="D94" s="7" t="s">
        <v>12</v>
      </c>
      <c r="E94" s="8" t="s">
        <v>72</v>
      </c>
      <c r="F94" s="9">
        <v>550</v>
      </c>
      <c r="G94" s="9">
        <v>0</v>
      </c>
      <c r="H94" s="10">
        <v>0.2</v>
      </c>
      <c r="I94" s="9">
        <f>IF($H94="exo","EXO",IF(OR(AND($F94=0,$G94=0),$H94=""),"",IF(AND(ISNUMBER($H94),$G94=0),ROUND($F94*$H94,2),IF(AND(ISNUMBER($H94),$F94=0),ROUND(-$G94*$H94,2),IF(AND(ISTEXT($H94),$G94=0),ROUND($F94*RIGHT($H94,3),2),IF(AND(ISTEXT($H94),$F94=0),ROUND(-$G94*RIGHT($H94,3),2),"problème"))))))</f>
        <v>110</v>
      </c>
      <c r="J94" s="9">
        <f t="array" ref="J94">SUM(IF(($B94='POINTAGE COMPTES TVA'!B:B)*(ROUNDDOWN($I94,1)='POINTAGE COMPTES TVA'!H:H),'POINTAGE COMPTES TVA'!H:H,"erre"))</f>
        <v>110</v>
      </c>
      <c r="K94" s="11">
        <f>I94-J94</f>
        <v>0</v>
      </c>
      <c r="O94" t="s">
        <v>45</v>
      </c>
      <c r="P94" s="14">
        <v>5.2</v>
      </c>
      <c r="Q94" s="16">
        <v>18.899999999999999</v>
      </c>
    </row>
    <row r="95" spans="1:17" ht="15" customHeight="1" x14ac:dyDescent="0.2">
      <c r="A95" s="5" t="s">
        <v>11</v>
      </c>
      <c r="B95" s="6">
        <v>42156</v>
      </c>
      <c r="C95" s="5">
        <v>61300000</v>
      </c>
      <c r="D95" s="7" t="s">
        <v>12</v>
      </c>
      <c r="E95" s="8" t="s">
        <v>75</v>
      </c>
      <c r="F95" s="9">
        <v>550</v>
      </c>
      <c r="G95" s="9">
        <v>0</v>
      </c>
      <c r="H95" s="10">
        <v>0.2</v>
      </c>
      <c r="I95" s="9">
        <f>IF($H95="exo","EXO",IF(OR(AND($F95=0,$G95=0),$H95=""),"",IF(AND(ISNUMBER($H95),$G95=0),ROUND($F95*$H95,2),IF(AND(ISNUMBER($H95),$F95=0),ROUND(-$G95*$H95,2),IF(AND(ISTEXT($H95),$G95=0),ROUND($F95*RIGHT($H95,3),2),IF(AND(ISTEXT($H95),$F95=0),ROUND(-$G95*RIGHT($H95,3),2),"problème"))))))</f>
        <v>110</v>
      </c>
      <c r="J95" s="9">
        <f t="array" ref="J95">SUM(IF(($B95='POINTAGE COMPTES TVA'!B:B)*(ROUNDDOWN($I95,1)='POINTAGE COMPTES TVA'!H:H),'POINTAGE COMPTES TVA'!H:H,"erre"))</f>
        <v>110</v>
      </c>
      <c r="K95" s="11">
        <f>I95-J95</f>
        <v>0</v>
      </c>
      <c r="O95" t="s">
        <v>121</v>
      </c>
      <c r="P95" s="14">
        <v>1.53</v>
      </c>
      <c r="Q95" s="16">
        <v>1.5</v>
      </c>
    </row>
    <row r="96" spans="1:17" ht="15" customHeight="1" x14ac:dyDescent="0.2">
      <c r="A96" s="5" t="s">
        <v>11</v>
      </c>
      <c r="B96" s="6">
        <v>42060</v>
      </c>
      <c r="C96" s="5">
        <v>60800000</v>
      </c>
      <c r="D96" s="7" t="s">
        <v>19</v>
      </c>
      <c r="E96" s="8" t="s">
        <v>20</v>
      </c>
      <c r="F96" s="9">
        <v>25</v>
      </c>
      <c r="G96" s="9">
        <v>0</v>
      </c>
      <c r="H96" s="10">
        <v>0.2</v>
      </c>
      <c r="I96" s="9">
        <f>IF($H96="exo","EXO",IF(OR(AND($F96=0,$G96=0),$H96=""),"",IF(AND(ISNUMBER($H96),$G96=0),$F96*$H96,IF(AND(ISNUMBER($H96),$F96=0),-$G96*$H96,IF(AND(ISTEXT($H96),$G96=0),$F96*RIGHT($H96,3),IF(AND(ISTEXT($H96),$F96=0),-$G96*RIGHT($H96,3),"problème"))))))</f>
        <v>5</v>
      </c>
      <c r="J96" s="9">
        <f t="array" ref="J96">SUM(IF(($B96='POINTAGE COMPTES TVA'!B:B)*(ROUNDDOWN($I96,1)='POINTAGE COMPTES TVA'!H:H),'POINTAGE COMPTES TVA'!H:H,"erre"))</f>
        <v>0</v>
      </c>
      <c r="K96" s="11">
        <f>IF(ISBLANK($I96),"",IF(ROUND($I96,2)=ROUND(J96,2),"",$I96-$J96))</f>
        <v>5</v>
      </c>
      <c r="O96" t="s">
        <v>106</v>
      </c>
      <c r="P96" s="14">
        <v>0</v>
      </c>
    </row>
    <row r="97" spans="1:17" ht="15" customHeight="1" x14ac:dyDescent="0.2">
      <c r="A97" s="5" t="s">
        <v>11</v>
      </c>
      <c r="B97" s="6">
        <v>42060</v>
      </c>
      <c r="C97" s="5">
        <v>62300000</v>
      </c>
      <c r="D97" s="7" t="s">
        <v>21</v>
      </c>
      <c r="E97" s="8" t="s">
        <v>20</v>
      </c>
      <c r="F97" s="9">
        <v>230.84</v>
      </c>
      <c r="G97" s="9">
        <v>0</v>
      </c>
      <c r="H97" s="10" t="s">
        <v>191</v>
      </c>
      <c r="I97" s="9" t="str">
        <f>IF($H97="exo","EXO",IF(OR(AND($F97=0,$G97=0),$H97=""),"",IF(AND(ISNUMBER($H97),$G97=0),$F97*$H97,IF(AND(ISNUMBER($H97),$F97=0),-$G97*$H97,IF(AND(ISTEXT($H97),$G97=0),$F97*RIGHT($H97,3),IF(AND(ISTEXT($H97),$F97=0),-$G97*RIGHT($H97,3),"problème"))))))</f>
        <v>EXO</v>
      </c>
      <c r="J97" s="9" t="e">
        <f t="array" ref="J97">SUM(IF(($B97='POINTAGE COMPTES TVA'!B:B)*(ROUNDDOWN($I97,1)='POINTAGE COMPTES TVA'!H:H),'POINTAGE COMPTES TVA'!H:H,"erre"))</f>
        <v>#VALUE!</v>
      </c>
      <c r="K97" s="11" t="e">
        <f>IF(ISBLANK($I97),"",IF(ROUND($I97,2)=ROUND(J97,2),"",$I97-$J97))</f>
        <v>#VALUE!</v>
      </c>
      <c r="O97" t="s">
        <v>138</v>
      </c>
      <c r="P97" s="14">
        <v>0.4</v>
      </c>
      <c r="Q97" s="16">
        <v>0.4</v>
      </c>
    </row>
    <row r="98" spans="1:17" ht="15" customHeight="1" x14ac:dyDescent="0.2">
      <c r="A98" s="5" t="s">
        <v>11</v>
      </c>
      <c r="B98" s="6">
        <v>42321</v>
      </c>
      <c r="C98" s="5">
        <v>60700000</v>
      </c>
      <c r="D98" s="7" t="s">
        <v>29</v>
      </c>
      <c r="E98" s="8" t="s">
        <v>85</v>
      </c>
      <c r="F98" s="9">
        <v>24.84</v>
      </c>
      <c r="G98" s="9">
        <v>0</v>
      </c>
      <c r="H98" s="10">
        <v>0.2</v>
      </c>
      <c r="I98" s="9">
        <f>IF($H98="exo","EXO",IF(OR(AND($F98=0,$G98=0),$H98=""),"",IF(AND(ISNUMBER($H98),$G98=0),ROUND($F98*$H98,2),IF(AND(ISNUMBER($H98),$F98=0),ROUND(-$G98*$H98,2),IF(AND(ISTEXT($H98),$G98=0),ROUND($F98*RIGHT($H98,3),2),IF(AND(ISTEXT($H98),$F98=0),ROUND(-$G98*RIGHT($H98,3),2),"problème"))))))</f>
        <v>4.97</v>
      </c>
      <c r="J98" s="9">
        <f t="array" ref="J98">SUM(IF(($B98='POINTAGE COMPTES TVA'!B:B)*(ROUNDDOWN($I98,1)='POINTAGE COMPTES TVA'!H:H),'POINTAGE COMPTES TVA'!H:H,"erre"))</f>
        <v>4.9000000000000004</v>
      </c>
      <c r="K98" s="11">
        <f>I98-J98</f>
        <v>6.9999999999999396E-2</v>
      </c>
      <c r="O98" t="s">
        <v>54</v>
      </c>
      <c r="P98" s="14">
        <v>2.39</v>
      </c>
      <c r="Q98" s="16">
        <v>8.6</v>
      </c>
    </row>
    <row r="99" spans="1:17" ht="15" customHeight="1" x14ac:dyDescent="0.2">
      <c r="A99" s="5" t="s">
        <v>11</v>
      </c>
      <c r="B99" s="6">
        <v>42196</v>
      </c>
      <c r="C99" s="5">
        <v>62501000</v>
      </c>
      <c r="D99" s="7" t="s">
        <v>43</v>
      </c>
      <c r="E99" s="8" t="s">
        <v>82</v>
      </c>
      <c r="F99" s="9">
        <v>98</v>
      </c>
      <c r="G99" s="9">
        <v>0</v>
      </c>
      <c r="H99" s="10">
        <v>5.5E-2</v>
      </c>
      <c r="I99" s="9">
        <f>IF($H99="exo","EXO",IF(OR(AND($F99=0,$G99=0),$H99=""),"",IF(AND(ISNUMBER($H99),$G99=0),ROUND($F99*$H99,2),IF(AND(ISNUMBER($H99),$F99=0),ROUND(-$G99*$H99,2),IF(AND(ISTEXT($H99),$G99=0),ROUND($F99*RIGHT($H99,3),2),IF(AND(ISTEXT($H99),$F99=0),ROUND(-$G99*RIGHT($H99,3),2),"problème"))))))</f>
        <v>5.39</v>
      </c>
      <c r="J99" s="9">
        <f t="array" ref="J99">SUM(IF(($B99='POINTAGE COMPTES TVA'!B:B)*(ROUNDDOWN($I99,1)='POINTAGE COMPTES TVA'!H:H),'POINTAGE COMPTES TVA'!H:H,"erre"))</f>
        <v>0</v>
      </c>
      <c r="K99" s="11">
        <f>I99-J99</f>
        <v>5.39</v>
      </c>
      <c r="O99" t="s">
        <v>133</v>
      </c>
      <c r="P99" s="14">
        <v>2.4500000000000002</v>
      </c>
      <c r="Q99" s="16">
        <v>8.3999999999999986</v>
      </c>
    </row>
    <row r="100" spans="1:17" ht="15" customHeight="1" x14ac:dyDescent="0.2">
      <c r="A100" s="5" t="s">
        <v>11</v>
      </c>
      <c r="B100" s="6">
        <v>42529</v>
      </c>
      <c r="C100" s="5">
        <v>62501200</v>
      </c>
      <c r="D100" s="7" t="s">
        <v>126</v>
      </c>
      <c r="E100" s="8" t="s">
        <v>136</v>
      </c>
      <c r="F100" s="9">
        <v>50.3</v>
      </c>
      <c r="G100" s="9">
        <v>0</v>
      </c>
      <c r="H100" s="10">
        <v>0.1</v>
      </c>
      <c r="I100" s="9">
        <f>IF($H100="exo","EXO",IF(OR(AND($F100=0,$G100=0),$H100=""),"",IF(AND(ISNUMBER($H100),$G100=0),ROUND($F100*$H100,2),IF(AND(ISNUMBER($H100),$F100=0),ROUND(-$G100*$H100,2),IF(AND(ISTEXT($H100),$G100=0),ROUND($F100*RIGHT($H100,3),2),IF(AND(ISTEXT($H100),$F100=0),ROUND(-$G100*RIGHT($H100,3),2),"problème"))))))</f>
        <v>5.03</v>
      </c>
      <c r="J100" s="9">
        <f t="array" ref="J100">SUM(IF(($B100='POINTAGE COMPTES TVA'!B:B)*(ROUNDDOWN($I100,1)='POINTAGE COMPTES TVA'!H:H),'POINTAGE COMPTES TVA'!H:H,"erre"))</f>
        <v>0</v>
      </c>
      <c r="K100" s="11">
        <f>I100-J100</f>
        <v>5.03</v>
      </c>
      <c r="O100" t="s">
        <v>41</v>
      </c>
      <c r="P100" s="14">
        <v>12.839999999999998</v>
      </c>
      <c r="Q100" s="16">
        <v>25</v>
      </c>
    </row>
    <row r="101" spans="1:17" ht="15" customHeight="1" x14ac:dyDescent="0.2">
      <c r="A101" s="5" t="s">
        <v>11</v>
      </c>
      <c r="B101" s="6">
        <v>42528</v>
      </c>
      <c r="C101" s="5">
        <v>62501200</v>
      </c>
      <c r="D101" s="7" t="s">
        <v>126</v>
      </c>
      <c r="E101" s="8" t="s">
        <v>131</v>
      </c>
      <c r="F101" s="9">
        <v>58.5</v>
      </c>
      <c r="G101" s="9">
        <v>0</v>
      </c>
      <c r="H101" s="10">
        <v>0.1</v>
      </c>
      <c r="I101" s="9">
        <f>IF($H101="exo","EXO",IF(OR(AND($F101=0,$G101=0),$H101=""),"",IF(AND(ISNUMBER($H101),$G101=0),ROUND($F101*$H101,2),IF(AND(ISNUMBER($H101),$F101=0),ROUND(-$G101*$H101,2),IF(AND(ISTEXT($H101),$G101=0),ROUND($F101*RIGHT($H101,3),2),IF(AND(ISTEXT($H101),$F101=0),ROUND(-$G101*RIGHT($H101,3),2),"problème"))))))</f>
        <v>5.85</v>
      </c>
      <c r="J101" s="9">
        <f t="array" ref="J101">SUM(IF(($B101='POINTAGE COMPTES TVA'!B:B)*(ROUNDDOWN($I101,1)='POINTAGE COMPTES TVA'!H:H),'POINTAGE COMPTES TVA'!H:H,"erre"))</f>
        <v>0</v>
      </c>
      <c r="K101" s="11">
        <f>I101-J101</f>
        <v>5.85</v>
      </c>
      <c r="O101" t="s">
        <v>144</v>
      </c>
      <c r="P101" s="14">
        <v>0.68</v>
      </c>
      <c r="Q101" s="16">
        <v>2.4</v>
      </c>
    </row>
    <row r="102" spans="1:17" ht="15" customHeight="1" x14ac:dyDescent="0.2">
      <c r="A102" s="5" t="s">
        <v>11</v>
      </c>
      <c r="B102" s="6">
        <v>42532</v>
      </c>
      <c r="C102" s="5">
        <v>62501200</v>
      </c>
      <c r="D102" s="7" t="s">
        <v>126</v>
      </c>
      <c r="E102" s="8" t="s">
        <v>151</v>
      </c>
      <c r="F102" s="9">
        <v>65</v>
      </c>
      <c r="G102" s="9">
        <v>0</v>
      </c>
      <c r="H102" s="10">
        <v>0.1</v>
      </c>
      <c r="I102" s="9">
        <f>IF($H102="exo","EXO",IF(OR(AND($F102=0,$G102=0),$H102=""),"",IF(AND(ISNUMBER($H102),$G102=0),ROUND($F102*$H102,2),IF(AND(ISNUMBER($H102),$F102=0),ROUND(-$G102*$H102,2),IF(AND(ISTEXT($H102),$G102=0),ROUND($F102*RIGHT($H102,3),2),IF(AND(ISTEXT($H102),$F102=0),ROUND(-$G102*RIGHT($H102,3),2),"problème"))))))</f>
        <v>6.5</v>
      </c>
      <c r="J102" s="9">
        <f t="array" ref="J102">SUM(IF(($B102='POINTAGE COMPTES TVA'!B:B)*(ROUNDDOWN($I102,1)='POINTAGE COMPTES TVA'!H:H),'POINTAGE COMPTES TVA'!H:H,"erre"))</f>
        <v>0</v>
      </c>
      <c r="K102" s="11">
        <f>I102-J102</f>
        <v>6.5</v>
      </c>
      <c r="O102" t="s">
        <v>152</v>
      </c>
      <c r="P102" s="14">
        <v>2.5700000000000003</v>
      </c>
      <c r="Q102" s="16">
        <v>9.1</v>
      </c>
    </row>
    <row r="103" spans="1:17" ht="15" customHeight="1" x14ac:dyDescent="0.2">
      <c r="A103" s="5" t="s">
        <v>11</v>
      </c>
      <c r="B103" s="6">
        <v>42531</v>
      </c>
      <c r="C103" s="5">
        <v>62501000</v>
      </c>
      <c r="D103" s="7" t="s">
        <v>43</v>
      </c>
      <c r="E103" s="8" t="s">
        <v>146</v>
      </c>
      <c r="F103" s="9">
        <v>243.2</v>
      </c>
      <c r="G103" s="9">
        <v>0</v>
      </c>
      <c r="H103" s="10">
        <v>5.5E-2</v>
      </c>
      <c r="I103" s="9">
        <f>IF($H103="exo","EXO",IF(OR(AND($F103=0,$G103=0),$H103=""),"",IF(AND(ISNUMBER($H103),$G103=0),ROUND($F103*$H103,2),IF(AND(ISNUMBER($H103),$F103=0),ROUND(-$G103*$H103,2),IF(AND(ISTEXT($H103),$G103=0),ROUND($F103*RIGHT($H103,3),2),IF(AND(ISTEXT($H103),$F103=0),ROUND(-$G103*RIGHT($H103,3),2),"problème"))))))</f>
        <v>13.38</v>
      </c>
      <c r="J103" s="9">
        <f t="array" ref="J103">SUM(IF(($B103='POINTAGE COMPTES TVA'!B:B)*(ROUNDDOWN($I103,1)='POINTAGE COMPTES TVA'!H:H),'POINTAGE COMPTES TVA'!H:H,"erre"))</f>
        <v>0</v>
      </c>
      <c r="K103" s="11">
        <f>I103-J103</f>
        <v>13.38</v>
      </c>
      <c r="O103" t="s">
        <v>173</v>
      </c>
      <c r="P103" s="14">
        <v>2.02</v>
      </c>
      <c r="Q103" s="16">
        <v>2</v>
      </c>
    </row>
    <row r="104" spans="1:17" ht="15" customHeight="1" x14ac:dyDescent="0.2">
      <c r="A104" s="5" t="s">
        <v>11</v>
      </c>
      <c r="B104" s="6">
        <v>42521</v>
      </c>
      <c r="C104" s="5">
        <v>62501200</v>
      </c>
      <c r="D104" s="7" t="s">
        <v>126</v>
      </c>
      <c r="E104" s="8" t="s">
        <v>127</v>
      </c>
      <c r="F104" s="9">
        <v>82.45</v>
      </c>
      <c r="G104" s="9">
        <v>0</v>
      </c>
      <c r="H104" s="10">
        <v>0.1</v>
      </c>
      <c r="I104" s="9">
        <f>IF($H104="exo","EXO",IF(OR(AND($F104=0,$G104=0),$H104=""),"",IF(AND(ISNUMBER($H104),$G104=0),ROUND($F104*$H104,2),IF(AND(ISNUMBER($H104),$F104=0),ROUND(-$G104*$H104,2),IF(AND(ISTEXT($H104),$G104=0),ROUND($F104*RIGHT($H104,3),2),IF(AND(ISTEXT($H104),$F104=0),ROUND(-$G104*RIGHT($H104,3),2),"problème"))))))</f>
        <v>8.25</v>
      </c>
      <c r="J104" s="9">
        <f t="array" ref="J104">SUM(IF(($B104='POINTAGE COMPTES TVA'!B:B)*(ROUNDDOWN($I104,1)='POINTAGE COMPTES TVA'!H:H),'POINTAGE COMPTES TVA'!H:H,"erre"))</f>
        <v>0</v>
      </c>
      <c r="K104" s="11">
        <f>I104-J104</f>
        <v>8.25</v>
      </c>
      <c r="O104" t="s">
        <v>155</v>
      </c>
      <c r="P104" s="14">
        <v>0.75</v>
      </c>
      <c r="Q104" s="16">
        <v>2.7</v>
      </c>
    </row>
    <row r="105" spans="1:17" ht="15" customHeight="1" x14ac:dyDescent="0.2">
      <c r="A105" s="5" t="s">
        <v>11</v>
      </c>
      <c r="B105" s="6">
        <v>42536</v>
      </c>
      <c r="C105" s="5">
        <v>62501200</v>
      </c>
      <c r="D105" s="7" t="s">
        <v>126</v>
      </c>
      <c r="E105" s="8" t="s">
        <v>158</v>
      </c>
      <c r="F105" s="9">
        <v>122.4</v>
      </c>
      <c r="G105" s="9">
        <v>0</v>
      </c>
      <c r="H105" s="10">
        <v>0.1</v>
      </c>
      <c r="I105" s="9">
        <f>IF($H105="exo","EXO",IF(OR(AND($F105=0,$G105=0),$H105=""),"",IF(AND(ISNUMBER($H105),$G105=0),ROUND($F105*$H105,2),IF(AND(ISNUMBER($H105),$F105=0),ROUND(-$G105*$H105,2),IF(AND(ISTEXT($H105),$G105=0),ROUND($F105*RIGHT($H105,3),2),IF(AND(ISTEXT($H105),$F105=0),ROUND(-$G105*RIGHT($H105,3),2),"problème"))))))</f>
        <v>12.24</v>
      </c>
      <c r="J105" s="9">
        <f t="array" ref="J105">SUM(IF(($B105='POINTAGE COMPTES TVA'!B:B)*(ROUNDDOWN($I105,1)='POINTAGE COMPTES TVA'!H:H),'POINTAGE COMPTES TVA'!H:H,"erre"))</f>
        <v>0</v>
      </c>
      <c r="K105" s="11">
        <f>I105-J105</f>
        <v>12.24</v>
      </c>
      <c r="O105" t="s">
        <v>81</v>
      </c>
      <c r="P105" s="14">
        <v>16.18</v>
      </c>
      <c r="Q105" s="16">
        <v>21</v>
      </c>
    </row>
    <row r="106" spans="1:17" ht="15" customHeight="1" x14ac:dyDescent="0.2">
      <c r="A106" s="5" t="s">
        <v>11</v>
      </c>
      <c r="B106" s="6">
        <v>42533</v>
      </c>
      <c r="C106" s="5">
        <v>62501200</v>
      </c>
      <c r="D106" s="7" t="s">
        <v>126</v>
      </c>
      <c r="E106" s="8" t="s">
        <v>154</v>
      </c>
      <c r="F106" s="9">
        <v>205.37</v>
      </c>
      <c r="G106" s="9">
        <v>0</v>
      </c>
      <c r="H106" s="10">
        <v>0.1</v>
      </c>
      <c r="I106" s="9">
        <f>IF($H106="exo","EXO",IF(OR(AND($F106=0,$G106=0),$H106=""),"",IF(AND(ISNUMBER($H106),$G106=0),ROUND($F106*$H106,2),IF(AND(ISNUMBER($H106),$F106=0),ROUND(-$G106*$H106,2),IF(AND(ISTEXT($H106),$G106=0),ROUND($F106*RIGHT($H106,3),2),IF(AND(ISTEXT($H106),$F106=0),ROUND(-$G106*RIGHT($H106,3),2),"problème"))))))</f>
        <v>20.54</v>
      </c>
      <c r="J106" s="9">
        <f t="array" ref="J106">SUM(IF(($B106='POINTAGE COMPTES TVA'!B:B)*(ROUNDDOWN($I106,1)='POINTAGE COMPTES TVA'!H:H),'POINTAGE COMPTES TVA'!H:H,"erre"))</f>
        <v>0</v>
      </c>
      <c r="K106" s="11">
        <f>I106-J106</f>
        <v>20.54</v>
      </c>
      <c r="O106" t="s">
        <v>122</v>
      </c>
      <c r="P106" s="14">
        <v>3.74</v>
      </c>
      <c r="Q106" s="16">
        <v>3.7</v>
      </c>
    </row>
    <row r="107" spans="1:17" ht="15" customHeight="1" x14ac:dyDescent="0.2">
      <c r="A107" s="5" t="s">
        <v>11</v>
      </c>
      <c r="B107" s="6">
        <v>42489</v>
      </c>
      <c r="C107" s="5">
        <v>60631000</v>
      </c>
      <c r="D107" s="7" t="s">
        <v>113</v>
      </c>
      <c r="E107" s="19" t="s">
        <v>15</v>
      </c>
      <c r="F107" s="20">
        <v>33.630000000000003</v>
      </c>
      <c r="G107" s="20">
        <v>0</v>
      </c>
      <c r="H107" s="21">
        <v>0.2</v>
      </c>
      <c r="I107" s="20">
        <f>IF($H107="exo","EXO",IF(OR(AND($F107=0,$G107=0),$H107=""),"",IF(AND(ISNUMBER($H107),$G107=0),ROUND($F107*$H107,2),IF(AND(ISNUMBER($H107),$F107=0),ROUND(-$G107*$H107,2),IF(AND(ISTEXT($H107),$G107=0),ROUND($F107*RIGHT($H107,3),2),IF(AND(ISTEXT($H107),$F107=0),ROUND(-$G107*RIGHT($H107,3),2),"problème"))))))</f>
        <v>6.73</v>
      </c>
      <c r="J107" s="9">
        <f t="array" ref="J107">SUM(IF(($B107='POINTAGE COMPTES TVA'!B:B)*(ROUNDDOWN($I107,1)='POINTAGE COMPTES TVA'!H:H),'POINTAGE COMPTES TVA'!H:H,"erre"))</f>
        <v>0</v>
      </c>
      <c r="K107" s="11">
        <f>I107-J107</f>
        <v>6.73</v>
      </c>
      <c r="O107" t="s">
        <v>42</v>
      </c>
      <c r="P107" s="14">
        <v>2.5499999999999998</v>
      </c>
      <c r="Q107" s="16">
        <v>8.6999999999999993</v>
      </c>
    </row>
    <row r="108" spans="1:17" ht="15" customHeight="1" x14ac:dyDescent="0.2">
      <c r="A108" s="5" t="s">
        <v>11</v>
      </c>
      <c r="B108" s="6">
        <v>42042</v>
      </c>
      <c r="C108" s="5">
        <v>60630000</v>
      </c>
      <c r="D108" s="7" t="s">
        <v>14</v>
      </c>
      <c r="E108" s="19" t="s">
        <v>15</v>
      </c>
      <c r="F108" s="20">
        <v>191.02</v>
      </c>
      <c r="G108" s="20">
        <v>0</v>
      </c>
      <c r="H108" s="21">
        <v>5.5E-2</v>
      </c>
      <c r="I108" s="20">
        <f>IF($H108="exo","EXO",IF(OR(AND($F108=0,$G108=0),$H108=""),"",IF(AND(ISNUMBER($H108),$G108=0),$F108*$H108,IF(AND(ISNUMBER($H108),$F108=0),-$G108*$H108,IF(AND(ISTEXT($H108),$G108=0),$F108*RIGHT($H108,3),IF(AND(ISTEXT($H108),$F108=0),-$G108*RIGHT($H108,3),"problème"))))))</f>
        <v>10.5061</v>
      </c>
      <c r="J108" s="9">
        <f t="array" ref="J108">SUM(IF(($B108='POINTAGE COMPTES TVA'!B:B)*(ROUNDDOWN($I108,1)='POINTAGE COMPTES TVA'!H:H),'POINTAGE COMPTES TVA'!H:H,"erre"))</f>
        <v>0</v>
      </c>
      <c r="K108" s="11">
        <f>IF(ISBLANK($I108),"",IF(ROUND($I108,2)=ROUND(J108,2),"",$I108-$J108))</f>
        <v>10.5061</v>
      </c>
      <c r="O108" t="s">
        <v>91</v>
      </c>
      <c r="P108" s="14">
        <v>11.84</v>
      </c>
      <c r="Q108" s="16">
        <v>11.7</v>
      </c>
    </row>
    <row r="109" spans="1:17" ht="15" customHeight="1" x14ac:dyDescent="0.2">
      <c r="A109" s="5" t="s">
        <v>11</v>
      </c>
      <c r="B109" s="6">
        <v>42489</v>
      </c>
      <c r="C109" s="5">
        <v>60630000</v>
      </c>
      <c r="D109" s="7" t="s">
        <v>14</v>
      </c>
      <c r="E109" s="19" t="s">
        <v>15</v>
      </c>
      <c r="F109" s="20">
        <v>221.66</v>
      </c>
      <c r="G109" s="20">
        <v>0</v>
      </c>
      <c r="H109" s="21">
        <v>5.5E-2</v>
      </c>
      <c r="I109" s="20">
        <f>IF($H109="exo","EXO",IF(OR(AND($F109=0,$G109=0),$H109=""),"",IF(AND(ISNUMBER($H109),$G109=0),ROUND($F109*$H109,2),IF(AND(ISNUMBER($H109),$F109=0),ROUND(-$G109*$H109,2),IF(AND(ISTEXT($H109),$G109=0),ROUND($F109*RIGHT($H109,3),2),IF(AND(ISTEXT($H109),$F109=0),ROUND(-$G109*RIGHT($H109,3),2),"problème"))))))</f>
        <v>12.19</v>
      </c>
      <c r="J109" s="9">
        <f t="array" ref="J109">SUM(IF(($B109='POINTAGE COMPTES TVA'!B:B)*(ROUNDDOWN($I109,1)='POINTAGE COMPTES TVA'!H:H),'POINTAGE COMPTES TVA'!H:H,"erre"))</f>
        <v>0</v>
      </c>
      <c r="K109" s="11">
        <f>I109-J109</f>
        <v>12.19</v>
      </c>
      <c r="O109" t="s">
        <v>89</v>
      </c>
      <c r="P109" s="14">
        <v>13.370000000000001</v>
      </c>
      <c r="Q109" s="16">
        <v>48.599999999999994</v>
      </c>
    </row>
    <row r="110" spans="1:17" ht="15" customHeight="1" x14ac:dyDescent="0.2">
      <c r="A110" s="5" t="s">
        <v>59</v>
      </c>
      <c r="B110" s="6">
        <v>42124</v>
      </c>
      <c r="C110" s="5">
        <v>62700000</v>
      </c>
      <c r="D110" s="7" t="s">
        <v>60</v>
      </c>
      <c r="E110" s="8" t="s">
        <v>70</v>
      </c>
      <c r="F110" s="9">
        <v>1.05</v>
      </c>
      <c r="G110" s="9">
        <v>0</v>
      </c>
      <c r="H110" s="10" t="s">
        <v>191</v>
      </c>
      <c r="I110" s="9" t="str">
        <f>IF($H110="exo","EXO",IF(OR(AND($F110=0,$G110=0),$H110=""),"",IF(AND(ISNUMBER($H110),$G110=0),ROUND($F110*$H110,2),IF(AND(ISNUMBER($H110),$F110=0),ROUND(-$G110*$H110,2),IF(AND(ISTEXT($H110),$G110=0),ROUND($F110*RIGHT($H110,3),2),IF(AND(ISTEXT($H110),$F110=0),ROUND(-$G110*RIGHT($H110,3),2),"problème"))))))</f>
        <v>EXO</v>
      </c>
      <c r="J110" s="9" t="e">
        <f t="array" ref="J110">SUM(IF(($B110='POINTAGE COMPTES TVA'!B:B)*(ROUNDDOWN($I110,1)='POINTAGE COMPTES TVA'!H:H),'POINTAGE COMPTES TVA'!H:H,"erre"))</f>
        <v>#VALUE!</v>
      </c>
      <c r="K110" s="11" t="e">
        <f>I110-J110</f>
        <v>#VALUE!</v>
      </c>
      <c r="O110" t="s">
        <v>46</v>
      </c>
      <c r="P110" s="14">
        <v>0.78</v>
      </c>
    </row>
    <row r="111" spans="1:17" ht="15" customHeight="1" x14ac:dyDescent="0.2">
      <c r="A111" s="5" t="s">
        <v>59</v>
      </c>
      <c r="B111" s="6">
        <v>42307</v>
      </c>
      <c r="C111" s="5">
        <v>62700000</v>
      </c>
      <c r="D111" s="7" t="s">
        <v>60</v>
      </c>
      <c r="E111" s="8" t="s">
        <v>70</v>
      </c>
      <c r="F111" s="9">
        <v>1.41</v>
      </c>
      <c r="G111" s="9">
        <v>0</v>
      </c>
      <c r="H111" s="10" t="s">
        <v>191</v>
      </c>
      <c r="I111" s="9" t="str">
        <f>IF($H111="exo","EXO",IF(OR(AND($F111=0,$G111=0),$H111=""),"",IF(AND(ISNUMBER($H111),$G111=0),ROUND($F111*$H111,2),IF(AND(ISNUMBER($H111),$F111=0),ROUND(-$G111*$H111,2),IF(AND(ISTEXT($H111),$G111=0),ROUND($F111*RIGHT($H111,3),2),IF(AND(ISTEXT($H111),$F111=0),ROUND(-$G111*RIGHT($H111,3),2),"problème"))))))</f>
        <v>EXO</v>
      </c>
      <c r="J111" s="9" t="e">
        <f t="array" ref="J111">SUM(IF(($B111='POINTAGE COMPTES TVA'!B:B)*(ROUNDDOWN($I111,1)='POINTAGE COMPTES TVA'!H:H),'POINTAGE COMPTES TVA'!H:H,"erre"))</f>
        <v>#VALUE!</v>
      </c>
      <c r="K111" s="11" t="e">
        <f>I111-J111</f>
        <v>#VALUE!</v>
      </c>
      <c r="O111" t="s">
        <v>170</v>
      </c>
      <c r="P111" s="14">
        <v>5.83</v>
      </c>
      <c r="Q111" s="16">
        <v>21.2</v>
      </c>
    </row>
    <row r="112" spans="1:17" ht="15" customHeight="1" x14ac:dyDescent="0.2">
      <c r="A112" s="5" t="s">
        <v>11</v>
      </c>
      <c r="B112" s="6">
        <v>42530</v>
      </c>
      <c r="C112" s="5">
        <v>62501300</v>
      </c>
      <c r="D112" s="7" t="s">
        <v>40</v>
      </c>
      <c r="E112" s="8" t="s">
        <v>143</v>
      </c>
      <c r="F112" s="9">
        <v>0.17</v>
      </c>
      <c r="G112" s="9">
        <v>0</v>
      </c>
      <c r="H112" s="10">
        <v>5.5E-2</v>
      </c>
      <c r="I112" s="9">
        <f>IF($H112="exo","EXO",IF(OR(AND($F112=0,$G112=0),$H112=""),"",IF(AND(ISNUMBER($H112),$G112=0),ROUND($F112*$H112,2),IF(AND(ISNUMBER($H112),$F112=0),ROUND(-$G112*$H112,2),IF(AND(ISTEXT($H112),$G112=0),ROUND($F112*RIGHT($H112,3),2),IF(AND(ISTEXT($H112),$F112=0),ROUND(-$G112*RIGHT($H112,3),2),"problème"))))))</f>
        <v>0.01</v>
      </c>
      <c r="J112" s="9">
        <f t="array" ref="J112">SUM(IF(($B112='POINTAGE COMPTES TVA'!B:B)*(ROUNDDOWN($I112,1)='POINTAGE COMPTES TVA'!H:H),'POINTAGE COMPTES TVA'!H:H,"erre"))</f>
        <v>0</v>
      </c>
      <c r="K112" s="11">
        <f>I112-J112</f>
        <v>0.01</v>
      </c>
      <c r="O112" t="s">
        <v>86</v>
      </c>
      <c r="P112" s="14">
        <v>5.3699999999999992</v>
      </c>
      <c r="Q112" s="16">
        <v>5.3000000000000007</v>
      </c>
    </row>
    <row r="113" spans="1:17" ht="15" customHeight="1" x14ac:dyDescent="0.2">
      <c r="A113" s="5" t="s">
        <v>11</v>
      </c>
      <c r="B113" s="6">
        <v>42530</v>
      </c>
      <c r="C113" s="5">
        <v>62514000</v>
      </c>
      <c r="D113" s="7" t="s">
        <v>141</v>
      </c>
      <c r="E113" s="8" t="s">
        <v>143</v>
      </c>
      <c r="F113" s="9">
        <v>2.61</v>
      </c>
      <c r="G113" s="9">
        <v>0</v>
      </c>
      <c r="H113" s="10">
        <v>0.2</v>
      </c>
      <c r="I113" s="9">
        <f>IF($H113="exo","EXO",IF(OR(AND($F113=0,$G113=0),$H113=""),"",IF(AND(ISNUMBER($H113),$G113=0),ROUND($F113*$H113,2),IF(AND(ISNUMBER($H113),$F113=0),ROUND(-$G113*$H113,2),IF(AND(ISTEXT($H113),$G113=0),ROUND($F113*RIGHT($H113,3),2),IF(AND(ISTEXT($H113),$F113=0),ROUND(-$G113*RIGHT($H113,3),2),"problème"))))))</f>
        <v>0.52</v>
      </c>
      <c r="J113" s="9">
        <f t="array" ref="J113">SUM(IF(($B113='POINTAGE COMPTES TVA'!B:B)*(ROUNDDOWN($I113,1)='POINTAGE COMPTES TVA'!H:H),'POINTAGE COMPTES TVA'!H:H,"erre"))</f>
        <v>0</v>
      </c>
      <c r="K113" s="11">
        <f>I113-J113</f>
        <v>0.52</v>
      </c>
      <c r="O113" t="s">
        <v>182</v>
      </c>
      <c r="P113" s="14">
        <v>3.16</v>
      </c>
      <c r="Q113" s="16">
        <v>3.1</v>
      </c>
    </row>
    <row r="114" spans="1:17" ht="15" customHeight="1" x14ac:dyDescent="0.2">
      <c r="A114" s="5" t="s">
        <v>11</v>
      </c>
      <c r="B114" s="6">
        <v>42530</v>
      </c>
      <c r="C114" s="5">
        <v>62501400</v>
      </c>
      <c r="D114" s="7" t="s">
        <v>139</v>
      </c>
      <c r="E114" s="8" t="s">
        <v>143</v>
      </c>
      <c r="F114" s="9">
        <v>13.9</v>
      </c>
      <c r="G114" s="9">
        <v>0</v>
      </c>
      <c r="H114" s="10">
        <v>0.2</v>
      </c>
      <c r="I114" s="9">
        <f>IF($H114="exo","EXO",IF(OR(AND($F114=0,$G114=0),$H114=""),"",IF(AND(ISNUMBER($H114),$G114=0),ROUND($F114*$H114,2),IF(AND(ISNUMBER($H114),$F114=0),ROUND(-$G114*$H114,2),IF(AND(ISTEXT($H114),$G114=0),ROUND($F114*RIGHT($H114,3),2),IF(AND(ISTEXT($H114),$F114=0),ROUND(-$G114*RIGHT($H114,3),2),"problème"))))))</f>
        <v>2.78</v>
      </c>
      <c r="J114" s="9">
        <f t="array" ref="J114">SUM(IF(($B114='POINTAGE COMPTES TVA'!B:B)*(ROUNDDOWN($I114,1)='POINTAGE COMPTES TVA'!H:H),'POINTAGE COMPTES TVA'!H:H,"erre"))</f>
        <v>0</v>
      </c>
      <c r="K114" s="11">
        <f>I114-J114</f>
        <v>2.78</v>
      </c>
      <c r="O114" t="s">
        <v>153</v>
      </c>
      <c r="P114" s="14">
        <v>2.8200000000000003</v>
      </c>
      <c r="Q114" s="16">
        <v>1.4</v>
      </c>
    </row>
    <row r="115" spans="1:17" ht="15" customHeight="1" x14ac:dyDescent="0.2">
      <c r="A115" s="5" t="s">
        <v>11</v>
      </c>
      <c r="B115" s="6">
        <v>42395</v>
      </c>
      <c r="C115" s="5">
        <v>62511000</v>
      </c>
      <c r="D115" s="7" t="s">
        <v>48</v>
      </c>
      <c r="E115" s="8" t="s">
        <v>101</v>
      </c>
      <c r="F115" s="9">
        <v>3.75</v>
      </c>
      <c r="G115" s="9">
        <v>0</v>
      </c>
      <c r="H115" s="10">
        <v>0.1</v>
      </c>
      <c r="I115" s="9">
        <f>IF($H115="exo","EXO",IF(OR(AND($F115=0,$G115=0),$H115=""),"",IF(AND(ISNUMBER($H115),$G115=0),ROUND($F115*$H115,2),IF(AND(ISNUMBER($H115),$F115=0),ROUND(-$G115*$H115,2),IF(AND(ISTEXT($H115),$G115=0),ROUND($F115*RIGHT($H115,3),2),IF(AND(ISTEXT($H115),$F115=0),ROUND(-$G115*RIGHT($H115,3),2),"problème"))))))</f>
        <v>0.38</v>
      </c>
      <c r="J115" s="9">
        <f t="array" ref="J115">SUM(IF(($B115='POINTAGE COMPTES TVA'!B:B)*(ROUNDDOWN($I115,1)='POINTAGE COMPTES TVA'!H:H),'POINTAGE COMPTES TVA'!H:H,"erre"))</f>
        <v>0</v>
      </c>
      <c r="K115" s="11">
        <f>I115-J115</f>
        <v>0.38</v>
      </c>
      <c r="O115" t="s">
        <v>161</v>
      </c>
      <c r="P115" s="14">
        <v>3.91</v>
      </c>
      <c r="Q115" s="16">
        <v>1.9</v>
      </c>
    </row>
    <row r="116" spans="1:17" ht="15" customHeight="1" x14ac:dyDescent="0.2">
      <c r="A116" s="5" t="s">
        <v>11</v>
      </c>
      <c r="B116" s="6">
        <v>42395</v>
      </c>
      <c r="C116" s="5">
        <v>60630000</v>
      </c>
      <c r="D116" s="7" t="s">
        <v>14</v>
      </c>
      <c r="E116" s="8" t="s">
        <v>101</v>
      </c>
      <c r="F116" s="9">
        <v>17.079999999999998</v>
      </c>
      <c r="G116" s="9">
        <v>0</v>
      </c>
      <c r="H116" s="10">
        <v>5.5E-2</v>
      </c>
      <c r="I116" s="9">
        <f>IF($H116="exo","EXO",IF(OR(AND($F116=0,$G116=0),$H116=""),"",IF(AND(ISNUMBER($H116),$G116=0),ROUND($F116*$H116,2),IF(AND(ISNUMBER($H116),$F116=0),ROUND(-$G116*$H116,2),IF(AND(ISTEXT($H116),$G116=0),ROUND($F116*RIGHT($H116,3),2),IF(AND(ISTEXT($H116),$F116=0),ROUND(-$G116*RIGHT($H116,3),2),"problème"))))))</f>
        <v>0.94</v>
      </c>
      <c r="J116" s="9">
        <f t="array" ref="J116">SUM(IF(($B116='POINTAGE COMPTES TVA'!B:B)*(ROUNDDOWN($I116,1)='POINTAGE COMPTES TVA'!H:H),'POINTAGE COMPTES TVA'!H:H,"erre"))</f>
        <v>0</v>
      </c>
      <c r="K116" s="11">
        <f>I116-J116</f>
        <v>0.94</v>
      </c>
      <c r="O116" t="s">
        <v>159</v>
      </c>
      <c r="P116" s="14">
        <v>0.56000000000000005</v>
      </c>
      <c r="Q116" s="16">
        <v>0.2</v>
      </c>
    </row>
    <row r="117" spans="1:17" ht="15" customHeight="1" x14ac:dyDescent="0.2">
      <c r="A117" s="5" t="s">
        <v>11</v>
      </c>
      <c r="B117" s="6">
        <v>42395</v>
      </c>
      <c r="C117" s="5">
        <v>62512000</v>
      </c>
      <c r="D117" s="7" t="s">
        <v>57</v>
      </c>
      <c r="E117" s="8" t="s">
        <v>101</v>
      </c>
      <c r="F117" s="9">
        <v>6.12</v>
      </c>
      <c r="G117" s="9">
        <v>0</v>
      </c>
      <c r="H117" s="10" t="s">
        <v>191</v>
      </c>
      <c r="I117" s="9" t="str">
        <f>IF($H117="exo","EXO",IF(OR(AND($F117=0,$G117=0),$H117=""),"",IF(AND(ISNUMBER($H117),$G117=0),ROUND($F117*$H117,2),IF(AND(ISNUMBER($H117),$F117=0),ROUND(-$G117*$H117,2),IF(AND(ISTEXT($H117),$G117=0),ROUND($F117*RIGHT($H117,3),2),IF(AND(ISTEXT($H117),$F117=0),ROUND(-$G117*RIGHT($H117,3),2),"problème"))))))</f>
        <v>EXO</v>
      </c>
      <c r="J117" s="9" t="e">
        <f t="array" ref="J117">SUM(IF(($B117='POINTAGE COMPTES TVA'!B:B)*(ROUNDDOWN($I117,1)='POINTAGE COMPTES TVA'!H:H),'POINTAGE COMPTES TVA'!H:H,"erre"))</f>
        <v>#VALUE!</v>
      </c>
      <c r="K117" s="11" t="e">
        <f>I117-J117</f>
        <v>#VALUE!</v>
      </c>
      <c r="O117" t="s">
        <v>147</v>
      </c>
      <c r="P117" s="14">
        <v>1.78</v>
      </c>
      <c r="Q117" s="16">
        <v>0.8</v>
      </c>
    </row>
    <row r="118" spans="1:17" ht="15" customHeight="1" x14ac:dyDescent="0.2">
      <c r="A118" s="5" t="s">
        <v>11</v>
      </c>
      <c r="B118" s="6">
        <v>42339</v>
      </c>
      <c r="C118" s="5">
        <v>61330000</v>
      </c>
      <c r="D118" s="7" t="s">
        <v>17</v>
      </c>
      <c r="E118" s="8" t="s">
        <v>90</v>
      </c>
      <c r="F118" s="9">
        <v>28.78</v>
      </c>
      <c r="G118" s="9">
        <v>0</v>
      </c>
      <c r="H118" s="10">
        <v>0.2</v>
      </c>
      <c r="I118" s="9">
        <f>IF($H118="exo","EXO",IF(OR(AND($F118=0,$G118=0),$H118=""),"",IF(AND(ISNUMBER($H118),$G118=0),ROUND($F118*$H118,2),IF(AND(ISNUMBER($H118),$F118=0),ROUND(-$G118*$H118,2),IF(AND(ISTEXT($H118),$G118=0),ROUND($F118*RIGHT($H118,3),2),IF(AND(ISTEXT($H118),$F118=0),ROUND(-$G118*RIGHT($H118,3),2),"problème"))))))</f>
        <v>5.76</v>
      </c>
      <c r="J118" s="9">
        <f t="array" ref="J118">SUM(IF(($B118='POINTAGE COMPTES TVA'!B:B)*(ROUNDDOWN($I118,1)='POINTAGE COMPTES TVA'!H:H),'POINTAGE COMPTES TVA'!H:H,"erre"))</f>
        <v>5.7</v>
      </c>
      <c r="K118" s="11">
        <f>I118-J118</f>
        <v>5.9999999999999609E-2</v>
      </c>
      <c r="O118" t="s">
        <v>168</v>
      </c>
      <c r="P118" s="14">
        <v>2.73</v>
      </c>
      <c r="Q118" s="16">
        <v>2.7</v>
      </c>
    </row>
    <row r="119" spans="1:17" ht="15" customHeight="1" x14ac:dyDescent="0.2">
      <c r="A119" s="5" t="s">
        <v>11</v>
      </c>
      <c r="B119" s="6">
        <v>42332</v>
      </c>
      <c r="C119" s="5">
        <v>61330000</v>
      </c>
      <c r="D119" s="7" t="s">
        <v>17</v>
      </c>
      <c r="E119" s="8" t="s">
        <v>88</v>
      </c>
      <c r="F119" s="9">
        <v>27.28</v>
      </c>
      <c r="G119" s="9">
        <v>0</v>
      </c>
      <c r="H119" s="10">
        <v>0.2</v>
      </c>
      <c r="I119" s="9">
        <f>IF($H119="exo","EXO",IF(OR(AND($F119=0,$G119=0),$H119=""),"",IF(AND(ISNUMBER($H119),$G119=0),ROUND($F119*$H119,2),IF(AND(ISNUMBER($H119),$F119=0),ROUND(-$G119*$H119,2),IF(AND(ISTEXT($H119),$G119=0),ROUND($F119*RIGHT($H119,3),2),IF(AND(ISTEXT($H119),$F119=0),ROUND(-$G119*RIGHT($H119,3),2),"problème"))))))</f>
        <v>5.46</v>
      </c>
      <c r="J119" s="9">
        <f t="array" ref="J119">SUM(IF(($B119='POINTAGE COMPTES TVA'!B:B)*(ROUNDDOWN($I119,1)='POINTAGE COMPTES TVA'!H:H),'POINTAGE COMPTES TVA'!H:H,"erre"))</f>
        <v>5.4</v>
      </c>
      <c r="K119" s="11">
        <f>I119-J119</f>
        <v>5.9999999999999609E-2</v>
      </c>
      <c r="O119" t="s">
        <v>84</v>
      </c>
      <c r="P119" s="14">
        <v>5.93</v>
      </c>
      <c r="Q119" s="16">
        <v>5.9</v>
      </c>
    </row>
    <row r="120" spans="1:17" ht="15" customHeight="1" x14ac:dyDescent="0.2">
      <c r="A120" s="5" t="s">
        <v>11</v>
      </c>
      <c r="B120" s="6">
        <v>42084</v>
      </c>
      <c r="C120" s="5">
        <v>62300000</v>
      </c>
      <c r="D120" s="7" t="s">
        <v>21</v>
      </c>
      <c r="E120" s="8" t="s">
        <v>50</v>
      </c>
      <c r="F120" s="9">
        <v>75</v>
      </c>
      <c r="G120" s="9">
        <v>0</v>
      </c>
      <c r="H120" s="10" t="s">
        <v>191</v>
      </c>
      <c r="I120" s="9" t="str">
        <f>IF($H120="exo","EXO",IF(OR(AND($F120=0,$G120=0),$H120=""),"",IF(AND(ISNUMBER($H120),$G120=0),ROUND($F120*$H120,2),IF(AND(ISNUMBER($H120),$F120=0),ROUND(-$G120*$H120,2),IF(AND(ISTEXT($H120),$G120=0),ROUND($F120*RIGHT($H120,3),2),IF(AND(ISTEXT($H120),$F120=0),ROUND(-$G120*RIGHT($H120,3),2),"problème"))))))</f>
        <v>EXO</v>
      </c>
      <c r="J120" s="9" t="e">
        <f t="array" ref="J120">SUM(IF(($B120='POINTAGE COMPTES TVA'!B:B)*(ROUNDDOWN($I120,1)='POINTAGE COMPTES TVA'!H:H),'POINTAGE COMPTES TVA'!H:H,"erre"))</f>
        <v>#VALUE!</v>
      </c>
      <c r="K120" s="11" t="e">
        <f>I120-J120</f>
        <v>#VALUE!</v>
      </c>
      <c r="O120" t="s">
        <v>16</v>
      </c>
      <c r="P120" s="14">
        <v>11.21945</v>
      </c>
      <c r="Q120" s="16">
        <v>40.799999999999997</v>
      </c>
    </row>
    <row r="121" spans="1:17" ht="15" customHeight="1" x14ac:dyDescent="0.2">
      <c r="A121" s="5" t="s">
        <v>11</v>
      </c>
      <c r="B121" s="6">
        <v>42489</v>
      </c>
      <c r="C121" s="5">
        <v>62265000</v>
      </c>
      <c r="D121" s="7" t="s">
        <v>114</v>
      </c>
      <c r="E121" s="8" t="s">
        <v>115</v>
      </c>
      <c r="F121" s="9">
        <v>550</v>
      </c>
      <c r="G121" s="9">
        <v>0</v>
      </c>
      <c r="H121" s="10">
        <v>0.2</v>
      </c>
      <c r="I121" s="9">
        <f>IF($H121="exo","EXO",IF(OR(AND($F121=0,$G121=0),$H121=""),"",IF(AND(ISNUMBER($H121),$G121=0),ROUND($F121*$H121,2),IF(AND(ISNUMBER($H121),$F121=0),ROUND(-$G121*$H121,2),IF(AND(ISTEXT($H121),$G121=0),ROUND($F121*RIGHT($H121,3),2),IF(AND(ISTEXT($H121),$F121=0),ROUND(-$G121*RIGHT($H121,3),2),"problème"))))))</f>
        <v>110</v>
      </c>
      <c r="J121" s="9">
        <f t="array" ref="J121">SUM(IF(($B121='POINTAGE COMPTES TVA'!B:B)*(ROUNDDOWN($I121,1)='POINTAGE COMPTES TVA'!H:H),'POINTAGE COMPTES TVA'!H:H,"erre"))</f>
        <v>110</v>
      </c>
      <c r="K121" s="11">
        <f>I121-J121</f>
        <v>0</v>
      </c>
      <c r="O121" t="s">
        <v>64</v>
      </c>
      <c r="P121" s="14">
        <v>11.82</v>
      </c>
      <c r="Q121" s="16">
        <v>43</v>
      </c>
    </row>
    <row r="122" spans="1:17" ht="15" customHeight="1" x14ac:dyDescent="0.2">
      <c r="A122" s="5" t="s">
        <v>11</v>
      </c>
      <c r="B122" s="6">
        <v>42580</v>
      </c>
      <c r="C122" s="5">
        <v>62265000</v>
      </c>
      <c r="D122" s="7" t="s">
        <v>114</v>
      </c>
      <c r="E122" s="8" t="s">
        <v>175</v>
      </c>
      <c r="F122" s="9">
        <v>550</v>
      </c>
      <c r="G122" s="9">
        <v>0</v>
      </c>
      <c r="H122" s="10">
        <v>0.2</v>
      </c>
      <c r="I122" s="9">
        <f>IF($H122="exo","EXO",IF(OR(AND($F122=0,$G122=0),$H122=""),"",IF(AND(ISNUMBER($H122),$G122=0),ROUND($F122*$H122,2),IF(AND(ISNUMBER($H122),$F122=0),ROUND(-$G122*$H122,2),IF(AND(ISTEXT($H122),$G122=0),ROUND($F122*RIGHT($H122,3),2),IF(AND(ISTEXT($H122),$F122=0),ROUND(-$G122*RIGHT($H122,3),2),"problème"))))))</f>
        <v>110</v>
      </c>
      <c r="J122" s="9">
        <f t="array" ref="J122">SUM(IF(($B122='POINTAGE COMPTES TVA'!B:B)*(ROUNDDOWN($I122,1)='POINTAGE COMPTES TVA'!H:H),'POINTAGE COMPTES TVA'!H:H,"erre"))</f>
        <v>110</v>
      </c>
      <c r="K122" s="11">
        <f>I122-J122</f>
        <v>0</v>
      </c>
      <c r="O122" t="s">
        <v>188</v>
      </c>
      <c r="P122" s="14">
        <v>0</v>
      </c>
    </row>
    <row r="123" spans="1:17" ht="15" customHeight="1" x14ac:dyDescent="0.2">
      <c r="A123" s="5" t="s">
        <v>11</v>
      </c>
      <c r="B123" s="6">
        <v>42452</v>
      </c>
      <c r="C123" s="5">
        <v>62610000</v>
      </c>
      <c r="D123" s="7" t="s">
        <v>109</v>
      </c>
      <c r="E123" s="8" t="s">
        <v>23</v>
      </c>
      <c r="F123" s="9">
        <v>2.5</v>
      </c>
      <c r="G123" s="9">
        <v>0</v>
      </c>
      <c r="H123" s="10" t="s">
        <v>192</v>
      </c>
      <c r="I123" s="9" t="str">
        <f>IF($H123="exo","EXO",IF(OR(AND($F123=0,$G123=0),$H123=""),"",IF(AND(ISNUMBER($H123),$G123=0),ROUND($F123*$H123,2),IF(AND(ISNUMBER($H123),$F123=0),ROUND(-$G123*$H123,2),IF(AND(ISTEXT($H123),$G123=0),ROUND($F123*RIGHT($H123,3),2),IF(AND(ISTEXT($H123),$F123=0),ROUND(-$G123*RIGHT($H123,3),2),"problème"))))))</f>
        <v/>
      </c>
      <c r="J123" s="9" t="e">
        <f t="array" ref="J123">SUM(IF(($B123='POINTAGE COMPTES TVA'!B:B)*(ROUNDDOWN($I123,1)='POINTAGE COMPTES TVA'!H:H),'POINTAGE COMPTES TVA'!H:H,"erre"))</f>
        <v>#VALUE!</v>
      </c>
      <c r="K123" s="11" t="e">
        <f>I123-J123</f>
        <v>#VALUE!</v>
      </c>
      <c r="O123" t="s">
        <v>71</v>
      </c>
      <c r="P123" s="14">
        <v>0</v>
      </c>
    </row>
    <row r="124" spans="1:17" ht="15" customHeight="1" x14ac:dyDescent="0.2">
      <c r="A124" s="5" t="s">
        <v>11</v>
      </c>
      <c r="B124" s="6">
        <v>42476</v>
      </c>
      <c r="C124" s="5">
        <v>62610000</v>
      </c>
      <c r="D124" s="7" t="s">
        <v>109</v>
      </c>
      <c r="E124" s="8" t="s">
        <v>23</v>
      </c>
      <c r="F124" s="9">
        <v>1.25</v>
      </c>
      <c r="G124" s="9">
        <v>0</v>
      </c>
      <c r="H124" s="10" t="s">
        <v>192</v>
      </c>
      <c r="I124" s="9" t="str">
        <f>IF($H124="exo","EXO",IF(OR(AND($F124=0,$G124=0),$H124=""),"",IF(AND(ISNUMBER($H124),$G124=0),ROUND($F124*$H124,2),IF(AND(ISNUMBER($H124),$F124=0),ROUND(-$G124*$H124,2),IF(AND(ISTEXT($H124),$G124=0),ROUND($F124*RIGHT($H124,3),2),IF(AND(ISTEXT($H124),$F124=0),ROUND(-$G124*RIGHT($H124,3),2),"problème"))))))</f>
        <v/>
      </c>
      <c r="J124" s="9" t="e">
        <f t="array" ref="J124">SUM(IF(($B124='POINTAGE COMPTES TVA'!B:B)*(ROUNDDOWN($I124,1)='POINTAGE COMPTES TVA'!H:H),'POINTAGE COMPTES TVA'!H:H,"erre"))</f>
        <v>#VALUE!</v>
      </c>
      <c r="K124" s="11" t="e">
        <f>I124-J124</f>
        <v>#VALUE!</v>
      </c>
      <c r="O124" t="s">
        <v>99</v>
      </c>
      <c r="P124" s="14">
        <v>117</v>
      </c>
      <c r="Q124" s="16">
        <v>117</v>
      </c>
    </row>
    <row r="125" spans="1:17" ht="15" customHeight="1" x14ac:dyDescent="0.2">
      <c r="A125" s="5" t="s">
        <v>11</v>
      </c>
      <c r="B125" s="6">
        <v>42489</v>
      </c>
      <c r="C125" s="5">
        <v>62610000</v>
      </c>
      <c r="D125" s="7" t="s">
        <v>109</v>
      </c>
      <c r="E125" s="8" t="s">
        <v>23</v>
      </c>
      <c r="F125" s="9">
        <v>3.92</v>
      </c>
      <c r="G125" s="9">
        <v>0</v>
      </c>
      <c r="H125" s="10" t="s">
        <v>192</v>
      </c>
      <c r="I125" s="9" t="str">
        <f>IF($H125="exo","EXO",IF(OR(AND($F125=0,$G125=0),$H125=""),"",IF(AND(ISNUMBER($H125),$G125=0),ROUND($F125*$H125,2),IF(AND(ISNUMBER($H125),$F125=0),ROUND(-$G125*$H125,2),IF(AND(ISTEXT($H125),$G125=0),ROUND($F125*RIGHT($H125,3),2),IF(AND(ISTEXT($H125),$F125=0),ROUND(-$G125*RIGHT($H125,3),2),"problème"))))))</f>
        <v/>
      </c>
      <c r="J125" s="9" t="e">
        <f t="array" ref="J125">SUM(IF(($B125='POINTAGE COMPTES TVA'!B:B)*(ROUNDDOWN($I125,1)='POINTAGE COMPTES TVA'!H:H),'POINTAGE COMPTES TVA'!H:H,"erre"))</f>
        <v>#VALUE!</v>
      </c>
      <c r="K125" s="11" t="e">
        <f>I125-J125</f>
        <v>#VALUE!</v>
      </c>
      <c r="O125" t="s">
        <v>104</v>
      </c>
      <c r="P125" s="14">
        <v>117</v>
      </c>
      <c r="Q125" s="16">
        <v>117</v>
      </c>
    </row>
    <row r="126" spans="1:17" ht="15" customHeight="1" x14ac:dyDescent="0.2">
      <c r="A126" s="5" t="s">
        <v>11</v>
      </c>
      <c r="B126" s="6">
        <v>42060</v>
      </c>
      <c r="C126" s="5">
        <v>62600000</v>
      </c>
      <c r="D126" s="7" t="s">
        <v>22</v>
      </c>
      <c r="E126" s="8" t="s">
        <v>23</v>
      </c>
      <c r="F126" s="9">
        <v>8.9499999999999993</v>
      </c>
      <c r="G126" s="9">
        <v>0</v>
      </c>
      <c r="H126" s="10" t="s">
        <v>191</v>
      </c>
      <c r="I126" s="9" t="str">
        <f>IF($H126="exo","EXO",IF(OR(AND($F126=0,$G126=0),$H126=""),"",IF(AND(ISNUMBER($H126),$G126=0),$F126*$H126,IF(AND(ISNUMBER($H126),$F126=0),-$G126*$H126,IF(AND(ISTEXT($H126),$G126=0),$F126*RIGHT($H126,3),IF(AND(ISTEXT($H126),$F126=0),-$G126*RIGHT($H126,3),"problème"))))))</f>
        <v>EXO</v>
      </c>
      <c r="J126" s="9" t="e">
        <f t="array" ref="J126">SUM(IF(($B126='POINTAGE COMPTES TVA'!B:B)*(ROUNDDOWN($I126,1)='POINTAGE COMPTES TVA'!H:H),'POINTAGE COMPTES TVA'!H:H,"erre"))</f>
        <v>#VALUE!</v>
      </c>
      <c r="K126" s="11" t="e">
        <f>IF(ISBLANK($I126),"",IF(ROUND($I126,2)=ROUND(J126,2),"",$I126-$J126))</f>
        <v>#VALUE!</v>
      </c>
      <c r="O126" t="s">
        <v>108</v>
      </c>
      <c r="P126" s="14">
        <v>117</v>
      </c>
      <c r="Q126" s="16">
        <v>117</v>
      </c>
    </row>
    <row r="127" spans="1:17" ht="15" customHeight="1" x14ac:dyDescent="0.2">
      <c r="A127" s="5" t="s">
        <v>11</v>
      </c>
      <c r="B127" s="6">
        <v>42091</v>
      </c>
      <c r="C127" s="5">
        <v>62600000</v>
      </c>
      <c r="D127" s="7" t="s">
        <v>22</v>
      </c>
      <c r="E127" s="8" t="s">
        <v>23</v>
      </c>
      <c r="F127" s="9">
        <v>16.2</v>
      </c>
      <c r="G127" s="9">
        <v>0</v>
      </c>
      <c r="H127" s="10" t="s">
        <v>191</v>
      </c>
      <c r="I127" s="9" t="str">
        <f>IF($H127="exo","EXO",IF(OR(AND($F127=0,$G127=0),$H127=""),"",IF(AND(ISNUMBER($H127),$G127=0),ROUND($F127*$H127,2),IF(AND(ISNUMBER($H127),$F127=0),ROUND(-$G127*$H127,2),IF(AND(ISTEXT($H127),$G127=0),ROUND($F127*RIGHT($H127,3),2),IF(AND(ISTEXT($H127),$F127=0),ROUND(-$G127*RIGHT($H127,3),2),"problème"))))))</f>
        <v>EXO</v>
      </c>
      <c r="J127" s="9" t="e">
        <f t="array" ref="J127">SUM(IF(($B127='POINTAGE COMPTES TVA'!B:B)*(ROUNDDOWN($I127,1)='POINTAGE COMPTES TVA'!H:H),'POINTAGE COMPTES TVA'!H:H,"erre"))</f>
        <v>#VALUE!</v>
      </c>
      <c r="K127" s="11" t="e">
        <f>I127-J127</f>
        <v>#VALUE!</v>
      </c>
      <c r="O127" t="s">
        <v>111</v>
      </c>
      <c r="P127" s="14">
        <v>120.47</v>
      </c>
      <c r="Q127" s="16">
        <v>129.6</v>
      </c>
    </row>
    <row r="128" spans="1:17" ht="15" customHeight="1" x14ac:dyDescent="0.2">
      <c r="A128" s="5" t="s">
        <v>11</v>
      </c>
      <c r="B128" s="6">
        <v>42107</v>
      </c>
      <c r="C128" s="5">
        <v>62600000</v>
      </c>
      <c r="D128" s="7" t="s">
        <v>22</v>
      </c>
      <c r="E128" s="8" t="s">
        <v>23</v>
      </c>
      <c r="F128" s="9">
        <v>11.5</v>
      </c>
      <c r="G128" s="9">
        <v>0</v>
      </c>
      <c r="H128" s="10" t="s">
        <v>191</v>
      </c>
      <c r="I128" s="9" t="str">
        <f>IF($H128="exo","EXO",IF(OR(AND($F128=0,$G128=0),$H128=""),"",IF(AND(ISNUMBER($H128),$G128=0),ROUND($F128*$H128,2),IF(AND(ISNUMBER($H128),$F128=0),ROUND(-$G128*$H128,2),IF(AND(ISTEXT($H128),$G128=0),ROUND($F128*RIGHT($H128,3),2),IF(AND(ISTEXT($H128),$F128=0),ROUND(-$G128*RIGHT($H128,3),2),"problème"))))))</f>
        <v>EXO</v>
      </c>
      <c r="J128" s="9" t="e">
        <f t="array" ref="J128">SUM(IF(($B128='POINTAGE COMPTES TVA'!B:B)*(ROUNDDOWN($I128,1)='POINTAGE COMPTES TVA'!H:H),'POINTAGE COMPTES TVA'!H:H,"erre"))</f>
        <v>#VALUE!</v>
      </c>
      <c r="K128" s="11" t="e">
        <f>I128-J128</f>
        <v>#VALUE!</v>
      </c>
      <c r="O128" t="s">
        <v>118</v>
      </c>
      <c r="P128" s="14">
        <v>117.25</v>
      </c>
      <c r="Q128" s="16">
        <v>117.9</v>
      </c>
    </row>
    <row r="129" spans="1:17" ht="15" customHeight="1" x14ac:dyDescent="0.2">
      <c r="A129" s="5" t="s">
        <v>11</v>
      </c>
      <c r="B129" s="6">
        <v>42107</v>
      </c>
      <c r="C129" s="5">
        <v>62600000</v>
      </c>
      <c r="D129" s="7" t="s">
        <v>22</v>
      </c>
      <c r="E129" s="8" t="s">
        <v>23</v>
      </c>
      <c r="F129" s="9">
        <v>7.25</v>
      </c>
      <c r="G129" s="9">
        <v>0</v>
      </c>
      <c r="H129" s="10" t="s">
        <v>191</v>
      </c>
      <c r="I129" s="9" t="str">
        <f>IF($H129="exo","EXO",IF(OR(AND($F129=0,$G129=0),$H129=""),"",IF(AND(ISNUMBER($H129),$G129=0),ROUND($F129*$H129,2),IF(AND(ISNUMBER($H129),$F129=0),ROUND(-$G129*$H129,2),IF(AND(ISTEXT($H129),$G129=0),ROUND($F129*RIGHT($H129,3),2),IF(AND(ISTEXT($H129),$F129=0),ROUND(-$G129*RIGHT($H129,3),2),"problème"))))))</f>
        <v>EXO</v>
      </c>
      <c r="J129" s="9" t="e">
        <f t="array" ref="J129">SUM(IF(($B129='POINTAGE COMPTES TVA'!B:B)*(ROUNDDOWN($I129,1)='POINTAGE COMPTES TVA'!H:H),'POINTAGE COMPTES TVA'!H:H,"erre"))</f>
        <v>#VALUE!</v>
      </c>
      <c r="K129" s="11" t="e">
        <f>I129-J129</f>
        <v>#VALUE!</v>
      </c>
      <c r="O129" t="s">
        <v>171</v>
      </c>
      <c r="P129" s="14">
        <v>119.07000000000001</v>
      </c>
      <c r="Q129" s="16">
        <v>119</v>
      </c>
    </row>
    <row r="130" spans="1:17" ht="15" customHeight="1" x14ac:dyDescent="0.2">
      <c r="A130" s="5" t="s">
        <v>11</v>
      </c>
      <c r="B130" s="6">
        <v>42114</v>
      </c>
      <c r="C130" s="5">
        <v>62600000</v>
      </c>
      <c r="D130" s="7" t="s">
        <v>22</v>
      </c>
      <c r="E130" s="8" t="s">
        <v>23</v>
      </c>
      <c r="F130" s="9">
        <v>14.95</v>
      </c>
      <c r="G130" s="9">
        <v>0</v>
      </c>
      <c r="H130" s="10" t="s">
        <v>191</v>
      </c>
      <c r="I130" s="9" t="str">
        <f>IF($H130="exo","EXO",IF(OR(AND($F130=0,$G130=0),$H130=""),"",IF(AND(ISNUMBER($H130),$G130=0),ROUND($F130*$H130,2),IF(AND(ISNUMBER($H130),$F130=0),ROUND(-$G130*$H130,2),IF(AND(ISTEXT($H130),$G130=0),ROUND($F130*RIGHT($H130,3),2),IF(AND(ISTEXT($H130),$F130=0),ROUND(-$G130*RIGHT($H130,3),2),"problème"))))))</f>
        <v>EXO</v>
      </c>
      <c r="J130" s="9" t="e">
        <f t="array" ref="J130">SUM(IF(($B130='POINTAGE COMPTES TVA'!B:B)*(ROUNDDOWN($I130,1)='POINTAGE COMPTES TVA'!H:H),'POINTAGE COMPTES TVA'!H:H,"erre"))</f>
        <v>#VALUE!</v>
      </c>
      <c r="K130" s="11" t="e">
        <f>I130-J130</f>
        <v>#VALUE!</v>
      </c>
      <c r="O130" t="s">
        <v>176</v>
      </c>
      <c r="P130" s="14">
        <v>120.68</v>
      </c>
      <c r="Q130" s="16">
        <v>129.80000000000001</v>
      </c>
    </row>
    <row r="131" spans="1:17" ht="15" customHeight="1" x14ac:dyDescent="0.2">
      <c r="A131" s="5" t="s">
        <v>11</v>
      </c>
      <c r="B131" s="6">
        <v>42116</v>
      </c>
      <c r="C131" s="5">
        <v>62600000</v>
      </c>
      <c r="D131" s="7" t="s">
        <v>22</v>
      </c>
      <c r="E131" s="8" t="s">
        <v>23</v>
      </c>
      <c r="F131" s="9">
        <v>20</v>
      </c>
      <c r="G131" s="9">
        <v>0</v>
      </c>
      <c r="H131" s="10" t="s">
        <v>191</v>
      </c>
      <c r="I131" s="9" t="str">
        <f>IF($H131="exo","EXO",IF(OR(AND($F131=0,$G131=0),$H131=""),"",IF(AND(ISNUMBER($H131),$G131=0),ROUND($F131*$H131,2),IF(AND(ISNUMBER($H131),$F131=0),ROUND(-$G131*$H131,2),IF(AND(ISTEXT($H131),$G131=0),ROUND($F131*RIGHT($H131,3),2),IF(AND(ISTEXT($H131),$F131=0),ROUND(-$G131*RIGHT($H131,3),2),"problème"))))))</f>
        <v>EXO</v>
      </c>
      <c r="J131" s="9" t="e">
        <f t="array" ref="J131">SUM(IF(($B131='POINTAGE COMPTES TVA'!B:B)*(ROUNDDOWN($I131,1)='POINTAGE COMPTES TVA'!H:H),'POINTAGE COMPTES TVA'!H:H,"erre"))</f>
        <v>#VALUE!</v>
      </c>
      <c r="K131" s="11" t="e">
        <f>I131-J131</f>
        <v>#VALUE!</v>
      </c>
      <c r="O131" t="s">
        <v>179</v>
      </c>
      <c r="P131" s="14">
        <v>84.68</v>
      </c>
      <c r="Q131" s="16">
        <v>84.6</v>
      </c>
    </row>
    <row r="132" spans="1:17" ht="15" customHeight="1" x14ac:dyDescent="0.2">
      <c r="A132" s="5" t="s">
        <v>11</v>
      </c>
      <c r="B132" s="6">
        <v>42128</v>
      </c>
      <c r="C132" s="5">
        <v>62600000</v>
      </c>
      <c r="D132" s="7" t="s">
        <v>22</v>
      </c>
      <c r="E132" s="8" t="s">
        <v>23</v>
      </c>
      <c r="F132" s="9">
        <v>10.45</v>
      </c>
      <c r="G132" s="9">
        <v>0</v>
      </c>
      <c r="H132" s="10" t="s">
        <v>191</v>
      </c>
      <c r="I132" s="9" t="str">
        <f>IF($H132="exo","EXO",IF(OR(AND($F132=0,$G132=0),$H132=""),"",IF(AND(ISNUMBER($H132),$G132=0),ROUND($F132*$H132,2),IF(AND(ISNUMBER($H132),$F132=0),ROUND(-$G132*$H132,2),IF(AND(ISTEXT($H132),$G132=0),ROUND($F132*RIGHT($H132,3),2),IF(AND(ISTEXT($H132),$F132=0),ROUND(-$G132*RIGHT($H132,3),2),"problème"))))))</f>
        <v>EXO</v>
      </c>
      <c r="J132" s="9" t="e">
        <f t="array" ref="J132">SUM(IF(($B132='POINTAGE COMPTES TVA'!B:B)*(ROUNDDOWN($I132,1)='POINTAGE COMPTES TVA'!H:H),'POINTAGE COMPTES TVA'!H:H,"erre"))</f>
        <v>#VALUE!</v>
      </c>
      <c r="K132" s="11" t="e">
        <f>I132-J132</f>
        <v>#VALUE!</v>
      </c>
      <c r="O132" t="s">
        <v>94</v>
      </c>
      <c r="P132" s="14">
        <v>117</v>
      </c>
      <c r="Q132" s="16">
        <v>117</v>
      </c>
    </row>
    <row r="133" spans="1:17" ht="15" customHeight="1" x14ac:dyDescent="0.2">
      <c r="A133" s="5" t="s">
        <v>11</v>
      </c>
      <c r="B133" s="6">
        <v>42192</v>
      </c>
      <c r="C133" s="5">
        <v>62600000</v>
      </c>
      <c r="D133" s="7" t="s">
        <v>22</v>
      </c>
      <c r="E133" s="8" t="s">
        <v>23</v>
      </c>
      <c r="F133" s="9">
        <v>8.9499999999999993</v>
      </c>
      <c r="G133" s="9">
        <v>0</v>
      </c>
      <c r="H133" s="10" t="s">
        <v>191</v>
      </c>
      <c r="I133" s="9" t="str">
        <f>IF($H133="exo","EXO",IF(OR(AND($F133=0,$G133=0),$H133=""),"",IF(AND(ISNUMBER($H133),$G133=0),ROUND($F133*$H133,2),IF(AND(ISNUMBER($H133),$F133=0),ROUND(-$G133*$H133,2),IF(AND(ISTEXT($H133),$G133=0),ROUND($F133*RIGHT($H133,3),2),IF(AND(ISTEXT($H133),$F133=0),ROUND(-$G133*RIGHT($H133,3),2),"problème"))))))</f>
        <v>EXO</v>
      </c>
      <c r="J133" s="9" t="e">
        <f t="array" ref="J133">SUM(IF(($B133='POINTAGE COMPTES TVA'!B:B)*(ROUNDDOWN($I133,1)='POINTAGE COMPTES TVA'!H:H),'POINTAGE COMPTES TVA'!H:H,"erre"))</f>
        <v>#VALUE!</v>
      </c>
      <c r="K133" s="11" t="e">
        <f>I133-J133</f>
        <v>#VALUE!</v>
      </c>
      <c r="O133" t="s">
        <v>36</v>
      </c>
      <c r="P133" s="14">
        <v>12.73</v>
      </c>
      <c r="Q133" s="16">
        <v>4</v>
      </c>
    </row>
    <row r="134" spans="1:17" ht="15" customHeight="1" x14ac:dyDescent="0.2">
      <c r="A134" s="5" t="s">
        <v>11</v>
      </c>
      <c r="B134" s="6">
        <v>42312</v>
      </c>
      <c r="C134" s="5">
        <v>62600000</v>
      </c>
      <c r="D134" s="7" t="s">
        <v>22</v>
      </c>
      <c r="E134" s="8" t="s">
        <v>23</v>
      </c>
      <c r="F134" s="9">
        <v>6.45</v>
      </c>
      <c r="G134" s="9">
        <v>0</v>
      </c>
      <c r="H134" s="10" t="s">
        <v>191</v>
      </c>
      <c r="I134" s="9" t="str">
        <f>IF($H134="exo","EXO",IF(OR(AND($F134=0,$G134=0),$H134=""),"",IF(AND(ISNUMBER($H134),$G134=0),ROUND($F134*$H134,2),IF(AND(ISNUMBER($H134),$F134=0),ROUND(-$G134*$H134,2),IF(AND(ISTEXT($H134),$G134=0),ROUND($F134*RIGHT($H134,3),2),IF(AND(ISTEXT($H134),$F134=0),ROUND(-$G134*RIGHT($H134,3),2),"problème"))))))</f>
        <v>EXO</v>
      </c>
      <c r="J134" s="9" t="e">
        <f t="array" ref="J134">SUM(IF(($B134='POINTAGE COMPTES TVA'!B:B)*(ROUNDDOWN($I134,1)='POINTAGE COMPTES TVA'!H:H),'POINTAGE COMPTES TVA'!H:H,"erre"))</f>
        <v>#VALUE!</v>
      </c>
      <c r="K134" s="11" t="e">
        <f>I134-J134</f>
        <v>#VALUE!</v>
      </c>
      <c r="O134" t="s">
        <v>18</v>
      </c>
      <c r="P134" s="14">
        <v>108</v>
      </c>
      <c r="Q134" s="16">
        <v>108</v>
      </c>
    </row>
    <row r="135" spans="1:17" ht="15" customHeight="1" x14ac:dyDescent="0.2">
      <c r="A135" s="5" t="s">
        <v>11</v>
      </c>
      <c r="B135" s="6">
        <v>42340</v>
      </c>
      <c r="C135" s="5">
        <v>62600000</v>
      </c>
      <c r="D135" s="7" t="s">
        <v>22</v>
      </c>
      <c r="E135" s="8" t="s">
        <v>23</v>
      </c>
      <c r="F135" s="9">
        <v>6.95</v>
      </c>
      <c r="G135" s="9">
        <v>0</v>
      </c>
      <c r="H135" s="10" t="s">
        <v>191</v>
      </c>
      <c r="I135" s="9" t="str">
        <f>IF($H135="exo","EXO",IF(OR(AND($F135=0,$G135=0),$H135=""),"",IF(AND(ISNUMBER($H135),$G135=0),ROUND($F135*$H135,2),IF(AND(ISNUMBER($H135),$F135=0),ROUND(-$G135*$H135,2),IF(AND(ISTEXT($H135),$G135=0),ROUND($F135*RIGHT($H135,3),2),IF(AND(ISTEXT($H135),$F135=0),ROUND(-$G135*RIGHT($H135,3),2),"problème"))))))</f>
        <v>EXO</v>
      </c>
      <c r="J135" s="9" t="e">
        <f t="array" ref="J135">SUM(IF(($B135='POINTAGE COMPTES TVA'!B:B)*(ROUNDDOWN($I135,1)='POINTAGE COMPTES TVA'!H:H),'POINTAGE COMPTES TVA'!H:H,"erre"))</f>
        <v>#VALUE!</v>
      </c>
      <c r="K135" s="11" t="e">
        <f>I135-J135</f>
        <v>#VALUE!</v>
      </c>
      <c r="O135" t="s">
        <v>140</v>
      </c>
      <c r="P135" s="14">
        <v>2.5300000000000002</v>
      </c>
      <c r="Q135" s="16">
        <v>1</v>
      </c>
    </row>
    <row r="136" spans="1:17" ht="15" customHeight="1" x14ac:dyDescent="0.2">
      <c r="A136" s="5" t="s">
        <v>11</v>
      </c>
      <c r="B136" s="6">
        <v>42354</v>
      </c>
      <c r="C136" s="5">
        <v>62600000</v>
      </c>
      <c r="D136" s="7" t="s">
        <v>22</v>
      </c>
      <c r="E136" s="8" t="s">
        <v>23</v>
      </c>
      <c r="F136" s="9">
        <v>7.9</v>
      </c>
      <c r="G136" s="9">
        <v>0</v>
      </c>
      <c r="H136" s="10" t="s">
        <v>191</v>
      </c>
      <c r="I136" s="9" t="str">
        <f>IF($H136="exo","EXO",IF(OR(AND($F136=0,$G136=0),$H136=""),"",IF(AND(ISNUMBER($H136),$G136=0),ROUND($F136*$H136,2),IF(AND(ISNUMBER($H136),$F136=0),ROUND(-$G136*$H136,2),IF(AND(ISTEXT($H136),$G136=0),ROUND($F136*RIGHT($H136,3),2),IF(AND(ISTEXT($H136),$F136=0),ROUND(-$G136*RIGHT($H136,3),2),"problème"))))))</f>
        <v>EXO</v>
      </c>
      <c r="J136" s="9" t="e">
        <f t="array" ref="J136">SUM(IF(($B136='POINTAGE COMPTES TVA'!B:B)*(ROUNDDOWN($I136,1)='POINTAGE COMPTES TVA'!H:H),'POINTAGE COMPTES TVA'!H:H,"erre"))</f>
        <v>#VALUE!</v>
      </c>
      <c r="K136" s="11" t="e">
        <f>I136-J136</f>
        <v>#VALUE!</v>
      </c>
      <c r="O136" t="s">
        <v>183</v>
      </c>
      <c r="P136" s="14">
        <v>0</v>
      </c>
      <c r="Q136" s="16">
        <v>200</v>
      </c>
    </row>
    <row r="137" spans="1:17" ht="15" customHeight="1" x14ac:dyDescent="0.2">
      <c r="A137" s="5" t="s">
        <v>11</v>
      </c>
      <c r="B137" s="6">
        <v>42360</v>
      </c>
      <c r="C137" s="5">
        <v>62600000</v>
      </c>
      <c r="D137" s="7" t="s">
        <v>22</v>
      </c>
      <c r="E137" s="8" t="s">
        <v>23</v>
      </c>
      <c r="F137" s="9">
        <v>9.4</v>
      </c>
      <c r="G137" s="9">
        <v>0</v>
      </c>
      <c r="H137" s="10" t="s">
        <v>191</v>
      </c>
      <c r="I137" s="9" t="str">
        <f>IF($H137="exo","EXO",IF(OR(AND($F137=0,$G137=0),$H137=""),"",IF(AND(ISNUMBER($H137),$G137=0),ROUND($F137*$H137,2),IF(AND(ISNUMBER($H137),$F137=0),ROUND(-$G137*$H137,2),IF(AND(ISTEXT($H137),$G137=0),ROUND($F137*RIGHT($H137,3),2),IF(AND(ISTEXT($H137),$F137=0),ROUND(-$G137*RIGHT($H137,3),2),"problème"))))))</f>
        <v>EXO</v>
      </c>
      <c r="J137" s="9" t="e">
        <f t="array" ref="J137">SUM(IF(($B137='POINTAGE COMPTES TVA'!B:B)*(ROUNDDOWN($I137,1)='POINTAGE COMPTES TVA'!H:H),'POINTAGE COMPTES TVA'!H:H,"erre"))</f>
        <v>#VALUE!</v>
      </c>
      <c r="K137" s="11" t="e">
        <f>I137-J137</f>
        <v>#VALUE!</v>
      </c>
      <c r="O137" t="s">
        <v>102</v>
      </c>
      <c r="P137" s="14">
        <v>0.87</v>
      </c>
      <c r="Q137" s="16">
        <v>3.1</v>
      </c>
    </row>
    <row r="138" spans="1:17" ht="15" customHeight="1" x14ac:dyDescent="0.2">
      <c r="A138" s="5" t="s">
        <v>11</v>
      </c>
      <c r="B138" s="6">
        <v>42433</v>
      </c>
      <c r="C138" s="5">
        <v>62600000</v>
      </c>
      <c r="D138" s="7" t="s">
        <v>22</v>
      </c>
      <c r="E138" s="8" t="s">
        <v>23</v>
      </c>
      <c r="F138" s="9">
        <v>8.5</v>
      </c>
      <c r="G138" s="9">
        <v>0</v>
      </c>
      <c r="H138" s="10" t="s">
        <v>191</v>
      </c>
      <c r="I138" s="9" t="str">
        <f>IF($H138="exo","EXO",IF(OR(AND($F138=0,$G138=0),$H138=""),"",IF(AND(ISNUMBER($H138),$G138=0),ROUND($F138*$H138,2),IF(AND(ISNUMBER($H138),$F138=0),ROUND(-$G138*$H138,2),IF(AND(ISTEXT($H138),$G138=0),ROUND($F138*RIGHT($H138,3),2),IF(AND(ISTEXT($H138),$F138=0),ROUND(-$G138*RIGHT($H138,3),2),"problème"))))))</f>
        <v>EXO</v>
      </c>
      <c r="J138" s="9" t="e">
        <f t="array" ref="J138">SUM(IF(($B138='POINTAGE COMPTES TVA'!B:B)*(ROUNDDOWN($I138,1)='POINTAGE COMPTES TVA'!H:H),'POINTAGE COMPTES TVA'!H:H,"erre"))</f>
        <v>#VALUE!</v>
      </c>
      <c r="K138" s="11" t="e">
        <f>I138-J138</f>
        <v>#VALUE!</v>
      </c>
      <c r="O138" t="s">
        <v>92</v>
      </c>
      <c r="P138" s="14">
        <v>13.48</v>
      </c>
    </row>
    <row r="139" spans="1:17" ht="15" customHeight="1" x14ac:dyDescent="0.2">
      <c r="A139" s="5" t="s">
        <v>11</v>
      </c>
      <c r="B139" s="6">
        <v>42436</v>
      </c>
      <c r="C139" s="5">
        <v>62600000</v>
      </c>
      <c r="D139" s="7" t="s">
        <v>22</v>
      </c>
      <c r="E139" s="8" t="s">
        <v>23</v>
      </c>
      <c r="F139" s="9">
        <v>7</v>
      </c>
      <c r="G139" s="9">
        <v>0</v>
      </c>
      <c r="H139" s="10" t="s">
        <v>191</v>
      </c>
      <c r="I139" s="9" t="str">
        <f>IF($H139="exo","EXO",IF(OR(AND($F139=0,$G139=0),$H139=""),"",IF(AND(ISNUMBER($H139),$G139=0),ROUND($F139*$H139,2),IF(AND(ISNUMBER($H139),$F139=0),ROUND(-$G139*$H139,2),IF(AND(ISTEXT($H139),$G139=0),ROUND($F139*RIGHT($H139,3),2),IF(AND(ISTEXT($H139),$F139=0),ROUND(-$G139*RIGHT($H139,3),2),"problème"))))))</f>
        <v>EXO</v>
      </c>
      <c r="J139" s="9" t="e">
        <f t="array" ref="J139">SUM(IF(($B139='POINTAGE COMPTES TVA'!B:B)*(ROUNDDOWN($I139,1)='POINTAGE COMPTES TVA'!H:H),'POINTAGE COMPTES TVA'!H:H,"erre"))</f>
        <v>#VALUE!</v>
      </c>
      <c r="K139" s="11" t="e">
        <f>I139-J139</f>
        <v>#VALUE!</v>
      </c>
      <c r="O139" t="s">
        <v>123</v>
      </c>
      <c r="P139" s="14">
        <v>9.8000000000000007</v>
      </c>
      <c r="Q139" s="16">
        <v>176.8</v>
      </c>
    </row>
    <row r="140" spans="1:17" ht="15" customHeight="1" x14ac:dyDescent="0.2">
      <c r="A140" s="5" t="s">
        <v>11</v>
      </c>
      <c r="B140" s="6">
        <v>42452</v>
      </c>
      <c r="C140" s="5">
        <v>62600000</v>
      </c>
      <c r="D140" s="7" t="s">
        <v>22</v>
      </c>
      <c r="E140" s="8" t="s">
        <v>23</v>
      </c>
      <c r="F140" s="9">
        <v>6.4</v>
      </c>
      <c r="G140" s="9">
        <v>0</v>
      </c>
      <c r="H140" s="10" t="s">
        <v>191</v>
      </c>
      <c r="I140" s="9" t="str">
        <f>IF($H140="exo","EXO",IF(OR(AND($F140=0,$G140=0),$H140=""),"",IF(AND(ISNUMBER($H140),$G140=0),ROUND($F140*$H140,2),IF(AND(ISNUMBER($H140),$F140=0),ROUND(-$G140*$H140,2),IF(AND(ISTEXT($H140),$G140=0),ROUND($F140*RIGHT($H140,3),2),IF(AND(ISTEXT($H140),$F140=0),ROUND(-$G140*RIGHT($H140,3),2),"problème"))))))</f>
        <v>EXO</v>
      </c>
      <c r="J140" s="9" t="e">
        <f t="array" ref="J140">SUM(IF(($B140='POINTAGE COMPTES TVA'!B:B)*(ROUNDDOWN($I140,1)='POINTAGE COMPTES TVA'!H:H),'POINTAGE COMPTES TVA'!H:H,"erre"))</f>
        <v>#VALUE!</v>
      </c>
      <c r="K140" s="11" t="e">
        <f>I140-J140</f>
        <v>#VALUE!</v>
      </c>
      <c r="O140" t="s">
        <v>31</v>
      </c>
      <c r="P140" s="14">
        <v>74.287999999999997</v>
      </c>
      <c r="Q140" s="16">
        <v>74.2</v>
      </c>
    </row>
    <row r="141" spans="1:17" ht="15" customHeight="1" x14ac:dyDescent="0.2">
      <c r="A141" s="5" t="s">
        <v>11</v>
      </c>
      <c r="B141" s="6">
        <v>42474</v>
      </c>
      <c r="C141" s="5">
        <v>62600000</v>
      </c>
      <c r="D141" s="7" t="s">
        <v>22</v>
      </c>
      <c r="E141" s="8" t="s">
        <v>23</v>
      </c>
      <c r="F141" s="9">
        <v>7.5</v>
      </c>
      <c r="G141" s="9">
        <v>0</v>
      </c>
      <c r="H141" s="10" t="s">
        <v>191</v>
      </c>
      <c r="I141" s="9" t="str">
        <f>IF($H141="exo","EXO",IF(OR(AND($F141=0,$G141=0),$H141=""),"",IF(AND(ISNUMBER($H141),$G141=0),ROUND($F141*$H141,2),IF(AND(ISNUMBER($H141),$F141=0),ROUND(-$G141*$H141,2),IF(AND(ISTEXT($H141),$G141=0),ROUND($F141*RIGHT($H141,3),2),IF(AND(ISTEXT($H141),$F141=0),ROUND(-$G141*RIGHT($H141,3),2),"problème"))))))</f>
        <v>EXO</v>
      </c>
      <c r="J141" s="9" t="e">
        <f t="array" ref="J141">SUM(IF(($B141='POINTAGE COMPTES TVA'!B:B)*(ROUNDDOWN($I141,1)='POINTAGE COMPTES TVA'!H:H),'POINTAGE COMPTES TVA'!H:H,"erre"))</f>
        <v>#VALUE!</v>
      </c>
      <c r="K141" s="11" t="e">
        <f>I141-J141</f>
        <v>#VALUE!</v>
      </c>
      <c r="O141" t="s">
        <v>77</v>
      </c>
      <c r="P141" s="14">
        <v>0</v>
      </c>
      <c r="Q141" s="16">
        <v>13.9</v>
      </c>
    </row>
    <row r="142" spans="1:17" ht="15" customHeight="1" x14ac:dyDescent="0.2">
      <c r="A142" s="5" t="s">
        <v>11</v>
      </c>
      <c r="B142" s="6">
        <v>42476</v>
      </c>
      <c r="C142" s="5">
        <v>62600000</v>
      </c>
      <c r="D142" s="7" t="s">
        <v>22</v>
      </c>
      <c r="E142" s="8" t="s">
        <v>23</v>
      </c>
      <c r="F142" s="9">
        <v>4.2</v>
      </c>
      <c r="G142" s="9">
        <v>0</v>
      </c>
      <c r="H142" s="10" t="s">
        <v>191</v>
      </c>
      <c r="I142" s="9" t="str">
        <f>IF($H142="exo","EXO",IF(OR(AND($F142=0,$G142=0),$H142=""),"",IF(AND(ISNUMBER($H142),$G142=0),ROUND($F142*$H142,2),IF(AND(ISNUMBER($H142),$F142=0),ROUND(-$G142*$H142,2),IF(AND(ISTEXT($H142),$G142=0),ROUND($F142*RIGHT($H142,3),2),IF(AND(ISTEXT($H142),$F142=0),ROUND(-$G142*RIGHT($H142,3),2),"problème"))))))</f>
        <v>EXO</v>
      </c>
      <c r="J142" s="9" t="e">
        <f t="array" ref="J142">SUM(IF(($B142='POINTAGE COMPTES TVA'!B:B)*(ROUNDDOWN($I142,1)='POINTAGE COMPTES TVA'!H:H),'POINTAGE COMPTES TVA'!H:H,"erre"))</f>
        <v>#VALUE!</v>
      </c>
      <c r="K142" s="11" t="e">
        <f>I142-J142</f>
        <v>#VALUE!</v>
      </c>
    </row>
    <row r="143" spans="1:17" ht="15" customHeight="1" x14ac:dyDescent="0.2">
      <c r="A143" s="5" t="s">
        <v>11</v>
      </c>
      <c r="B143" s="6">
        <v>42489</v>
      </c>
      <c r="C143" s="5">
        <v>62600000</v>
      </c>
      <c r="D143" s="7" t="s">
        <v>22</v>
      </c>
      <c r="E143" s="8" t="s">
        <v>23</v>
      </c>
      <c r="F143" s="9">
        <v>11.02</v>
      </c>
      <c r="G143" s="9">
        <v>0</v>
      </c>
      <c r="H143" s="10" t="s">
        <v>191</v>
      </c>
      <c r="I143" s="9" t="str">
        <f>IF($H143="exo","EXO",IF(OR(AND($F143=0,$G143=0),$H143=""),"",IF(AND(ISNUMBER($H143),$G143=0),ROUND($F143*$H143,2),IF(AND(ISNUMBER($H143),$F143=0),ROUND(-$G143*$H143,2),IF(AND(ISTEXT($H143),$G143=0),ROUND($F143*RIGHT($H143,3),2),IF(AND(ISTEXT($H143),$F143=0),ROUND(-$G143*RIGHT($H143,3),2),"problème"))))))</f>
        <v>EXO</v>
      </c>
      <c r="J143" s="9" t="e">
        <f t="array" ref="J143">SUM(IF(($B143='POINTAGE COMPTES TVA'!B:B)*(ROUNDDOWN($I143,1)='POINTAGE COMPTES TVA'!H:H),'POINTAGE COMPTES TVA'!H:H,"erre"))</f>
        <v>#VALUE!</v>
      </c>
      <c r="K143" s="11" t="e">
        <f>I143-J143</f>
        <v>#VALUE!</v>
      </c>
    </row>
    <row r="144" spans="1:17" ht="15" customHeight="1" x14ac:dyDescent="0.2">
      <c r="A144" s="5" t="s">
        <v>11</v>
      </c>
      <c r="B144" s="6">
        <v>42534</v>
      </c>
      <c r="C144" s="5">
        <v>62620000</v>
      </c>
      <c r="D144" s="7" t="s">
        <v>156</v>
      </c>
      <c r="E144" s="8" t="s">
        <v>157</v>
      </c>
      <c r="F144" s="9">
        <v>6.1</v>
      </c>
      <c r="G144" s="9">
        <v>0</v>
      </c>
      <c r="H144" s="10" t="s">
        <v>191</v>
      </c>
      <c r="I144" s="9" t="str">
        <f>IF($H144="exo","EXO",IF(OR(AND($F144=0,$G144=0),$H144=""),"",IF(AND(ISNUMBER($H144),$G144=0),ROUND($F144*$H144,2),IF(AND(ISNUMBER($H144),$F144=0),ROUND(-$G144*$H144,2),IF(AND(ISTEXT($H144),$G144=0),ROUND($F144*RIGHT($H144,3),2),IF(AND(ISTEXT($H144),$F144=0),ROUND(-$G144*RIGHT($H144,3),2),"problème"))))))</f>
        <v>EXO</v>
      </c>
      <c r="J144" s="9" t="e">
        <f t="array" ref="J144">SUM(IF(($B144='POINTAGE COMPTES TVA'!B:B)*(ROUNDDOWN($I144,1)='POINTAGE COMPTES TVA'!H:H),'POINTAGE COMPTES TVA'!H:H,"erre"))</f>
        <v>#VALUE!</v>
      </c>
      <c r="K144" s="11" t="e">
        <f>I144-J144</f>
        <v>#VALUE!</v>
      </c>
    </row>
    <row r="145" spans="1:11" ht="15" customHeight="1" x14ac:dyDescent="0.2">
      <c r="A145" s="5" t="s">
        <v>11</v>
      </c>
      <c r="B145" s="6">
        <v>42103</v>
      </c>
      <c r="C145" s="5">
        <v>62600000</v>
      </c>
      <c r="D145" s="7" t="s">
        <v>22</v>
      </c>
      <c r="E145" s="8" t="s">
        <v>66</v>
      </c>
      <c r="F145" s="9">
        <v>8.9499999999999993</v>
      </c>
      <c r="G145" s="9">
        <v>0</v>
      </c>
      <c r="H145" s="10" t="s">
        <v>191</v>
      </c>
      <c r="I145" s="9" t="str">
        <f>IF($H145="exo","EXO",IF(OR(AND($F145=0,$G145=0),$H145=""),"",IF(AND(ISNUMBER($H145),$G145=0),ROUND($F145*$H145,2),IF(AND(ISNUMBER($H145),$F145=0),ROUND(-$G145*$H145,2),IF(AND(ISTEXT($H145),$G145=0),ROUND($F145*RIGHT($H145,3),2),IF(AND(ISTEXT($H145),$F145=0),ROUND(-$G145*RIGHT($H145,3),2),"problème"))))))</f>
        <v>EXO</v>
      </c>
      <c r="J145" s="9" t="e">
        <f t="array" ref="J145">SUM(IF(($B145='POINTAGE COMPTES TVA'!B:B)*(ROUNDDOWN($I145,1)='POINTAGE COMPTES TVA'!H:H),'POINTAGE COMPTES TVA'!H:H,"erre"))</f>
        <v>#VALUE!</v>
      </c>
      <c r="K145" s="11" t="e">
        <f>I145-J145</f>
        <v>#VALUE!</v>
      </c>
    </row>
    <row r="146" spans="1:11" ht="15" customHeight="1" x14ac:dyDescent="0.2">
      <c r="A146" s="5" t="s">
        <v>11</v>
      </c>
      <c r="B146" s="6">
        <v>42104</v>
      </c>
      <c r="C146" s="5">
        <v>62600000</v>
      </c>
      <c r="D146" s="7" t="s">
        <v>22</v>
      </c>
      <c r="E146" s="8" t="s">
        <v>66</v>
      </c>
      <c r="F146" s="9">
        <v>6.45</v>
      </c>
      <c r="G146" s="9">
        <v>0</v>
      </c>
      <c r="H146" s="10" t="s">
        <v>191</v>
      </c>
      <c r="I146" s="9" t="str">
        <f>IF($H146="exo","EXO",IF(OR(AND($F146=0,$G146=0),$H146=""),"",IF(AND(ISNUMBER($H146),$G146=0),ROUND($F146*$H146,2),IF(AND(ISNUMBER($H146),$F146=0),ROUND(-$G146*$H146,2),IF(AND(ISTEXT($H146),$G146=0),ROUND($F146*RIGHT($H146,3),2),IF(AND(ISTEXT($H146),$F146=0),ROUND(-$G146*RIGHT($H146,3),2),"problème"))))))</f>
        <v>EXO</v>
      </c>
      <c r="J146" s="9" t="e">
        <f t="array" ref="J146">SUM(IF(($B146='POINTAGE COMPTES TVA'!B:B)*(ROUNDDOWN($I146,1)='POINTAGE COMPTES TVA'!H:H),'POINTAGE COMPTES TVA'!H:H,"erre"))</f>
        <v>#VALUE!</v>
      </c>
      <c r="K146" s="11" t="e">
        <f>I146-J146</f>
        <v>#VALUE!</v>
      </c>
    </row>
    <row r="147" spans="1:11" ht="15" customHeight="1" x14ac:dyDescent="0.2">
      <c r="A147" s="5" t="s">
        <v>11</v>
      </c>
      <c r="B147" s="6">
        <v>42375</v>
      </c>
      <c r="C147" s="5">
        <v>62600000</v>
      </c>
      <c r="D147" s="7" t="s">
        <v>22</v>
      </c>
      <c r="E147" s="8" t="s">
        <v>66</v>
      </c>
      <c r="F147" s="9">
        <v>6.1</v>
      </c>
      <c r="G147" s="9">
        <v>0</v>
      </c>
      <c r="H147" s="10" t="s">
        <v>191</v>
      </c>
      <c r="I147" s="9" t="str">
        <f>IF($H147="exo","EXO",IF(OR(AND($F147=0,$G147=0),$H147=""),"",IF(AND(ISNUMBER($H147),$G147=0),ROUND($F147*$H147,2),IF(AND(ISNUMBER($H147),$F147=0),ROUND(-$G147*$H147,2),IF(AND(ISTEXT($H147),$G147=0),ROUND($F147*RIGHT($H147,3),2),IF(AND(ISTEXT($H147),$F147=0),ROUND(-$G147*RIGHT($H147,3),2),"problème"))))))</f>
        <v>EXO</v>
      </c>
      <c r="J147" s="9" t="e">
        <f t="array" ref="J147">SUM(IF(($B147='POINTAGE COMPTES TVA'!B:B)*(ROUNDDOWN($I147,1)='POINTAGE COMPTES TVA'!H:H),'POINTAGE COMPTES TVA'!H:H,"erre"))</f>
        <v>#VALUE!</v>
      </c>
      <c r="K147" s="11" t="e">
        <f>I147-J147</f>
        <v>#VALUE!</v>
      </c>
    </row>
    <row r="148" spans="1:11" ht="15" customHeight="1" x14ac:dyDescent="0.2">
      <c r="A148" s="5" t="s">
        <v>11</v>
      </c>
      <c r="B148" s="6">
        <v>42377</v>
      </c>
      <c r="C148" s="5">
        <v>62600000</v>
      </c>
      <c r="D148" s="7" t="s">
        <v>22</v>
      </c>
      <c r="E148" s="8" t="s">
        <v>66</v>
      </c>
      <c r="F148" s="9">
        <v>8</v>
      </c>
      <c r="G148" s="9">
        <v>0</v>
      </c>
      <c r="H148" s="10" t="s">
        <v>191</v>
      </c>
      <c r="I148" s="9" t="str">
        <f>IF($H148="exo","EXO",IF(OR(AND($F148=0,$G148=0),$H148=""),"",IF(AND(ISNUMBER($H148),$G148=0),ROUND($F148*$H148,2),IF(AND(ISNUMBER($H148),$F148=0),ROUND(-$G148*$H148,2),IF(AND(ISTEXT($H148),$G148=0),ROUND($F148*RIGHT($H148,3),2),IF(AND(ISTEXT($H148),$F148=0),ROUND(-$G148*RIGHT($H148,3),2),"problème"))))))</f>
        <v>EXO</v>
      </c>
      <c r="J148" s="9" t="e">
        <f t="array" ref="J148">SUM(IF(($B148='POINTAGE COMPTES TVA'!B:B)*(ROUNDDOWN($I148,1)='POINTAGE COMPTES TVA'!H:H),'POINTAGE COMPTES TVA'!H:H,"erre"))</f>
        <v>#VALUE!</v>
      </c>
      <c r="K148" s="11" t="e">
        <f>I148-J148</f>
        <v>#VALUE!</v>
      </c>
    </row>
    <row r="149" spans="1:11" ht="15" customHeight="1" x14ac:dyDescent="0.2">
      <c r="A149" s="5" t="s">
        <v>11</v>
      </c>
      <c r="B149" s="6">
        <v>42383</v>
      </c>
      <c r="C149" s="5">
        <v>62600000</v>
      </c>
      <c r="D149" s="7" t="s">
        <v>22</v>
      </c>
      <c r="E149" s="8" t="s">
        <v>66</v>
      </c>
      <c r="F149" s="9">
        <v>18.5</v>
      </c>
      <c r="G149" s="9">
        <v>0</v>
      </c>
      <c r="H149" s="10" t="s">
        <v>191</v>
      </c>
      <c r="I149" s="9" t="str">
        <f>IF($H149="exo","EXO",IF(OR(AND($F149=0,$G149=0),$H149=""),"",IF(AND(ISNUMBER($H149),$G149=0),ROUND($F149*$H149,2),IF(AND(ISNUMBER($H149),$F149=0),ROUND(-$G149*$H149,2),IF(AND(ISTEXT($H149),$G149=0),ROUND($F149*RIGHT($H149,3),2),IF(AND(ISTEXT($H149),$F149=0),ROUND(-$G149*RIGHT($H149,3),2),"problème"))))))</f>
        <v>EXO</v>
      </c>
      <c r="J149" s="9" t="e">
        <f t="array" ref="J149">SUM(IF(($B149='POINTAGE COMPTES TVA'!B:B)*(ROUNDDOWN($I149,1)='POINTAGE COMPTES TVA'!H:H),'POINTAGE COMPTES TVA'!H:H,"erre"))</f>
        <v>#VALUE!</v>
      </c>
      <c r="K149" s="11" t="e">
        <f>I149-J149</f>
        <v>#VALUE!</v>
      </c>
    </row>
    <row r="150" spans="1:11" ht="15" customHeight="1" x14ac:dyDescent="0.2">
      <c r="A150" s="5" t="s">
        <v>11</v>
      </c>
      <c r="B150" s="6">
        <v>42390</v>
      </c>
      <c r="C150" s="5">
        <v>62600000</v>
      </c>
      <c r="D150" s="7" t="s">
        <v>22</v>
      </c>
      <c r="E150" s="8" t="s">
        <v>66</v>
      </c>
      <c r="F150" s="9">
        <v>8.5</v>
      </c>
      <c r="G150" s="9">
        <v>0</v>
      </c>
      <c r="H150" s="10" t="s">
        <v>191</v>
      </c>
      <c r="I150" s="9" t="str">
        <f>IF($H150="exo","EXO",IF(OR(AND($F150=0,$G150=0),$H150=""),"",IF(AND(ISNUMBER($H150),$G150=0),ROUND($F150*$H150,2),IF(AND(ISNUMBER($H150),$F150=0),ROUND(-$G150*$H150,2),IF(AND(ISTEXT($H150),$G150=0),ROUND($F150*RIGHT($H150,3),2),IF(AND(ISTEXT($H150),$F150=0),ROUND(-$G150*RIGHT($H150,3),2),"problème"))))))</f>
        <v>EXO</v>
      </c>
      <c r="J150" s="9" t="e">
        <f t="array" ref="J150">SUM(IF(($B150='POINTAGE COMPTES TVA'!B:B)*(ROUNDDOWN($I150,1)='POINTAGE COMPTES TVA'!H:H),'POINTAGE COMPTES TVA'!H:H,"erre"))</f>
        <v>#VALUE!</v>
      </c>
      <c r="K150" s="11" t="e">
        <f>I150-J150</f>
        <v>#VALUE!</v>
      </c>
    </row>
    <row r="151" spans="1:11" ht="15" customHeight="1" x14ac:dyDescent="0.2">
      <c r="A151" s="5" t="s">
        <v>11</v>
      </c>
      <c r="B151" s="6">
        <v>42528</v>
      </c>
      <c r="C151" s="5">
        <v>62501200</v>
      </c>
      <c r="D151" s="7" t="s">
        <v>126</v>
      </c>
      <c r="E151" s="8" t="s">
        <v>132</v>
      </c>
      <c r="F151" s="9">
        <v>23.83</v>
      </c>
      <c r="G151" s="9">
        <v>0</v>
      </c>
      <c r="H151" s="10">
        <v>0.1</v>
      </c>
      <c r="I151" s="9">
        <f>IF($H151="exo","EXO",IF(OR(AND($F151=0,$G151=0),$H151=""),"",IF(AND(ISNUMBER($H151),$G151=0),ROUND($F151*$H151,2),IF(AND(ISNUMBER($H151),$F151=0),ROUND(-$G151*$H151,2),IF(AND(ISTEXT($H151),$G151=0),ROUND($F151*RIGHT($H151,3),2),IF(AND(ISTEXT($H151),$F151=0),ROUND(-$G151*RIGHT($H151,3),2),"problème"))))))</f>
        <v>2.38</v>
      </c>
      <c r="J151" s="9">
        <f t="array" ref="J151">SUM(IF(($B151='POINTAGE COMPTES TVA'!B:B)*(ROUNDDOWN($I151,1)='POINTAGE COMPTES TVA'!H:H),'POINTAGE COMPTES TVA'!H:H,"erre"))</f>
        <v>0</v>
      </c>
      <c r="K151" s="11">
        <f>I151-J151</f>
        <v>2.38</v>
      </c>
    </row>
    <row r="152" spans="1:11" ht="15" customHeight="1" x14ac:dyDescent="0.2">
      <c r="A152" s="5" t="s">
        <v>11</v>
      </c>
      <c r="B152" s="6">
        <v>42527</v>
      </c>
      <c r="C152" s="5">
        <v>62513000</v>
      </c>
      <c r="D152" s="7" t="s">
        <v>49</v>
      </c>
      <c r="E152" s="8" t="s">
        <v>130</v>
      </c>
      <c r="F152" s="9">
        <v>15.36</v>
      </c>
      <c r="G152" s="9">
        <v>0</v>
      </c>
      <c r="H152" s="10">
        <v>0.2</v>
      </c>
      <c r="I152" s="9">
        <f>IF($H152="exo","EXO",IF(OR(AND($F152=0,$G152=0),$H152=""),"",IF(AND(ISNUMBER($H152),$G152=0),ROUND($F152*$H152,2),IF(AND(ISNUMBER($H152),$F152=0),ROUND(-$G152*$H152,2),IF(AND(ISTEXT($H152),$G152=0),ROUND($F152*RIGHT($H152,3),2),IF(AND(ISTEXT($H152),$F152=0),ROUND(-$G152*RIGHT($H152,3),2),"problème"))))))</f>
        <v>3.07</v>
      </c>
      <c r="J152" s="9">
        <f t="array" ref="J152">SUM(IF(($B152='POINTAGE COMPTES TVA'!B:B)*(ROUNDDOWN($I152,1)='POINTAGE COMPTES TVA'!H:H),'POINTAGE COMPTES TVA'!H:H,"erre"))</f>
        <v>3</v>
      </c>
      <c r="K152" s="11">
        <f>I152-J152</f>
        <v>6.999999999999984E-2</v>
      </c>
    </row>
    <row r="153" spans="1:11" ht="15" customHeight="1" x14ac:dyDescent="0.2">
      <c r="A153" s="5" t="s">
        <v>11</v>
      </c>
      <c r="B153" s="6">
        <v>42537</v>
      </c>
      <c r="C153" s="5">
        <v>62501200</v>
      </c>
      <c r="D153" s="7" t="s">
        <v>126</v>
      </c>
      <c r="E153" s="8" t="s">
        <v>160</v>
      </c>
      <c r="F153" s="9">
        <v>24.62</v>
      </c>
      <c r="G153" s="9">
        <v>0</v>
      </c>
      <c r="H153" s="10">
        <v>0.1</v>
      </c>
      <c r="I153" s="9">
        <f>IF($H153="exo","EXO",IF(OR(AND($F153=0,$G153=0),$H153=""),"",IF(AND(ISNUMBER($H153),$G153=0),ROUND($F153*$H153,2),IF(AND(ISNUMBER($H153),$F153=0),ROUND(-$G153*$H153,2),IF(AND(ISTEXT($H153),$G153=0),ROUND($F153*RIGHT($H153,3),2),IF(AND(ISTEXT($H153),$F153=0),ROUND(-$G153*RIGHT($H153,3),2),"problème"))))))</f>
        <v>2.46</v>
      </c>
      <c r="J153" s="9">
        <f t="array" ref="J153">SUM(IF(($B153='POINTAGE COMPTES TVA'!B:B)*(ROUNDDOWN($I153,1)='POINTAGE COMPTES TVA'!H:H),'POINTAGE COMPTES TVA'!H:H,"erre"))</f>
        <v>0</v>
      </c>
      <c r="K153" s="11">
        <f>I153-J153</f>
        <v>2.46</v>
      </c>
    </row>
    <row r="154" spans="1:11" ht="15" customHeight="1" x14ac:dyDescent="0.2">
      <c r="A154" s="5" t="s">
        <v>11</v>
      </c>
      <c r="B154" s="6">
        <v>42531</v>
      </c>
      <c r="C154" s="5">
        <v>62514000</v>
      </c>
      <c r="D154" s="7" t="s">
        <v>141</v>
      </c>
      <c r="E154" s="8" t="s">
        <v>129</v>
      </c>
      <c r="F154" s="9">
        <v>8.27</v>
      </c>
      <c r="G154" s="9">
        <v>0</v>
      </c>
      <c r="H154" s="10">
        <v>0.2</v>
      </c>
      <c r="I154" s="9">
        <f>IF($H154="exo","EXO",IF(OR(AND($F154=0,$G154=0),$H154=""),"",IF(AND(ISNUMBER($H154),$G154=0),ROUND($F154*$H154,2),IF(AND(ISNUMBER($H154),$F154=0),ROUND(-$G154*$H154,2),IF(AND(ISTEXT($H154),$G154=0),ROUND($F154*RIGHT($H154,3),2),IF(AND(ISTEXT($H154),$F154=0),ROUND(-$G154*RIGHT($H154,3),2),"problème"))))))</f>
        <v>1.65</v>
      </c>
      <c r="J154" s="9">
        <f t="array" ref="J154">SUM(IF(($B154='POINTAGE COMPTES TVA'!B:B)*(ROUNDDOWN($I154,1)='POINTAGE COMPTES TVA'!H:H),'POINTAGE COMPTES TVA'!H:H,"erre"))</f>
        <v>0</v>
      </c>
      <c r="K154" s="11">
        <f>I154-J154</f>
        <v>1.65</v>
      </c>
    </row>
    <row r="155" spans="1:11" ht="15" customHeight="1" x14ac:dyDescent="0.2">
      <c r="A155" s="5" t="s">
        <v>11</v>
      </c>
      <c r="B155" s="6">
        <v>42522</v>
      </c>
      <c r="C155" s="5">
        <v>62501200</v>
      </c>
      <c r="D155" s="7" t="s">
        <v>126</v>
      </c>
      <c r="E155" s="8" t="s">
        <v>129</v>
      </c>
      <c r="F155" s="9">
        <v>29.51</v>
      </c>
      <c r="G155" s="9">
        <v>0</v>
      </c>
      <c r="H155" s="10">
        <v>0.1</v>
      </c>
      <c r="I155" s="9">
        <f>IF($H155="exo","EXO",IF(OR(AND($F155=0,$G155=0),$H155=""),"",IF(AND(ISNUMBER($H155),$G155=0),ROUND($F155*$H155,2),IF(AND(ISNUMBER($H155),$F155=0),ROUND(-$G155*$H155,2),IF(AND(ISTEXT($H155),$G155=0),ROUND($F155*RIGHT($H155,3),2),IF(AND(ISTEXT($H155),$F155=0),ROUND(-$G155*RIGHT($H155,3),2),"problème"))))))</f>
        <v>2.95</v>
      </c>
      <c r="J155" s="9">
        <f t="array" ref="J155">SUM(IF(($B155='POINTAGE COMPTES TVA'!B:B)*(ROUNDDOWN($I155,1)='POINTAGE COMPTES TVA'!H:H),'POINTAGE COMPTES TVA'!H:H,"erre"))</f>
        <v>0</v>
      </c>
      <c r="K155" s="11">
        <f>I155-J155</f>
        <v>2.95</v>
      </c>
    </row>
    <row r="156" spans="1:11" ht="15" customHeight="1" x14ac:dyDescent="0.2">
      <c r="A156" s="5" t="s">
        <v>11</v>
      </c>
      <c r="B156" s="6">
        <v>42635</v>
      </c>
      <c r="C156" s="5">
        <v>62513000</v>
      </c>
      <c r="D156" s="7" t="s">
        <v>49</v>
      </c>
      <c r="E156" s="8" t="s">
        <v>181</v>
      </c>
      <c r="F156" s="9">
        <v>24.15</v>
      </c>
      <c r="G156" s="9">
        <v>0</v>
      </c>
      <c r="H156" s="10">
        <v>0.2</v>
      </c>
      <c r="I156" s="9">
        <f>IF($H156="exo","EXO",IF(OR(AND($F156=0,$G156=0),$H156=""),"",IF(AND(ISNUMBER($H156),$G156=0),ROUND($F156*$H156,2),IF(AND(ISNUMBER($H156),$F156=0),ROUND(-$G156*$H156,2),IF(AND(ISTEXT($H156),$G156=0),ROUND($F156*RIGHT($H156,3),2),IF(AND(ISTEXT($H156),$F156=0),ROUND(-$G156*RIGHT($H156,3),2),"problème"))))))</f>
        <v>4.83</v>
      </c>
      <c r="J156" s="9">
        <f t="array" ref="J156">SUM(IF(($B156='POINTAGE COMPTES TVA'!B:B)*(ROUNDDOWN($I156,1)='POINTAGE COMPTES TVA'!H:H),'POINTAGE COMPTES TVA'!H:H,"erre"))</f>
        <v>4.8</v>
      </c>
      <c r="K156" s="11">
        <f>I156-J156</f>
        <v>3.0000000000000249E-2</v>
      </c>
    </row>
    <row r="157" spans="1:11" ht="15" customHeight="1" x14ac:dyDescent="0.2">
      <c r="A157" s="5" t="s">
        <v>11</v>
      </c>
      <c r="B157" s="6">
        <v>42077</v>
      </c>
      <c r="C157" s="5">
        <v>60261000</v>
      </c>
      <c r="D157" s="7" t="s">
        <v>32</v>
      </c>
      <c r="E157" s="8" t="s">
        <v>33</v>
      </c>
      <c r="F157" s="9">
        <v>140</v>
      </c>
      <c r="G157" s="9">
        <v>0</v>
      </c>
      <c r="H157" s="10">
        <v>0.2</v>
      </c>
      <c r="I157" s="9">
        <f>IF($H157="exo","EXO",IF(OR(AND($F157=0,$G157=0),$H157=""),"",IF(AND(ISNUMBER($H157),$G157=0),ROUNDDOWN($F157*$H157,2),IF(AND(ISNUMBER($H157),$F157=0),ROUNDDOWN(-$G157*$H157,2),IF(AND(ISTEXT($H157),$G157=0),ROUNDDOWN($F157*RIGHT($H157,3),2),IF(AND(ISTEXT($H157),$F157=0),ROUNDDOWN(-$G157*RIGHT($H157,3),2),"problème"))))))</f>
        <v>28</v>
      </c>
      <c r="J157" s="9">
        <f t="array" ref="J157">SUM(IF(($B157='POINTAGE COMPTES TVA'!B:B)*(ROUNDDOWN($I157,1)='POINTAGE COMPTES TVA'!H:H),'POINTAGE COMPTES TVA'!H:H,"erre"))</f>
        <v>0</v>
      </c>
      <c r="K157" s="11">
        <f>IF(ISBLANK($I157),"",IF(ROUND($I157,2)=ROUND(J157,2),"",$I157-$J157))</f>
        <v>28</v>
      </c>
    </row>
    <row r="158" spans="1:11" ht="15" customHeight="1" x14ac:dyDescent="0.2">
      <c r="A158" s="5" t="s">
        <v>11</v>
      </c>
      <c r="B158" s="6">
        <v>42077</v>
      </c>
      <c r="C158" s="5">
        <v>60710000</v>
      </c>
      <c r="D158" s="7" t="s">
        <v>34</v>
      </c>
      <c r="E158" s="8" t="s">
        <v>33</v>
      </c>
      <c r="F158" s="9">
        <v>140</v>
      </c>
      <c r="G158" s="9">
        <v>0</v>
      </c>
      <c r="H158" s="10">
        <v>0.2</v>
      </c>
      <c r="I158" s="9">
        <f>IF($H158="exo","EXO",IF(OR(AND($F158=0,$G158=0),$H158=""),"",IF(AND(ISNUMBER($H158),$G158=0),ROUNDDOWN($F158*$H158,2),IF(AND(ISNUMBER($H158),$F158=0),ROUNDDOWN(-$G158*$H158,2),IF(AND(ISTEXT($H158),$G158=0),ROUNDDOWN($F158*RIGHT($H158,3),2),IF(AND(ISTEXT($H158),$F158=0),ROUNDDOWN(-$G158*RIGHT($H158,3),2),"problème"))))))</f>
        <v>28</v>
      </c>
      <c r="J158" s="9">
        <f t="array" ref="J158">SUM(IF(($B158='POINTAGE COMPTES TVA'!B:B)*(ROUNDDOWN($I158,1)='POINTAGE COMPTES TVA'!H:H),'POINTAGE COMPTES TVA'!H:H,"erre"))</f>
        <v>0</v>
      </c>
      <c r="K158" s="11">
        <f>IF(ISBLANK($I158),"",IF(ROUND($I158,2)=ROUND(J158,2),"",$I158-$J158))</f>
        <v>28</v>
      </c>
    </row>
    <row r="159" spans="1:11" ht="15" customHeight="1" x14ac:dyDescent="0.2">
      <c r="A159" s="5" t="s">
        <v>11</v>
      </c>
      <c r="B159" s="6">
        <v>42077</v>
      </c>
      <c r="C159" s="5">
        <v>60710000</v>
      </c>
      <c r="D159" s="7" t="s">
        <v>34</v>
      </c>
      <c r="E159" s="8" t="s">
        <v>33</v>
      </c>
      <c r="F159" s="9">
        <v>924</v>
      </c>
      <c r="G159" s="9">
        <v>0</v>
      </c>
      <c r="H159" s="10">
        <v>0.2</v>
      </c>
      <c r="I159" s="9">
        <f>IF($H159="exo","EXO",IF(OR(AND($F159=0,$G159=0),$H159=""),"",IF(AND(ISNUMBER($H159),$G159=0),ROUNDDOWN($F159*$H159,2),IF(AND(ISNUMBER($H159),$F159=0),ROUNDDOWN(-$G159*$H159,2),IF(AND(ISTEXT($H159),$G159=0),ROUNDDOWN($F159*RIGHT($H159,3),2),IF(AND(ISTEXT($H159),$F159=0),ROUNDDOWN(-$G159*RIGHT($H159,3),2),"problème"))))))</f>
        <v>184.8</v>
      </c>
      <c r="J159" s="9">
        <f t="array" ref="J159">SUM(IF(($B159='POINTAGE COMPTES TVA'!B:B)*(ROUNDDOWN($I159,1)='POINTAGE COMPTES TVA'!H:H),'POINTAGE COMPTES TVA'!H:H,"erre"))</f>
        <v>0</v>
      </c>
      <c r="K159" s="11">
        <f>IF(ISBLANK($I159),"",IF(ROUND($I159,2)=ROUND(J159,2),"",$I159-$J159))</f>
        <v>184.8</v>
      </c>
    </row>
    <row r="160" spans="1:11" ht="15" customHeight="1" x14ac:dyDescent="0.2">
      <c r="A160" s="5" t="s">
        <v>11</v>
      </c>
      <c r="B160" s="6">
        <v>42072</v>
      </c>
      <c r="C160" s="5">
        <v>60800000</v>
      </c>
      <c r="D160" s="7" t="s">
        <v>19</v>
      </c>
      <c r="E160" s="8" t="s">
        <v>30</v>
      </c>
      <c r="F160" s="9">
        <v>19</v>
      </c>
      <c r="G160" s="9">
        <v>0</v>
      </c>
      <c r="H160" s="10">
        <v>0.2</v>
      </c>
      <c r="I160" s="9">
        <f>IF($H160="exo","EXO",IF(OR(AND($F160=0,$G160=0),$H160=""),"",IF(AND(ISNUMBER($H160),$G160=0),$F160*$H160,IF(AND(ISNUMBER($H160),$F160=0),-$G160*$H160,IF(AND(ISTEXT($H160),$G160=0),$F160*RIGHT($H160,3),IF(AND(ISTEXT($H160),$F160=0),-$G160*RIGHT($H160,3),"problème"))))))</f>
        <v>3.8000000000000003</v>
      </c>
      <c r="J160" s="9">
        <f t="array" ref="J160">SUM(IF(($B160='POINTAGE COMPTES TVA'!B:B)*(ROUNDDOWN($I160,1)='POINTAGE COMPTES TVA'!H:H),'POINTAGE COMPTES TVA'!H:H,"erre"))</f>
        <v>0</v>
      </c>
      <c r="K160" s="11">
        <f>IF(ISBLANK($I160),"",IF(ROUND($I160,2)=ROUND(J160,2),"",$I160-$J160))</f>
        <v>3.8000000000000003</v>
      </c>
    </row>
    <row r="161" spans="1:11" ht="15" customHeight="1" x14ac:dyDescent="0.2">
      <c r="A161" s="5" t="s">
        <v>11</v>
      </c>
      <c r="B161" s="6">
        <v>42160</v>
      </c>
      <c r="C161" s="5">
        <v>60800000</v>
      </c>
      <c r="D161" s="7" t="s">
        <v>19</v>
      </c>
      <c r="E161" s="8" t="s">
        <v>30</v>
      </c>
      <c r="F161" s="9">
        <v>45</v>
      </c>
      <c r="G161" s="9">
        <v>0</v>
      </c>
      <c r="H161" s="10">
        <v>0.2</v>
      </c>
      <c r="I161" s="9">
        <f>IF($H161="exo","EXO",IF(OR(AND($F161=0,$G161=0),$H161=""),"",IF(AND(ISNUMBER($H161),$G161=0),ROUND($F161*$H161,2),IF(AND(ISNUMBER($H161),$F161=0),ROUND(-$G161*$H161,2),IF(AND(ISTEXT($H161),$G161=0),ROUND($F161*RIGHT($H161,3),2),IF(AND(ISTEXT($H161),$F161=0),ROUND(-$G161*RIGHT($H161,3),2),"problème"))))))</f>
        <v>9</v>
      </c>
      <c r="J161" s="9">
        <f t="array" ref="J161">SUM(IF(($B161='POINTAGE COMPTES TVA'!B:B)*(ROUNDDOWN($I161,1)='POINTAGE COMPTES TVA'!H:H),'POINTAGE COMPTES TVA'!H:H,"erre"))</f>
        <v>0</v>
      </c>
      <c r="K161" s="11">
        <f>I161-J161</f>
        <v>9</v>
      </c>
    </row>
    <row r="162" spans="1:11" ht="15" customHeight="1" x14ac:dyDescent="0.2">
      <c r="A162" s="5" t="s">
        <v>11</v>
      </c>
      <c r="B162" s="6">
        <v>42072</v>
      </c>
      <c r="C162" s="5">
        <v>60700000</v>
      </c>
      <c r="D162" s="7" t="s">
        <v>29</v>
      </c>
      <c r="E162" s="8" t="s">
        <v>30</v>
      </c>
      <c r="F162" s="9">
        <v>289</v>
      </c>
      <c r="G162" s="9">
        <v>0</v>
      </c>
      <c r="H162" s="10">
        <v>0.2</v>
      </c>
      <c r="I162" s="9">
        <f>IF($H162="exo","EXO",IF(OR(AND($F162=0,$G162=0),$H162=""),"",IF(AND(ISNUMBER($H162),$G162=0),$F162*$H162,IF(AND(ISNUMBER($H162),$F162=0),-$G162*$H162,IF(AND(ISTEXT($H162),$G162=0),$F162*RIGHT($H162,3),IF(AND(ISTEXT($H162),$F162=0),-$G162*RIGHT($H162,3),"problème"))))))</f>
        <v>57.800000000000004</v>
      </c>
      <c r="J162" s="9">
        <f t="array" ref="J162">SUM(IF(($B162='POINTAGE COMPTES TVA'!B:B)*(ROUNDDOWN($I162,1)='POINTAGE COMPTES TVA'!H:H),'POINTAGE COMPTES TVA'!H:H,"erre"))</f>
        <v>0</v>
      </c>
      <c r="K162" s="11">
        <f>IF(ISBLANK($I162),"",IF(ROUND($I162,2)=ROUND(J162,2),"",$I162-$J162))</f>
        <v>57.800000000000004</v>
      </c>
    </row>
    <row r="163" spans="1:11" ht="15" customHeight="1" x14ac:dyDescent="0.2">
      <c r="A163" s="5" t="s">
        <v>11</v>
      </c>
      <c r="B163" s="6">
        <v>42160</v>
      </c>
      <c r="C163" s="5">
        <v>60700000</v>
      </c>
      <c r="D163" s="7" t="s">
        <v>29</v>
      </c>
      <c r="E163" s="8" t="s">
        <v>30</v>
      </c>
      <c r="F163" s="9">
        <v>366</v>
      </c>
      <c r="G163" s="9">
        <v>0</v>
      </c>
      <c r="H163" s="10">
        <v>0.2</v>
      </c>
      <c r="I163" s="9">
        <f>IF($H163="exo","EXO",IF(OR(AND($F163=0,$G163=0),$H163=""),"",IF(AND(ISNUMBER($H163),$G163=0),ROUND($F163*$H163,2),IF(AND(ISNUMBER($H163),$F163=0),ROUND(-$G163*$H163,2),IF(AND(ISTEXT($H163),$G163=0),ROUND($F163*RIGHT($H163,3),2),IF(AND(ISTEXT($H163),$F163=0),ROUND(-$G163*RIGHT($H163,3),2),"problème"))))))</f>
        <v>73.2</v>
      </c>
      <c r="J163" s="9">
        <f t="array" ref="J163">SUM(IF(($B163='POINTAGE COMPTES TVA'!B:B)*(ROUNDDOWN($I163,1)='POINTAGE COMPTES TVA'!H:H),'POINTAGE COMPTES TVA'!H:H,"erre"))</f>
        <v>0</v>
      </c>
      <c r="K163" s="11">
        <f>I163-J163</f>
        <v>73.2</v>
      </c>
    </row>
    <row r="164" spans="1:11" ht="15" customHeight="1" x14ac:dyDescent="0.2">
      <c r="A164" s="5" t="s">
        <v>11</v>
      </c>
      <c r="B164" s="6">
        <v>42082</v>
      </c>
      <c r="C164" s="5">
        <v>60630000</v>
      </c>
      <c r="D164" s="7" t="s">
        <v>14</v>
      </c>
      <c r="E164" s="8" t="s">
        <v>45</v>
      </c>
      <c r="F164" s="9">
        <v>94.54</v>
      </c>
      <c r="G164" s="9">
        <v>0</v>
      </c>
      <c r="H164" s="10">
        <v>5.5E-2</v>
      </c>
      <c r="I164" s="9">
        <f>IF($H164="exo","EXO",IF(OR(AND($F164=0,$G164=0),$H164=""),"",IF(AND(ISNUMBER($H164),$G164=0),ROUND($F164*$H164,2),IF(AND(ISNUMBER($H164),$F164=0),ROUND(-$G164*$H164,2),IF(AND(ISTEXT($H164),$G164=0),ROUND($F164*RIGHT($H164,3),2),IF(AND(ISTEXT($H164),$F164=0),ROUND(-$G164*RIGHT($H164,3),2),"problème"))))))</f>
        <v>5.2</v>
      </c>
      <c r="J164" s="9">
        <f t="array" ref="J164">SUM(IF(($B164='POINTAGE COMPTES TVA'!B:B)*(ROUNDDOWN($I164,1)='POINTAGE COMPTES TVA'!H:H),'POINTAGE COMPTES TVA'!H:H,"erre"))</f>
        <v>0</v>
      </c>
      <c r="K164" s="11">
        <f>I164-J164</f>
        <v>5.2</v>
      </c>
    </row>
    <row r="165" spans="1:11" ht="15" customHeight="1" x14ac:dyDescent="0.2">
      <c r="A165" s="5" t="s">
        <v>11</v>
      </c>
      <c r="B165" s="6">
        <v>42516</v>
      </c>
      <c r="C165" s="5">
        <v>62521000</v>
      </c>
      <c r="D165" s="7" t="s">
        <v>121</v>
      </c>
      <c r="E165" s="8" t="s">
        <v>121</v>
      </c>
      <c r="F165" s="9">
        <v>7.67</v>
      </c>
      <c r="G165" s="9">
        <v>0</v>
      </c>
      <c r="H165" s="10">
        <v>0.2</v>
      </c>
      <c r="I165" s="9">
        <f>IF($H165="exo","EXO",IF(OR(AND($F165=0,$G165=0),$H165=""),"",IF(AND(ISNUMBER($H165),$G165=0),ROUND($F165*$H165,2),IF(AND(ISNUMBER($H165),$F165=0),ROUND(-$G165*$H165,2),IF(AND(ISTEXT($H165),$G165=0),ROUND($F165*RIGHT($H165,3),2),IF(AND(ISTEXT($H165),$F165=0),ROUND(-$G165*RIGHT($H165,3),2),"problème"))))))</f>
        <v>1.53</v>
      </c>
      <c r="J165" s="9">
        <f t="array" ref="J165">SUM(IF(($B165='POINTAGE COMPTES TVA'!B:B)*(ROUNDDOWN($I165,1)='POINTAGE COMPTES TVA'!H:H),'POINTAGE COMPTES TVA'!H:H,"erre"))</f>
        <v>1.5</v>
      </c>
      <c r="K165" s="11">
        <f>I165-J165</f>
        <v>3.0000000000000027E-2</v>
      </c>
    </row>
    <row r="166" spans="1:11" ht="15" customHeight="1" x14ac:dyDescent="0.2">
      <c r="A166" s="5" t="s">
        <v>11</v>
      </c>
      <c r="B166" s="6">
        <v>42414</v>
      </c>
      <c r="C166" s="5">
        <v>62520000</v>
      </c>
      <c r="D166" s="7" t="s">
        <v>105</v>
      </c>
      <c r="E166" s="8" t="s">
        <v>106</v>
      </c>
      <c r="F166" s="9">
        <v>9</v>
      </c>
      <c r="G166" s="9">
        <v>0</v>
      </c>
      <c r="H166" s="10" t="s">
        <v>191</v>
      </c>
      <c r="I166" s="9" t="str">
        <f>IF($H166="exo","EXO",IF(OR(AND($F166=0,$G166=0),$H166=""),"",IF(AND(ISNUMBER($H166),$G166=0),ROUND($F166*$H166,2),IF(AND(ISNUMBER($H166),$F166=0),ROUND(-$G166*$H166,2),IF(AND(ISTEXT($H166),$G166=0),ROUND($F166*RIGHT($H166,3),2),IF(AND(ISTEXT($H166),$F166=0),ROUND(-$G166*RIGHT($H166,3),2),"problème"))))))</f>
        <v>EXO</v>
      </c>
      <c r="J166" s="9" t="e">
        <f t="array" ref="J166">SUM(IF(($B166='POINTAGE COMPTES TVA'!B:B)*(ROUNDDOWN($I166,1)='POINTAGE COMPTES TVA'!H:H),'POINTAGE COMPTES TVA'!H:H,"erre"))</f>
        <v>#VALUE!</v>
      </c>
      <c r="K166" s="11" t="e">
        <f>I166-J166</f>
        <v>#VALUE!</v>
      </c>
    </row>
    <row r="167" spans="1:11" ht="15" customHeight="1" x14ac:dyDescent="0.2">
      <c r="A167" s="5" t="s">
        <v>11</v>
      </c>
      <c r="B167" s="6">
        <v>42529</v>
      </c>
      <c r="C167" s="5">
        <v>62522000</v>
      </c>
      <c r="D167" s="7" t="s">
        <v>137</v>
      </c>
      <c r="E167" s="8" t="s">
        <v>138</v>
      </c>
      <c r="F167" s="9">
        <v>2</v>
      </c>
      <c r="G167" s="9">
        <v>0</v>
      </c>
      <c r="H167" s="10">
        <v>0.2</v>
      </c>
      <c r="I167" s="9">
        <f>IF($H167="exo","EXO",IF(OR(AND($F167=0,$G167=0),$H167=""),"",IF(AND(ISNUMBER($H167),$G167=0),ROUND($F167*$H167,2),IF(AND(ISNUMBER($H167),$F167=0),ROUND(-$G167*$H167,2),IF(AND(ISTEXT($H167),$G167=0),ROUND($F167*RIGHT($H167,3),2),IF(AND(ISTEXT($H167),$F167=0),ROUND(-$G167*RIGHT($H167,3),2),"problème"))))))</f>
        <v>0.4</v>
      </c>
      <c r="J167" s="9">
        <f t="array" ref="J167">SUM(IF(($B167='POINTAGE COMPTES TVA'!B:B)*(ROUNDDOWN($I167,1)='POINTAGE COMPTES TVA'!H:H),'POINTAGE COMPTES TVA'!H:H,"erre"))</f>
        <v>0.4</v>
      </c>
      <c r="K167" s="11">
        <f>I167-J167</f>
        <v>0</v>
      </c>
    </row>
    <row r="168" spans="1:11" ht="15" customHeight="1" x14ac:dyDescent="0.2">
      <c r="A168" s="5" t="s">
        <v>11</v>
      </c>
      <c r="B168" s="6">
        <v>42085</v>
      </c>
      <c r="C168" s="5">
        <v>62501300</v>
      </c>
      <c r="D168" s="7" t="s">
        <v>40</v>
      </c>
      <c r="E168" s="8" t="s">
        <v>54</v>
      </c>
      <c r="F168" s="9">
        <v>43.41</v>
      </c>
      <c r="G168" s="9">
        <v>0</v>
      </c>
      <c r="H168" s="10">
        <v>5.5E-2</v>
      </c>
      <c r="I168" s="9">
        <f>IF($H168="exo","EXO",IF(OR(AND($F168=0,$G168=0),$H168=""),"",IF(AND(ISNUMBER($H168),$G168=0),ROUND($F168*$H168,2),IF(AND(ISNUMBER($H168),$F168=0),ROUND(-$G168*$H168,2),IF(AND(ISTEXT($H168),$G168=0),ROUND($F168*RIGHT($H168,3),2),IF(AND(ISTEXT($H168),$F168=0),ROUND(-$G168*RIGHT($H168,3),2),"problème"))))))</f>
        <v>2.39</v>
      </c>
      <c r="J168" s="9">
        <f t="array" ref="J168">SUM(IF(($B168='POINTAGE COMPTES TVA'!B:B)*(ROUNDDOWN($I168,1)='POINTAGE COMPTES TVA'!H:H),'POINTAGE COMPTES TVA'!H:H,"erre"))</f>
        <v>0</v>
      </c>
      <c r="K168" s="11">
        <f>I168-J168</f>
        <v>2.39</v>
      </c>
    </row>
    <row r="169" spans="1:11" ht="15" customHeight="1" x14ac:dyDescent="0.2">
      <c r="A169" s="5" t="s">
        <v>11</v>
      </c>
      <c r="B169" s="6">
        <v>42531</v>
      </c>
      <c r="C169" s="5">
        <v>62501300</v>
      </c>
      <c r="D169" s="7" t="s">
        <v>40</v>
      </c>
      <c r="E169" s="8" t="s">
        <v>133</v>
      </c>
      <c r="F169" s="9">
        <v>0.57999999999999996</v>
      </c>
      <c r="G169" s="9">
        <v>0</v>
      </c>
      <c r="H169" s="10">
        <v>5.5E-2</v>
      </c>
      <c r="I169" s="9">
        <f>IF($H169="exo","EXO",IF(OR(AND($F169=0,$G169=0),$H169=""),"",IF(AND(ISNUMBER($H169),$G169=0),ROUND($F169*$H169,2),IF(AND(ISNUMBER($H169),$F169=0),ROUND(-$G169*$H169,2),IF(AND(ISTEXT($H169),$G169=0),ROUND($F169*RIGHT($H169,3),2),IF(AND(ISTEXT($H169),$F169=0),ROUND(-$G169*RIGHT($H169,3),2),"problème"))))))</f>
        <v>0.03</v>
      </c>
      <c r="J169" s="9">
        <f t="array" ref="J169">SUM(IF(($B169='POINTAGE COMPTES TVA'!B:B)*(ROUNDDOWN($I169,1)='POINTAGE COMPTES TVA'!H:H),'POINTAGE COMPTES TVA'!H:H,"erre"))</f>
        <v>0</v>
      </c>
      <c r="K169" s="11">
        <f>I169-J169</f>
        <v>0.03</v>
      </c>
    </row>
    <row r="170" spans="1:11" ht="15" customHeight="1" x14ac:dyDescent="0.2">
      <c r="A170" s="5" t="s">
        <v>11</v>
      </c>
      <c r="B170" s="6">
        <v>42528</v>
      </c>
      <c r="C170" s="5">
        <v>62501300</v>
      </c>
      <c r="D170" s="7" t="s">
        <v>40</v>
      </c>
      <c r="E170" s="8" t="s">
        <v>133</v>
      </c>
      <c r="F170" s="9">
        <v>0.92</v>
      </c>
      <c r="G170" s="9">
        <v>0</v>
      </c>
      <c r="H170" s="10">
        <v>5.5E-2</v>
      </c>
      <c r="I170" s="9">
        <f>IF($H170="exo","EXO",IF(OR(AND($F170=0,$G170=0),$H170=""),"",IF(AND(ISNUMBER($H170),$G170=0),ROUND($F170*$H170,2),IF(AND(ISNUMBER($H170),$F170=0),ROUND(-$G170*$H170,2),IF(AND(ISTEXT($H170),$G170=0),ROUND($F170*RIGHT($H170,3),2),IF(AND(ISTEXT($H170),$F170=0),ROUND(-$G170*RIGHT($H170,3),2),"problème"))))))</f>
        <v>0.05</v>
      </c>
      <c r="J170" s="9">
        <f t="array" ref="J170">SUM(IF(($B170='POINTAGE COMPTES TVA'!B:B)*(ROUNDDOWN($I170,1)='POINTAGE COMPTES TVA'!H:H),'POINTAGE COMPTES TVA'!H:H,"erre"))</f>
        <v>0</v>
      </c>
      <c r="K170" s="11">
        <f>I170-J170</f>
        <v>0.05</v>
      </c>
    </row>
    <row r="171" spans="1:11" ht="15" customHeight="1" x14ac:dyDescent="0.2">
      <c r="A171" s="5" t="s">
        <v>11</v>
      </c>
      <c r="B171" s="6">
        <v>42528</v>
      </c>
      <c r="C171" s="5">
        <v>62501300</v>
      </c>
      <c r="D171" s="7" t="s">
        <v>40</v>
      </c>
      <c r="E171" s="8" t="s">
        <v>133</v>
      </c>
      <c r="F171" s="9">
        <v>0.92</v>
      </c>
      <c r="G171" s="9">
        <v>0</v>
      </c>
      <c r="H171" s="10">
        <v>5.5E-2</v>
      </c>
      <c r="I171" s="9">
        <f>IF($H171="exo","EXO",IF(OR(AND($F171=0,$G171=0),$H171=""),"",IF(AND(ISNUMBER($H171),$G171=0),ROUND($F171*$H171,2),IF(AND(ISNUMBER($H171),$F171=0),ROUND(-$G171*$H171,2),IF(AND(ISTEXT($H171),$G171=0),ROUND($F171*RIGHT($H171,3),2),IF(AND(ISTEXT($H171),$F171=0),ROUND(-$G171*RIGHT($H171,3),2),"problème"))))))</f>
        <v>0.05</v>
      </c>
      <c r="J171" s="9">
        <f t="array" ref="J171">SUM(IF(($B171='POINTAGE COMPTES TVA'!B:B)*(ROUNDDOWN($I171,1)='POINTAGE COMPTES TVA'!H:H),'POINTAGE COMPTES TVA'!H:H,"erre"))</f>
        <v>0</v>
      </c>
      <c r="K171" s="11">
        <f>I171-J171</f>
        <v>0.05</v>
      </c>
    </row>
    <row r="172" spans="1:11" ht="15" customHeight="1" x14ac:dyDescent="0.2">
      <c r="A172" s="5" t="s">
        <v>11</v>
      </c>
      <c r="B172" s="6">
        <v>42531</v>
      </c>
      <c r="C172" s="5">
        <v>62501300</v>
      </c>
      <c r="D172" s="7" t="s">
        <v>40</v>
      </c>
      <c r="E172" s="8" t="s">
        <v>133</v>
      </c>
      <c r="F172" s="9">
        <v>1</v>
      </c>
      <c r="G172" s="9">
        <v>0</v>
      </c>
      <c r="H172" s="10">
        <v>5.5E-2</v>
      </c>
      <c r="I172" s="9">
        <f>IF($H172="exo","EXO",IF(OR(AND($F172=0,$G172=0),$H172=""),"",IF(AND(ISNUMBER($H172),$G172=0),ROUND($F172*$H172,2),IF(AND(ISNUMBER($H172),$F172=0),ROUND(-$G172*$H172,2),IF(AND(ISTEXT($H172),$G172=0),ROUND($F172*RIGHT($H172,3),2),IF(AND(ISTEXT($H172),$F172=0),ROUND(-$G172*RIGHT($H172,3),2),"problème"))))))</f>
        <v>0.06</v>
      </c>
      <c r="J172" s="9">
        <f t="array" ref="J172">SUM(IF(($B172='POINTAGE COMPTES TVA'!B:B)*(ROUNDDOWN($I172,1)='POINTAGE COMPTES TVA'!H:H),'POINTAGE COMPTES TVA'!H:H,"erre"))</f>
        <v>0</v>
      </c>
      <c r="K172" s="11">
        <f>I172-J172</f>
        <v>0.06</v>
      </c>
    </row>
    <row r="173" spans="1:11" ht="15" customHeight="1" x14ac:dyDescent="0.2">
      <c r="A173" s="5" t="s">
        <v>11</v>
      </c>
      <c r="B173" s="6">
        <v>42531</v>
      </c>
      <c r="C173" s="5">
        <v>62501300</v>
      </c>
      <c r="D173" s="7" t="s">
        <v>40</v>
      </c>
      <c r="E173" s="8" t="s">
        <v>133</v>
      </c>
      <c r="F173" s="9">
        <v>1</v>
      </c>
      <c r="G173" s="9">
        <v>0</v>
      </c>
      <c r="H173" s="10">
        <v>5.5E-2</v>
      </c>
      <c r="I173" s="9">
        <f>IF($H173="exo","EXO",IF(OR(AND($F173=0,$G173=0),$H173=""),"",IF(AND(ISNUMBER($H173),$G173=0),ROUND($F173*$H173,2),IF(AND(ISNUMBER($H173),$F173=0),ROUND(-$G173*$H173,2),IF(AND(ISTEXT($H173),$G173=0),ROUND($F173*RIGHT($H173,3),2),IF(AND(ISTEXT($H173),$F173=0),ROUND(-$G173*RIGHT($H173,3),2),"problème"))))))</f>
        <v>0.06</v>
      </c>
      <c r="J173" s="9">
        <f t="array" ref="J173">SUM(IF(($B173='POINTAGE COMPTES TVA'!B:B)*(ROUNDDOWN($I173,1)='POINTAGE COMPTES TVA'!H:H),'POINTAGE COMPTES TVA'!H:H,"erre"))</f>
        <v>0</v>
      </c>
      <c r="K173" s="11">
        <f>I173-J173</f>
        <v>0.06</v>
      </c>
    </row>
    <row r="174" spans="1:11" ht="15" customHeight="1" x14ac:dyDescent="0.2">
      <c r="A174" s="5" t="s">
        <v>11</v>
      </c>
      <c r="B174" s="6">
        <v>42532</v>
      </c>
      <c r="C174" s="5">
        <v>62501300</v>
      </c>
      <c r="D174" s="7" t="s">
        <v>40</v>
      </c>
      <c r="E174" s="8" t="s">
        <v>133</v>
      </c>
      <c r="F174" s="9">
        <v>1</v>
      </c>
      <c r="G174" s="9">
        <v>0</v>
      </c>
      <c r="H174" s="10">
        <v>5.5E-2</v>
      </c>
      <c r="I174" s="9">
        <f>IF($H174="exo","EXO",IF(OR(AND($F174=0,$G174=0),$H174=""),"",IF(AND(ISNUMBER($H174),$G174=0),ROUND($F174*$H174,2),IF(AND(ISNUMBER($H174),$F174=0),ROUND(-$G174*$H174,2),IF(AND(ISTEXT($H174),$G174=0),ROUND($F174*RIGHT($H174,3),2),IF(AND(ISTEXT($H174),$F174=0),ROUND(-$G174*RIGHT($H174,3),2),"problème"))))))</f>
        <v>0.06</v>
      </c>
      <c r="J174" s="9">
        <f t="array" ref="J174">SUM(IF(($B174='POINTAGE COMPTES TVA'!B:B)*(ROUNDDOWN($I174,1)='POINTAGE COMPTES TVA'!H:H),'POINTAGE COMPTES TVA'!H:H,"erre"))</f>
        <v>0</v>
      </c>
      <c r="K174" s="11">
        <f>I174-J174</f>
        <v>0.06</v>
      </c>
    </row>
    <row r="175" spans="1:11" ht="15" customHeight="1" x14ac:dyDescent="0.2">
      <c r="A175" s="5" t="s">
        <v>11</v>
      </c>
      <c r="B175" s="6">
        <v>42528</v>
      </c>
      <c r="C175" s="5">
        <v>62501300</v>
      </c>
      <c r="D175" s="7" t="s">
        <v>40</v>
      </c>
      <c r="E175" s="8" t="s">
        <v>133</v>
      </c>
      <c r="F175" s="9">
        <v>2.58</v>
      </c>
      <c r="G175" s="9">
        <v>0</v>
      </c>
      <c r="H175" s="10">
        <v>5.5E-2</v>
      </c>
      <c r="I175" s="9">
        <f>IF($H175="exo","EXO",IF(OR(AND($F175=0,$G175=0),$H175=""),"",IF(AND(ISNUMBER($H175),$G175=0),ROUND($F175*$H175,2),IF(AND(ISNUMBER($H175),$F175=0),ROUND(-$G175*$H175,2),IF(AND(ISTEXT($H175),$G175=0),ROUND($F175*RIGHT($H175,3),2),IF(AND(ISTEXT($H175),$F175=0),ROUND(-$G175*RIGHT($H175,3),2),"problème"))))))</f>
        <v>0.14000000000000001</v>
      </c>
      <c r="J175" s="9">
        <f t="array" ref="J175">SUM(IF(($B175='POINTAGE COMPTES TVA'!B:B)*(ROUNDDOWN($I175,1)='POINTAGE COMPTES TVA'!H:H),'POINTAGE COMPTES TVA'!H:H,"erre"))</f>
        <v>0.2</v>
      </c>
      <c r="K175" s="11">
        <f>I175-J175</f>
        <v>-0.06</v>
      </c>
    </row>
    <row r="176" spans="1:11" ht="15" customHeight="1" x14ac:dyDescent="0.2">
      <c r="A176" s="5" t="s">
        <v>11</v>
      </c>
      <c r="B176" s="6">
        <v>42532</v>
      </c>
      <c r="C176" s="5">
        <v>62501300</v>
      </c>
      <c r="D176" s="7" t="s">
        <v>40</v>
      </c>
      <c r="E176" s="8" t="s">
        <v>133</v>
      </c>
      <c r="F176" s="9">
        <v>2.91</v>
      </c>
      <c r="G176" s="9">
        <v>0</v>
      </c>
      <c r="H176" s="10">
        <v>5.5E-2</v>
      </c>
      <c r="I176" s="9">
        <f>IF($H176="exo","EXO",IF(OR(AND($F176=0,$G176=0),$H176=""),"",IF(AND(ISNUMBER($H176),$G176=0),ROUND($F176*$H176,2),IF(AND(ISNUMBER($H176),$F176=0),ROUND(-$G176*$H176,2),IF(AND(ISTEXT($H176),$G176=0),ROUND($F176*RIGHT($H176,3),2),IF(AND(ISTEXT($H176),$F176=0),ROUND(-$G176*RIGHT($H176,3),2),"problème"))))))</f>
        <v>0.16</v>
      </c>
      <c r="J176" s="9">
        <f t="array" ref="J176">SUM(IF(($B176='POINTAGE COMPTES TVA'!B:B)*(ROUNDDOWN($I176,1)='POINTAGE COMPTES TVA'!H:H),'POINTAGE COMPTES TVA'!H:H,"erre"))</f>
        <v>0.1</v>
      </c>
      <c r="K176" s="11">
        <f>I176-J176</f>
        <v>0.06</v>
      </c>
    </row>
    <row r="177" spans="1:11" ht="15" customHeight="1" x14ac:dyDescent="0.2">
      <c r="A177" s="5" t="s">
        <v>11</v>
      </c>
      <c r="B177" s="6">
        <v>42528</v>
      </c>
      <c r="C177" s="5">
        <v>62501300</v>
      </c>
      <c r="D177" s="7" t="s">
        <v>40</v>
      </c>
      <c r="E177" s="8" t="s">
        <v>133</v>
      </c>
      <c r="F177" s="9">
        <v>3.83</v>
      </c>
      <c r="G177" s="9">
        <v>0</v>
      </c>
      <c r="H177" s="10">
        <v>5.5E-2</v>
      </c>
      <c r="I177" s="9">
        <f>IF($H177="exo","EXO",IF(OR(AND($F177=0,$G177=0),$H177=""),"",IF(AND(ISNUMBER($H177),$G177=0),ROUND($F177*$H177,2),IF(AND(ISNUMBER($H177),$F177=0),ROUND(-$G177*$H177,2),IF(AND(ISTEXT($H177),$G177=0),ROUND($F177*RIGHT($H177,3),2),IF(AND(ISTEXT($H177),$F177=0),ROUND(-$G177*RIGHT($H177,3),2),"problème"))))))</f>
        <v>0.21</v>
      </c>
      <c r="J177" s="9">
        <f t="array" ref="J177">SUM(IF(($B177='POINTAGE COMPTES TVA'!B:B)*(ROUNDDOWN($I177,1)='POINTAGE COMPTES TVA'!H:H),'POINTAGE COMPTES TVA'!H:H,"erre"))</f>
        <v>0</v>
      </c>
      <c r="K177" s="11">
        <f>I177-J177</f>
        <v>0.21</v>
      </c>
    </row>
    <row r="178" spans="1:11" ht="15" customHeight="1" x14ac:dyDescent="0.2">
      <c r="A178" s="5" t="s">
        <v>11</v>
      </c>
      <c r="B178" s="6">
        <v>42528</v>
      </c>
      <c r="C178" s="5">
        <v>62501300</v>
      </c>
      <c r="D178" s="7" t="s">
        <v>40</v>
      </c>
      <c r="E178" s="8" t="s">
        <v>133</v>
      </c>
      <c r="F178" s="9">
        <v>6.25</v>
      </c>
      <c r="G178" s="9">
        <v>0</v>
      </c>
      <c r="H178" s="10">
        <v>5.5E-2</v>
      </c>
      <c r="I178" s="9">
        <f>IF($H178="exo","EXO",IF(OR(AND($F178=0,$G178=0),$H178=""),"",IF(AND(ISNUMBER($H178),$G178=0),ROUND($F178*$H178,2),IF(AND(ISNUMBER($H178),$F178=0),ROUND(-$G178*$H178,2),IF(AND(ISTEXT($H178),$G178=0),ROUND($F178*RIGHT($H178,3),2),IF(AND(ISTEXT($H178),$F178=0),ROUND(-$G178*RIGHT($H178,3),2),"problème"))))))</f>
        <v>0.34</v>
      </c>
      <c r="J178" s="9">
        <f t="array" ref="J178">SUM(IF(($B178='POINTAGE COMPTES TVA'!B:B)*(ROUNDDOWN($I178,1)='POINTAGE COMPTES TVA'!H:H),'POINTAGE COMPTES TVA'!H:H,"erre"))</f>
        <v>0</v>
      </c>
      <c r="K178" s="11">
        <f>I178-J178</f>
        <v>0.34</v>
      </c>
    </row>
    <row r="179" spans="1:11" ht="15" customHeight="1" x14ac:dyDescent="0.2">
      <c r="A179" s="5" t="s">
        <v>11</v>
      </c>
      <c r="B179" s="6">
        <v>42529</v>
      </c>
      <c r="C179" s="5">
        <v>62501300</v>
      </c>
      <c r="D179" s="7" t="s">
        <v>40</v>
      </c>
      <c r="E179" s="8" t="s">
        <v>133</v>
      </c>
      <c r="F179" s="9">
        <v>7.33</v>
      </c>
      <c r="G179" s="9">
        <v>0</v>
      </c>
      <c r="H179" s="10">
        <v>5.5E-2</v>
      </c>
      <c r="I179" s="9">
        <f>IF($H179="exo","EXO",IF(OR(AND($F179=0,$G179=0),$H179=""),"",IF(AND(ISNUMBER($H179),$G179=0),ROUND($F179*$H179,2),IF(AND(ISNUMBER($H179),$F179=0),ROUND(-$G179*$H179,2),IF(AND(ISTEXT($H179),$G179=0),ROUND($F179*RIGHT($H179,3),2),IF(AND(ISTEXT($H179),$F179=0),ROUND(-$G179*RIGHT($H179,3),2),"problème"))))))</f>
        <v>0.4</v>
      </c>
      <c r="J179" s="9">
        <f t="array" ref="J179">SUM(IF(($B179='POINTAGE COMPTES TVA'!B:B)*(ROUNDDOWN($I179,1)='POINTAGE COMPTES TVA'!H:H),'POINTAGE COMPTES TVA'!H:H,"erre"))</f>
        <v>0.4</v>
      </c>
      <c r="K179" s="11">
        <f>I179-J179</f>
        <v>0</v>
      </c>
    </row>
    <row r="180" spans="1:11" ht="15" customHeight="1" x14ac:dyDescent="0.2">
      <c r="A180" s="5" t="s">
        <v>11</v>
      </c>
      <c r="B180" s="6">
        <v>42529</v>
      </c>
      <c r="C180" s="5">
        <v>62501300</v>
      </c>
      <c r="D180" s="7" t="s">
        <v>40</v>
      </c>
      <c r="E180" s="8" t="s">
        <v>133</v>
      </c>
      <c r="F180" s="9">
        <v>16.170000000000002</v>
      </c>
      <c r="G180" s="9">
        <v>0</v>
      </c>
      <c r="H180" s="10">
        <v>5.5E-2</v>
      </c>
      <c r="I180" s="9">
        <f>IF($H180="exo","EXO",IF(OR(AND($F180=0,$G180=0),$H180=""),"",IF(AND(ISNUMBER($H180),$G180=0),ROUND($F180*$H180,2),IF(AND(ISNUMBER($H180),$F180=0),ROUND(-$G180*$H180,2),IF(AND(ISTEXT($H180),$G180=0),ROUND($F180*RIGHT($H180,3),2),IF(AND(ISTEXT($H180),$F180=0),ROUND(-$G180*RIGHT($H180,3),2),"problème"))))))</f>
        <v>0.89</v>
      </c>
      <c r="J180" s="9">
        <f t="array" ref="J180">SUM(IF(($B180='POINTAGE COMPTES TVA'!B:B)*(ROUNDDOWN($I180,1)='POINTAGE COMPTES TVA'!H:H),'POINTAGE COMPTES TVA'!H:H,"erre"))</f>
        <v>0</v>
      </c>
      <c r="K180" s="11">
        <f>I180-J180</f>
        <v>0.89</v>
      </c>
    </row>
    <row r="181" spans="1:11" ht="15" customHeight="1" x14ac:dyDescent="0.2">
      <c r="A181" s="5" t="s">
        <v>11</v>
      </c>
      <c r="B181" s="6">
        <v>42190</v>
      </c>
      <c r="C181" s="5">
        <v>62501300</v>
      </c>
      <c r="D181" s="7" t="s">
        <v>40</v>
      </c>
      <c r="E181" s="8" t="s">
        <v>41</v>
      </c>
      <c r="F181" s="9">
        <v>20.41</v>
      </c>
      <c r="G181" s="9">
        <v>0</v>
      </c>
      <c r="H181" s="10">
        <v>5.5E-2</v>
      </c>
      <c r="I181" s="9">
        <f>IF($H181="exo","EXO",IF(OR(AND($F181=0,$G181=0),$H181=""),"",IF(AND(ISNUMBER($H181),$G181=0),ROUND($F181*$H181,2),IF(AND(ISNUMBER($H181),$F181=0),ROUND(-$G181*$H181,2),IF(AND(ISTEXT($H181),$G181=0),ROUND($F181*RIGHT($H181,3),2),IF(AND(ISTEXT($H181),$F181=0),ROUND(-$G181*RIGHT($H181,3),2),"problème"))))))</f>
        <v>1.1200000000000001</v>
      </c>
      <c r="J181" s="9">
        <f t="array" ref="J181">SUM(IF(($B181='POINTAGE COMPTES TVA'!B:B)*(ROUNDDOWN($I181,1)='POINTAGE COMPTES TVA'!H:H),'POINTAGE COMPTES TVA'!H:H,"erre"))</f>
        <v>0</v>
      </c>
      <c r="K181" s="11">
        <f>I181-J181</f>
        <v>1.1200000000000001</v>
      </c>
    </row>
    <row r="182" spans="1:11" ht="15" customHeight="1" x14ac:dyDescent="0.2">
      <c r="A182" s="5" t="s">
        <v>11</v>
      </c>
      <c r="B182" s="6">
        <v>42081</v>
      </c>
      <c r="C182" s="5">
        <v>62501300</v>
      </c>
      <c r="D182" s="7" t="s">
        <v>40</v>
      </c>
      <c r="E182" s="8" t="s">
        <v>41</v>
      </c>
      <c r="F182" s="9">
        <v>32.08</v>
      </c>
      <c r="G182" s="9">
        <v>0</v>
      </c>
      <c r="H182" s="10">
        <v>5.5E-2</v>
      </c>
      <c r="I182" s="9">
        <f>IF($H182="exo","EXO",IF(OR(AND($F182=0,$G182=0),$H182=""),"",IF(AND(ISNUMBER($H182),$G182=0),ROUND($F182*$H182,2),IF(AND(ISNUMBER($H182),$F182=0),ROUND(-$G182*$H182,2),IF(AND(ISTEXT($H182),$G182=0),ROUND($F182*RIGHT($H182,3),2),IF(AND(ISTEXT($H182),$F182=0),ROUND(-$G182*RIGHT($H182,3),2),"problème"))))))</f>
        <v>1.76</v>
      </c>
      <c r="J182" s="9">
        <f t="array" ref="J182">SUM(IF(($B182='POINTAGE COMPTES TVA'!B:B)*(ROUNDDOWN($I182,1)='POINTAGE COMPTES TVA'!H:H),'POINTAGE COMPTES TVA'!H:H,"erre"))</f>
        <v>0</v>
      </c>
      <c r="K182" s="11">
        <f>IF(ISBLANK($I182),"",IF(ROUND($I182,2)=ROUND(J182,2),"",$I182-$J182))</f>
        <v>1.76</v>
      </c>
    </row>
    <row r="183" spans="1:11" ht="15" customHeight="1" x14ac:dyDescent="0.2">
      <c r="A183" s="5" t="s">
        <v>11</v>
      </c>
      <c r="B183" s="6">
        <v>42085</v>
      </c>
      <c r="C183" s="5">
        <v>62501300</v>
      </c>
      <c r="D183" s="7" t="s">
        <v>40</v>
      </c>
      <c r="E183" s="8" t="s">
        <v>41</v>
      </c>
      <c r="F183" s="9">
        <v>32.08</v>
      </c>
      <c r="G183" s="9">
        <v>0</v>
      </c>
      <c r="H183" s="10">
        <v>5.5E-2</v>
      </c>
      <c r="I183" s="9">
        <f>IF($H183="exo","EXO",IF(OR(AND($F183=0,$G183=0),$H183=""),"",IF(AND(ISNUMBER($H183),$G183=0),ROUND($F183*$H183,2),IF(AND(ISNUMBER($H183),$F183=0),ROUND(-$G183*$H183,2),IF(AND(ISTEXT($H183),$G183=0),ROUND($F183*RIGHT($H183,3),2),IF(AND(ISTEXT($H183),$F183=0),ROUND(-$G183*RIGHT($H183,3),2),"problème"))))))</f>
        <v>1.76</v>
      </c>
      <c r="J183" s="9">
        <f t="array" ref="J183">SUM(IF(($B183='POINTAGE COMPTES TVA'!B:B)*(ROUNDDOWN($I183,1)='POINTAGE COMPTES TVA'!H:H),'POINTAGE COMPTES TVA'!H:H,"erre"))</f>
        <v>0</v>
      </c>
      <c r="K183" s="11">
        <f>I183-J183</f>
        <v>1.76</v>
      </c>
    </row>
    <row r="184" spans="1:11" ht="15" customHeight="1" x14ac:dyDescent="0.2">
      <c r="A184" s="5" t="s">
        <v>11</v>
      </c>
      <c r="B184" s="6">
        <v>42487</v>
      </c>
      <c r="C184" s="5">
        <v>62500000</v>
      </c>
      <c r="D184" s="7" t="s">
        <v>107</v>
      </c>
      <c r="E184" s="8" t="s">
        <v>41</v>
      </c>
      <c r="F184" s="9">
        <v>20.5</v>
      </c>
      <c r="G184" s="9">
        <v>0</v>
      </c>
      <c r="H184" s="10">
        <v>0.2</v>
      </c>
      <c r="I184" s="9">
        <f>IF($H184="exo","EXO",IF(OR(AND($F184=0,$G184=0),$H184=""),"",IF(AND(ISNUMBER($H184),$G184=0),ROUND($F184*$H184,2),IF(AND(ISNUMBER($H184),$F184=0),ROUND(-$G184*$H184,2),IF(AND(ISTEXT($H184),$G184=0),ROUND($F184*RIGHT($H184,3),2),IF(AND(ISTEXT($H184),$F184=0),ROUND(-$G184*RIGHT($H184,3),2),"problème"))))))</f>
        <v>4.0999999999999996</v>
      </c>
      <c r="J184" s="9">
        <f t="array" ref="J184">SUM(IF(($B184='POINTAGE COMPTES TVA'!B:B)*(ROUNDDOWN($I184,1)='POINTAGE COMPTES TVA'!H:H),'POINTAGE COMPTES TVA'!H:H,"erre"))</f>
        <v>4.0999999999999996</v>
      </c>
      <c r="K184" s="11">
        <f>I184-J184</f>
        <v>0</v>
      </c>
    </row>
    <row r="185" spans="1:11" ht="15" customHeight="1" x14ac:dyDescent="0.2">
      <c r="A185" s="5" t="s">
        <v>11</v>
      </c>
      <c r="B185" s="6">
        <v>42524</v>
      </c>
      <c r="C185" s="5">
        <v>62500000</v>
      </c>
      <c r="D185" s="7" t="s">
        <v>107</v>
      </c>
      <c r="E185" s="8" t="s">
        <v>41</v>
      </c>
      <c r="F185" s="9">
        <v>20.5</v>
      </c>
      <c r="G185" s="9">
        <v>0</v>
      </c>
      <c r="H185" s="10">
        <v>0.2</v>
      </c>
      <c r="I185" s="9">
        <f>IF($H185="exo","EXO",IF(OR(AND($F185=0,$G185=0),$H185=""),"",IF(AND(ISNUMBER($H185),$G185=0),ROUND($F185*$H185,2),IF(AND(ISNUMBER($H185),$F185=0),ROUND(-$G185*$H185,2),IF(AND(ISTEXT($H185),$G185=0),ROUND($F185*RIGHT($H185,3),2),IF(AND(ISTEXT($H185),$F185=0),ROUND(-$G185*RIGHT($H185,3),2),"problème"))))))</f>
        <v>4.0999999999999996</v>
      </c>
      <c r="J185" s="9">
        <f t="array" ref="J185">SUM(IF(($B185='POINTAGE COMPTES TVA'!B:B)*(ROUNDDOWN($I185,1)='POINTAGE COMPTES TVA'!H:H),'POINTAGE COMPTES TVA'!H:H,"erre"))</f>
        <v>4.0999999999999996</v>
      </c>
      <c r="K185" s="11">
        <f>I185-J185</f>
        <v>0</v>
      </c>
    </row>
    <row r="186" spans="1:11" ht="15" customHeight="1" x14ac:dyDescent="0.2">
      <c r="A186" s="5" t="s">
        <v>11</v>
      </c>
      <c r="B186" s="6">
        <v>42530</v>
      </c>
      <c r="C186" s="5">
        <v>62501300</v>
      </c>
      <c r="D186" s="7" t="s">
        <v>40</v>
      </c>
      <c r="E186" s="8" t="s">
        <v>144</v>
      </c>
      <c r="F186" s="9">
        <v>3</v>
      </c>
      <c r="G186" s="9">
        <v>0</v>
      </c>
      <c r="H186" s="10">
        <v>5.5E-2</v>
      </c>
      <c r="I186" s="9">
        <f>IF($H186="exo","EXO",IF(OR(AND($F186=0,$G186=0),$H186=""),"",IF(AND(ISNUMBER($H186),$G186=0),ROUND($F186*$H186,2),IF(AND(ISNUMBER($H186),$F186=0),ROUND(-$G186*$H186,2),IF(AND(ISTEXT($H186),$G186=0),ROUND($F186*RIGHT($H186,3),2),IF(AND(ISTEXT($H186),$F186=0),ROUND(-$G186*RIGHT($H186,3),2),"problème"))))))</f>
        <v>0.17</v>
      </c>
      <c r="J186" s="9">
        <f t="array" ref="J186">SUM(IF(($B186='POINTAGE COMPTES TVA'!B:B)*(ROUNDDOWN($I186,1)='POINTAGE COMPTES TVA'!H:H),'POINTAGE COMPTES TVA'!H:H,"erre"))</f>
        <v>0</v>
      </c>
      <c r="K186" s="11">
        <f>I186-J186</f>
        <v>0.17</v>
      </c>
    </row>
    <row r="187" spans="1:11" ht="15" customHeight="1" x14ac:dyDescent="0.2">
      <c r="A187" s="5" t="s">
        <v>11</v>
      </c>
      <c r="B187" s="6">
        <v>42530</v>
      </c>
      <c r="C187" s="5">
        <v>62501300</v>
      </c>
      <c r="D187" s="7" t="s">
        <v>40</v>
      </c>
      <c r="E187" s="8" t="s">
        <v>144</v>
      </c>
      <c r="F187" s="9">
        <v>3</v>
      </c>
      <c r="G187" s="9">
        <v>0</v>
      </c>
      <c r="H187" s="10">
        <v>5.5E-2</v>
      </c>
      <c r="I187" s="9">
        <f>IF($H187="exo","EXO",IF(OR(AND($F187=0,$G187=0),$H187=""),"",IF(AND(ISNUMBER($H187),$G187=0),ROUND($F187*$H187,2),IF(AND(ISNUMBER($H187),$F187=0),ROUND(-$G187*$H187,2),IF(AND(ISTEXT($H187),$G187=0),ROUND($F187*RIGHT($H187,3),2),IF(AND(ISTEXT($H187),$F187=0),ROUND(-$G187*RIGHT($H187,3),2),"problème"))))))</f>
        <v>0.17</v>
      </c>
      <c r="J187" s="9">
        <f t="array" ref="J187">SUM(IF(($B187='POINTAGE COMPTES TVA'!B:B)*(ROUNDDOWN($I187,1)='POINTAGE COMPTES TVA'!H:H),'POINTAGE COMPTES TVA'!H:H,"erre"))</f>
        <v>0</v>
      </c>
      <c r="K187" s="11">
        <f>I187-J187</f>
        <v>0.17</v>
      </c>
    </row>
    <row r="188" spans="1:11" ht="15" customHeight="1" x14ac:dyDescent="0.2">
      <c r="A188" s="5" t="s">
        <v>11</v>
      </c>
      <c r="B188" s="6">
        <v>42532</v>
      </c>
      <c r="C188" s="5">
        <v>62501300</v>
      </c>
      <c r="D188" s="7" t="s">
        <v>40</v>
      </c>
      <c r="E188" s="8" t="s">
        <v>144</v>
      </c>
      <c r="F188" s="9">
        <v>3</v>
      </c>
      <c r="G188" s="9">
        <v>0</v>
      </c>
      <c r="H188" s="10">
        <v>5.5E-2</v>
      </c>
      <c r="I188" s="9">
        <f>IF($H188="exo","EXO",IF(OR(AND($F188=0,$G188=0),$H188=""),"",IF(AND(ISNUMBER($H188),$G188=0),ROUND($F188*$H188,2),IF(AND(ISNUMBER($H188),$F188=0),ROUND(-$G188*$H188,2),IF(AND(ISTEXT($H188),$G188=0),ROUND($F188*RIGHT($H188,3),2),IF(AND(ISTEXT($H188),$F188=0),ROUND(-$G188*RIGHT($H188,3),2),"problème"))))))</f>
        <v>0.17</v>
      </c>
      <c r="J188" s="9">
        <f t="array" ref="J188">SUM(IF(($B188='POINTAGE COMPTES TVA'!B:B)*(ROUNDDOWN($I188,1)='POINTAGE COMPTES TVA'!H:H),'POINTAGE COMPTES TVA'!H:H,"erre"))</f>
        <v>0.1</v>
      </c>
      <c r="K188" s="11">
        <f>I188-J188</f>
        <v>7.0000000000000007E-2</v>
      </c>
    </row>
    <row r="189" spans="1:11" ht="15" customHeight="1" x14ac:dyDescent="0.2">
      <c r="A189" s="5" t="s">
        <v>11</v>
      </c>
      <c r="B189" s="6">
        <v>42532</v>
      </c>
      <c r="C189" s="5">
        <v>62501300</v>
      </c>
      <c r="D189" s="7" t="s">
        <v>40</v>
      </c>
      <c r="E189" s="8" t="s">
        <v>144</v>
      </c>
      <c r="F189" s="9">
        <v>3</v>
      </c>
      <c r="G189" s="9">
        <v>0</v>
      </c>
      <c r="H189" s="10">
        <v>5.5E-2</v>
      </c>
      <c r="I189" s="9">
        <f>IF($H189="exo","EXO",IF(OR(AND($F189=0,$G189=0),$H189=""),"",IF(AND(ISNUMBER($H189),$G189=0),ROUND($F189*$H189,2),IF(AND(ISNUMBER($H189),$F189=0),ROUND(-$G189*$H189,2),IF(AND(ISTEXT($H189),$G189=0),ROUND($F189*RIGHT($H189,3),2),IF(AND(ISTEXT($H189),$F189=0),ROUND(-$G189*RIGHT($H189,3),2),"problème"))))))</f>
        <v>0.17</v>
      </c>
      <c r="J189" s="9">
        <f t="array" ref="J189">SUM(IF(($B189='POINTAGE COMPTES TVA'!B:B)*(ROUNDDOWN($I189,1)='POINTAGE COMPTES TVA'!H:H),'POINTAGE COMPTES TVA'!H:H,"erre"))</f>
        <v>0.1</v>
      </c>
      <c r="K189" s="11">
        <f>I189-J189</f>
        <v>7.0000000000000007E-2</v>
      </c>
    </row>
    <row r="190" spans="1:11" ht="15" customHeight="1" x14ac:dyDescent="0.2">
      <c r="A190" s="5" t="s">
        <v>11</v>
      </c>
      <c r="B190" s="6">
        <v>42532</v>
      </c>
      <c r="C190" s="5">
        <v>62501300</v>
      </c>
      <c r="D190" s="7" t="s">
        <v>40</v>
      </c>
      <c r="E190" s="8" t="s">
        <v>152</v>
      </c>
      <c r="F190" s="9">
        <v>0.75</v>
      </c>
      <c r="G190" s="9">
        <v>0</v>
      </c>
      <c r="H190" s="10">
        <v>5.5E-2</v>
      </c>
      <c r="I190" s="9">
        <f>IF($H190="exo","EXO",IF(OR(AND($F190=0,$G190=0),$H190=""),"",IF(AND(ISNUMBER($H190),$G190=0),ROUND($F190*$H190,2),IF(AND(ISNUMBER($H190),$F190=0),ROUND(-$G190*$H190,2),IF(AND(ISTEXT($H190),$G190=0),ROUND($F190*RIGHT($H190,3),2),IF(AND(ISTEXT($H190),$F190=0),ROUND(-$G190*RIGHT($H190,3),2),"problème"))))))</f>
        <v>0.04</v>
      </c>
      <c r="J190" s="9">
        <f t="array" ref="J190">SUM(IF(($B190='POINTAGE COMPTES TVA'!B:B)*(ROUNDDOWN($I190,1)='POINTAGE COMPTES TVA'!H:H),'POINTAGE COMPTES TVA'!H:H,"erre"))</f>
        <v>0</v>
      </c>
      <c r="K190" s="11">
        <f>I190-J190</f>
        <v>0.04</v>
      </c>
    </row>
    <row r="191" spans="1:11" ht="15" customHeight="1" x14ac:dyDescent="0.2">
      <c r="A191" s="5" t="s">
        <v>11</v>
      </c>
      <c r="B191" s="6">
        <v>42533</v>
      </c>
      <c r="C191" s="5">
        <v>62501300</v>
      </c>
      <c r="D191" s="7" t="s">
        <v>40</v>
      </c>
      <c r="E191" s="8" t="s">
        <v>152</v>
      </c>
      <c r="F191" s="9">
        <v>9</v>
      </c>
      <c r="G191" s="9">
        <v>0</v>
      </c>
      <c r="H191" s="10">
        <v>5.5E-2</v>
      </c>
      <c r="I191" s="9">
        <f>IF($H191="exo","EXO",IF(OR(AND($F191=0,$G191=0),$H191=""),"",IF(AND(ISNUMBER($H191),$G191=0),ROUND($F191*$H191,2),IF(AND(ISNUMBER($H191),$F191=0),ROUND(-$G191*$H191,2),IF(AND(ISTEXT($H191),$G191=0),ROUND($F191*RIGHT($H191,3),2),IF(AND(ISTEXT($H191),$F191=0),ROUND(-$G191*RIGHT($H191,3),2),"problème"))))))</f>
        <v>0.5</v>
      </c>
      <c r="J191" s="9">
        <f t="array" ref="J191">SUM(IF(($B191='POINTAGE COMPTES TVA'!B:B)*(ROUNDDOWN($I191,1)='POINTAGE COMPTES TVA'!H:H),'POINTAGE COMPTES TVA'!H:H,"erre"))</f>
        <v>0</v>
      </c>
      <c r="K191" s="11">
        <f>I191-J191</f>
        <v>0.5</v>
      </c>
    </row>
    <row r="192" spans="1:11" ht="15" customHeight="1" x14ac:dyDescent="0.2">
      <c r="A192" s="5" t="s">
        <v>11</v>
      </c>
      <c r="B192" s="6">
        <v>42532</v>
      </c>
      <c r="C192" s="5">
        <v>62501300</v>
      </c>
      <c r="D192" s="7" t="s">
        <v>40</v>
      </c>
      <c r="E192" s="8" t="s">
        <v>152</v>
      </c>
      <c r="F192" s="9">
        <v>9.92</v>
      </c>
      <c r="G192" s="9">
        <v>0</v>
      </c>
      <c r="H192" s="10">
        <v>5.5E-2</v>
      </c>
      <c r="I192" s="9">
        <f>IF($H192="exo","EXO",IF(OR(AND($F192=0,$G192=0),$H192=""),"",IF(AND(ISNUMBER($H192),$G192=0),ROUND($F192*$H192,2),IF(AND(ISNUMBER($H192),$F192=0),ROUND(-$G192*$H192,2),IF(AND(ISTEXT($H192),$G192=0),ROUND($F192*RIGHT($H192,3),2),IF(AND(ISTEXT($H192),$F192=0),ROUND(-$G192*RIGHT($H192,3),2),"problème"))))))</f>
        <v>0.55000000000000004</v>
      </c>
      <c r="J192" s="9">
        <f t="array" ref="J192">SUM(IF(($B192='POINTAGE COMPTES TVA'!B:B)*(ROUNDDOWN($I192,1)='POINTAGE COMPTES TVA'!H:H),'POINTAGE COMPTES TVA'!H:H,"erre"))</f>
        <v>1</v>
      </c>
      <c r="K192" s="11">
        <f>I192-J192</f>
        <v>-0.44999999999999996</v>
      </c>
    </row>
    <row r="193" spans="1:11" ht="15" customHeight="1" x14ac:dyDescent="0.2">
      <c r="A193" s="5" t="s">
        <v>11</v>
      </c>
      <c r="B193" s="6">
        <v>42532</v>
      </c>
      <c r="C193" s="5">
        <v>62501300</v>
      </c>
      <c r="D193" s="7" t="s">
        <v>40</v>
      </c>
      <c r="E193" s="8" t="s">
        <v>152</v>
      </c>
      <c r="F193" s="9">
        <v>26.92</v>
      </c>
      <c r="G193" s="9">
        <v>0</v>
      </c>
      <c r="H193" s="10">
        <v>5.5E-2</v>
      </c>
      <c r="I193" s="9">
        <f>IF($H193="exo","EXO",IF(OR(AND($F193=0,$G193=0),$H193=""),"",IF(AND(ISNUMBER($H193),$G193=0),ROUND($F193*$H193,2),IF(AND(ISNUMBER($H193),$F193=0),ROUND(-$G193*$H193,2),IF(AND(ISTEXT($H193),$G193=0),ROUND($F193*RIGHT($H193,3),2),IF(AND(ISTEXT($H193),$F193=0),ROUND(-$G193*RIGHT($H193,3),2),"problème"))))))</f>
        <v>1.48</v>
      </c>
      <c r="J193" s="9">
        <f t="array" ref="J193">SUM(IF(($B193='POINTAGE COMPTES TVA'!B:B)*(ROUNDDOWN($I193,1)='POINTAGE COMPTES TVA'!H:H),'POINTAGE COMPTES TVA'!H:H,"erre"))</f>
        <v>0</v>
      </c>
      <c r="K193" s="11">
        <f>I193-J193</f>
        <v>1.48</v>
      </c>
    </row>
    <row r="194" spans="1:11" ht="15" customHeight="1" x14ac:dyDescent="0.2">
      <c r="A194" s="5" t="s">
        <v>11</v>
      </c>
      <c r="B194" s="6">
        <v>42558</v>
      </c>
      <c r="C194" s="5">
        <v>62500000</v>
      </c>
      <c r="D194" s="7" t="s">
        <v>107</v>
      </c>
      <c r="E194" s="8" t="s">
        <v>173</v>
      </c>
      <c r="F194" s="9">
        <v>10.08</v>
      </c>
      <c r="G194" s="9">
        <v>0</v>
      </c>
      <c r="H194" s="10">
        <v>0.2</v>
      </c>
      <c r="I194" s="9">
        <f>IF($H194="exo","EXO",IF(OR(AND($F194=0,$G194=0),$H194=""),"",IF(AND(ISNUMBER($H194),$G194=0),ROUND($F194*$H194,2),IF(AND(ISNUMBER($H194),$F194=0),ROUND(-$G194*$H194,2),IF(AND(ISTEXT($H194),$G194=0),ROUND($F194*RIGHT($H194,3),2),IF(AND(ISTEXT($H194),$F194=0),ROUND(-$G194*RIGHT($H194,3),2),"problème"))))))</f>
        <v>2.02</v>
      </c>
      <c r="J194" s="9">
        <f t="array" ref="J194">SUM(IF(($B194='POINTAGE COMPTES TVA'!B:B)*(ROUNDDOWN($I194,1)='POINTAGE COMPTES TVA'!H:H),'POINTAGE COMPTES TVA'!H:H,"erre"))</f>
        <v>2</v>
      </c>
      <c r="K194" s="11">
        <f>I194-J194</f>
        <v>2.0000000000000018E-2</v>
      </c>
    </row>
    <row r="195" spans="1:11" ht="15" customHeight="1" x14ac:dyDescent="0.2">
      <c r="A195" s="5" t="s">
        <v>11</v>
      </c>
      <c r="B195" s="6">
        <v>42533</v>
      </c>
      <c r="C195" s="5">
        <v>62501300</v>
      </c>
      <c r="D195" s="7" t="s">
        <v>40</v>
      </c>
      <c r="E195" s="8" t="s">
        <v>155</v>
      </c>
      <c r="F195" s="9">
        <v>13.58</v>
      </c>
      <c r="G195" s="9">
        <v>0</v>
      </c>
      <c r="H195" s="10">
        <v>5.5E-2</v>
      </c>
      <c r="I195" s="9">
        <f>IF($H195="exo","EXO",IF(OR(AND($F195=0,$G195=0),$H195=""),"",IF(AND(ISNUMBER($H195),$G195=0),ROUND($F195*$H195,2),IF(AND(ISNUMBER($H195),$F195=0),ROUND(-$G195*$H195,2),IF(AND(ISTEXT($H195),$G195=0),ROUND($F195*RIGHT($H195,3),2),IF(AND(ISTEXT($H195),$F195=0),ROUND(-$G195*RIGHT($H195,3),2),"problème"))))))</f>
        <v>0.75</v>
      </c>
      <c r="J195" s="9">
        <f t="array" ref="J195">SUM(IF(($B195='POINTAGE COMPTES TVA'!B:B)*(ROUNDDOWN($I195,1)='POINTAGE COMPTES TVA'!H:H),'POINTAGE COMPTES TVA'!H:H,"erre"))</f>
        <v>0</v>
      </c>
      <c r="K195" s="11">
        <f>I195-J195</f>
        <v>0.75</v>
      </c>
    </row>
    <row r="196" spans="1:11" ht="15" customHeight="1" x14ac:dyDescent="0.2">
      <c r="A196" s="5" t="s">
        <v>11</v>
      </c>
      <c r="B196" s="6">
        <v>42190</v>
      </c>
      <c r="C196" s="5">
        <v>62501300</v>
      </c>
      <c r="D196" s="7" t="s">
        <v>40</v>
      </c>
      <c r="E196" s="8" t="s">
        <v>81</v>
      </c>
      <c r="F196" s="9">
        <v>34.58</v>
      </c>
      <c r="G196" s="9">
        <v>0</v>
      </c>
      <c r="H196" s="10">
        <v>5.5E-2</v>
      </c>
      <c r="I196" s="9">
        <f>IF($H196="exo","EXO",IF(OR(AND($F196=0,$G196=0),$H196=""),"",IF(AND(ISNUMBER($H196),$G196=0),ROUND($F196*$H196,2),IF(AND(ISNUMBER($H196),$F196=0),ROUND(-$G196*$H196,2),IF(AND(ISTEXT($H196),$G196=0),ROUND($F196*RIGHT($H196,3),2),IF(AND(ISTEXT($H196),$F196=0),ROUND(-$G196*RIGHT($H196,3),2),"problème"))))))</f>
        <v>1.9</v>
      </c>
      <c r="J196" s="9">
        <f t="array" ref="J196">SUM(IF(($B196='POINTAGE COMPTES TVA'!B:B)*(ROUNDDOWN($I196,1)='POINTAGE COMPTES TVA'!H:H),'POINTAGE COMPTES TVA'!H:H,"erre"))</f>
        <v>0</v>
      </c>
      <c r="K196" s="11">
        <f>I196-J196</f>
        <v>1.9</v>
      </c>
    </row>
    <row r="197" spans="1:11" ht="15" customHeight="1" x14ac:dyDescent="0.2">
      <c r="A197" s="5" t="s">
        <v>11</v>
      </c>
      <c r="B197" s="6">
        <v>42414</v>
      </c>
      <c r="C197" s="5">
        <v>62500000</v>
      </c>
      <c r="D197" s="7" t="s">
        <v>107</v>
      </c>
      <c r="E197" s="8" t="s">
        <v>81</v>
      </c>
      <c r="F197" s="9">
        <v>10.17</v>
      </c>
      <c r="G197" s="9">
        <v>0</v>
      </c>
      <c r="H197" s="10">
        <v>0.2</v>
      </c>
      <c r="I197" s="9">
        <f>IF($H197="exo","EXO",IF(OR(AND($F197=0,$G197=0),$H197=""),"",IF(AND(ISNUMBER($H197),$G197=0),ROUND($F197*$H197,2),IF(AND(ISNUMBER($H197),$F197=0),ROUND(-$G197*$H197,2),IF(AND(ISTEXT($H197),$G197=0),ROUND($F197*RIGHT($H197,3),2),IF(AND(ISTEXT($H197),$F197=0),ROUND(-$G197*RIGHT($H197,3),2),"problème"))))))</f>
        <v>2.0299999999999998</v>
      </c>
      <c r="J197" s="9">
        <f t="array" ref="J197">SUM(IF(($B197='POINTAGE COMPTES TVA'!B:B)*(ROUNDDOWN($I197,1)='POINTAGE COMPTES TVA'!H:H),'POINTAGE COMPTES TVA'!H:H,"erre"))</f>
        <v>2</v>
      </c>
      <c r="K197" s="11">
        <f>I197-J197</f>
        <v>2.9999999999999805E-2</v>
      </c>
    </row>
    <row r="198" spans="1:11" ht="15" customHeight="1" x14ac:dyDescent="0.2">
      <c r="A198" s="5" t="s">
        <v>11</v>
      </c>
      <c r="B198" s="6">
        <v>42488</v>
      </c>
      <c r="C198" s="5">
        <v>62500000</v>
      </c>
      <c r="D198" s="7" t="s">
        <v>107</v>
      </c>
      <c r="E198" s="8" t="s">
        <v>81</v>
      </c>
      <c r="F198" s="9">
        <v>12.75</v>
      </c>
      <c r="G198" s="9">
        <v>0</v>
      </c>
      <c r="H198" s="10">
        <v>0.2</v>
      </c>
      <c r="I198" s="9">
        <f>IF($H198="exo","EXO",IF(OR(AND($F198=0,$G198=0),$H198=""),"",IF(AND(ISNUMBER($H198),$G198=0),ROUND($F198*$H198,2),IF(AND(ISNUMBER($H198),$F198=0),ROUND(-$G198*$H198,2),IF(AND(ISTEXT($H198),$G198=0),ROUND($F198*RIGHT($H198,3),2),IF(AND(ISTEXT($H198),$F198=0),ROUND(-$G198*RIGHT($H198,3),2),"problème"))))))</f>
        <v>2.5499999999999998</v>
      </c>
      <c r="J198" s="9">
        <f t="array" ref="J198">SUM(IF(($B198='POINTAGE COMPTES TVA'!B:B)*(ROUNDDOWN($I198,1)='POINTAGE COMPTES TVA'!H:H),'POINTAGE COMPTES TVA'!H:H,"erre"))</f>
        <v>2.5</v>
      </c>
      <c r="K198" s="11">
        <f>I198-J198</f>
        <v>4.9999999999999822E-2</v>
      </c>
    </row>
    <row r="199" spans="1:11" ht="15" customHeight="1" x14ac:dyDescent="0.2">
      <c r="A199" s="5" t="s">
        <v>11</v>
      </c>
      <c r="B199" s="6">
        <v>42541</v>
      </c>
      <c r="C199" s="5">
        <v>62500000</v>
      </c>
      <c r="D199" s="7" t="s">
        <v>107</v>
      </c>
      <c r="E199" s="8" t="s">
        <v>81</v>
      </c>
      <c r="F199" s="9">
        <v>13.58</v>
      </c>
      <c r="G199" s="9">
        <v>0</v>
      </c>
      <c r="H199" s="10">
        <v>0.2</v>
      </c>
      <c r="I199" s="9">
        <f>IF($H199="exo","EXO",IF(OR(AND($F199=0,$G199=0),$H199=""),"",IF(AND(ISNUMBER($H199),$G199=0),ROUND($F199*$H199,2),IF(AND(ISNUMBER($H199),$F199=0),ROUND(-$G199*$H199,2),IF(AND(ISTEXT($H199),$G199=0),ROUND($F199*RIGHT($H199,3),2),IF(AND(ISTEXT($H199),$F199=0),ROUND(-$G199*RIGHT($H199,3),2),"problème"))))))</f>
        <v>2.72</v>
      </c>
      <c r="J199" s="9">
        <f t="array" ref="J199">SUM(IF(($B199='POINTAGE COMPTES TVA'!B:B)*(ROUNDDOWN($I199,1)='POINTAGE COMPTES TVA'!H:H),'POINTAGE COMPTES TVA'!H:H,"erre"))</f>
        <v>2.7</v>
      </c>
      <c r="K199" s="11">
        <f>I199-J199</f>
        <v>2.0000000000000018E-2</v>
      </c>
    </row>
    <row r="200" spans="1:11" ht="15" customHeight="1" x14ac:dyDescent="0.2">
      <c r="A200" s="5" t="s">
        <v>11</v>
      </c>
      <c r="B200" s="6">
        <v>42487</v>
      </c>
      <c r="C200" s="5">
        <v>62500000</v>
      </c>
      <c r="D200" s="7" t="s">
        <v>107</v>
      </c>
      <c r="E200" s="8" t="s">
        <v>81</v>
      </c>
      <c r="F200" s="9">
        <v>34.92</v>
      </c>
      <c r="G200" s="9">
        <v>0</v>
      </c>
      <c r="H200" s="10">
        <v>0.2</v>
      </c>
      <c r="I200" s="9">
        <f>IF($H200="exo","EXO",IF(OR(AND($F200=0,$G200=0),$H200=""),"",IF(AND(ISNUMBER($H200),$G200=0),ROUND($F200*$H200,2),IF(AND(ISNUMBER($H200),$F200=0),ROUND(-$G200*$H200,2),IF(AND(ISTEXT($H200),$G200=0),ROUND($F200*RIGHT($H200,3),2),IF(AND(ISTEXT($H200),$F200=0),ROUND(-$G200*RIGHT($H200,3),2),"problème"))))))</f>
        <v>6.98</v>
      </c>
      <c r="J200" s="9">
        <f t="array" ref="J200">SUM(IF(($B200='POINTAGE COMPTES TVA'!B:B)*(ROUNDDOWN($I200,1)='POINTAGE COMPTES TVA'!H:H),'POINTAGE COMPTES TVA'!H:H,"erre"))</f>
        <v>6.9</v>
      </c>
      <c r="K200" s="11">
        <f>I200-J200</f>
        <v>8.0000000000000071E-2</v>
      </c>
    </row>
    <row r="201" spans="1:11" ht="15" customHeight="1" x14ac:dyDescent="0.2">
      <c r="A201" s="5" t="s">
        <v>11</v>
      </c>
      <c r="B201" s="6">
        <v>42516</v>
      </c>
      <c r="C201" s="5">
        <v>62500000</v>
      </c>
      <c r="D201" s="7" t="s">
        <v>107</v>
      </c>
      <c r="E201" s="8" t="s">
        <v>122</v>
      </c>
      <c r="F201" s="9">
        <v>5.08</v>
      </c>
      <c r="G201" s="9">
        <v>0</v>
      </c>
      <c r="H201" s="10">
        <v>0.2</v>
      </c>
      <c r="I201" s="9">
        <f>IF($H201="exo","EXO",IF(OR(AND($F201=0,$G201=0),$H201=""),"",IF(AND(ISNUMBER($H201),$G201=0),ROUND($F201*$H201,2),IF(AND(ISNUMBER($H201),$F201=0),ROUND(-$G201*$H201,2),IF(AND(ISTEXT($H201),$G201=0),ROUND($F201*RIGHT($H201,3),2),IF(AND(ISTEXT($H201),$F201=0),ROUND(-$G201*RIGHT($H201,3),2),"problème"))))))</f>
        <v>1.02</v>
      </c>
      <c r="J201" s="9">
        <f t="array" ref="J201">SUM(IF(($B201='POINTAGE COMPTES TVA'!B:B)*(ROUNDDOWN($I201,1)='POINTAGE COMPTES TVA'!H:H),'POINTAGE COMPTES TVA'!H:H,"erre"))</f>
        <v>1</v>
      </c>
      <c r="K201" s="11">
        <f>I201-J201</f>
        <v>2.0000000000000018E-2</v>
      </c>
    </row>
    <row r="202" spans="1:11" ht="15" customHeight="1" x14ac:dyDescent="0.2">
      <c r="A202" s="5" t="s">
        <v>11</v>
      </c>
      <c r="B202" s="6">
        <v>42516</v>
      </c>
      <c r="C202" s="5">
        <v>62500000</v>
      </c>
      <c r="D202" s="7" t="s">
        <v>107</v>
      </c>
      <c r="E202" s="8" t="s">
        <v>122</v>
      </c>
      <c r="F202" s="9">
        <v>13.58</v>
      </c>
      <c r="G202" s="9">
        <v>0</v>
      </c>
      <c r="H202" s="10">
        <v>0.2</v>
      </c>
      <c r="I202" s="9">
        <f>IF($H202="exo","EXO",IF(OR(AND($F202=0,$G202=0),$H202=""),"",IF(AND(ISNUMBER($H202),$G202=0),ROUND($F202*$H202,2),IF(AND(ISNUMBER($H202),$F202=0),ROUND(-$G202*$H202,2),IF(AND(ISTEXT($H202),$G202=0),ROUND($F202*RIGHT($H202,3),2),IF(AND(ISTEXT($H202),$F202=0),ROUND(-$G202*RIGHT($H202,3),2),"problème"))))))</f>
        <v>2.72</v>
      </c>
      <c r="J202" s="9">
        <f t="array" ref="J202">SUM(IF(($B202='POINTAGE COMPTES TVA'!B:B)*(ROUNDDOWN($I202,1)='POINTAGE COMPTES TVA'!H:H),'POINTAGE COMPTES TVA'!H:H,"erre"))</f>
        <v>2.7</v>
      </c>
      <c r="K202" s="11">
        <f>I202-J202</f>
        <v>2.0000000000000018E-2</v>
      </c>
    </row>
    <row r="203" spans="1:11" ht="15" customHeight="1" x14ac:dyDescent="0.2">
      <c r="A203" s="5" t="s">
        <v>11</v>
      </c>
      <c r="B203" s="6">
        <v>42527</v>
      </c>
      <c r="C203" s="5">
        <v>62500000</v>
      </c>
      <c r="D203" s="7" t="s">
        <v>107</v>
      </c>
      <c r="E203" s="8" t="s">
        <v>42</v>
      </c>
      <c r="F203" s="9">
        <v>0.75</v>
      </c>
      <c r="G203" s="9">
        <v>0</v>
      </c>
      <c r="H203" s="10">
        <v>0.2</v>
      </c>
      <c r="I203" s="9">
        <f>IF($H203="exo","EXO",IF(OR(AND($F203=0,$G203=0),$H203=""),"",IF(AND(ISNUMBER($H203),$G203=0),ROUND($F203*$H203,2),IF(AND(ISNUMBER($H203),$F203=0),ROUND(-$G203*$H203,2),IF(AND(ISTEXT($H203),$G203=0),ROUND($F203*RIGHT($H203,3),2),IF(AND(ISTEXT($H203),$F203=0),ROUND(-$G203*RIGHT($H203,3),2),"problème"))))))</f>
        <v>0.15</v>
      </c>
      <c r="J203" s="9">
        <f t="array" ref="J203">SUM(IF(($B203='POINTAGE COMPTES TVA'!B:B)*(ROUNDDOWN($I203,1)='POINTAGE COMPTES TVA'!H:H),'POINTAGE COMPTES TVA'!H:H,"erre"))</f>
        <v>0.1</v>
      </c>
      <c r="K203" s="11">
        <f>I203-J203</f>
        <v>4.9999999999999989E-2</v>
      </c>
    </row>
    <row r="204" spans="1:11" ht="15" customHeight="1" x14ac:dyDescent="0.2">
      <c r="A204" s="5" t="s">
        <v>11</v>
      </c>
      <c r="B204" s="6">
        <v>42081</v>
      </c>
      <c r="C204" s="5">
        <v>62501300</v>
      </c>
      <c r="D204" s="7" t="s">
        <v>40</v>
      </c>
      <c r="E204" s="8" t="s">
        <v>42</v>
      </c>
      <c r="F204" s="9">
        <v>3.75</v>
      </c>
      <c r="G204" s="9">
        <v>0</v>
      </c>
      <c r="H204" s="10">
        <v>5.5E-2</v>
      </c>
      <c r="I204" s="9">
        <f>IF($H204="exo","EXO",IF(OR(AND($F204=0,$G204=0),$H204=""),"",IF(AND(ISNUMBER($H204),$G204=0),ROUND($F204*$H204,2),IF(AND(ISNUMBER($H204),$F204=0),ROUND(-$G204*$H204,2),IF(AND(ISTEXT($H204),$G204=0),ROUND($F204*RIGHT($H204,3),2),IF(AND(ISTEXT($H204),$F204=0),ROUND(-$G204*RIGHT($H204,3),2),"problème"))))))</f>
        <v>0.21</v>
      </c>
      <c r="J204" s="9">
        <f t="array" ref="J204">SUM(IF(($B204='POINTAGE COMPTES TVA'!B:B)*(ROUNDDOWN($I204,1)='POINTAGE COMPTES TVA'!H:H),'POINTAGE COMPTES TVA'!H:H,"erre"))</f>
        <v>0</v>
      </c>
      <c r="K204" s="11">
        <f>I204-J204</f>
        <v>0.21</v>
      </c>
    </row>
    <row r="205" spans="1:11" ht="15" customHeight="1" x14ac:dyDescent="0.2">
      <c r="A205" s="5" t="s">
        <v>11</v>
      </c>
      <c r="B205" s="6">
        <v>42085</v>
      </c>
      <c r="C205" s="5">
        <v>62501300</v>
      </c>
      <c r="D205" s="7" t="s">
        <v>40</v>
      </c>
      <c r="E205" s="8" t="s">
        <v>42</v>
      </c>
      <c r="F205" s="9">
        <v>3.75</v>
      </c>
      <c r="G205" s="9">
        <v>0</v>
      </c>
      <c r="H205" s="10">
        <v>5.5E-2</v>
      </c>
      <c r="I205" s="9">
        <f>IF($H205="exo","EXO",IF(OR(AND($F205=0,$G205=0),$H205=""),"",IF(AND(ISNUMBER($H205),$G205=0),ROUND($F205*$H205,2),IF(AND(ISNUMBER($H205),$F205=0),ROUND(-$G205*$H205,2),IF(AND(ISTEXT($H205),$G205=0),ROUND($F205*RIGHT($H205,3),2),IF(AND(ISTEXT($H205),$F205=0),ROUND(-$G205*RIGHT($H205,3),2),"problème"))))))</f>
        <v>0.21</v>
      </c>
      <c r="J205" s="9">
        <f t="array" ref="J205">SUM(IF(($B205='POINTAGE COMPTES TVA'!B:B)*(ROUNDDOWN($I205,1)='POINTAGE COMPTES TVA'!H:H),'POINTAGE COMPTES TVA'!H:H,"erre"))</f>
        <v>0</v>
      </c>
      <c r="K205" s="11">
        <f>I205-J205</f>
        <v>0.21</v>
      </c>
    </row>
    <row r="206" spans="1:11" ht="15" customHeight="1" x14ac:dyDescent="0.2">
      <c r="A206" s="5" t="s">
        <v>11</v>
      </c>
      <c r="B206" s="6">
        <v>42081</v>
      </c>
      <c r="C206" s="5">
        <v>62501300</v>
      </c>
      <c r="D206" s="7" t="s">
        <v>40</v>
      </c>
      <c r="E206" s="8" t="s">
        <v>42</v>
      </c>
      <c r="F206" s="9">
        <v>18.079999999999998</v>
      </c>
      <c r="G206" s="9">
        <v>0</v>
      </c>
      <c r="H206" s="10">
        <v>5.5E-2</v>
      </c>
      <c r="I206" s="9">
        <f>IF($H206="exo","EXO",IF(OR(AND($F206=0,$G206=0),$H206=""),"",IF(AND(ISNUMBER($H206),$G206=0),ROUND($F206*$H206,2),IF(AND(ISNUMBER($H206),$F206=0),ROUND(-$G206*$H206,2),IF(AND(ISTEXT($H206),$G206=0),ROUND($F206*RIGHT($H206,3),2),IF(AND(ISTEXT($H206),$F206=0),ROUND(-$G206*RIGHT($H206,3),2),"problème"))))))</f>
        <v>0.99</v>
      </c>
      <c r="J206" s="9">
        <f t="array" ref="J206">SUM(IF(($B206='POINTAGE COMPTES TVA'!B:B)*(ROUNDDOWN($I206,1)='POINTAGE COMPTES TVA'!H:H),'POINTAGE COMPTES TVA'!H:H,"erre"))</f>
        <v>0</v>
      </c>
      <c r="K206" s="11">
        <f>IF(ISBLANK($I206),"",IF(ROUND($I206,2)=ROUND(J206,2),"",$I206-$J206))</f>
        <v>0.99</v>
      </c>
    </row>
    <row r="207" spans="1:11" ht="15" customHeight="1" x14ac:dyDescent="0.2">
      <c r="A207" s="5" t="s">
        <v>11</v>
      </c>
      <c r="B207" s="6">
        <v>42085</v>
      </c>
      <c r="C207" s="5">
        <v>62501300</v>
      </c>
      <c r="D207" s="7" t="s">
        <v>40</v>
      </c>
      <c r="E207" s="8" t="s">
        <v>42</v>
      </c>
      <c r="F207" s="9">
        <v>18.079999999999998</v>
      </c>
      <c r="G207" s="9">
        <v>0</v>
      </c>
      <c r="H207" s="10">
        <v>5.5E-2</v>
      </c>
      <c r="I207" s="9">
        <f>IF($H207="exo","EXO",IF(OR(AND($F207=0,$G207=0),$H207=""),"",IF(AND(ISNUMBER($H207),$G207=0),ROUND($F207*$H207,2),IF(AND(ISNUMBER($H207),$F207=0),ROUND(-$G207*$H207,2),IF(AND(ISTEXT($H207),$G207=0),ROUND($F207*RIGHT($H207,3),2),IF(AND(ISTEXT($H207),$F207=0),ROUND(-$G207*RIGHT($H207,3),2),"problème"))))))</f>
        <v>0.99</v>
      </c>
      <c r="J207" s="9">
        <f t="array" ref="J207">SUM(IF(($B207='POINTAGE COMPTES TVA'!B:B)*(ROUNDDOWN($I207,1)='POINTAGE COMPTES TVA'!H:H),'POINTAGE COMPTES TVA'!H:H,"erre"))</f>
        <v>0</v>
      </c>
      <c r="K207" s="11">
        <f>I207-J207</f>
        <v>0.99</v>
      </c>
    </row>
    <row r="208" spans="1:11" ht="15" customHeight="1" x14ac:dyDescent="0.2">
      <c r="A208" s="5" t="s">
        <v>11</v>
      </c>
      <c r="B208" s="6">
        <v>42345</v>
      </c>
      <c r="C208" s="5">
        <v>60800000</v>
      </c>
      <c r="D208" s="7" t="s">
        <v>19</v>
      </c>
      <c r="E208" s="8" t="s">
        <v>91</v>
      </c>
      <c r="F208" s="9">
        <v>2.8</v>
      </c>
      <c r="G208" s="9">
        <v>0</v>
      </c>
      <c r="H208" s="10">
        <v>0.2</v>
      </c>
      <c r="I208" s="9">
        <f>IF($H208="exo","EXO",IF(OR(AND($F208=0,$G208=0),$H208=""),"",IF(AND(ISNUMBER($H208),$G208=0),ROUND($F208*$H208,2),IF(AND(ISNUMBER($H208),$F208=0),ROUND(-$G208*$H208,2),IF(AND(ISTEXT($H208),$G208=0),ROUND($F208*RIGHT($H208,3),2),IF(AND(ISTEXT($H208),$F208=0),ROUND(-$G208*RIGHT($H208,3),2),"problème"))))))</f>
        <v>0.56000000000000005</v>
      </c>
      <c r="J208" s="9">
        <f t="array" ref="J208">SUM(IF(($B208='POINTAGE COMPTES TVA'!B:B)*(ROUNDDOWN($I208,1)='POINTAGE COMPTES TVA'!H:H),'POINTAGE COMPTES TVA'!H:H,"erre"))</f>
        <v>0</v>
      </c>
      <c r="K208" s="11">
        <f>I208-J208</f>
        <v>0.56000000000000005</v>
      </c>
    </row>
    <row r="209" spans="1:11" ht="15" customHeight="1" x14ac:dyDescent="0.2">
      <c r="A209" s="5" t="s">
        <v>11</v>
      </c>
      <c r="B209" s="6">
        <v>42352</v>
      </c>
      <c r="C209" s="5">
        <v>60800000</v>
      </c>
      <c r="D209" s="7" t="s">
        <v>19</v>
      </c>
      <c r="E209" s="8" t="s">
        <v>91</v>
      </c>
      <c r="F209" s="9">
        <v>3.98</v>
      </c>
      <c r="G209" s="9">
        <v>0</v>
      </c>
      <c r="H209" s="10">
        <v>0.2</v>
      </c>
      <c r="I209" s="9">
        <f>IF($H209="exo","EXO",IF(OR(AND($F209=0,$G209=0),$H209=""),"",IF(AND(ISNUMBER($H209),$G209=0),ROUND($F209*$H209,2),IF(AND(ISNUMBER($H209),$F209=0),ROUND(-$G209*$H209,2),IF(AND(ISTEXT($H209),$G209=0),ROUND($F209*RIGHT($H209,3),2),IF(AND(ISTEXT($H209),$F209=0),ROUND(-$G209*RIGHT($H209,3),2),"problème"))))))</f>
        <v>0.8</v>
      </c>
      <c r="J209" s="9">
        <f t="array" ref="J209">SUM(IF(($B209='POINTAGE COMPTES TVA'!B:B)*(ROUNDDOWN($I209,1)='POINTAGE COMPTES TVA'!H:H),'POINTAGE COMPTES TVA'!H:H,"erre"))</f>
        <v>0</v>
      </c>
      <c r="K209" s="11">
        <f>I209-J209</f>
        <v>0.8</v>
      </c>
    </row>
    <row r="210" spans="1:11" ht="15" customHeight="1" x14ac:dyDescent="0.2">
      <c r="A210" s="5" t="s">
        <v>11</v>
      </c>
      <c r="B210" s="6">
        <v>42345</v>
      </c>
      <c r="C210" s="5">
        <v>60700000</v>
      </c>
      <c r="D210" s="7" t="s">
        <v>29</v>
      </c>
      <c r="E210" s="8" t="s">
        <v>91</v>
      </c>
      <c r="F210" s="9">
        <v>5.53</v>
      </c>
      <c r="G210" s="9">
        <v>0</v>
      </c>
      <c r="H210" s="10">
        <v>0.2</v>
      </c>
      <c r="I210" s="9">
        <f>IF($H210="exo","EXO",IF(OR(AND($F210=0,$G210=0),$H210=""),"",IF(AND(ISNUMBER($H210),$G210=0),ROUND($F210*$H210,2),IF(AND(ISNUMBER($H210),$F210=0),ROUND(-$G210*$H210,2),IF(AND(ISTEXT($H210),$G210=0),ROUND($F210*RIGHT($H210,3),2),IF(AND(ISTEXT($H210),$F210=0),ROUND(-$G210*RIGHT($H210,3),2),"problème"))))))</f>
        <v>1.1100000000000001</v>
      </c>
      <c r="J210" s="9">
        <f t="array" ref="J210">SUM(IF(($B210='POINTAGE COMPTES TVA'!B:B)*(ROUNDDOWN($I210,1)='POINTAGE COMPTES TVA'!H:H),'POINTAGE COMPTES TVA'!H:H,"erre"))</f>
        <v>0</v>
      </c>
      <c r="K210" s="11">
        <f>I210-J210</f>
        <v>1.1100000000000001</v>
      </c>
    </row>
    <row r="211" spans="1:11" ht="15" customHeight="1" x14ac:dyDescent="0.2">
      <c r="A211" s="5" t="s">
        <v>11</v>
      </c>
      <c r="B211" s="6">
        <v>42352</v>
      </c>
      <c r="C211" s="5">
        <v>60700000</v>
      </c>
      <c r="D211" s="7" t="s">
        <v>29</v>
      </c>
      <c r="E211" s="8" t="s">
        <v>91</v>
      </c>
      <c r="F211" s="9">
        <v>46.84</v>
      </c>
      <c r="G211" s="9">
        <v>0</v>
      </c>
      <c r="H211" s="10">
        <v>0.2</v>
      </c>
      <c r="I211" s="9">
        <f>IF($H211="exo","EXO",IF(OR(AND($F211=0,$G211=0),$H211=""),"",IF(AND(ISNUMBER($H211),$G211=0),ROUND($F211*$H211,2),IF(AND(ISNUMBER($H211),$F211=0),ROUND(-$G211*$H211,2),IF(AND(ISTEXT($H211),$G211=0),ROUND($F211*RIGHT($H211,3),2),IF(AND(ISTEXT($H211),$F211=0),ROUND(-$G211*RIGHT($H211,3),2),"problème"))))))</f>
        <v>9.3699999999999992</v>
      </c>
      <c r="J211" s="9">
        <f t="array" ref="J211">SUM(IF(($B211='POINTAGE COMPTES TVA'!B:B)*(ROUNDDOWN($I211,1)='POINTAGE COMPTES TVA'!H:H),'POINTAGE COMPTES TVA'!H:H,"erre"))</f>
        <v>0</v>
      </c>
      <c r="K211" s="11">
        <f>I211-J211</f>
        <v>9.3699999999999992</v>
      </c>
    </row>
    <row r="212" spans="1:11" ht="15" customHeight="1" x14ac:dyDescent="0.2">
      <c r="A212" s="5" t="s">
        <v>11</v>
      </c>
      <c r="B212" s="6">
        <v>42339</v>
      </c>
      <c r="C212" s="5">
        <v>60630000</v>
      </c>
      <c r="D212" s="7" t="s">
        <v>14</v>
      </c>
      <c r="E212" s="8" t="s">
        <v>89</v>
      </c>
      <c r="F212" s="9">
        <v>69</v>
      </c>
      <c r="G212" s="9">
        <v>0</v>
      </c>
      <c r="H212" s="10">
        <v>5.5E-2</v>
      </c>
      <c r="I212" s="9">
        <f>IF($H212="exo","EXO",IF(OR(AND($F212=0,$G212=0),$H212=""),"",IF(AND(ISNUMBER($H212),$G212=0),ROUND($F212*$H212,2),IF(AND(ISNUMBER($H212),$F212=0),ROUND(-$G212*$H212,2),IF(AND(ISTEXT($H212),$G212=0),ROUND($F212*RIGHT($H212,3),2),IF(AND(ISTEXT($H212),$F212=0),ROUND(-$G212*RIGHT($H212,3),2),"problème"))))))</f>
        <v>3.8</v>
      </c>
      <c r="J212" s="9">
        <f t="array" ref="J212">SUM(IF(($B212='POINTAGE COMPTES TVA'!B:B)*(ROUNDDOWN($I212,1)='POINTAGE COMPTES TVA'!H:H),'POINTAGE COMPTES TVA'!H:H,"erre"))</f>
        <v>0</v>
      </c>
      <c r="K212" s="11">
        <f>I212-J212</f>
        <v>3.8</v>
      </c>
    </row>
    <row r="213" spans="1:11" ht="15" customHeight="1" x14ac:dyDescent="0.2">
      <c r="A213" s="5" t="s">
        <v>11</v>
      </c>
      <c r="B213" s="6">
        <v>42332</v>
      </c>
      <c r="C213" s="5">
        <v>60630000</v>
      </c>
      <c r="D213" s="7" t="s">
        <v>14</v>
      </c>
      <c r="E213" s="8" t="s">
        <v>89</v>
      </c>
      <c r="F213" s="9">
        <v>174</v>
      </c>
      <c r="G213" s="9">
        <v>0</v>
      </c>
      <c r="H213" s="10">
        <v>5.5E-2</v>
      </c>
      <c r="I213" s="9">
        <f>IF($H213="exo","EXO",IF(OR(AND($F213=0,$G213=0),$H213=""),"",IF(AND(ISNUMBER($H213),$G213=0),ROUND($F213*$H213,2),IF(AND(ISNUMBER($H213),$F213=0),ROUND(-$G213*$H213,2),IF(AND(ISTEXT($H213),$G213=0),ROUND($F213*RIGHT($H213,3),2),IF(AND(ISTEXT($H213),$F213=0),ROUND(-$G213*RIGHT($H213,3),2),"problème"))))))</f>
        <v>9.57</v>
      </c>
      <c r="J213" s="9">
        <f t="array" ref="J213">SUM(IF(($B213='POINTAGE COMPTES TVA'!B:B)*(ROUNDDOWN($I213,1)='POINTAGE COMPTES TVA'!H:H),'POINTAGE COMPTES TVA'!H:H,"erre"))</f>
        <v>0</v>
      </c>
      <c r="K213" s="11">
        <f>I213-J213</f>
        <v>9.57</v>
      </c>
    </row>
    <row r="214" spans="1:11" ht="15" customHeight="1" x14ac:dyDescent="0.2">
      <c r="A214" s="5" t="s">
        <v>11</v>
      </c>
      <c r="B214" s="6">
        <v>42082</v>
      </c>
      <c r="C214" s="5">
        <v>62501000</v>
      </c>
      <c r="D214" s="7" t="s">
        <v>43</v>
      </c>
      <c r="E214" s="8" t="s">
        <v>46</v>
      </c>
      <c r="F214" s="9">
        <v>14.1</v>
      </c>
      <c r="G214" s="9">
        <v>0</v>
      </c>
      <c r="H214" s="10">
        <v>5.5E-2</v>
      </c>
      <c r="I214" s="9">
        <f>IF($H214="exo","EXO",IF(OR(AND($F214=0,$G214=0),$H214=""),"",IF(AND(ISNUMBER($H214),$G214=0),ROUND($F214*$H214,2),IF(AND(ISNUMBER($H214),$F214=0),ROUND(-$G214*$H214,2),IF(AND(ISTEXT($H214),$G214=0),ROUND($F214*RIGHT($H214,3),2),IF(AND(ISTEXT($H214),$F214=0),ROUND(-$G214*RIGHT($H214,3),2),"problème"))))))</f>
        <v>0.78</v>
      </c>
      <c r="J214" s="9">
        <f t="array" ref="J214">SUM(IF(($B214='POINTAGE COMPTES TVA'!B:B)*(ROUNDDOWN($I214,1)='POINTAGE COMPTES TVA'!H:H),'POINTAGE COMPTES TVA'!H:H,"erre"))</f>
        <v>0</v>
      </c>
      <c r="K214" s="11">
        <f>I214-J214</f>
        <v>0.78</v>
      </c>
    </row>
    <row r="215" spans="1:11" ht="15" customHeight="1" x14ac:dyDescent="0.2">
      <c r="A215" s="5" t="s">
        <v>11</v>
      </c>
      <c r="B215" s="6">
        <v>42552</v>
      </c>
      <c r="C215" s="5">
        <v>60630000</v>
      </c>
      <c r="D215" s="7" t="s">
        <v>14</v>
      </c>
      <c r="E215" s="8" t="s">
        <v>170</v>
      </c>
      <c r="F215" s="9">
        <v>106</v>
      </c>
      <c r="G215" s="9">
        <v>0</v>
      </c>
      <c r="H215" s="10">
        <v>5.5E-2</v>
      </c>
      <c r="I215" s="9">
        <f>IF($H215="exo","EXO",IF(OR(AND($F215=0,$G215=0),$H215=""),"",IF(AND(ISNUMBER($H215),$G215=0),ROUND($F215*$H215,2),IF(AND(ISNUMBER($H215),$F215=0),ROUND(-$G215*$H215,2),IF(AND(ISTEXT($H215),$G215=0),ROUND($F215*RIGHT($H215,3),2),IF(AND(ISTEXT($H215),$F215=0),ROUND(-$G215*RIGHT($H215,3),2),"problème"))))))</f>
        <v>5.83</v>
      </c>
      <c r="J215" s="9">
        <f t="array" ref="J215">SUM(IF(($B215='POINTAGE COMPTES TVA'!B:B)*(ROUNDDOWN($I215,1)='POINTAGE COMPTES TVA'!H:H),'POINTAGE COMPTES TVA'!H:H,"erre"))</f>
        <v>0</v>
      </c>
      <c r="K215" s="11">
        <f>I215-J215</f>
        <v>5.83</v>
      </c>
    </row>
    <row r="216" spans="1:11" ht="15" customHeight="1" x14ac:dyDescent="0.2">
      <c r="A216" s="5" t="s">
        <v>11</v>
      </c>
      <c r="B216" s="6">
        <v>42324</v>
      </c>
      <c r="C216" s="5">
        <v>62511000</v>
      </c>
      <c r="D216" s="7" t="s">
        <v>48</v>
      </c>
      <c r="E216" s="8" t="s">
        <v>86</v>
      </c>
      <c r="F216" s="9">
        <v>22.64</v>
      </c>
      <c r="G216" s="9">
        <v>0</v>
      </c>
      <c r="H216" s="10">
        <v>0.1</v>
      </c>
      <c r="I216" s="9">
        <f>IF($H216="exo","EXO",IF(OR(AND($F216=0,$G216=0),$H216=""),"",IF(AND(ISNUMBER($H216),$G216=0),ROUND($F216*$H216,2),IF(AND(ISNUMBER($H216),$F216=0),ROUND(-$G216*$H216,2),IF(AND(ISTEXT($H216),$G216=0),ROUND($F216*RIGHT($H216,3),2),IF(AND(ISTEXT($H216),$F216=0),ROUND(-$G216*RIGHT($H216,3),2),"problème"))))))</f>
        <v>2.2599999999999998</v>
      </c>
      <c r="J216" s="9">
        <f t="array" ref="J216">SUM(IF(($B216='POINTAGE COMPTES TVA'!B:B)*(ROUNDDOWN($I216,1)='POINTAGE COMPTES TVA'!H:H),'POINTAGE COMPTES TVA'!H:H,"erre"))</f>
        <v>2.2000000000000002</v>
      </c>
      <c r="K216" s="11">
        <f>I216-J216</f>
        <v>5.9999999999999609E-2</v>
      </c>
    </row>
    <row r="217" spans="1:11" ht="15" customHeight="1" x14ac:dyDescent="0.2">
      <c r="A217" s="5" t="s">
        <v>11</v>
      </c>
      <c r="B217" s="6">
        <v>42433</v>
      </c>
      <c r="C217" s="5">
        <v>62511000</v>
      </c>
      <c r="D217" s="7" t="s">
        <v>48</v>
      </c>
      <c r="E217" s="8" t="s">
        <v>86</v>
      </c>
      <c r="F217" s="9">
        <v>31.09</v>
      </c>
      <c r="G217" s="9">
        <v>0</v>
      </c>
      <c r="H217" s="10">
        <v>0.1</v>
      </c>
      <c r="I217" s="9">
        <f>IF($H217="exo","EXO",IF(OR(AND($F217=0,$G217=0),$H217=""),"",IF(AND(ISNUMBER($H217),$G217=0),ROUND($F217*$H217,2),IF(AND(ISNUMBER($H217),$F217=0),ROUND(-$G217*$H217,2),IF(AND(ISTEXT($H217),$G217=0),ROUND($F217*RIGHT($H217,3),2),IF(AND(ISTEXT($H217),$F217=0),ROUND(-$G217*RIGHT($H217,3),2),"problème"))))))</f>
        <v>3.11</v>
      </c>
      <c r="J217" s="9">
        <f t="array" ref="J217">SUM(IF(($B217='POINTAGE COMPTES TVA'!B:B)*(ROUNDDOWN($I217,1)='POINTAGE COMPTES TVA'!H:H),'POINTAGE COMPTES TVA'!H:H,"erre"))</f>
        <v>3.1</v>
      </c>
      <c r="K217" s="11">
        <f>I217-J217</f>
        <v>9.9999999999997868E-3</v>
      </c>
    </row>
    <row r="218" spans="1:11" ht="15" customHeight="1" x14ac:dyDescent="0.2">
      <c r="A218" s="5" t="s">
        <v>11</v>
      </c>
      <c r="B218" s="6">
        <v>42637</v>
      </c>
      <c r="C218" s="5">
        <v>62511000</v>
      </c>
      <c r="D218" s="7" t="s">
        <v>48</v>
      </c>
      <c r="E218" s="8" t="s">
        <v>182</v>
      </c>
      <c r="F218" s="9">
        <v>31.55</v>
      </c>
      <c r="G218" s="9">
        <v>0</v>
      </c>
      <c r="H218" s="10">
        <v>0.1</v>
      </c>
      <c r="I218" s="9">
        <f>IF($H218="exo","EXO",IF(OR(AND($F218=0,$G218=0),$H218=""),"",IF(AND(ISNUMBER($H218),$G218=0),ROUND($F218*$H218,2),IF(AND(ISNUMBER($H218),$F218=0),ROUND(-$G218*$H218,2),IF(AND(ISTEXT($H218),$G218=0),ROUND($F218*RIGHT($H218,3),2),IF(AND(ISTEXT($H218),$F218=0),ROUND(-$G218*RIGHT($H218,3),2),"problème"))))))</f>
        <v>3.16</v>
      </c>
      <c r="J218" s="9">
        <f t="array" ref="J218">SUM(IF(($B218='POINTAGE COMPTES TVA'!B:B)*(ROUNDDOWN($I218,1)='POINTAGE COMPTES TVA'!H:H),'POINTAGE COMPTES TVA'!H:H,"erre"))</f>
        <v>3.1</v>
      </c>
      <c r="K218" s="11">
        <f>I218-J218</f>
        <v>6.0000000000000053E-2</v>
      </c>
    </row>
    <row r="219" spans="1:11" ht="15" customHeight="1" x14ac:dyDescent="0.2">
      <c r="A219" s="5" t="s">
        <v>11</v>
      </c>
      <c r="B219" s="6">
        <v>42532</v>
      </c>
      <c r="C219" s="5">
        <v>62514000</v>
      </c>
      <c r="D219" s="7" t="s">
        <v>141</v>
      </c>
      <c r="E219" s="8" t="s">
        <v>153</v>
      </c>
      <c r="F219" s="9">
        <v>5</v>
      </c>
      <c r="G219" s="9">
        <v>0</v>
      </c>
      <c r="H219" s="10">
        <v>0.2</v>
      </c>
      <c r="I219" s="9">
        <f>IF($H219="exo","EXO",IF(OR(AND($F219=0,$G219=0),$H219=""),"",IF(AND(ISNUMBER($H219),$G219=0),ROUND($F219*$H219,2),IF(AND(ISNUMBER($H219),$F219=0),ROUND(-$G219*$H219,2),IF(AND(ISTEXT($H219),$G219=0),ROUND($F219*RIGHT($H219,3),2),IF(AND(ISTEXT($H219),$F219=0),ROUND(-$G219*RIGHT($H219,3),2),"problème"))))))</f>
        <v>1</v>
      </c>
      <c r="J219" s="9">
        <f t="array" ref="J219">SUM(IF(($B219='POINTAGE COMPTES TVA'!B:B)*(ROUNDDOWN($I219,1)='POINTAGE COMPTES TVA'!H:H),'POINTAGE COMPTES TVA'!H:H,"erre"))</f>
        <v>0</v>
      </c>
      <c r="K219" s="11">
        <f>I219-J219</f>
        <v>1</v>
      </c>
    </row>
    <row r="220" spans="1:11" ht="15" customHeight="1" x14ac:dyDescent="0.2">
      <c r="A220" s="5" t="s">
        <v>11</v>
      </c>
      <c r="B220" s="6">
        <v>42534</v>
      </c>
      <c r="C220" s="5">
        <v>62514000</v>
      </c>
      <c r="D220" s="7" t="s">
        <v>141</v>
      </c>
      <c r="E220" s="8" t="s">
        <v>153</v>
      </c>
      <c r="F220" s="9">
        <v>9.09</v>
      </c>
      <c r="G220" s="9">
        <v>0</v>
      </c>
      <c r="H220" s="10">
        <v>0.2</v>
      </c>
      <c r="I220" s="9">
        <f>IF($H220="exo","EXO",IF(OR(AND($F220=0,$G220=0),$H220=""),"",IF(AND(ISNUMBER($H220),$G220=0),ROUND($F220*$H220,2),IF(AND(ISNUMBER($H220),$F220=0),ROUND(-$G220*$H220,2),IF(AND(ISTEXT($H220),$G220=0),ROUND($F220*RIGHT($H220,3),2),IF(AND(ISTEXT($H220),$F220=0),ROUND(-$G220*RIGHT($H220,3),2),"problème"))))))</f>
        <v>1.82</v>
      </c>
      <c r="J220" s="9">
        <f t="array" ref="J220">SUM(IF(($B220='POINTAGE COMPTES TVA'!B:B)*(ROUNDDOWN($I220,1)='POINTAGE COMPTES TVA'!H:H),'POINTAGE COMPTES TVA'!H:H,"erre"))</f>
        <v>0</v>
      </c>
      <c r="K220" s="11">
        <f>I220-J220</f>
        <v>1.82</v>
      </c>
    </row>
    <row r="221" spans="1:11" ht="15" customHeight="1" x14ac:dyDescent="0.2">
      <c r="A221" s="5" t="s">
        <v>11</v>
      </c>
      <c r="B221" s="6">
        <v>42538</v>
      </c>
      <c r="C221" s="5">
        <v>62514000</v>
      </c>
      <c r="D221" s="7" t="s">
        <v>141</v>
      </c>
      <c r="E221" s="8" t="s">
        <v>161</v>
      </c>
      <c r="F221" s="9">
        <v>19.54</v>
      </c>
      <c r="G221" s="9">
        <v>0</v>
      </c>
      <c r="H221" s="10">
        <v>0.2</v>
      </c>
      <c r="I221" s="9">
        <f>IF($H221="exo","EXO",IF(OR(AND($F221=0,$G221=0),$H221=""),"",IF(AND(ISNUMBER($H221),$G221=0),ROUND($F221*$H221,2),IF(AND(ISNUMBER($H221),$F221=0),ROUND(-$G221*$H221,2),IF(AND(ISTEXT($H221),$G221=0),ROUND($F221*RIGHT($H221,3),2),IF(AND(ISTEXT($H221),$F221=0),ROUND(-$G221*RIGHT($H221,3),2),"problème"))))))</f>
        <v>3.91</v>
      </c>
      <c r="J221" s="9">
        <f t="array" ref="J221">SUM(IF(($B221='POINTAGE COMPTES TVA'!B:B)*(ROUNDDOWN($I221,1)='POINTAGE COMPTES TVA'!H:H),'POINTAGE COMPTES TVA'!H:H,"erre"))</f>
        <v>0</v>
      </c>
      <c r="K221" s="11">
        <f>I221-J221</f>
        <v>3.91</v>
      </c>
    </row>
    <row r="222" spans="1:11" ht="15" customHeight="1" x14ac:dyDescent="0.2">
      <c r="A222" s="5" t="s">
        <v>11</v>
      </c>
      <c r="B222" s="6">
        <v>42536</v>
      </c>
      <c r="C222" s="5">
        <v>62514000</v>
      </c>
      <c r="D222" s="7" t="s">
        <v>141</v>
      </c>
      <c r="E222" s="8" t="s">
        <v>159</v>
      </c>
      <c r="F222" s="9">
        <v>2.82</v>
      </c>
      <c r="G222" s="9">
        <v>0</v>
      </c>
      <c r="H222" s="10">
        <v>0.2</v>
      </c>
      <c r="I222" s="9">
        <f>IF($H222="exo","EXO",IF(OR(AND($F222=0,$G222=0),$H222=""),"",IF(AND(ISNUMBER($H222),$G222=0),ROUND($F222*$H222,2),IF(AND(ISNUMBER($H222),$F222=0),ROUND(-$G222*$H222,2),IF(AND(ISTEXT($H222),$G222=0),ROUND($F222*RIGHT($H222,3),2),IF(AND(ISTEXT($H222),$F222=0),ROUND(-$G222*RIGHT($H222,3),2),"problème"))))))</f>
        <v>0.56000000000000005</v>
      </c>
      <c r="J222" s="9">
        <f t="array" ref="J222">SUM(IF(($B222='POINTAGE COMPTES TVA'!B:B)*(ROUNDDOWN($I222,1)='POINTAGE COMPTES TVA'!H:H),'POINTAGE COMPTES TVA'!H:H,"erre"))</f>
        <v>0</v>
      </c>
      <c r="K222" s="11">
        <f>I222-J222</f>
        <v>0.56000000000000005</v>
      </c>
    </row>
    <row r="223" spans="1:11" ht="15" customHeight="1" x14ac:dyDescent="0.2">
      <c r="A223" s="5" t="s">
        <v>11</v>
      </c>
      <c r="B223" s="6">
        <v>42531</v>
      </c>
      <c r="C223" s="5">
        <v>62514000</v>
      </c>
      <c r="D223" s="7" t="s">
        <v>141</v>
      </c>
      <c r="E223" s="8" t="s">
        <v>147</v>
      </c>
      <c r="F223" s="9">
        <v>8.91</v>
      </c>
      <c r="G223" s="9">
        <v>0</v>
      </c>
      <c r="H223" s="10">
        <v>0.2</v>
      </c>
      <c r="I223" s="9">
        <f>IF($H223="exo","EXO",IF(OR(AND($F223=0,$G223=0),$H223=""),"",IF(AND(ISNUMBER($H223),$G223=0),ROUND($F223*$H223,2),IF(AND(ISNUMBER($H223),$F223=0),ROUND(-$G223*$H223,2),IF(AND(ISTEXT($H223),$G223=0),ROUND($F223*RIGHT($H223,3),2),IF(AND(ISTEXT($H223),$F223=0),ROUND(-$G223*RIGHT($H223,3),2),"problème"))))))</f>
        <v>1.78</v>
      </c>
      <c r="J223" s="9">
        <f t="array" ref="J223">SUM(IF(($B223='POINTAGE COMPTES TVA'!B:B)*(ROUNDDOWN($I223,1)='POINTAGE COMPTES TVA'!H:H),'POINTAGE COMPTES TVA'!H:H,"erre"))</f>
        <v>0</v>
      </c>
      <c r="K223" s="11">
        <f>I223-J223</f>
        <v>1.78</v>
      </c>
    </row>
    <row r="224" spans="1:11" ht="15" customHeight="1" x14ac:dyDescent="0.2">
      <c r="A224" s="5" t="s">
        <v>11</v>
      </c>
      <c r="B224" s="6">
        <v>42551</v>
      </c>
      <c r="C224" s="5">
        <v>62511000</v>
      </c>
      <c r="D224" s="7" t="s">
        <v>48</v>
      </c>
      <c r="E224" s="8" t="s">
        <v>168</v>
      </c>
      <c r="F224" s="9">
        <v>27.28</v>
      </c>
      <c r="G224" s="9">
        <v>0</v>
      </c>
      <c r="H224" s="10">
        <v>0.1</v>
      </c>
      <c r="I224" s="9">
        <f>IF($H224="exo","EXO",IF(OR(AND($F224=0,$G224=0),$H224=""),"",IF(AND(ISNUMBER($H224),$G224=0),ROUND($F224*$H224,2),IF(AND(ISNUMBER($H224),$F224=0),ROUND(-$G224*$H224,2),IF(AND(ISTEXT($H224),$G224=0),ROUND($F224*RIGHT($H224,3),2),IF(AND(ISTEXT($H224),$F224=0),ROUND(-$G224*RIGHT($H224,3),2),"problème"))))))</f>
        <v>2.73</v>
      </c>
      <c r="J224" s="9">
        <f t="array" ref="J224">SUM(IF(($B224='POINTAGE COMPTES TVA'!B:B)*(ROUNDDOWN($I224,1)='POINTAGE COMPTES TVA'!H:H),'POINTAGE COMPTES TVA'!H:H,"erre"))</f>
        <v>2.7</v>
      </c>
      <c r="K224" s="11">
        <f>I224-J224</f>
        <v>2.9999999999999805E-2</v>
      </c>
    </row>
    <row r="225" spans="1:11" ht="15" customHeight="1" x14ac:dyDescent="0.2">
      <c r="A225" s="5" t="s">
        <v>11</v>
      </c>
      <c r="B225" s="6">
        <v>42306</v>
      </c>
      <c r="C225" s="5">
        <v>62513000</v>
      </c>
      <c r="D225" s="7" t="s">
        <v>49</v>
      </c>
      <c r="E225" s="8" t="s">
        <v>84</v>
      </c>
      <c r="F225" s="9">
        <v>29.67</v>
      </c>
      <c r="G225" s="9">
        <v>0</v>
      </c>
      <c r="H225" s="10">
        <v>0.2</v>
      </c>
      <c r="I225" s="9">
        <f>IF($H225="exo","EXO",IF(OR(AND($F225=0,$G225=0),$H225=""),"",IF(AND(ISNUMBER($H225),$G225=0),ROUND($F225*$H225,2),IF(AND(ISNUMBER($H225),$F225=0),ROUND(-$G225*$H225,2),IF(AND(ISTEXT($H225),$G225=0),ROUND($F225*RIGHT($H225,3),2),IF(AND(ISTEXT($H225),$F225=0),ROUND(-$G225*RIGHT($H225,3),2),"problème"))))))</f>
        <v>5.93</v>
      </c>
      <c r="J225" s="9">
        <f t="array" ref="J225">SUM(IF(($B225='POINTAGE COMPTES TVA'!B:B)*(ROUNDDOWN($I225,1)='POINTAGE COMPTES TVA'!H:H),'POINTAGE COMPTES TVA'!H:H,"erre"))</f>
        <v>5.9</v>
      </c>
      <c r="K225" s="11">
        <f>I225-J225</f>
        <v>2.9999999999999361E-2</v>
      </c>
    </row>
    <row r="226" spans="1:11" ht="15" customHeight="1" x14ac:dyDescent="0.2">
      <c r="A226" s="5" t="s">
        <v>11</v>
      </c>
      <c r="B226" s="6">
        <v>42044</v>
      </c>
      <c r="C226" s="5">
        <v>60630000</v>
      </c>
      <c r="D226" s="7" t="s">
        <v>14</v>
      </c>
      <c r="E226" s="8" t="s">
        <v>16</v>
      </c>
      <c r="F226" s="9">
        <v>203.99</v>
      </c>
      <c r="G226" s="9">
        <v>0</v>
      </c>
      <c r="H226" s="10">
        <v>5.5E-2</v>
      </c>
      <c r="I226" s="9">
        <f>IF($H226="exo","EXO",IF(OR(AND($F226=0,$G226=0),$H226=""),"",IF(AND(ISNUMBER($H226),$G226=0),$F226*$H226,IF(AND(ISNUMBER($H226),$F226=0),-$G226*$H226,IF(AND(ISTEXT($H226),$G226=0),$F226*RIGHT($H226,3),IF(AND(ISTEXT($H226),$F226=0),-$G226*RIGHT($H226,3),"problème"))))))</f>
        <v>11.21945</v>
      </c>
      <c r="J226" s="9">
        <f t="array" ref="J226">SUM(IF(($B226='POINTAGE COMPTES TVA'!B:B)*(ROUNDDOWN($I226,1)='POINTAGE COMPTES TVA'!H:H),'POINTAGE COMPTES TVA'!H:H,"erre"))</f>
        <v>0</v>
      </c>
      <c r="K226" s="11">
        <f>IF(ISBLANK($I226),"",IF(ROUND($I226,2)=ROUND(J226,2),"",$I226-$J226))</f>
        <v>11.21945</v>
      </c>
    </row>
    <row r="227" spans="1:11" ht="15" customHeight="1" x14ac:dyDescent="0.2">
      <c r="A227" s="5" t="s">
        <v>11</v>
      </c>
      <c r="B227" s="6">
        <v>42096</v>
      </c>
      <c r="C227" s="5">
        <v>60630000</v>
      </c>
      <c r="D227" s="7" t="s">
        <v>14</v>
      </c>
      <c r="E227" s="8" t="s">
        <v>64</v>
      </c>
      <c r="F227" s="9">
        <v>214.99</v>
      </c>
      <c r="G227" s="9">
        <v>0</v>
      </c>
      <c r="H227" s="10">
        <v>5.5E-2</v>
      </c>
      <c r="I227" s="9">
        <f>IF($H227="exo","EXO",IF(OR(AND($F227=0,$G227=0),$H227=""),"",IF(AND(ISNUMBER($H227),$G227=0),ROUND($F227*$H227,2),IF(AND(ISNUMBER($H227),$F227=0),ROUND(-$G227*$H227,2),IF(AND(ISTEXT($H227),$G227=0),ROUND($F227*RIGHT($H227,3),2),IF(AND(ISTEXT($H227),$F227=0),ROUND(-$G227*RIGHT($H227,3),2),"problème"))))))</f>
        <v>11.82</v>
      </c>
      <c r="J227" s="9">
        <f t="array" ref="J227">SUM(IF(($B227='POINTAGE COMPTES TVA'!B:B)*(ROUNDDOWN($I227,1)='POINTAGE COMPTES TVA'!H:H),'POINTAGE COMPTES TVA'!H:H,"erre"))</f>
        <v>0</v>
      </c>
      <c r="K227" s="11">
        <f>I227-J227</f>
        <v>11.82</v>
      </c>
    </row>
    <row r="228" spans="1:11" ht="15" customHeight="1" x14ac:dyDescent="0.2">
      <c r="A228" s="5" t="s">
        <v>59</v>
      </c>
      <c r="B228" s="6">
        <v>42704</v>
      </c>
      <c r="C228" s="5">
        <v>62700000</v>
      </c>
      <c r="D228" s="7" t="s">
        <v>60</v>
      </c>
      <c r="E228" s="8" t="s">
        <v>188</v>
      </c>
      <c r="F228" s="9">
        <v>0</v>
      </c>
      <c r="G228" s="9">
        <v>9.5</v>
      </c>
      <c r="H228" s="10" t="s">
        <v>191</v>
      </c>
      <c r="I228" s="9" t="str">
        <f>IF($H228="exo","EXO",IF(OR(AND($F228=0,$G228=0),$H228=""),"",IF(AND(ISNUMBER($H228),$G228=0),ROUND($F228*$H228,2),IF(AND(ISNUMBER($H228),$F228=0),ROUND(-$G228*$H228,2),IF(AND(ISTEXT($H228),$G228=0),ROUND($F228*RIGHT($H228,3),2),IF(AND(ISTEXT($H228),$F228=0),ROUND(-$G228*RIGHT($H228,3),2),"problème"))))))</f>
        <v>EXO</v>
      </c>
      <c r="J228" s="9" t="e">
        <f t="array" ref="J228">SUM(IF(($B228='POINTAGE COMPTES TVA'!B:B)*(ROUNDDOWN($I228,1)='POINTAGE COMPTES TVA'!H:H),'POINTAGE COMPTES TVA'!H:H,"erre"))</f>
        <v>#VALUE!</v>
      </c>
      <c r="K228" s="11" t="e">
        <f>I228-J228</f>
        <v>#VALUE!</v>
      </c>
    </row>
    <row r="229" spans="1:11" ht="15" customHeight="1" x14ac:dyDescent="0.2">
      <c r="A229" s="5" t="s">
        <v>59</v>
      </c>
      <c r="B229" s="6">
        <v>42704</v>
      </c>
      <c r="C229" s="5">
        <v>62700000</v>
      </c>
      <c r="D229" s="7" t="s">
        <v>60</v>
      </c>
      <c r="E229" s="8" t="s">
        <v>188</v>
      </c>
      <c r="F229" s="9">
        <v>0</v>
      </c>
      <c r="G229" s="9">
        <v>9.5</v>
      </c>
      <c r="H229" s="10" t="s">
        <v>191</v>
      </c>
      <c r="I229" s="9" t="str">
        <f>IF($H229="exo","EXO",IF(OR(AND($F229=0,$G229=0),$H229=""),"",IF(AND(ISNUMBER($H229),$G229=0),ROUND($F229*$H229,2),IF(AND(ISNUMBER($H229),$F229=0),ROUND(-$G229*$H229,2),IF(AND(ISTEXT($H229),$G229=0),ROUND($F229*RIGHT($H229,3),2),IF(AND(ISTEXT($H229),$F229=0),ROUND(-$G229*RIGHT($H229,3),2),"problème"))))))</f>
        <v>EXO</v>
      </c>
      <c r="J229" s="9" t="e">
        <f t="array" ref="J229">SUM(IF(($B229='POINTAGE COMPTES TVA'!B:B)*(ROUNDDOWN($I229,1)='POINTAGE COMPTES TVA'!H:H),'POINTAGE COMPTES TVA'!H:H,"erre"))</f>
        <v>#VALUE!</v>
      </c>
      <c r="K229" s="11" t="e">
        <f>I229-J229</f>
        <v>#VALUE!</v>
      </c>
    </row>
    <row r="230" spans="1:11" ht="15" customHeight="1" x14ac:dyDescent="0.2">
      <c r="A230" s="5" t="s">
        <v>59</v>
      </c>
      <c r="B230" s="6">
        <v>42124</v>
      </c>
      <c r="C230" s="5">
        <v>62700000</v>
      </c>
      <c r="D230" s="7" t="s">
        <v>60</v>
      </c>
      <c r="E230" s="8" t="s">
        <v>71</v>
      </c>
      <c r="F230" s="9">
        <v>0</v>
      </c>
      <c r="G230" s="9">
        <v>66.2</v>
      </c>
      <c r="H230" s="10" t="s">
        <v>191</v>
      </c>
      <c r="I230" s="9" t="str">
        <f>IF($H230="exo","EXO",IF(OR(AND($F230=0,$G230=0),$H230=""),"",IF(AND(ISNUMBER($H230),$G230=0),ROUND($F230*$H230,2),IF(AND(ISNUMBER($H230),$F230=0),ROUND(-$G230*$H230,2),IF(AND(ISTEXT($H230),$G230=0),ROUND($F230*RIGHT($H230,3),2),IF(AND(ISTEXT($H230),$F230=0),ROUND(-$G230*RIGHT($H230,3),2),"problème"))))))</f>
        <v>EXO</v>
      </c>
      <c r="J230" s="9" t="e">
        <f t="array" ref="J230">SUM(IF(($B230='POINTAGE COMPTES TVA'!B:B)*(ROUNDDOWN($I230,1)='POINTAGE COMPTES TVA'!H:H),'POINTAGE COMPTES TVA'!H:H,"erre"))</f>
        <v>#VALUE!</v>
      </c>
      <c r="K230" s="11" t="e">
        <f>I230-J230</f>
        <v>#VALUE!</v>
      </c>
    </row>
    <row r="231" spans="1:11" ht="15" customHeight="1" x14ac:dyDescent="0.2">
      <c r="A231" s="5" t="s">
        <v>11</v>
      </c>
      <c r="B231" s="6">
        <v>42381</v>
      </c>
      <c r="C231" s="5">
        <v>61410000</v>
      </c>
      <c r="D231" s="7" t="s">
        <v>96</v>
      </c>
      <c r="E231" s="8" t="s">
        <v>99</v>
      </c>
      <c r="F231" s="9">
        <v>79</v>
      </c>
      <c r="G231" s="9">
        <v>0</v>
      </c>
      <c r="H231" s="10">
        <v>0.2</v>
      </c>
      <c r="I231" s="9">
        <f>IF($H231="exo","EXO",IF(OR(AND($F231=0,$G231=0),$H231=""),"",IF(AND(ISNUMBER($H231),$G231=0),ROUND($F231*$H231,2),IF(AND(ISNUMBER($H231),$F231=0),ROUND(-$G231*$H231,2),IF(AND(ISTEXT($H231),$G231=0),ROUND($F231*RIGHT($H231,3),2),IF(AND(ISTEXT($H231),$F231=0),ROUND(-$G231*RIGHT($H231,3),2),"problème"))))))</f>
        <v>15.8</v>
      </c>
      <c r="J231" s="9">
        <f t="array" ref="J231">SUM(IF(($B231='POINTAGE COMPTES TVA'!B:B)*(ROUNDDOWN($I231,1)='POINTAGE COMPTES TVA'!H:H),'POINTAGE COMPTES TVA'!H:H,"erre"))</f>
        <v>0</v>
      </c>
      <c r="K231" s="11">
        <f>I231-J231</f>
        <v>15.8</v>
      </c>
    </row>
    <row r="232" spans="1:11" ht="15" customHeight="1" x14ac:dyDescent="0.2">
      <c r="A232" s="5" t="s">
        <v>11</v>
      </c>
      <c r="B232" s="6">
        <v>42381</v>
      </c>
      <c r="C232" s="5">
        <v>61110000</v>
      </c>
      <c r="D232" s="7" t="s">
        <v>93</v>
      </c>
      <c r="E232" s="8" t="s">
        <v>99</v>
      </c>
      <c r="F232" s="9">
        <v>110</v>
      </c>
      <c r="G232" s="9">
        <v>0</v>
      </c>
      <c r="H232" s="10">
        <v>0.2</v>
      </c>
      <c r="I232" s="9">
        <f>IF($H232="exo","EXO",IF(OR(AND($F232=0,$G232=0),$H232=""),"",IF(AND(ISNUMBER($H232),$G232=0),ROUND($F232*$H232,2),IF(AND(ISNUMBER($H232),$F232=0),ROUND(-$G232*$H232,2),IF(AND(ISTEXT($H232),$G232=0),ROUND($F232*RIGHT($H232,3),2),IF(AND(ISTEXT($H232),$F232=0),ROUND(-$G232*RIGHT($H232,3),2),"problème"))))))</f>
        <v>22</v>
      </c>
      <c r="J232" s="9">
        <f t="array" ref="J232">SUM(IF(($B232='POINTAGE COMPTES TVA'!B:B)*(ROUNDDOWN($I232,1)='POINTAGE COMPTES TVA'!H:H),'POINTAGE COMPTES TVA'!H:H,"erre"))</f>
        <v>0</v>
      </c>
      <c r="K232" s="11">
        <f>I232-J232</f>
        <v>22</v>
      </c>
    </row>
    <row r="233" spans="1:11" ht="15" customHeight="1" x14ac:dyDescent="0.2">
      <c r="A233" s="5" t="s">
        <v>11</v>
      </c>
      <c r="B233" s="6">
        <v>42381</v>
      </c>
      <c r="C233" s="5">
        <v>61310000</v>
      </c>
      <c r="D233" s="7" t="s">
        <v>95</v>
      </c>
      <c r="E233" s="8" t="s">
        <v>99</v>
      </c>
      <c r="F233" s="9">
        <v>396</v>
      </c>
      <c r="G233" s="9">
        <v>0</v>
      </c>
      <c r="H233" s="10">
        <v>0.2</v>
      </c>
      <c r="I233" s="9">
        <f>IF($H233="exo","EXO",IF(OR(AND($F233=0,$G233=0),$H233=""),"",IF(AND(ISNUMBER($H233),$G233=0),ROUND($F233*$H233,2),IF(AND(ISNUMBER($H233),$F233=0),ROUND(-$G233*$H233,2),IF(AND(ISTEXT($H233),$G233=0),ROUND($F233*RIGHT($H233,3),2),IF(AND(ISTEXT($H233),$F233=0),ROUND(-$G233*RIGHT($H233,3),2),"problème"))))))</f>
        <v>79.2</v>
      </c>
      <c r="J233" s="9">
        <f t="array" ref="J233">SUM(IF(($B233='POINTAGE COMPTES TVA'!B:B)*(ROUNDDOWN($I233,1)='POINTAGE COMPTES TVA'!H:H),'POINTAGE COMPTES TVA'!H:H,"erre"))</f>
        <v>0</v>
      </c>
      <c r="K233" s="11">
        <f>I233-J233</f>
        <v>79.2</v>
      </c>
    </row>
    <row r="234" spans="1:11" ht="15" customHeight="1" x14ac:dyDescent="0.2">
      <c r="A234" s="5" t="s">
        <v>11</v>
      </c>
      <c r="B234" s="6">
        <v>42404</v>
      </c>
      <c r="C234" s="5">
        <v>61410000</v>
      </c>
      <c r="D234" s="7" t="s">
        <v>96</v>
      </c>
      <c r="E234" s="8" t="s">
        <v>104</v>
      </c>
      <c r="F234" s="9">
        <v>79</v>
      </c>
      <c r="G234" s="9">
        <v>0</v>
      </c>
      <c r="H234" s="10">
        <v>0.2</v>
      </c>
      <c r="I234" s="9">
        <f>IF($H234="exo","EXO",IF(OR(AND($F234=0,$G234=0),$H234=""),"",IF(AND(ISNUMBER($H234),$G234=0),ROUND($F234*$H234,2),IF(AND(ISNUMBER($H234),$F234=0),ROUND(-$G234*$H234,2),IF(AND(ISTEXT($H234),$G234=0),ROUND($F234*RIGHT($H234,3),2),IF(AND(ISTEXT($H234),$F234=0),ROUND(-$G234*RIGHT($H234,3),2),"problème"))))))</f>
        <v>15.8</v>
      </c>
      <c r="J234" s="9">
        <f t="array" ref="J234">SUM(IF(($B234='POINTAGE COMPTES TVA'!B:B)*(ROUNDDOWN($I234,1)='POINTAGE COMPTES TVA'!H:H),'POINTAGE COMPTES TVA'!H:H,"erre"))</f>
        <v>0</v>
      </c>
      <c r="K234" s="11">
        <f>I234-J234</f>
        <v>15.8</v>
      </c>
    </row>
    <row r="235" spans="1:11" ht="15" customHeight="1" x14ac:dyDescent="0.2">
      <c r="A235" s="5" t="s">
        <v>11</v>
      </c>
      <c r="B235" s="6">
        <v>42404</v>
      </c>
      <c r="C235" s="5">
        <v>61110000</v>
      </c>
      <c r="D235" s="7" t="s">
        <v>93</v>
      </c>
      <c r="E235" s="8" t="s">
        <v>104</v>
      </c>
      <c r="F235" s="9">
        <v>110</v>
      </c>
      <c r="G235" s="9">
        <v>0</v>
      </c>
      <c r="H235" s="10">
        <v>0.2</v>
      </c>
      <c r="I235" s="9">
        <f>IF($H235="exo","EXO",IF(OR(AND($F235=0,$G235=0),$H235=""),"",IF(AND(ISNUMBER($H235),$G235=0),ROUND($F235*$H235,2),IF(AND(ISNUMBER($H235),$F235=0),ROUND(-$G235*$H235,2),IF(AND(ISTEXT($H235),$G235=0),ROUND($F235*RIGHT($H235,3),2),IF(AND(ISTEXT($H235),$F235=0),ROUND(-$G235*RIGHT($H235,3),2),"problème"))))))</f>
        <v>22</v>
      </c>
      <c r="J235" s="9">
        <f t="array" ref="J235">SUM(IF(($B235='POINTAGE COMPTES TVA'!B:B)*(ROUNDDOWN($I235,1)='POINTAGE COMPTES TVA'!H:H),'POINTAGE COMPTES TVA'!H:H,"erre"))</f>
        <v>0</v>
      </c>
      <c r="K235" s="11">
        <f>I235-J235</f>
        <v>22</v>
      </c>
    </row>
    <row r="236" spans="1:11" ht="15" customHeight="1" x14ac:dyDescent="0.2">
      <c r="A236" s="5" t="s">
        <v>11</v>
      </c>
      <c r="B236" s="6">
        <v>42404</v>
      </c>
      <c r="C236" s="5">
        <v>61310000</v>
      </c>
      <c r="D236" s="7" t="s">
        <v>95</v>
      </c>
      <c r="E236" s="8" t="s">
        <v>104</v>
      </c>
      <c r="F236" s="9">
        <v>396</v>
      </c>
      <c r="G236" s="9">
        <v>0</v>
      </c>
      <c r="H236" s="10">
        <v>0.2</v>
      </c>
      <c r="I236" s="9">
        <f>IF($H236="exo","EXO",IF(OR(AND($F236=0,$G236=0),$H236=""),"",IF(AND(ISNUMBER($H236),$G236=0),ROUND($F236*$H236,2),IF(AND(ISNUMBER($H236),$F236=0),ROUND(-$G236*$H236,2),IF(AND(ISTEXT($H236),$G236=0),ROUND($F236*RIGHT($H236,3),2),IF(AND(ISTEXT($H236),$F236=0),ROUND(-$G236*RIGHT($H236,3),2),"problème"))))))</f>
        <v>79.2</v>
      </c>
      <c r="J236" s="9">
        <f t="array" ref="J236">SUM(IF(($B236='POINTAGE COMPTES TVA'!B:B)*(ROUNDDOWN($I236,1)='POINTAGE COMPTES TVA'!H:H),'POINTAGE COMPTES TVA'!H:H,"erre"))</f>
        <v>0</v>
      </c>
      <c r="K236" s="11">
        <f>I236-J236</f>
        <v>79.2</v>
      </c>
    </row>
    <row r="237" spans="1:11" ht="15" customHeight="1" x14ac:dyDescent="0.2">
      <c r="A237" s="5" t="s">
        <v>11</v>
      </c>
      <c r="B237" s="6">
        <v>42437</v>
      </c>
      <c r="C237" s="5">
        <v>61410000</v>
      </c>
      <c r="D237" s="7" t="s">
        <v>96</v>
      </c>
      <c r="E237" s="8" t="s">
        <v>108</v>
      </c>
      <c r="F237" s="9">
        <v>79</v>
      </c>
      <c r="G237" s="9">
        <v>0</v>
      </c>
      <c r="H237" s="10">
        <v>0.2</v>
      </c>
      <c r="I237" s="9">
        <f>IF($H237="exo","EXO",IF(OR(AND($F237=0,$G237=0),$H237=""),"",IF(AND(ISNUMBER($H237),$G237=0),ROUND($F237*$H237,2),IF(AND(ISNUMBER($H237),$F237=0),ROUND(-$G237*$H237,2),IF(AND(ISTEXT($H237),$G237=0),ROUND($F237*RIGHT($H237,3),2),IF(AND(ISTEXT($H237),$F237=0),ROUND(-$G237*RIGHT($H237,3),2),"problème"))))))</f>
        <v>15.8</v>
      </c>
      <c r="J237" s="9">
        <f t="array" ref="J237">SUM(IF(($B237='POINTAGE COMPTES TVA'!B:B)*(ROUNDDOWN($I237,1)='POINTAGE COMPTES TVA'!H:H),'POINTAGE COMPTES TVA'!H:H,"erre"))</f>
        <v>0</v>
      </c>
      <c r="K237" s="11">
        <f>I237-J237</f>
        <v>15.8</v>
      </c>
    </row>
    <row r="238" spans="1:11" ht="15" customHeight="1" x14ac:dyDescent="0.2">
      <c r="A238" s="5" t="s">
        <v>11</v>
      </c>
      <c r="B238" s="6">
        <v>42437</v>
      </c>
      <c r="C238" s="5">
        <v>61110000</v>
      </c>
      <c r="D238" s="7" t="s">
        <v>93</v>
      </c>
      <c r="E238" s="8" t="s">
        <v>108</v>
      </c>
      <c r="F238" s="9">
        <v>110</v>
      </c>
      <c r="G238" s="9">
        <v>0</v>
      </c>
      <c r="H238" s="10">
        <v>0.2</v>
      </c>
      <c r="I238" s="9">
        <f>IF($H238="exo","EXO",IF(OR(AND($F238=0,$G238=0),$H238=""),"",IF(AND(ISNUMBER($H238),$G238=0),ROUND($F238*$H238,2),IF(AND(ISNUMBER($H238),$F238=0),ROUND(-$G238*$H238,2),IF(AND(ISTEXT($H238),$G238=0),ROUND($F238*RIGHT($H238,3),2),IF(AND(ISTEXT($H238),$F238=0),ROUND(-$G238*RIGHT($H238,3),2),"problème"))))))</f>
        <v>22</v>
      </c>
      <c r="J238" s="9">
        <f t="array" ref="J238">SUM(IF(($B238='POINTAGE COMPTES TVA'!B:B)*(ROUNDDOWN($I238,1)='POINTAGE COMPTES TVA'!H:H),'POINTAGE COMPTES TVA'!H:H,"erre"))</f>
        <v>0</v>
      </c>
      <c r="K238" s="11">
        <f>I238-J238</f>
        <v>22</v>
      </c>
    </row>
    <row r="239" spans="1:11" ht="15" customHeight="1" x14ac:dyDescent="0.2">
      <c r="A239" s="5" t="s">
        <v>11</v>
      </c>
      <c r="B239" s="6">
        <v>42437</v>
      </c>
      <c r="C239" s="5">
        <v>61310000</v>
      </c>
      <c r="D239" s="7" t="s">
        <v>95</v>
      </c>
      <c r="E239" s="8" t="s">
        <v>108</v>
      </c>
      <c r="F239" s="9">
        <v>396</v>
      </c>
      <c r="G239" s="9">
        <v>0</v>
      </c>
      <c r="H239" s="10">
        <v>0.2</v>
      </c>
      <c r="I239" s="9">
        <f>IF($H239="exo","EXO",IF(OR(AND($F239=0,$G239=0),$H239=""),"",IF(AND(ISNUMBER($H239),$G239=0),ROUND($F239*$H239,2),IF(AND(ISNUMBER($H239),$F239=0),ROUND(-$G239*$H239,2),IF(AND(ISTEXT($H239),$G239=0),ROUND($F239*RIGHT($H239,3),2),IF(AND(ISTEXT($H239),$F239=0),ROUND(-$G239*RIGHT($H239,3),2),"problème"))))))</f>
        <v>79.2</v>
      </c>
      <c r="J239" s="9">
        <f t="array" ref="J239">SUM(IF(($B239='POINTAGE COMPTES TVA'!B:B)*(ROUNDDOWN($I239,1)='POINTAGE COMPTES TVA'!H:H),'POINTAGE COMPTES TVA'!H:H,"erre"))</f>
        <v>0</v>
      </c>
      <c r="K239" s="11">
        <f>I239-J239</f>
        <v>79.2</v>
      </c>
    </row>
    <row r="240" spans="1:11" ht="15" customHeight="1" x14ac:dyDescent="0.2">
      <c r="A240" s="5" t="s">
        <v>11</v>
      </c>
      <c r="B240" s="6">
        <v>42465</v>
      </c>
      <c r="C240" s="5">
        <v>60630000</v>
      </c>
      <c r="D240" s="7" t="s">
        <v>14</v>
      </c>
      <c r="E240" s="8" t="s">
        <v>111</v>
      </c>
      <c r="F240" s="9">
        <v>63</v>
      </c>
      <c r="G240" s="9">
        <v>0</v>
      </c>
      <c r="H240" s="10">
        <v>5.5E-2</v>
      </c>
      <c r="I240" s="9">
        <f>IF($H240="exo","EXO",IF(OR(AND($F240=0,$G240=0),$H240=""),"",IF(AND(ISNUMBER($H240),$G240=0),ROUND($F240*$H240,2),IF(AND(ISNUMBER($H240),$F240=0),ROUND(-$G240*$H240,2),IF(AND(ISTEXT($H240),$G240=0),ROUND($F240*RIGHT($H240,3),2),IF(AND(ISTEXT($H240),$F240=0),ROUND(-$G240*RIGHT($H240,3),2),"problème"))))))</f>
        <v>3.47</v>
      </c>
      <c r="J240" s="9">
        <f t="array" ref="J240">SUM(IF(($B240='POINTAGE COMPTES TVA'!B:B)*(ROUNDDOWN($I240,1)='POINTAGE COMPTES TVA'!H:H),'POINTAGE COMPTES TVA'!H:H,"erre"))</f>
        <v>0</v>
      </c>
      <c r="K240" s="11">
        <f>I240-J240</f>
        <v>3.47</v>
      </c>
    </row>
    <row r="241" spans="1:11" ht="15" customHeight="1" x14ac:dyDescent="0.2">
      <c r="A241" s="5" t="s">
        <v>11</v>
      </c>
      <c r="B241" s="6">
        <v>42465</v>
      </c>
      <c r="C241" s="5">
        <v>61410000</v>
      </c>
      <c r="D241" s="7" t="s">
        <v>96</v>
      </c>
      <c r="E241" s="8" t="s">
        <v>111</v>
      </c>
      <c r="F241" s="9">
        <v>79</v>
      </c>
      <c r="G241" s="9">
        <v>0</v>
      </c>
      <c r="H241" s="10">
        <v>0.2</v>
      </c>
      <c r="I241" s="9">
        <f>IF($H241="exo","EXO",IF(OR(AND($F241=0,$G241=0),$H241=""),"",IF(AND(ISNUMBER($H241),$G241=0),ROUND($F241*$H241,2),IF(AND(ISNUMBER($H241),$F241=0),ROUND(-$G241*$H241,2),IF(AND(ISTEXT($H241),$G241=0),ROUND($F241*RIGHT($H241,3),2),IF(AND(ISTEXT($H241),$F241=0),ROUND(-$G241*RIGHT($H241,3),2),"problème"))))))</f>
        <v>15.8</v>
      </c>
      <c r="J241" s="9">
        <f t="array" ref="J241">SUM(IF(($B241='POINTAGE COMPTES TVA'!B:B)*(ROUNDDOWN($I241,1)='POINTAGE COMPTES TVA'!H:H),'POINTAGE COMPTES TVA'!H:H,"erre"))</f>
        <v>0</v>
      </c>
      <c r="K241" s="11">
        <f>I241-J241</f>
        <v>15.8</v>
      </c>
    </row>
    <row r="242" spans="1:11" ht="15" customHeight="1" x14ac:dyDescent="0.2">
      <c r="A242" s="5" t="s">
        <v>11</v>
      </c>
      <c r="B242" s="6">
        <v>42465</v>
      </c>
      <c r="C242" s="5">
        <v>61110000</v>
      </c>
      <c r="D242" s="7" t="s">
        <v>93</v>
      </c>
      <c r="E242" s="8" t="s">
        <v>111</v>
      </c>
      <c r="F242" s="9">
        <v>110</v>
      </c>
      <c r="G242" s="9">
        <v>0</v>
      </c>
      <c r="H242" s="10">
        <v>0.2</v>
      </c>
      <c r="I242" s="9">
        <f>IF($H242="exo","EXO",IF(OR(AND($F242=0,$G242=0),$H242=""),"",IF(AND(ISNUMBER($H242),$G242=0),ROUND($F242*$H242,2),IF(AND(ISNUMBER($H242),$F242=0),ROUND(-$G242*$H242,2),IF(AND(ISTEXT($H242),$G242=0),ROUND($F242*RIGHT($H242,3),2),IF(AND(ISTEXT($H242),$F242=0),ROUND(-$G242*RIGHT($H242,3),2),"problème"))))))</f>
        <v>22</v>
      </c>
      <c r="J242" s="9">
        <f t="array" ref="J242">SUM(IF(($B242='POINTAGE COMPTES TVA'!B:B)*(ROUNDDOWN($I242,1)='POINTAGE COMPTES TVA'!H:H),'POINTAGE COMPTES TVA'!H:H,"erre"))</f>
        <v>0</v>
      </c>
      <c r="K242" s="11">
        <f>I242-J242</f>
        <v>22</v>
      </c>
    </row>
    <row r="243" spans="1:11" ht="15" customHeight="1" x14ac:dyDescent="0.2">
      <c r="A243" s="5" t="s">
        <v>11</v>
      </c>
      <c r="B243" s="6">
        <v>42465</v>
      </c>
      <c r="C243" s="5">
        <v>61310000</v>
      </c>
      <c r="D243" s="7" t="s">
        <v>95</v>
      </c>
      <c r="E243" s="8" t="s">
        <v>111</v>
      </c>
      <c r="F243" s="9">
        <v>396</v>
      </c>
      <c r="G243" s="9">
        <v>0</v>
      </c>
      <c r="H243" s="10">
        <v>0.2</v>
      </c>
      <c r="I243" s="9">
        <f>IF($H243="exo","EXO",IF(OR(AND($F243=0,$G243=0),$H243=""),"",IF(AND(ISNUMBER($H243),$G243=0),ROUND($F243*$H243,2),IF(AND(ISNUMBER($H243),$F243=0),ROUND(-$G243*$H243,2),IF(AND(ISTEXT($H243),$G243=0),ROUND($F243*RIGHT($H243,3),2),IF(AND(ISTEXT($H243),$F243=0),ROUND(-$G243*RIGHT($H243,3),2),"problème"))))))</f>
        <v>79.2</v>
      </c>
      <c r="J243" s="9">
        <f t="array" ref="J243">SUM(IF(($B243='POINTAGE COMPTES TVA'!B:B)*(ROUNDDOWN($I243,1)='POINTAGE COMPTES TVA'!H:H),'POINTAGE COMPTES TVA'!H:H,"erre"))</f>
        <v>0</v>
      </c>
      <c r="K243" s="11">
        <f>I243-J243</f>
        <v>79.2</v>
      </c>
    </row>
    <row r="244" spans="1:11" ht="15" customHeight="1" x14ac:dyDescent="0.2">
      <c r="A244" s="5" t="s">
        <v>11</v>
      </c>
      <c r="B244" s="6">
        <v>42492</v>
      </c>
      <c r="C244" s="5">
        <v>60630000</v>
      </c>
      <c r="D244" s="7" t="s">
        <v>14</v>
      </c>
      <c r="E244" s="8" t="s">
        <v>118</v>
      </c>
      <c r="F244" s="9">
        <v>4.5</v>
      </c>
      <c r="G244" s="9">
        <v>0</v>
      </c>
      <c r="H244" s="10">
        <v>5.5E-2</v>
      </c>
      <c r="I244" s="9">
        <f>IF($H244="exo","EXO",IF(OR(AND($F244=0,$G244=0),$H244=""),"",IF(AND(ISNUMBER($H244),$G244=0),ROUND($F244*$H244,2),IF(AND(ISNUMBER($H244),$F244=0),ROUND(-$G244*$H244,2),IF(AND(ISTEXT($H244),$G244=0),ROUND($F244*RIGHT($H244,3),2),IF(AND(ISTEXT($H244),$F244=0),ROUND(-$G244*RIGHT($H244,3),2),"problème"))))))</f>
        <v>0.25</v>
      </c>
      <c r="J244" s="9">
        <f t="array" ref="J244">SUM(IF(($B244='POINTAGE COMPTES TVA'!B:B)*(ROUNDDOWN($I244,1)='POINTAGE COMPTES TVA'!H:H),'POINTAGE COMPTES TVA'!H:H,"erre"))</f>
        <v>0</v>
      </c>
      <c r="K244" s="11">
        <f>I244-J244</f>
        <v>0.25</v>
      </c>
    </row>
    <row r="245" spans="1:11" ht="15" customHeight="1" x14ac:dyDescent="0.2">
      <c r="A245" s="5" t="s">
        <v>11</v>
      </c>
      <c r="B245" s="6">
        <v>42492</v>
      </c>
      <c r="C245" s="5">
        <v>61410000</v>
      </c>
      <c r="D245" s="7" t="s">
        <v>96</v>
      </c>
      <c r="E245" s="8" t="s">
        <v>118</v>
      </c>
      <c r="F245" s="9">
        <v>79</v>
      </c>
      <c r="G245" s="9">
        <v>0</v>
      </c>
      <c r="H245" s="10">
        <v>0.2</v>
      </c>
      <c r="I245" s="9">
        <f>IF($H245="exo","EXO",IF(OR(AND($F245=0,$G245=0),$H245=""),"",IF(AND(ISNUMBER($H245),$G245=0),ROUND($F245*$H245,2),IF(AND(ISNUMBER($H245),$F245=0),ROUND(-$G245*$H245,2),IF(AND(ISTEXT($H245),$G245=0),ROUND($F245*RIGHT($H245,3),2),IF(AND(ISTEXT($H245),$F245=0),ROUND(-$G245*RIGHT($H245,3),2),"problème"))))))</f>
        <v>15.8</v>
      </c>
      <c r="J245" s="9">
        <f t="array" ref="J245">SUM(IF(($B245='POINTAGE COMPTES TVA'!B:B)*(ROUNDDOWN($I245,1)='POINTAGE COMPTES TVA'!H:H),'POINTAGE COMPTES TVA'!H:H,"erre"))</f>
        <v>0</v>
      </c>
      <c r="K245" s="11">
        <f>I245-J245</f>
        <v>15.8</v>
      </c>
    </row>
    <row r="246" spans="1:11" ht="15" customHeight="1" x14ac:dyDescent="0.2">
      <c r="A246" s="5" t="s">
        <v>11</v>
      </c>
      <c r="B246" s="6">
        <v>42492</v>
      </c>
      <c r="C246" s="5">
        <v>61110000</v>
      </c>
      <c r="D246" s="7" t="s">
        <v>93</v>
      </c>
      <c r="E246" s="8" t="s">
        <v>118</v>
      </c>
      <c r="F246" s="9">
        <v>110</v>
      </c>
      <c r="G246" s="9">
        <v>0</v>
      </c>
      <c r="H246" s="10">
        <v>0.2</v>
      </c>
      <c r="I246" s="9">
        <f>IF($H246="exo","EXO",IF(OR(AND($F246=0,$G246=0),$H246=""),"",IF(AND(ISNUMBER($H246),$G246=0),ROUND($F246*$H246,2),IF(AND(ISNUMBER($H246),$F246=0),ROUND(-$G246*$H246,2),IF(AND(ISTEXT($H246),$G246=0),ROUND($F246*RIGHT($H246,3),2),IF(AND(ISTEXT($H246),$F246=0),ROUND(-$G246*RIGHT($H246,3),2),"problème"))))))</f>
        <v>22</v>
      </c>
      <c r="J246" s="9">
        <f t="array" ref="J246">SUM(IF(($B246='POINTAGE COMPTES TVA'!B:B)*(ROUNDDOWN($I246,1)='POINTAGE COMPTES TVA'!H:H),'POINTAGE COMPTES TVA'!H:H,"erre"))</f>
        <v>0</v>
      </c>
      <c r="K246" s="11">
        <f>I246-J246</f>
        <v>22</v>
      </c>
    </row>
    <row r="247" spans="1:11" ht="15" customHeight="1" x14ac:dyDescent="0.2">
      <c r="A247" s="5" t="s">
        <v>11</v>
      </c>
      <c r="B247" s="6">
        <v>42492</v>
      </c>
      <c r="C247" s="5">
        <v>61310000</v>
      </c>
      <c r="D247" s="7" t="s">
        <v>95</v>
      </c>
      <c r="E247" s="8" t="s">
        <v>118</v>
      </c>
      <c r="F247" s="9">
        <v>396</v>
      </c>
      <c r="G247" s="9">
        <v>0</v>
      </c>
      <c r="H247" s="10">
        <v>0.2</v>
      </c>
      <c r="I247" s="9">
        <f>IF($H247="exo","EXO",IF(OR(AND($F247=0,$G247=0),$H247=""),"",IF(AND(ISNUMBER($H247),$G247=0),ROUND($F247*$H247,2),IF(AND(ISNUMBER($H247),$F247=0),ROUND(-$G247*$H247,2),IF(AND(ISTEXT($H247),$G247=0),ROUND($F247*RIGHT($H247,3),2),IF(AND(ISTEXT($H247),$F247=0),ROUND(-$G247*RIGHT($H247,3),2),"problème"))))))</f>
        <v>79.2</v>
      </c>
      <c r="J247" s="9">
        <f t="array" ref="J247">SUM(IF(($B247='POINTAGE COMPTES TVA'!B:B)*(ROUNDDOWN($I247,1)='POINTAGE COMPTES TVA'!H:H),'POINTAGE COMPTES TVA'!H:H,"erre"))</f>
        <v>0</v>
      </c>
      <c r="K247" s="11">
        <f>I247-J247</f>
        <v>79.2</v>
      </c>
    </row>
    <row r="248" spans="1:11" ht="15" customHeight="1" x14ac:dyDescent="0.2">
      <c r="A248" s="5" t="s">
        <v>11</v>
      </c>
      <c r="B248" s="6">
        <v>42556</v>
      </c>
      <c r="C248" s="5">
        <v>61420000</v>
      </c>
      <c r="D248" s="7" t="s">
        <v>172</v>
      </c>
      <c r="E248" s="8" t="s">
        <v>171</v>
      </c>
      <c r="F248" s="9">
        <v>10.36</v>
      </c>
      <c r="G248" s="9">
        <v>0</v>
      </c>
      <c r="H248" s="10">
        <v>0.2</v>
      </c>
      <c r="I248" s="9">
        <f>IF($H248="exo","EXO",IF(OR(AND($F248=0,$G248=0),$H248=""),"",IF(AND(ISNUMBER($H248),$G248=0),ROUND($F248*$H248,2),IF(AND(ISNUMBER($H248),$F248=0),ROUND(-$G248*$H248,2),IF(AND(ISTEXT($H248),$G248=0),ROUND($F248*RIGHT($H248,3),2),IF(AND(ISTEXT($H248),$F248=0),ROUND(-$G248*RIGHT($H248,3),2),"problème"))))))</f>
        <v>2.0699999999999998</v>
      </c>
      <c r="J248" s="9">
        <f t="array" ref="J248">SUM(IF(($B248='POINTAGE COMPTES TVA'!B:B)*(ROUNDDOWN($I248,1)='POINTAGE COMPTES TVA'!H:H),'POINTAGE COMPTES TVA'!H:H,"erre"))</f>
        <v>0</v>
      </c>
      <c r="K248" s="11">
        <f>I248-J248</f>
        <v>2.0699999999999998</v>
      </c>
    </row>
    <row r="249" spans="1:11" ht="15" customHeight="1" x14ac:dyDescent="0.2">
      <c r="A249" s="5" t="s">
        <v>11</v>
      </c>
      <c r="B249" s="6">
        <v>42556</v>
      </c>
      <c r="C249" s="5">
        <v>61410000</v>
      </c>
      <c r="D249" s="7" t="s">
        <v>96</v>
      </c>
      <c r="E249" s="8" t="s">
        <v>171</v>
      </c>
      <c r="F249" s="9">
        <v>79</v>
      </c>
      <c r="G249" s="9">
        <v>0</v>
      </c>
      <c r="H249" s="10">
        <v>0.2</v>
      </c>
      <c r="I249" s="9">
        <f>IF($H249="exo","EXO",IF(OR(AND($F249=0,$G249=0),$H249=""),"",IF(AND(ISNUMBER($H249),$G249=0),ROUND($F249*$H249,2),IF(AND(ISNUMBER($H249),$F249=0),ROUND(-$G249*$H249,2),IF(AND(ISTEXT($H249),$G249=0),ROUND($F249*RIGHT($H249,3),2),IF(AND(ISTEXT($H249),$F249=0),ROUND(-$G249*RIGHT($H249,3),2),"problème"))))))</f>
        <v>15.8</v>
      </c>
      <c r="J249" s="9">
        <f t="array" ref="J249">SUM(IF(($B249='POINTAGE COMPTES TVA'!B:B)*(ROUNDDOWN($I249,1)='POINTAGE COMPTES TVA'!H:H),'POINTAGE COMPTES TVA'!H:H,"erre"))</f>
        <v>0</v>
      </c>
      <c r="K249" s="11">
        <f>I249-J249</f>
        <v>15.8</v>
      </c>
    </row>
    <row r="250" spans="1:11" ht="15" customHeight="1" x14ac:dyDescent="0.2">
      <c r="A250" s="5" t="s">
        <v>11</v>
      </c>
      <c r="B250" s="6">
        <v>42556</v>
      </c>
      <c r="C250" s="5">
        <v>61110000</v>
      </c>
      <c r="D250" s="7" t="s">
        <v>93</v>
      </c>
      <c r="E250" s="8" t="s">
        <v>171</v>
      </c>
      <c r="F250" s="9">
        <v>110</v>
      </c>
      <c r="G250" s="9">
        <v>0</v>
      </c>
      <c r="H250" s="10">
        <v>0.2</v>
      </c>
      <c r="I250" s="9">
        <f>IF($H250="exo","EXO",IF(OR(AND($F250=0,$G250=0),$H250=""),"",IF(AND(ISNUMBER($H250),$G250=0),ROUND($F250*$H250,2),IF(AND(ISNUMBER($H250),$F250=0),ROUND(-$G250*$H250,2),IF(AND(ISTEXT($H250),$G250=0),ROUND($F250*RIGHT($H250,3),2),IF(AND(ISTEXT($H250),$F250=0),ROUND(-$G250*RIGHT($H250,3),2),"problème"))))))</f>
        <v>22</v>
      </c>
      <c r="J250" s="9">
        <f t="array" ref="J250">SUM(IF(($B250='POINTAGE COMPTES TVA'!B:B)*(ROUNDDOWN($I250,1)='POINTAGE COMPTES TVA'!H:H),'POINTAGE COMPTES TVA'!H:H,"erre"))</f>
        <v>0</v>
      </c>
      <c r="K250" s="11">
        <f>I250-J250</f>
        <v>22</v>
      </c>
    </row>
    <row r="251" spans="1:11" ht="15" customHeight="1" x14ac:dyDescent="0.2">
      <c r="A251" s="5" t="s">
        <v>11</v>
      </c>
      <c r="B251" s="6">
        <v>42556</v>
      </c>
      <c r="C251" s="5">
        <v>61310000</v>
      </c>
      <c r="D251" s="7" t="s">
        <v>95</v>
      </c>
      <c r="E251" s="8" t="s">
        <v>171</v>
      </c>
      <c r="F251" s="9">
        <v>396</v>
      </c>
      <c r="G251" s="9">
        <v>0</v>
      </c>
      <c r="H251" s="10">
        <v>0.2</v>
      </c>
      <c r="I251" s="9">
        <f>IF($H251="exo","EXO",IF(OR(AND($F251=0,$G251=0),$H251=""),"",IF(AND(ISNUMBER($H251),$G251=0),ROUND($F251*$H251,2),IF(AND(ISNUMBER($H251),$F251=0),ROUND(-$G251*$H251,2),IF(AND(ISTEXT($H251),$G251=0),ROUND($F251*RIGHT($H251,3),2),IF(AND(ISTEXT($H251),$F251=0),ROUND(-$G251*RIGHT($H251,3),2),"problème"))))))</f>
        <v>79.2</v>
      </c>
      <c r="J251" s="9">
        <f t="array" ref="J251">SUM(IF(($B251='POINTAGE COMPTES TVA'!B:B)*(ROUNDDOWN($I251,1)='POINTAGE COMPTES TVA'!H:H),'POINTAGE COMPTES TVA'!H:H,"erre"))</f>
        <v>0</v>
      </c>
      <c r="K251" s="11">
        <f>I251-J251</f>
        <v>79.2</v>
      </c>
    </row>
    <row r="252" spans="1:11" ht="15" customHeight="1" x14ac:dyDescent="0.2">
      <c r="A252" s="5" t="s">
        <v>11</v>
      </c>
      <c r="B252" s="6">
        <v>42584</v>
      </c>
      <c r="C252" s="5">
        <v>61420000</v>
      </c>
      <c r="D252" s="7" t="s">
        <v>172</v>
      </c>
      <c r="E252" s="8" t="s">
        <v>176</v>
      </c>
      <c r="F252" s="9">
        <v>1.07</v>
      </c>
      <c r="G252" s="9">
        <v>0</v>
      </c>
      <c r="H252" s="10">
        <v>0.2</v>
      </c>
      <c r="I252" s="9">
        <f>IF($H252="exo","EXO",IF(OR(AND($F252=0,$G252=0),$H252=""),"",IF(AND(ISNUMBER($H252),$G252=0),ROUND($F252*$H252,2),IF(AND(ISNUMBER($H252),$F252=0),ROUND(-$G252*$H252,2),IF(AND(ISTEXT($H252),$G252=0),ROUND($F252*RIGHT($H252,3),2),IF(AND(ISTEXT($H252),$F252=0),ROUND(-$G252*RIGHT($H252,3),2),"problème"))))))</f>
        <v>0.21</v>
      </c>
      <c r="J252" s="9">
        <f t="array" ref="J252">SUM(IF(($B252='POINTAGE COMPTES TVA'!B:B)*(ROUNDDOWN($I252,1)='POINTAGE COMPTES TVA'!H:H),'POINTAGE COMPTES TVA'!H:H,"erre"))</f>
        <v>0</v>
      </c>
      <c r="K252" s="11">
        <f>I252-J252</f>
        <v>0.21</v>
      </c>
    </row>
    <row r="253" spans="1:11" ht="15" customHeight="1" x14ac:dyDescent="0.2">
      <c r="A253" s="5" t="s">
        <v>11</v>
      </c>
      <c r="B253" s="6">
        <v>42584</v>
      </c>
      <c r="C253" s="5">
        <v>60630000</v>
      </c>
      <c r="D253" s="7" t="s">
        <v>14</v>
      </c>
      <c r="E253" s="8" t="s">
        <v>176</v>
      </c>
      <c r="F253" s="9">
        <v>63</v>
      </c>
      <c r="G253" s="9">
        <v>0</v>
      </c>
      <c r="H253" s="10">
        <v>5.5E-2</v>
      </c>
      <c r="I253" s="9">
        <f>IF($H253="exo","EXO",IF(OR(AND($F253=0,$G253=0),$H253=""),"",IF(AND(ISNUMBER($H253),$G253=0),ROUND($F253*$H253,2),IF(AND(ISNUMBER($H253),$F253=0),ROUND(-$G253*$H253,2),IF(AND(ISTEXT($H253),$G253=0),ROUND($F253*RIGHT($H253,3),2),IF(AND(ISTEXT($H253),$F253=0),ROUND(-$G253*RIGHT($H253,3),2),"problème"))))))</f>
        <v>3.47</v>
      </c>
      <c r="J253" s="9">
        <f t="array" ref="J253">SUM(IF(($B253='POINTAGE COMPTES TVA'!B:B)*(ROUNDDOWN($I253,1)='POINTAGE COMPTES TVA'!H:H),'POINTAGE COMPTES TVA'!H:H,"erre"))</f>
        <v>0</v>
      </c>
      <c r="K253" s="11">
        <f>I253-J253</f>
        <v>3.47</v>
      </c>
    </row>
    <row r="254" spans="1:11" ht="15" customHeight="1" x14ac:dyDescent="0.2">
      <c r="A254" s="5" t="s">
        <v>11</v>
      </c>
      <c r="B254" s="6">
        <v>42584</v>
      </c>
      <c r="C254" s="5">
        <v>61410000</v>
      </c>
      <c r="D254" s="7" t="s">
        <v>96</v>
      </c>
      <c r="E254" s="8" t="s">
        <v>176</v>
      </c>
      <c r="F254" s="9">
        <v>79</v>
      </c>
      <c r="G254" s="9">
        <v>0</v>
      </c>
      <c r="H254" s="10">
        <v>0.2</v>
      </c>
      <c r="I254" s="9">
        <f>IF($H254="exo","EXO",IF(OR(AND($F254=0,$G254=0),$H254=""),"",IF(AND(ISNUMBER($H254),$G254=0),ROUND($F254*$H254,2),IF(AND(ISNUMBER($H254),$F254=0),ROUND(-$G254*$H254,2),IF(AND(ISTEXT($H254),$G254=0),ROUND($F254*RIGHT($H254,3),2),IF(AND(ISTEXT($H254),$F254=0),ROUND(-$G254*RIGHT($H254,3),2),"problème"))))))</f>
        <v>15.8</v>
      </c>
      <c r="J254" s="9">
        <f t="array" ref="J254">SUM(IF(($B254='POINTAGE COMPTES TVA'!B:B)*(ROUNDDOWN($I254,1)='POINTAGE COMPTES TVA'!H:H),'POINTAGE COMPTES TVA'!H:H,"erre"))</f>
        <v>0</v>
      </c>
      <c r="K254" s="11">
        <f>I254-J254</f>
        <v>15.8</v>
      </c>
    </row>
    <row r="255" spans="1:11" ht="15" customHeight="1" x14ac:dyDescent="0.2">
      <c r="A255" s="5" t="s">
        <v>11</v>
      </c>
      <c r="B255" s="6">
        <v>42584</v>
      </c>
      <c r="C255" s="5">
        <v>61110000</v>
      </c>
      <c r="D255" s="7" t="s">
        <v>93</v>
      </c>
      <c r="E255" s="8" t="s">
        <v>176</v>
      </c>
      <c r="F255" s="9">
        <v>110</v>
      </c>
      <c r="G255" s="9">
        <v>0</v>
      </c>
      <c r="H255" s="10">
        <v>0.2</v>
      </c>
      <c r="I255" s="9">
        <f>IF($H255="exo","EXO",IF(OR(AND($F255=0,$G255=0),$H255=""),"",IF(AND(ISNUMBER($H255),$G255=0),ROUND($F255*$H255,2),IF(AND(ISNUMBER($H255),$F255=0),ROUND(-$G255*$H255,2),IF(AND(ISTEXT($H255),$G255=0),ROUND($F255*RIGHT($H255,3),2),IF(AND(ISTEXT($H255),$F255=0),ROUND(-$G255*RIGHT($H255,3),2),"problème"))))))</f>
        <v>22</v>
      </c>
      <c r="J255" s="9">
        <f t="array" ref="J255">SUM(IF(($B255='POINTAGE COMPTES TVA'!B:B)*(ROUNDDOWN($I255,1)='POINTAGE COMPTES TVA'!H:H),'POINTAGE COMPTES TVA'!H:H,"erre"))</f>
        <v>0</v>
      </c>
      <c r="K255" s="11">
        <f>I255-J255</f>
        <v>22</v>
      </c>
    </row>
    <row r="256" spans="1:11" ht="15" customHeight="1" x14ac:dyDescent="0.2">
      <c r="A256" s="5" t="s">
        <v>11</v>
      </c>
      <c r="B256" s="6">
        <v>42584</v>
      </c>
      <c r="C256" s="5">
        <v>61310000</v>
      </c>
      <c r="D256" s="7" t="s">
        <v>95</v>
      </c>
      <c r="E256" s="8" t="s">
        <v>176</v>
      </c>
      <c r="F256" s="9">
        <v>396</v>
      </c>
      <c r="G256" s="9">
        <v>0</v>
      </c>
      <c r="H256" s="10">
        <v>0.2</v>
      </c>
      <c r="I256" s="9">
        <f>IF($H256="exo","EXO",IF(OR(AND($F256=0,$G256=0),$H256=""),"",IF(AND(ISNUMBER($H256),$G256=0),ROUND($F256*$H256,2),IF(AND(ISNUMBER($H256),$F256=0),ROUND(-$G256*$H256,2),IF(AND(ISTEXT($H256),$G256=0),ROUND($F256*RIGHT($H256,3),2),IF(AND(ISTEXT($H256),$F256=0),ROUND(-$G256*RIGHT($H256,3),2),"problème"))))))</f>
        <v>79.2</v>
      </c>
      <c r="J256" s="9">
        <f t="array" ref="J256">SUM(IF(($B256='POINTAGE COMPTES TVA'!B:B)*(ROUNDDOWN($I256,1)='POINTAGE COMPTES TVA'!H:H),'POINTAGE COMPTES TVA'!H:H,"erre"))</f>
        <v>0</v>
      </c>
      <c r="K256" s="11">
        <f>I256-J256</f>
        <v>79.2</v>
      </c>
    </row>
    <row r="257" spans="1:11" ht="15" customHeight="1" x14ac:dyDescent="0.2">
      <c r="A257" s="5" t="s">
        <v>11</v>
      </c>
      <c r="B257" s="6">
        <v>42618</v>
      </c>
      <c r="C257" s="5">
        <v>61420000</v>
      </c>
      <c r="D257" s="7" t="s">
        <v>172</v>
      </c>
      <c r="E257" s="8" t="s">
        <v>179</v>
      </c>
      <c r="F257" s="9">
        <v>0.42</v>
      </c>
      <c r="G257" s="9">
        <v>0</v>
      </c>
      <c r="H257" s="10">
        <v>0.2</v>
      </c>
      <c r="I257" s="9">
        <f>IF($H257="exo","EXO",IF(OR(AND($F257=0,$G257=0),$H257=""),"",IF(AND(ISNUMBER($H257),$G257=0),ROUND($F257*$H257,2),IF(AND(ISNUMBER($H257),$F257=0),ROUND(-$G257*$H257,2),IF(AND(ISTEXT($H257),$G257=0),ROUND($F257*RIGHT($H257,3),2),IF(AND(ISTEXT($H257),$F257=0),ROUND(-$G257*RIGHT($H257,3),2),"problème"))))))</f>
        <v>0.08</v>
      </c>
      <c r="J257" s="9">
        <f t="array" ref="J257">SUM(IF(($B257='POINTAGE COMPTES TVA'!B:B)*(ROUNDDOWN($I257,1)='POINTAGE COMPTES TVA'!H:H),'POINTAGE COMPTES TVA'!H:H,"erre"))</f>
        <v>0</v>
      </c>
      <c r="K257" s="11">
        <f>I257-J257</f>
        <v>0.08</v>
      </c>
    </row>
    <row r="258" spans="1:11" ht="15" customHeight="1" x14ac:dyDescent="0.2">
      <c r="A258" s="5" t="s">
        <v>11</v>
      </c>
      <c r="B258" s="6">
        <v>42618</v>
      </c>
      <c r="C258" s="5">
        <v>61410000</v>
      </c>
      <c r="D258" s="7" t="s">
        <v>96</v>
      </c>
      <c r="E258" s="8" t="s">
        <v>179</v>
      </c>
      <c r="F258" s="9">
        <v>52</v>
      </c>
      <c r="G258" s="9">
        <v>0</v>
      </c>
      <c r="H258" s="10">
        <v>0.2</v>
      </c>
      <c r="I258" s="9">
        <f>IF($H258="exo","EXO",IF(OR(AND($F258=0,$G258=0),$H258=""),"",IF(AND(ISNUMBER($H258),$G258=0),ROUND($F258*$H258,2),IF(AND(ISNUMBER($H258),$F258=0),ROUND(-$G258*$H258,2),IF(AND(ISTEXT($H258),$G258=0),ROUND($F258*RIGHT($H258,3),2),IF(AND(ISTEXT($H258),$F258=0),ROUND(-$G258*RIGHT($H258,3),2),"problème"))))))</f>
        <v>10.4</v>
      </c>
      <c r="J258" s="9">
        <f t="array" ref="J258">SUM(IF(($B258='POINTAGE COMPTES TVA'!B:B)*(ROUNDDOWN($I258,1)='POINTAGE COMPTES TVA'!H:H),'POINTAGE COMPTES TVA'!H:H,"erre"))</f>
        <v>0</v>
      </c>
      <c r="K258" s="11">
        <f>I258-J258</f>
        <v>10.4</v>
      </c>
    </row>
    <row r="259" spans="1:11" ht="15" customHeight="1" x14ac:dyDescent="0.2">
      <c r="A259" s="5" t="s">
        <v>11</v>
      </c>
      <c r="B259" s="6">
        <v>42618</v>
      </c>
      <c r="C259" s="5">
        <v>61110000</v>
      </c>
      <c r="D259" s="7" t="s">
        <v>93</v>
      </c>
      <c r="E259" s="8" t="s">
        <v>179</v>
      </c>
      <c r="F259" s="9">
        <v>110</v>
      </c>
      <c r="G259" s="9">
        <v>0</v>
      </c>
      <c r="H259" s="10">
        <v>0.2</v>
      </c>
      <c r="I259" s="9">
        <f>IF($H259="exo","EXO",IF(OR(AND($F259=0,$G259=0),$H259=""),"",IF(AND(ISNUMBER($H259),$G259=0),ROUND($F259*$H259,2),IF(AND(ISNUMBER($H259),$F259=0),ROUND(-$G259*$H259,2),IF(AND(ISTEXT($H259),$G259=0),ROUND($F259*RIGHT($H259,3),2),IF(AND(ISTEXT($H259),$F259=0),ROUND(-$G259*RIGHT($H259,3),2),"problème"))))))</f>
        <v>22</v>
      </c>
      <c r="J259" s="9">
        <f t="array" ref="J259">SUM(IF(($B259='POINTAGE COMPTES TVA'!B:B)*(ROUNDDOWN($I259,1)='POINTAGE COMPTES TVA'!H:H),'POINTAGE COMPTES TVA'!H:H,"erre"))</f>
        <v>0</v>
      </c>
      <c r="K259" s="11">
        <f>I259-J259</f>
        <v>22</v>
      </c>
    </row>
    <row r="260" spans="1:11" ht="15" customHeight="1" x14ac:dyDescent="0.2">
      <c r="A260" s="5" t="s">
        <v>11</v>
      </c>
      <c r="B260" s="6">
        <v>42618</v>
      </c>
      <c r="C260" s="5">
        <v>61310000</v>
      </c>
      <c r="D260" s="7" t="s">
        <v>95</v>
      </c>
      <c r="E260" s="8" t="s">
        <v>179</v>
      </c>
      <c r="F260" s="9">
        <v>261</v>
      </c>
      <c r="G260" s="9">
        <v>0</v>
      </c>
      <c r="H260" s="10">
        <v>0.2</v>
      </c>
      <c r="I260" s="9">
        <f>IF($H260="exo","EXO",IF(OR(AND($F260=0,$G260=0),$H260=""),"",IF(AND(ISNUMBER($H260),$G260=0),ROUND($F260*$H260,2),IF(AND(ISNUMBER($H260),$F260=0),ROUND(-$G260*$H260,2),IF(AND(ISTEXT($H260),$G260=0),ROUND($F260*RIGHT($H260,3),2),IF(AND(ISTEXT($H260),$F260=0),ROUND(-$G260*RIGHT($H260,3),2),"problème"))))))</f>
        <v>52.2</v>
      </c>
      <c r="J260" s="9">
        <f t="array" ref="J260">SUM(IF(($B260='POINTAGE COMPTES TVA'!B:B)*(ROUNDDOWN($I260,1)='POINTAGE COMPTES TVA'!H:H),'POINTAGE COMPTES TVA'!H:H,"erre"))</f>
        <v>0</v>
      </c>
      <c r="K260" s="11">
        <f>I260-J260</f>
        <v>52.2</v>
      </c>
    </row>
    <row r="261" spans="1:11" ht="15" customHeight="1" x14ac:dyDescent="0.2">
      <c r="A261" s="5" t="s">
        <v>11</v>
      </c>
      <c r="B261" s="6">
        <v>42352</v>
      </c>
      <c r="C261" s="5">
        <v>61410000</v>
      </c>
      <c r="D261" s="7" t="s">
        <v>96</v>
      </c>
      <c r="E261" s="8" t="s">
        <v>94</v>
      </c>
      <c r="F261" s="9">
        <v>79</v>
      </c>
      <c r="G261" s="9">
        <v>0</v>
      </c>
      <c r="H261" s="10">
        <v>0.2</v>
      </c>
      <c r="I261" s="9">
        <f>IF($H261="exo","EXO",IF(OR(AND($F261=0,$G261=0),$H261=""),"",IF(AND(ISNUMBER($H261),$G261=0),ROUND($F261*$H261,2),IF(AND(ISNUMBER($H261),$F261=0),ROUND(-$G261*$H261,2),IF(AND(ISTEXT($H261),$G261=0),ROUND($F261*RIGHT($H261,3),2),IF(AND(ISTEXT($H261),$F261=0),ROUND(-$G261*RIGHT($H261,3),2),"problème"))))))</f>
        <v>15.8</v>
      </c>
      <c r="J261" s="9">
        <f t="array" ref="J261">SUM(IF(($B261='POINTAGE COMPTES TVA'!B:B)*(ROUNDDOWN($I261,1)='POINTAGE COMPTES TVA'!H:H),'POINTAGE COMPTES TVA'!H:H,"erre"))</f>
        <v>0</v>
      </c>
      <c r="K261" s="11">
        <f>I261-J261</f>
        <v>15.8</v>
      </c>
    </row>
    <row r="262" spans="1:11" ht="15" customHeight="1" x14ac:dyDescent="0.2">
      <c r="A262" s="5" t="s">
        <v>11</v>
      </c>
      <c r="B262" s="6">
        <v>42352</v>
      </c>
      <c r="C262" s="5">
        <v>61110000</v>
      </c>
      <c r="D262" s="7" t="s">
        <v>93</v>
      </c>
      <c r="E262" s="8" t="s">
        <v>94</v>
      </c>
      <c r="F262" s="9">
        <v>110</v>
      </c>
      <c r="G262" s="9">
        <v>0</v>
      </c>
      <c r="H262" s="10">
        <v>0.2</v>
      </c>
      <c r="I262" s="9">
        <f>IF($H262="exo","EXO",IF(OR(AND($F262=0,$G262=0),$H262=""),"",IF(AND(ISNUMBER($H262),$G262=0),ROUND($F262*$H262,2),IF(AND(ISNUMBER($H262),$F262=0),ROUND(-$G262*$H262,2),IF(AND(ISTEXT($H262),$G262=0),ROUND($F262*RIGHT($H262,3),2),IF(AND(ISTEXT($H262),$F262=0),ROUND(-$G262*RIGHT($H262,3),2),"problème"))))))</f>
        <v>22</v>
      </c>
      <c r="J262" s="9">
        <f t="array" ref="J262">SUM(IF(($B262='POINTAGE COMPTES TVA'!B:B)*(ROUNDDOWN($I262,1)='POINTAGE COMPTES TVA'!H:H),'POINTAGE COMPTES TVA'!H:H,"erre"))</f>
        <v>0</v>
      </c>
      <c r="K262" s="11">
        <f>I262-J262</f>
        <v>22</v>
      </c>
    </row>
    <row r="263" spans="1:11" ht="15" customHeight="1" x14ac:dyDescent="0.2">
      <c r="A263" s="5" t="s">
        <v>11</v>
      </c>
      <c r="B263" s="6">
        <v>42352</v>
      </c>
      <c r="C263" s="5">
        <v>61310000</v>
      </c>
      <c r="D263" s="7" t="s">
        <v>95</v>
      </c>
      <c r="E263" s="8" t="s">
        <v>94</v>
      </c>
      <c r="F263" s="9">
        <v>396</v>
      </c>
      <c r="G263" s="9">
        <v>0</v>
      </c>
      <c r="H263" s="10">
        <v>0.2</v>
      </c>
      <c r="I263" s="9">
        <f>IF($H263="exo","EXO",IF(OR(AND($F263=0,$G263=0),$H263=""),"",IF(AND(ISNUMBER($H263),$G263=0),ROUND($F263*$H263,2),IF(AND(ISNUMBER($H263),$F263=0),ROUND(-$G263*$H263,2),IF(AND(ISTEXT($H263),$G263=0),ROUND($F263*RIGHT($H263,3),2),IF(AND(ISTEXT($H263),$F263=0),ROUND(-$G263*RIGHT($H263,3),2),"problème"))))))</f>
        <v>79.2</v>
      </c>
      <c r="J263" s="9">
        <f t="array" ref="J263">SUM(IF(($B263='POINTAGE COMPTES TVA'!B:B)*(ROUNDDOWN($I263,1)='POINTAGE COMPTES TVA'!H:H),'POINTAGE COMPTES TVA'!H:H,"erre"))</f>
        <v>0</v>
      </c>
      <c r="K263" s="11">
        <f>I263-J263</f>
        <v>79.2</v>
      </c>
    </row>
    <row r="264" spans="1:11" ht="15" customHeight="1" x14ac:dyDescent="0.2">
      <c r="A264" s="5" t="s">
        <v>11</v>
      </c>
      <c r="B264" s="6">
        <v>42354</v>
      </c>
      <c r="C264" s="5">
        <v>60800000</v>
      </c>
      <c r="D264" s="7" t="s">
        <v>19</v>
      </c>
      <c r="E264" s="8" t="s">
        <v>36</v>
      </c>
      <c r="F264" s="9">
        <v>4.17</v>
      </c>
      <c r="G264" s="9">
        <v>0</v>
      </c>
      <c r="H264" s="10">
        <v>0.2</v>
      </c>
      <c r="I264" s="9">
        <f>IF($H264="exo","EXO",IF(OR(AND($F264=0,$G264=0),$H264=""),"",IF(AND(ISNUMBER($H264),$G264=0),ROUND($F264*$H264,2),IF(AND(ISNUMBER($H264),$F264=0),ROUND(-$G264*$H264,2),IF(AND(ISTEXT($H264),$G264=0),ROUND($F264*RIGHT($H264,3),2),IF(AND(ISTEXT($H264),$F264=0),ROUND(-$G264*RIGHT($H264,3),2),"problème"))))))</f>
        <v>0.83</v>
      </c>
      <c r="J264" s="9">
        <f t="array" ref="J264">SUM(IF(($B264='POINTAGE COMPTES TVA'!B:B)*(ROUNDDOWN($I264,1)='POINTAGE COMPTES TVA'!H:H),'POINTAGE COMPTES TVA'!H:H,"erre"))</f>
        <v>0.8</v>
      </c>
      <c r="K264" s="11">
        <f>I264-J264</f>
        <v>2.9999999999999916E-2</v>
      </c>
    </row>
    <row r="265" spans="1:11" ht="15" customHeight="1" x14ac:dyDescent="0.2">
      <c r="A265" s="5" t="s">
        <v>11</v>
      </c>
      <c r="B265" s="6">
        <v>42354</v>
      </c>
      <c r="C265" s="5">
        <v>60633000</v>
      </c>
      <c r="D265" s="7" t="s">
        <v>35</v>
      </c>
      <c r="E265" s="8" t="s">
        <v>36</v>
      </c>
      <c r="F265" s="9">
        <v>27.3</v>
      </c>
      <c r="G265" s="9">
        <v>0</v>
      </c>
      <c r="H265" s="10">
        <v>0.2</v>
      </c>
      <c r="I265" s="9">
        <f>IF($H265="exo","EXO",IF(OR(AND($F265=0,$G265=0),$H265=""),"",IF(AND(ISNUMBER($H265),$G265=0),ROUND($F265*$H265,2),IF(AND(ISNUMBER($H265),$F265=0),ROUND(-$G265*$H265,2),IF(AND(ISTEXT($H265),$G265=0),ROUND($F265*RIGHT($H265,3),2),IF(AND(ISTEXT($H265),$F265=0),ROUND(-$G265*RIGHT($H265,3),2),"problème"))))))</f>
        <v>5.46</v>
      </c>
      <c r="J265" s="9">
        <f t="array" ref="J265">SUM(IF(($B265='POINTAGE COMPTES TVA'!B:B)*(ROUNDDOWN($I265,1)='POINTAGE COMPTES TVA'!H:H),'POINTAGE COMPTES TVA'!H:H,"erre"))</f>
        <v>0</v>
      </c>
      <c r="K265" s="11">
        <f>I265-J265</f>
        <v>5.46</v>
      </c>
    </row>
    <row r="266" spans="1:11" ht="15" customHeight="1" x14ac:dyDescent="0.2">
      <c r="A266" s="5" t="s">
        <v>11</v>
      </c>
      <c r="B266" s="6">
        <v>42079</v>
      </c>
      <c r="C266" s="5">
        <v>60633000</v>
      </c>
      <c r="D266" s="7" t="s">
        <v>35</v>
      </c>
      <c r="E266" s="8" t="s">
        <v>36</v>
      </c>
      <c r="F266" s="9">
        <v>32.229999999999997</v>
      </c>
      <c r="G266" s="9">
        <v>0</v>
      </c>
      <c r="H266" s="10">
        <v>0.2</v>
      </c>
      <c r="I266" s="9">
        <f>IF($H266="exo","EXO",IF(OR(AND($F266=0,$G266=0),$H266=""),"",IF(AND(ISNUMBER($H266),$G266=0),ROUNDDOWN($F266*$H266,2),IF(AND(ISNUMBER($H266),$F266=0),ROUNDDOWN(-$G266*$H266,2),IF(AND(ISTEXT($H266),$G266=0),ROUNDDOWN($F266*RIGHT($H266,3),2),IF(AND(ISTEXT($H266),$F266=0),ROUNDDOWN(-$G266*RIGHT($H266,3),2),"problème"))))))</f>
        <v>6.44</v>
      </c>
      <c r="J266" s="9">
        <f t="array" ref="J266">SUM(IF(($B266='POINTAGE COMPTES TVA'!B:B)*(ROUNDDOWN($I266,1)='POINTAGE COMPTES TVA'!H:H),'POINTAGE COMPTES TVA'!H:H,"erre"))</f>
        <v>0</v>
      </c>
      <c r="K266" s="11">
        <f>IF(ISBLANK($I266),"",IF(ROUND($I266,2)=ROUND(J266,2),"",$I266-$J266))</f>
        <v>6.44</v>
      </c>
    </row>
    <row r="267" spans="1:11" ht="15" customHeight="1" x14ac:dyDescent="0.2">
      <c r="A267" s="5" t="s">
        <v>11</v>
      </c>
      <c r="B267" s="6">
        <v>42046</v>
      </c>
      <c r="C267" s="5">
        <v>61330000</v>
      </c>
      <c r="D267" s="7" t="s">
        <v>17</v>
      </c>
      <c r="E267" s="8" t="s">
        <v>18</v>
      </c>
      <c r="F267" s="9">
        <v>540</v>
      </c>
      <c r="G267" s="9">
        <v>0</v>
      </c>
      <c r="H267" s="10">
        <v>0.2</v>
      </c>
      <c r="I267" s="9">
        <f>IF($H267="exo","EXO",IF(OR(AND($F267=0,$G267=0),$H267=""),"",IF(AND(ISNUMBER($H267),$G267=0),$F267*$H267,IF(AND(ISNUMBER($H267),$F267=0),-$G267*$H267,IF(AND(ISTEXT($H267),$G267=0),$F267*RIGHT($H267,3),IF(AND(ISTEXT($H267),$F267=0),-$G267*RIGHT($H267,3),"problème"))))))</f>
        <v>108</v>
      </c>
      <c r="J267" s="9">
        <f t="array" ref="J267">SUM(IF(($B267='POINTAGE COMPTES TVA'!B:B)*(ROUNDDOWN($I267,1)='POINTAGE COMPTES TVA'!H:H),'POINTAGE COMPTES TVA'!H:H,"erre"))</f>
        <v>108</v>
      </c>
      <c r="K267" s="11" t="str">
        <f>IF(ISBLANK($I267),"",IF(ROUND($I267,2)=ROUND(J267,2),"",$I267-$J267))</f>
        <v/>
      </c>
    </row>
    <row r="268" spans="1:11" ht="15" customHeight="1" x14ac:dyDescent="0.2">
      <c r="A268" s="5" t="s">
        <v>11</v>
      </c>
      <c r="B268" s="6">
        <v>42529</v>
      </c>
      <c r="C268" s="5">
        <v>62514000</v>
      </c>
      <c r="D268" s="7" t="s">
        <v>141</v>
      </c>
      <c r="E268" s="8" t="s">
        <v>140</v>
      </c>
      <c r="F268" s="9">
        <v>5</v>
      </c>
      <c r="G268" s="9">
        <v>0</v>
      </c>
      <c r="H268" s="10">
        <v>0.2</v>
      </c>
      <c r="I268" s="9">
        <f>IF($H268="exo","EXO",IF(OR(AND($F268=0,$G268=0),$H268=""),"",IF(AND(ISNUMBER($H268),$G268=0),ROUND($F268*$H268,2),IF(AND(ISNUMBER($H268),$F268=0),ROUND(-$G268*$H268,2),IF(AND(ISTEXT($H268),$G268=0),ROUND($F268*RIGHT($H268,3),2),IF(AND(ISTEXT($H268),$F268=0),ROUND(-$G268*RIGHT($H268,3),2),"problème"))))))</f>
        <v>1</v>
      </c>
      <c r="J268" s="9">
        <f t="array" ref="J268">SUM(IF(($B268='POINTAGE COMPTES TVA'!B:B)*(ROUNDDOWN($I268,1)='POINTAGE COMPTES TVA'!H:H),'POINTAGE COMPTES TVA'!H:H,"erre"))</f>
        <v>1</v>
      </c>
      <c r="K268" s="11">
        <f>I268-J268</f>
        <v>0</v>
      </c>
    </row>
    <row r="269" spans="1:11" ht="15" customHeight="1" x14ac:dyDescent="0.2">
      <c r="A269" s="5" t="s">
        <v>11</v>
      </c>
      <c r="B269" s="6">
        <v>42529</v>
      </c>
      <c r="C269" s="5">
        <v>62501400</v>
      </c>
      <c r="D269" s="7" t="s">
        <v>139</v>
      </c>
      <c r="E269" s="8" t="s">
        <v>140</v>
      </c>
      <c r="F269" s="9">
        <v>7.63</v>
      </c>
      <c r="G269" s="9">
        <v>0</v>
      </c>
      <c r="H269" s="10">
        <v>0.2</v>
      </c>
      <c r="I269" s="9">
        <f>IF($H269="exo","EXO",IF(OR(AND($F269=0,$G269=0),$H269=""),"",IF(AND(ISNUMBER($H269),$G269=0),ROUND($F269*$H269,2),IF(AND(ISNUMBER($H269),$F269=0),ROUND(-$G269*$H269,2),IF(AND(ISTEXT($H269),$G269=0),ROUND($F269*RIGHT($H269,3),2),IF(AND(ISTEXT($H269),$F269=0),ROUND(-$G269*RIGHT($H269,3),2),"problème"))))))</f>
        <v>1.53</v>
      </c>
      <c r="J269" s="9">
        <f t="array" ref="J269">SUM(IF(($B269='POINTAGE COMPTES TVA'!B:B)*(ROUNDDOWN($I269,1)='POINTAGE COMPTES TVA'!H:H),'POINTAGE COMPTES TVA'!H:H,"erre"))</f>
        <v>0</v>
      </c>
      <c r="K269" s="11">
        <f>I269-J269</f>
        <v>1.53</v>
      </c>
    </row>
    <row r="270" spans="1:11" ht="15" customHeight="1" x14ac:dyDescent="0.2">
      <c r="A270" s="5" t="s">
        <v>11</v>
      </c>
      <c r="B270" s="6">
        <v>42639</v>
      </c>
      <c r="C270" s="5">
        <v>62300000</v>
      </c>
      <c r="D270" s="7" t="s">
        <v>21</v>
      </c>
      <c r="E270" s="8" t="s">
        <v>183</v>
      </c>
      <c r="F270" s="9">
        <v>1000</v>
      </c>
      <c r="G270" s="9">
        <v>0</v>
      </c>
      <c r="H270" s="10" t="s">
        <v>191</v>
      </c>
      <c r="I270" s="9" t="str">
        <f>IF($H270="exo","EXO",IF(OR(AND($F270=0,$G270=0),$H270=""),"",IF(AND(ISNUMBER($H270),$G270=0),ROUND($F270*$H270,2),IF(AND(ISNUMBER($H270),$F270=0),ROUND(-$G270*$H270,2),IF(AND(ISTEXT($H270),$G270=0),ROUND($F270*RIGHT($H270,3),2),IF(AND(ISTEXT($H270),$F270=0),ROUND(-$G270*RIGHT($H270,3),2),"problème"))))))</f>
        <v>EXO</v>
      </c>
      <c r="J270" s="9" t="e">
        <f t="array" ref="J270">SUM(IF(($B270='POINTAGE COMPTES TVA'!B:B)*(ROUNDDOWN($I270,1)='POINTAGE COMPTES TVA'!H:H),'POINTAGE COMPTES TVA'!H:H,"erre"))</f>
        <v>#VALUE!</v>
      </c>
      <c r="K270" s="11" t="e">
        <f>I270-J270</f>
        <v>#VALUE!</v>
      </c>
    </row>
    <row r="271" spans="1:11" ht="15" customHeight="1" x14ac:dyDescent="0.2">
      <c r="A271" s="5" t="s">
        <v>11</v>
      </c>
      <c r="B271" s="6">
        <v>42397</v>
      </c>
      <c r="C271" s="5">
        <v>60630000</v>
      </c>
      <c r="D271" s="7" t="s">
        <v>14</v>
      </c>
      <c r="E271" s="8" t="s">
        <v>102</v>
      </c>
      <c r="F271" s="9">
        <v>15.83</v>
      </c>
      <c r="G271" s="9">
        <v>0</v>
      </c>
      <c r="H271" s="10">
        <v>5.5E-2</v>
      </c>
      <c r="I271" s="9">
        <f>IF($H271="exo","EXO",IF(OR(AND($F271=0,$G271=0),$H271=""),"",IF(AND(ISNUMBER($H271),$G271=0),ROUND($F271*$H271,2),IF(AND(ISNUMBER($H271),$F271=0),ROUND(-$G271*$H271,2),IF(AND(ISTEXT($H271),$G271=0),ROUND($F271*RIGHT($H271,3),2),IF(AND(ISTEXT($H271),$F271=0),ROUND(-$G271*RIGHT($H271,3),2),"problème"))))))</f>
        <v>0.87</v>
      </c>
      <c r="J271" s="9">
        <f t="array" ref="J271">SUM(IF(($B271='POINTAGE COMPTES TVA'!B:B)*(ROUNDDOWN($I271,1)='POINTAGE COMPTES TVA'!H:H),'POINTAGE COMPTES TVA'!H:H,"erre"))</f>
        <v>0</v>
      </c>
      <c r="K271" s="11">
        <f>I271-J271</f>
        <v>0.87</v>
      </c>
    </row>
    <row r="272" spans="1:11" ht="15" customHeight="1" x14ac:dyDescent="0.2">
      <c r="A272" s="5" t="s">
        <v>11</v>
      </c>
      <c r="B272" s="6">
        <v>42349</v>
      </c>
      <c r="C272" s="5">
        <v>62501000</v>
      </c>
      <c r="D272" s="7" t="s">
        <v>43</v>
      </c>
      <c r="E272" s="8" t="s">
        <v>92</v>
      </c>
      <c r="F272" s="9">
        <v>245</v>
      </c>
      <c r="G272" s="9">
        <v>0</v>
      </c>
      <c r="H272" s="10">
        <v>5.5E-2</v>
      </c>
      <c r="I272" s="9">
        <f>IF($H272="exo","EXO",IF(OR(AND($F272=0,$G272=0),$H272=""),"",IF(AND(ISNUMBER($H272),$G272=0),ROUND($F272*$H272,2),IF(AND(ISNUMBER($H272),$F272=0),ROUND(-$G272*$H272,2),IF(AND(ISTEXT($H272),$G272=0),ROUND($F272*RIGHT($H272,3),2),IF(AND(ISTEXT($H272),$F272=0),ROUND(-$G272*RIGHT($H272,3),2),"problème"))))))</f>
        <v>13.48</v>
      </c>
      <c r="J272" s="9">
        <f t="array" ref="J272">SUM(IF(($B272='POINTAGE COMPTES TVA'!B:B)*(ROUNDDOWN($I272,1)='POINTAGE COMPTES TVA'!H:H),'POINTAGE COMPTES TVA'!H:H,"erre"))</f>
        <v>0</v>
      </c>
      <c r="K272" s="11">
        <f>I272-J272</f>
        <v>13.48</v>
      </c>
    </row>
    <row r="273" spans="1:11" ht="15" customHeight="1" x14ac:dyDescent="0.2">
      <c r="A273" s="5" t="s">
        <v>11</v>
      </c>
      <c r="B273" s="6">
        <v>42517</v>
      </c>
      <c r="C273" s="5">
        <v>62240000</v>
      </c>
      <c r="D273" s="7" t="s">
        <v>124</v>
      </c>
      <c r="E273" s="8" t="s">
        <v>123</v>
      </c>
      <c r="F273" s="9">
        <v>14</v>
      </c>
      <c r="G273" s="9">
        <v>0</v>
      </c>
      <c r="H273" s="10">
        <v>0.2</v>
      </c>
      <c r="I273" s="9">
        <f>IF($H273="exo","EXO",IF(OR(AND($F273=0,$G273=0),$H273=""),"",IF(AND(ISNUMBER($H273),$G273=0),ROUND($F273*$H273,2),IF(AND(ISNUMBER($H273),$F273=0),ROUND(-$G273*$H273,2),IF(AND(ISTEXT($H273),$G273=0),ROUND($F273*RIGHT($H273,3),2),IF(AND(ISTEXT($H273),$F273=0),ROUND(-$G273*RIGHT($H273,3),2),"problème"))))))</f>
        <v>2.8</v>
      </c>
      <c r="J273" s="9">
        <f t="array" ref="J273">SUM(IF(($B273='POINTAGE COMPTES TVA'!B:B)*(ROUNDDOWN($I273,1)='POINTAGE COMPTES TVA'!H:H),'POINTAGE COMPTES TVA'!H:H,"erre"))</f>
        <v>0</v>
      </c>
      <c r="K273" s="11">
        <f>I273-J273</f>
        <v>2.8</v>
      </c>
    </row>
    <row r="274" spans="1:11" ht="15" customHeight="1" x14ac:dyDescent="0.2">
      <c r="A274" s="5" t="s">
        <v>11</v>
      </c>
      <c r="B274" s="6">
        <v>42517</v>
      </c>
      <c r="C274" s="5">
        <v>60800000</v>
      </c>
      <c r="D274" s="7" t="s">
        <v>19</v>
      </c>
      <c r="E274" s="8" t="s">
        <v>123</v>
      </c>
      <c r="F274" s="9">
        <v>35</v>
      </c>
      <c r="G274" s="9">
        <v>0</v>
      </c>
      <c r="H274" s="10">
        <v>0.2</v>
      </c>
      <c r="I274" s="9">
        <f>IF($H274="exo","EXO",IF(OR(AND($F274=0,$G274=0),$H274=""),"",IF(AND(ISNUMBER($H274),$G274=0),ROUND($F274*$H274,2),IF(AND(ISNUMBER($H274),$F274=0),ROUND(-$G274*$H274,2),IF(AND(ISTEXT($H274),$G274=0),ROUND($F274*RIGHT($H274,3),2),IF(AND(ISTEXT($H274),$F274=0),ROUND(-$G274*RIGHT($H274,3),2),"problème"))))))</f>
        <v>7</v>
      </c>
      <c r="J274" s="9">
        <f t="array" ref="J274">SUM(IF(($B274='POINTAGE COMPTES TVA'!B:B)*(ROUNDDOWN($I274,1)='POINTAGE COMPTES TVA'!H:H),'POINTAGE COMPTES TVA'!H:H,"erre"))</f>
        <v>0</v>
      </c>
      <c r="K274" s="11">
        <f>I274-J274</f>
        <v>7</v>
      </c>
    </row>
    <row r="275" spans="1:11" ht="15" customHeight="1" x14ac:dyDescent="0.2">
      <c r="A275" s="5" t="s">
        <v>11</v>
      </c>
      <c r="B275" s="6">
        <v>42075</v>
      </c>
      <c r="C275" s="5">
        <v>61330000</v>
      </c>
      <c r="D275" s="7" t="s">
        <v>17</v>
      </c>
      <c r="E275" s="8" t="s">
        <v>31</v>
      </c>
      <c r="F275" s="9">
        <v>371.44</v>
      </c>
      <c r="G275" s="9">
        <v>0</v>
      </c>
      <c r="H275" s="10">
        <v>0.2</v>
      </c>
      <c r="I275" s="9">
        <f>IF($H275="exo","EXO",IF(OR(AND($F275=0,$G275=0),$H275=""),"",IF(AND(ISNUMBER($H275),$G275=0),$F275*$H275,IF(AND(ISNUMBER($H275),$F275=0),-$G275*$H275,IF(AND(ISTEXT($H275),$G275=0),$F275*RIGHT($H275,3),IF(AND(ISTEXT($H275),$F275=0),-$G275*RIGHT($H275,3),"problème"))))))</f>
        <v>74.287999999999997</v>
      </c>
      <c r="J275" s="9">
        <f t="array" ref="J275">SUM(IF(($B275='POINTAGE COMPTES TVA'!B:B)*(ROUNDDOWN($I275,1)='POINTAGE COMPTES TVA'!H:H),'POINTAGE COMPTES TVA'!H:H,"erre"))</f>
        <v>74.2</v>
      </c>
      <c r="K275" s="11">
        <f>IF(ISBLANK($I275),"",IF(ROUND($I275,2)=ROUND(J275,2),"",$I275-$J275))</f>
        <v>8.7999999999993861E-2</v>
      </c>
    </row>
    <row r="276" spans="1:11" ht="15" customHeight="1" x14ac:dyDescent="0.2">
      <c r="A276" s="5" t="s">
        <v>11</v>
      </c>
      <c r="B276" s="6">
        <v>42181</v>
      </c>
      <c r="C276" s="5">
        <v>62400000</v>
      </c>
      <c r="D276" s="7" t="s">
        <v>76</v>
      </c>
      <c r="E276" s="8" t="s">
        <v>77</v>
      </c>
      <c r="F276" s="9">
        <v>69.5</v>
      </c>
      <c r="G276" s="9">
        <v>0</v>
      </c>
      <c r="H276" s="10" t="s">
        <v>191</v>
      </c>
      <c r="I276" s="9" t="str">
        <f>IF($H276="exo","EXO",IF(OR(AND($F276=0,$G276=0),$H276=""),"",IF(AND(ISNUMBER($H276),$G276=0),ROUND($F276*$H276,2),IF(AND(ISNUMBER($H276),$F276=0),ROUND(-$G276*$H276,2),IF(AND(ISTEXT($H276),$G276=0),ROUND($F276*RIGHT($H276,3),2),IF(AND(ISTEXT($H276),$F276=0),ROUND(-$G276*RIGHT($H276,3),2),"problème"))))))</f>
        <v>EXO</v>
      </c>
      <c r="J276" s="9" t="e">
        <f t="array" ref="J276">SUM(IF(($B276='POINTAGE COMPTES TVA'!B:B)*(ROUNDDOWN($I276,1)='POINTAGE COMPTES TVA'!H:H),'POINTAGE COMPTES TVA'!H:H,"erre"))</f>
        <v>#VALUE!</v>
      </c>
      <c r="K276" s="11" t="e">
        <f>I276-J276</f>
        <v>#VALUE!</v>
      </c>
    </row>
  </sheetData>
  <sheetProtection insertColumns="0" insertRows="0" deleteColumns="0" deleteRows="0" selectLockedCells="1" sort="0" autoFilter="0"/>
  <sortState ref="A2:K276">
    <sortCondition ref="E1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833"/>
  <sheetViews>
    <sheetView workbookViewId="0">
      <selection activeCell="I2" sqref="I2"/>
    </sheetView>
  </sheetViews>
  <sheetFormatPr baseColWidth="10" defaultColWidth="11.42578125" defaultRowHeight="12.75" x14ac:dyDescent="0.2"/>
  <cols>
    <col min="1" max="1" width="18" customWidth="1"/>
    <col min="2" max="2" width="15.28515625" customWidth="1"/>
    <col min="3" max="3" width="12.7109375" customWidth="1"/>
    <col min="4" max="4" width="25.140625" customWidth="1"/>
    <col min="5" max="5" width="41.85546875" customWidth="1"/>
    <col min="6" max="9" width="16.7109375" customWidth="1"/>
  </cols>
  <sheetData>
    <row r="1" spans="1:13" ht="32.25" customHeight="1" thickTop="1" thickBot="1" x14ac:dyDescent="0.25">
      <c r="A1" s="1" t="s">
        <v>0</v>
      </c>
      <c r="B1" s="12" t="s">
        <v>1</v>
      </c>
      <c r="C1" s="1" t="s">
        <v>2</v>
      </c>
      <c r="D1" s="1" t="s">
        <v>3</v>
      </c>
      <c r="E1" s="12" t="s">
        <v>4</v>
      </c>
      <c r="F1" s="12" t="s">
        <v>5</v>
      </c>
      <c r="G1" s="12" t="s">
        <v>6</v>
      </c>
      <c r="H1" s="12" t="s">
        <v>193</v>
      </c>
      <c r="I1" s="12" t="s">
        <v>194</v>
      </c>
      <c r="M1" s="13" t="s">
        <v>195</v>
      </c>
    </row>
    <row r="2" spans="1:13" ht="14.1" customHeight="1" thickTop="1" x14ac:dyDescent="0.2">
      <c r="A2" s="5" t="s">
        <v>11</v>
      </c>
      <c r="B2" s="6">
        <v>42083</v>
      </c>
      <c r="C2" s="5">
        <v>44566000</v>
      </c>
      <c r="D2" s="7" t="s">
        <v>190</v>
      </c>
      <c r="E2" s="8" t="s">
        <v>47</v>
      </c>
      <c r="F2" s="9">
        <v>47.31</v>
      </c>
      <c r="G2" s="9">
        <v>0</v>
      </c>
      <c r="H2" s="9">
        <f>ROUNDDOWN(F2,1)</f>
        <v>47.3</v>
      </c>
      <c r="I2" s="9">
        <f>ROUND(G2,1)</f>
        <v>0</v>
      </c>
    </row>
    <row r="3" spans="1:13" ht="14.1" customHeight="1" x14ac:dyDescent="0.2">
      <c r="A3" s="5" t="s">
        <v>11</v>
      </c>
      <c r="B3" s="6">
        <v>42097</v>
      </c>
      <c r="C3" s="5">
        <v>44566000</v>
      </c>
      <c r="D3" s="7" t="s">
        <v>190</v>
      </c>
      <c r="E3" s="8" t="s">
        <v>65</v>
      </c>
      <c r="F3" s="9">
        <v>83.33</v>
      </c>
      <c r="G3" s="9">
        <v>0</v>
      </c>
      <c r="H3" s="9">
        <f>ROUNDDOWN(F3,1)</f>
        <v>83.3</v>
      </c>
      <c r="I3" s="9">
        <f>ROUND(G3,1)</f>
        <v>0</v>
      </c>
    </row>
    <row r="4" spans="1:13" ht="14.1" customHeight="1" x14ac:dyDescent="0.2">
      <c r="A4" s="5" t="s">
        <v>11</v>
      </c>
      <c r="B4" s="6">
        <v>42393</v>
      </c>
      <c r="C4" s="5">
        <v>44566000</v>
      </c>
      <c r="D4" s="7" t="s">
        <v>190</v>
      </c>
      <c r="E4" s="8" t="s">
        <v>100</v>
      </c>
      <c r="F4" s="9">
        <v>8.4</v>
      </c>
      <c r="G4" s="9">
        <v>0</v>
      </c>
      <c r="H4" s="9">
        <f>ROUNDDOWN(F4,1)</f>
        <v>8.4</v>
      </c>
      <c r="I4" s="9">
        <f>ROUND(G4,1)</f>
        <v>0</v>
      </c>
    </row>
    <row r="5" spans="1:13" ht="14.1" customHeight="1" x14ac:dyDescent="0.2">
      <c r="A5" s="5" t="s">
        <v>11</v>
      </c>
      <c r="B5" s="6">
        <v>42354</v>
      </c>
      <c r="C5" s="5">
        <v>44566000</v>
      </c>
      <c r="D5" s="7" t="s">
        <v>190</v>
      </c>
      <c r="E5" s="8" t="s">
        <v>97</v>
      </c>
      <c r="F5" s="9">
        <v>0.83</v>
      </c>
      <c r="G5" s="9">
        <v>0</v>
      </c>
      <c r="H5" s="9">
        <f>ROUNDDOWN(F5,1)</f>
        <v>0.8</v>
      </c>
      <c r="I5" s="9">
        <f>ROUND(G5,1)</f>
        <v>0</v>
      </c>
    </row>
    <row r="6" spans="1:13" ht="14.1" customHeight="1" x14ac:dyDescent="0.2">
      <c r="A6" s="5" t="s">
        <v>11</v>
      </c>
      <c r="B6" s="6">
        <v>42080</v>
      </c>
      <c r="C6" s="5">
        <v>44566000</v>
      </c>
      <c r="D6" s="7" t="s">
        <v>190</v>
      </c>
      <c r="E6" s="8" t="s">
        <v>37</v>
      </c>
      <c r="F6" s="9">
        <v>43.17</v>
      </c>
      <c r="G6" s="9">
        <v>0</v>
      </c>
      <c r="H6" s="9">
        <f>ROUNDDOWN(F6,1)</f>
        <v>43.1</v>
      </c>
      <c r="I6" s="9">
        <f>ROUND(G6,1)</f>
        <v>0</v>
      </c>
    </row>
    <row r="7" spans="1:13" ht="14.1" customHeight="1" x14ac:dyDescent="0.2">
      <c r="A7" s="5" t="s">
        <v>11</v>
      </c>
      <c r="B7" s="6">
        <v>42086</v>
      </c>
      <c r="C7" s="5">
        <v>44566000</v>
      </c>
      <c r="D7" s="7" t="s">
        <v>190</v>
      </c>
      <c r="E7" s="8" t="s">
        <v>56</v>
      </c>
      <c r="F7" s="9">
        <v>17.84</v>
      </c>
      <c r="G7" s="9">
        <v>0</v>
      </c>
      <c r="H7" s="9">
        <f>ROUNDDOWN(F7,1)</f>
        <v>17.8</v>
      </c>
      <c r="I7" s="9">
        <f>ROUND(G7,1)</f>
        <v>0</v>
      </c>
    </row>
    <row r="8" spans="1:13" ht="14.1" customHeight="1" x14ac:dyDescent="0.2">
      <c r="A8" s="5" t="s">
        <v>11</v>
      </c>
      <c r="B8" s="6">
        <v>42086</v>
      </c>
      <c r="C8" s="5">
        <v>44566000</v>
      </c>
      <c r="D8" s="7" t="s">
        <v>190</v>
      </c>
      <c r="E8" s="8" t="s">
        <v>58</v>
      </c>
      <c r="F8" s="9">
        <v>32.270000000000003</v>
      </c>
      <c r="G8" s="9">
        <v>0</v>
      </c>
      <c r="H8" s="9">
        <f>ROUNDDOWN(F8,1)</f>
        <v>32.200000000000003</v>
      </c>
      <c r="I8" s="9">
        <f>ROUND(G8,1)</f>
        <v>0</v>
      </c>
    </row>
    <row r="9" spans="1:13" ht="14.1" customHeight="1" x14ac:dyDescent="0.2">
      <c r="A9" s="5" t="s">
        <v>11</v>
      </c>
      <c r="B9" s="6">
        <v>42329</v>
      </c>
      <c r="C9" s="5">
        <v>44566000</v>
      </c>
      <c r="D9" s="7" t="s">
        <v>190</v>
      </c>
      <c r="E9" s="8" t="s">
        <v>87</v>
      </c>
      <c r="F9" s="9">
        <v>12.5</v>
      </c>
      <c r="G9" s="9">
        <v>0</v>
      </c>
      <c r="H9" s="9">
        <f>ROUNDDOWN(F9,1)</f>
        <v>12.5</v>
      </c>
      <c r="I9" s="9">
        <f>ROUND(G9,1)</f>
        <v>0</v>
      </c>
    </row>
    <row r="10" spans="1:13" ht="14.1" customHeight="1" x14ac:dyDescent="0.2">
      <c r="A10" s="5" t="s">
        <v>11</v>
      </c>
      <c r="B10" s="6">
        <v>42552</v>
      </c>
      <c r="C10" s="5">
        <v>44566000</v>
      </c>
      <c r="D10" s="7" t="s">
        <v>190</v>
      </c>
      <c r="E10" s="8" t="s">
        <v>169</v>
      </c>
      <c r="F10" s="9">
        <v>14.34</v>
      </c>
      <c r="G10" s="9">
        <v>0</v>
      </c>
      <c r="H10" s="9">
        <f>ROUNDDOWN(F10,1)</f>
        <v>14.3</v>
      </c>
      <c r="I10" s="9">
        <f>ROUND(G10,1)</f>
        <v>0</v>
      </c>
    </row>
    <row r="11" spans="1:13" ht="14.1" customHeight="1" x14ac:dyDescent="0.2">
      <c r="A11" s="5" t="s">
        <v>11</v>
      </c>
      <c r="B11" s="6">
        <v>42492</v>
      </c>
      <c r="C11" s="5">
        <v>44566000</v>
      </c>
      <c r="D11" s="7" t="s">
        <v>190</v>
      </c>
      <c r="E11" s="8" t="s">
        <v>117</v>
      </c>
      <c r="F11" s="9">
        <v>3.49</v>
      </c>
      <c r="G11" s="9">
        <v>0</v>
      </c>
      <c r="H11" s="9">
        <f>ROUNDDOWN(F11,1)</f>
        <v>3.4</v>
      </c>
      <c r="I11" s="9">
        <f>ROUND(G11,1)</f>
        <v>0</v>
      </c>
    </row>
    <row r="12" spans="1:13" ht="14.1" customHeight="1" x14ac:dyDescent="0.2">
      <c r="A12" s="5" t="s">
        <v>11</v>
      </c>
      <c r="B12" s="6">
        <v>42522</v>
      </c>
      <c r="C12" s="5">
        <v>44566000</v>
      </c>
      <c r="D12" s="7" t="s">
        <v>190</v>
      </c>
      <c r="E12" s="8" t="s">
        <v>128</v>
      </c>
      <c r="F12" s="9">
        <v>35.92</v>
      </c>
      <c r="G12" s="9">
        <v>0</v>
      </c>
      <c r="H12" s="9">
        <f>ROUNDDOWN(F12,1)</f>
        <v>35.9</v>
      </c>
      <c r="I12" s="9">
        <f>ROUND(G12,1)</f>
        <v>0</v>
      </c>
    </row>
    <row r="13" spans="1:13" ht="14.1" customHeight="1" x14ac:dyDescent="0.2">
      <c r="A13" s="5" t="s">
        <v>11</v>
      </c>
      <c r="B13" s="6">
        <v>42073</v>
      </c>
      <c r="C13" s="5">
        <v>44566000</v>
      </c>
      <c r="D13" s="7" t="s">
        <v>190</v>
      </c>
      <c r="E13" s="8" t="s">
        <v>26</v>
      </c>
      <c r="F13" s="9">
        <v>6.7</v>
      </c>
      <c r="G13" s="9">
        <v>0</v>
      </c>
      <c r="H13" s="9">
        <f>ROUNDDOWN(F13,1)</f>
        <v>6.7</v>
      </c>
      <c r="I13" s="9">
        <f>ROUND(G13,1)</f>
        <v>0</v>
      </c>
    </row>
    <row r="14" spans="1:13" ht="14.1" customHeight="1" x14ac:dyDescent="0.2">
      <c r="A14" s="5" t="s">
        <v>11</v>
      </c>
      <c r="B14" s="6">
        <v>42069</v>
      </c>
      <c r="C14" s="5">
        <v>44566000</v>
      </c>
      <c r="D14" s="7" t="s">
        <v>190</v>
      </c>
      <c r="E14" s="8" t="s">
        <v>26</v>
      </c>
      <c r="F14" s="9">
        <v>8.33</v>
      </c>
      <c r="G14" s="9">
        <v>0</v>
      </c>
      <c r="H14" s="9">
        <f>ROUNDDOWN(F14,1)</f>
        <v>8.3000000000000007</v>
      </c>
      <c r="I14" s="9">
        <f>ROUND(G14,1)</f>
        <v>0</v>
      </c>
    </row>
    <row r="15" spans="1:13" ht="14.1" customHeight="1" x14ac:dyDescent="0.2">
      <c r="A15" s="5" t="s">
        <v>11</v>
      </c>
      <c r="B15" s="6">
        <v>42066</v>
      </c>
      <c r="C15" s="5">
        <v>44566000</v>
      </c>
      <c r="D15" s="7" t="s">
        <v>190</v>
      </c>
      <c r="E15" s="8" t="s">
        <v>25</v>
      </c>
      <c r="F15" s="9">
        <v>7.6</v>
      </c>
      <c r="G15" s="9">
        <v>0</v>
      </c>
      <c r="H15" s="9">
        <f>ROUNDDOWN(F15,1)</f>
        <v>7.6</v>
      </c>
      <c r="I15" s="9">
        <f>ROUND(G15,1)</f>
        <v>0</v>
      </c>
    </row>
    <row r="16" spans="1:13" ht="14.1" customHeight="1" x14ac:dyDescent="0.2">
      <c r="A16" s="5" t="s">
        <v>11</v>
      </c>
      <c r="B16" s="6">
        <v>42080</v>
      </c>
      <c r="C16" s="5">
        <v>44566000</v>
      </c>
      <c r="D16" s="7" t="s">
        <v>190</v>
      </c>
      <c r="E16" s="8" t="s">
        <v>38</v>
      </c>
      <c r="F16" s="9">
        <v>90.2</v>
      </c>
      <c r="G16" s="9">
        <v>0</v>
      </c>
      <c r="H16" s="9">
        <f>ROUNDDOWN(F16,1)</f>
        <v>90.2</v>
      </c>
      <c r="I16" s="9">
        <f>ROUND(G16,1)</f>
        <v>0</v>
      </c>
    </row>
    <row r="17" spans="1:9" ht="14.1" customHeight="1" x14ac:dyDescent="0.2">
      <c r="A17" s="5" t="s">
        <v>11</v>
      </c>
      <c r="B17" s="6">
        <v>42036</v>
      </c>
      <c r="C17" s="5">
        <v>44566000</v>
      </c>
      <c r="D17" s="7" t="s">
        <v>190</v>
      </c>
      <c r="E17" s="8" t="s">
        <v>13</v>
      </c>
      <c r="F17" s="9">
        <v>110</v>
      </c>
      <c r="G17" s="9">
        <v>0</v>
      </c>
      <c r="H17" s="9">
        <f>ROUNDDOWN(F17,1)</f>
        <v>110</v>
      </c>
      <c r="I17" s="9">
        <f>ROUNDDOWN(G17,2)</f>
        <v>0</v>
      </c>
    </row>
    <row r="18" spans="1:9" ht="14.1" customHeight="1" x14ac:dyDescent="0.2">
      <c r="A18" s="5" t="s">
        <v>11</v>
      </c>
      <c r="B18" s="6">
        <v>42064</v>
      </c>
      <c r="C18" s="5">
        <v>44566000</v>
      </c>
      <c r="D18" s="7" t="s">
        <v>190</v>
      </c>
      <c r="E18" s="8" t="s">
        <v>24</v>
      </c>
      <c r="F18" s="9">
        <v>110</v>
      </c>
      <c r="G18" s="9">
        <v>0</v>
      </c>
      <c r="H18" s="9">
        <f>ROUNDDOWN(F18,1)</f>
        <v>110</v>
      </c>
      <c r="I18" s="9">
        <f>ROUND(G18,1)</f>
        <v>0</v>
      </c>
    </row>
    <row r="19" spans="1:9" ht="14.1" customHeight="1" x14ac:dyDescent="0.2">
      <c r="A19" s="5" t="s">
        <v>11</v>
      </c>
      <c r="B19" s="6">
        <v>42156</v>
      </c>
      <c r="C19" s="5">
        <v>44566000</v>
      </c>
      <c r="D19" s="7" t="s">
        <v>190</v>
      </c>
      <c r="E19" s="8" t="s">
        <v>74</v>
      </c>
      <c r="F19" s="9">
        <v>14.82</v>
      </c>
      <c r="G19" s="9">
        <v>0</v>
      </c>
      <c r="H19" s="9">
        <f>ROUNDDOWN(F19,1)</f>
        <v>14.8</v>
      </c>
      <c r="I19" s="9">
        <f>ROUND(G19,1)</f>
        <v>0</v>
      </c>
    </row>
    <row r="20" spans="1:9" ht="14.1" customHeight="1" x14ac:dyDescent="0.2">
      <c r="A20" s="5" t="s">
        <v>11</v>
      </c>
      <c r="B20" s="6">
        <v>42109</v>
      </c>
      <c r="C20" s="5">
        <v>44566000</v>
      </c>
      <c r="D20" s="7" t="s">
        <v>190</v>
      </c>
      <c r="E20" s="8" t="s">
        <v>67</v>
      </c>
      <c r="F20" s="9">
        <v>110</v>
      </c>
      <c r="G20" s="9">
        <v>0</v>
      </c>
      <c r="H20" s="9">
        <f>ROUNDDOWN(F20,1)</f>
        <v>110</v>
      </c>
      <c r="I20" s="9">
        <f>ROUND(G20,1)</f>
        <v>0</v>
      </c>
    </row>
    <row r="21" spans="1:9" ht="14.1" customHeight="1" x14ac:dyDescent="0.2">
      <c r="A21" s="5" t="s">
        <v>11</v>
      </c>
      <c r="B21" s="6">
        <v>42125</v>
      </c>
      <c r="C21" s="5">
        <v>44566000</v>
      </c>
      <c r="D21" s="7" t="s">
        <v>190</v>
      </c>
      <c r="E21" s="8" t="s">
        <v>72</v>
      </c>
      <c r="F21" s="9">
        <v>110</v>
      </c>
      <c r="G21" s="9">
        <v>0</v>
      </c>
      <c r="H21" s="9">
        <f>ROUNDDOWN(F21,1)</f>
        <v>110</v>
      </c>
      <c r="I21" s="9">
        <f>ROUND(G21,1)</f>
        <v>0</v>
      </c>
    </row>
    <row r="22" spans="1:9" ht="14.1" customHeight="1" x14ac:dyDescent="0.2">
      <c r="A22" s="5" t="s">
        <v>11</v>
      </c>
      <c r="B22" s="6">
        <v>42156</v>
      </c>
      <c r="C22" s="5">
        <v>44566000</v>
      </c>
      <c r="D22" s="7" t="s">
        <v>190</v>
      </c>
      <c r="E22" s="8" t="s">
        <v>75</v>
      </c>
      <c r="F22" s="9">
        <v>110</v>
      </c>
      <c r="G22" s="9">
        <v>0</v>
      </c>
      <c r="H22" s="9">
        <f>ROUNDDOWN(F22,1)</f>
        <v>110</v>
      </c>
      <c r="I22" s="9">
        <f>ROUND(G22,1)</f>
        <v>0</v>
      </c>
    </row>
    <row r="23" spans="1:9" ht="14.1" customHeight="1" x14ac:dyDescent="0.2">
      <c r="A23" s="5" t="s">
        <v>11</v>
      </c>
      <c r="B23" s="6">
        <v>42060</v>
      </c>
      <c r="C23" s="5">
        <v>44566000</v>
      </c>
      <c r="D23" s="7" t="s">
        <v>190</v>
      </c>
      <c r="E23" s="8" t="s">
        <v>20</v>
      </c>
      <c r="F23" s="9">
        <v>51.17</v>
      </c>
      <c r="G23" s="9">
        <v>0</v>
      </c>
      <c r="H23" s="9">
        <f>ROUNDDOWN(F23,1)</f>
        <v>51.1</v>
      </c>
      <c r="I23" s="9">
        <f>ROUND(G23,1)</f>
        <v>0</v>
      </c>
    </row>
    <row r="24" spans="1:9" ht="14.1" customHeight="1" x14ac:dyDescent="0.2">
      <c r="A24" s="5" t="s">
        <v>11</v>
      </c>
      <c r="B24" s="6">
        <v>42321</v>
      </c>
      <c r="C24" s="5">
        <v>44566000</v>
      </c>
      <c r="D24" s="7" t="s">
        <v>190</v>
      </c>
      <c r="E24" s="8" t="s">
        <v>85</v>
      </c>
      <c r="F24" s="9">
        <v>4.96</v>
      </c>
      <c r="G24" s="9">
        <v>0</v>
      </c>
      <c r="H24" s="9">
        <f>ROUNDDOWN(F24,1)</f>
        <v>4.9000000000000004</v>
      </c>
      <c r="I24" s="9">
        <f>ROUND(G24,1)</f>
        <v>0</v>
      </c>
    </row>
    <row r="25" spans="1:9" ht="14.1" customHeight="1" x14ac:dyDescent="0.2">
      <c r="A25" s="5" t="s">
        <v>11</v>
      </c>
      <c r="B25" s="6">
        <v>42042</v>
      </c>
      <c r="C25" s="5">
        <v>44566000</v>
      </c>
      <c r="D25" s="7" t="s">
        <v>190</v>
      </c>
      <c r="E25" s="19" t="s">
        <v>15</v>
      </c>
      <c r="F25" s="9">
        <v>38.200000000000003</v>
      </c>
      <c r="G25" s="9">
        <v>0</v>
      </c>
      <c r="H25" s="20">
        <f>ROUNDDOWN(F25,1)</f>
        <v>38.200000000000003</v>
      </c>
      <c r="I25" s="9">
        <f>ROUND(G25,1)</f>
        <v>0</v>
      </c>
    </row>
    <row r="26" spans="1:9" ht="14.1" customHeight="1" x14ac:dyDescent="0.2">
      <c r="A26" s="5" t="s">
        <v>11</v>
      </c>
      <c r="B26" s="6">
        <v>42489</v>
      </c>
      <c r="C26" s="5">
        <v>44566000</v>
      </c>
      <c r="D26" s="7" t="s">
        <v>190</v>
      </c>
      <c r="E26" s="19" t="s">
        <v>15</v>
      </c>
      <c r="F26" s="9">
        <v>47.69</v>
      </c>
      <c r="G26" s="9">
        <v>0</v>
      </c>
      <c r="H26" s="20">
        <f>ROUNDDOWN(F26,1)</f>
        <v>47.6</v>
      </c>
      <c r="I26" s="9">
        <f>ROUND(G26,1)</f>
        <v>0</v>
      </c>
    </row>
    <row r="27" spans="1:9" ht="14.1" customHeight="1" x14ac:dyDescent="0.2">
      <c r="A27" s="5" t="s">
        <v>11</v>
      </c>
      <c r="B27" s="6">
        <v>42530</v>
      </c>
      <c r="C27" s="5">
        <v>44566000</v>
      </c>
      <c r="D27" s="7" t="s">
        <v>190</v>
      </c>
      <c r="E27" s="8" t="s">
        <v>143</v>
      </c>
      <c r="F27" s="9">
        <v>1.05</v>
      </c>
      <c r="G27" s="9">
        <v>0</v>
      </c>
      <c r="H27" s="9">
        <f>ROUNDDOWN(F27,1)</f>
        <v>1</v>
      </c>
      <c r="I27" s="9">
        <f>ROUND(G27,1)</f>
        <v>0</v>
      </c>
    </row>
    <row r="28" spans="1:9" ht="14.1" customHeight="1" x14ac:dyDescent="0.2">
      <c r="A28" s="5" t="s">
        <v>11</v>
      </c>
      <c r="B28" s="6">
        <v>42395</v>
      </c>
      <c r="C28" s="5">
        <v>44566000</v>
      </c>
      <c r="D28" s="7" t="s">
        <v>190</v>
      </c>
      <c r="E28" s="8" t="s">
        <v>101</v>
      </c>
      <c r="F28" s="9">
        <v>4.12</v>
      </c>
      <c r="G28" s="9">
        <v>0</v>
      </c>
      <c r="H28" s="9">
        <f>ROUNDDOWN(F28,1)</f>
        <v>4.0999999999999996</v>
      </c>
      <c r="I28" s="9">
        <f>ROUND(G28,1)</f>
        <v>0</v>
      </c>
    </row>
    <row r="29" spans="1:9" ht="14.1" customHeight="1" x14ac:dyDescent="0.2">
      <c r="A29" s="5" t="s">
        <v>11</v>
      </c>
      <c r="B29" s="6">
        <v>42339</v>
      </c>
      <c r="C29" s="5">
        <v>44566000</v>
      </c>
      <c r="D29" s="7" t="s">
        <v>190</v>
      </c>
      <c r="E29" s="8" t="s">
        <v>90</v>
      </c>
      <c r="F29" s="9">
        <v>5.76</v>
      </c>
      <c r="G29" s="9">
        <v>0</v>
      </c>
      <c r="H29" s="9">
        <f>ROUNDDOWN(F29,1)</f>
        <v>5.7</v>
      </c>
      <c r="I29" s="9">
        <f>ROUND(G29,1)</f>
        <v>0</v>
      </c>
    </row>
    <row r="30" spans="1:9" ht="14.1" customHeight="1" x14ac:dyDescent="0.2">
      <c r="A30" s="5" t="s">
        <v>11</v>
      </c>
      <c r="B30" s="6">
        <v>42332</v>
      </c>
      <c r="C30" s="5">
        <v>44566000</v>
      </c>
      <c r="D30" s="7" t="s">
        <v>190</v>
      </c>
      <c r="E30" s="8" t="s">
        <v>88</v>
      </c>
      <c r="F30" s="9">
        <v>5.46</v>
      </c>
      <c r="G30" s="9">
        <v>0</v>
      </c>
      <c r="H30" s="9">
        <f>ROUNDDOWN(F30,1)</f>
        <v>5.4</v>
      </c>
      <c r="I30" s="9">
        <f>ROUND(G30,1)</f>
        <v>0</v>
      </c>
    </row>
    <row r="31" spans="1:9" ht="14.1" customHeight="1" x14ac:dyDescent="0.2">
      <c r="A31" s="5" t="s">
        <v>11</v>
      </c>
      <c r="B31" s="6">
        <v>42084</v>
      </c>
      <c r="C31" s="5">
        <v>44566000</v>
      </c>
      <c r="D31" s="7" t="s">
        <v>190</v>
      </c>
      <c r="E31" s="8" t="s">
        <v>50</v>
      </c>
      <c r="F31" s="9">
        <v>15</v>
      </c>
      <c r="G31" s="9">
        <v>0</v>
      </c>
      <c r="H31" s="9">
        <f>ROUNDDOWN(F31,1)</f>
        <v>15</v>
      </c>
      <c r="I31" s="9">
        <f>ROUND(G31,1)</f>
        <v>0</v>
      </c>
    </row>
    <row r="32" spans="1:9" ht="14.1" customHeight="1" x14ac:dyDescent="0.2">
      <c r="A32" s="5" t="s">
        <v>11</v>
      </c>
      <c r="B32" s="6">
        <v>42489</v>
      </c>
      <c r="C32" s="5">
        <v>44566000</v>
      </c>
      <c r="D32" s="7" t="s">
        <v>190</v>
      </c>
      <c r="E32" s="8" t="s">
        <v>115</v>
      </c>
      <c r="F32" s="9">
        <v>110</v>
      </c>
      <c r="G32" s="9">
        <v>0</v>
      </c>
      <c r="H32" s="9">
        <f>ROUNDDOWN(F32,1)</f>
        <v>110</v>
      </c>
      <c r="I32" s="9">
        <f>ROUND(G32,1)</f>
        <v>0</v>
      </c>
    </row>
    <row r="33" spans="1:9" ht="14.1" customHeight="1" x14ac:dyDescent="0.2">
      <c r="A33" s="5" t="s">
        <v>11</v>
      </c>
      <c r="B33" s="6">
        <v>42580</v>
      </c>
      <c r="C33" s="5">
        <v>44566000</v>
      </c>
      <c r="D33" s="7" t="s">
        <v>190</v>
      </c>
      <c r="E33" s="8" t="s">
        <v>175</v>
      </c>
      <c r="F33" s="9">
        <v>110</v>
      </c>
      <c r="G33" s="9">
        <v>0</v>
      </c>
      <c r="H33" s="9">
        <f>ROUNDDOWN(F33,1)</f>
        <v>110</v>
      </c>
      <c r="I33" s="9">
        <f>ROUND(G33,1)</f>
        <v>0</v>
      </c>
    </row>
    <row r="34" spans="1:9" ht="14.1" customHeight="1" x14ac:dyDescent="0.2">
      <c r="A34" s="5" t="s">
        <v>11</v>
      </c>
      <c r="B34" s="6">
        <v>42476</v>
      </c>
      <c r="C34" s="5">
        <v>44566000</v>
      </c>
      <c r="D34" s="7" t="s">
        <v>190</v>
      </c>
      <c r="E34" s="19" t="s">
        <v>23</v>
      </c>
      <c r="F34" s="20">
        <v>1000</v>
      </c>
      <c r="G34" s="9">
        <v>0</v>
      </c>
      <c r="H34" s="9">
        <f>ROUNDDOWN(F34,1)</f>
        <v>1000</v>
      </c>
      <c r="I34" s="9">
        <f>ROUND(G34,1)</f>
        <v>0</v>
      </c>
    </row>
    <row r="35" spans="1:9" ht="14.1" customHeight="1" x14ac:dyDescent="0.2">
      <c r="A35" s="5" t="s">
        <v>11</v>
      </c>
      <c r="B35" s="6">
        <v>42452</v>
      </c>
      <c r="C35" s="5">
        <v>44566000</v>
      </c>
      <c r="D35" s="7" t="s">
        <v>190</v>
      </c>
      <c r="E35" s="19" t="s">
        <v>23</v>
      </c>
      <c r="F35" s="20">
        <v>1000</v>
      </c>
      <c r="G35" s="9">
        <v>0</v>
      </c>
      <c r="H35" s="9">
        <f>ROUNDDOWN(F35,1)</f>
        <v>1000</v>
      </c>
      <c r="I35" s="9">
        <f>ROUND(G35,1)</f>
        <v>0</v>
      </c>
    </row>
    <row r="36" spans="1:9" ht="14.1" customHeight="1" x14ac:dyDescent="0.2">
      <c r="A36" s="5" t="s">
        <v>11</v>
      </c>
      <c r="B36" s="6">
        <v>42489</v>
      </c>
      <c r="C36" s="5">
        <v>44566000</v>
      </c>
      <c r="D36" s="7" t="s">
        <v>190</v>
      </c>
      <c r="E36" s="19" t="s">
        <v>23</v>
      </c>
      <c r="F36" s="20">
        <v>0.78</v>
      </c>
      <c r="G36" s="9">
        <v>0</v>
      </c>
      <c r="H36" s="9">
        <f>ROUNDDOWN(F36,1)</f>
        <v>0.7</v>
      </c>
      <c r="I36" s="9">
        <f>ROUND(G36,1)</f>
        <v>0</v>
      </c>
    </row>
    <row r="37" spans="1:9" ht="14.1" customHeight="1" x14ac:dyDescent="0.2">
      <c r="A37" s="5" t="s">
        <v>11</v>
      </c>
      <c r="B37" s="6">
        <v>42527</v>
      </c>
      <c r="C37" s="5">
        <v>44566000</v>
      </c>
      <c r="D37" s="7" t="s">
        <v>190</v>
      </c>
      <c r="E37" s="8" t="s">
        <v>130</v>
      </c>
      <c r="F37" s="9">
        <v>3.07</v>
      </c>
      <c r="G37" s="9">
        <v>0</v>
      </c>
      <c r="H37" s="9">
        <f>ROUNDDOWN(F37,1)</f>
        <v>3</v>
      </c>
      <c r="I37" s="9">
        <f>ROUND(G37,1)</f>
        <v>0</v>
      </c>
    </row>
    <row r="38" spans="1:9" ht="14.1" customHeight="1" x14ac:dyDescent="0.2">
      <c r="A38" s="5" t="s">
        <v>11</v>
      </c>
      <c r="B38" s="6">
        <v>42531</v>
      </c>
      <c r="C38" s="5">
        <v>44566000</v>
      </c>
      <c r="D38" s="7" t="s">
        <v>190</v>
      </c>
      <c r="E38" s="8" t="s">
        <v>129</v>
      </c>
      <c r="F38" s="9">
        <v>0.83</v>
      </c>
      <c r="G38" s="9">
        <v>0</v>
      </c>
      <c r="H38" s="9">
        <f>ROUNDDOWN(F38,1)</f>
        <v>0.8</v>
      </c>
      <c r="I38" s="9">
        <f>ROUND(G38,1)</f>
        <v>0</v>
      </c>
    </row>
    <row r="39" spans="1:9" ht="14.1" customHeight="1" x14ac:dyDescent="0.2">
      <c r="A39" s="5" t="s">
        <v>11</v>
      </c>
      <c r="B39" s="6">
        <v>42635</v>
      </c>
      <c r="C39" s="5">
        <v>44566000</v>
      </c>
      <c r="D39" s="7" t="s">
        <v>190</v>
      </c>
      <c r="E39" s="8" t="s">
        <v>181</v>
      </c>
      <c r="F39" s="9">
        <v>4.83</v>
      </c>
      <c r="G39" s="9">
        <v>0</v>
      </c>
      <c r="H39" s="9">
        <f>ROUNDDOWN(F39,1)</f>
        <v>4.8</v>
      </c>
      <c r="I39" s="9">
        <f>ROUND(G39,1)</f>
        <v>0</v>
      </c>
    </row>
    <row r="40" spans="1:9" ht="14.1" customHeight="1" x14ac:dyDescent="0.2">
      <c r="A40" s="5" t="s">
        <v>11</v>
      </c>
      <c r="B40" s="6">
        <v>42072</v>
      </c>
      <c r="C40" s="5">
        <v>44566000</v>
      </c>
      <c r="D40" s="7" t="s">
        <v>190</v>
      </c>
      <c r="E40" s="8" t="s">
        <v>30</v>
      </c>
      <c r="F40" s="9">
        <v>61.6</v>
      </c>
      <c r="G40" s="9">
        <v>0</v>
      </c>
      <c r="H40" s="9">
        <f>ROUNDDOWN(F40,1)</f>
        <v>61.6</v>
      </c>
      <c r="I40" s="9">
        <f>ROUND(G40,1)</f>
        <v>0</v>
      </c>
    </row>
    <row r="41" spans="1:9" ht="14.1" customHeight="1" x14ac:dyDescent="0.2">
      <c r="A41" s="5" t="s">
        <v>11</v>
      </c>
      <c r="B41" s="6">
        <v>42160</v>
      </c>
      <c r="C41" s="5">
        <v>44566000</v>
      </c>
      <c r="D41" s="7" t="s">
        <v>190</v>
      </c>
      <c r="E41" s="8" t="s">
        <v>30</v>
      </c>
      <c r="F41" s="9">
        <v>82.2</v>
      </c>
      <c r="G41" s="9">
        <v>0</v>
      </c>
      <c r="H41" s="9">
        <f>ROUNDDOWN(F41,1)</f>
        <v>82.2</v>
      </c>
      <c r="I41" s="9">
        <f>ROUND(G41,1)</f>
        <v>0</v>
      </c>
    </row>
    <row r="42" spans="1:9" ht="14.1" customHeight="1" x14ac:dyDescent="0.2">
      <c r="A42" s="5" t="s">
        <v>11</v>
      </c>
      <c r="B42" s="6">
        <v>42082</v>
      </c>
      <c r="C42" s="5">
        <v>44566000</v>
      </c>
      <c r="D42" s="7" t="s">
        <v>190</v>
      </c>
      <c r="E42" s="8" t="s">
        <v>45</v>
      </c>
      <c r="F42" s="9">
        <v>18.91</v>
      </c>
      <c r="G42" s="9">
        <v>0</v>
      </c>
      <c r="H42" s="9">
        <f>ROUNDDOWN(F42,1)</f>
        <v>18.899999999999999</v>
      </c>
      <c r="I42" s="9">
        <f>ROUND(G42,1)</f>
        <v>0</v>
      </c>
    </row>
    <row r="43" spans="1:9" ht="14.1" customHeight="1" x14ac:dyDescent="0.2">
      <c r="A43" s="5" t="s">
        <v>11</v>
      </c>
      <c r="B43" s="6">
        <v>42516</v>
      </c>
      <c r="C43" s="5">
        <v>44566000</v>
      </c>
      <c r="D43" s="7" t="s">
        <v>190</v>
      </c>
      <c r="E43" s="8" t="s">
        <v>121</v>
      </c>
      <c r="F43" s="9">
        <v>1.53</v>
      </c>
      <c r="G43" s="9">
        <v>0</v>
      </c>
      <c r="H43" s="9">
        <f>ROUNDDOWN(F43,1)</f>
        <v>1.5</v>
      </c>
      <c r="I43" s="9">
        <f>ROUND(G43,1)</f>
        <v>0</v>
      </c>
    </row>
    <row r="44" spans="1:9" ht="14.1" customHeight="1" x14ac:dyDescent="0.2">
      <c r="A44" s="5" t="s">
        <v>11</v>
      </c>
      <c r="B44" s="6">
        <v>42529</v>
      </c>
      <c r="C44" s="5">
        <v>44566000</v>
      </c>
      <c r="D44" s="7" t="s">
        <v>190</v>
      </c>
      <c r="E44" s="8" t="s">
        <v>138</v>
      </c>
      <c r="F44" s="9">
        <v>0.4</v>
      </c>
      <c r="G44" s="9">
        <v>0</v>
      </c>
      <c r="H44" s="9">
        <f>ROUNDDOWN(F44,1)</f>
        <v>0.4</v>
      </c>
      <c r="I44" s="9">
        <f>ROUND(G44,1)</f>
        <v>0</v>
      </c>
    </row>
    <row r="45" spans="1:9" ht="14.1" customHeight="1" x14ac:dyDescent="0.2">
      <c r="A45" s="5" t="s">
        <v>11</v>
      </c>
      <c r="B45" s="6">
        <v>42085</v>
      </c>
      <c r="C45" s="5">
        <v>44566000</v>
      </c>
      <c r="D45" s="7" t="s">
        <v>190</v>
      </c>
      <c r="E45" s="8" t="s">
        <v>54</v>
      </c>
      <c r="F45" s="9">
        <v>8.69</v>
      </c>
      <c r="G45" s="9">
        <v>0</v>
      </c>
      <c r="H45" s="9">
        <f>ROUNDDOWN(F45,1)</f>
        <v>8.6</v>
      </c>
      <c r="I45" s="9">
        <f>ROUND(G45,1)</f>
        <v>0</v>
      </c>
    </row>
    <row r="46" spans="1:9" ht="14.1" customHeight="1" x14ac:dyDescent="0.2">
      <c r="A46" s="5" t="s">
        <v>11</v>
      </c>
      <c r="B46" s="6">
        <v>42528</v>
      </c>
      <c r="C46" s="5">
        <v>44566000</v>
      </c>
      <c r="D46" s="7" t="s">
        <v>190</v>
      </c>
      <c r="E46" s="8" t="s">
        <v>133</v>
      </c>
      <c r="F46" s="9">
        <v>0.18</v>
      </c>
      <c r="G46" s="9">
        <v>0</v>
      </c>
      <c r="H46" s="9">
        <f>ROUNDDOWN(F46,1)</f>
        <v>0.1</v>
      </c>
      <c r="I46" s="9">
        <f>ROUND(G46,1)</f>
        <v>0</v>
      </c>
    </row>
    <row r="47" spans="1:9" ht="14.1" customHeight="1" x14ac:dyDescent="0.2">
      <c r="A47" s="5" t="s">
        <v>11</v>
      </c>
      <c r="B47" s="6">
        <v>42528</v>
      </c>
      <c r="C47" s="5">
        <v>44566000</v>
      </c>
      <c r="D47" s="7" t="s">
        <v>190</v>
      </c>
      <c r="E47" s="8" t="s">
        <v>133</v>
      </c>
      <c r="F47" s="9">
        <v>0.18</v>
      </c>
      <c r="G47" s="9">
        <v>0</v>
      </c>
      <c r="H47" s="9">
        <f>ROUNDDOWN(F47,1)</f>
        <v>0.1</v>
      </c>
      <c r="I47" s="9">
        <f>ROUND(G47,1)</f>
        <v>0</v>
      </c>
    </row>
    <row r="48" spans="1:9" ht="14.1" customHeight="1" x14ac:dyDescent="0.2">
      <c r="A48" s="5" t="s">
        <v>11</v>
      </c>
      <c r="B48" s="6">
        <v>42531</v>
      </c>
      <c r="C48" s="5">
        <v>44566000</v>
      </c>
      <c r="D48" s="7" t="s">
        <v>190</v>
      </c>
      <c r="E48" s="8" t="s">
        <v>133</v>
      </c>
      <c r="F48" s="9">
        <v>0.12</v>
      </c>
      <c r="G48" s="9">
        <v>0</v>
      </c>
      <c r="H48" s="9">
        <f>ROUNDDOWN(F48,1)</f>
        <v>0.1</v>
      </c>
      <c r="I48" s="9">
        <f>ROUND(G48,1)</f>
        <v>0</v>
      </c>
    </row>
    <row r="49" spans="1:9" ht="14.1" customHeight="1" x14ac:dyDescent="0.2">
      <c r="A49" s="5" t="s">
        <v>11</v>
      </c>
      <c r="B49" s="6">
        <v>42531</v>
      </c>
      <c r="C49" s="5">
        <v>44566000</v>
      </c>
      <c r="D49" s="7" t="s">
        <v>190</v>
      </c>
      <c r="E49" s="8" t="s">
        <v>133</v>
      </c>
      <c r="F49" s="9">
        <v>0.2</v>
      </c>
      <c r="G49" s="9">
        <v>0</v>
      </c>
      <c r="H49" s="9">
        <f>ROUNDDOWN(F49,1)</f>
        <v>0.2</v>
      </c>
      <c r="I49" s="9">
        <f>ROUND(G49,1)</f>
        <v>0</v>
      </c>
    </row>
    <row r="50" spans="1:9" ht="14.1" customHeight="1" x14ac:dyDescent="0.2">
      <c r="A50" s="5" t="s">
        <v>11</v>
      </c>
      <c r="B50" s="6">
        <v>42531</v>
      </c>
      <c r="C50" s="5">
        <v>44566000</v>
      </c>
      <c r="D50" s="7" t="s">
        <v>190</v>
      </c>
      <c r="E50" s="8" t="s">
        <v>133</v>
      </c>
      <c r="F50" s="9">
        <v>0.2</v>
      </c>
      <c r="G50" s="9">
        <v>0</v>
      </c>
      <c r="H50" s="9">
        <f>ROUNDDOWN(F50,1)</f>
        <v>0.2</v>
      </c>
      <c r="I50" s="9">
        <f>ROUND(G50,1)</f>
        <v>0</v>
      </c>
    </row>
    <row r="51" spans="1:9" ht="14.1" customHeight="1" x14ac:dyDescent="0.2">
      <c r="A51" s="5" t="s">
        <v>11</v>
      </c>
      <c r="B51" s="6">
        <v>42532</v>
      </c>
      <c r="C51" s="5">
        <v>44566000</v>
      </c>
      <c r="D51" s="7" t="s">
        <v>190</v>
      </c>
      <c r="E51" s="8" t="s">
        <v>133</v>
      </c>
      <c r="F51" s="9">
        <v>0.2</v>
      </c>
      <c r="G51" s="9">
        <v>0</v>
      </c>
      <c r="H51" s="9">
        <f>ROUNDDOWN(F51,1)</f>
        <v>0.2</v>
      </c>
      <c r="I51" s="9">
        <f>ROUND(G51,1)</f>
        <v>0</v>
      </c>
    </row>
    <row r="52" spans="1:9" ht="14.1" customHeight="1" x14ac:dyDescent="0.2">
      <c r="A52" s="5" t="s">
        <v>11</v>
      </c>
      <c r="B52" s="6">
        <v>42528</v>
      </c>
      <c r="C52" s="5">
        <v>44566000</v>
      </c>
      <c r="D52" s="7" t="s">
        <v>190</v>
      </c>
      <c r="E52" s="8" t="s">
        <v>133</v>
      </c>
      <c r="F52" s="9">
        <v>0.52</v>
      </c>
      <c r="G52" s="9">
        <v>0</v>
      </c>
      <c r="H52" s="9">
        <f>ROUNDDOWN(F52,1)</f>
        <v>0.5</v>
      </c>
      <c r="I52" s="9">
        <f>ROUND(G52,1)</f>
        <v>0</v>
      </c>
    </row>
    <row r="53" spans="1:9" ht="14.1" customHeight="1" x14ac:dyDescent="0.2">
      <c r="A53" s="5" t="s">
        <v>11</v>
      </c>
      <c r="B53" s="6">
        <v>42532</v>
      </c>
      <c r="C53" s="5">
        <v>44566000</v>
      </c>
      <c r="D53" s="7" t="s">
        <v>190</v>
      </c>
      <c r="E53" s="8" t="s">
        <v>133</v>
      </c>
      <c r="F53" s="9">
        <v>0.59</v>
      </c>
      <c r="G53" s="9">
        <v>0</v>
      </c>
      <c r="H53" s="9">
        <f>ROUNDDOWN(F53,1)</f>
        <v>0.5</v>
      </c>
      <c r="I53" s="9">
        <f>ROUND(G53,1)</f>
        <v>0</v>
      </c>
    </row>
    <row r="54" spans="1:9" ht="14.1" customHeight="1" x14ac:dyDescent="0.2">
      <c r="A54" s="5" t="s">
        <v>11</v>
      </c>
      <c r="B54" s="6">
        <v>42528</v>
      </c>
      <c r="C54" s="5">
        <v>44566000</v>
      </c>
      <c r="D54" s="7" t="s">
        <v>190</v>
      </c>
      <c r="E54" s="8" t="s">
        <v>133</v>
      </c>
      <c r="F54" s="9">
        <v>0.77</v>
      </c>
      <c r="G54" s="9">
        <v>0</v>
      </c>
      <c r="H54" s="9">
        <f>ROUNDDOWN(F54,1)</f>
        <v>0.7</v>
      </c>
      <c r="I54" s="9">
        <f>ROUND(G54,1)</f>
        <v>0</v>
      </c>
    </row>
    <row r="55" spans="1:9" ht="14.1" customHeight="1" x14ac:dyDescent="0.2">
      <c r="A55" s="5" t="s">
        <v>11</v>
      </c>
      <c r="B55" s="6">
        <v>42528</v>
      </c>
      <c r="C55" s="5">
        <v>44566000</v>
      </c>
      <c r="D55" s="7" t="s">
        <v>190</v>
      </c>
      <c r="E55" s="8" t="s">
        <v>133</v>
      </c>
      <c r="F55" s="9">
        <v>1.25</v>
      </c>
      <c r="G55" s="9">
        <v>0</v>
      </c>
      <c r="H55" s="9">
        <f>ROUNDDOWN(F55,1)</f>
        <v>1.2</v>
      </c>
      <c r="I55" s="9">
        <f>ROUND(G55,1)</f>
        <v>0</v>
      </c>
    </row>
    <row r="56" spans="1:9" ht="14.1" customHeight="1" x14ac:dyDescent="0.2">
      <c r="A56" s="5" t="s">
        <v>11</v>
      </c>
      <c r="B56" s="6">
        <v>42529</v>
      </c>
      <c r="C56" s="5">
        <v>44566000</v>
      </c>
      <c r="D56" s="7" t="s">
        <v>190</v>
      </c>
      <c r="E56" s="8" t="s">
        <v>133</v>
      </c>
      <c r="F56" s="9">
        <v>1.47</v>
      </c>
      <c r="G56" s="9">
        <v>0</v>
      </c>
      <c r="H56" s="9">
        <f>ROUNDDOWN(F56,1)</f>
        <v>1.4</v>
      </c>
      <c r="I56" s="9">
        <f>ROUND(G56,1)</f>
        <v>0</v>
      </c>
    </row>
    <row r="57" spans="1:9" ht="14.1" customHeight="1" x14ac:dyDescent="0.2">
      <c r="A57" s="5" t="s">
        <v>11</v>
      </c>
      <c r="B57" s="6">
        <v>42529</v>
      </c>
      <c r="C57" s="5">
        <v>44566000</v>
      </c>
      <c r="D57" s="7" t="s">
        <v>190</v>
      </c>
      <c r="E57" s="8" t="s">
        <v>133</v>
      </c>
      <c r="F57" s="9">
        <v>3.23</v>
      </c>
      <c r="G57" s="9">
        <v>0</v>
      </c>
      <c r="H57" s="9">
        <f>ROUNDDOWN(F57,1)</f>
        <v>3.2</v>
      </c>
      <c r="I57" s="9">
        <f>ROUND(G57,1)</f>
        <v>0</v>
      </c>
    </row>
    <row r="58" spans="1:9" ht="14.1" customHeight="1" x14ac:dyDescent="0.2">
      <c r="A58" s="5" t="s">
        <v>11</v>
      </c>
      <c r="B58" s="6">
        <v>42190</v>
      </c>
      <c r="C58" s="5">
        <v>44566000</v>
      </c>
      <c r="D58" s="7" t="s">
        <v>190</v>
      </c>
      <c r="E58" s="8" t="s">
        <v>41</v>
      </c>
      <c r="F58" s="9">
        <v>4.09</v>
      </c>
      <c r="G58" s="9">
        <v>0</v>
      </c>
      <c r="H58" s="9">
        <f>ROUNDDOWN(F58,1)</f>
        <v>4</v>
      </c>
      <c r="I58" s="9">
        <f>ROUND(G58,1)</f>
        <v>0</v>
      </c>
    </row>
    <row r="59" spans="1:9" ht="14.1" customHeight="1" x14ac:dyDescent="0.2">
      <c r="A59" s="5" t="s">
        <v>11</v>
      </c>
      <c r="B59" s="6">
        <v>42487</v>
      </c>
      <c r="C59" s="5">
        <v>44566000</v>
      </c>
      <c r="D59" s="7" t="s">
        <v>190</v>
      </c>
      <c r="E59" s="8" t="s">
        <v>41</v>
      </c>
      <c r="F59" s="9">
        <v>4.0999999999999996</v>
      </c>
      <c r="G59" s="9">
        <v>0</v>
      </c>
      <c r="H59" s="9">
        <f>ROUNDDOWN(F59,1)</f>
        <v>4.0999999999999996</v>
      </c>
      <c r="I59" s="9">
        <f>ROUND(G59,1)</f>
        <v>0</v>
      </c>
    </row>
    <row r="60" spans="1:9" ht="14.1" customHeight="1" x14ac:dyDescent="0.2">
      <c r="A60" s="5" t="s">
        <v>11</v>
      </c>
      <c r="B60" s="6">
        <v>42524</v>
      </c>
      <c r="C60" s="5">
        <v>44566000</v>
      </c>
      <c r="D60" s="7" t="s">
        <v>190</v>
      </c>
      <c r="E60" s="8" t="s">
        <v>41</v>
      </c>
      <c r="F60" s="9">
        <v>4.0999999999999996</v>
      </c>
      <c r="G60" s="9">
        <v>0</v>
      </c>
      <c r="H60" s="9">
        <f>ROUNDDOWN(F60,1)</f>
        <v>4.0999999999999996</v>
      </c>
      <c r="I60" s="9">
        <f>ROUND(G60,1)</f>
        <v>0</v>
      </c>
    </row>
    <row r="61" spans="1:9" ht="14.1" customHeight="1" x14ac:dyDescent="0.2">
      <c r="A61" s="5" t="s">
        <v>11</v>
      </c>
      <c r="B61" s="6">
        <v>42081</v>
      </c>
      <c r="C61" s="5">
        <v>44566000</v>
      </c>
      <c r="D61" s="7" t="s">
        <v>190</v>
      </c>
      <c r="E61" s="8" t="s">
        <v>41</v>
      </c>
      <c r="F61" s="9">
        <v>6.42</v>
      </c>
      <c r="G61" s="9">
        <v>0</v>
      </c>
      <c r="H61" s="9">
        <f>ROUNDDOWN(F61,1)</f>
        <v>6.4</v>
      </c>
      <c r="I61" s="9">
        <f>ROUND(G61,1)</f>
        <v>0</v>
      </c>
    </row>
    <row r="62" spans="1:9" ht="14.1" customHeight="1" x14ac:dyDescent="0.2">
      <c r="A62" s="5" t="s">
        <v>11</v>
      </c>
      <c r="B62" s="6">
        <v>42085</v>
      </c>
      <c r="C62" s="5">
        <v>44566000</v>
      </c>
      <c r="D62" s="7" t="s">
        <v>190</v>
      </c>
      <c r="E62" s="8" t="s">
        <v>41</v>
      </c>
      <c r="F62" s="9">
        <v>6.42</v>
      </c>
      <c r="G62" s="9">
        <v>0</v>
      </c>
      <c r="H62" s="9">
        <f>ROUNDDOWN(F62,1)</f>
        <v>6.4</v>
      </c>
      <c r="I62" s="9">
        <f>ROUND(G62,1)</f>
        <v>0</v>
      </c>
    </row>
    <row r="63" spans="1:9" ht="14.1" customHeight="1" x14ac:dyDescent="0.2">
      <c r="A63" s="5" t="s">
        <v>11</v>
      </c>
      <c r="B63" s="6">
        <v>42530</v>
      </c>
      <c r="C63" s="5">
        <v>44566000</v>
      </c>
      <c r="D63" s="7" t="s">
        <v>190</v>
      </c>
      <c r="E63" s="8" t="s">
        <v>144</v>
      </c>
      <c r="F63" s="9">
        <v>0.6</v>
      </c>
      <c r="G63" s="9">
        <v>0</v>
      </c>
      <c r="H63" s="9">
        <f>ROUNDDOWN(F63,1)</f>
        <v>0.6</v>
      </c>
      <c r="I63" s="9">
        <f>ROUND(G63,1)</f>
        <v>0</v>
      </c>
    </row>
    <row r="64" spans="1:9" ht="14.1" customHeight="1" x14ac:dyDescent="0.2">
      <c r="A64" s="5" t="s">
        <v>11</v>
      </c>
      <c r="B64" s="6">
        <v>42530</v>
      </c>
      <c r="C64" s="5">
        <v>44566000</v>
      </c>
      <c r="D64" s="7" t="s">
        <v>190</v>
      </c>
      <c r="E64" s="8" t="s">
        <v>144</v>
      </c>
      <c r="F64" s="9">
        <v>0.6</v>
      </c>
      <c r="G64" s="9">
        <v>0</v>
      </c>
      <c r="H64" s="9">
        <f>ROUNDDOWN(F64,1)</f>
        <v>0.6</v>
      </c>
      <c r="I64" s="9">
        <f>ROUND(G64,1)</f>
        <v>0</v>
      </c>
    </row>
    <row r="65" spans="1:9" ht="14.1" customHeight="1" x14ac:dyDescent="0.2">
      <c r="A65" s="5" t="s">
        <v>11</v>
      </c>
      <c r="B65" s="6">
        <v>42532</v>
      </c>
      <c r="C65" s="5">
        <v>44566000</v>
      </c>
      <c r="D65" s="7" t="s">
        <v>190</v>
      </c>
      <c r="E65" s="8" t="s">
        <v>144</v>
      </c>
      <c r="F65" s="9">
        <v>0.6</v>
      </c>
      <c r="G65" s="9">
        <v>0</v>
      </c>
      <c r="H65" s="9">
        <f>ROUNDDOWN(F65,1)</f>
        <v>0.6</v>
      </c>
      <c r="I65" s="9">
        <f>ROUND(G65,1)</f>
        <v>0</v>
      </c>
    </row>
    <row r="66" spans="1:9" ht="14.1" customHeight="1" x14ac:dyDescent="0.2">
      <c r="A66" s="5" t="s">
        <v>11</v>
      </c>
      <c r="B66" s="6">
        <v>42532</v>
      </c>
      <c r="C66" s="5">
        <v>44566000</v>
      </c>
      <c r="D66" s="7" t="s">
        <v>190</v>
      </c>
      <c r="E66" s="8" t="s">
        <v>144</v>
      </c>
      <c r="F66" s="9">
        <v>0.6</v>
      </c>
      <c r="G66" s="9">
        <v>0</v>
      </c>
      <c r="H66" s="9">
        <f>ROUNDDOWN(F66,1)</f>
        <v>0.6</v>
      </c>
      <c r="I66" s="9">
        <f>ROUND(G66,1)</f>
        <v>0</v>
      </c>
    </row>
    <row r="67" spans="1:9" ht="14.1" customHeight="1" x14ac:dyDescent="0.2">
      <c r="A67" s="5" t="s">
        <v>11</v>
      </c>
      <c r="B67" s="6">
        <v>42532</v>
      </c>
      <c r="C67" s="5">
        <v>44566000</v>
      </c>
      <c r="D67" s="7" t="s">
        <v>190</v>
      </c>
      <c r="E67" s="8" t="s">
        <v>152</v>
      </c>
      <c r="F67" s="9">
        <v>0.15</v>
      </c>
      <c r="G67" s="9">
        <v>0</v>
      </c>
      <c r="H67" s="9">
        <f>ROUNDDOWN(F67,1)</f>
        <v>0.1</v>
      </c>
      <c r="I67" s="9">
        <f>ROUND(G67,1)</f>
        <v>0</v>
      </c>
    </row>
    <row r="68" spans="1:9" ht="14.1" customHeight="1" x14ac:dyDescent="0.2">
      <c r="A68" s="5" t="s">
        <v>11</v>
      </c>
      <c r="B68" s="6">
        <v>42533</v>
      </c>
      <c r="C68" s="5">
        <v>44566000</v>
      </c>
      <c r="D68" s="7" t="s">
        <v>190</v>
      </c>
      <c r="E68" s="8" t="s">
        <v>152</v>
      </c>
      <c r="F68" s="9">
        <v>1.8</v>
      </c>
      <c r="G68" s="9">
        <v>0</v>
      </c>
      <c r="H68" s="9">
        <f>ROUNDDOWN(F68,1)</f>
        <v>1.8</v>
      </c>
      <c r="I68" s="9">
        <f>ROUND(G68,1)</f>
        <v>0</v>
      </c>
    </row>
    <row r="69" spans="1:9" ht="14.1" customHeight="1" x14ac:dyDescent="0.2">
      <c r="A69" s="5" t="s">
        <v>11</v>
      </c>
      <c r="B69" s="6">
        <v>42532</v>
      </c>
      <c r="C69" s="5">
        <v>44566000</v>
      </c>
      <c r="D69" s="7" t="s">
        <v>190</v>
      </c>
      <c r="E69" s="8" t="s">
        <v>152</v>
      </c>
      <c r="F69" s="9">
        <v>1.98</v>
      </c>
      <c r="G69" s="9">
        <v>0</v>
      </c>
      <c r="H69" s="9">
        <f>ROUNDDOWN(F69,1)</f>
        <v>1.9</v>
      </c>
      <c r="I69" s="9">
        <f>ROUND(G69,1)</f>
        <v>0</v>
      </c>
    </row>
    <row r="70" spans="1:9" ht="14.1" customHeight="1" x14ac:dyDescent="0.2">
      <c r="A70" s="5" t="s">
        <v>11</v>
      </c>
      <c r="B70" s="6">
        <v>42532</v>
      </c>
      <c r="C70" s="5">
        <v>44566000</v>
      </c>
      <c r="D70" s="7" t="s">
        <v>190</v>
      </c>
      <c r="E70" s="8" t="s">
        <v>152</v>
      </c>
      <c r="F70" s="9">
        <v>5.38</v>
      </c>
      <c r="G70" s="9">
        <v>0</v>
      </c>
      <c r="H70" s="9">
        <f>ROUNDDOWN(F70,1)</f>
        <v>5.3</v>
      </c>
      <c r="I70" s="9">
        <f>ROUND(G70,1)</f>
        <v>0</v>
      </c>
    </row>
    <row r="71" spans="1:9" ht="14.1" customHeight="1" x14ac:dyDescent="0.2">
      <c r="A71" s="5" t="s">
        <v>11</v>
      </c>
      <c r="B71" s="6">
        <v>42558</v>
      </c>
      <c r="C71" s="5">
        <v>44566000</v>
      </c>
      <c r="D71" s="7" t="s">
        <v>190</v>
      </c>
      <c r="E71" s="8" t="s">
        <v>173</v>
      </c>
      <c r="F71" s="9">
        <v>2.02</v>
      </c>
      <c r="G71" s="9">
        <v>0</v>
      </c>
      <c r="H71" s="9">
        <f>ROUNDDOWN(F71,1)</f>
        <v>2</v>
      </c>
      <c r="I71" s="9">
        <f>ROUND(G71,1)</f>
        <v>0</v>
      </c>
    </row>
    <row r="72" spans="1:9" ht="14.1" customHeight="1" x14ac:dyDescent="0.2">
      <c r="A72" s="5" t="s">
        <v>11</v>
      </c>
      <c r="B72" s="6">
        <v>42533</v>
      </c>
      <c r="C72" s="5">
        <v>44566000</v>
      </c>
      <c r="D72" s="7" t="s">
        <v>190</v>
      </c>
      <c r="E72" s="8" t="s">
        <v>155</v>
      </c>
      <c r="F72" s="9">
        <v>2.72</v>
      </c>
      <c r="G72" s="9">
        <v>0</v>
      </c>
      <c r="H72" s="9">
        <f>ROUNDDOWN(F72,1)</f>
        <v>2.7</v>
      </c>
      <c r="I72" s="9">
        <f>ROUND(G72,1)</f>
        <v>0</v>
      </c>
    </row>
    <row r="73" spans="1:9" ht="14.1" customHeight="1" x14ac:dyDescent="0.2">
      <c r="A73" s="5" t="s">
        <v>11</v>
      </c>
      <c r="B73" s="6">
        <v>42414</v>
      </c>
      <c r="C73" s="5">
        <v>44566000</v>
      </c>
      <c r="D73" s="7" t="s">
        <v>190</v>
      </c>
      <c r="E73" s="8" t="s">
        <v>81</v>
      </c>
      <c r="F73" s="9">
        <v>2.0299999999999998</v>
      </c>
      <c r="G73" s="9">
        <v>0</v>
      </c>
      <c r="H73" s="9">
        <f>ROUNDDOWN(F73,1)</f>
        <v>2</v>
      </c>
      <c r="I73" s="9">
        <f>ROUND(G73,1)</f>
        <v>0</v>
      </c>
    </row>
    <row r="74" spans="1:9" ht="14.1" customHeight="1" x14ac:dyDescent="0.2">
      <c r="A74" s="5" t="s">
        <v>11</v>
      </c>
      <c r="B74" s="6">
        <v>42488</v>
      </c>
      <c r="C74" s="5">
        <v>44566000</v>
      </c>
      <c r="D74" s="7" t="s">
        <v>190</v>
      </c>
      <c r="E74" s="8" t="s">
        <v>81</v>
      </c>
      <c r="F74" s="9">
        <v>2.5499999999999998</v>
      </c>
      <c r="G74" s="9">
        <v>0</v>
      </c>
      <c r="H74" s="9">
        <f>ROUNDDOWN(F74,1)</f>
        <v>2.5</v>
      </c>
      <c r="I74" s="9">
        <f>ROUND(G74,1)</f>
        <v>0</v>
      </c>
    </row>
    <row r="75" spans="1:9" ht="14.1" customHeight="1" x14ac:dyDescent="0.2">
      <c r="A75" s="5" t="s">
        <v>11</v>
      </c>
      <c r="B75" s="6">
        <v>42541</v>
      </c>
      <c r="C75" s="5">
        <v>44566000</v>
      </c>
      <c r="D75" s="7" t="s">
        <v>190</v>
      </c>
      <c r="E75" s="8" t="s">
        <v>81</v>
      </c>
      <c r="F75" s="9">
        <v>2.72</v>
      </c>
      <c r="G75" s="9">
        <v>0</v>
      </c>
      <c r="H75" s="9">
        <f>ROUNDDOWN(F75,1)</f>
        <v>2.7</v>
      </c>
      <c r="I75" s="9">
        <f>ROUND(G75,1)</f>
        <v>0</v>
      </c>
    </row>
    <row r="76" spans="1:9" ht="14.1" customHeight="1" x14ac:dyDescent="0.2">
      <c r="A76" s="5" t="s">
        <v>11</v>
      </c>
      <c r="B76" s="6">
        <v>42190</v>
      </c>
      <c r="C76" s="5">
        <v>44566000</v>
      </c>
      <c r="D76" s="7" t="s">
        <v>190</v>
      </c>
      <c r="E76" s="8" t="s">
        <v>81</v>
      </c>
      <c r="F76" s="9">
        <v>6.92</v>
      </c>
      <c r="G76" s="9">
        <v>0</v>
      </c>
      <c r="H76" s="9">
        <f>ROUNDDOWN(F76,1)</f>
        <v>6.9</v>
      </c>
      <c r="I76" s="9">
        <f>ROUND(G76,1)</f>
        <v>0</v>
      </c>
    </row>
    <row r="77" spans="1:9" ht="14.1" customHeight="1" x14ac:dyDescent="0.2">
      <c r="A77" s="5" t="s">
        <v>11</v>
      </c>
      <c r="B77" s="6">
        <v>42487</v>
      </c>
      <c r="C77" s="5">
        <v>44566000</v>
      </c>
      <c r="D77" s="7" t="s">
        <v>190</v>
      </c>
      <c r="E77" s="8" t="s">
        <v>81</v>
      </c>
      <c r="F77" s="9">
        <v>6.98</v>
      </c>
      <c r="G77" s="9">
        <v>0</v>
      </c>
      <c r="H77" s="9">
        <f>ROUNDDOWN(F77,1)</f>
        <v>6.9</v>
      </c>
      <c r="I77" s="9">
        <f>ROUND(G77,1)</f>
        <v>0</v>
      </c>
    </row>
    <row r="78" spans="1:9" ht="14.1" customHeight="1" x14ac:dyDescent="0.2">
      <c r="A78" s="5" t="s">
        <v>11</v>
      </c>
      <c r="B78" s="6">
        <v>42516</v>
      </c>
      <c r="C78" s="5">
        <v>44566000</v>
      </c>
      <c r="D78" s="7" t="s">
        <v>190</v>
      </c>
      <c r="E78" s="8" t="s">
        <v>122</v>
      </c>
      <c r="F78" s="9">
        <v>1.02</v>
      </c>
      <c r="G78" s="9">
        <v>0</v>
      </c>
      <c r="H78" s="9">
        <f>ROUNDDOWN(F78,1)</f>
        <v>1</v>
      </c>
      <c r="I78" s="9">
        <f>ROUND(G78,1)</f>
        <v>0</v>
      </c>
    </row>
    <row r="79" spans="1:9" ht="14.1" customHeight="1" x14ac:dyDescent="0.2">
      <c r="A79" s="5" t="s">
        <v>11</v>
      </c>
      <c r="B79" s="6">
        <v>42516</v>
      </c>
      <c r="C79" s="5">
        <v>44566000</v>
      </c>
      <c r="D79" s="7" t="s">
        <v>190</v>
      </c>
      <c r="E79" s="8" t="s">
        <v>122</v>
      </c>
      <c r="F79" s="9">
        <v>2.72</v>
      </c>
      <c r="G79" s="9">
        <v>0</v>
      </c>
      <c r="H79" s="9">
        <f>ROUNDDOWN(F79,1)</f>
        <v>2.7</v>
      </c>
      <c r="I79" s="9">
        <f>ROUND(G79,1)</f>
        <v>0</v>
      </c>
    </row>
    <row r="80" spans="1:9" ht="14.1" customHeight="1" x14ac:dyDescent="0.2">
      <c r="A80" s="5" t="s">
        <v>11</v>
      </c>
      <c r="B80" s="6">
        <v>42527</v>
      </c>
      <c r="C80" s="5">
        <v>44566000</v>
      </c>
      <c r="D80" s="7" t="s">
        <v>190</v>
      </c>
      <c r="E80" s="8" t="s">
        <v>42</v>
      </c>
      <c r="F80" s="9">
        <v>0.15</v>
      </c>
      <c r="G80" s="9">
        <v>0</v>
      </c>
      <c r="H80" s="9">
        <f>ROUNDDOWN(F80,1)</f>
        <v>0.1</v>
      </c>
      <c r="I80" s="9">
        <f>ROUND(G80,1)</f>
        <v>0</v>
      </c>
    </row>
    <row r="81" spans="1:9" ht="14.1" customHeight="1" x14ac:dyDescent="0.2">
      <c r="A81" s="5" t="s">
        <v>11</v>
      </c>
      <c r="B81" s="6">
        <v>42081</v>
      </c>
      <c r="C81" s="5">
        <v>44566000</v>
      </c>
      <c r="D81" s="7" t="s">
        <v>190</v>
      </c>
      <c r="E81" s="8" t="s">
        <v>42</v>
      </c>
      <c r="F81" s="9">
        <v>0.75</v>
      </c>
      <c r="G81" s="9">
        <v>0</v>
      </c>
      <c r="H81" s="9">
        <f>ROUNDDOWN(F81,1)</f>
        <v>0.7</v>
      </c>
      <c r="I81" s="9">
        <f>ROUND(G81,1)</f>
        <v>0</v>
      </c>
    </row>
    <row r="82" spans="1:9" ht="14.1" customHeight="1" x14ac:dyDescent="0.2">
      <c r="A82" s="5" t="s">
        <v>11</v>
      </c>
      <c r="B82" s="6">
        <v>42085</v>
      </c>
      <c r="C82" s="5">
        <v>44566000</v>
      </c>
      <c r="D82" s="7" t="s">
        <v>190</v>
      </c>
      <c r="E82" s="8" t="s">
        <v>42</v>
      </c>
      <c r="F82" s="9">
        <v>0.75</v>
      </c>
      <c r="G82" s="9">
        <v>0</v>
      </c>
      <c r="H82" s="9">
        <f>ROUNDDOWN(F82,1)</f>
        <v>0.7</v>
      </c>
      <c r="I82" s="9">
        <f>ROUND(G82,1)</f>
        <v>0</v>
      </c>
    </row>
    <row r="83" spans="1:9" ht="14.1" customHeight="1" x14ac:dyDescent="0.2">
      <c r="A83" s="5" t="s">
        <v>11</v>
      </c>
      <c r="B83" s="6">
        <v>42081</v>
      </c>
      <c r="C83" s="5">
        <v>44566000</v>
      </c>
      <c r="D83" s="7" t="s">
        <v>190</v>
      </c>
      <c r="E83" s="8" t="s">
        <v>42</v>
      </c>
      <c r="F83" s="9">
        <v>3.62</v>
      </c>
      <c r="G83" s="9">
        <v>0</v>
      </c>
      <c r="H83" s="9">
        <f>ROUNDDOWN(F83,1)</f>
        <v>3.6</v>
      </c>
      <c r="I83" s="9">
        <f>ROUND(G83,1)</f>
        <v>0</v>
      </c>
    </row>
    <row r="84" spans="1:9" ht="14.1" customHeight="1" x14ac:dyDescent="0.2">
      <c r="A84" s="5" t="s">
        <v>11</v>
      </c>
      <c r="B84" s="6">
        <v>42085</v>
      </c>
      <c r="C84" s="5">
        <v>44566000</v>
      </c>
      <c r="D84" s="7" t="s">
        <v>190</v>
      </c>
      <c r="E84" s="8" t="s">
        <v>42</v>
      </c>
      <c r="F84" s="9">
        <v>3.62</v>
      </c>
      <c r="G84" s="9">
        <v>0</v>
      </c>
      <c r="H84" s="9">
        <f>ROUNDDOWN(F84,1)</f>
        <v>3.6</v>
      </c>
      <c r="I84" s="9">
        <f>ROUND(G84,1)</f>
        <v>0</v>
      </c>
    </row>
    <row r="85" spans="1:9" ht="14.1" customHeight="1" x14ac:dyDescent="0.2">
      <c r="A85" s="5" t="s">
        <v>11</v>
      </c>
      <c r="B85" s="6">
        <v>42345</v>
      </c>
      <c r="C85" s="5">
        <v>44566000</v>
      </c>
      <c r="D85" s="7" t="s">
        <v>190</v>
      </c>
      <c r="E85" s="8" t="s">
        <v>91</v>
      </c>
      <c r="F85" s="9">
        <v>1.67</v>
      </c>
      <c r="G85" s="9">
        <v>0</v>
      </c>
      <c r="H85" s="9">
        <f>ROUNDDOWN(F85,1)</f>
        <v>1.6</v>
      </c>
      <c r="I85" s="9">
        <f>ROUND(G85,1)</f>
        <v>0</v>
      </c>
    </row>
    <row r="86" spans="1:9" ht="14.1" customHeight="1" x14ac:dyDescent="0.2">
      <c r="A86" s="5" t="s">
        <v>11</v>
      </c>
      <c r="B86" s="6">
        <v>42352</v>
      </c>
      <c r="C86" s="5">
        <v>44566000</v>
      </c>
      <c r="D86" s="7" t="s">
        <v>190</v>
      </c>
      <c r="E86" s="8" t="s">
        <v>91</v>
      </c>
      <c r="F86" s="9">
        <v>10.16</v>
      </c>
      <c r="G86" s="9">
        <v>0</v>
      </c>
      <c r="H86" s="9">
        <f>ROUNDDOWN(F86,1)</f>
        <v>10.1</v>
      </c>
      <c r="I86" s="9">
        <f>ROUND(G86,1)</f>
        <v>0</v>
      </c>
    </row>
    <row r="87" spans="1:9" ht="14.1" customHeight="1" x14ac:dyDescent="0.2">
      <c r="A87" s="5" t="s">
        <v>11</v>
      </c>
      <c r="B87" s="6">
        <v>42339</v>
      </c>
      <c r="C87" s="5">
        <v>44566000</v>
      </c>
      <c r="D87" s="7" t="s">
        <v>190</v>
      </c>
      <c r="E87" s="8" t="s">
        <v>89</v>
      </c>
      <c r="F87" s="9">
        <v>13.8</v>
      </c>
      <c r="G87" s="9">
        <v>0</v>
      </c>
      <c r="H87" s="9">
        <f>ROUNDDOWN(F87,1)</f>
        <v>13.8</v>
      </c>
      <c r="I87" s="9">
        <f>ROUND(G87,1)</f>
        <v>0</v>
      </c>
    </row>
    <row r="88" spans="1:9" ht="14.1" customHeight="1" x14ac:dyDescent="0.2">
      <c r="A88" s="5" t="s">
        <v>11</v>
      </c>
      <c r="B88" s="6">
        <v>42332</v>
      </c>
      <c r="C88" s="5">
        <v>44566000</v>
      </c>
      <c r="D88" s="7" t="s">
        <v>190</v>
      </c>
      <c r="E88" s="8" t="s">
        <v>89</v>
      </c>
      <c r="F88" s="9">
        <v>34.799999999999997</v>
      </c>
      <c r="G88" s="9">
        <v>0</v>
      </c>
      <c r="H88" s="9">
        <f>ROUNDDOWN(F88,1)</f>
        <v>34.799999999999997</v>
      </c>
      <c r="I88" s="9">
        <f>ROUND(G88,1)</f>
        <v>0</v>
      </c>
    </row>
    <row r="89" spans="1:9" ht="14.1" customHeight="1" x14ac:dyDescent="0.2">
      <c r="A89" s="5" t="s">
        <v>11</v>
      </c>
      <c r="B89" s="6">
        <v>42552</v>
      </c>
      <c r="C89" s="5">
        <v>44566000</v>
      </c>
      <c r="D89" s="7" t="s">
        <v>190</v>
      </c>
      <c r="E89" s="8" t="s">
        <v>170</v>
      </c>
      <c r="F89" s="9">
        <v>21.2</v>
      </c>
      <c r="G89" s="9">
        <v>0</v>
      </c>
      <c r="H89" s="9">
        <f>ROUNDDOWN(F89,1)</f>
        <v>21.2</v>
      </c>
      <c r="I89" s="9">
        <f>ROUND(G89,1)</f>
        <v>0</v>
      </c>
    </row>
    <row r="90" spans="1:9" ht="14.1" customHeight="1" x14ac:dyDescent="0.2">
      <c r="A90" s="5" t="s">
        <v>11</v>
      </c>
      <c r="B90" s="6">
        <v>42324</v>
      </c>
      <c r="C90" s="5">
        <v>44566000</v>
      </c>
      <c r="D90" s="7" t="s">
        <v>190</v>
      </c>
      <c r="E90" s="8" t="s">
        <v>86</v>
      </c>
      <c r="F90" s="9">
        <v>2.2599999999999998</v>
      </c>
      <c r="G90" s="9">
        <v>0</v>
      </c>
      <c r="H90" s="9">
        <f>ROUNDDOWN(F90,1)</f>
        <v>2.2000000000000002</v>
      </c>
      <c r="I90" s="9">
        <f>ROUND(G90,1)</f>
        <v>0</v>
      </c>
    </row>
    <row r="91" spans="1:9" ht="14.1" customHeight="1" x14ac:dyDescent="0.2">
      <c r="A91" s="5" t="s">
        <v>11</v>
      </c>
      <c r="B91" s="6">
        <v>42433</v>
      </c>
      <c r="C91" s="5">
        <v>44566000</v>
      </c>
      <c r="D91" s="7" t="s">
        <v>190</v>
      </c>
      <c r="E91" s="8" t="s">
        <v>86</v>
      </c>
      <c r="F91" s="9">
        <v>3.11</v>
      </c>
      <c r="G91" s="9">
        <v>0</v>
      </c>
      <c r="H91" s="9">
        <f>ROUNDDOWN(F91,1)</f>
        <v>3.1</v>
      </c>
      <c r="I91" s="9">
        <f>ROUND(G91,1)</f>
        <v>0</v>
      </c>
    </row>
    <row r="92" spans="1:9" ht="14.1" customHeight="1" x14ac:dyDescent="0.2">
      <c r="A92" s="5" t="s">
        <v>11</v>
      </c>
      <c r="B92" s="6">
        <v>42637</v>
      </c>
      <c r="C92" s="5">
        <v>44566000</v>
      </c>
      <c r="D92" s="7" t="s">
        <v>190</v>
      </c>
      <c r="E92" s="8" t="s">
        <v>182</v>
      </c>
      <c r="F92" s="9">
        <v>3.15</v>
      </c>
      <c r="G92" s="9">
        <v>0</v>
      </c>
      <c r="H92" s="9">
        <f>ROUNDDOWN(F92,1)</f>
        <v>3.1</v>
      </c>
      <c r="I92" s="9">
        <f>ROUND(G92,1)</f>
        <v>0</v>
      </c>
    </row>
    <row r="93" spans="1:9" ht="14.1" customHeight="1" x14ac:dyDescent="0.2">
      <c r="A93" s="5" t="s">
        <v>11</v>
      </c>
      <c r="B93" s="6">
        <v>42532</v>
      </c>
      <c r="C93" s="5">
        <v>44566000</v>
      </c>
      <c r="D93" s="7" t="s">
        <v>190</v>
      </c>
      <c r="E93" s="8" t="s">
        <v>153</v>
      </c>
      <c r="F93" s="9">
        <v>0.5</v>
      </c>
      <c r="G93" s="9">
        <v>0</v>
      </c>
      <c r="H93" s="9">
        <f>ROUNDDOWN(F93,1)</f>
        <v>0.5</v>
      </c>
      <c r="I93" s="9">
        <f>ROUND(G93,1)</f>
        <v>0</v>
      </c>
    </row>
    <row r="94" spans="1:9" ht="14.1" customHeight="1" x14ac:dyDescent="0.2">
      <c r="A94" s="5" t="s">
        <v>11</v>
      </c>
      <c r="B94" s="6">
        <v>42534</v>
      </c>
      <c r="C94" s="5">
        <v>44566000</v>
      </c>
      <c r="D94" s="7" t="s">
        <v>190</v>
      </c>
      <c r="E94" s="8" t="s">
        <v>153</v>
      </c>
      <c r="F94" s="9">
        <v>0.91</v>
      </c>
      <c r="G94" s="9">
        <v>0</v>
      </c>
      <c r="H94" s="9">
        <f>ROUNDDOWN(F94,1)</f>
        <v>0.9</v>
      </c>
      <c r="I94" s="9">
        <f>ROUND(G94,1)</f>
        <v>0</v>
      </c>
    </row>
    <row r="95" spans="1:9" ht="14.1" customHeight="1" x14ac:dyDescent="0.2">
      <c r="A95" s="5" t="s">
        <v>11</v>
      </c>
      <c r="B95" s="6">
        <v>42538</v>
      </c>
      <c r="C95" s="5">
        <v>44566000</v>
      </c>
      <c r="D95" s="7" t="s">
        <v>190</v>
      </c>
      <c r="E95" s="8" t="s">
        <v>161</v>
      </c>
      <c r="F95" s="9">
        <v>1.96</v>
      </c>
      <c r="G95" s="9">
        <v>0</v>
      </c>
      <c r="H95" s="9">
        <f>ROUNDDOWN(F95,1)</f>
        <v>1.9</v>
      </c>
      <c r="I95" s="9">
        <f>ROUND(G95,1)</f>
        <v>0</v>
      </c>
    </row>
    <row r="96" spans="1:9" ht="14.1" customHeight="1" x14ac:dyDescent="0.2">
      <c r="A96" s="5" t="s">
        <v>11</v>
      </c>
      <c r="B96" s="6">
        <v>42536</v>
      </c>
      <c r="C96" s="5">
        <v>44566000</v>
      </c>
      <c r="D96" s="7" t="s">
        <v>190</v>
      </c>
      <c r="E96" s="8" t="s">
        <v>159</v>
      </c>
      <c r="F96" s="9">
        <v>0.28000000000000003</v>
      </c>
      <c r="G96" s="9">
        <v>0</v>
      </c>
      <c r="H96" s="9">
        <f>ROUNDDOWN(F96,1)</f>
        <v>0.2</v>
      </c>
      <c r="I96" s="9">
        <f>ROUND(G96,1)</f>
        <v>0</v>
      </c>
    </row>
    <row r="97" spans="1:9" ht="14.1" customHeight="1" x14ac:dyDescent="0.2">
      <c r="A97" s="5" t="s">
        <v>11</v>
      </c>
      <c r="B97" s="6">
        <v>42531</v>
      </c>
      <c r="C97" s="5">
        <v>44566000</v>
      </c>
      <c r="D97" s="7" t="s">
        <v>190</v>
      </c>
      <c r="E97" s="8" t="s">
        <v>147</v>
      </c>
      <c r="F97" s="9">
        <v>0.89</v>
      </c>
      <c r="G97" s="9">
        <v>0</v>
      </c>
      <c r="H97" s="9">
        <f>ROUNDDOWN(F97,1)</f>
        <v>0.8</v>
      </c>
      <c r="I97" s="9">
        <f>ROUND(G97,1)</f>
        <v>0</v>
      </c>
    </row>
    <row r="98" spans="1:9" ht="14.1" customHeight="1" x14ac:dyDescent="0.2">
      <c r="A98" s="5" t="s">
        <v>11</v>
      </c>
      <c r="B98" s="6">
        <v>42551</v>
      </c>
      <c r="C98" s="5">
        <v>44566000</v>
      </c>
      <c r="D98" s="7" t="s">
        <v>190</v>
      </c>
      <c r="E98" s="8" t="s">
        <v>168</v>
      </c>
      <c r="F98" s="9">
        <v>2.72</v>
      </c>
      <c r="G98" s="9">
        <v>0</v>
      </c>
      <c r="H98" s="9">
        <f>ROUNDDOWN(F98,1)</f>
        <v>2.7</v>
      </c>
      <c r="I98" s="9">
        <f>ROUND(G98,1)</f>
        <v>0</v>
      </c>
    </row>
    <row r="99" spans="1:9" ht="14.1" customHeight="1" x14ac:dyDescent="0.2">
      <c r="A99" s="5" t="s">
        <v>11</v>
      </c>
      <c r="B99" s="6">
        <v>42306</v>
      </c>
      <c r="C99" s="5">
        <v>44566000</v>
      </c>
      <c r="D99" s="7" t="s">
        <v>190</v>
      </c>
      <c r="E99" s="8" t="s">
        <v>84</v>
      </c>
      <c r="F99" s="9">
        <v>5.93</v>
      </c>
      <c r="G99" s="9">
        <v>0</v>
      </c>
      <c r="H99" s="9">
        <f>ROUNDDOWN(F99,1)</f>
        <v>5.9</v>
      </c>
      <c r="I99" s="9">
        <f>ROUND(G99,1)</f>
        <v>0</v>
      </c>
    </row>
    <row r="100" spans="1:9" ht="14.1" customHeight="1" x14ac:dyDescent="0.2">
      <c r="A100" s="5" t="s">
        <v>11</v>
      </c>
      <c r="B100" s="6">
        <v>42044</v>
      </c>
      <c r="C100" s="5">
        <v>44566000</v>
      </c>
      <c r="D100" s="7" t="s">
        <v>190</v>
      </c>
      <c r="E100" s="8" t="s">
        <v>16</v>
      </c>
      <c r="F100" s="9">
        <v>40.799999999999997</v>
      </c>
      <c r="G100" s="9">
        <v>0</v>
      </c>
      <c r="H100" s="9">
        <f>ROUNDDOWN(F100,1)</f>
        <v>40.799999999999997</v>
      </c>
      <c r="I100" s="9">
        <f>ROUND(G100,1)</f>
        <v>0</v>
      </c>
    </row>
    <row r="101" spans="1:9" ht="14.1" customHeight="1" x14ac:dyDescent="0.2">
      <c r="A101" s="5" t="s">
        <v>11</v>
      </c>
      <c r="B101" s="6">
        <v>42096</v>
      </c>
      <c r="C101" s="5">
        <v>44566000</v>
      </c>
      <c r="D101" s="7" t="s">
        <v>190</v>
      </c>
      <c r="E101" s="8" t="s">
        <v>64</v>
      </c>
      <c r="F101" s="9">
        <v>43</v>
      </c>
      <c r="G101" s="9">
        <v>0</v>
      </c>
      <c r="H101" s="9">
        <f>ROUNDDOWN(F101,1)</f>
        <v>43</v>
      </c>
      <c r="I101" s="9">
        <f>ROUND(G101,1)</f>
        <v>0</v>
      </c>
    </row>
    <row r="102" spans="1:9" ht="14.1" customHeight="1" x14ac:dyDescent="0.2">
      <c r="A102" s="5" t="s">
        <v>11</v>
      </c>
      <c r="B102" s="6">
        <v>42381</v>
      </c>
      <c r="C102" s="5">
        <v>44566000</v>
      </c>
      <c r="D102" s="7" t="s">
        <v>190</v>
      </c>
      <c r="E102" s="8" t="s">
        <v>99</v>
      </c>
      <c r="F102" s="9">
        <v>117</v>
      </c>
      <c r="G102" s="9">
        <v>0</v>
      </c>
      <c r="H102" s="9">
        <f>ROUNDDOWN(F102,1)</f>
        <v>117</v>
      </c>
      <c r="I102" s="9">
        <f>ROUND(G102,1)</f>
        <v>0</v>
      </c>
    </row>
    <row r="103" spans="1:9" ht="14.1" customHeight="1" x14ac:dyDescent="0.2">
      <c r="A103" s="5" t="s">
        <v>11</v>
      </c>
      <c r="B103" s="6">
        <v>42404</v>
      </c>
      <c r="C103" s="5">
        <v>44566000</v>
      </c>
      <c r="D103" s="7" t="s">
        <v>190</v>
      </c>
      <c r="E103" s="8" t="s">
        <v>104</v>
      </c>
      <c r="F103" s="9">
        <v>117</v>
      </c>
      <c r="G103" s="9">
        <v>0</v>
      </c>
      <c r="H103" s="9">
        <f>ROUNDDOWN(F103,1)</f>
        <v>117</v>
      </c>
      <c r="I103" s="9">
        <f>ROUND(G103,1)</f>
        <v>0</v>
      </c>
    </row>
    <row r="104" spans="1:9" ht="14.1" customHeight="1" x14ac:dyDescent="0.2">
      <c r="A104" s="5" t="s">
        <v>11</v>
      </c>
      <c r="B104" s="6">
        <v>42437</v>
      </c>
      <c r="C104" s="5">
        <v>44566000</v>
      </c>
      <c r="D104" s="7" t="s">
        <v>190</v>
      </c>
      <c r="E104" s="8" t="s">
        <v>108</v>
      </c>
      <c r="F104" s="9">
        <v>117</v>
      </c>
      <c r="G104" s="9">
        <v>0</v>
      </c>
      <c r="H104" s="9">
        <f>ROUNDDOWN(F104,1)</f>
        <v>117</v>
      </c>
      <c r="I104" s="9">
        <f>ROUND(G104,1)</f>
        <v>0</v>
      </c>
    </row>
    <row r="105" spans="1:9" ht="14.1" customHeight="1" x14ac:dyDescent="0.2">
      <c r="A105" s="5" t="s">
        <v>11</v>
      </c>
      <c r="B105" s="6">
        <v>42465</v>
      </c>
      <c r="C105" s="5">
        <v>44566000</v>
      </c>
      <c r="D105" s="7" t="s">
        <v>190</v>
      </c>
      <c r="E105" s="8" t="s">
        <v>111</v>
      </c>
      <c r="F105" s="9">
        <v>129.6</v>
      </c>
      <c r="G105" s="9">
        <v>0</v>
      </c>
      <c r="H105" s="9">
        <f>ROUNDDOWN(F105,1)</f>
        <v>129.6</v>
      </c>
      <c r="I105" s="9">
        <f>ROUND(G105,1)</f>
        <v>0</v>
      </c>
    </row>
    <row r="106" spans="1:9" ht="14.1" customHeight="1" x14ac:dyDescent="0.2">
      <c r="A106" s="5" t="s">
        <v>11</v>
      </c>
      <c r="B106" s="6">
        <v>42492</v>
      </c>
      <c r="C106" s="5">
        <v>44566000</v>
      </c>
      <c r="D106" s="7" t="s">
        <v>190</v>
      </c>
      <c r="E106" s="8" t="s">
        <v>118</v>
      </c>
      <c r="F106" s="9">
        <v>117.9</v>
      </c>
      <c r="G106" s="9">
        <v>0</v>
      </c>
      <c r="H106" s="9">
        <f>ROUNDDOWN(F106,1)</f>
        <v>117.9</v>
      </c>
      <c r="I106" s="9">
        <f>ROUND(G106,1)</f>
        <v>0</v>
      </c>
    </row>
    <row r="107" spans="1:9" ht="14.1" customHeight="1" x14ac:dyDescent="0.2">
      <c r="A107" s="5" t="s">
        <v>11</v>
      </c>
      <c r="B107" s="6">
        <v>42556</v>
      </c>
      <c r="C107" s="5">
        <v>44566000</v>
      </c>
      <c r="D107" s="7" t="s">
        <v>190</v>
      </c>
      <c r="E107" s="8" t="s">
        <v>171</v>
      </c>
      <c r="F107" s="9">
        <v>119.07</v>
      </c>
      <c r="G107" s="9">
        <v>0</v>
      </c>
      <c r="H107" s="9">
        <f>ROUNDDOWN(F107,1)</f>
        <v>119</v>
      </c>
      <c r="I107" s="9">
        <f>ROUND(G107,1)</f>
        <v>0</v>
      </c>
    </row>
    <row r="108" spans="1:9" ht="14.1" customHeight="1" x14ac:dyDescent="0.2">
      <c r="A108" s="5" t="s">
        <v>11</v>
      </c>
      <c r="B108" s="6">
        <v>42584</v>
      </c>
      <c r="C108" s="5">
        <v>44566000</v>
      </c>
      <c r="D108" s="7" t="s">
        <v>190</v>
      </c>
      <c r="E108" s="8" t="s">
        <v>176</v>
      </c>
      <c r="F108" s="9">
        <v>129.81</v>
      </c>
      <c r="G108" s="9">
        <v>0</v>
      </c>
      <c r="H108" s="9">
        <f>ROUNDDOWN(F108,1)</f>
        <v>129.80000000000001</v>
      </c>
      <c r="I108" s="9">
        <f>ROUND(G108,1)</f>
        <v>0</v>
      </c>
    </row>
    <row r="109" spans="1:9" ht="14.1" customHeight="1" x14ac:dyDescent="0.2">
      <c r="A109" s="5" t="s">
        <v>11</v>
      </c>
      <c r="B109" s="6">
        <v>42618</v>
      </c>
      <c r="C109" s="5">
        <v>44566000</v>
      </c>
      <c r="D109" s="7" t="s">
        <v>190</v>
      </c>
      <c r="E109" s="8" t="s">
        <v>179</v>
      </c>
      <c r="F109" s="9">
        <v>84.68</v>
      </c>
      <c r="G109" s="9">
        <v>0</v>
      </c>
      <c r="H109" s="9">
        <f>ROUNDDOWN(F109,1)</f>
        <v>84.6</v>
      </c>
      <c r="I109" s="9">
        <f>ROUND(G109,1)</f>
        <v>0</v>
      </c>
    </row>
    <row r="110" spans="1:9" ht="14.1" customHeight="1" x14ac:dyDescent="0.2">
      <c r="A110" s="5" t="s">
        <v>11</v>
      </c>
      <c r="B110" s="6">
        <v>42352</v>
      </c>
      <c r="C110" s="5">
        <v>44566000</v>
      </c>
      <c r="D110" s="7" t="s">
        <v>190</v>
      </c>
      <c r="E110" s="8" t="s">
        <v>94</v>
      </c>
      <c r="F110" s="9">
        <v>117</v>
      </c>
      <c r="G110" s="9">
        <v>0</v>
      </c>
      <c r="H110" s="9">
        <f>ROUNDDOWN(F110,1)</f>
        <v>117</v>
      </c>
      <c r="I110" s="9">
        <f>ROUND(G110,1)</f>
        <v>0</v>
      </c>
    </row>
    <row r="111" spans="1:9" ht="14.1" customHeight="1" x14ac:dyDescent="0.2">
      <c r="A111" s="5" t="s">
        <v>11</v>
      </c>
      <c r="B111" s="6">
        <v>42079</v>
      </c>
      <c r="C111" s="5">
        <v>44566000</v>
      </c>
      <c r="D111" s="7" t="s">
        <v>190</v>
      </c>
      <c r="E111" s="8" t="s">
        <v>36</v>
      </c>
      <c r="F111" s="9">
        <v>1.77</v>
      </c>
      <c r="G111" s="9">
        <v>0</v>
      </c>
      <c r="H111" s="9">
        <f>ROUNDDOWN(F111,1)</f>
        <v>1.7</v>
      </c>
      <c r="I111" s="9">
        <f>ROUND(G111,1)</f>
        <v>0</v>
      </c>
    </row>
    <row r="112" spans="1:9" ht="14.1" customHeight="1" x14ac:dyDescent="0.2">
      <c r="A112" s="5" t="s">
        <v>11</v>
      </c>
      <c r="B112" s="6">
        <v>42354</v>
      </c>
      <c r="C112" s="5">
        <v>44566000</v>
      </c>
      <c r="D112" s="7" t="s">
        <v>190</v>
      </c>
      <c r="E112" s="8" t="s">
        <v>36</v>
      </c>
      <c r="F112" s="9">
        <v>2.33</v>
      </c>
      <c r="G112" s="9">
        <v>0</v>
      </c>
      <c r="H112" s="9">
        <f>ROUNDDOWN(F112,1)</f>
        <v>2.2999999999999998</v>
      </c>
      <c r="I112" s="9">
        <f>ROUND(G112,1)</f>
        <v>0</v>
      </c>
    </row>
    <row r="113" spans="1:9" ht="14.1" customHeight="1" x14ac:dyDescent="0.2">
      <c r="A113" s="5" t="s">
        <v>11</v>
      </c>
      <c r="B113" s="6">
        <v>42046</v>
      </c>
      <c r="C113" s="5">
        <v>44566000</v>
      </c>
      <c r="D113" s="7" t="s">
        <v>190</v>
      </c>
      <c r="E113" s="8" t="s">
        <v>18</v>
      </c>
      <c r="F113" s="9">
        <v>108</v>
      </c>
      <c r="G113" s="9">
        <v>0</v>
      </c>
      <c r="H113" s="9">
        <f>ROUNDDOWN(F113,1)</f>
        <v>108</v>
      </c>
      <c r="I113" s="9">
        <f>ROUND(G113,1)</f>
        <v>0</v>
      </c>
    </row>
    <row r="114" spans="1:9" ht="14.1" customHeight="1" x14ac:dyDescent="0.2">
      <c r="A114" s="5" t="s">
        <v>11</v>
      </c>
      <c r="B114" s="6">
        <v>42529</v>
      </c>
      <c r="C114" s="5">
        <v>44566000</v>
      </c>
      <c r="D114" s="7" t="s">
        <v>190</v>
      </c>
      <c r="E114" s="8" t="s">
        <v>140</v>
      </c>
      <c r="F114" s="9">
        <v>1.06</v>
      </c>
      <c r="G114" s="9">
        <v>0</v>
      </c>
      <c r="H114" s="9">
        <f>ROUNDDOWN(F114,1)</f>
        <v>1</v>
      </c>
      <c r="I114" s="9">
        <f>ROUND(G114,1)</f>
        <v>0</v>
      </c>
    </row>
    <row r="115" spans="1:9" ht="14.1" customHeight="1" x14ac:dyDescent="0.2">
      <c r="A115" s="5" t="s">
        <v>11</v>
      </c>
      <c r="B115" s="6">
        <v>42639</v>
      </c>
      <c r="C115" s="5">
        <v>44566000</v>
      </c>
      <c r="D115" s="7" t="s">
        <v>190</v>
      </c>
      <c r="E115" s="8" t="s">
        <v>183</v>
      </c>
      <c r="F115" s="9">
        <v>200</v>
      </c>
      <c r="G115" s="9">
        <v>0</v>
      </c>
      <c r="H115" s="9">
        <f>ROUNDDOWN(F115,1)</f>
        <v>200</v>
      </c>
      <c r="I115" s="9">
        <f>ROUND(G115,1)</f>
        <v>0</v>
      </c>
    </row>
    <row r="116" spans="1:9" ht="14.1" customHeight="1" x14ac:dyDescent="0.2">
      <c r="A116" s="5" t="s">
        <v>11</v>
      </c>
      <c r="B116" s="6">
        <v>42397</v>
      </c>
      <c r="C116" s="5">
        <v>44566000</v>
      </c>
      <c r="D116" s="7" t="s">
        <v>190</v>
      </c>
      <c r="E116" s="8" t="s">
        <v>102</v>
      </c>
      <c r="F116" s="9">
        <v>3.17</v>
      </c>
      <c r="G116" s="9">
        <v>0</v>
      </c>
      <c r="H116" s="9">
        <f>ROUNDDOWN(F116,1)</f>
        <v>3.1</v>
      </c>
      <c r="I116" s="9">
        <f>ROUND(G116,1)</f>
        <v>0</v>
      </c>
    </row>
    <row r="117" spans="1:9" ht="14.1" customHeight="1" x14ac:dyDescent="0.2">
      <c r="A117" s="5" t="s">
        <v>11</v>
      </c>
      <c r="B117" s="6">
        <v>42517</v>
      </c>
      <c r="C117" s="5">
        <v>44566000</v>
      </c>
      <c r="D117" s="7" t="s">
        <v>190</v>
      </c>
      <c r="E117" s="8" t="s">
        <v>123</v>
      </c>
      <c r="F117" s="9">
        <v>176.8</v>
      </c>
      <c r="G117" s="9">
        <v>0</v>
      </c>
      <c r="H117" s="9">
        <f>ROUNDDOWN(F117,1)</f>
        <v>176.8</v>
      </c>
      <c r="I117" s="9">
        <f>ROUND(G117,1)</f>
        <v>0</v>
      </c>
    </row>
    <row r="118" spans="1:9" ht="14.1" customHeight="1" x14ac:dyDescent="0.2">
      <c r="A118" s="5" t="s">
        <v>11</v>
      </c>
      <c r="B118" s="6">
        <v>42075</v>
      </c>
      <c r="C118" s="5">
        <v>44566000</v>
      </c>
      <c r="D118" s="7" t="s">
        <v>190</v>
      </c>
      <c r="E118" s="8" t="s">
        <v>31</v>
      </c>
      <c r="F118" s="9">
        <v>74.290000000000006</v>
      </c>
      <c r="G118" s="9">
        <v>0</v>
      </c>
      <c r="H118" s="9">
        <f>ROUNDDOWN(F118,1)</f>
        <v>74.2</v>
      </c>
      <c r="I118" s="9">
        <f>ROUND(G118,1)</f>
        <v>0</v>
      </c>
    </row>
    <row r="119" spans="1:9" ht="14.1" customHeight="1" x14ac:dyDescent="0.2">
      <c r="A119" s="5" t="s">
        <v>11</v>
      </c>
      <c r="B119" s="6">
        <v>42181</v>
      </c>
      <c r="C119" s="5">
        <v>44566000</v>
      </c>
      <c r="D119" s="7" t="s">
        <v>190</v>
      </c>
      <c r="E119" s="8" t="s">
        <v>77</v>
      </c>
      <c r="F119" s="9">
        <v>13.9</v>
      </c>
      <c r="G119" s="9">
        <v>0</v>
      </c>
      <c r="H119" s="9">
        <f>ROUNDDOWN(F119,1)</f>
        <v>13.9</v>
      </c>
      <c r="I119" s="9">
        <f>ROUND(G119,1)</f>
        <v>0</v>
      </c>
    </row>
    <row r="120" spans="1:9" ht="14.1" customHeight="1" x14ac:dyDescent="0.2"/>
    <row r="121" spans="1:9" ht="14.1" customHeight="1" x14ac:dyDescent="0.2"/>
    <row r="122" spans="1:9" ht="14.1" customHeight="1" x14ac:dyDescent="0.2"/>
    <row r="123" spans="1:9" ht="14.1" customHeight="1" x14ac:dyDescent="0.2"/>
    <row r="124" spans="1:9" ht="14.1" customHeight="1" x14ac:dyDescent="0.2"/>
    <row r="125" spans="1:9" ht="14.1" customHeight="1" x14ac:dyDescent="0.2"/>
    <row r="126" spans="1:9" ht="14.1" customHeight="1" x14ac:dyDescent="0.2"/>
    <row r="127" spans="1:9" ht="14.1" customHeight="1" x14ac:dyDescent="0.2"/>
    <row r="128" spans="1:9" ht="14.1" customHeight="1" x14ac:dyDescent="0.2"/>
    <row r="129" ht="14.1" customHeight="1" x14ac:dyDescent="0.2"/>
    <row r="130" ht="14.1" customHeight="1" x14ac:dyDescent="0.2"/>
    <row r="131" ht="14.1" customHeight="1" x14ac:dyDescent="0.2"/>
    <row r="132" ht="14.1" customHeight="1" x14ac:dyDescent="0.2"/>
    <row r="133" ht="14.1" customHeight="1" x14ac:dyDescent="0.2"/>
    <row r="134" ht="14.1" customHeight="1" x14ac:dyDescent="0.2"/>
    <row r="135" ht="14.1" customHeight="1" x14ac:dyDescent="0.2"/>
    <row r="136" ht="14.1" customHeight="1" x14ac:dyDescent="0.2"/>
    <row r="137" ht="14.1" customHeight="1" x14ac:dyDescent="0.2"/>
    <row r="138" ht="14.1" customHeight="1" x14ac:dyDescent="0.2"/>
    <row r="139" ht="14.1" customHeight="1" x14ac:dyDescent="0.2"/>
    <row r="140" ht="14.1" customHeight="1" x14ac:dyDescent="0.2"/>
    <row r="141" ht="14.1" customHeight="1" x14ac:dyDescent="0.2"/>
    <row r="142" ht="14.1" customHeight="1" x14ac:dyDescent="0.2"/>
    <row r="143" ht="14.1" customHeight="1" x14ac:dyDescent="0.2"/>
    <row r="144" ht="14.1" customHeight="1" x14ac:dyDescent="0.2"/>
    <row r="145" ht="14.1" customHeight="1" x14ac:dyDescent="0.2"/>
    <row r="146" ht="14.1" customHeight="1" x14ac:dyDescent="0.2"/>
    <row r="147" ht="14.1" customHeight="1" x14ac:dyDescent="0.2"/>
    <row r="148" ht="14.1" customHeight="1" x14ac:dyDescent="0.2"/>
    <row r="149" ht="14.1" customHeight="1" x14ac:dyDescent="0.2"/>
    <row r="150" ht="14.1" customHeight="1" x14ac:dyDescent="0.2"/>
    <row r="151" ht="14.1" customHeight="1" x14ac:dyDescent="0.2"/>
    <row r="152" ht="14.1" customHeight="1" x14ac:dyDescent="0.2"/>
    <row r="153" ht="14.1" customHeight="1" x14ac:dyDescent="0.2"/>
    <row r="154" ht="14.1" customHeight="1" x14ac:dyDescent="0.2"/>
    <row r="155" ht="14.1" customHeight="1" x14ac:dyDescent="0.2"/>
    <row r="156" ht="14.1" customHeight="1" x14ac:dyDescent="0.2"/>
    <row r="157" ht="14.1" customHeight="1" x14ac:dyDescent="0.2"/>
    <row r="158" ht="14.1" customHeight="1" x14ac:dyDescent="0.2"/>
    <row r="159" ht="14.1" customHeight="1" x14ac:dyDescent="0.2"/>
    <row r="160" ht="14.1" customHeight="1" x14ac:dyDescent="0.2"/>
    <row r="161" ht="14.1" customHeight="1" x14ac:dyDescent="0.2"/>
    <row r="162" ht="14.1" customHeight="1" x14ac:dyDescent="0.2"/>
    <row r="163" ht="14.1" customHeight="1" x14ac:dyDescent="0.2"/>
    <row r="164" ht="14.1" customHeight="1" x14ac:dyDescent="0.2"/>
    <row r="165" ht="14.1" customHeight="1" x14ac:dyDescent="0.2"/>
    <row r="166" ht="14.1" customHeight="1" x14ac:dyDescent="0.2"/>
    <row r="167" ht="14.1" customHeight="1" x14ac:dyDescent="0.2"/>
    <row r="168" ht="14.1" customHeight="1" x14ac:dyDescent="0.2"/>
    <row r="169" ht="14.1" customHeight="1" x14ac:dyDescent="0.2"/>
    <row r="170" ht="14.1" customHeight="1" x14ac:dyDescent="0.2"/>
    <row r="171" ht="14.1" customHeight="1" x14ac:dyDescent="0.2"/>
    <row r="172" ht="14.1" customHeight="1" x14ac:dyDescent="0.2"/>
    <row r="173" ht="14.1" customHeight="1" x14ac:dyDescent="0.2"/>
    <row r="174" ht="14.1" customHeight="1" x14ac:dyDescent="0.2"/>
    <row r="175" ht="14.1" customHeight="1" x14ac:dyDescent="0.2"/>
    <row r="176" ht="14.1" customHeight="1" x14ac:dyDescent="0.2"/>
    <row r="177" ht="14.1" customHeight="1" x14ac:dyDescent="0.2"/>
    <row r="178" ht="14.1" customHeight="1" x14ac:dyDescent="0.2"/>
    <row r="179" ht="14.1" customHeight="1" x14ac:dyDescent="0.2"/>
    <row r="180" ht="14.1" customHeight="1" x14ac:dyDescent="0.2"/>
    <row r="181" ht="14.1" customHeight="1" x14ac:dyDescent="0.2"/>
    <row r="182" ht="14.1" customHeight="1" x14ac:dyDescent="0.2"/>
    <row r="183" ht="14.1" customHeight="1" x14ac:dyDescent="0.2"/>
    <row r="184" ht="14.1" customHeight="1" x14ac:dyDescent="0.2"/>
    <row r="185" ht="14.1" customHeight="1" x14ac:dyDescent="0.2"/>
    <row r="186" ht="14.1" customHeight="1" x14ac:dyDescent="0.2"/>
    <row r="187" ht="14.1" customHeight="1" x14ac:dyDescent="0.2"/>
    <row r="188" ht="14.1" customHeight="1" x14ac:dyDescent="0.2"/>
    <row r="189" ht="14.1" customHeight="1" x14ac:dyDescent="0.2"/>
    <row r="190" ht="14.1" customHeight="1" x14ac:dyDescent="0.2"/>
    <row r="191" ht="14.1" customHeight="1" x14ac:dyDescent="0.2"/>
    <row r="192" ht="14.1" customHeight="1" x14ac:dyDescent="0.2"/>
    <row r="193" ht="14.1" customHeight="1" x14ac:dyDescent="0.2"/>
    <row r="194" ht="14.1" customHeight="1" x14ac:dyDescent="0.2"/>
    <row r="195" ht="14.1" customHeight="1" x14ac:dyDescent="0.2"/>
    <row r="196" ht="14.1" customHeight="1" x14ac:dyDescent="0.2"/>
    <row r="197" ht="14.1" customHeight="1" x14ac:dyDescent="0.2"/>
    <row r="198" ht="14.1" customHeight="1" x14ac:dyDescent="0.2"/>
    <row r="199" ht="14.1" customHeight="1" x14ac:dyDescent="0.2"/>
    <row r="200" ht="14.1" customHeight="1" x14ac:dyDescent="0.2"/>
    <row r="201" ht="14.1" customHeight="1" x14ac:dyDescent="0.2"/>
    <row r="202" ht="14.1" customHeight="1" x14ac:dyDescent="0.2"/>
    <row r="203" ht="14.1" customHeight="1" x14ac:dyDescent="0.2"/>
    <row r="204" ht="14.1" customHeight="1" x14ac:dyDescent="0.2"/>
    <row r="205" ht="14.1" customHeight="1" x14ac:dyDescent="0.2"/>
    <row r="206" ht="14.1" customHeight="1" x14ac:dyDescent="0.2"/>
    <row r="207" ht="14.1" customHeight="1" x14ac:dyDescent="0.2"/>
    <row r="208" ht="14.1" customHeight="1" x14ac:dyDescent="0.2"/>
    <row r="209" ht="14.1" customHeight="1" x14ac:dyDescent="0.2"/>
    <row r="210" ht="14.1" customHeight="1" x14ac:dyDescent="0.2"/>
    <row r="211" ht="14.1" customHeight="1" x14ac:dyDescent="0.2"/>
    <row r="212" ht="14.1" customHeight="1" x14ac:dyDescent="0.2"/>
    <row r="213" ht="14.1" customHeight="1" x14ac:dyDescent="0.2"/>
    <row r="214" ht="14.1" customHeight="1" x14ac:dyDescent="0.2"/>
    <row r="215" ht="14.1" customHeight="1" x14ac:dyDescent="0.2"/>
    <row r="216" ht="14.1" customHeight="1" x14ac:dyDescent="0.2"/>
    <row r="217" ht="14.1" customHeight="1" x14ac:dyDescent="0.2"/>
    <row r="218" ht="14.1" customHeight="1" x14ac:dyDescent="0.2"/>
    <row r="219" ht="14.1" customHeight="1" x14ac:dyDescent="0.2"/>
    <row r="220" ht="14.1" customHeight="1" x14ac:dyDescent="0.2"/>
    <row r="221" ht="14.1" customHeight="1" x14ac:dyDescent="0.2"/>
    <row r="222" ht="14.1" customHeight="1" x14ac:dyDescent="0.2"/>
    <row r="223" ht="14.1" customHeight="1" x14ac:dyDescent="0.2"/>
    <row r="224" ht="14.1" customHeight="1" x14ac:dyDescent="0.2"/>
    <row r="225" ht="14.1" customHeight="1" x14ac:dyDescent="0.2"/>
    <row r="226" ht="14.1" customHeight="1" x14ac:dyDescent="0.2"/>
    <row r="227" ht="14.1" customHeight="1" x14ac:dyDescent="0.2"/>
    <row r="228" ht="14.1" customHeight="1" x14ac:dyDescent="0.2"/>
    <row r="229" ht="14.1" customHeight="1" x14ac:dyDescent="0.2"/>
    <row r="230" ht="14.1" customHeight="1" x14ac:dyDescent="0.2"/>
    <row r="231" ht="14.1" customHeight="1" x14ac:dyDescent="0.2"/>
    <row r="232" ht="14.1" customHeight="1" x14ac:dyDescent="0.2"/>
    <row r="233" ht="14.1" customHeight="1" x14ac:dyDescent="0.2"/>
    <row r="234" ht="14.1" customHeight="1" x14ac:dyDescent="0.2"/>
    <row r="235" ht="14.1" customHeight="1" x14ac:dyDescent="0.2"/>
    <row r="236" ht="14.1" customHeight="1" x14ac:dyDescent="0.2"/>
    <row r="237" ht="14.1" customHeight="1" x14ac:dyDescent="0.2"/>
    <row r="238" ht="14.1" customHeight="1" x14ac:dyDescent="0.2"/>
    <row r="239" ht="14.1" customHeight="1" x14ac:dyDescent="0.2"/>
    <row r="240" ht="14.1" customHeight="1" x14ac:dyDescent="0.2"/>
    <row r="241" ht="14.1" customHeight="1" x14ac:dyDescent="0.2"/>
    <row r="242" ht="14.1" customHeight="1" x14ac:dyDescent="0.2"/>
    <row r="243" ht="14.1" customHeight="1" x14ac:dyDescent="0.2"/>
    <row r="244" ht="14.1" customHeight="1" x14ac:dyDescent="0.2"/>
    <row r="245" ht="14.1" customHeight="1" x14ac:dyDescent="0.2"/>
    <row r="246" ht="14.1" customHeight="1" x14ac:dyDescent="0.2"/>
    <row r="247" ht="14.1" customHeight="1" x14ac:dyDescent="0.2"/>
    <row r="248" ht="14.1" customHeight="1" x14ac:dyDescent="0.2"/>
    <row r="249" ht="14.1" customHeight="1" x14ac:dyDescent="0.2"/>
    <row r="250" ht="14.1" customHeight="1" x14ac:dyDescent="0.2"/>
    <row r="251" ht="14.1" customHeight="1" x14ac:dyDescent="0.2"/>
    <row r="252" ht="14.1" customHeight="1" x14ac:dyDescent="0.2"/>
    <row r="253" ht="14.1" customHeight="1" x14ac:dyDescent="0.2"/>
    <row r="254" ht="14.1" customHeight="1" x14ac:dyDescent="0.2"/>
    <row r="255" ht="14.1" customHeight="1" x14ac:dyDescent="0.2"/>
    <row r="256" ht="14.1" customHeight="1" x14ac:dyDescent="0.2"/>
    <row r="257" ht="14.1" customHeight="1" x14ac:dyDescent="0.2"/>
    <row r="258" ht="14.1" customHeight="1" x14ac:dyDescent="0.2"/>
    <row r="259" ht="14.1" customHeight="1" x14ac:dyDescent="0.2"/>
    <row r="260" ht="14.1" customHeight="1" x14ac:dyDescent="0.2"/>
    <row r="261" ht="14.1" customHeight="1" x14ac:dyDescent="0.2"/>
    <row r="262" ht="14.1" customHeight="1" x14ac:dyDescent="0.2"/>
    <row r="263" ht="14.1" customHeight="1" x14ac:dyDescent="0.2"/>
    <row r="264" ht="14.1" customHeight="1" x14ac:dyDescent="0.2"/>
    <row r="265" ht="14.1" customHeight="1" x14ac:dyDescent="0.2"/>
    <row r="266" ht="14.1" customHeight="1" x14ac:dyDescent="0.2"/>
    <row r="267" ht="14.1" customHeight="1" x14ac:dyDescent="0.2"/>
    <row r="268" ht="14.1" customHeight="1" x14ac:dyDescent="0.2"/>
    <row r="269" ht="14.1" customHeight="1" x14ac:dyDescent="0.2"/>
    <row r="270" ht="14.1" customHeight="1" x14ac:dyDescent="0.2"/>
    <row r="271" ht="14.1" customHeight="1" x14ac:dyDescent="0.2"/>
    <row r="272" ht="14.1" customHeight="1" x14ac:dyDescent="0.2"/>
    <row r="273" ht="14.1" customHeight="1" x14ac:dyDescent="0.2"/>
    <row r="274" ht="14.1" customHeight="1" x14ac:dyDescent="0.2"/>
    <row r="275" ht="14.1" customHeight="1" x14ac:dyDescent="0.2"/>
    <row r="276" ht="14.1" customHeight="1" x14ac:dyDescent="0.2"/>
    <row r="277" ht="14.1" customHeight="1" x14ac:dyDescent="0.2"/>
    <row r="278" ht="14.1" customHeight="1" x14ac:dyDescent="0.2"/>
    <row r="279" ht="14.1" customHeight="1" x14ac:dyDescent="0.2"/>
    <row r="280" ht="14.1" customHeight="1" x14ac:dyDescent="0.2"/>
    <row r="281" ht="14.1" customHeight="1" x14ac:dyDescent="0.2"/>
    <row r="282" ht="14.1" customHeight="1" x14ac:dyDescent="0.2"/>
    <row r="283" ht="14.1" customHeight="1" x14ac:dyDescent="0.2"/>
    <row r="284" ht="14.1" customHeight="1" x14ac:dyDescent="0.2"/>
    <row r="285" ht="14.1" customHeight="1" x14ac:dyDescent="0.2"/>
    <row r="286" ht="14.1" customHeight="1" x14ac:dyDescent="0.2"/>
    <row r="287" ht="14.1" customHeight="1" x14ac:dyDescent="0.2"/>
    <row r="288" ht="14.1" customHeight="1" x14ac:dyDescent="0.2"/>
    <row r="289" ht="14.1" customHeight="1" x14ac:dyDescent="0.2"/>
    <row r="290" ht="14.1" customHeight="1" x14ac:dyDescent="0.2"/>
    <row r="291" ht="14.1" customHeight="1" x14ac:dyDescent="0.2"/>
    <row r="292" ht="14.1" customHeight="1" x14ac:dyDescent="0.2"/>
    <row r="293" ht="14.1" customHeight="1" x14ac:dyDescent="0.2"/>
    <row r="294" ht="14.1" customHeight="1" x14ac:dyDescent="0.2"/>
    <row r="295" ht="14.1" customHeight="1" x14ac:dyDescent="0.2"/>
    <row r="296" ht="14.1" customHeight="1" x14ac:dyDescent="0.2"/>
    <row r="297" ht="14.1" customHeight="1" x14ac:dyDescent="0.2"/>
    <row r="298" ht="14.1" customHeight="1" x14ac:dyDescent="0.2"/>
    <row r="299" ht="14.1" customHeight="1" x14ac:dyDescent="0.2"/>
    <row r="300" ht="14.1" customHeight="1" x14ac:dyDescent="0.2"/>
    <row r="301" ht="14.1" customHeight="1" x14ac:dyDescent="0.2"/>
    <row r="302" ht="14.1" customHeight="1" x14ac:dyDescent="0.2"/>
    <row r="303" ht="14.1" customHeight="1" x14ac:dyDescent="0.2"/>
    <row r="304" ht="14.1" customHeight="1" x14ac:dyDescent="0.2"/>
    <row r="305" ht="14.1" customHeight="1" x14ac:dyDescent="0.2"/>
    <row r="306" ht="14.1" customHeight="1" x14ac:dyDescent="0.2"/>
    <row r="307" ht="14.1" customHeight="1" x14ac:dyDescent="0.2"/>
    <row r="308" ht="14.1" customHeight="1" x14ac:dyDescent="0.2"/>
    <row r="309" ht="14.1" customHeight="1" x14ac:dyDescent="0.2"/>
    <row r="310" ht="14.1" customHeight="1" x14ac:dyDescent="0.2"/>
    <row r="311" ht="14.1" customHeight="1" x14ac:dyDescent="0.2"/>
    <row r="312" ht="14.1" customHeight="1" x14ac:dyDescent="0.2"/>
    <row r="313" ht="14.1" customHeight="1" x14ac:dyDescent="0.2"/>
    <row r="314" ht="14.1" customHeight="1" x14ac:dyDescent="0.2"/>
    <row r="315" ht="14.1" customHeight="1" x14ac:dyDescent="0.2"/>
    <row r="316" ht="14.1" customHeight="1" x14ac:dyDescent="0.2"/>
    <row r="317" ht="14.1" customHeight="1" x14ac:dyDescent="0.2"/>
    <row r="318" ht="14.1" customHeight="1" x14ac:dyDescent="0.2"/>
    <row r="319" ht="14.1" customHeight="1" x14ac:dyDescent="0.2"/>
    <row r="320" ht="14.1" customHeight="1" x14ac:dyDescent="0.2"/>
    <row r="321" ht="14.1" customHeight="1" x14ac:dyDescent="0.2"/>
    <row r="322" ht="14.1" customHeight="1" x14ac:dyDescent="0.2"/>
    <row r="323" ht="14.1" customHeight="1" x14ac:dyDescent="0.2"/>
    <row r="324" ht="14.1" customHeight="1" x14ac:dyDescent="0.2"/>
    <row r="325" ht="14.1" customHeight="1" x14ac:dyDescent="0.2"/>
    <row r="326" ht="14.1" customHeight="1" x14ac:dyDescent="0.2"/>
    <row r="327" ht="14.1" customHeight="1" x14ac:dyDescent="0.2"/>
    <row r="328" ht="14.1" customHeight="1" x14ac:dyDescent="0.2"/>
    <row r="329" ht="14.1" customHeight="1" x14ac:dyDescent="0.2"/>
    <row r="330" ht="14.1" customHeight="1" x14ac:dyDescent="0.2"/>
    <row r="331" ht="14.1" customHeight="1" x14ac:dyDescent="0.2"/>
    <row r="332" ht="14.1" customHeight="1" x14ac:dyDescent="0.2"/>
    <row r="333" ht="14.1" customHeight="1" x14ac:dyDescent="0.2"/>
    <row r="334" ht="14.1" customHeight="1" x14ac:dyDescent="0.2"/>
    <row r="335" ht="14.1" customHeight="1" x14ac:dyDescent="0.2"/>
    <row r="336" ht="14.1" customHeight="1" x14ac:dyDescent="0.2"/>
    <row r="337" ht="14.1" customHeight="1" x14ac:dyDescent="0.2"/>
    <row r="338" ht="14.1" customHeight="1" x14ac:dyDescent="0.2"/>
    <row r="339" ht="14.1" customHeight="1" x14ac:dyDescent="0.2"/>
    <row r="340" ht="14.1" customHeight="1" x14ac:dyDescent="0.2"/>
    <row r="341" ht="14.1" customHeight="1" x14ac:dyDescent="0.2"/>
    <row r="342" ht="14.1" customHeight="1" x14ac:dyDescent="0.2"/>
    <row r="343" ht="14.1" customHeight="1" x14ac:dyDescent="0.2"/>
    <row r="344" ht="14.1" customHeight="1" x14ac:dyDescent="0.2"/>
    <row r="345" ht="14.1" customHeight="1" x14ac:dyDescent="0.2"/>
    <row r="346" ht="14.1" customHeight="1" x14ac:dyDescent="0.2"/>
    <row r="347" ht="14.1" customHeight="1" x14ac:dyDescent="0.2"/>
    <row r="348" ht="14.1" customHeight="1" x14ac:dyDescent="0.2"/>
    <row r="349" ht="14.1" customHeight="1" x14ac:dyDescent="0.2"/>
    <row r="350" ht="14.1" customHeight="1" x14ac:dyDescent="0.2"/>
    <row r="351" ht="14.1" customHeight="1" x14ac:dyDescent="0.2"/>
    <row r="352" ht="14.1" customHeight="1" x14ac:dyDescent="0.2"/>
    <row r="353" ht="14.1" customHeight="1" x14ac:dyDescent="0.2"/>
    <row r="354" ht="14.1" customHeight="1" x14ac:dyDescent="0.2"/>
    <row r="355" ht="14.1" customHeight="1" x14ac:dyDescent="0.2"/>
    <row r="356" ht="14.1" customHeight="1" x14ac:dyDescent="0.2"/>
    <row r="357" ht="14.1" customHeight="1" x14ac:dyDescent="0.2"/>
    <row r="358" ht="14.1" customHeight="1" x14ac:dyDescent="0.2"/>
    <row r="359" ht="14.1" customHeight="1" x14ac:dyDescent="0.2"/>
    <row r="360" ht="14.1" customHeight="1" x14ac:dyDescent="0.2"/>
    <row r="361" ht="14.1" customHeight="1" x14ac:dyDescent="0.2"/>
    <row r="362" ht="14.1" customHeight="1" x14ac:dyDescent="0.2"/>
    <row r="363" ht="14.1" customHeight="1" x14ac:dyDescent="0.2"/>
    <row r="364" ht="14.1" customHeight="1" x14ac:dyDescent="0.2"/>
    <row r="365" ht="14.1" customHeight="1" x14ac:dyDescent="0.2"/>
    <row r="366" ht="14.1" customHeight="1" x14ac:dyDescent="0.2"/>
    <row r="367" ht="14.1" customHeight="1" x14ac:dyDescent="0.2"/>
    <row r="368" ht="14.1" customHeight="1" x14ac:dyDescent="0.2"/>
    <row r="369" ht="14.1" customHeight="1" x14ac:dyDescent="0.2"/>
    <row r="370" ht="14.1" customHeight="1" x14ac:dyDescent="0.2"/>
    <row r="371" ht="14.1" customHeight="1" x14ac:dyDescent="0.2"/>
    <row r="372" ht="14.1" customHeight="1" x14ac:dyDescent="0.2"/>
    <row r="373" ht="14.1" customHeight="1" x14ac:dyDescent="0.2"/>
    <row r="374" ht="14.1" customHeight="1" x14ac:dyDescent="0.2"/>
    <row r="375" ht="14.1" customHeight="1" x14ac:dyDescent="0.2"/>
    <row r="376" ht="14.1" customHeight="1" x14ac:dyDescent="0.2"/>
    <row r="377" ht="14.1" customHeight="1" x14ac:dyDescent="0.2"/>
    <row r="378" ht="14.1" customHeight="1" x14ac:dyDescent="0.2"/>
    <row r="379" ht="14.1" customHeight="1" x14ac:dyDescent="0.2"/>
    <row r="380" ht="14.1" customHeight="1" x14ac:dyDescent="0.2"/>
    <row r="381" ht="14.1" customHeight="1" x14ac:dyDescent="0.2"/>
    <row r="382" ht="14.1" customHeight="1" x14ac:dyDescent="0.2"/>
    <row r="383" ht="14.1" customHeight="1" x14ac:dyDescent="0.2"/>
    <row r="384" ht="14.1" customHeight="1" x14ac:dyDescent="0.2"/>
    <row r="385" ht="14.1" customHeight="1" x14ac:dyDescent="0.2"/>
    <row r="386" ht="14.1" customHeight="1" x14ac:dyDescent="0.2"/>
    <row r="387" ht="14.1" customHeight="1" x14ac:dyDescent="0.2"/>
    <row r="388" ht="14.1" customHeight="1" x14ac:dyDescent="0.2"/>
    <row r="389" ht="14.1" customHeight="1" x14ac:dyDescent="0.2"/>
    <row r="390" ht="14.1" customHeight="1" x14ac:dyDescent="0.2"/>
    <row r="391" ht="14.1" customHeight="1" x14ac:dyDescent="0.2"/>
    <row r="392" ht="14.1" customHeight="1" x14ac:dyDescent="0.2"/>
    <row r="393" ht="14.1" customHeight="1" x14ac:dyDescent="0.2"/>
    <row r="394" ht="14.1" customHeight="1" x14ac:dyDescent="0.2"/>
    <row r="395" ht="14.1" customHeight="1" x14ac:dyDescent="0.2"/>
    <row r="396" ht="14.1" customHeight="1" x14ac:dyDescent="0.2"/>
    <row r="397" ht="14.1" customHeight="1" x14ac:dyDescent="0.2"/>
    <row r="398" ht="14.1" customHeight="1" x14ac:dyDescent="0.2"/>
    <row r="399" ht="14.1" customHeight="1" x14ac:dyDescent="0.2"/>
    <row r="400" ht="14.1" customHeight="1" x14ac:dyDescent="0.2"/>
    <row r="401" ht="14.1" customHeight="1" x14ac:dyDescent="0.2"/>
    <row r="402" ht="14.1" customHeight="1" x14ac:dyDescent="0.2"/>
    <row r="403" ht="14.1" customHeight="1" x14ac:dyDescent="0.2"/>
    <row r="404" ht="14.1" customHeight="1" x14ac:dyDescent="0.2"/>
    <row r="405" ht="14.1" customHeight="1" x14ac:dyDescent="0.2"/>
    <row r="406" ht="14.1" customHeight="1" x14ac:dyDescent="0.2"/>
    <row r="407" ht="14.1" customHeight="1" x14ac:dyDescent="0.2"/>
    <row r="408" ht="14.1" customHeight="1" x14ac:dyDescent="0.2"/>
    <row r="409" ht="14.1" customHeight="1" x14ac:dyDescent="0.2"/>
    <row r="410" ht="14.1" customHeight="1" x14ac:dyDescent="0.2"/>
    <row r="411" ht="14.1" customHeight="1" x14ac:dyDescent="0.2"/>
    <row r="412" ht="14.1" customHeight="1" x14ac:dyDescent="0.2"/>
    <row r="413" ht="14.1" customHeight="1" x14ac:dyDescent="0.2"/>
    <row r="414" ht="14.1" customHeight="1" x14ac:dyDescent="0.2"/>
    <row r="415" ht="14.1" customHeight="1" x14ac:dyDescent="0.2"/>
    <row r="416" ht="14.1" customHeight="1" x14ac:dyDescent="0.2"/>
    <row r="417" ht="14.1" customHeight="1" x14ac:dyDescent="0.2"/>
    <row r="418" ht="14.1" customHeight="1" x14ac:dyDescent="0.2"/>
    <row r="419" ht="14.1" customHeight="1" x14ac:dyDescent="0.2"/>
    <row r="420" ht="14.1" customHeight="1" x14ac:dyDescent="0.2"/>
    <row r="421" ht="14.1" customHeight="1" x14ac:dyDescent="0.2"/>
    <row r="422" ht="14.1" customHeight="1" x14ac:dyDescent="0.2"/>
    <row r="423" ht="14.1" customHeight="1" x14ac:dyDescent="0.2"/>
    <row r="424" ht="14.1" customHeight="1" x14ac:dyDescent="0.2"/>
    <row r="425" ht="14.1" customHeight="1" x14ac:dyDescent="0.2"/>
    <row r="426" ht="14.1" customHeight="1" x14ac:dyDescent="0.2"/>
    <row r="427" ht="14.1" customHeight="1" x14ac:dyDescent="0.2"/>
    <row r="428" ht="14.1" customHeight="1" x14ac:dyDescent="0.2"/>
    <row r="429" ht="14.1" customHeight="1" x14ac:dyDescent="0.2"/>
    <row r="430" ht="14.1" customHeight="1" x14ac:dyDescent="0.2"/>
    <row r="431" ht="14.1" customHeight="1" x14ac:dyDescent="0.2"/>
    <row r="432" ht="14.1" customHeight="1" x14ac:dyDescent="0.2"/>
    <row r="433" ht="14.1" customHeight="1" x14ac:dyDescent="0.2"/>
    <row r="434" ht="14.1" customHeight="1" x14ac:dyDescent="0.2"/>
    <row r="435" ht="14.1" customHeight="1" x14ac:dyDescent="0.2"/>
    <row r="436" ht="14.1" customHeight="1" x14ac:dyDescent="0.2"/>
    <row r="437" ht="14.1" customHeight="1" x14ac:dyDescent="0.2"/>
    <row r="438" ht="14.1" customHeight="1" x14ac:dyDescent="0.2"/>
    <row r="439" ht="14.1" customHeight="1" x14ac:dyDescent="0.2"/>
    <row r="440" ht="14.1" customHeight="1" x14ac:dyDescent="0.2"/>
    <row r="441" ht="14.1" customHeight="1" x14ac:dyDescent="0.2"/>
    <row r="442" ht="14.1" customHeight="1" x14ac:dyDescent="0.2"/>
    <row r="443" ht="14.1" customHeight="1" x14ac:dyDescent="0.2"/>
    <row r="444" ht="14.1" customHeight="1" x14ac:dyDescent="0.2"/>
    <row r="445" ht="14.1" customHeight="1" x14ac:dyDescent="0.2"/>
    <row r="446" ht="14.1" customHeight="1" x14ac:dyDescent="0.2"/>
    <row r="447" ht="14.1" customHeight="1" x14ac:dyDescent="0.2"/>
    <row r="448" ht="14.1" customHeight="1" x14ac:dyDescent="0.2"/>
    <row r="449" ht="14.1" customHeight="1" x14ac:dyDescent="0.2"/>
    <row r="450" ht="14.1" customHeight="1" x14ac:dyDescent="0.2"/>
    <row r="451" ht="14.1" customHeight="1" x14ac:dyDescent="0.2"/>
    <row r="452" ht="14.1" customHeight="1" x14ac:dyDescent="0.2"/>
    <row r="453" ht="14.1" customHeight="1" x14ac:dyDescent="0.2"/>
    <row r="454" ht="14.1" customHeight="1" x14ac:dyDescent="0.2"/>
    <row r="455" ht="14.1" customHeight="1" x14ac:dyDescent="0.2"/>
    <row r="456" ht="14.1" customHeight="1" x14ac:dyDescent="0.2"/>
    <row r="457" ht="14.1" customHeight="1" x14ac:dyDescent="0.2"/>
    <row r="458" ht="14.1" customHeight="1" x14ac:dyDescent="0.2"/>
    <row r="459" ht="14.1" customHeight="1" x14ac:dyDescent="0.2"/>
    <row r="460" ht="14.1" customHeight="1" x14ac:dyDescent="0.2"/>
    <row r="461" ht="14.1" customHeight="1" x14ac:dyDescent="0.2"/>
    <row r="462" ht="14.1" customHeight="1" x14ac:dyDescent="0.2"/>
    <row r="463" ht="14.1" customHeight="1" x14ac:dyDescent="0.2"/>
    <row r="464" ht="14.1" customHeight="1" x14ac:dyDescent="0.2"/>
    <row r="465" ht="14.1" customHeight="1" x14ac:dyDescent="0.2"/>
    <row r="466" ht="14.1" customHeight="1" x14ac:dyDescent="0.2"/>
    <row r="467" ht="14.1" customHeight="1" x14ac:dyDescent="0.2"/>
    <row r="468" ht="14.1" customHeight="1" x14ac:dyDescent="0.2"/>
    <row r="469" ht="14.1" customHeight="1" x14ac:dyDescent="0.2"/>
    <row r="470" ht="14.1" customHeight="1" x14ac:dyDescent="0.2"/>
    <row r="471" ht="14.1" customHeight="1" x14ac:dyDescent="0.2"/>
    <row r="472" ht="14.1" customHeight="1" x14ac:dyDescent="0.2"/>
    <row r="473" ht="14.1" customHeight="1" x14ac:dyDescent="0.2"/>
    <row r="474" ht="14.1" customHeight="1" x14ac:dyDescent="0.2"/>
    <row r="475" ht="14.1" customHeight="1" x14ac:dyDescent="0.2"/>
    <row r="476" ht="14.1" customHeight="1" x14ac:dyDescent="0.2"/>
    <row r="477" ht="14.1" customHeight="1" x14ac:dyDescent="0.2"/>
    <row r="478" ht="14.1" customHeight="1" x14ac:dyDescent="0.2"/>
    <row r="479" ht="14.1" customHeight="1" x14ac:dyDescent="0.2"/>
    <row r="480" ht="14.1" customHeight="1" x14ac:dyDescent="0.2"/>
    <row r="481" ht="14.1" customHeight="1" x14ac:dyDescent="0.2"/>
    <row r="482" ht="14.1" customHeight="1" x14ac:dyDescent="0.2"/>
    <row r="483" ht="14.1" customHeight="1" x14ac:dyDescent="0.2"/>
    <row r="484" ht="14.1" customHeight="1" x14ac:dyDescent="0.2"/>
    <row r="485" ht="14.1" customHeight="1" x14ac:dyDescent="0.2"/>
    <row r="486" ht="14.1" customHeight="1" x14ac:dyDescent="0.2"/>
    <row r="487" ht="14.1" customHeight="1" x14ac:dyDescent="0.2"/>
    <row r="488" ht="14.1" customHeight="1" x14ac:dyDescent="0.2"/>
    <row r="489" ht="14.1" customHeight="1" x14ac:dyDescent="0.2"/>
    <row r="490" ht="14.1" customHeight="1" x14ac:dyDescent="0.2"/>
    <row r="491" ht="14.1" customHeight="1" x14ac:dyDescent="0.2"/>
    <row r="492" ht="14.1" customHeight="1" x14ac:dyDescent="0.2"/>
    <row r="493" ht="14.1" customHeight="1" x14ac:dyDescent="0.2"/>
    <row r="494" ht="14.1" customHeight="1" x14ac:dyDescent="0.2"/>
    <row r="495" ht="14.1" customHeight="1" x14ac:dyDescent="0.2"/>
    <row r="496" ht="14.1" customHeight="1" x14ac:dyDescent="0.2"/>
    <row r="497" ht="14.1" customHeight="1" x14ac:dyDescent="0.2"/>
    <row r="498" ht="14.1" customHeight="1" x14ac:dyDescent="0.2"/>
    <row r="499" ht="14.1" customHeight="1" x14ac:dyDescent="0.2"/>
    <row r="500" ht="14.1" customHeight="1" x14ac:dyDescent="0.2"/>
    <row r="501" ht="14.1" customHeight="1" x14ac:dyDescent="0.2"/>
    <row r="502" ht="14.1" customHeight="1" x14ac:dyDescent="0.2"/>
    <row r="503" ht="14.1" customHeight="1" x14ac:dyDescent="0.2"/>
    <row r="504" ht="14.1" customHeight="1" x14ac:dyDescent="0.2"/>
    <row r="505" ht="14.1" customHeight="1" x14ac:dyDescent="0.2"/>
    <row r="506" ht="14.1" customHeight="1" x14ac:dyDescent="0.2"/>
    <row r="507" ht="14.1" customHeight="1" x14ac:dyDescent="0.2"/>
    <row r="508" ht="14.1" customHeight="1" x14ac:dyDescent="0.2"/>
    <row r="509" ht="14.1" customHeight="1" x14ac:dyDescent="0.2"/>
    <row r="510" ht="14.1" customHeight="1" x14ac:dyDescent="0.2"/>
    <row r="511" ht="14.1" customHeight="1" x14ac:dyDescent="0.2"/>
    <row r="512" ht="14.1" customHeight="1" x14ac:dyDescent="0.2"/>
    <row r="513" ht="14.1" customHeight="1" x14ac:dyDescent="0.2"/>
    <row r="514" ht="14.1" customHeight="1" x14ac:dyDescent="0.2"/>
    <row r="515" ht="14.1" customHeight="1" x14ac:dyDescent="0.2"/>
    <row r="516" ht="14.1" customHeight="1" x14ac:dyDescent="0.2"/>
    <row r="517" ht="14.1" customHeight="1" x14ac:dyDescent="0.2"/>
    <row r="518" ht="14.1" customHeight="1" x14ac:dyDescent="0.2"/>
    <row r="519" ht="14.1" customHeight="1" x14ac:dyDescent="0.2"/>
    <row r="520" ht="14.1" customHeight="1" x14ac:dyDescent="0.2"/>
    <row r="521" ht="14.1" customHeight="1" x14ac:dyDescent="0.2"/>
    <row r="522" ht="14.1" customHeight="1" x14ac:dyDescent="0.2"/>
    <row r="523" ht="14.1" customHeight="1" x14ac:dyDescent="0.2"/>
    <row r="524" ht="14.1" customHeight="1" x14ac:dyDescent="0.2"/>
    <row r="525" ht="14.1" customHeight="1" x14ac:dyDescent="0.2"/>
    <row r="526" ht="14.1" customHeight="1" x14ac:dyDescent="0.2"/>
    <row r="527" ht="14.1" customHeight="1" x14ac:dyDescent="0.2"/>
    <row r="528" ht="14.1" customHeight="1" x14ac:dyDescent="0.2"/>
    <row r="529" ht="14.1" customHeight="1" x14ac:dyDescent="0.2"/>
    <row r="530" ht="14.1" customHeight="1" x14ac:dyDescent="0.2"/>
    <row r="531" ht="14.1" customHeight="1" x14ac:dyDescent="0.2"/>
    <row r="532" ht="14.1" customHeight="1" x14ac:dyDescent="0.2"/>
    <row r="533" ht="14.1" customHeight="1" x14ac:dyDescent="0.2"/>
    <row r="534" ht="14.1" customHeight="1" x14ac:dyDescent="0.2"/>
    <row r="535" ht="14.1" customHeight="1" x14ac:dyDescent="0.2"/>
    <row r="536" ht="14.1" customHeight="1" x14ac:dyDescent="0.2"/>
    <row r="537" ht="14.1" customHeight="1" x14ac:dyDescent="0.2"/>
    <row r="538" ht="14.1" customHeight="1" x14ac:dyDescent="0.2"/>
    <row r="539" ht="14.1" customHeight="1" x14ac:dyDescent="0.2"/>
    <row r="540" ht="14.1" customHeight="1" x14ac:dyDescent="0.2"/>
    <row r="541" ht="14.1" customHeight="1" x14ac:dyDescent="0.2"/>
    <row r="542" ht="14.1" customHeight="1" x14ac:dyDescent="0.2"/>
    <row r="543" ht="14.1" customHeight="1" x14ac:dyDescent="0.2"/>
    <row r="544" ht="14.1" customHeight="1" x14ac:dyDescent="0.2"/>
    <row r="545" ht="14.1" customHeight="1" x14ac:dyDescent="0.2"/>
    <row r="546" ht="14.1" customHeight="1" x14ac:dyDescent="0.2"/>
    <row r="547" ht="14.1" customHeight="1" x14ac:dyDescent="0.2"/>
    <row r="548" ht="14.1" customHeight="1" x14ac:dyDescent="0.2"/>
    <row r="549" ht="14.1" customHeight="1" x14ac:dyDescent="0.2"/>
    <row r="550" ht="14.1" customHeight="1" x14ac:dyDescent="0.2"/>
    <row r="551" ht="14.1" customHeight="1" x14ac:dyDescent="0.2"/>
    <row r="552" ht="14.1" customHeight="1" x14ac:dyDescent="0.2"/>
    <row r="553" ht="14.1" customHeight="1" x14ac:dyDescent="0.2"/>
    <row r="554" ht="14.1" customHeight="1" x14ac:dyDescent="0.2"/>
    <row r="555" ht="14.1" customHeight="1" x14ac:dyDescent="0.2"/>
    <row r="556" ht="14.1" customHeight="1" x14ac:dyDescent="0.2"/>
    <row r="557" ht="14.1" customHeight="1" x14ac:dyDescent="0.2"/>
    <row r="558" ht="14.1" customHeight="1" x14ac:dyDescent="0.2"/>
    <row r="559" ht="14.1" customHeight="1" x14ac:dyDescent="0.2"/>
    <row r="560" ht="14.1" customHeight="1" x14ac:dyDescent="0.2"/>
    <row r="561" ht="14.1" customHeight="1" x14ac:dyDescent="0.2"/>
    <row r="562" ht="14.1" customHeight="1" x14ac:dyDescent="0.2"/>
    <row r="563" ht="14.1" customHeight="1" x14ac:dyDescent="0.2"/>
    <row r="564" ht="14.1" customHeight="1" x14ac:dyDescent="0.2"/>
    <row r="565" ht="14.1" customHeight="1" x14ac:dyDescent="0.2"/>
    <row r="566" ht="14.1" customHeight="1" x14ac:dyDescent="0.2"/>
    <row r="567" ht="14.1" customHeight="1" x14ac:dyDescent="0.2"/>
    <row r="568" ht="14.1" customHeight="1" x14ac:dyDescent="0.2"/>
    <row r="569" ht="14.1" customHeight="1" x14ac:dyDescent="0.2"/>
    <row r="570" ht="14.1" customHeight="1" x14ac:dyDescent="0.2"/>
    <row r="571" ht="14.1" customHeight="1" x14ac:dyDescent="0.2"/>
    <row r="572" ht="14.1" customHeight="1" x14ac:dyDescent="0.2"/>
    <row r="573" ht="14.1" customHeight="1" x14ac:dyDescent="0.2"/>
    <row r="574" ht="14.1" customHeight="1" x14ac:dyDescent="0.2"/>
    <row r="575" ht="14.1" customHeight="1" x14ac:dyDescent="0.2"/>
    <row r="576" ht="14.1" customHeight="1" x14ac:dyDescent="0.2"/>
    <row r="577" ht="14.1" customHeight="1" x14ac:dyDescent="0.2"/>
    <row r="578" ht="14.1" customHeight="1" x14ac:dyDescent="0.2"/>
    <row r="579" ht="14.1" customHeight="1" x14ac:dyDescent="0.2"/>
    <row r="580" ht="14.1" customHeight="1" x14ac:dyDescent="0.2"/>
    <row r="581" ht="14.1" customHeight="1" x14ac:dyDescent="0.2"/>
    <row r="582" ht="14.1" customHeight="1" x14ac:dyDescent="0.2"/>
    <row r="583" ht="14.1" customHeight="1" x14ac:dyDescent="0.2"/>
    <row r="584" ht="14.1" customHeight="1" x14ac:dyDescent="0.2"/>
    <row r="585" ht="14.1" customHeight="1" x14ac:dyDescent="0.2"/>
    <row r="586" ht="14.1" customHeight="1" x14ac:dyDescent="0.2"/>
    <row r="587" ht="14.1" customHeight="1" x14ac:dyDescent="0.2"/>
    <row r="588" ht="14.1" customHeight="1" x14ac:dyDescent="0.2"/>
    <row r="589" ht="14.1" customHeight="1" x14ac:dyDescent="0.2"/>
    <row r="590" ht="14.1" customHeight="1" x14ac:dyDescent="0.2"/>
    <row r="591" ht="14.1" customHeight="1" x14ac:dyDescent="0.2"/>
    <row r="592" ht="14.1" customHeight="1" x14ac:dyDescent="0.2"/>
    <row r="593" ht="14.1" customHeight="1" x14ac:dyDescent="0.2"/>
    <row r="594" ht="14.1" customHeight="1" x14ac:dyDescent="0.2"/>
    <row r="595" ht="14.1" customHeight="1" x14ac:dyDescent="0.2"/>
    <row r="596" ht="14.1" customHeight="1" x14ac:dyDescent="0.2"/>
    <row r="597" ht="14.1" customHeight="1" x14ac:dyDescent="0.2"/>
    <row r="598" ht="14.1" customHeight="1" x14ac:dyDescent="0.2"/>
    <row r="599" ht="14.1" customHeight="1" x14ac:dyDescent="0.2"/>
    <row r="600" ht="14.1" customHeight="1" x14ac:dyDescent="0.2"/>
    <row r="601" ht="14.1" customHeight="1" x14ac:dyDescent="0.2"/>
    <row r="602" ht="14.1" customHeight="1" x14ac:dyDescent="0.2"/>
    <row r="603" ht="14.1" customHeight="1" x14ac:dyDescent="0.2"/>
    <row r="604" ht="14.1" customHeight="1" x14ac:dyDescent="0.2"/>
    <row r="605" ht="14.1" customHeight="1" x14ac:dyDescent="0.2"/>
    <row r="606" ht="14.1" customHeight="1" x14ac:dyDescent="0.2"/>
    <row r="607" ht="14.1" customHeight="1" x14ac:dyDescent="0.2"/>
    <row r="608" ht="14.1" customHeight="1" x14ac:dyDescent="0.2"/>
    <row r="609" ht="14.1" customHeight="1" x14ac:dyDescent="0.2"/>
    <row r="610" ht="14.1" customHeight="1" x14ac:dyDescent="0.2"/>
    <row r="611" ht="14.1" customHeight="1" x14ac:dyDescent="0.2"/>
    <row r="612" ht="14.1" customHeight="1" x14ac:dyDescent="0.2"/>
    <row r="613" ht="14.1" customHeight="1" x14ac:dyDescent="0.2"/>
    <row r="614" ht="14.1" customHeight="1" x14ac:dyDescent="0.2"/>
    <row r="615" ht="14.1" customHeight="1" x14ac:dyDescent="0.2"/>
    <row r="616" ht="14.1" customHeight="1" x14ac:dyDescent="0.2"/>
    <row r="617" ht="14.1" customHeight="1" x14ac:dyDescent="0.2"/>
    <row r="618" ht="14.1" customHeight="1" x14ac:dyDescent="0.2"/>
    <row r="619" ht="14.1" customHeight="1" x14ac:dyDescent="0.2"/>
    <row r="620" ht="14.1" customHeight="1" x14ac:dyDescent="0.2"/>
    <row r="621" ht="14.1" customHeight="1" x14ac:dyDescent="0.2"/>
    <row r="622" ht="14.1" customHeight="1" x14ac:dyDescent="0.2"/>
    <row r="623" ht="14.1" customHeight="1" x14ac:dyDescent="0.2"/>
    <row r="624" ht="14.1" customHeight="1" x14ac:dyDescent="0.2"/>
    <row r="625" ht="14.1" customHeight="1" x14ac:dyDescent="0.2"/>
    <row r="626" ht="14.1" customHeight="1" x14ac:dyDescent="0.2"/>
    <row r="627" ht="14.1" customHeight="1" x14ac:dyDescent="0.2"/>
    <row r="628" ht="14.1" customHeight="1" x14ac:dyDescent="0.2"/>
    <row r="629" ht="14.1" customHeight="1" x14ac:dyDescent="0.2"/>
    <row r="630" ht="14.1" customHeight="1" x14ac:dyDescent="0.2"/>
    <row r="631" ht="14.1" customHeight="1" x14ac:dyDescent="0.2"/>
    <row r="632" ht="14.1" customHeight="1" x14ac:dyDescent="0.2"/>
    <row r="633" ht="14.1" customHeight="1" x14ac:dyDescent="0.2"/>
    <row r="634" ht="14.1" customHeight="1" x14ac:dyDescent="0.2"/>
    <row r="635" ht="14.1" customHeight="1" x14ac:dyDescent="0.2"/>
    <row r="636" ht="14.1" customHeight="1" x14ac:dyDescent="0.2"/>
    <row r="637" ht="14.1" customHeight="1" x14ac:dyDescent="0.2"/>
    <row r="638" ht="14.1" customHeight="1" x14ac:dyDescent="0.2"/>
    <row r="639" ht="14.1" customHeight="1" x14ac:dyDescent="0.2"/>
    <row r="640" ht="14.1" customHeight="1" x14ac:dyDescent="0.2"/>
    <row r="641" ht="14.1" customHeight="1" x14ac:dyDescent="0.2"/>
    <row r="642" ht="14.1" customHeight="1" x14ac:dyDescent="0.2"/>
    <row r="643" ht="14.1" customHeight="1" x14ac:dyDescent="0.2"/>
    <row r="644" ht="14.1" customHeight="1" x14ac:dyDescent="0.2"/>
    <row r="645" ht="14.1" customHeight="1" x14ac:dyDescent="0.2"/>
    <row r="646" ht="14.1" customHeight="1" x14ac:dyDescent="0.2"/>
    <row r="647" ht="14.1" customHeight="1" x14ac:dyDescent="0.2"/>
    <row r="648" ht="14.1" customHeight="1" x14ac:dyDescent="0.2"/>
    <row r="649" ht="14.1" customHeight="1" x14ac:dyDescent="0.2"/>
    <row r="650" ht="14.1" customHeight="1" x14ac:dyDescent="0.2"/>
    <row r="651" ht="14.1" customHeight="1" x14ac:dyDescent="0.2"/>
    <row r="652" ht="14.1" customHeight="1" x14ac:dyDescent="0.2"/>
    <row r="653" ht="14.1" customHeight="1" x14ac:dyDescent="0.2"/>
    <row r="654" ht="14.1" customHeight="1" x14ac:dyDescent="0.2"/>
    <row r="655" ht="14.1" customHeight="1" x14ac:dyDescent="0.2"/>
    <row r="656" ht="14.1" customHeight="1" x14ac:dyDescent="0.2"/>
    <row r="657" ht="14.1" customHeight="1" x14ac:dyDescent="0.2"/>
    <row r="658" ht="14.1" customHeight="1" x14ac:dyDescent="0.2"/>
    <row r="659" ht="14.1" customHeight="1" x14ac:dyDescent="0.2"/>
    <row r="660" ht="14.1" customHeight="1" x14ac:dyDescent="0.2"/>
    <row r="661" ht="14.1" customHeight="1" x14ac:dyDescent="0.2"/>
    <row r="662" ht="14.1" customHeight="1" x14ac:dyDescent="0.2"/>
    <row r="663" ht="14.1" customHeight="1" x14ac:dyDescent="0.2"/>
    <row r="664" ht="14.1" customHeight="1" x14ac:dyDescent="0.2"/>
    <row r="665" ht="14.1" customHeight="1" x14ac:dyDescent="0.2"/>
    <row r="666" ht="14.1" customHeight="1" x14ac:dyDescent="0.2"/>
    <row r="667" ht="14.1" customHeight="1" x14ac:dyDescent="0.2"/>
    <row r="668" ht="14.1" customHeight="1" x14ac:dyDescent="0.2"/>
    <row r="669" ht="14.1" customHeight="1" x14ac:dyDescent="0.2"/>
    <row r="670" ht="14.1" customHeight="1" x14ac:dyDescent="0.2"/>
    <row r="671" ht="14.1" customHeight="1" x14ac:dyDescent="0.2"/>
    <row r="672" ht="14.1" customHeight="1" x14ac:dyDescent="0.2"/>
    <row r="673" ht="14.1" customHeight="1" x14ac:dyDescent="0.2"/>
    <row r="674" ht="14.1" customHeight="1" x14ac:dyDescent="0.2"/>
    <row r="675" ht="14.1" customHeight="1" x14ac:dyDescent="0.2"/>
    <row r="676" ht="14.1" customHeight="1" x14ac:dyDescent="0.2"/>
    <row r="677" ht="14.1" customHeight="1" x14ac:dyDescent="0.2"/>
    <row r="678" ht="14.1" customHeight="1" x14ac:dyDescent="0.2"/>
    <row r="679" ht="14.1" customHeight="1" x14ac:dyDescent="0.2"/>
    <row r="680" ht="14.1" customHeight="1" x14ac:dyDescent="0.2"/>
    <row r="681" ht="14.1" customHeight="1" x14ac:dyDescent="0.2"/>
    <row r="682" ht="14.1" customHeight="1" x14ac:dyDescent="0.2"/>
    <row r="683" ht="14.1" customHeight="1" x14ac:dyDescent="0.2"/>
    <row r="684" ht="14.1" customHeight="1" x14ac:dyDescent="0.2"/>
    <row r="685" ht="14.1" customHeight="1" x14ac:dyDescent="0.2"/>
    <row r="686" ht="14.1" customHeight="1" x14ac:dyDescent="0.2"/>
    <row r="687" ht="14.1" customHeight="1" x14ac:dyDescent="0.2"/>
    <row r="688" ht="14.1" customHeight="1" x14ac:dyDescent="0.2"/>
    <row r="689" ht="14.1" customHeight="1" x14ac:dyDescent="0.2"/>
    <row r="690" ht="14.1" customHeight="1" x14ac:dyDescent="0.2"/>
    <row r="691" ht="14.1" customHeight="1" x14ac:dyDescent="0.2"/>
    <row r="692" ht="14.1" customHeight="1" x14ac:dyDescent="0.2"/>
    <row r="693" ht="14.1" customHeight="1" x14ac:dyDescent="0.2"/>
    <row r="694" ht="14.1" customHeight="1" x14ac:dyDescent="0.2"/>
    <row r="695" ht="14.1" customHeight="1" x14ac:dyDescent="0.2"/>
    <row r="696" ht="14.1" customHeight="1" x14ac:dyDescent="0.2"/>
    <row r="697" ht="14.1" customHeight="1" x14ac:dyDescent="0.2"/>
    <row r="698" ht="14.1" customHeight="1" x14ac:dyDescent="0.2"/>
    <row r="699" ht="14.1" customHeight="1" x14ac:dyDescent="0.2"/>
    <row r="700" ht="14.1" customHeight="1" x14ac:dyDescent="0.2"/>
    <row r="701" ht="14.1" customHeight="1" x14ac:dyDescent="0.2"/>
    <row r="702" ht="14.1" customHeight="1" x14ac:dyDescent="0.2"/>
    <row r="703" ht="14.1" customHeight="1" x14ac:dyDescent="0.2"/>
    <row r="704" ht="14.1" customHeight="1" x14ac:dyDescent="0.2"/>
    <row r="705" ht="14.1" customHeight="1" x14ac:dyDescent="0.2"/>
    <row r="706" ht="14.1" customHeight="1" x14ac:dyDescent="0.2"/>
    <row r="707" ht="14.1" customHeight="1" x14ac:dyDescent="0.2"/>
    <row r="708" ht="14.1" customHeight="1" x14ac:dyDescent="0.2"/>
    <row r="709" ht="14.1" customHeight="1" x14ac:dyDescent="0.2"/>
    <row r="710" ht="14.1" customHeight="1" x14ac:dyDescent="0.2"/>
    <row r="711" ht="14.1" customHeight="1" x14ac:dyDescent="0.2"/>
    <row r="712" ht="14.1" customHeight="1" x14ac:dyDescent="0.2"/>
    <row r="713" ht="14.1" customHeight="1" x14ac:dyDescent="0.2"/>
    <row r="714" ht="14.1" customHeight="1" x14ac:dyDescent="0.2"/>
    <row r="715" ht="14.1" customHeight="1" x14ac:dyDescent="0.2"/>
    <row r="716" ht="14.1" customHeight="1" x14ac:dyDescent="0.2"/>
    <row r="717" ht="14.1" customHeight="1" x14ac:dyDescent="0.2"/>
    <row r="718" ht="14.1" customHeight="1" x14ac:dyDescent="0.2"/>
    <row r="719" ht="14.1" customHeight="1" x14ac:dyDescent="0.2"/>
    <row r="720" ht="14.1" customHeight="1" x14ac:dyDescent="0.2"/>
    <row r="721" ht="14.1" customHeight="1" x14ac:dyDescent="0.2"/>
    <row r="722" ht="14.1" customHeight="1" x14ac:dyDescent="0.2"/>
    <row r="723" ht="14.1" customHeight="1" x14ac:dyDescent="0.2"/>
    <row r="724" ht="14.1" customHeight="1" x14ac:dyDescent="0.2"/>
    <row r="725" ht="14.1" customHeight="1" x14ac:dyDescent="0.2"/>
    <row r="726" ht="14.1" customHeight="1" x14ac:dyDescent="0.2"/>
    <row r="727" ht="14.1" customHeight="1" x14ac:dyDescent="0.2"/>
    <row r="728" ht="14.1" customHeight="1" x14ac:dyDescent="0.2"/>
    <row r="729" ht="14.1" customHeight="1" x14ac:dyDescent="0.2"/>
    <row r="730" ht="14.1" customHeight="1" x14ac:dyDescent="0.2"/>
    <row r="731" ht="14.1" customHeight="1" x14ac:dyDescent="0.2"/>
    <row r="732" ht="14.1" customHeight="1" x14ac:dyDescent="0.2"/>
    <row r="733" ht="14.1" customHeight="1" x14ac:dyDescent="0.2"/>
    <row r="734" ht="14.1" customHeight="1" x14ac:dyDescent="0.2"/>
    <row r="735" ht="14.1" customHeight="1" x14ac:dyDescent="0.2"/>
    <row r="736" ht="14.1" customHeight="1" x14ac:dyDescent="0.2"/>
    <row r="737" ht="14.1" customHeight="1" x14ac:dyDescent="0.2"/>
    <row r="738" ht="14.1" customHeight="1" x14ac:dyDescent="0.2"/>
    <row r="739" ht="14.1" customHeight="1" x14ac:dyDescent="0.2"/>
    <row r="740" ht="14.1" customHeight="1" x14ac:dyDescent="0.2"/>
    <row r="741" ht="14.1" customHeight="1" x14ac:dyDescent="0.2"/>
    <row r="742" ht="14.1" customHeight="1" x14ac:dyDescent="0.2"/>
    <row r="743" ht="14.1" customHeight="1" x14ac:dyDescent="0.2"/>
    <row r="744" ht="14.1" customHeight="1" x14ac:dyDescent="0.2"/>
    <row r="745" ht="14.1" customHeight="1" x14ac:dyDescent="0.2"/>
    <row r="746" ht="14.1" customHeight="1" x14ac:dyDescent="0.2"/>
    <row r="747" ht="14.1" customHeight="1" x14ac:dyDescent="0.2"/>
    <row r="748" ht="14.1" customHeight="1" x14ac:dyDescent="0.2"/>
    <row r="749" ht="14.1" customHeight="1" x14ac:dyDescent="0.2"/>
    <row r="750" ht="14.1" customHeight="1" x14ac:dyDescent="0.2"/>
    <row r="751" ht="14.1" customHeight="1" x14ac:dyDescent="0.2"/>
    <row r="752" ht="14.1" customHeight="1" x14ac:dyDescent="0.2"/>
    <row r="753" ht="14.1" customHeight="1" x14ac:dyDescent="0.2"/>
    <row r="754" ht="14.1" customHeight="1" x14ac:dyDescent="0.2"/>
    <row r="755" ht="14.1" customHeight="1" x14ac:dyDescent="0.2"/>
    <row r="756" ht="14.1" customHeight="1" x14ac:dyDescent="0.2"/>
    <row r="757" ht="14.1" customHeight="1" x14ac:dyDescent="0.2"/>
    <row r="758" ht="14.1" customHeight="1" x14ac:dyDescent="0.2"/>
    <row r="759" ht="14.1" customHeight="1" x14ac:dyDescent="0.2"/>
    <row r="760" ht="14.1" customHeight="1" x14ac:dyDescent="0.2"/>
    <row r="761" ht="14.1" customHeight="1" x14ac:dyDescent="0.2"/>
    <row r="762" ht="14.1" customHeight="1" x14ac:dyDescent="0.2"/>
    <row r="763" ht="14.1" customHeight="1" x14ac:dyDescent="0.2"/>
    <row r="764" ht="14.1" customHeight="1" x14ac:dyDescent="0.2"/>
    <row r="765" ht="14.1" customHeight="1" x14ac:dyDescent="0.2"/>
    <row r="766" ht="14.1" customHeight="1" x14ac:dyDescent="0.2"/>
    <row r="767" ht="14.1" customHeight="1" x14ac:dyDescent="0.2"/>
    <row r="768" ht="14.1" customHeight="1" x14ac:dyDescent="0.2"/>
    <row r="769" ht="14.1" customHeight="1" x14ac:dyDescent="0.2"/>
    <row r="770" ht="14.1" customHeight="1" x14ac:dyDescent="0.2"/>
    <row r="771" ht="14.1" customHeight="1" x14ac:dyDescent="0.2"/>
    <row r="772" ht="14.1" customHeight="1" x14ac:dyDescent="0.2"/>
    <row r="773" ht="14.1" customHeight="1" x14ac:dyDescent="0.2"/>
    <row r="774" ht="14.1" customHeight="1" x14ac:dyDescent="0.2"/>
    <row r="775" ht="14.1" customHeight="1" x14ac:dyDescent="0.2"/>
    <row r="776" ht="14.1" customHeight="1" x14ac:dyDescent="0.2"/>
    <row r="777" ht="14.1" customHeight="1" x14ac:dyDescent="0.2"/>
    <row r="778" ht="14.1" customHeight="1" x14ac:dyDescent="0.2"/>
    <row r="779" ht="14.1" customHeight="1" x14ac:dyDescent="0.2"/>
    <row r="780" ht="14.1" customHeight="1" x14ac:dyDescent="0.2"/>
    <row r="781" ht="14.1" customHeight="1" x14ac:dyDescent="0.2"/>
    <row r="782" ht="14.1" customHeight="1" x14ac:dyDescent="0.2"/>
    <row r="783" ht="14.1" customHeight="1" x14ac:dyDescent="0.2"/>
    <row r="784" ht="14.1" customHeight="1" x14ac:dyDescent="0.2"/>
    <row r="785" ht="14.1" customHeight="1" x14ac:dyDescent="0.2"/>
    <row r="786" ht="14.1" customHeight="1" x14ac:dyDescent="0.2"/>
    <row r="787" ht="14.1" customHeight="1" x14ac:dyDescent="0.2"/>
    <row r="788" ht="14.1" customHeight="1" x14ac:dyDescent="0.2"/>
    <row r="789" ht="14.1" customHeight="1" x14ac:dyDescent="0.2"/>
    <row r="790" ht="14.1" customHeight="1" x14ac:dyDescent="0.2"/>
    <row r="791" ht="14.1" customHeight="1" x14ac:dyDescent="0.2"/>
    <row r="792" ht="14.1" customHeight="1" x14ac:dyDescent="0.2"/>
    <row r="793" ht="14.1" customHeight="1" x14ac:dyDescent="0.2"/>
    <row r="794" ht="14.1" customHeight="1" x14ac:dyDescent="0.2"/>
    <row r="795" ht="14.1" customHeight="1" x14ac:dyDescent="0.2"/>
    <row r="796" ht="14.1" customHeight="1" x14ac:dyDescent="0.2"/>
    <row r="797" ht="14.1" customHeight="1" x14ac:dyDescent="0.2"/>
    <row r="798" ht="14.1" customHeight="1" x14ac:dyDescent="0.2"/>
    <row r="799" ht="14.1" customHeight="1" x14ac:dyDescent="0.2"/>
    <row r="800" ht="14.1" customHeight="1" x14ac:dyDescent="0.2"/>
    <row r="801" ht="14.1" customHeight="1" x14ac:dyDescent="0.2"/>
    <row r="802" ht="14.1" customHeight="1" x14ac:dyDescent="0.2"/>
    <row r="803" ht="14.1" customHeight="1" x14ac:dyDescent="0.2"/>
    <row r="804" ht="14.1" customHeight="1" x14ac:dyDescent="0.2"/>
    <row r="805" ht="14.1" customHeight="1" x14ac:dyDescent="0.2"/>
    <row r="806" ht="14.1" customHeight="1" x14ac:dyDescent="0.2"/>
    <row r="807" ht="14.1" customHeight="1" x14ac:dyDescent="0.2"/>
    <row r="808" ht="14.1" customHeight="1" x14ac:dyDescent="0.2"/>
    <row r="809" ht="14.1" customHeight="1" x14ac:dyDescent="0.2"/>
    <row r="810" ht="14.1" customHeight="1" x14ac:dyDescent="0.2"/>
    <row r="811" ht="14.1" customHeight="1" x14ac:dyDescent="0.2"/>
    <row r="812" ht="14.1" customHeight="1" x14ac:dyDescent="0.2"/>
    <row r="813" ht="14.1" customHeight="1" x14ac:dyDescent="0.2"/>
    <row r="814" ht="14.1" customHeight="1" x14ac:dyDescent="0.2"/>
    <row r="815" ht="14.1" customHeight="1" x14ac:dyDescent="0.2"/>
    <row r="816" ht="14.1" customHeight="1" x14ac:dyDescent="0.2"/>
    <row r="817" ht="14.1" customHeight="1" x14ac:dyDescent="0.2"/>
    <row r="818" ht="14.1" customHeight="1" x14ac:dyDescent="0.2"/>
    <row r="819" ht="14.1" customHeight="1" x14ac:dyDescent="0.2"/>
    <row r="820" ht="14.1" customHeight="1" x14ac:dyDescent="0.2"/>
    <row r="821" ht="14.1" customHeight="1" x14ac:dyDescent="0.2"/>
    <row r="822" ht="14.1" customHeight="1" x14ac:dyDescent="0.2"/>
    <row r="823" ht="14.1" customHeight="1" x14ac:dyDescent="0.2"/>
    <row r="824" ht="14.1" customHeight="1" x14ac:dyDescent="0.2"/>
    <row r="825" ht="14.1" customHeight="1" x14ac:dyDescent="0.2"/>
    <row r="826" ht="14.1" customHeight="1" x14ac:dyDescent="0.2"/>
    <row r="827" ht="14.1" customHeight="1" x14ac:dyDescent="0.2"/>
    <row r="828" ht="14.1" customHeight="1" x14ac:dyDescent="0.2"/>
    <row r="829" ht="14.1" customHeight="1" x14ac:dyDescent="0.2"/>
    <row r="830" ht="14.1" customHeight="1" x14ac:dyDescent="0.2"/>
    <row r="831" ht="14.1" customHeight="1" x14ac:dyDescent="0.2"/>
    <row r="832" ht="14.1" customHeight="1" x14ac:dyDescent="0.2"/>
    <row r="833" ht="14.1" customHeight="1" x14ac:dyDescent="0.2"/>
  </sheetData>
  <sheetProtection selectLockedCells="1" selectUnlockedCells="1"/>
  <autoFilter ref="A1:I119">
    <sortState ref="A2:I119">
      <sortCondition ref="E2"/>
    </sortState>
  </autoFilter>
  <hyperlinks>
    <hyperlink ref="M1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76"/>
  <sheetViews>
    <sheetView workbookViewId="0"/>
  </sheetViews>
  <sheetFormatPr baseColWidth="10" defaultColWidth="11.42578125" defaultRowHeight="15" customHeight="1" x14ac:dyDescent="0.2"/>
  <cols>
    <col min="1" max="1" width="18.42578125" customWidth="1"/>
    <col min="2" max="2" width="11.5703125" customWidth="1"/>
    <col min="3" max="3" width="12.140625" customWidth="1"/>
    <col min="4" max="4" width="44.140625" customWidth="1"/>
    <col min="5" max="5" width="45.7109375" customWidth="1"/>
    <col min="6" max="8" width="14.7109375" customWidth="1"/>
    <col min="9" max="9" width="16.140625" customWidth="1"/>
    <col min="10" max="11" width="14.7109375" customWidth="1"/>
    <col min="12" max="12" width="4.28515625" customWidth="1"/>
    <col min="13" max="13" width="3.140625" customWidth="1"/>
    <col min="14" max="14" width="4.5703125" customWidth="1"/>
    <col min="15" max="15" width="57.5703125" bestFit="1" customWidth="1"/>
    <col min="16" max="16" width="11.42578125" style="14"/>
    <col min="17" max="17" width="27.140625" customWidth="1"/>
  </cols>
  <sheetData>
    <row r="1" spans="1:11" ht="30" customHeight="1" thickTop="1" thickBot="1" x14ac:dyDescent="0.25">
      <c r="A1" s="1" t="s">
        <v>0</v>
      </c>
      <c r="B1" s="2" t="s">
        <v>1</v>
      </c>
      <c r="C1" s="3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4" t="s">
        <v>10</v>
      </c>
    </row>
    <row r="2" spans="1:11" ht="15" customHeight="1" thickTop="1" x14ac:dyDescent="0.2">
      <c r="A2" s="5" t="s">
        <v>11</v>
      </c>
      <c r="B2" s="6">
        <v>42083</v>
      </c>
      <c r="C2" s="5">
        <v>60800000</v>
      </c>
      <c r="D2" s="7" t="s">
        <v>19</v>
      </c>
      <c r="E2" s="8" t="s">
        <v>47</v>
      </c>
      <c r="F2" s="9">
        <v>16.8</v>
      </c>
      <c r="G2" s="9">
        <v>0</v>
      </c>
      <c r="H2" s="10">
        <v>0.2</v>
      </c>
      <c r="I2" s="9">
        <f t="shared" ref="I2:I31" si="0">IF($H2="exo","EXO",IF(OR(AND($F2=0,$G2=0),$H2=""),"",IF(AND(ISNUMBER($H2),$G2=0),ROUND($F2*$H2,2),IF(AND(ISNUMBER($H2),$F2=0),ROUND(-$G2*$H2,2),IF(AND(ISTEXT($H2),$G2=0),ROUND($F2*RIGHT($H2,3),2),IF(AND(ISTEXT($H2),$F2=0),ROUND(-$G2*RIGHT($H2,3),2),"problème"))))))</f>
        <v>3.36</v>
      </c>
      <c r="J2" s="9">
        <f t="array" ref="J2">SUM(IF(($B2='POINTAGE COMPTES TVA'!B:B)*(ROUNDDOWN($I2,1)='POINTAGE COMPTES TVA'!H:H),'POINTAGE COMPTES TVA'!H:H,"erre"))</f>
        <v>0</v>
      </c>
      <c r="K2" s="11">
        <f t="shared" ref="K2:K20" si="1">I2-J2</f>
        <v>3.36</v>
      </c>
    </row>
    <row r="3" spans="1:11" ht="15" customHeight="1" x14ac:dyDescent="0.2">
      <c r="A3" s="5" t="s">
        <v>11</v>
      </c>
      <c r="B3" s="6">
        <v>42083</v>
      </c>
      <c r="C3" s="5">
        <v>62511000</v>
      </c>
      <c r="D3" s="7" t="s">
        <v>48</v>
      </c>
      <c r="E3" s="8" t="s">
        <v>47</v>
      </c>
      <c r="F3" s="9">
        <v>226.97</v>
      </c>
      <c r="G3" s="9">
        <v>0</v>
      </c>
      <c r="H3" s="10">
        <v>0.1</v>
      </c>
      <c r="I3" s="9">
        <f t="shared" si="0"/>
        <v>22.7</v>
      </c>
      <c r="J3" s="9">
        <f t="array" ref="J3">SUM(IF(($B3='POINTAGE COMPTES TVA'!B:B)*(ROUNDDOWN($I3,1)='POINTAGE COMPTES TVA'!H:H),'POINTAGE COMPTES TVA'!H:H,"erre"))</f>
        <v>0</v>
      </c>
      <c r="K3" s="11">
        <f t="shared" si="1"/>
        <v>22.7</v>
      </c>
    </row>
    <row r="4" spans="1:11" ht="15" customHeight="1" x14ac:dyDescent="0.2">
      <c r="A4" s="5" t="s">
        <v>11</v>
      </c>
      <c r="B4" s="6">
        <v>42083</v>
      </c>
      <c r="C4" s="5">
        <v>62513000</v>
      </c>
      <c r="D4" s="7" t="s">
        <v>49</v>
      </c>
      <c r="E4" s="8" t="s">
        <v>47</v>
      </c>
      <c r="F4" s="9">
        <v>106.23</v>
      </c>
      <c r="G4" s="9">
        <v>0</v>
      </c>
      <c r="H4" s="10">
        <v>0.2</v>
      </c>
      <c r="I4" s="9">
        <f t="shared" si="0"/>
        <v>21.25</v>
      </c>
      <c r="J4" s="9">
        <f t="array" ref="J4">SUM(IF(($B4='POINTAGE COMPTES TVA'!B:B)*(ROUNDDOWN($I4,1)='POINTAGE COMPTES TVA'!H:H),'POINTAGE COMPTES TVA'!H:H,"erre"))</f>
        <v>0</v>
      </c>
      <c r="K4" s="11">
        <f t="shared" si="1"/>
        <v>21.25</v>
      </c>
    </row>
    <row r="5" spans="1:11" ht="15" customHeight="1" x14ac:dyDescent="0.2">
      <c r="A5" s="5" t="s">
        <v>11</v>
      </c>
      <c r="B5" s="6">
        <v>42085</v>
      </c>
      <c r="C5" s="5">
        <v>62501000</v>
      </c>
      <c r="D5" s="7" t="s">
        <v>43</v>
      </c>
      <c r="E5" s="8" t="s">
        <v>51</v>
      </c>
      <c r="F5" s="9">
        <v>600</v>
      </c>
      <c r="G5" s="9">
        <v>0</v>
      </c>
      <c r="H5" s="10">
        <v>5.5E-2</v>
      </c>
      <c r="I5" s="9">
        <f t="shared" si="0"/>
        <v>33</v>
      </c>
      <c r="J5" s="9">
        <f t="array" ref="J5">SUM(IF(($B5='POINTAGE COMPTES TVA'!B:B)*(ROUNDDOWN($I5,1)='POINTAGE COMPTES TVA'!H:H),'POINTAGE COMPTES TVA'!H:H,"erre"))</f>
        <v>0</v>
      </c>
      <c r="K5" s="11">
        <f t="shared" si="1"/>
        <v>33</v>
      </c>
    </row>
    <row r="6" spans="1:11" ht="15" customHeight="1" x14ac:dyDescent="0.2">
      <c r="A6" s="5" t="s">
        <v>11</v>
      </c>
      <c r="B6" s="6">
        <v>42623</v>
      </c>
      <c r="C6" s="5">
        <v>62501200</v>
      </c>
      <c r="D6" s="7" t="s">
        <v>126</v>
      </c>
      <c r="E6" s="8" t="s">
        <v>180</v>
      </c>
      <c r="F6" s="9">
        <v>94</v>
      </c>
      <c r="G6" s="9">
        <v>0</v>
      </c>
      <c r="H6" s="10">
        <v>0.1</v>
      </c>
      <c r="I6" s="9">
        <f t="shared" si="0"/>
        <v>9.4</v>
      </c>
      <c r="J6" s="9">
        <f t="array" ref="J6">SUM(IF(($B6='POINTAGE COMPTES TVA'!B:B)*(ROUNDDOWN($I6,1)='POINTAGE COMPTES TVA'!H:H),'POINTAGE COMPTES TVA'!H:H,"erre"))</f>
        <v>0</v>
      </c>
      <c r="K6" s="11">
        <f t="shared" si="1"/>
        <v>9.4</v>
      </c>
    </row>
    <row r="7" spans="1:11" ht="15" customHeight="1" x14ac:dyDescent="0.2">
      <c r="A7" s="5" t="s">
        <v>11</v>
      </c>
      <c r="B7" s="6">
        <v>42097</v>
      </c>
      <c r="C7" s="5">
        <v>62300000</v>
      </c>
      <c r="D7" s="7" t="s">
        <v>21</v>
      </c>
      <c r="E7" s="8" t="s">
        <v>65</v>
      </c>
      <c r="F7" s="9">
        <v>416.67</v>
      </c>
      <c r="G7" s="9">
        <v>0</v>
      </c>
      <c r="H7" s="10">
        <v>0</v>
      </c>
      <c r="I7" s="9">
        <f t="shared" si="0"/>
        <v>0</v>
      </c>
      <c r="J7" s="9">
        <f t="array" ref="J7">SUM(IF(($B7='POINTAGE COMPTES TVA'!B:B)*(ROUNDDOWN($I7,1)='POINTAGE COMPTES TVA'!H:H),'POINTAGE COMPTES TVA'!H:H,"erre"))</f>
        <v>0</v>
      </c>
      <c r="K7" s="11">
        <f t="shared" si="1"/>
        <v>0</v>
      </c>
    </row>
    <row r="8" spans="1:11" ht="15" customHeight="1" x14ac:dyDescent="0.2">
      <c r="A8" s="5" t="s">
        <v>11</v>
      </c>
      <c r="B8" s="6">
        <v>42393</v>
      </c>
      <c r="C8" s="5">
        <v>62511000</v>
      </c>
      <c r="D8" s="7" t="s">
        <v>48</v>
      </c>
      <c r="E8" s="8" t="s">
        <v>100</v>
      </c>
      <c r="F8" s="9">
        <v>74.8</v>
      </c>
      <c r="G8" s="9">
        <v>0</v>
      </c>
      <c r="H8" s="10">
        <v>0.1</v>
      </c>
      <c r="I8" s="9">
        <f t="shared" si="0"/>
        <v>7.48</v>
      </c>
      <c r="J8" s="9">
        <f t="array" ref="J8">SUM(IF(($B8='POINTAGE COMPTES TVA'!B:B)*(ROUNDDOWN($I8,1)='POINTAGE COMPTES TVA'!H:H),'POINTAGE COMPTES TVA'!H:H,"erre"))</f>
        <v>0</v>
      </c>
      <c r="K8" s="11">
        <f t="shared" si="1"/>
        <v>7.48</v>
      </c>
    </row>
    <row r="9" spans="1:11" ht="15" customHeight="1" x14ac:dyDescent="0.2">
      <c r="A9" s="5" t="s">
        <v>11</v>
      </c>
      <c r="B9" s="6">
        <v>42393</v>
      </c>
      <c r="C9" s="5">
        <v>62513000</v>
      </c>
      <c r="D9" s="7" t="s">
        <v>49</v>
      </c>
      <c r="E9" s="8" t="s">
        <v>100</v>
      </c>
      <c r="F9" s="9">
        <v>4.5999999999999996</v>
      </c>
      <c r="G9" s="9">
        <v>0</v>
      </c>
      <c r="H9" s="10">
        <v>0.2</v>
      </c>
      <c r="I9" s="9">
        <f t="shared" si="0"/>
        <v>0.92</v>
      </c>
      <c r="J9" s="9">
        <f t="array" ref="J9">SUM(IF(($B9='POINTAGE COMPTES TVA'!B:B)*(ROUNDDOWN($I9,1)='POINTAGE COMPTES TVA'!H:H),'POINTAGE COMPTES TVA'!H:H,"erre"))</f>
        <v>0</v>
      </c>
      <c r="K9" s="11">
        <f t="shared" si="1"/>
        <v>0.92</v>
      </c>
    </row>
    <row r="10" spans="1:11" ht="15" customHeight="1" x14ac:dyDescent="0.2">
      <c r="A10" s="5" t="s">
        <v>11</v>
      </c>
      <c r="B10" s="6">
        <v>42532</v>
      </c>
      <c r="C10" s="5">
        <v>60632000</v>
      </c>
      <c r="D10" s="7" t="s">
        <v>148</v>
      </c>
      <c r="E10" s="8" t="s">
        <v>149</v>
      </c>
      <c r="F10" s="9">
        <v>23.45</v>
      </c>
      <c r="G10" s="9">
        <v>0</v>
      </c>
      <c r="H10" s="10">
        <v>0</v>
      </c>
      <c r="I10" s="9">
        <f t="shared" si="0"/>
        <v>0</v>
      </c>
      <c r="J10" s="9">
        <f t="array" ref="J10">SUM(IF(($B10='POINTAGE COMPTES TVA'!B:B)*(ROUNDDOWN($I10,1)='POINTAGE COMPTES TVA'!H:H),'POINTAGE COMPTES TVA'!H:H,"erre"))</f>
        <v>0</v>
      </c>
      <c r="K10" s="11">
        <f t="shared" si="1"/>
        <v>0</v>
      </c>
    </row>
    <row r="11" spans="1:11" ht="15" customHeight="1" x14ac:dyDescent="0.2">
      <c r="A11" s="5" t="s">
        <v>59</v>
      </c>
      <c r="B11" s="6">
        <v>42094</v>
      </c>
      <c r="C11" s="5">
        <v>62700000</v>
      </c>
      <c r="D11" s="7" t="s">
        <v>60</v>
      </c>
      <c r="E11" s="8" t="s">
        <v>61</v>
      </c>
      <c r="F11" s="9">
        <v>0</v>
      </c>
      <c r="G11" s="9">
        <v>26.1</v>
      </c>
      <c r="H11" s="10" t="s">
        <v>191</v>
      </c>
      <c r="I11" s="9" t="str">
        <f t="shared" si="0"/>
        <v>EXO</v>
      </c>
      <c r="J11" s="9" t="e">
        <f t="array" ref="J11">SUM(IF(($B11='POINTAGE COMPTES TVA'!B:B)*(ROUNDDOWN($I11,1)='POINTAGE COMPTES TVA'!H:H),'POINTAGE COMPTES TVA'!H:H,"erre"))</f>
        <v>#VALUE!</v>
      </c>
      <c r="K11" s="11" t="e">
        <f t="shared" si="1"/>
        <v>#VALUE!</v>
      </c>
    </row>
    <row r="12" spans="1:11" ht="15" customHeight="1" x14ac:dyDescent="0.2">
      <c r="A12" s="5" t="s">
        <v>59</v>
      </c>
      <c r="B12" s="6">
        <v>42124</v>
      </c>
      <c r="C12" s="5">
        <v>62700000</v>
      </c>
      <c r="D12" s="7" t="s">
        <v>60</v>
      </c>
      <c r="E12" s="8" t="s">
        <v>61</v>
      </c>
      <c r="F12" s="9">
        <v>0</v>
      </c>
      <c r="G12" s="9">
        <v>26.1</v>
      </c>
      <c r="H12" s="10" t="s">
        <v>191</v>
      </c>
      <c r="I12" s="9" t="str">
        <f t="shared" si="0"/>
        <v>EXO</v>
      </c>
      <c r="J12" s="9" t="e">
        <f t="array" ref="J12">SUM(IF(($B12='POINTAGE COMPTES TVA'!B:B)*(ROUNDDOWN($I12,1)='POINTAGE COMPTES TVA'!H:H),'POINTAGE COMPTES TVA'!H:H,"erre"))</f>
        <v>#VALUE!</v>
      </c>
      <c r="K12" s="11" t="e">
        <f t="shared" si="1"/>
        <v>#VALUE!</v>
      </c>
    </row>
    <row r="13" spans="1:11" ht="15" customHeight="1" x14ac:dyDescent="0.2">
      <c r="A13" s="5" t="s">
        <v>59</v>
      </c>
      <c r="B13" s="6">
        <v>42155</v>
      </c>
      <c r="C13" s="5">
        <v>62700000</v>
      </c>
      <c r="D13" s="7" t="s">
        <v>60</v>
      </c>
      <c r="E13" s="8" t="s">
        <v>61</v>
      </c>
      <c r="F13" s="9">
        <v>0</v>
      </c>
      <c r="G13" s="9">
        <v>26.85</v>
      </c>
      <c r="H13" s="10" t="s">
        <v>191</v>
      </c>
      <c r="I13" s="9" t="str">
        <f t="shared" si="0"/>
        <v>EXO</v>
      </c>
      <c r="J13" s="9" t="e">
        <f t="array" ref="J13">SUM(IF(($B13='POINTAGE COMPTES TVA'!B:B)*(ROUNDDOWN($I13,1)='POINTAGE COMPTES TVA'!H:H),'POINTAGE COMPTES TVA'!H:H,"erre"))</f>
        <v>#VALUE!</v>
      </c>
      <c r="K13" s="11" t="e">
        <f t="shared" si="1"/>
        <v>#VALUE!</v>
      </c>
    </row>
    <row r="14" spans="1:11" ht="15" customHeight="1" x14ac:dyDescent="0.2">
      <c r="A14" s="5" t="s">
        <v>59</v>
      </c>
      <c r="B14" s="6">
        <v>42521</v>
      </c>
      <c r="C14" s="5">
        <v>62700000</v>
      </c>
      <c r="D14" s="7" t="s">
        <v>60</v>
      </c>
      <c r="E14" s="8" t="s">
        <v>61</v>
      </c>
      <c r="F14" s="9">
        <v>0</v>
      </c>
      <c r="G14" s="9">
        <v>13.6</v>
      </c>
      <c r="H14" s="10" t="s">
        <v>191</v>
      </c>
      <c r="I14" s="9" t="str">
        <f t="shared" si="0"/>
        <v>EXO</v>
      </c>
      <c r="J14" s="9" t="e">
        <f t="array" ref="J14">SUM(IF(($B14='POINTAGE COMPTES TVA'!B:B)*(ROUNDDOWN($I14,1)='POINTAGE COMPTES TVA'!H:H),'POINTAGE COMPTES TVA'!H:H,"erre"))</f>
        <v>#VALUE!</v>
      </c>
      <c r="K14" s="11" t="e">
        <f t="shared" si="1"/>
        <v>#VALUE!</v>
      </c>
    </row>
    <row r="15" spans="1:11" ht="15" customHeight="1" x14ac:dyDescent="0.2">
      <c r="A15" s="5" t="s">
        <v>59</v>
      </c>
      <c r="B15" s="6">
        <v>42551</v>
      </c>
      <c r="C15" s="5">
        <v>62700000</v>
      </c>
      <c r="D15" s="7" t="s">
        <v>60</v>
      </c>
      <c r="E15" s="8" t="s">
        <v>61</v>
      </c>
      <c r="F15" s="9">
        <v>0</v>
      </c>
      <c r="G15" s="9">
        <v>13.6</v>
      </c>
      <c r="H15" s="10" t="s">
        <v>191</v>
      </c>
      <c r="I15" s="9" t="str">
        <f t="shared" si="0"/>
        <v>EXO</v>
      </c>
      <c r="J15" s="9" t="e">
        <f t="array" ref="J15">SUM(IF(($B15='POINTAGE COMPTES TVA'!B:B)*(ROUNDDOWN($I15,1)='POINTAGE COMPTES TVA'!H:H),'POINTAGE COMPTES TVA'!H:H,"erre"))</f>
        <v>#VALUE!</v>
      </c>
      <c r="K15" s="11" t="e">
        <f t="shared" si="1"/>
        <v>#VALUE!</v>
      </c>
    </row>
    <row r="16" spans="1:11" ht="15" customHeight="1" x14ac:dyDescent="0.2">
      <c r="A16" s="5" t="s">
        <v>59</v>
      </c>
      <c r="B16" s="6">
        <v>42580</v>
      </c>
      <c r="C16" s="5">
        <v>62700000</v>
      </c>
      <c r="D16" s="7" t="s">
        <v>60</v>
      </c>
      <c r="E16" s="8" t="s">
        <v>61</v>
      </c>
      <c r="F16" s="9">
        <v>0</v>
      </c>
      <c r="G16" s="9">
        <v>13.6</v>
      </c>
      <c r="H16" s="10" t="s">
        <v>191</v>
      </c>
      <c r="I16" s="9" t="str">
        <f t="shared" si="0"/>
        <v>EXO</v>
      </c>
      <c r="J16" s="9" t="e">
        <f t="array" ref="J16">SUM(IF(($B16='POINTAGE COMPTES TVA'!B:B)*(ROUNDDOWN($I16,1)='POINTAGE COMPTES TVA'!H:H),'POINTAGE COMPTES TVA'!H:H,"erre"))</f>
        <v>#VALUE!</v>
      </c>
      <c r="K16" s="11" t="e">
        <f t="shared" si="1"/>
        <v>#VALUE!</v>
      </c>
    </row>
    <row r="17" spans="1:11" ht="15" customHeight="1" x14ac:dyDescent="0.2">
      <c r="A17" s="5" t="s">
        <v>11</v>
      </c>
      <c r="B17" s="6">
        <v>42354</v>
      </c>
      <c r="C17" s="5">
        <v>60630000</v>
      </c>
      <c r="D17" s="7" t="s">
        <v>14</v>
      </c>
      <c r="E17" s="8" t="s">
        <v>97</v>
      </c>
      <c r="F17" s="9">
        <v>4.17</v>
      </c>
      <c r="G17" s="9">
        <v>0</v>
      </c>
      <c r="H17" s="10">
        <v>5.5E-2</v>
      </c>
      <c r="I17" s="9">
        <f t="shared" si="0"/>
        <v>0.23</v>
      </c>
      <c r="J17" s="9">
        <f t="array" ref="J17">SUM(IF(($B17='POINTAGE COMPTES TVA'!B:B)*(ROUNDDOWN($I17,1)='POINTAGE COMPTES TVA'!H:H),'POINTAGE COMPTES TVA'!H:H,"erre"))</f>
        <v>0</v>
      </c>
      <c r="K17" s="11">
        <f t="shared" si="1"/>
        <v>0.23</v>
      </c>
    </row>
    <row r="18" spans="1:11" ht="15" customHeight="1" x14ac:dyDescent="0.2">
      <c r="A18" s="5" t="s">
        <v>11</v>
      </c>
      <c r="B18" s="6">
        <v>42399</v>
      </c>
      <c r="C18" s="5">
        <v>60611000</v>
      </c>
      <c r="D18" s="7" t="s">
        <v>27</v>
      </c>
      <c r="E18" s="8" t="s">
        <v>103</v>
      </c>
      <c r="F18" s="9">
        <v>61.42</v>
      </c>
      <c r="G18" s="9">
        <v>0</v>
      </c>
      <c r="H18" s="10">
        <v>0.2</v>
      </c>
      <c r="I18" s="9">
        <f t="shared" si="0"/>
        <v>12.28</v>
      </c>
      <c r="J18" s="9">
        <f t="array" ref="J18">SUM(IF(($B18='POINTAGE COMPTES TVA'!B:B)*(ROUNDDOWN($I18,1)='POINTAGE COMPTES TVA'!H:H),'POINTAGE COMPTES TVA'!H:H,"erre"))</f>
        <v>0</v>
      </c>
      <c r="K18" s="11">
        <f t="shared" si="1"/>
        <v>12.28</v>
      </c>
    </row>
    <row r="19" spans="1:11" ht="15" customHeight="1" x14ac:dyDescent="0.2">
      <c r="A19" s="5" t="s">
        <v>11</v>
      </c>
      <c r="B19" s="6">
        <v>42532</v>
      </c>
      <c r="C19" s="5">
        <v>60612000</v>
      </c>
      <c r="D19" s="7" t="s">
        <v>134</v>
      </c>
      <c r="E19" s="8" t="s">
        <v>150</v>
      </c>
      <c r="F19" s="9">
        <v>76.209999999999994</v>
      </c>
      <c r="G19" s="9">
        <v>0</v>
      </c>
      <c r="H19" s="10">
        <v>0.1</v>
      </c>
      <c r="I19" s="9">
        <f t="shared" si="0"/>
        <v>7.62</v>
      </c>
      <c r="J19" s="9">
        <f t="array" ref="J19">SUM(IF(($B19='POINTAGE COMPTES TVA'!B:B)*(ROUNDDOWN($I19,1)='POINTAGE COMPTES TVA'!H:H),'POINTAGE COMPTES TVA'!H:H,"erre"))</f>
        <v>0</v>
      </c>
      <c r="K19" s="11">
        <f t="shared" si="1"/>
        <v>7.62</v>
      </c>
    </row>
    <row r="20" spans="1:11" ht="15" customHeight="1" x14ac:dyDescent="0.2">
      <c r="A20" s="5" t="s">
        <v>11</v>
      </c>
      <c r="B20" s="6">
        <v>42190</v>
      </c>
      <c r="C20" s="5">
        <v>60611000</v>
      </c>
      <c r="D20" s="7" t="s">
        <v>27</v>
      </c>
      <c r="E20" s="8" t="s">
        <v>79</v>
      </c>
      <c r="F20" s="9">
        <v>76.05</v>
      </c>
      <c r="G20" s="9">
        <v>0</v>
      </c>
      <c r="H20" s="10">
        <v>0.2</v>
      </c>
      <c r="I20" s="9">
        <f t="shared" si="0"/>
        <v>15.21</v>
      </c>
      <c r="J20" s="9">
        <f t="array" ref="J20">SUM(IF(($B20='POINTAGE COMPTES TVA'!B:B)*(ROUNDDOWN($I20,1)='POINTAGE COMPTES TVA'!H:H),'POINTAGE COMPTES TVA'!H:H,"erre"))</f>
        <v>0</v>
      </c>
      <c r="K20" s="11">
        <f t="shared" si="1"/>
        <v>15.21</v>
      </c>
    </row>
    <row r="21" spans="1:11" ht="15" customHeight="1" x14ac:dyDescent="0.2">
      <c r="A21" s="5" t="s">
        <v>11</v>
      </c>
      <c r="B21" s="6">
        <v>42081</v>
      </c>
      <c r="C21" s="5">
        <v>60611000</v>
      </c>
      <c r="D21" s="7" t="s">
        <v>27</v>
      </c>
      <c r="E21" s="8" t="s">
        <v>39</v>
      </c>
      <c r="F21" s="9">
        <v>57.88</v>
      </c>
      <c r="G21" s="9">
        <v>0</v>
      </c>
      <c r="H21" s="10">
        <v>0.2</v>
      </c>
      <c r="I21" s="9">
        <f t="shared" si="0"/>
        <v>11.58</v>
      </c>
      <c r="J21" s="9">
        <f t="array" ref="J21">SUM(IF(($B21='POINTAGE COMPTES TVA'!B:B)*(ROUNDDOWN($I21,1)='POINTAGE COMPTES TVA'!H:H),'POINTAGE COMPTES TVA'!H:H,"erre"))</f>
        <v>0</v>
      </c>
      <c r="K21" s="11">
        <f>IF(ISBLANK($I21),"",IF(ROUND($I21,2)=ROUND(J21,2),"",$I21-$J21))</f>
        <v>11.58</v>
      </c>
    </row>
    <row r="22" spans="1:11" ht="15" customHeight="1" x14ac:dyDescent="0.2">
      <c r="A22" s="5" t="s">
        <v>11</v>
      </c>
      <c r="B22" s="6">
        <v>42086</v>
      </c>
      <c r="C22" s="5">
        <v>60611000</v>
      </c>
      <c r="D22" s="7" t="s">
        <v>27</v>
      </c>
      <c r="E22" s="8" t="s">
        <v>55</v>
      </c>
      <c r="F22" s="9">
        <v>52.36</v>
      </c>
      <c r="G22" s="9">
        <v>0</v>
      </c>
      <c r="H22" s="10">
        <v>0.2</v>
      </c>
      <c r="I22" s="9">
        <f t="shared" si="0"/>
        <v>10.47</v>
      </c>
      <c r="J22" s="9">
        <f t="array" ref="J22">SUM(IF(($B22='POINTAGE COMPTES TVA'!B:B)*(ROUNDDOWN($I22,1)='POINTAGE COMPTES TVA'!H:H),'POINTAGE COMPTES TVA'!H:H,"erre"))</f>
        <v>0</v>
      </c>
      <c r="K22" s="11">
        <f t="shared" ref="K22:K31" si="2">I22-J22</f>
        <v>10.47</v>
      </c>
    </row>
    <row r="23" spans="1:11" ht="15" customHeight="1" x14ac:dyDescent="0.2">
      <c r="A23" s="5" t="s">
        <v>11</v>
      </c>
      <c r="B23" s="6">
        <v>42190</v>
      </c>
      <c r="C23" s="5">
        <v>60611000</v>
      </c>
      <c r="D23" s="7" t="s">
        <v>27</v>
      </c>
      <c r="E23" s="8" t="s">
        <v>80</v>
      </c>
      <c r="F23" s="9">
        <v>60.47</v>
      </c>
      <c r="G23" s="9">
        <v>0</v>
      </c>
      <c r="H23" s="10">
        <v>0.2</v>
      </c>
      <c r="I23" s="9">
        <f t="shared" si="0"/>
        <v>12.09</v>
      </c>
      <c r="J23" s="9">
        <f t="array" ref="J23">SUM(IF(($B23='POINTAGE COMPTES TVA'!B:B)*(ROUNDDOWN($I23,1)='POINTAGE COMPTES TVA'!H:H),'POINTAGE COMPTES TVA'!H:H,"erre"))</f>
        <v>0</v>
      </c>
      <c r="K23" s="11">
        <f t="shared" si="2"/>
        <v>12.09</v>
      </c>
    </row>
    <row r="24" spans="1:11" ht="15" customHeight="1" x14ac:dyDescent="0.2">
      <c r="A24" s="5" t="s">
        <v>11</v>
      </c>
      <c r="B24" s="6">
        <v>42529</v>
      </c>
      <c r="C24" s="5">
        <v>60612000</v>
      </c>
      <c r="D24" s="7" t="s">
        <v>134</v>
      </c>
      <c r="E24" s="8" t="s">
        <v>135</v>
      </c>
      <c r="F24" s="9">
        <v>72.11</v>
      </c>
      <c r="G24" s="9">
        <v>0</v>
      </c>
      <c r="H24" s="10">
        <v>0.1</v>
      </c>
      <c r="I24" s="9">
        <f t="shared" si="0"/>
        <v>7.21</v>
      </c>
      <c r="J24" s="9">
        <f t="array" ref="J24">SUM(IF(($B24='POINTAGE COMPTES TVA'!B:B)*(ROUNDDOWN($I24,1)='POINTAGE COMPTES TVA'!H:H),'POINTAGE COMPTES TVA'!H:H,"erre"))</f>
        <v>0</v>
      </c>
      <c r="K24" s="11">
        <f t="shared" si="2"/>
        <v>7.21</v>
      </c>
    </row>
    <row r="25" spans="1:11" ht="15" customHeight="1" x14ac:dyDescent="0.2">
      <c r="A25" s="5" t="s">
        <v>11</v>
      </c>
      <c r="B25" s="6">
        <v>42515</v>
      </c>
      <c r="C25" s="5">
        <v>60611000</v>
      </c>
      <c r="D25" s="7" t="s">
        <v>27</v>
      </c>
      <c r="E25" s="8" t="s">
        <v>120</v>
      </c>
      <c r="F25" s="9">
        <v>24.78</v>
      </c>
      <c r="G25" s="9">
        <v>0</v>
      </c>
      <c r="H25" s="10">
        <v>0.2</v>
      </c>
      <c r="I25" s="9">
        <f t="shared" si="0"/>
        <v>4.96</v>
      </c>
      <c r="J25" s="9">
        <f t="array" ref="J25">SUM(IF(($B25='POINTAGE COMPTES TVA'!B:B)*(ROUNDDOWN($I25,1)='POINTAGE COMPTES TVA'!H:H),'POINTAGE COMPTES TVA'!H:H,"erre"))</f>
        <v>0</v>
      </c>
      <c r="K25" s="11">
        <f t="shared" si="2"/>
        <v>4.96</v>
      </c>
    </row>
    <row r="26" spans="1:11" ht="15" customHeight="1" x14ac:dyDescent="0.2">
      <c r="A26" s="5" t="s">
        <v>11</v>
      </c>
      <c r="B26" s="6">
        <v>42496</v>
      </c>
      <c r="C26" s="5">
        <v>60611000</v>
      </c>
      <c r="D26" s="7" t="s">
        <v>27</v>
      </c>
      <c r="E26" s="8" t="s">
        <v>119</v>
      </c>
      <c r="F26" s="9">
        <v>50</v>
      </c>
      <c r="G26" s="9">
        <v>0</v>
      </c>
      <c r="H26" s="10">
        <v>0.2</v>
      </c>
      <c r="I26" s="9">
        <f t="shared" si="0"/>
        <v>10</v>
      </c>
      <c r="J26" s="9">
        <f t="array" ref="J26">SUM(IF(($B26='POINTAGE COMPTES TVA'!B:B)*(ROUNDDOWN($I26,1)='POINTAGE COMPTES TVA'!H:H),'POINTAGE COMPTES TVA'!H:H,"erre"))</f>
        <v>0</v>
      </c>
      <c r="K26" s="11">
        <f t="shared" si="2"/>
        <v>10</v>
      </c>
    </row>
    <row r="27" spans="1:11" ht="15" customHeight="1" x14ac:dyDescent="0.2">
      <c r="A27" s="5" t="s">
        <v>11</v>
      </c>
      <c r="B27" s="6">
        <v>42475</v>
      </c>
      <c r="C27" s="5">
        <v>60611000</v>
      </c>
      <c r="D27" s="7" t="s">
        <v>27</v>
      </c>
      <c r="E27" s="8" t="s">
        <v>112</v>
      </c>
      <c r="F27" s="9">
        <v>65.02</v>
      </c>
      <c r="G27" s="9">
        <v>0</v>
      </c>
      <c r="H27" s="10">
        <v>0.2</v>
      </c>
      <c r="I27" s="9">
        <f t="shared" si="0"/>
        <v>13</v>
      </c>
      <c r="J27" s="9">
        <f t="array" ref="J27">SUM(IF(($B27='POINTAGE COMPTES TVA'!B:B)*(ROUNDDOWN($I27,1)='POINTAGE COMPTES TVA'!H:H),'POINTAGE COMPTES TVA'!H:H,"erre"))</f>
        <v>0</v>
      </c>
      <c r="K27" s="11">
        <f t="shared" si="2"/>
        <v>13</v>
      </c>
    </row>
    <row r="28" spans="1:11" ht="15" customHeight="1" x14ac:dyDescent="0.2">
      <c r="A28" s="5" t="s">
        <v>11</v>
      </c>
      <c r="B28" s="6">
        <v>42487</v>
      </c>
      <c r="C28" s="5">
        <v>60611000</v>
      </c>
      <c r="D28" s="7" t="s">
        <v>27</v>
      </c>
      <c r="E28" s="8" t="s">
        <v>112</v>
      </c>
      <c r="F28" s="9">
        <v>66.37</v>
      </c>
      <c r="G28" s="9">
        <v>0</v>
      </c>
      <c r="H28" s="10">
        <v>0.2</v>
      </c>
      <c r="I28" s="9">
        <f t="shared" si="0"/>
        <v>13.27</v>
      </c>
      <c r="J28" s="9">
        <f t="array" ref="J28">SUM(IF(($B28='POINTAGE COMPTES TVA'!B:B)*(ROUNDDOWN($I28,1)='POINTAGE COMPTES TVA'!H:H),'POINTAGE COMPTES TVA'!H:H,"erre"))</f>
        <v>0</v>
      </c>
      <c r="K28" s="11">
        <f t="shared" si="2"/>
        <v>13.27</v>
      </c>
    </row>
    <row r="29" spans="1:11" ht="15" customHeight="1" x14ac:dyDescent="0.2">
      <c r="A29" s="5" t="s">
        <v>11</v>
      </c>
      <c r="B29" s="6">
        <v>42085</v>
      </c>
      <c r="C29" s="5">
        <v>60611000</v>
      </c>
      <c r="D29" s="7" t="s">
        <v>27</v>
      </c>
      <c r="E29" s="8" t="s">
        <v>52</v>
      </c>
      <c r="F29" s="9">
        <v>65.3</v>
      </c>
      <c r="G29" s="9">
        <v>0</v>
      </c>
      <c r="H29" s="10">
        <v>0.2</v>
      </c>
      <c r="I29" s="9">
        <f t="shared" si="0"/>
        <v>13.06</v>
      </c>
      <c r="J29" s="9">
        <f t="array" ref="J29">SUM(IF(($B29='POINTAGE COMPTES TVA'!B:B)*(ROUNDDOWN($I29,1)='POINTAGE COMPTES TVA'!H:H),'POINTAGE COMPTES TVA'!H:H,"erre"))</f>
        <v>0</v>
      </c>
      <c r="K29" s="11">
        <f t="shared" si="2"/>
        <v>13.06</v>
      </c>
    </row>
    <row r="30" spans="1:11" ht="15" customHeight="1" x14ac:dyDescent="0.2">
      <c r="A30" s="5" t="s">
        <v>11</v>
      </c>
      <c r="B30" s="6">
        <v>42545</v>
      </c>
      <c r="C30" s="5">
        <v>60611000</v>
      </c>
      <c r="D30" s="7" t="s">
        <v>27</v>
      </c>
      <c r="E30" s="8" t="s">
        <v>162</v>
      </c>
      <c r="F30" s="9">
        <v>71.38</v>
      </c>
      <c r="G30" s="9">
        <v>0</v>
      </c>
      <c r="H30" s="10">
        <v>0.2</v>
      </c>
      <c r="I30" s="9">
        <f t="shared" si="0"/>
        <v>14.28</v>
      </c>
      <c r="J30" s="9">
        <f t="array" ref="J30">SUM(IF(($B30='POINTAGE COMPTES TVA'!B:B)*(ROUNDDOWN($I30,1)='POINTAGE COMPTES TVA'!H:H),'POINTAGE COMPTES TVA'!H:H,"erre"))</f>
        <v>0</v>
      </c>
      <c r="K30" s="11">
        <f t="shared" si="2"/>
        <v>14.28</v>
      </c>
    </row>
    <row r="31" spans="1:11" ht="15" customHeight="1" x14ac:dyDescent="0.2">
      <c r="A31" s="5" t="s">
        <v>11</v>
      </c>
      <c r="B31" s="6">
        <v>42465</v>
      </c>
      <c r="C31" s="5">
        <v>60611000</v>
      </c>
      <c r="D31" s="7" t="s">
        <v>27</v>
      </c>
      <c r="E31" s="8" t="s">
        <v>110</v>
      </c>
      <c r="F31" s="9">
        <v>64.150000000000006</v>
      </c>
      <c r="G31" s="9">
        <v>0</v>
      </c>
      <c r="H31" s="10">
        <v>0.2</v>
      </c>
      <c r="I31" s="9">
        <f t="shared" si="0"/>
        <v>12.83</v>
      </c>
      <c r="J31" s="9">
        <f t="array" ref="J31">SUM(IF(($B31='POINTAGE COMPTES TVA'!B:B)*(ROUNDDOWN($I31,1)='POINTAGE COMPTES TVA'!H:H),'POINTAGE COMPTES TVA'!H:H,"erre"))</f>
        <v>0</v>
      </c>
      <c r="K31" s="11">
        <f t="shared" si="2"/>
        <v>12.83</v>
      </c>
    </row>
    <row r="32" spans="1:11" ht="15" customHeight="1" x14ac:dyDescent="0.2">
      <c r="A32" s="5" t="s">
        <v>11</v>
      </c>
      <c r="B32" s="6">
        <v>42070</v>
      </c>
      <c r="C32" s="5">
        <v>60611000</v>
      </c>
      <c r="D32" s="7" t="s">
        <v>27</v>
      </c>
      <c r="E32" s="8" t="s">
        <v>28</v>
      </c>
      <c r="F32" s="9">
        <v>40</v>
      </c>
      <c r="G32" s="9">
        <v>0</v>
      </c>
      <c r="H32" s="10">
        <v>0.2</v>
      </c>
      <c r="I32" s="9">
        <f>IF($H32="exo","EXO",IF(OR(AND($F32=0,$G32=0),$H32=""),"",IF(AND(ISNUMBER($H32),$G32=0),$F32*$H32,IF(AND(ISNUMBER($H32),$F32=0),-$G32*$H32,IF(AND(ISTEXT($H32),$G32=0),$F32*RIGHT($H32,3),IF(AND(ISTEXT($H32),$F32=0),-$G32*RIGHT($H32,3),"problème"))))))</f>
        <v>8</v>
      </c>
      <c r="J32" s="9">
        <f t="array" ref="J32">SUM(IF(($B32='POINTAGE COMPTES TVA'!B:B)*(ROUNDDOWN($I32,1)='POINTAGE COMPTES TVA'!H:H),'POINTAGE COMPTES TVA'!H:H,"erre"))</f>
        <v>0</v>
      </c>
      <c r="K32" s="11">
        <f>IF(ISBLANK($I32),"",IF(ROUND($I32,2)=ROUND(J32,2),"",$I32-$J32))</f>
        <v>8</v>
      </c>
    </row>
    <row r="33" spans="1:11" ht="15" customHeight="1" x14ac:dyDescent="0.2">
      <c r="A33" s="5" t="s">
        <v>11</v>
      </c>
      <c r="B33" s="6">
        <v>42414</v>
      </c>
      <c r="C33" s="5">
        <v>60611000</v>
      </c>
      <c r="D33" s="7" t="s">
        <v>27</v>
      </c>
      <c r="E33" s="8" t="s">
        <v>28</v>
      </c>
      <c r="F33" s="9">
        <v>60.66</v>
      </c>
      <c r="G33" s="9">
        <v>0</v>
      </c>
      <c r="H33" s="10">
        <v>0.2</v>
      </c>
      <c r="I33" s="9">
        <f>IF($H33="exo","EXO",IF(OR(AND($F33=0,$G33=0),$H33=""),"",IF(AND(ISNUMBER($H33),$G33=0),ROUND($F33*$H33,2),IF(AND(ISNUMBER($H33),$F33=0),ROUND(-$G33*$H33,2),IF(AND(ISTEXT($H33),$G33=0),ROUND($F33*RIGHT($H33,3),2),IF(AND(ISTEXT($H33),$F33=0),ROUND(-$G33*RIGHT($H33,3),2),"problème"))))))</f>
        <v>12.13</v>
      </c>
      <c r="J33" s="9">
        <f t="array" ref="J33">SUM(IF(($B33='POINTAGE COMPTES TVA'!B:B)*(ROUNDDOWN($I33,1)='POINTAGE COMPTES TVA'!H:H),'POINTAGE COMPTES TVA'!H:H,"erre"))</f>
        <v>0</v>
      </c>
      <c r="K33" s="11">
        <f>I33-J33</f>
        <v>12.13</v>
      </c>
    </row>
    <row r="34" spans="1:11" ht="15" customHeight="1" x14ac:dyDescent="0.2">
      <c r="A34" s="5" t="s">
        <v>11</v>
      </c>
      <c r="B34" s="6">
        <v>42419</v>
      </c>
      <c r="C34" s="5">
        <v>60611000</v>
      </c>
      <c r="D34" s="7" t="s">
        <v>27</v>
      </c>
      <c r="E34" s="8" t="s">
        <v>28</v>
      </c>
      <c r="F34" s="9">
        <v>59.69</v>
      </c>
      <c r="G34" s="9">
        <v>0</v>
      </c>
      <c r="H34" s="10">
        <v>0.2</v>
      </c>
      <c r="I34" s="9">
        <f>IF($H34="exo","EXO",IF(OR(AND($F34=0,$G34=0),$H34=""),"",IF(AND(ISNUMBER($H34),$G34=0),ROUND($F34*$H34,2),IF(AND(ISNUMBER($H34),$F34=0),ROUND(-$G34*$H34,2),IF(AND(ISTEXT($H34),$G34=0),ROUND($F34*RIGHT($H34,3),2),IF(AND(ISTEXT($H34),$F34=0),ROUND(-$G34*RIGHT($H34,3),2),"problème"))))))</f>
        <v>11.94</v>
      </c>
      <c r="J34" s="9">
        <f t="array" ref="J34">SUM(IF(($B34='POINTAGE COMPTES TVA'!B:B)*(ROUNDDOWN($I34,1)='POINTAGE COMPTES TVA'!H:H),'POINTAGE COMPTES TVA'!H:H,"erre"))</f>
        <v>0</v>
      </c>
      <c r="K34" s="11">
        <f>I34-J34</f>
        <v>11.94</v>
      </c>
    </row>
    <row r="35" spans="1:11" ht="15" customHeight="1" x14ac:dyDescent="0.2">
      <c r="A35" s="5" t="s">
        <v>11</v>
      </c>
      <c r="B35" s="6">
        <v>42085</v>
      </c>
      <c r="C35" s="5">
        <v>60611000</v>
      </c>
      <c r="D35" s="7" t="s">
        <v>27</v>
      </c>
      <c r="E35" s="8" t="s">
        <v>53</v>
      </c>
      <c r="F35" s="9">
        <v>84.33</v>
      </c>
      <c r="G35" s="9">
        <v>0</v>
      </c>
      <c r="H35" s="10">
        <v>0.2</v>
      </c>
      <c r="I35" s="9">
        <f>IF($H35="exo","EXO",IF(OR(AND($F35=0,$G35=0),$H35=""),"",IF(AND(ISNUMBER($H35),$G35=0),ROUND($F35*$H35,2),IF(AND(ISNUMBER($H35),$F35=0),ROUND(-$G35*$H35,2),IF(AND(ISTEXT($H35),$G35=0),ROUND($F35*RIGHT($H35,3),2),IF(AND(ISTEXT($H35),$F35=0),ROUND(-$G35*RIGHT($H35,3),2),"problème"))))))</f>
        <v>16.87</v>
      </c>
      <c r="J35" s="9">
        <f t="array" ref="J35">SUM(IF(($B35='POINTAGE COMPTES TVA'!B:B)*(ROUNDDOWN($I35,1)='POINTAGE COMPTES TVA'!H:H),'POINTAGE COMPTES TVA'!H:H,"erre"))</f>
        <v>0</v>
      </c>
      <c r="K35" s="11">
        <f>I35-J35</f>
        <v>16.87</v>
      </c>
    </row>
    <row r="36" spans="1:11" ht="15" customHeight="1" x14ac:dyDescent="0.2">
      <c r="A36" s="5" t="s">
        <v>11</v>
      </c>
      <c r="B36" s="6">
        <v>42530</v>
      </c>
      <c r="C36" s="5">
        <v>60612000</v>
      </c>
      <c r="D36" s="7" t="s">
        <v>134</v>
      </c>
      <c r="E36" s="8" t="s">
        <v>142</v>
      </c>
      <c r="F36" s="9">
        <v>66.180000000000007</v>
      </c>
      <c r="G36" s="9">
        <v>0</v>
      </c>
      <c r="H36" s="10">
        <v>0.1</v>
      </c>
      <c r="I36" s="9">
        <f>IF($H36="exo","EXO",IF(OR(AND($F36=0,$G36=0),$H36=""),"",IF(AND(ISNUMBER($H36),$G36=0),ROUND($F36*$H36,2),IF(AND(ISNUMBER($H36),$F36=0),ROUND(-$G36*$H36,2),IF(AND(ISTEXT($H36),$G36=0),ROUND($F36*RIGHT($H36,3),2),IF(AND(ISTEXT($H36),$F36=0),ROUND(-$G36*RIGHT($H36,3),2),"problème"))))))</f>
        <v>6.62</v>
      </c>
      <c r="J36" s="9">
        <f t="array" ref="J36">SUM(IF(($B36='POINTAGE COMPTES TVA'!B:B)*(ROUNDDOWN($I36,1)='POINTAGE COMPTES TVA'!H:H),'POINTAGE COMPTES TVA'!H:H,"erre"))</f>
        <v>0</v>
      </c>
      <c r="K36" s="11">
        <f>I36-J36</f>
        <v>6.62</v>
      </c>
    </row>
    <row r="37" spans="1:11" ht="15" customHeight="1" x14ac:dyDescent="0.2">
      <c r="A37" s="5" t="s">
        <v>11</v>
      </c>
      <c r="B37" s="6">
        <v>42080</v>
      </c>
      <c r="C37" s="5">
        <v>60630000</v>
      </c>
      <c r="D37" s="7" t="s">
        <v>14</v>
      </c>
      <c r="E37" s="8" t="s">
        <v>37</v>
      </c>
      <c r="F37" s="9">
        <v>48.6</v>
      </c>
      <c r="G37" s="9">
        <v>0</v>
      </c>
      <c r="H37" s="10">
        <v>5.5E-2</v>
      </c>
      <c r="I37" s="9">
        <f>IF($H37="exo","EXO",IF(OR(AND($F37=0,$G37=0),$H37=""),"",IF(AND(ISNUMBER($H37),$G37=0),ROUNDDOWN($F37*$H37,2),IF(AND(ISNUMBER($H37),$F37=0),ROUNDDOWN(-$G37*$H37,2),IF(AND(ISTEXT($H37),$G37=0),ROUNDDOWN($F37*RIGHT($H37,3),2),IF(AND(ISTEXT($H37),$F37=0),ROUNDDOWN(-$G37*RIGHT($H37,3),2),"problème"))))))</f>
        <v>2.67</v>
      </c>
      <c r="J37" s="9">
        <f t="array" ref="J37">SUM(IF(($B37='POINTAGE COMPTES TVA'!B:B)*(ROUNDDOWN($I37,1)='POINTAGE COMPTES TVA'!H:H),'POINTAGE COMPTES TVA'!H:H,"erre"))</f>
        <v>0</v>
      </c>
      <c r="K37" s="11">
        <f>IF(ISBLANK($I37),"",IF(ROUND($I37,2)=ROUND(J37,2),"",$I37-$J37))</f>
        <v>2.67</v>
      </c>
    </row>
    <row r="38" spans="1:11" ht="15" customHeight="1" x14ac:dyDescent="0.2">
      <c r="A38" s="5" t="s">
        <v>11</v>
      </c>
      <c r="B38" s="6">
        <v>42080</v>
      </c>
      <c r="C38" s="5">
        <v>61330000</v>
      </c>
      <c r="D38" s="7" t="s">
        <v>17</v>
      </c>
      <c r="E38" s="8" t="s">
        <v>37</v>
      </c>
      <c r="F38" s="9">
        <v>215.83</v>
      </c>
      <c r="G38" s="9">
        <v>0</v>
      </c>
      <c r="H38" s="10">
        <v>0.2</v>
      </c>
      <c r="I38" s="9">
        <f>IF($H38="exo","EXO",IF(OR(AND($F38=0,$G38=0),$H38=""),"",IF(AND(ISNUMBER($H38),$G38=0),ROUNDDOWN($F38*$H38,2),IF(AND(ISNUMBER($H38),$F38=0),ROUNDDOWN(-$G38*$H38,2),IF(AND(ISTEXT($H38),$G38=0),ROUNDDOWN($F38*RIGHT($H38,3),2),IF(AND(ISTEXT($H38),$F38=0),ROUNDDOWN(-$G38*RIGHT($H38,3),2),"problème"))))))</f>
        <v>43.16</v>
      </c>
      <c r="J38" s="9">
        <f t="array" ref="J38">SUM(IF(($B38='POINTAGE COMPTES TVA'!B:B)*(ROUNDDOWN($I38,1)='POINTAGE COMPTES TVA'!H:H),'POINTAGE COMPTES TVA'!H:H,"erre"))</f>
        <v>43.1</v>
      </c>
      <c r="K38" s="11">
        <f>IF(ISBLANK($I38),"",IF(ROUND($I38,2)=ROUND(J38,2),"",$I38-$J38))</f>
        <v>5.9999999999995168E-2</v>
      </c>
    </row>
    <row r="39" spans="1:11" ht="15" customHeight="1" x14ac:dyDescent="0.2">
      <c r="A39" s="5" t="s">
        <v>11</v>
      </c>
      <c r="B39" s="6">
        <v>42531</v>
      </c>
      <c r="C39" s="5">
        <v>62501200</v>
      </c>
      <c r="D39" s="7" t="s">
        <v>126</v>
      </c>
      <c r="E39" s="8" t="s">
        <v>145</v>
      </c>
      <c r="F39" s="9">
        <v>12.89</v>
      </c>
      <c r="G39" s="9">
        <v>0</v>
      </c>
      <c r="H39" s="10">
        <v>0.1</v>
      </c>
      <c r="I39" s="9">
        <f t="shared" ref="I39:I75" si="3">IF($H39="exo","EXO",IF(OR(AND($F39=0,$G39=0),$H39=""),"",IF(AND(ISNUMBER($H39),$G39=0),ROUND($F39*$H39,2),IF(AND(ISNUMBER($H39),$F39=0),ROUND(-$G39*$H39,2),IF(AND(ISTEXT($H39),$G39=0),ROUND($F39*RIGHT($H39,3),2),IF(AND(ISTEXT($H39),$F39=0),ROUND(-$G39*RIGHT($H39,3),2),"problème"))))))</f>
        <v>1.29</v>
      </c>
      <c r="J39" s="9">
        <f t="array" ref="J39">SUM(IF(($B39='POINTAGE COMPTES TVA'!B:B)*(ROUNDDOWN($I39,1)='POINTAGE COMPTES TVA'!H:H),'POINTAGE COMPTES TVA'!H:H,"erre"))</f>
        <v>0</v>
      </c>
      <c r="K39" s="11">
        <f t="shared" ref="K39:K75" si="4">I39-J39</f>
        <v>1.29</v>
      </c>
    </row>
    <row r="40" spans="1:11" ht="15" customHeight="1" x14ac:dyDescent="0.2">
      <c r="A40" s="5" t="s">
        <v>11</v>
      </c>
      <c r="B40" s="6">
        <v>42086</v>
      </c>
      <c r="C40" s="5">
        <v>60630000</v>
      </c>
      <c r="D40" s="7" t="s">
        <v>14</v>
      </c>
      <c r="E40" s="8" t="s">
        <v>56</v>
      </c>
      <c r="F40" s="9">
        <v>81.92</v>
      </c>
      <c r="G40" s="9">
        <v>0</v>
      </c>
      <c r="H40" s="10">
        <v>5.5E-2</v>
      </c>
      <c r="I40" s="9">
        <f t="shared" si="3"/>
        <v>4.51</v>
      </c>
      <c r="J40" s="9">
        <f t="array" ref="J40">SUM(IF(($B40='POINTAGE COMPTES TVA'!B:B)*(ROUNDDOWN($I40,1)='POINTAGE COMPTES TVA'!H:H),'POINTAGE COMPTES TVA'!H:H,"erre"))</f>
        <v>0</v>
      </c>
      <c r="K40" s="11">
        <f t="shared" si="4"/>
        <v>4.51</v>
      </c>
    </row>
    <row r="41" spans="1:11" ht="15" customHeight="1" x14ac:dyDescent="0.2">
      <c r="A41" s="5" t="s">
        <v>11</v>
      </c>
      <c r="B41" s="6">
        <v>42086</v>
      </c>
      <c r="C41" s="5">
        <v>62511000</v>
      </c>
      <c r="D41" s="7" t="s">
        <v>48</v>
      </c>
      <c r="E41" s="8" t="s">
        <v>56</v>
      </c>
      <c r="F41" s="9">
        <v>11.1</v>
      </c>
      <c r="G41" s="9">
        <v>0</v>
      </c>
      <c r="H41" s="10">
        <v>0.1</v>
      </c>
      <c r="I41" s="9">
        <f t="shared" si="3"/>
        <v>1.1100000000000001</v>
      </c>
      <c r="J41" s="9">
        <f t="array" ref="J41">SUM(IF(($B41='POINTAGE COMPTES TVA'!B:B)*(ROUNDDOWN($I41,1)='POINTAGE COMPTES TVA'!H:H),'POINTAGE COMPTES TVA'!H:H,"erre"))</f>
        <v>0</v>
      </c>
      <c r="K41" s="11">
        <f t="shared" si="4"/>
        <v>1.1100000000000001</v>
      </c>
    </row>
    <row r="42" spans="1:11" ht="15" customHeight="1" x14ac:dyDescent="0.2">
      <c r="A42" s="5" t="s">
        <v>11</v>
      </c>
      <c r="B42" s="6">
        <v>42086</v>
      </c>
      <c r="C42" s="5">
        <v>62512000</v>
      </c>
      <c r="D42" s="7" t="s">
        <v>57</v>
      </c>
      <c r="E42" s="8" t="s">
        <v>56</v>
      </c>
      <c r="F42" s="9">
        <v>6.73</v>
      </c>
      <c r="G42" s="9">
        <v>0</v>
      </c>
      <c r="H42" s="10" t="s">
        <v>191</v>
      </c>
      <c r="I42" s="9" t="str">
        <f t="shared" si="3"/>
        <v>EXO</v>
      </c>
      <c r="J42" s="9" t="e">
        <f t="array" ref="J42">SUM(IF(($B42='POINTAGE COMPTES TVA'!B:B)*(ROUNDDOWN($I42,1)='POINTAGE COMPTES TVA'!H:H),'POINTAGE COMPTES TVA'!H:H,"erre"))</f>
        <v>#VALUE!</v>
      </c>
      <c r="K42" s="11" t="e">
        <f t="shared" si="4"/>
        <v>#VALUE!</v>
      </c>
    </row>
    <row r="43" spans="1:11" ht="15" customHeight="1" x14ac:dyDescent="0.2">
      <c r="A43" s="5" t="s">
        <v>11</v>
      </c>
      <c r="B43" s="6">
        <v>42086</v>
      </c>
      <c r="C43" s="5">
        <v>61330000</v>
      </c>
      <c r="D43" s="7" t="s">
        <v>17</v>
      </c>
      <c r="E43" s="8" t="s">
        <v>58</v>
      </c>
      <c r="F43" s="9">
        <v>161.34</v>
      </c>
      <c r="G43" s="9">
        <v>0</v>
      </c>
      <c r="H43" s="10">
        <v>0.2</v>
      </c>
      <c r="I43" s="9">
        <f t="shared" si="3"/>
        <v>32.270000000000003</v>
      </c>
      <c r="J43" s="9">
        <f t="array" ref="J43">SUM(IF(($B43='POINTAGE COMPTES TVA'!B:B)*(ROUNDDOWN($I43,1)='POINTAGE COMPTES TVA'!H:H),'POINTAGE COMPTES TVA'!H:H,"erre"))</f>
        <v>32.200000000000003</v>
      </c>
      <c r="K43" s="11">
        <f t="shared" si="4"/>
        <v>7.0000000000000284E-2</v>
      </c>
    </row>
    <row r="44" spans="1:11" ht="15" customHeight="1" x14ac:dyDescent="0.2">
      <c r="A44" s="5" t="s">
        <v>11</v>
      </c>
      <c r="B44" s="6">
        <v>42082</v>
      </c>
      <c r="C44" s="5">
        <v>62501000</v>
      </c>
      <c r="D44" s="7" t="s">
        <v>43</v>
      </c>
      <c r="E44" s="8" t="s">
        <v>44</v>
      </c>
      <c r="F44" s="9">
        <v>60</v>
      </c>
      <c r="G44" s="9">
        <v>0</v>
      </c>
      <c r="H44" s="10">
        <v>5.5E-2</v>
      </c>
      <c r="I44" s="9">
        <f t="shared" si="3"/>
        <v>3.3</v>
      </c>
      <c r="J44" s="9">
        <f t="array" ref="J44">SUM(IF(($B44='POINTAGE COMPTES TVA'!B:B)*(ROUNDDOWN($I44,1)='POINTAGE COMPTES TVA'!H:H),'POINTAGE COMPTES TVA'!H:H,"erre"))</f>
        <v>0</v>
      </c>
      <c r="K44" s="11">
        <f t="shared" si="4"/>
        <v>3.3</v>
      </c>
    </row>
    <row r="45" spans="1:11" ht="15" customHeight="1" x14ac:dyDescent="0.2">
      <c r="A45" s="5" t="s">
        <v>59</v>
      </c>
      <c r="B45" s="6">
        <v>42551</v>
      </c>
      <c r="C45" s="5">
        <v>62700000</v>
      </c>
      <c r="D45" s="7" t="s">
        <v>60</v>
      </c>
      <c r="E45" s="8" t="s">
        <v>163</v>
      </c>
      <c r="F45" s="9">
        <v>1.6</v>
      </c>
      <c r="G45" s="9">
        <v>0</v>
      </c>
      <c r="H45" s="10" t="s">
        <v>191</v>
      </c>
      <c r="I45" s="9" t="str">
        <f t="shared" si="3"/>
        <v>EXO</v>
      </c>
      <c r="J45" s="9" t="e">
        <f t="array" ref="J45">SUM(IF(($B45='POINTAGE COMPTES TVA'!B:B)*(ROUNDDOWN($I45,1)='POINTAGE COMPTES TVA'!H:H),'POINTAGE COMPTES TVA'!H:H,"erre"))</f>
        <v>#VALUE!</v>
      </c>
      <c r="K45" s="11" t="e">
        <f t="shared" si="4"/>
        <v>#VALUE!</v>
      </c>
    </row>
    <row r="46" spans="1:11" ht="15" customHeight="1" x14ac:dyDescent="0.2">
      <c r="A46" s="5" t="s">
        <v>59</v>
      </c>
      <c r="B46" s="6">
        <v>42551</v>
      </c>
      <c r="C46" s="5">
        <v>62700000</v>
      </c>
      <c r="D46" s="7" t="s">
        <v>60</v>
      </c>
      <c r="E46" s="8" t="s">
        <v>164</v>
      </c>
      <c r="F46" s="9">
        <v>0.15</v>
      </c>
      <c r="G46" s="9">
        <v>0</v>
      </c>
      <c r="H46" s="10" t="s">
        <v>191</v>
      </c>
      <c r="I46" s="9" t="str">
        <f t="shared" si="3"/>
        <v>EXO</v>
      </c>
      <c r="J46" s="9" t="e">
        <f t="array" ref="J46">SUM(IF(($B46='POINTAGE COMPTES TVA'!B:B)*(ROUNDDOWN($I46,1)='POINTAGE COMPTES TVA'!H:H),'POINTAGE COMPTES TVA'!H:H,"erre"))</f>
        <v>#VALUE!</v>
      </c>
      <c r="K46" s="11" t="e">
        <f t="shared" si="4"/>
        <v>#VALUE!</v>
      </c>
    </row>
    <row r="47" spans="1:11" ht="15" customHeight="1" x14ac:dyDescent="0.2">
      <c r="A47" s="5" t="s">
        <v>59</v>
      </c>
      <c r="B47" s="6">
        <v>42551</v>
      </c>
      <c r="C47" s="5">
        <v>62700000</v>
      </c>
      <c r="D47" s="7" t="s">
        <v>60</v>
      </c>
      <c r="E47" s="8" t="s">
        <v>165</v>
      </c>
      <c r="F47" s="9">
        <v>0.55000000000000004</v>
      </c>
      <c r="G47" s="9">
        <v>0</v>
      </c>
      <c r="H47" s="10" t="s">
        <v>191</v>
      </c>
      <c r="I47" s="9" t="str">
        <f t="shared" si="3"/>
        <v>EXO</v>
      </c>
      <c r="J47" s="9" t="e">
        <f t="array" ref="J47">SUM(IF(($B47='POINTAGE COMPTES TVA'!B:B)*(ROUNDDOWN($I47,1)='POINTAGE COMPTES TVA'!H:H),'POINTAGE COMPTES TVA'!H:H,"erre"))</f>
        <v>#VALUE!</v>
      </c>
      <c r="K47" s="11" t="e">
        <f t="shared" si="4"/>
        <v>#VALUE!</v>
      </c>
    </row>
    <row r="48" spans="1:11" ht="15" customHeight="1" x14ac:dyDescent="0.2">
      <c r="A48" s="5" t="s">
        <v>59</v>
      </c>
      <c r="B48" s="6">
        <v>42369</v>
      </c>
      <c r="C48" s="5">
        <v>62700000</v>
      </c>
      <c r="D48" s="7" t="s">
        <v>60</v>
      </c>
      <c r="E48" s="8" t="s">
        <v>98</v>
      </c>
      <c r="F48" s="9">
        <v>0.16</v>
      </c>
      <c r="G48" s="9">
        <v>0</v>
      </c>
      <c r="H48" s="10" t="s">
        <v>191</v>
      </c>
      <c r="I48" s="9" t="str">
        <f t="shared" si="3"/>
        <v>EXO</v>
      </c>
      <c r="J48" s="9" t="e">
        <f t="array" ref="J48">SUM(IF(($B48='POINTAGE COMPTES TVA'!B:B)*(ROUNDDOWN($I48,1)='POINTAGE COMPTES TVA'!H:H),'POINTAGE COMPTES TVA'!H:H,"erre"))</f>
        <v>#VALUE!</v>
      </c>
      <c r="K48" s="11" t="e">
        <f t="shared" si="4"/>
        <v>#VALUE!</v>
      </c>
    </row>
    <row r="49" spans="1:11" ht="15" customHeight="1" x14ac:dyDescent="0.2">
      <c r="A49" s="5" t="s">
        <v>11</v>
      </c>
      <c r="B49" s="6">
        <v>42551</v>
      </c>
      <c r="C49" s="5">
        <v>60632000</v>
      </c>
      <c r="D49" s="7" t="s">
        <v>148</v>
      </c>
      <c r="E49" s="8" t="s">
        <v>166</v>
      </c>
      <c r="F49" s="9">
        <v>30</v>
      </c>
      <c r="G49" s="9">
        <v>0</v>
      </c>
      <c r="H49" s="10" t="s">
        <v>191</v>
      </c>
      <c r="I49" s="9" t="str">
        <f t="shared" si="3"/>
        <v>EXO</v>
      </c>
      <c r="J49" s="9" t="e">
        <f t="array" ref="J49">SUM(IF(($B49='POINTAGE COMPTES TVA'!B:B)*(ROUNDDOWN($I49,1)='POINTAGE COMPTES TVA'!H:H),'POINTAGE COMPTES TVA'!H:H,"erre"))</f>
        <v>#VALUE!</v>
      </c>
      <c r="K49" s="11" t="e">
        <f t="shared" si="4"/>
        <v>#VALUE!</v>
      </c>
    </row>
    <row r="50" spans="1:11" ht="15" customHeight="1" x14ac:dyDescent="0.2">
      <c r="A50" s="5" t="s">
        <v>11</v>
      </c>
      <c r="B50" s="6">
        <v>42329</v>
      </c>
      <c r="C50" s="5">
        <v>61330000</v>
      </c>
      <c r="D50" s="7" t="s">
        <v>17</v>
      </c>
      <c r="E50" s="8" t="s">
        <v>87</v>
      </c>
      <c r="F50" s="9">
        <v>62.5</v>
      </c>
      <c r="G50" s="9">
        <v>0</v>
      </c>
      <c r="H50" s="10">
        <v>0.2</v>
      </c>
      <c r="I50" s="9">
        <f t="shared" si="3"/>
        <v>12.5</v>
      </c>
      <c r="J50" s="9">
        <f t="array" ref="J50">SUM(IF(($B50='POINTAGE COMPTES TVA'!B:B)*(ROUNDDOWN($I50,1)='POINTAGE COMPTES TVA'!H:H),'POINTAGE COMPTES TVA'!H:H,"erre"))</f>
        <v>12.5</v>
      </c>
      <c r="K50" s="11">
        <f t="shared" si="4"/>
        <v>0</v>
      </c>
    </row>
    <row r="51" spans="1:11" ht="15" customHeight="1" x14ac:dyDescent="0.2">
      <c r="A51" s="5" t="s">
        <v>11</v>
      </c>
      <c r="B51" s="6">
        <v>42552</v>
      </c>
      <c r="C51" s="5">
        <v>61320000</v>
      </c>
      <c r="D51" s="7" t="s">
        <v>116</v>
      </c>
      <c r="E51" s="8" t="s">
        <v>169</v>
      </c>
      <c r="F51" s="9">
        <v>71.7</v>
      </c>
      <c r="G51" s="9">
        <v>0</v>
      </c>
      <c r="H51" s="10">
        <v>0.2</v>
      </c>
      <c r="I51" s="9">
        <f t="shared" si="3"/>
        <v>14.34</v>
      </c>
      <c r="J51" s="9">
        <f t="array" ref="J51">SUM(IF(($B51='POINTAGE COMPTES TVA'!B:B)*(ROUNDDOWN($I51,1)='POINTAGE COMPTES TVA'!H:H),'POINTAGE COMPTES TVA'!H:H,"erre"))</f>
        <v>14.3</v>
      </c>
      <c r="K51" s="11">
        <f t="shared" si="4"/>
        <v>3.9999999999999147E-2</v>
      </c>
    </row>
    <row r="52" spans="1:11" ht="15" customHeight="1" x14ac:dyDescent="0.2">
      <c r="A52" s="5" t="s">
        <v>11</v>
      </c>
      <c r="B52" s="6">
        <v>42492</v>
      </c>
      <c r="C52" s="5">
        <v>61320000</v>
      </c>
      <c r="D52" s="7" t="s">
        <v>116</v>
      </c>
      <c r="E52" s="8" t="s">
        <v>117</v>
      </c>
      <c r="F52" s="9">
        <v>17.48</v>
      </c>
      <c r="G52" s="9">
        <v>0</v>
      </c>
      <c r="H52" s="10">
        <v>0.2</v>
      </c>
      <c r="I52" s="9">
        <f t="shared" si="3"/>
        <v>3.5</v>
      </c>
      <c r="J52" s="9">
        <f t="array" ref="J52">SUM(IF(($B52='POINTAGE COMPTES TVA'!B:B)*(ROUNDDOWN($I52,1)='POINTAGE COMPTES TVA'!H:H),'POINTAGE COMPTES TVA'!H:H,"erre"))</f>
        <v>0</v>
      </c>
      <c r="K52" s="11">
        <f t="shared" si="4"/>
        <v>3.5</v>
      </c>
    </row>
    <row r="53" spans="1:11" ht="15" customHeight="1" x14ac:dyDescent="0.2">
      <c r="A53" s="5" t="s">
        <v>11</v>
      </c>
      <c r="B53" s="6">
        <v>42522</v>
      </c>
      <c r="C53" s="5">
        <v>61320000</v>
      </c>
      <c r="D53" s="7" t="s">
        <v>116</v>
      </c>
      <c r="E53" s="8" t="s">
        <v>128</v>
      </c>
      <c r="F53" s="9">
        <v>179.6</v>
      </c>
      <c r="G53" s="9">
        <v>0</v>
      </c>
      <c r="H53" s="10">
        <v>0.2</v>
      </c>
      <c r="I53" s="9">
        <f t="shared" si="3"/>
        <v>35.92</v>
      </c>
      <c r="J53" s="9">
        <f t="array" ref="J53">SUM(IF(($B53='POINTAGE COMPTES TVA'!B:B)*(ROUNDDOWN($I53,1)='POINTAGE COMPTES TVA'!H:H),'POINTAGE COMPTES TVA'!H:H,"erre"))</f>
        <v>35.9</v>
      </c>
      <c r="K53" s="11">
        <f t="shared" si="4"/>
        <v>2.0000000000003126E-2</v>
      </c>
    </row>
    <row r="54" spans="1:11" ht="15" customHeight="1" x14ac:dyDescent="0.2">
      <c r="A54" s="5" t="s">
        <v>59</v>
      </c>
      <c r="B54" s="6">
        <v>42094</v>
      </c>
      <c r="C54" s="5">
        <v>62700000</v>
      </c>
      <c r="D54" s="7" t="s">
        <v>60</v>
      </c>
      <c r="E54" s="8" t="s">
        <v>62</v>
      </c>
      <c r="F54" s="9">
        <v>9.3000000000000007</v>
      </c>
      <c r="G54" s="9">
        <v>0</v>
      </c>
      <c r="H54" s="10" t="s">
        <v>191</v>
      </c>
      <c r="I54" s="9" t="str">
        <f t="shared" si="3"/>
        <v>EXO</v>
      </c>
      <c r="J54" s="9" t="e">
        <f t="array" ref="J54">SUM(IF(($B54='POINTAGE COMPTES TVA'!B:B)*(ROUNDDOWN($I54,1)='POINTAGE COMPTES TVA'!H:H),'POINTAGE COMPTES TVA'!H:H,"erre"))</f>
        <v>#VALUE!</v>
      </c>
      <c r="K54" s="11" t="e">
        <f t="shared" si="4"/>
        <v>#VALUE!</v>
      </c>
    </row>
    <row r="55" spans="1:11" ht="15" customHeight="1" x14ac:dyDescent="0.2">
      <c r="A55" s="5" t="s">
        <v>59</v>
      </c>
      <c r="B55" s="6">
        <v>42094</v>
      </c>
      <c r="C55" s="5">
        <v>62700000</v>
      </c>
      <c r="D55" s="7" t="s">
        <v>60</v>
      </c>
      <c r="E55" s="8" t="s">
        <v>62</v>
      </c>
      <c r="F55" s="9">
        <v>9.3000000000000007</v>
      </c>
      <c r="G55" s="9">
        <v>0</v>
      </c>
      <c r="H55" s="10" t="s">
        <v>191</v>
      </c>
      <c r="I55" s="9" t="str">
        <f t="shared" si="3"/>
        <v>EXO</v>
      </c>
      <c r="J55" s="9" t="e">
        <f t="array" ref="J55">SUM(IF(($B55='POINTAGE COMPTES TVA'!B:B)*(ROUNDDOWN($I55,1)='POINTAGE COMPTES TVA'!H:H),'POINTAGE COMPTES TVA'!H:H,"erre"))</f>
        <v>#VALUE!</v>
      </c>
      <c r="K55" s="11" t="e">
        <f t="shared" si="4"/>
        <v>#VALUE!</v>
      </c>
    </row>
    <row r="56" spans="1:11" ht="15" customHeight="1" x14ac:dyDescent="0.2">
      <c r="A56" s="5" t="s">
        <v>59</v>
      </c>
      <c r="B56" s="6">
        <v>42613</v>
      </c>
      <c r="C56" s="5">
        <v>62700000</v>
      </c>
      <c r="D56" s="7" t="s">
        <v>60</v>
      </c>
      <c r="E56" s="8" t="s">
        <v>177</v>
      </c>
      <c r="F56" s="9">
        <v>9.5</v>
      </c>
      <c r="G56" s="9">
        <v>0</v>
      </c>
      <c r="H56" s="10" t="s">
        <v>191</v>
      </c>
      <c r="I56" s="9" t="str">
        <f t="shared" si="3"/>
        <v>EXO</v>
      </c>
      <c r="J56" s="9" t="e">
        <f t="array" ref="J56">SUM(IF(($B56='POINTAGE COMPTES TVA'!B:B)*(ROUNDDOWN($I56,1)='POINTAGE COMPTES TVA'!H:H),'POINTAGE COMPTES TVA'!H:H,"erre"))</f>
        <v>#VALUE!</v>
      </c>
      <c r="K56" s="11" t="e">
        <f t="shared" si="4"/>
        <v>#VALUE!</v>
      </c>
    </row>
    <row r="57" spans="1:11" ht="15" customHeight="1" x14ac:dyDescent="0.2">
      <c r="A57" s="5" t="s">
        <v>59</v>
      </c>
      <c r="B57" s="6">
        <v>42613</v>
      </c>
      <c r="C57" s="5">
        <v>62700000</v>
      </c>
      <c r="D57" s="7" t="s">
        <v>60</v>
      </c>
      <c r="E57" s="8" t="s">
        <v>177</v>
      </c>
      <c r="F57" s="9">
        <v>9.5</v>
      </c>
      <c r="G57" s="9">
        <v>0</v>
      </c>
      <c r="H57" s="10" t="s">
        <v>191</v>
      </c>
      <c r="I57" s="9" t="str">
        <f t="shared" si="3"/>
        <v>EXO</v>
      </c>
      <c r="J57" s="9" t="e">
        <f t="array" ref="J57">SUM(IF(($B57='POINTAGE COMPTES TVA'!B:B)*(ROUNDDOWN($I57,1)='POINTAGE COMPTES TVA'!H:H),'POINTAGE COMPTES TVA'!H:H,"erre"))</f>
        <v>#VALUE!</v>
      </c>
      <c r="K57" s="11" t="e">
        <f t="shared" si="4"/>
        <v>#VALUE!</v>
      </c>
    </row>
    <row r="58" spans="1:11" ht="15" customHeight="1" x14ac:dyDescent="0.2">
      <c r="A58" s="5" t="s">
        <v>59</v>
      </c>
      <c r="B58" s="6">
        <v>42674</v>
      </c>
      <c r="C58" s="5">
        <v>62700000</v>
      </c>
      <c r="D58" s="7" t="s">
        <v>60</v>
      </c>
      <c r="E58" s="8" t="s">
        <v>177</v>
      </c>
      <c r="F58" s="9">
        <v>9.5</v>
      </c>
      <c r="G58" s="9">
        <v>0</v>
      </c>
      <c r="H58" s="10" t="s">
        <v>191</v>
      </c>
      <c r="I58" s="9" t="str">
        <f t="shared" si="3"/>
        <v>EXO</v>
      </c>
      <c r="J58" s="9" t="e">
        <f t="array" ref="J58">SUM(IF(($B58='POINTAGE COMPTES TVA'!B:B)*(ROUNDDOWN($I58,1)='POINTAGE COMPTES TVA'!H:H),'POINTAGE COMPTES TVA'!H:H,"erre"))</f>
        <v>#VALUE!</v>
      </c>
      <c r="K58" s="11" t="e">
        <f t="shared" si="4"/>
        <v>#VALUE!</v>
      </c>
    </row>
    <row r="59" spans="1:11" ht="15" customHeight="1" x14ac:dyDescent="0.2">
      <c r="A59" s="5" t="s">
        <v>59</v>
      </c>
      <c r="B59" s="6">
        <v>42674</v>
      </c>
      <c r="C59" s="5">
        <v>62700000</v>
      </c>
      <c r="D59" s="7" t="s">
        <v>60</v>
      </c>
      <c r="E59" s="8" t="s">
        <v>177</v>
      </c>
      <c r="F59" s="9">
        <v>9.5</v>
      </c>
      <c r="G59" s="9">
        <v>0</v>
      </c>
      <c r="H59" s="10" t="s">
        <v>191</v>
      </c>
      <c r="I59" s="9" t="str">
        <f t="shared" si="3"/>
        <v>EXO</v>
      </c>
      <c r="J59" s="9" t="e">
        <f t="array" ref="J59">SUM(IF(($B59='POINTAGE COMPTES TVA'!B:B)*(ROUNDDOWN($I59,1)='POINTAGE COMPTES TVA'!H:H),'POINTAGE COMPTES TVA'!H:H,"erre"))</f>
        <v>#VALUE!</v>
      </c>
      <c r="K59" s="11" t="e">
        <f t="shared" si="4"/>
        <v>#VALUE!</v>
      </c>
    </row>
    <row r="60" spans="1:11" ht="15" customHeight="1" x14ac:dyDescent="0.2">
      <c r="A60" s="5" t="s">
        <v>59</v>
      </c>
      <c r="B60" s="6">
        <v>42124</v>
      </c>
      <c r="C60" s="5">
        <v>62700000</v>
      </c>
      <c r="D60" s="7" t="s">
        <v>60</v>
      </c>
      <c r="E60" s="8" t="s">
        <v>68</v>
      </c>
      <c r="F60" s="9">
        <v>9.3000000000000007</v>
      </c>
      <c r="G60" s="9">
        <v>0</v>
      </c>
      <c r="H60" s="10" t="s">
        <v>191</v>
      </c>
      <c r="I60" s="9" t="str">
        <f t="shared" si="3"/>
        <v>EXO</v>
      </c>
      <c r="J60" s="9" t="e">
        <f t="array" ref="J60">SUM(IF(($B60='POINTAGE COMPTES TVA'!B:B)*(ROUNDDOWN($I60,1)='POINTAGE COMPTES TVA'!H:H),'POINTAGE COMPTES TVA'!H:H,"erre"))</f>
        <v>#VALUE!</v>
      </c>
      <c r="K60" s="11" t="e">
        <f t="shared" si="4"/>
        <v>#VALUE!</v>
      </c>
    </row>
    <row r="61" spans="1:11" ht="15" customHeight="1" x14ac:dyDescent="0.2">
      <c r="A61" s="5" t="s">
        <v>59</v>
      </c>
      <c r="B61" s="6">
        <v>42124</v>
      </c>
      <c r="C61" s="5">
        <v>62700000</v>
      </c>
      <c r="D61" s="7" t="s">
        <v>60</v>
      </c>
      <c r="E61" s="8" t="s">
        <v>68</v>
      </c>
      <c r="F61" s="9">
        <v>9.3000000000000007</v>
      </c>
      <c r="G61" s="9">
        <v>0</v>
      </c>
      <c r="H61" s="10" t="s">
        <v>191</v>
      </c>
      <c r="I61" s="9" t="str">
        <f t="shared" si="3"/>
        <v>EXO</v>
      </c>
      <c r="J61" s="9" t="e">
        <f t="array" ref="J61">SUM(IF(($B61='POINTAGE COMPTES TVA'!B:B)*(ROUNDDOWN($I61,1)='POINTAGE COMPTES TVA'!H:H),'POINTAGE COMPTES TVA'!H:H,"erre"))</f>
        <v>#VALUE!</v>
      </c>
      <c r="K61" s="11" t="e">
        <f t="shared" si="4"/>
        <v>#VALUE!</v>
      </c>
    </row>
    <row r="62" spans="1:11" ht="15" customHeight="1" x14ac:dyDescent="0.2">
      <c r="A62" s="5" t="s">
        <v>59</v>
      </c>
      <c r="B62" s="6">
        <v>42216</v>
      </c>
      <c r="C62" s="5">
        <v>62700000</v>
      </c>
      <c r="D62" s="7" t="s">
        <v>60</v>
      </c>
      <c r="E62" s="8" t="s">
        <v>68</v>
      </c>
      <c r="F62" s="9">
        <v>9.3000000000000007</v>
      </c>
      <c r="G62" s="9">
        <v>0</v>
      </c>
      <c r="H62" s="10" t="s">
        <v>191</v>
      </c>
      <c r="I62" s="9" t="str">
        <f t="shared" si="3"/>
        <v>EXO</v>
      </c>
      <c r="J62" s="9" t="e">
        <f t="array" ref="J62">SUM(IF(($B62='POINTAGE COMPTES TVA'!B:B)*(ROUNDDOWN($I62,1)='POINTAGE COMPTES TVA'!H:H),'POINTAGE COMPTES TVA'!H:H,"erre"))</f>
        <v>#VALUE!</v>
      </c>
      <c r="K62" s="11" t="e">
        <f t="shared" si="4"/>
        <v>#VALUE!</v>
      </c>
    </row>
    <row r="63" spans="1:11" ht="15" customHeight="1" x14ac:dyDescent="0.2">
      <c r="A63" s="5" t="s">
        <v>59</v>
      </c>
      <c r="B63" s="6">
        <v>42247</v>
      </c>
      <c r="C63" s="5">
        <v>62700000</v>
      </c>
      <c r="D63" s="7" t="s">
        <v>60</v>
      </c>
      <c r="E63" s="8" t="s">
        <v>68</v>
      </c>
      <c r="F63" s="9">
        <v>9.3000000000000007</v>
      </c>
      <c r="G63" s="9">
        <v>0</v>
      </c>
      <c r="H63" s="10" t="s">
        <v>191</v>
      </c>
      <c r="I63" s="9" t="str">
        <f t="shared" si="3"/>
        <v>EXO</v>
      </c>
      <c r="J63" s="9" t="e">
        <f t="array" ref="J63">SUM(IF(($B63='POINTAGE COMPTES TVA'!B:B)*(ROUNDDOWN($I63,1)='POINTAGE COMPTES TVA'!H:H),'POINTAGE COMPTES TVA'!H:H,"erre"))</f>
        <v>#VALUE!</v>
      </c>
      <c r="K63" s="11" t="e">
        <f t="shared" si="4"/>
        <v>#VALUE!</v>
      </c>
    </row>
    <row r="64" spans="1:11" ht="15" customHeight="1" x14ac:dyDescent="0.2">
      <c r="A64" s="5" t="s">
        <v>59</v>
      </c>
      <c r="B64" s="6">
        <v>42185</v>
      </c>
      <c r="C64" s="5">
        <v>62700000</v>
      </c>
      <c r="D64" s="7" t="s">
        <v>60</v>
      </c>
      <c r="E64" s="8" t="s">
        <v>78</v>
      </c>
      <c r="F64" s="9">
        <v>26.85</v>
      </c>
      <c r="G64" s="9">
        <v>0</v>
      </c>
      <c r="H64" s="10" t="s">
        <v>191</v>
      </c>
      <c r="I64" s="9" t="str">
        <f t="shared" si="3"/>
        <v>EXO</v>
      </c>
      <c r="J64" s="9" t="e">
        <f t="array" ref="J64">SUM(IF(($B64='POINTAGE COMPTES TVA'!B:B)*(ROUNDDOWN($I64,1)='POINTAGE COMPTES TVA'!H:H),'POINTAGE COMPTES TVA'!H:H,"erre"))</f>
        <v>#VALUE!</v>
      </c>
      <c r="K64" s="11" t="e">
        <f t="shared" si="4"/>
        <v>#VALUE!</v>
      </c>
    </row>
    <row r="65" spans="1:11" ht="15" customHeight="1" x14ac:dyDescent="0.2">
      <c r="A65" s="5" t="s">
        <v>59</v>
      </c>
      <c r="B65" s="6">
        <v>42400</v>
      </c>
      <c r="C65" s="5">
        <v>62700000</v>
      </c>
      <c r="D65" s="7" t="s">
        <v>60</v>
      </c>
      <c r="E65" s="8" t="s">
        <v>78</v>
      </c>
      <c r="F65" s="9">
        <v>26.85</v>
      </c>
      <c r="G65" s="9">
        <v>0</v>
      </c>
      <c r="H65" s="10" t="s">
        <v>191</v>
      </c>
      <c r="I65" s="9" t="str">
        <f t="shared" si="3"/>
        <v>EXO</v>
      </c>
      <c r="J65" s="9" t="e">
        <f t="array" ref="J65">SUM(IF(($B65='POINTAGE COMPTES TVA'!B:B)*(ROUNDDOWN($I65,1)='POINTAGE COMPTES TVA'!H:H),'POINTAGE COMPTES TVA'!H:H,"erre"))</f>
        <v>#VALUE!</v>
      </c>
      <c r="K65" s="11" t="e">
        <f t="shared" si="4"/>
        <v>#VALUE!</v>
      </c>
    </row>
    <row r="66" spans="1:11" ht="15" customHeight="1" x14ac:dyDescent="0.2">
      <c r="A66" s="5" t="s">
        <v>59</v>
      </c>
      <c r="B66" s="6">
        <v>42429</v>
      </c>
      <c r="C66" s="5">
        <v>62700000</v>
      </c>
      <c r="D66" s="7" t="s">
        <v>60</v>
      </c>
      <c r="E66" s="8" t="s">
        <v>78</v>
      </c>
      <c r="F66" s="9">
        <v>26.85</v>
      </c>
      <c r="G66" s="9">
        <v>0</v>
      </c>
      <c r="H66" s="10" t="s">
        <v>191</v>
      </c>
      <c r="I66" s="9" t="str">
        <f t="shared" si="3"/>
        <v>EXO</v>
      </c>
      <c r="J66" s="9" t="e">
        <f t="array" ref="J66">SUM(IF(($B66='POINTAGE COMPTES TVA'!B:B)*(ROUNDDOWN($I66,1)='POINTAGE COMPTES TVA'!H:H),'POINTAGE COMPTES TVA'!H:H,"erre"))</f>
        <v>#VALUE!</v>
      </c>
      <c r="K66" s="11" t="e">
        <f t="shared" si="4"/>
        <v>#VALUE!</v>
      </c>
    </row>
    <row r="67" spans="1:11" ht="15" customHeight="1" x14ac:dyDescent="0.2">
      <c r="A67" s="5" t="s">
        <v>59</v>
      </c>
      <c r="B67" s="6">
        <v>42460</v>
      </c>
      <c r="C67" s="5">
        <v>62700000</v>
      </c>
      <c r="D67" s="7" t="s">
        <v>60</v>
      </c>
      <c r="E67" s="8" t="s">
        <v>78</v>
      </c>
      <c r="F67" s="9">
        <v>26.85</v>
      </c>
      <c r="G67" s="9">
        <v>0</v>
      </c>
      <c r="H67" s="10" t="s">
        <v>191</v>
      </c>
      <c r="I67" s="9" t="str">
        <f t="shared" si="3"/>
        <v>EXO</v>
      </c>
      <c r="J67" s="9" t="e">
        <f t="array" ref="J67">SUM(IF(($B67='POINTAGE COMPTES TVA'!B:B)*(ROUNDDOWN($I67,1)='POINTAGE COMPTES TVA'!H:H),'POINTAGE COMPTES TVA'!H:H,"erre"))</f>
        <v>#VALUE!</v>
      </c>
      <c r="K67" s="11" t="e">
        <f t="shared" si="4"/>
        <v>#VALUE!</v>
      </c>
    </row>
    <row r="68" spans="1:11" ht="15" customHeight="1" x14ac:dyDescent="0.2">
      <c r="A68" s="5" t="s">
        <v>59</v>
      </c>
      <c r="B68" s="6">
        <v>42124</v>
      </c>
      <c r="C68" s="5">
        <v>62700000</v>
      </c>
      <c r="D68" s="7" t="s">
        <v>60</v>
      </c>
      <c r="E68" s="8" t="s">
        <v>69</v>
      </c>
      <c r="F68" s="9">
        <v>97</v>
      </c>
      <c r="G68" s="9">
        <v>0</v>
      </c>
      <c r="H68" s="10" t="s">
        <v>191</v>
      </c>
      <c r="I68" s="9" t="str">
        <f t="shared" si="3"/>
        <v>EXO</v>
      </c>
      <c r="J68" s="9" t="e">
        <f t="array" ref="J68">SUM(IF(($B68='POINTAGE COMPTES TVA'!B:B)*(ROUNDDOWN($I68,1)='POINTAGE COMPTES TVA'!H:H),'POINTAGE COMPTES TVA'!H:H,"erre"))</f>
        <v>#VALUE!</v>
      </c>
      <c r="K68" s="11" t="e">
        <f t="shared" si="4"/>
        <v>#VALUE!</v>
      </c>
    </row>
    <row r="69" spans="1:11" ht="15" customHeight="1" x14ac:dyDescent="0.2">
      <c r="A69" s="5" t="s">
        <v>59</v>
      </c>
      <c r="B69" s="6">
        <v>42155</v>
      </c>
      <c r="C69" s="5">
        <v>62700000</v>
      </c>
      <c r="D69" s="7" t="s">
        <v>60</v>
      </c>
      <c r="E69" s="8" t="s">
        <v>69</v>
      </c>
      <c r="F69" s="9">
        <v>26.85</v>
      </c>
      <c r="G69" s="9">
        <v>0</v>
      </c>
      <c r="H69" s="10" t="s">
        <v>191</v>
      </c>
      <c r="I69" s="9" t="str">
        <f t="shared" si="3"/>
        <v>EXO</v>
      </c>
      <c r="J69" s="9" t="e">
        <f t="array" ref="J69">SUM(IF(($B69='POINTAGE COMPTES TVA'!B:B)*(ROUNDDOWN($I69,1)='POINTAGE COMPTES TVA'!H:H),'POINTAGE COMPTES TVA'!H:H,"erre"))</f>
        <v>#VALUE!</v>
      </c>
      <c r="K69" s="11" t="e">
        <f t="shared" si="4"/>
        <v>#VALUE!</v>
      </c>
    </row>
    <row r="70" spans="1:11" ht="15" customHeight="1" x14ac:dyDescent="0.2">
      <c r="A70" s="5" t="s">
        <v>59</v>
      </c>
      <c r="B70" s="6">
        <v>42216</v>
      </c>
      <c r="C70" s="5">
        <v>62700000</v>
      </c>
      <c r="D70" s="7" t="s">
        <v>60</v>
      </c>
      <c r="E70" s="8" t="s">
        <v>69</v>
      </c>
      <c r="F70" s="9">
        <v>26.85</v>
      </c>
      <c r="G70" s="9">
        <v>0</v>
      </c>
      <c r="H70" s="10" t="s">
        <v>191</v>
      </c>
      <c r="I70" s="9" t="str">
        <f t="shared" si="3"/>
        <v>EXO</v>
      </c>
      <c r="J70" s="9" t="e">
        <f t="array" ref="J70">SUM(IF(($B70='POINTAGE COMPTES TVA'!B:B)*(ROUNDDOWN($I70,1)='POINTAGE COMPTES TVA'!H:H),'POINTAGE COMPTES TVA'!H:H,"erre"))</f>
        <v>#VALUE!</v>
      </c>
      <c r="K70" s="11" t="e">
        <f t="shared" si="4"/>
        <v>#VALUE!</v>
      </c>
    </row>
    <row r="71" spans="1:11" ht="15" customHeight="1" x14ac:dyDescent="0.2">
      <c r="A71" s="5" t="s">
        <v>59</v>
      </c>
      <c r="B71" s="6">
        <v>42247</v>
      </c>
      <c r="C71" s="5">
        <v>62700000</v>
      </c>
      <c r="D71" s="7" t="s">
        <v>60</v>
      </c>
      <c r="E71" s="8" t="s">
        <v>83</v>
      </c>
      <c r="F71" s="9">
        <v>26.85</v>
      </c>
      <c r="G71" s="9">
        <v>0</v>
      </c>
      <c r="H71" s="10" t="s">
        <v>191</v>
      </c>
      <c r="I71" s="9" t="str">
        <f t="shared" si="3"/>
        <v>EXO</v>
      </c>
      <c r="J71" s="9" t="e">
        <f t="array" ref="J71">SUM(IF(($B71='POINTAGE COMPTES TVA'!B:B)*(ROUNDDOWN($I71,1)='POINTAGE COMPTES TVA'!H:H),'POINTAGE COMPTES TVA'!H:H,"erre"))</f>
        <v>#VALUE!</v>
      </c>
      <c r="K71" s="11" t="e">
        <f t="shared" si="4"/>
        <v>#VALUE!</v>
      </c>
    </row>
    <row r="72" spans="1:11" ht="15" customHeight="1" x14ac:dyDescent="0.2">
      <c r="A72" s="5" t="s">
        <v>59</v>
      </c>
      <c r="B72" s="6">
        <v>42277</v>
      </c>
      <c r="C72" s="5">
        <v>62700000</v>
      </c>
      <c r="D72" s="7" t="s">
        <v>60</v>
      </c>
      <c r="E72" s="8" t="s">
        <v>83</v>
      </c>
      <c r="F72" s="9">
        <v>26.85</v>
      </c>
      <c r="G72" s="9">
        <v>0</v>
      </c>
      <c r="H72" s="10" t="s">
        <v>191</v>
      </c>
      <c r="I72" s="9" t="str">
        <f t="shared" si="3"/>
        <v>EXO</v>
      </c>
      <c r="J72" s="9" t="e">
        <f t="array" ref="J72">SUM(IF(($B72='POINTAGE COMPTES TVA'!B:B)*(ROUNDDOWN($I72,1)='POINTAGE COMPTES TVA'!H:H),'POINTAGE COMPTES TVA'!H:H,"erre"))</f>
        <v>#VALUE!</v>
      </c>
      <c r="K72" s="11" t="e">
        <f t="shared" si="4"/>
        <v>#VALUE!</v>
      </c>
    </row>
    <row r="73" spans="1:11" ht="15" customHeight="1" x14ac:dyDescent="0.2">
      <c r="A73" s="5" t="s">
        <v>59</v>
      </c>
      <c r="B73" s="6">
        <v>42307</v>
      </c>
      <c r="C73" s="5">
        <v>62700000</v>
      </c>
      <c r="D73" s="7" t="s">
        <v>60</v>
      </c>
      <c r="E73" s="8" t="s">
        <v>83</v>
      </c>
      <c r="F73" s="9">
        <v>26.85</v>
      </c>
      <c r="G73" s="9">
        <v>0</v>
      </c>
      <c r="H73" s="10" t="s">
        <v>191</v>
      </c>
      <c r="I73" s="9" t="str">
        <f t="shared" si="3"/>
        <v>EXO</v>
      </c>
      <c r="J73" s="9" t="e">
        <f t="array" ref="J73">SUM(IF(($B73='POINTAGE COMPTES TVA'!B:B)*(ROUNDDOWN($I73,1)='POINTAGE COMPTES TVA'!H:H),'POINTAGE COMPTES TVA'!H:H,"erre"))</f>
        <v>#VALUE!</v>
      </c>
      <c r="K73" s="11" t="e">
        <f t="shared" si="4"/>
        <v>#VALUE!</v>
      </c>
    </row>
    <row r="74" spans="1:11" ht="15" customHeight="1" x14ac:dyDescent="0.2">
      <c r="A74" s="5" t="s">
        <v>59</v>
      </c>
      <c r="B74" s="6">
        <v>42338</v>
      </c>
      <c r="C74" s="5">
        <v>62700000</v>
      </c>
      <c r="D74" s="7" t="s">
        <v>60</v>
      </c>
      <c r="E74" s="8" t="s">
        <v>83</v>
      </c>
      <c r="F74" s="9">
        <v>26.85</v>
      </c>
      <c r="G74" s="9">
        <v>0</v>
      </c>
      <c r="H74" s="10" t="s">
        <v>191</v>
      </c>
      <c r="I74" s="9" t="str">
        <f t="shared" si="3"/>
        <v>EXO</v>
      </c>
      <c r="J74" s="9" t="e">
        <f t="array" ref="J74">SUM(IF(($B74='POINTAGE COMPTES TVA'!B:B)*(ROUNDDOWN($I74,1)='POINTAGE COMPTES TVA'!H:H),'POINTAGE COMPTES TVA'!H:H,"erre"))</f>
        <v>#VALUE!</v>
      </c>
      <c r="K74" s="11" t="e">
        <f t="shared" si="4"/>
        <v>#VALUE!</v>
      </c>
    </row>
    <row r="75" spans="1:11" ht="15" customHeight="1" x14ac:dyDescent="0.2">
      <c r="A75" s="5" t="s">
        <v>59</v>
      </c>
      <c r="B75" s="6">
        <v>42369</v>
      </c>
      <c r="C75" s="5">
        <v>62700000</v>
      </c>
      <c r="D75" s="7" t="s">
        <v>60</v>
      </c>
      <c r="E75" s="8" t="s">
        <v>83</v>
      </c>
      <c r="F75" s="9">
        <v>26.85</v>
      </c>
      <c r="G75" s="9">
        <v>0</v>
      </c>
      <c r="H75" s="10" t="s">
        <v>191</v>
      </c>
      <c r="I75" s="9" t="str">
        <f t="shared" si="3"/>
        <v>EXO</v>
      </c>
      <c r="J75" s="9" t="e">
        <f t="array" ref="J75">SUM(IF(($B75='POINTAGE COMPTES TVA'!B:B)*(ROUNDDOWN($I75,1)='POINTAGE COMPTES TVA'!H:H),'POINTAGE COMPTES TVA'!H:H,"erre"))</f>
        <v>#VALUE!</v>
      </c>
      <c r="K75" s="11" t="e">
        <f t="shared" si="4"/>
        <v>#VALUE!</v>
      </c>
    </row>
    <row r="76" spans="1:11" ht="15" customHeight="1" x14ac:dyDescent="0.2">
      <c r="A76" s="5" t="s">
        <v>11</v>
      </c>
      <c r="B76" s="6">
        <v>42069</v>
      </c>
      <c r="C76" s="5">
        <v>60630000</v>
      </c>
      <c r="D76" s="7" t="s">
        <v>14</v>
      </c>
      <c r="E76" s="8" t="s">
        <v>26</v>
      </c>
      <c r="F76" s="9">
        <v>41.67</v>
      </c>
      <c r="G76" s="9">
        <v>0</v>
      </c>
      <c r="H76" s="10">
        <v>5.5E-2</v>
      </c>
      <c r="I76" s="9">
        <f>IF($H76="exo","EXO",IF(OR(AND($F76=0,$G76=0),$H76=""),"",IF(AND(ISNUMBER($H76),$G76=0),$F76*$H76,IF(AND(ISNUMBER($H76),$F76=0),-$G76*$H76,IF(AND(ISTEXT($H76),$G76=0),$F76*RIGHT($H76,3),IF(AND(ISTEXT($H76),$F76=0),-$G76*RIGHT($H76,3),"problème"))))))</f>
        <v>2.2918500000000002</v>
      </c>
      <c r="J76" s="9">
        <f t="array" ref="J76">SUM(IF(($B76='POINTAGE COMPTES TVA'!B:B)*(ROUNDDOWN($I76,1)='POINTAGE COMPTES TVA'!H:H),'POINTAGE COMPTES TVA'!H:H,"erre"))</f>
        <v>0</v>
      </c>
      <c r="K76" s="11">
        <f>IF(ISBLANK($I76),"",IF(ROUND($I76,2)=ROUND(J76,2),"",$I76-$J76))</f>
        <v>2.2918500000000002</v>
      </c>
    </row>
    <row r="77" spans="1:11" ht="15" customHeight="1" x14ac:dyDescent="0.2">
      <c r="A77" s="5" t="s">
        <v>11</v>
      </c>
      <c r="B77" s="6">
        <v>42073</v>
      </c>
      <c r="C77" s="5">
        <v>60630000</v>
      </c>
      <c r="D77" s="7" t="s">
        <v>14</v>
      </c>
      <c r="E77" s="8" t="s">
        <v>26</v>
      </c>
      <c r="F77" s="9">
        <v>33.54</v>
      </c>
      <c r="G77" s="9">
        <v>0</v>
      </c>
      <c r="H77" s="10">
        <v>5.5E-2</v>
      </c>
      <c r="I77" s="9">
        <f>IF($H77="exo","EXO",IF(OR(AND($F77=0,$G77=0),$H77=""),"",IF(AND(ISNUMBER($H77),$G77=0),$F77*$H77,IF(AND(ISNUMBER($H77),$F77=0),-$G77*$H77,IF(AND(ISTEXT($H77),$G77=0),$F77*RIGHT($H77,3),IF(AND(ISTEXT($H77),$F77=0),-$G77*RIGHT($H77,3),"problème"))))))</f>
        <v>1.8447</v>
      </c>
      <c r="J77" s="9">
        <f t="array" ref="J77">SUM(IF(($B77='POINTAGE COMPTES TVA'!B:B)*(ROUNDDOWN($I77,1)='POINTAGE COMPTES TVA'!H:H),'POINTAGE COMPTES TVA'!H:H,"erre"))</f>
        <v>0</v>
      </c>
      <c r="K77" s="11">
        <f>IF(ISBLANK($I77),"",IF(ROUND($I77,2)=ROUND(J77,2),"",$I77-$J77))</f>
        <v>1.8447</v>
      </c>
    </row>
    <row r="78" spans="1:11" ht="15" customHeight="1" x14ac:dyDescent="0.2">
      <c r="A78" s="5" t="s">
        <v>11</v>
      </c>
      <c r="B78" s="6">
        <v>42066</v>
      </c>
      <c r="C78" s="5">
        <v>60630000</v>
      </c>
      <c r="D78" s="7" t="s">
        <v>14</v>
      </c>
      <c r="E78" s="8" t="s">
        <v>25</v>
      </c>
      <c r="F78" s="9">
        <v>38</v>
      </c>
      <c r="G78" s="9">
        <v>0</v>
      </c>
      <c r="H78" s="10">
        <v>5.5E-2</v>
      </c>
      <c r="I78" s="9">
        <f>IF($H78="exo","EXO",IF(OR(AND($F78=0,$G78=0),$H78=""),"",IF(AND(ISNUMBER($H78),$G78=0),$F78*$H78,IF(AND(ISNUMBER($H78),$F78=0),-$G78*$H78,IF(AND(ISTEXT($H78),$G78=0),$F78*RIGHT($H78,3),IF(AND(ISTEXT($H78),$F78=0),-$G78*RIGHT($H78,3),"problème"))))))</f>
        <v>2.09</v>
      </c>
      <c r="J78" s="9">
        <f t="array" ref="J78">SUM(IF(($B78='POINTAGE COMPTES TVA'!B:B)*(ROUNDDOWN($I78,1)='POINTAGE COMPTES TVA'!H:H),'POINTAGE COMPTES TVA'!H:H,"erre"))</f>
        <v>0</v>
      </c>
      <c r="K78" s="11">
        <f>IF(ISBLANK($I78),"",IF(ROUND($I78,2)=ROUND(J78,2),"",$I78-$J78))</f>
        <v>2.09</v>
      </c>
    </row>
    <row r="79" spans="1:11" ht="15" customHeight="1" x14ac:dyDescent="0.2">
      <c r="A79" s="5" t="s">
        <v>11</v>
      </c>
      <c r="B79" s="6">
        <v>42080</v>
      </c>
      <c r="C79" s="5">
        <v>62300000</v>
      </c>
      <c r="D79" s="7" t="s">
        <v>21</v>
      </c>
      <c r="E79" s="8" t="s">
        <v>38</v>
      </c>
      <c r="F79" s="9">
        <v>451</v>
      </c>
      <c r="G79" s="9">
        <v>0</v>
      </c>
      <c r="H79" s="10" t="s">
        <v>191</v>
      </c>
      <c r="I79" s="9" t="str">
        <f>IF($H79="exo","EXO",IF(OR(AND($F79=0,$G79=0),$H79=""),"",IF(AND(ISNUMBER($H79),$G79=0),ROUNDDOWN($F79*$H79,2),IF(AND(ISNUMBER($H79),$F79=0),ROUNDDOWN(-$G79*$H79,2),IF(AND(ISTEXT($H79),$G79=0),ROUNDDOWN($F79*RIGHT($H79,3),2),IF(AND(ISTEXT($H79),$F79=0),ROUNDDOWN(-$G79*RIGHT($H79,3),2),"problème"))))))</f>
        <v>EXO</v>
      </c>
      <c r="J79" s="9" t="e">
        <f t="array" ref="J79">SUM(IF(($B79='POINTAGE COMPTES TVA'!B:B)*(ROUNDDOWN($I79,1)='POINTAGE COMPTES TVA'!H:H),'POINTAGE COMPTES TVA'!H:H,"erre"))</f>
        <v>#VALUE!</v>
      </c>
      <c r="K79" s="11" t="e">
        <f>IF(ISBLANK($I79),"",IF(ROUND($I79,2)=ROUND(J79,2),"",$I79-$J79))</f>
        <v>#VALUE!</v>
      </c>
    </row>
    <row r="80" spans="1:11" ht="15" customHeight="1" x14ac:dyDescent="0.2">
      <c r="A80" s="5" t="s">
        <v>59</v>
      </c>
      <c r="B80" s="6">
        <v>42521</v>
      </c>
      <c r="C80" s="5">
        <v>62700000</v>
      </c>
      <c r="D80" s="7" t="s">
        <v>60</v>
      </c>
      <c r="E80" s="8" t="s">
        <v>125</v>
      </c>
      <c r="F80" s="9">
        <v>13.6</v>
      </c>
      <c r="G80" s="9">
        <v>0</v>
      </c>
      <c r="H80" s="10" t="s">
        <v>191</v>
      </c>
      <c r="I80" s="9" t="str">
        <f t="shared" ref="I80:I89" si="5">IF($H80="exo","EXO",IF(OR(AND($F80=0,$G80=0),$H80=""),"",IF(AND(ISNUMBER($H80),$G80=0),ROUND($F80*$H80,2),IF(AND(ISNUMBER($H80),$F80=0),ROUND(-$G80*$H80,2),IF(AND(ISTEXT($H80),$G80=0),ROUND($F80*RIGHT($H80,3),2),IF(AND(ISTEXT($H80),$F80=0),ROUND(-$G80*RIGHT($H80,3),2),"problème"))))))</f>
        <v>EXO</v>
      </c>
      <c r="J80" s="9" t="e">
        <f t="array" ref="J80">SUM(IF(($B80='POINTAGE COMPTES TVA'!B:B)*(ROUNDDOWN($I80,1)='POINTAGE COMPTES TVA'!H:H),'POINTAGE COMPTES TVA'!H:H,"erre"))</f>
        <v>#VALUE!</v>
      </c>
      <c r="K80" s="11" t="e">
        <f t="shared" ref="K80:K89" si="6">I80-J80</f>
        <v>#VALUE!</v>
      </c>
    </row>
    <row r="81" spans="1:11" ht="15" customHeight="1" x14ac:dyDescent="0.2">
      <c r="A81" s="5" t="s">
        <v>59</v>
      </c>
      <c r="B81" s="6">
        <v>42551</v>
      </c>
      <c r="C81" s="5">
        <v>62700000</v>
      </c>
      <c r="D81" s="7" t="s">
        <v>60</v>
      </c>
      <c r="E81" s="8" t="s">
        <v>167</v>
      </c>
      <c r="F81" s="9">
        <v>117.11</v>
      </c>
      <c r="G81" s="9">
        <v>0</v>
      </c>
      <c r="H81" s="10" t="s">
        <v>191</v>
      </c>
      <c r="I81" s="9" t="str">
        <f t="shared" si="5"/>
        <v>EXO</v>
      </c>
      <c r="J81" s="9" t="e">
        <f t="array" ref="J81">SUM(IF(($B81='POINTAGE COMPTES TVA'!B:B)*(ROUNDDOWN($I81,1)='POINTAGE COMPTES TVA'!H:H),'POINTAGE COMPTES TVA'!H:H,"erre"))</f>
        <v>#VALUE!</v>
      </c>
      <c r="K81" s="11" t="e">
        <f t="shared" si="6"/>
        <v>#VALUE!</v>
      </c>
    </row>
    <row r="82" spans="1:11" ht="15" customHeight="1" x14ac:dyDescent="0.2">
      <c r="A82" s="5" t="s">
        <v>59</v>
      </c>
      <c r="B82" s="6">
        <v>42580</v>
      </c>
      <c r="C82" s="5">
        <v>62700000</v>
      </c>
      <c r="D82" s="7" t="s">
        <v>60</v>
      </c>
      <c r="E82" s="8" t="s">
        <v>174</v>
      </c>
      <c r="F82" s="9">
        <v>52.37</v>
      </c>
      <c r="G82" s="9">
        <v>0</v>
      </c>
      <c r="H82" s="10" t="s">
        <v>191</v>
      </c>
      <c r="I82" s="9" t="str">
        <f t="shared" si="5"/>
        <v>EXO</v>
      </c>
      <c r="J82" s="9" t="e">
        <f t="array" ref="J82">SUM(IF(($B82='POINTAGE COMPTES TVA'!B:B)*(ROUNDDOWN($I82,1)='POINTAGE COMPTES TVA'!H:H),'POINTAGE COMPTES TVA'!H:H,"erre"))</f>
        <v>#VALUE!</v>
      </c>
      <c r="K82" s="11" t="e">
        <f t="shared" si="6"/>
        <v>#VALUE!</v>
      </c>
    </row>
    <row r="83" spans="1:11" ht="15" customHeight="1" x14ac:dyDescent="0.2">
      <c r="A83" s="5" t="s">
        <v>59</v>
      </c>
      <c r="B83" s="6">
        <v>42613</v>
      </c>
      <c r="C83" s="5">
        <v>62700000</v>
      </c>
      <c r="D83" s="7" t="s">
        <v>60</v>
      </c>
      <c r="E83" s="8" t="s">
        <v>178</v>
      </c>
      <c r="F83" s="9">
        <v>68.27</v>
      </c>
      <c r="G83" s="9">
        <v>0</v>
      </c>
      <c r="H83" s="10" t="s">
        <v>191</v>
      </c>
      <c r="I83" s="9" t="str">
        <f t="shared" si="5"/>
        <v>EXO</v>
      </c>
      <c r="J83" s="9" t="e">
        <f t="array" ref="J83">SUM(IF(($B83='POINTAGE COMPTES TVA'!B:B)*(ROUNDDOWN($I83,1)='POINTAGE COMPTES TVA'!H:H),'POINTAGE COMPTES TVA'!H:H,"erre"))</f>
        <v>#VALUE!</v>
      </c>
      <c r="K83" s="11" t="e">
        <f t="shared" si="6"/>
        <v>#VALUE!</v>
      </c>
    </row>
    <row r="84" spans="1:11" ht="15" customHeight="1" x14ac:dyDescent="0.2">
      <c r="A84" s="5" t="s">
        <v>59</v>
      </c>
      <c r="B84" s="6">
        <v>42643</v>
      </c>
      <c r="C84" s="5">
        <v>62700000</v>
      </c>
      <c r="D84" s="7" t="s">
        <v>60</v>
      </c>
      <c r="E84" s="8" t="s">
        <v>184</v>
      </c>
      <c r="F84" s="9">
        <v>110.89</v>
      </c>
      <c r="G84" s="9">
        <v>0</v>
      </c>
      <c r="H84" s="10" t="s">
        <v>191</v>
      </c>
      <c r="I84" s="9" t="str">
        <f t="shared" si="5"/>
        <v>EXO</v>
      </c>
      <c r="J84" s="9" t="e">
        <f t="array" ref="J84">SUM(IF(($B84='POINTAGE COMPTES TVA'!B:B)*(ROUNDDOWN($I84,1)='POINTAGE COMPTES TVA'!H:H),'POINTAGE COMPTES TVA'!H:H,"erre"))</f>
        <v>#VALUE!</v>
      </c>
      <c r="K84" s="11" t="e">
        <f t="shared" si="6"/>
        <v>#VALUE!</v>
      </c>
    </row>
    <row r="85" spans="1:11" ht="15" customHeight="1" x14ac:dyDescent="0.2">
      <c r="A85" s="5" t="s">
        <v>59</v>
      </c>
      <c r="B85" s="6">
        <v>42674</v>
      </c>
      <c r="C85" s="5">
        <v>62700000</v>
      </c>
      <c r="D85" s="7" t="s">
        <v>60</v>
      </c>
      <c r="E85" s="8" t="s">
        <v>185</v>
      </c>
      <c r="F85" s="9">
        <v>13.6</v>
      </c>
      <c r="G85" s="9">
        <v>0</v>
      </c>
      <c r="H85" s="10" t="s">
        <v>191</v>
      </c>
      <c r="I85" s="9" t="str">
        <f t="shared" si="5"/>
        <v>EXO</v>
      </c>
      <c r="J85" s="9" t="e">
        <f t="array" ref="J85">SUM(IF(($B85='POINTAGE COMPTES TVA'!B:B)*(ROUNDDOWN($I85,1)='POINTAGE COMPTES TVA'!H:H),'POINTAGE COMPTES TVA'!H:H,"erre"))</f>
        <v>#VALUE!</v>
      </c>
      <c r="K85" s="11" t="e">
        <f t="shared" si="6"/>
        <v>#VALUE!</v>
      </c>
    </row>
    <row r="86" spans="1:11" ht="15" customHeight="1" x14ac:dyDescent="0.2">
      <c r="A86" s="5" t="s">
        <v>59</v>
      </c>
      <c r="B86" s="6">
        <v>42704</v>
      </c>
      <c r="C86" s="5">
        <v>62700000</v>
      </c>
      <c r="D86" s="7" t="s">
        <v>60</v>
      </c>
      <c r="E86" s="8" t="s">
        <v>186</v>
      </c>
      <c r="F86" s="9">
        <v>13.6</v>
      </c>
      <c r="G86" s="9">
        <v>0</v>
      </c>
      <c r="H86" s="10" t="s">
        <v>191</v>
      </c>
      <c r="I86" s="9" t="str">
        <f t="shared" si="5"/>
        <v>EXO</v>
      </c>
      <c r="J86" s="9" t="e">
        <f t="array" ref="J86">SUM(IF(($B86='POINTAGE COMPTES TVA'!B:B)*(ROUNDDOWN($I86,1)='POINTAGE COMPTES TVA'!H:H),'POINTAGE COMPTES TVA'!H:H,"erre"))</f>
        <v>#VALUE!</v>
      </c>
      <c r="K86" s="11" t="e">
        <f t="shared" si="6"/>
        <v>#VALUE!</v>
      </c>
    </row>
    <row r="87" spans="1:11" ht="15" customHeight="1" x14ac:dyDescent="0.2">
      <c r="A87" s="5" t="s">
        <v>59</v>
      </c>
      <c r="B87" s="6">
        <v>42735</v>
      </c>
      <c r="C87" s="5">
        <v>62700000</v>
      </c>
      <c r="D87" s="7" t="s">
        <v>60</v>
      </c>
      <c r="E87" s="8" t="s">
        <v>189</v>
      </c>
      <c r="F87" s="9">
        <v>51.86</v>
      </c>
      <c r="G87" s="9">
        <v>0</v>
      </c>
      <c r="H87" s="10" t="s">
        <v>191</v>
      </c>
      <c r="I87" s="9" t="str">
        <f t="shared" si="5"/>
        <v>EXO</v>
      </c>
      <c r="J87" s="9" t="e">
        <f t="array" ref="J87">SUM(IF(($B87='POINTAGE COMPTES TVA'!B:B)*(ROUNDDOWN($I87,1)='POINTAGE COMPTES TVA'!H:H),'POINTAGE COMPTES TVA'!H:H,"erre"))</f>
        <v>#VALUE!</v>
      </c>
      <c r="K87" s="11" t="e">
        <f t="shared" si="6"/>
        <v>#VALUE!</v>
      </c>
    </row>
    <row r="88" spans="1:11" ht="15" customHeight="1" x14ac:dyDescent="0.2">
      <c r="A88" s="5" t="s">
        <v>59</v>
      </c>
      <c r="B88" s="6">
        <v>42094</v>
      </c>
      <c r="C88" s="5">
        <v>62700000</v>
      </c>
      <c r="D88" s="7" t="s">
        <v>60</v>
      </c>
      <c r="E88" s="8" t="s">
        <v>63</v>
      </c>
      <c r="F88" s="9">
        <v>26.1</v>
      </c>
      <c r="G88" s="9">
        <v>0</v>
      </c>
      <c r="H88" s="10" t="s">
        <v>191</v>
      </c>
      <c r="I88" s="9" t="str">
        <f t="shared" si="5"/>
        <v>EXO</v>
      </c>
      <c r="J88" s="9" t="e">
        <f t="array" ref="J88">SUM(IF(($B88='POINTAGE COMPTES TVA'!B:B)*(ROUNDDOWN($I88,1)='POINTAGE COMPTES TVA'!H:H),'POINTAGE COMPTES TVA'!H:H,"erre"))</f>
        <v>#VALUE!</v>
      </c>
      <c r="K88" s="11" t="e">
        <f t="shared" si="6"/>
        <v>#VALUE!</v>
      </c>
    </row>
    <row r="89" spans="1:11" ht="15" customHeight="1" x14ac:dyDescent="0.2">
      <c r="A89" s="5" t="s">
        <v>59</v>
      </c>
      <c r="B89" s="6">
        <v>42704</v>
      </c>
      <c r="C89" s="5">
        <v>62700000</v>
      </c>
      <c r="D89" s="7" t="s">
        <v>60</v>
      </c>
      <c r="E89" s="8" t="s">
        <v>187</v>
      </c>
      <c r="F89" s="9">
        <v>1.79</v>
      </c>
      <c r="G89" s="9">
        <v>0</v>
      </c>
      <c r="H89" s="10" t="s">
        <v>191</v>
      </c>
      <c r="I89" s="9" t="str">
        <f t="shared" si="5"/>
        <v>EXO</v>
      </c>
      <c r="J89" s="9" t="e">
        <f t="array" ref="J89">SUM(IF(($B89='POINTAGE COMPTES TVA'!B:B)*(ROUNDDOWN($I89,1)='POINTAGE COMPTES TVA'!H:H),'POINTAGE COMPTES TVA'!H:H,"erre"))</f>
        <v>#VALUE!</v>
      </c>
      <c r="K89" s="11" t="e">
        <f t="shared" si="6"/>
        <v>#VALUE!</v>
      </c>
    </row>
    <row r="90" spans="1:11" ht="15" customHeight="1" x14ac:dyDescent="0.2">
      <c r="A90" s="5" t="s">
        <v>11</v>
      </c>
      <c r="B90" s="6">
        <v>42036</v>
      </c>
      <c r="C90" s="5">
        <v>61300000</v>
      </c>
      <c r="D90" s="7" t="s">
        <v>12</v>
      </c>
      <c r="E90" s="8" t="s">
        <v>13</v>
      </c>
      <c r="F90" s="9">
        <v>550</v>
      </c>
      <c r="G90" s="9">
        <v>0</v>
      </c>
      <c r="H90" s="10">
        <v>0.2</v>
      </c>
      <c r="I90" s="9">
        <f>IF($H90="exo","EXO",IF(OR(AND($F90=0,$G90=0),$H90=""),"",IF(AND(ISNUMBER($H90),$G90=0),$F90*$H90,IF(AND(ISNUMBER($H90),$F90=0),-$G90*$H90,IF(AND(ISTEXT($H90),$G90=0),$F90*RIGHT($H90,3),IF(AND(ISTEXT($H90),$F90=0),-$G90*RIGHT($H90,3),"problème"))))))</f>
        <v>110</v>
      </c>
      <c r="J90" s="9">
        <f t="array" ref="J90">SUM(IF(($B90='POINTAGE COMPTES TVA'!B:B)*(ROUNDDOWN($I90,1)='POINTAGE COMPTES TVA'!H:H),'POINTAGE COMPTES TVA'!H:H,"erre"))</f>
        <v>110</v>
      </c>
      <c r="K90" s="11" t="str">
        <f>IF(ISBLANK($I90),"",IF(ROUND($I90,2)=ROUND(J90,2),"",$I90-$J90))</f>
        <v/>
      </c>
    </row>
    <row r="91" spans="1:11" ht="15" customHeight="1" x14ac:dyDescent="0.2">
      <c r="A91" s="5" t="s">
        <v>11</v>
      </c>
      <c r="B91" s="6">
        <v>42064</v>
      </c>
      <c r="C91" s="5">
        <v>61300000</v>
      </c>
      <c r="D91" s="7" t="s">
        <v>12</v>
      </c>
      <c r="E91" s="8" t="s">
        <v>24</v>
      </c>
      <c r="F91" s="9">
        <v>550</v>
      </c>
      <c r="G91" s="9">
        <v>0</v>
      </c>
      <c r="H91" s="10">
        <v>0.2</v>
      </c>
      <c r="I91" s="9">
        <f>IF($H91="exo","EXO",IF(OR(AND($F91=0,$G91=0),$H91=""),"",IF(AND(ISNUMBER($H91),$G91=0),$F91*$H91,IF(AND(ISNUMBER($H91),$F91=0),-$G91*$H91,IF(AND(ISTEXT($H91),$G91=0),$F91*RIGHT($H91,3),IF(AND(ISTEXT($H91),$F91=0),-$G91*RIGHT($H91,3),"problème"))))))</f>
        <v>110</v>
      </c>
      <c r="J91" s="9">
        <f t="array" ref="J91">SUM(IF(($B91='POINTAGE COMPTES TVA'!B:B)*(ROUNDDOWN($I91,1)='POINTAGE COMPTES TVA'!H:H),'POINTAGE COMPTES TVA'!H:H,"erre"))</f>
        <v>110</v>
      </c>
      <c r="K91" s="11" t="str">
        <f>IF(ISBLANK($I91),"",IF(ROUND($I91,2)=ROUND(J91,2),"",$I91-$J91))</f>
        <v/>
      </c>
    </row>
    <row r="92" spans="1:11" ht="15" customHeight="1" x14ac:dyDescent="0.2">
      <c r="A92" s="5" t="s">
        <v>11</v>
      </c>
      <c r="B92" s="6">
        <v>42156</v>
      </c>
      <c r="C92" s="5">
        <v>60620000</v>
      </c>
      <c r="D92" s="7" t="s">
        <v>73</v>
      </c>
      <c r="E92" s="8" t="s">
        <v>74</v>
      </c>
      <c r="F92" s="9">
        <v>74.08</v>
      </c>
      <c r="G92" s="9">
        <v>0</v>
      </c>
      <c r="H92" s="10" t="s">
        <v>191</v>
      </c>
      <c r="I92" s="9" t="str">
        <f>IF($H92="exo","EXO",IF(OR(AND($F92=0,$G92=0),$H92=""),"",IF(AND(ISNUMBER($H92),$G92=0),ROUND($F92*$H92,2),IF(AND(ISNUMBER($H92),$F92=0),ROUND(-$G92*$H92,2),IF(AND(ISTEXT($H92),$G92=0),ROUND($F92*RIGHT($H92,3),2),IF(AND(ISTEXT($H92),$F92=0),ROUND(-$G92*RIGHT($H92,3),2),"problème"))))))</f>
        <v>EXO</v>
      </c>
      <c r="J92" s="9" t="e">
        <f t="array" ref="J92">SUM(IF(($B92='POINTAGE COMPTES TVA'!B:B)*(ROUNDDOWN($I92,1)='POINTAGE COMPTES TVA'!H:H),'POINTAGE COMPTES TVA'!H:H,"erre"))</f>
        <v>#VALUE!</v>
      </c>
      <c r="K92" s="11" t="e">
        <f>I92-J92</f>
        <v>#VALUE!</v>
      </c>
    </row>
    <row r="93" spans="1:11" ht="15" customHeight="1" x14ac:dyDescent="0.2">
      <c r="A93" s="5" t="s">
        <v>11</v>
      </c>
      <c r="B93" s="6">
        <v>42109</v>
      </c>
      <c r="C93" s="5">
        <v>61300000</v>
      </c>
      <c r="D93" s="7" t="s">
        <v>12</v>
      </c>
      <c r="E93" s="8" t="s">
        <v>67</v>
      </c>
      <c r="F93" s="9">
        <v>550</v>
      </c>
      <c r="G93" s="9">
        <v>0</v>
      </c>
      <c r="H93" s="10">
        <v>0.2</v>
      </c>
      <c r="I93" s="9">
        <f>IF($H93="exo","EXO",IF(OR(AND($F93=0,$G93=0),$H93=""),"",IF(AND(ISNUMBER($H93),$G93=0),ROUND($F93*$H93,2),IF(AND(ISNUMBER($H93),$F93=0),ROUND(-$G93*$H93,2),IF(AND(ISTEXT($H93),$G93=0),ROUND($F93*RIGHT($H93,3),2),IF(AND(ISTEXT($H93),$F93=0),ROUND(-$G93*RIGHT($H93,3),2),"problème"))))))</f>
        <v>110</v>
      </c>
      <c r="J93" s="9">
        <f t="array" ref="J93">SUM(IF(($B93='POINTAGE COMPTES TVA'!B:B)*(ROUNDDOWN($I93,1)='POINTAGE COMPTES TVA'!H:H),'POINTAGE COMPTES TVA'!H:H,"erre"))</f>
        <v>110</v>
      </c>
      <c r="K93" s="11">
        <f>I93-J93</f>
        <v>0</v>
      </c>
    </row>
    <row r="94" spans="1:11" ht="15" customHeight="1" x14ac:dyDescent="0.2">
      <c r="A94" s="5" t="s">
        <v>11</v>
      </c>
      <c r="B94" s="6">
        <v>42125</v>
      </c>
      <c r="C94" s="5">
        <v>61300000</v>
      </c>
      <c r="D94" s="7" t="s">
        <v>12</v>
      </c>
      <c r="E94" s="8" t="s">
        <v>72</v>
      </c>
      <c r="F94" s="9">
        <v>550</v>
      </c>
      <c r="G94" s="9">
        <v>0</v>
      </c>
      <c r="H94" s="10">
        <v>0.2</v>
      </c>
      <c r="I94" s="9">
        <f>IF($H94="exo","EXO",IF(OR(AND($F94=0,$G94=0),$H94=""),"",IF(AND(ISNUMBER($H94),$G94=0),ROUND($F94*$H94,2),IF(AND(ISNUMBER($H94),$F94=0),ROUND(-$G94*$H94,2),IF(AND(ISTEXT($H94),$G94=0),ROUND($F94*RIGHT($H94,3),2),IF(AND(ISTEXT($H94),$F94=0),ROUND(-$G94*RIGHT($H94,3),2),"problème"))))))</f>
        <v>110</v>
      </c>
      <c r="J94" s="9">
        <f t="array" ref="J94">SUM(IF(($B94='POINTAGE COMPTES TVA'!B:B)*(ROUNDDOWN($I94,1)='POINTAGE COMPTES TVA'!H:H),'POINTAGE COMPTES TVA'!H:H,"erre"))</f>
        <v>110</v>
      </c>
      <c r="K94" s="11">
        <f>I94-J94</f>
        <v>0</v>
      </c>
    </row>
    <row r="95" spans="1:11" ht="15" customHeight="1" x14ac:dyDescent="0.2">
      <c r="A95" s="5" t="s">
        <v>11</v>
      </c>
      <c r="B95" s="6">
        <v>42156</v>
      </c>
      <c r="C95" s="5">
        <v>61300000</v>
      </c>
      <c r="D95" s="7" t="s">
        <v>12</v>
      </c>
      <c r="E95" s="8" t="s">
        <v>75</v>
      </c>
      <c r="F95" s="9">
        <v>550</v>
      </c>
      <c r="G95" s="9">
        <v>0</v>
      </c>
      <c r="H95" s="10">
        <v>0.2</v>
      </c>
      <c r="I95" s="9">
        <f>IF($H95="exo","EXO",IF(OR(AND($F95=0,$G95=0),$H95=""),"",IF(AND(ISNUMBER($H95),$G95=0),ROUND($F95*$H95,2),IF(AND(ISNUMBER($H95),$F95=0),ROUND(-$G95*$H95,2),IF(AND(ISTEXT($H95),$G95=0),ROUND($F95*RIGHT($H95,3),2),IF(AND(ISTEXT($H95),$F95=0),ROUND(-$G95*RIGHT($H95,3),2),"problème"))))))</f>
        <v>110</v>
      </c>
      <c r="J95" s="9">
        <f t="array" ref="J95">SUM(IF(($B95='POINTAGE COMPTES TVA'!B:B)*(ROUNDDOWN($I95,1)='POINTAGE COMPTES TVA'!H:H),'POINTAGE COMPTES TVA'!H:H,"erre"))</f>
        <v>110</v>
      </c>
      <c r="K95" s="11">
        <f>I95-J95</f>
        <v>0</v>
      </c>
    </row>
    <row r="96" spans="1:11" ht="15" customHeight="1" x14ac:dyDescent="0.2">
      <c r="A96" s="5" t="s">
        <v>11</v>
      </c>
      <c r="B96" s="6">
        <v>42060</v>
      </c>
      <c r="C96" s="5">
        <v>60800000</v>
      </c>
      <c r="D96" s="7" t="s">
        <v>19</v>
      </c>
      <c r="E96" s="8" t="s">
        <v>20</v>
      </c>
      <c r="F96" s="9">
        <v>25</v>
      </c>
      <c r="G96" s="9">
        <v>0</v>
      </c>
      <c r="H96" s="10">
        <v>0.2</v>
      </c>
      <c r="I96" s="9">
        <f>IF($H96="exo","EXO",IF(OR(AND($F96=0,$G96=0),$H96=""),"",IF(AND(ISNUMBER($H96),$G96=0),$F96*$H96,IF(AND(ISNUMBER($H96),$F96=0),-$G96*$H96,IF(AND(ISTEXT($H96),$G96=0),$F96*RIGHT($H96,3),IF(AND(ISTEXT($H96),$F96=0),-$G96*RIGHT($H96,3),"problème"))))))</f>
        <v>5</v>
      </c>
      <c r="J96" s="9">
        <f t="array" ref="J96">SUM(IF(($B96='POINTAGE COMPTES TVA'!B:B)*(ROUNDDOWN($I96,1)='POINTAGE COMPTES TVA'!H:H),'POINTAGE COMPTES TVA'!H:H,"erre"))</f>
        <v>0</v>
      </c>
      <c r="K96" s="11">
        <f>IF(ISBLANK($I96),"",IF(ROUND($I96,2)=ROUND(J96,2),"",$I96-$J96))</f>
        <v>5</v>
      </c>
    </row>
    <row r="97" spans="1:11" ht="15" customHeight="1" x14ac:dyDescent="0.2">
      <c r="A97" s="5" t="s">
        <v>11</v>
      </c>
      <c r="B97" s="6">
        <v>42060</v>
      </c>
      <c r="C97" s="5">
        <v>62300000</v>
      </c>
      <c r="D97" s="7" t="s">
        <v>21</v>
      </c>
      <c r="E97" s="8" t="s">
        <v>20</v>
      </c>
      <c r="F97" s="9">
        <v>230.84</v>
      </c>
      <c r="G97" s="9">
        <v>0</v>
      </c>
      <c r="H97" s="10" t="s">
        <v>191</v>
      </c>
      <c r="I97" s="9" t="str">
        <f>IF($H97="exo","EXO",IF(OR(AND($F97=0,$G97=0),$H97=""),"",IF(AND(ISNUMBER($H97),$G97=0),$F97*$H97,IF(AND(ISNUMBER($H97),$F97=0),-$G97*$H97,IF(AND(ISTEXT($H97),$G97=0),$F97*RIGHT($H97,3),IF(AND(ISTEXT($H97),$F97=0),-$G97*RIGHT($H97,3),"problème"))))))</f>
        <v>EXO</v>
      </c>
      <c r="J97" s="9" t="e">
        <f t="array" ref="J97">SUM(IF(($B97='POINTAGE COMPTES TVA'!B:B)*(ROUNDDOWN($I97,1)='POINTAGE COMPTES TVA'!H:H),'POINTAGE COMPTES TVA'!H:H,"erre"))</f>
        <v>#VALUE!</v>
      </c>
      <c r="K97" s="11" t="e">
        <f>IF(ISBLANK($I97),"",IF(ROUND($I97,2)=ROUND(J97,2),"",$I97-$J97))</f>
        <v>#VALUE!</v>
      </c>
    </row>
    <row r="98" spans="1:11" ht="15" customHeight="1" x14ac:dyDescent="0.2">
      <c r="A98" s="5" t="s">
        <v>11</v>
      </c>
      <c r="B98" s="6">
        <v>42321</v>
      </c>
      <c r="C98" s="5">
        <v>60700000</v>
      </c>
      <c r="D98" s="7" t="s">
        <v>29</v>
      </c>
      <c r="E98" s="8" t="s">
        <v>85</v>
      </c>
      <c r="F98" s="9">
        <v>24.84</v>
      </c>
      <c r="G98" s="9">
        <v>0</v>
      </c>
      <c r="H98" s="10">
        <v>0.2</v>
      </c>
      <c r="I98" s="9">
        <f t="shared" ref="I98:I106" si="7">IF($H98="exo","EXO",IF(OR(AND($F98=0,$G98=0),$H98=""),"",IF(AND(ISNUMBER($H98),$G98=0),ROUND($F98*$H98,2),IF(AND(ISNUMBER($H98),$F98=0),ROUND(-$G98*$H98,2),IF(AND(ISTEXT($H98),$G98=0),ROUND($F98*RIGHT($H98,3),2),IF(AND(ISTEXT($H98),$F98=0),ROUND(-$G98*RIGHT($H98,3),2),"problème"))))))</f>
        <v>4.97</v>
      </c>
      <c r="J98" s="9">
        <f t="array" ref="J98">SUM(IF(($B98='POINTAGE COMPTES TVA'!B:B)*(ROUNDDOWN($I98,1)='POINTAGE COMPTES TVA'!H:H),'POINTAGE COMPTES TVA'!H:H,"erre"))</f>
        <v>4.9000000000000004</v>
      </c>
      <c r="K98" s="11">
        <f t="shared" ref="K98:K106" si="8">I98-J98</f>
        <v>6.9999999999999396E-2</v>
      </c>
    </row>
    <row r="99" spans="1:11" ht="15" customHeight="1" x14ac:dyDescent="0.2">
      <c r="A99" s="5" t="s">
        <v>11</v>
      </c>
      <c r="B99" s="6">
        <v>42196</v>
      </c>
      <c r="C99" s="5">
        <v>62501000</v>
      </c>
      <c r="D99" s="7" t="s">
        <v>43</v>
      </c>
      <c r="E99" s="8" t="s">
        <v>82</v>
      </c>
      <c r="F99" s="9">
        <v>98</v>
      </c>
      <c r="G99" s="9">
        <v>0</v>
      </c>
      <c r="H99" s="10">
        <v>5.5E-2</v>
      </c>
      <c r="I99" s="9">
        <f t="shared" si="7"/>
        <v>5.39</v>
      </c>
      <c r="J99" s="9">
        <f t="array" ref="J99">SUM(IF(($B99='POINTAGE COMPTES TVA'!B:B)*(ROUNDDOWN($I99,1)='POINTAGE COMPTES TVA'!H:H),'POINTAGE COMPTES TVA'!H:H,"erre"))</f>
        <v>0</v>
      </c>
      <c r="K99" s="11">
        <f t="shared" si="8"/>
        <v>5.39</v>
      </c>
    </row>
    <row r="100" spans="1:11" ht="15" customHeight="1" x14ac:dyDescent="0.2">
      <c r="A100" s="5" t="s">
        <v>11</v>
      </c>
      <c r="B100" s="6">
        <v>42529</v>
      </c>
      <c r="C100" s="5">
        <v>62501200</v>
      </c>
      <c r="D100" s="7" t="s">
        <v>126</v>
      </c>
      <c r="E100" s="8" t="s">
        <v>136</v>
      </c>
      <c r="F100" s="9">
        <v>50.3</v>
      </c>
      <c r="G100" s="9">
        <v>0</v>
      </c>
      <c r="H100" s="10">
        <v>0.1</v>
      </c>
      <c r="I100" s="9">
        <f t="shared" si="7"/>
        <v>5.03</v>
      </c>
      <c r="J100" s="9">
        <f t="array" ref="J100">SUM(IF(($B100='POINTAGE COMPTES TVA'!B:B)*(ROUNDDOWN($I100,1)='POINTAGE COMPTES TVA'!H:H),'POINTAGE COMPTES TVA'!H:H,"erre"))</f>
        <v>0</v>
      </c>
      <c r="K100" s="11">
        <f t="shared" si="8"/>
        <v>5.03</v>
      </c>
    </row>
    <row r="101" spans="1:11" ht="15" customHeight="1" x14ac:dyDescent="0.2">
      <c r="A101" s="5" t="s">
        <v>11</v>
      </c>
      <c r="B101" s="6">
        <v>42528</v>
      </c>
      <c r="C101" s="5">
        <v>62501200</v>
      </c>
      <c r="D101" s="7" t="s">
        <v>126</v>
      </c>
      <c r="E101" s="8" t="s">
        <v>131</v>
      </c>
      <c r="F101" s="9">
        <v>58.5</v>
      </c>
      <c r="G101" s="9">
        <v>0</v>
      </c>
      <c r="H101" s="10">
        <v>0.1</v>
      </c>
      <c r="I101" s="9">
        <f t="shared" si="7"/>
        <v>5.85</v>
      </c>
      <c r="J101" s="9">
        <f t="array" ref="J101">SUM(IF(($B101='POINTAGE COMPTES TVA'!B:B)*(ROUNDDOWN($I101,1)='POINTAGE COMPTES TVA'!H:H),'POINTAGE COMPTES TVA'!H:H,"erre"))</f>
        <v>0</v>
      </c>
      <c r="K101" s="11">
        <f t="shared" si="8"/>
        <v>5.85</v>
      </c>
    </row>
    <row r="102" spans="1:11" ht="15" customHeight="1" x14ac:dyDescent="0.2">
      <c r="A102" s="5" t="s">
        <v>11</v>
      </c>
      <c r="B102" s="6">
        <v>42532</v>
      </c>
      <c r="C102" s="5">
        <v>62501200</v>
      </c>
      <c r="D102" s="7" t="s">
        <v>126</v>
      </c>
      <c r="E102" s="8" t="s">
        <v>151</v>
      </c>
      <c r="F102" s="9">
        <v>65</v>
      </c>
      <c r="G102" s="9">
        <v>0</v>
      </c>
      <c r="H102" s="10">
        <v>0.1</v>
      </c>
      <c r="I102" s="9">
        <f t="shared" si="7"/>
        <v>6.5</v>
      </c>
      <c r="J102" s="9">
        <f t="array" ref="J102">SUM(IF(($B102='POINTAGE COMPTES TVA'!B:B)*(ROUNDDOWN($I102,1)='POINTAGE COMPTES TVA'!H:H),'POINTAGE COMPTES TVA'!H:H,"erre"))</f>
        <v>0</v>
      </c>
      <c r="K102" s="11">
        <f t="shared" si="8"/>
        <v>6.5</v>
      </c>
    </row>
    <row r="103" spans="1:11" ht="15" customHeight="1" x14ac:dyDescent="0.2">
      <c r="A103" s="5" t="s">
        <v>11</v>
      </c>
      <c r="B103" s="6">
        <v>42531</v>
      </c>
      <c r="C103" s="5">
        <v>62501000</v>
      </c>
      <c r="D103" s="7" t="s">
        <v>43</v>
      </c>
      <c r="E103" s="8" t="s">
        <v>146</v>
      </c>
      <c r="F103" s="9">
        <v>243.2</v>
      </c>
      <c r="G103" s="9">
        <v>0</v>
      </c>
      <c r="H103" s="10">
        <v>5.5E-2</v>
      </c>
      <c r="I103" s="9">
        <f t="shared" si="7"/>
        <v>13.38</v>
      </c>
      <c r="J103" s="9">
        <f t="array" ref="J103">SUM(IF(($B103='POINTAGE COMPTES TVA'!B:B)*(ROUNDDOWN($I103,1)='POINTAGE COMPTES TVA'!H:H),'POINTAGE COMPTES TVA'!H:H,"erre"))</f>
        <v>0</v>
      </c>
      <c r="K103" s="11">
        <f t="shared" si="8"/>
        <v>13.38</v>
      </c>
    </row>
    <row r="104" spans="1:11" ht="15" customHeight="1" x14ac:dyDescent="0.2">
      <c r="A104" s="5" t="s">
        <v>11</v>
      </c>
      <c r="B104" s="6">
        <v>42521</v>
      </c>
      <c r="C104" s="5">
        <v>62501200</v>
      </c>
      <c r="D104" s="7" t="s">
        <v>126</v>
      </c>
      <c r="E104" s="8" t="s">
        <v>127</v>
      </c>
      <c r="F104" s="9">
        <v>82.45</v>
      </c>
      <c r="G104" s="9">
        <v>0</v>
      </c>
      <c r="H104" s="10">
        <v>0.1</v>
      </c>
      <c r="I104" s="9">
        <f t="shared" si="7"/>
        <v>8.25</v>
      </c>
      <c r="J104" s="9">
        <f t="array" ref="J104">SUM(IF(($B104='POINTAGE COMPTES TVA'!B:B)*(ROUNDDOWN($I104,1)='POINTAGE COMPTES TVA'!H:H),'POINTAGE COMPTES TVA'!H:H,"erre"))</f>
        <v>0</v>
      </c>
      <c r="K104" s="11">
        <f t="shared" si="8"/>
        <v>8.25</v>
      </c>
    </row>
    <row r="105" spans="1:11" ht="15" customHeight="1" x14ac:dyDescent="0.2">
      <c r="A105" s="5" t="s">
        <v>11</v>
      </c>
      <c r="B105" s="6">
        <v>42536</v>
      </c>
      <c r="C105" s="5">
        <v>62501200</v>
      </c>
      <c r="D105" s="7" t="s">
        <v>126</v>
      </c>
      <c r="E105" s="8" t="s">
        <v>158</v>
      </c>
      <c r="F105" s="9">
        <v>122.4</v>
      </c>
      <c r="G105" s="9">
        <v>0</v>
      </c>
      <c r="H105" s="10">
        <v>0.1</v>
      </c>
      <c r="I105" s="9">
        <f t="shared" si="7"/>
        <v>12.24</v>
      </c>
      <c r="J105" s="9">
        <f t="array" ref="J105">SUM(IF(($B105='POINTAGE COMPTES TVA'!B:B)*(ROUNDDOWN($I105,1)='POINTAGE COMPTES TVA'!H:H),'POINTAGE COMPTES TVA'!H:H,"erre"))</f>
        <v>0</v>
      </c>
      <c r="K105" s="11">
        <f t="shared" si="8"/>
        <v>12.24</v>
      </c>
    </row>
    <row r="106" spans="1:11" ht="15" customHeight="1" x14ac:dyDescent="0.2">
      <c r="A106" s="5" t="s">
        <v>11</v>
      </c>
      <c r="B106" s="6">
        <v>42533</v>
      </c>
      <c r="C106" s="5">
        <v>62501200</v>
      </c>
      <c r="D106" s="7" t="s">
        <v>126</v>
      </c>
      <c r="E106" s="8" t="s">
        <v>154</v>
      </c>
      <c r="F106" s="9">
        <v>205.37</v>
      </c>
      <c r="G106" s="9">
        <v>0</v>
      </c>
      <c r="H106" s="10">
        <v>0.1</v>
      </c>
      <c r="I106" s="9">
        <f t="shared" si="7"/>
        <v>20.54</v>
      </c>
      <c r="J106" s="9">
        <f t="array" ref="J106">SUM(IF(($B106='POINTAGE COMPTES TVA'!B:B)*(ROUNDDOWN($I106,1)='POINTAGE COMPTES TVA'!H:H),'POINTAGE COMPTES TVA'!H:H,"erre"))</f>
        <v>0</v>
      </c>
      <c r="K106" s="11">
        <f t="shared" si="8"/>
        <v>20.54</v>
      </c>
    </row>
    <row r="107" spans="1:11" ht="15" customHeight="1" x14ac:dyDescent="0.2">
      <c r="A107" s="5" t="s">
        <v>11</v>
      </c>
      <c r="B107" s="6">
        <v>42042</v>
      </c>
      <c r="C107" s="5">
        <v>60630000</v>
      </c>
      <c r="D107" s="7" t="s">
        <v>14</v>
      </c>
      <c r="E107" s="8" t="s">
        <v>15</v>
      </c>
      <c r="F107" s="9">
        <v>191.02</v>
      </c>
      <c r="G107" s="9">
        <v>0</v>
      </c>
      <c r="H107" s="10">
        <v>5.5E-2</v>
      </c>
      <c r="I107" s="9">
        <f>IF($H107="exo","EXO",IF(OR(AND($F107=0,$G107=0),$H107=""),"",IF(AND(ISNUMBER($H107),$G107=0),$F107*$H107,IF(AND(ISNUMBER($H107),$F107=0),-$G107*$H107,IF(AND(ISTEXT($H107),$G107=0),$F107*RIGHT($H107,3),IF(AND(ISTEXT($H107),$F107=0),-$G107*RIGHT($H107,3),"problème"))))))</f>
        <v>10.5061</v>
      </c>
      <c r="J107" s="9">
        <f t="array" ref="J107">SUM(IF(($B107='POINTAGE COMPTES TVA'!B:B)*(ROUNDDOWN($I107,1)='POINTAGE COMPTES TVA'!H:H),'POINTAGE COMPTES TVA'!H:H,"erre"))</f>
        <v>0</v>
      </c>
      <c r="K107" s="11">
        <f>IF(ISBLANK($I107),"",IF(ROUND($I107,2)=ROUND(J107,2),"",$I107-$J107))</f>
        <v>10.5061</v>
      </c>
    </row>
    <row r="108" spans="1:11" ht="15" customHeight="1" x14ac:dyDescent="0.2">
      <c r="A108" s="5" t="s">
        <v>11</v>
      </c>
      <c r="B108" s="6">
        <v>42489</v>
      </c>
      <c r="C108" s="5">
        <v>60630000</v>
      </c>
      <c r="D108" s="7" t="s">
        <v>14</v>
      </c>
      <c r="E108" s="8" t="s">
        <v>15</v>
      </c>
      <c r="F108" s="9">
        <v>221.66</v>
      </c>
      <c r="G108" s="9">
        <v>0</v>
      </c>
      <c r="H108" s="10">
        <v>5.5E-2</v>
      </c>
      <c r="I108" s="9">
        <f t="shared" ref="I108:I122" si="9">IF($H108="exo","EXO",IF(OR(AND($F108=0,$G108=0),$H108=""),"",IF(AND(ISNUMBER($H108),$G108=0),ROUND($F108*$H108,2),IF(AND(ISNUMBER($H108),$F108=0),ROUND(-$G108*$H108,2),IF(AND(ISTEXT($H108),$G108=0),ROUND($F108*RIGHT($H108,3),2),IF(AND(ISTEXT($H108),$F108=0),ROUND(-$G108*RIGHT($H108,3),2),"problème"))))))</f>
        <v>12.19</v>
      </c>
      <c r="J108" s="9">
        <f t="array" ref="J108">SUM(IF(($B108='POINTAGE COMPTES TVA'!B:B)*(ROUNDDOWN($I108,1)='POINTAGE COMPTES TVA'!H:H),'POINTAGE COMPTES TVA'!H:H,"erre"))</f>
        <v>0</v>
      </c>
      <c r="K108" s="11">
        <f t="shared" ref="K108:K122" si="10">I108-J108</f>
        <v>12.19</v>
      </c>
    </row>
    <row r="109" spans="1:11" ht="15" customHeight="1" x14ac:dyDescent="0.2">
      <c r="A109" s="5" t="s">
        <v>11</v>
      </c>
      <c r="B109" s="6">
        <v>42489</v>
      </c>
      <c r="C109" s="5">
        <v>60631000</v>
      </c>
      <c r="D109" s="7" t="s">
        <v>113</v>
      </c>
      <c r="E109" s="8" t="s">
        <v>15</v>
      </c>
      <c r="F109" s="9">
        <v>33.630000000000003</v>
      </c>
      <c r="G109" s="9">
        <v>0</v>
      </c>
      <c r="H109" s="10">
        <v>0.2</v>
      </c>
      <c r="I109" s="9">
        <f t="shared" si="9"/>
        <v>6.73</v>
      </c>
      <c r="J109" s="9">
        <f t="array" ref="J109">SUM(IF(($B109='POINTAGE COMPTES TVA'!B:B)*(ROUNDDOWN($I109,1)='POINTAGE COMPTES TVA'!H:H),'POINTAGE COMPTES TVA'!H:H,"erre"))</f>
        <v>0</v>
      </c>
      <c r="K109" s="11">
        <f t="shared" si="10"/>
        <v>6.73</v>
      </c>
    </row>
    <row r="110" spans="1:11" ht="15" customHeight="1" x14ac:dyDescent="0.2">
      <c r="A110" s="5" t="s">
        <v>59</v>
      </c>
      <c r="B110" s="6">
        <v>42124</v>
      </c>
      <c r="C110" s="5">
        <v>62700000</v>
      </c>
      <c r="D110" s="7" t="s">
        <v>60</v>
      </c>
      <c r="E110" s="8" t="s">
        <v>70</v>
      </c>
      <c r="F110" s="9">
        <v>1.05</v>
      </c>
      <c r="G110" s="9">
        <v>0</v>
      </c>
      <c r="H110" s="10" t="s">
        <v>191</v>
      </c>
      <c r="I110" s="9" t="str">
        <f t="shared" si="9"/>
        <v>EXO</v>
      </c>
      <c r="J110" s="9" t="e">
        <f t="array" ref="J110">SUM(IF(($B110='POINTAGE COMPTES TVA'!B:B)*(ROUNDDOWN($I110,1)='POINTAGE COMPTES TVA'!H:H),'POINTAGE COMPTES TVA'!H:H,"erre"))</f>
        <v>#VALUE!</v>
      </c>
      <c r="K110" s="11" t="e">
        <f t="shared" si="10"/>
        <v>#VALUE!</v>
      </c>
    </row>
    <row r="111" spans="1:11" ht="15" customHeight="1" x14ac:dyDescent="0.2">
      <c r="A111" s="5" t="s">
        <v>59</v>
      </c>
      <c r="B111" s="6">
        <v>42307</v>
      </c>
      <c r="C111" s="5">
        <v>62700000</v>
      </c>
      <c r="D111" s="7" t="s">
        <v>60</v>
      </c>
      <c r="E111" s="8" t="s">
        <v>70</v>
      </c>
      <c r="F111" s="9">
        <v>1.41</v>
      </c>
      <c r="G111" s="9">
        <v>0</v>
      </c>
      <c r="H111" s="10" t="s">
        <v>191</v>
      </c>
      <c r="I111" s="9" t="str">
        <f t="shared" si="9"/>
        <v>EXO</v>
      </c>
      <c r="J111" s="9" t="e">
        <f t="array" ref="J111">SUM(IF(($B111='POINTAGE COMPTES TVA'!B:B)*(ROUNDDOWN($I111,1)='POINTAGE COMPTES TVA'!H:H),'POINTAGE COMPTES TVA'!H:H,"erre"))</f>
        <v>#VALUE!</v>
      </c>
      <c r="K111" s="11" t="e">
        <f t="shared" si="10"/>
        <v>#VALUE!</v>
      </c>
    </row>
    <row r="112" spans="1:11" ht="15" customHeight="1" x14ac:dyDescent="0.2">
      <c r="A112" s="5" t="s">
        <v>11</v>
      </c>
      <c r="B112" s="6">
        <v>42530</v>
      </c>
      <c r="C112" s="5">
        <v>62501300</v>
      </c>
      <c r="D112" s="7" t="s">
        <v>40</v>
      </c>
      <c r="E112" s="8" t="s">
        <v>143</v>
      </c>
      <c r="F112" s="9">
        <v>0.17</v>
      </c>
      <c r="G112" s="9">
        <v>0</v>
      </c>
      <c r="H112" s="10">
        <v>5.5E-2</v>
      </c>
      <c r="I112" s="9">
        <f t="shared" si="9"/>
        <v>0.01</v>
      </c>
      <c r="J112" s="9">
        <f t="array" ref="J112">SUM(IF(($B112='POINTAGE COMPTES TVA'!B:B)*(ROUNDDOWN($I112,1)='POINTAGE COMPTES TVA'!H:H),'POINTAGE COMPTES TVA'!H:H,"erre"))</f>
        <v>0</v>
      </c>
      <c r="K112" s="11">
        <f t="shared" si="10"/>
        <v>0.01</v>
      </c>
    </row>
    <row r="113" spans="1:11" ht="15" customHeight="1" x14ac:dyDescent="0.2">
      <c r="A113" s="5" t="s">
        <v>11</v>
      </c>
      <c r="B113" s="6">
        <v>42530</v>
      </c>
      <c r="C113" s="5">
        <v>62501400</v>
      </c>
      <c r="D113" s="7" t="s">
        <v>139</v>
      </c>
      <c r="E113" s="8" t="s">
        <v>143</v>
      </c>
      <c r="F113" s="9">
        <v>13.9</v>
      </c>
      <c r="G113" s="9">
        <v>0</v>
      </c>
      <c r="H113" s="10">
        <v>0.2</v>
      </c>
      <c r="I113" s="9">
        <f t="shared" si="9"/>
        <v>2.78</v>
      </c>
      <c r="J113" s="9">
        <f t="array" ref="J113">SUM(IF(($B113='POINTAGE COMPTES TVA'!B:B)*(ROUNDDOWN($I113,1)='POINTAGE COMPTES TVA'!H:H),'POINTAGE COMPTES TVA'!H:H,"erre"))</f>
        <v>0</v>
      </c>
      <c r="K113" s="11">
        <f t="shared" si="10"/>
        <v>2.78</v>
      </c>
    </row>
    <row r="114" spans="1:11" ht="15" customHeight="1" x14ac:dyDescent="0.2">
      <c r="A114" s="5" t="s">
        <v>11</v>
      </c>
      <c r="B114" s="6">
        <v>42530</v>
      </c>
      <c r="C114" s="5">
        <v>62514000</v>
      </c>
      <c r="D114" s="7" t="s">
        <v>141</v>
      </c>
      <c r="E114" s="8" t="s">
        <v>143</v>
      </c>
      <c r="F114" s="9">
        <v>2.61</v>
      </c>
      <c r="G114" s="9">
        <v>0</v>
      </c>
      <c r="H114" s="10">
        <v>0.2</v>
      </c>
      <c r="I114" s="9">
        <f t="shared" si="9"/>
        <v>0.52</v>
      </c>
      <c r="J114" s="9">
        <f t="array" ref="J114">SUM(IF(($B114='POINTAGE COMPTES TVA'!B:B)*(ROUNDDOWN($I114,1)='POINTAGE COMPTES TVA'!H:H),'POINTAGE COMPTES TVA'!H:H,"erre"))</f>
        <v>0</v>
      </c>
      <c r="K114" s="11">
        <f t="shared" si="10"/>
        <v>0.52</v>
      </c>
    </row>
    <row r="115" spans="1:11" ht="15" customHeight="1" x14ac:dyDescent="0.2">
      <c r="A115" s="5" t="s">
        <v>11</v>
      </c>
      <c r="B115" s="6">
        <v>42395</v>
      </c>
      <c r="C115" s="5">
        <v>60630000</v>
      </c>
      <c r="D115" s="7" t="s">
        <v>14</v>
      </c>
      <c r="E115" s="8" t="s">
        <v>101</v>
      </c>
      <c r="F115" s="9">
        <v>17.079999999999998</v>
      </c>
      <c r="G115" s="9">
        <v>0</v>
      </c>
      <c r="H115" s="10">
        <v>5.5E-2</v>
      </c>
      <c r="I115" s="9">
        <f t="shared" si="9"/>
        <v>0.94</v>
      </c>
      <c r="J115" s="9">
        <f t="array" ref="J115">SUM(IF(($B115='POINTAGE COMPTES TVA'!B:B)*(ROUNDDOWN($I115,1)='POINTAGE COMPTES TVA'!H:H),'POINTAGE COMPTES TVA'!H:H,"erre"))</f>
        <v>0</v>
      </c>
      <c r="K115" s="11">
        <f t="shared" si="10"/>
        <v>0.94</v>
      </c>
    </row>
    <row r="116" spans="1:11" ht="15" customHeight="1" x14ac:dyDescent="0.2">
      <c r="A116" s="5" t="s">
        <v>11</v>
      </c>
      <c r="B116" s="6">
        <v>42395</v>
      </c>
      <c r="C116" s="5">
        <v>62511000</v>
      </c>
      <c r="D116" s="7" t="s">
        <v>48</v>
      </c>
      <c r="E116" s="8" t="s">
        <v>101</v>
      </c>
      <c r="F116" s="9">
        <v>3.75</v>
      </c>
      <c r="G116" s="9">
        <v>0</v>
      </c>
      <c r="H116" s="10">
        <v>0.1</v>
      </c>
      <c r="I116" s="9">
        <f t="shared" si="9"/>
        <v>0.38</v>
      </c>
      <c r="J116" s="9">
        <f t="array" ref="J116">SUM(IF(($B116='POINTAGE COMPTES TVA'!B:B)*(ROUNDDOWN($I116,1)='POINTAGE COMPTES TVA'!H:H),'POINTAGE COMPTES TVA'!H:H,"erre"))</f>
        <v>0</v>
      </c>
      <c r="K116" s="11">
        <f t="shared" si="10"/>
        <v>0.38</v>
      </c>
    </row>
    <row r="117" spans="1:11" ht="15" customHeight="1" x14ac:dyDescent="0.2">
      <c r="A117" s="5" t="s">
        <v>11</v>
      </c>
      <c r="B117" s="6">
        <v>42395</v>
      </c>
      <c r="C117" s="5">
        <v>62512000</v>
      </c>
      <c r="D117" s="7" t="s">
        <v>57</v>
      </c>
      <c r="E117" s="8" t="s">
        <v>101</v>
      </c>
      <c r="F117" s="9">
        <v>6.12</v>
      </c>
      <c r="G117" s="9">
        <v>0</v>
      </c>
      <c r="H117" s="10" t="s">
        <v>191</v>
      </c>
      <c r="I117" s="9" t="str">
        <f t="shared" si="9"/>
        <v>EXO</v>
      </c>
      <c r="J117" s="9" t="e">
        <f t="array" ref="J117">SUM(IF(($B117='POINTAGE COMPTES TVA'!B:B)*(ROUNDDOWN($I117,1)='POINTAGE COMPTES TVA'!H:H),'POINTAGE COMPTES TVA'!H:H,"erre"))</f>
        <v>#VALUE!</v>
      </c>
      <c r="K117" s="11" t="e">
        <f t="shared" si="10"/>
        <v>#VALUE!</v>
      </c>
    </row>
    <row r="118" spans="1:11" ht="15" customHeight="1" x14ac:dyDescent="0.2">
      <c r="A118" s="5" t="s">
        <v>11</v>
      </c>
      <c r="B118" s="6">
        <v>42339</v>
      </c>
      <c r="C118" s="5">
        <v>61330000</v>
      </c>
      <c r="D118" s="7" t="s">
        <v>17</v>
      </c>
      <c r="E118" s="8" t="s">
        <v>90</v>
      </c>
      <c r="F118" s="9">
        <v>28.78</v>
      </c>
      <c r="G118" s="9">
        <v>0</v>
      </c>
      <c r="H118" s="10">
        <v>0.2</v>
      </c>
      <c r="I118" s="9">
        <f t="shared" si="9"/>
        <v>5.76</v>
      </c>
      <c r="J118" s="9">
        <f t="array" ref="J118">SUM(IF(($B118='POINTAGE COMPTES TVA'!B:B)*(ROUNDDOWN($I118,1)='POINTAGE COMPTES TVA'!H:H),'POINTAGE COMPTES TVA'!H:H,"erre"))</f>
        <v>5.7</v>
      </c>
      <c r="K118" s="11">
        <f t="shared" si="10"/>
        <v>5.9999999999999609E-2</v>
      </c>
    </row>
    <row r="119" spans="1:11" ht="15" customHeight="1" x14ac:dyDescent="0.2">
      <c r="A119" s="5" t="s">
        <v>11</v>
      </c>
      <c r="B119" s="6">
        <v>42332</v>
      </c>
      <c r="C119" s="5">
        <v>61330000</v>
      </c>
      <c r="D119" s="7" t="s">
        <v>17</v>
      </c>
      <c r="E119" s="8" t="s">
        <v>88</v>
      </c>
      <c r="F119" s="9">
        <v>27.28</v>
      </c>
      <c r="G119" s="9">
        <v>0</v>
      </c>
      <c r="H119" s="10">
        <v>0.2</v>
      </c>
      <c r="I119" s="9">
        <f t="shared" si="9"/>
        <v>5.46</v>
      </c>
      <c r="J119" s="9">
        <f t="array" ref="J119">SUM(IF(($B119='POINTAGE COMPTES TVA'!B:B)*(ROUNDDOWN($I119,1)='POINTAGE COMPTES TVA'!H:H),'POINTAGE COMPTES TVA'!H:H,"erre"))</f>
        <v>5.4</v>
      </c>
      <c r="K119" s="11">
        <f t="shared" si="10"/>
        <v>5.9999999999999609E-2</v>
      </c>
    </row>
    <row r="120" spans="1:11" ht="15" customHeight="1" x14ac:dyDescent="0.2">
      <c r="A120" s="5" t="s">
        <v>11</v>
      </c>
      <c r="B120" s="6">
        <v>42084</v>
      </c>
      <c r="C120" s="5">
        <v>62300000</v>
      </c>
      <c r="D120" s="7" t="s">
        <v>21</v>
      </c>
      <c r="E120" s="8" t="s">
        <v>50</v>
      </c>
      <c r="F120" s="9">
        <v>75</v>
      </c>
      <c r="G120" s="9">
        <v>0</v>
      </c>
      <c r="H120" s="10" t="s">
        <v>191</v>
      </c>
      <c r="I120" s="9" t="str">
        <f t="shared" si="9"/>
        <v>EXO</v>
      </c>
      <c r="J120" s="9" t="e">
        <f t="array" ref="J120">SUM(IF(($B120='POINTAGE COMPTES TVA'!B:B)*(ROUNDDOWN($I120,1)='POINTAGE COMPTES TVA'!H:H),'POINTAGE COMPTES TVA'!H:H,"erre"))</f>
        <v>#VALUE!</v>
      </c>
      <c r="K120" s="11" t="e">
        <f t="shared" si="10"/>
        <v>#VALUE!</v>
      </c>
    </row>
    <row r="121" spans="1:11" ht="15" customHeight="1" x14ac:dyDescent="0.2">
      <c r="A121" s="5" t="s">
        <v>11</v>
      </c>
      <c r="B121" s="6">
        <v>42489</v>
      </c>
      <c r="C121" s="5">
        <v>62265000</v>
      </c>
      <c r="D121" s="7" t="s">
        <v>114</v>
      </c>
      <c r="E121" s="8" t="s">
        <v>115</v>
      </c>
      <c r="F121" s="9">
        <v>550</v>
      </c>
      <c r="G121" s="9">
        <v>0</v>
      </c>
      <c r="H121" s="10">
        <v>0.2</v>
      </c>
      <c r="I121" s="9">
        <f t="shared" si="9"/>
        <v>110</v>
      </c>
      <c r="J121" s="9">
        <f t="array" ref="J121">SUM(IF(($B121='POINTAGE COMPTES TVA'!B:B)*(ROUNDDOWN($I121,1)='POINTAGE COMPTES TVA'!H:H),'POINTAGE COMPTES TVA'!H:H,"erre"))</f>
        <v>110</v>
      </c>
      <c r="K121" s="11">
        <f t="shared" si="10"/>
        <v>0</v>
      </c>
    </row>
    <row r="122" spans="1:11" ht="15" customHeight="1" x14ac:dyDescent="0.2">
      <c r="A122" s="5" t="s">
        <v>11</v>
      </c>
      <c r="B122" s="6">
        <v>42580</v>
      </c>
      <c r="C122" s="5">
        <v>62265000</v>
      </c>
      <c r="D122" s="7" t="s">
        <v>114</v>
      </c>
      <c r="E122" s="8" t="s">
        <v>175</v>
      </c>
      <c r="F122" s="9">
        <v>550</v>
      </c>
      <c r="G122" s="9">
        <v>0</v>
      </c>
      <c r="H122" s="10">
        <v>0.2</v>
      </c>
      <c r="I122" s="9">
        <f t="shared" si="9"/>
        <v>110</v>
      </c>
      <c r="J122" s="9">
        <f t="array" ref="J122">SUM(IF(($B122='POINTAGE COMPTES TVA'!B:B)*(ROUNDDOWN($I122,1)='POINTAGE COMPTES TVA'!H:H),'POINTAGE COMPTES TVA'!H:H,"erre"))</f>
        <v>110</v>
      </c>
      <c r="K122" s="11">
        <f t="shared" si="10"/>
        <v>0</v>
      </c>
    </row>
    <row r="123" spans="1:11" ht="15" customHeight="1" x14ac:dyDescent="0.2">
      <c r="A123" s="5" t="s">
        <v>11</v>
      </c>
      <c r="B123" s="6">
        <v>42060</v>
      </c>
      <c r="C123" s="5">
        <v>62600000</v>
      </c>
      <c r="D123" s="7" t="s">
        <v>22</v>
      </c>
      <c r="E123" s="8" t="s">
        <v>23</v>
      </c>
      <c r="F123" s="9">
        <v>8.9499999999999993</v>
      </c>
      <c r="G123" s="9">
        <v>0</v>
      </c>
      <c r="H123" s="10" t="s">
        <v>191</v>
      </c>
      <c r="I123" s="9" t="str">
        <f>IF($H123="exo","EXO",IF(OR(AND($F123=0,$G123=0),$H123=""),"",IF(AND(ISNUMBER($H123),$G123=0),$F123*$H123,IF(AND(ISNUMBER($H123),$F123=0),-$G123*$H123,IF(AND(ISTEXT($H123),$G123=0),$F123*RIGHT($H123,3),IF(AND(ISTEXT($H123),$F123=0),-$G123*RIGHT($H123,3),"problème"))))))</f>
        <v>EXO</v>
      </c>
      <c r="J123" s="9" t="e">
        <f t="array" ref="J123">SUM(IF(($B123='POINTAGE COMPTES TVA'!B:B)*(ROUNDDOWN($I123,1)='POINTAGE COMPTES TVA'!H:H),'POINTAGE COMPTES TVA'!H:H,"erre"))</f>
        <v>#VALUE!</v>
      </c>
      <c r="K123" s="11" t="e">
        <f>IF(ISBLANK($I123),"",IF(ROUND($I123,2)=ROUND(J123,2),"",$I123-$J123))</f>
        <v>#VALUE!</v>
      </c>
    </row>
    <row r="124" spans="1:11" ht="15" customHeight="1" x14ac:dyDescent="0.2">
      <c r="A124" s="5" t="s">
        <v>11</v>
      </c>
      <c r="B124" s="6">
        <v>42091</v>
      </c>
      <c r="C124" s="5">
        <v>62600000</v>
      </c>
      <c r="D124" s="7" t="s">
        <v>22</v>
      </c>
      <c r="E124" s="8" t="s">
        <v>23</v>
      </c>
      <c r="F124" s="9">
        <v>16.2</v>
      </c>
      <c r="G124" s="9">
        <v>0</v>
      </c>
      <c r="H124" s="10" t="s">
        <v>191</v>
      </c>
      <c r="I124" s="9" t="str">
        <f t="shared" ref="I124:I156" si="11">IF($H124="exo","EXO",IF(OR(AND($F124=0,$G124=0),$H124=""),"",IF(AND(ISNUMBER($H124),$G124=0),ROUND($F124*$H124,2),IF(AND(ISNUMBER($H124),$F124=0),ROUND(-$G124*$H124,2),IF(AND(ISTEXT($H124),$G124=0),ROUND($F124*RIGHT($H124,3),2),IF(AND(ISTEXT($H124),$F124=0),ROUND(-$G124*RIGHT($H124,3),2),"problème"))))))</f>
        <v>EXO</v>
      </c>
      <c r="J124" s="9" t="e">
        <f t="array" ref="J124">SUM(IF(($B124='POINTAGE COMPTES TVA'!B:B)*(ROUNDDOWN($I124,1)='POINTAGE COMPTES TVA'!H:H),'POINTAGE COMPTES TVA'!H:H,"erre"))</f>
        <v>#VALUE!</v>
      </c>
      <c r="K124" s="11" t="e">
        <f t="shared" ref="K124:K156" si="12">I124-J124</f>
        <v>#VALUE!</v>
      </c>
    </row>
    <row r="125" spans="1:11" ht="15" customHeight="1" x14ac:dyDescent="0.2">
      <c r="A125" s="5" t="s">
        <v>11</v>
      </c>
      <c r="B125" s="6">
        <v>42107</v>
      </c>
      <c r="C125" s="5">
        <v>62600000</v>
      </c>
      <c r="D125" s="7" t="s">
        <v>22</v>
      </c>
      <c r="E125" s="8" t="s">
        <v>23</v>
      </c>
      <c r="F125" s="9">
        <v>11.5</v>
      </c>
      <c r="G125" s="9">
        <v>0</v>
      </c>
      <c r="H125" s="10" t="s">
        <v>191</v>
      </c>
      <c r="I125" s="9" t="str">
        <f t="shared" si="11"/>
        <v>EXO</v>
      </c>
      <c r="J125" s="9" t="e">
        <f t="array" ref="J125">SUM(IF(($B125='POINTAGE COMPTES TVA'!B:B)*(ROUNDDOWN($I125,1)='POINTAGE COMPTES TVA'!H:H),'POINTAGE COMPTES TVA'!H:H,"erre"))</f>
        <v>#VALUE!</v>
      </c>
      <c r="K125" s="11" t="e">
        <f t="shared" si="12"/>
        <v>#VALUE!</v>
      </c>
    </row>
    <row r="126" spans="1:11" ht="15" customHeight="1" x14ac:dyDescent="0.2">
      <c r="A126" s="5" t="s">
        <v>11</v>
      </c>
      <c r="B126" s="6">
        <v>42107</v>
      </c>
      <c r="C126" s="5">
        <v>62600000</v>
      </c>
      <c r="D126" s="7" t="s">
        <v>22</v>
      </c>
      <c r="E126" s="8" t="s">
        <v>23</v>
      </c>
      <c r="F126" s="9">
        <v>7.25</v>
      </c>
      <c r="G126" s="9">
        <v>0</v>
      </c>
      <c r="H126" s="10" t="s">
        <v>191</v>
      </c>
      <c r="I126" s="9" t="str">
        <f t="shared" si="11"/>
        <v>EXO</v>
      </c>
      <c r="J126" s="9" t="e">
        <f t="array" ref="J126">SUM(IF(($B126='POINTAGE COMPTES TVA'!B:B)*(ROUNDDOWN($I126,1)='POINTAGE COMPTES TVA'!H:H),'POINTAGE COMPTES TVA'!H:H,"erre"))</f>
        <v>#VALUE!</v>
      </c>
      <c r="K126" s="11" t="e">
        <f t="shared" si="12"/>
        <v>#VALUE!</v>
      </c>
    </row>
    <row r="127" spans="1:11" ht="15" customHeight="1" x14ac:dyDescent="0.2">
      <c r="A127" s="5" t="s">
        <v>11</v>
      </c>
      <c r="B127" s="6">
        <v>42114</v>
      </c>
      <c r="C127" s="5">
        <v>62600000</v>
      </c>
      <c r="D127" s="7" t="s">
        <v>22</v>
      </c>
      <c r="E127" s="8" t="s">
        <v>23</v>
      </c>
      <c r="F127" s="9">
        <v>14.95</v>
      </c>
      <c r="G127" s="9">
        <v>0</v>
      </c>
      <c r="H127" s="10" t="s">
        <v>191</v>
      </c>
      <c r="I127" s="9" t="str">
        <f t="shared" si="11"/>
        <v>EXO</v>
      </c>
      <c r="J127" s="9" t="e">
        <f t="array" ref="J127">SUM(IF(($B127='POINTAGE COMPTES TVA'!B:B)*(ROUNDDOWN($I127,1)='POINTAGE COMPTES TVA'!H:H),'POINTAGE COMPTES TVA'!H:H,"erre"))</f>
        <v>#VALUE!</v>
      </c>
      <c r="K127" s="11" t="e">
        <f t="shared" si="12"/>
        <v>#VALUE!</v>
      </c>
    </row>
    <row r="128" spans="1:11" ht="15" customHeight="1" x14ac:dyDescent="0.2">
      <c r="A128" s="5" t="s">
        <v>11</v>
      </c>
      <c r="B128" s="6">
        <v>42116</v>
      </c>
      <c r="C128" s="5">
        <v>62600000</v>
      </c>
      <c r="D128" s="7" t="s">
        <v>22</v>
      </c>
      <c r="E128" s="8" t="s">
        <v>23</v>
      </c>
      <c r="F128" s="9">
        <v>20</v>
      </c>
      <c r="G128" s="9">
        <v>0</v>
      </c>
      <c r="H128" s="10" t="s">
        <v>191</v>
      </c>
      <c r="I128" s="9" t="str">
        <f t="shared" si="11"/>
        <v>EXO</v>
      </c>
      <c r="J128" s="9" t="e">
        <f t="array" ref="J128">SUM(IF(($B128='POINTAGE COMPTES TVA'!B:B)*(ROUNDDOWN($I128,1)='POINTAGE COMPTES TVA'!H:H),'POINTAGE COMPTES TVA'!H:H,"erre"))</f>
        <v>#VALUE!</v>
      </c>
      <c r="K128" s="11" t="e">
        <f t="shared" si="12"/>
        <v>#VALUE!</v>
      </c>
    </row>
    <row r="129" spans="1:11" ht="15" customHeight="1" x14ac:dyDescent="0.2">
      <c r="A129" s="5" t="s">
        <v>11</v>
      </c>
      <c r="B129" s="6">
        <v>42128</v>
      </c>
      <c r="C129" s="5">
        <v>62600000</v>
      </c>
      <c r="D129" s="7" t="s">
        <v>22</v>
      </c>
      <c r="E129" s="8" t="s">
        <v>23</v>
      </c>
      <c r="F129" s="9">
        <v>10.45</v>
      </c>
      <c r="G129" s="9">
        <v>0</v>
      </c>
      <c r="H129" s="10" t="s">
        <v>191</v>
      </c>
      <c r="I129" s="9" t="str">
        <f t="shared" si="11"/>
        <v>EXO</v>
      </c>
      <c r="J129" s="9" t="e">
        <f t="array" ref="J129">SUM(IF(($B129='POINTAGE COMPTES TVA'!B:B)*(ROUNDDOWN($I129,1)='POINTAGE COMPTES TVA'!H:H),'POINTAGE COMPTES TVA'!H:H,"erre"))</f>
        <v>#VALUE!</v>
      </c>
      <c r="K129" s="11" t="e">
        <f t="shared" si="12"/>
        <v>#VALUE!</v>
      </c>
    </row>
    <row r="130" spans="1:11" ht="15" customHeight="1" x14ac:dyDescent="0.2">
      <c r="A130" s="5" t="s">
        <v>11</v>
      </c>
      <c r="B130" s="6">
        <v>42192</v>
      </c>
      <c r="C130" s="5">
        <v>62600000</v>
      </c>
      <c r="D130" s="7" t="s">
        <v>22</v>
      </c>
      <c r="E130" s="8" t="s">
        <v>23</v>
      </c>
      <c r="F130" s="9">
        <v>8.9499999999999993</v>
      </c>
      <c r="G130" s="9">
        <v>0</v>
      </c>
      <c r="H130" s="10" t="s">
        <v>191</v>
      </c>
      <c r="I130" s="9" t="str">
        <f t="shared" si="11"/>
        <v>EXO</v>
      </c>
      <c r="J130" s="9" t="e">
        <f t="array" ref="J130">SUM(IF(($B130='POINTAGE COMPTES TVA'!B:B)*(ROUNDDOWN($I130,1)='POINTAGE COMPTES TVA'!H:H),'POINTAGE COMPTES TVA'!H:H,"erre"))</f>
        <v>#VALUE!</v>
      </c>
      <c r="K130" s="11" t="e">
        <f t="shared" si="12"/>
        <v>#VALUE!</v>
      </c>
    </row>
    <row r="131" spans="1:11" ht="15" customHeight="1" x14ac:dyDescent="0.2">
      <c r="A131" s="5" t="s">
        <v>11</v>
      </c>
      <c r="B131" s="6">
        <v>42312</v>
      </c>
      <c r="C131" s="5">
        <v>62600000</v>
      </c>
      <c r="D131" s="7" t="s">
        <v>22</v>
      </c>
      <c r="E131" s="8" t="s">
        <v>23</v>
      </c>
      <c r="F131" s="9">
        <v>6.45</v>
      </c>
      <c r="G131" s="9">
        <v>0</v>
      </c>
      <c r="H131" s="10" t="s">
        <v>191</v>
      </c>
      <c r="I131" s="9" t="str">
        <f t="shared" si="11"/>
        <v>EXO</v>
      </c>
      <c r="J131" s="9" t="e">
        <f t="array" ref="J131">SUM(IF(($B131='POINTAGE COMPTES TVA'!B:B)*(ROUNDDOWN($I131,1)='POINTAGE COMPTES TVA'!H:H),'POINTAGE COMPTES TVA'!H:H,"erre"))</f>
        <v>#VALUE!</v>
      </c>
      <c r="K131" s="11" t="e">
        <f t="shared" si="12"/>
        <v>#VALUE!</v>
      </c>
    </row>
    <row r="132" spans="1:11" ht="15" customHeight="1" x14ac:dyDescent="0.2">
      <c r="A132" s="5" t="s">
        <v>11</v>
      </c>
      <c r="B132" s="6">
        <v>42340</v>
      </c>
      <c r="C132" s="5">
        <v>62600000</v>
      </c>
      <c r="D132" s="7" t="s">
        <v>22</v>
      </c>
      <c r="E132" s="8" t="s">
        <v>23</v>
      </c>
      <c r="F132" s="9">
        <v>6.95</v>
      </c>
      <c r="G132" s="9">
        <v>0</v>
      </c>
      <c r="H132" s="10" t="s">
        <v>191</v>
      </c>
      <c r="I132" s="9" t="str">
        <f t="shared" si="11"/>
        <v>EXO</v>
      </c>
      <c r="J132" s="9" t="e">
        <f t="array" ref="J132">SUM(IF(($B132='POINTAGE COMPTES TVA'!B:B)*(ROUNDDOWN($I132,1)='POINTAGE COMPTES TVA'!H:H),'POINTAGE COMPTES TVA'!H:H,"erre"))</f>
        <v>#VALUE!</v>
      </c>
      <c r="K132" s="11" t="e">
        <f t="shared" si="12"/>
        <v>#VALUE!</v>
      </c>
    </row>
    <row r="133" spans="1:11" ht="15" customHeight="1" x14ac:dyDescent="0.2">
      <c r="A133" s="5" t="s">
        <v>11</v>
      </c>
      <c r="B133" s="6">
        <v>42354</v>
      </c>
      <c r="C133" s="5">
        <v>62600000</v>
      </c>
      <c r="D133" s="7" t="s">
        <v>22</v>
      </c>
      <c r="E133" s="8" t="s">
        <v>23</v>
      </c>
      <c r="F133" s="9">
        <v>7.9</v>
      </c>
      <c r="G133" s="9">
        <v>0</v>
      </c>
      <c r="H133" s="10" t="s">
        <v>191</v>
      </c>
      <c r="I133" s="9" t="str">
        <f t="shared" si="11"/>
        <v>EXO</v>
      </c>
      <c r="J133" s="9" t="e">
        <f t="array" ref="J133">SUM(IF(($B133='POINTAGE COMPTES TVA'!B:B)*(ROUNDDOWN($I133,1)='POINTAGE COMPTES TVA'!H:H),'POINTAGE COMPTES TVA'!H:H,"erre"))</f>
        <v>#VALUE!</v>
      </c>
      <c r="K133" s="11" t="e">
        <f t="shared" si="12"/>
        <v>#VALUE!</v>
      </c>
    </row>
    <row r="134" spans="1:11" ht="15" customHeight="1" x14ac:dyDescent="0.2">
      <c r="A134" s="5" t="s">
        <v>11</v>
      </c>
      <c r="B134" s="6">
        <v>42360</v>
      </c>
      <c r="C134" s="5">
        <v>62600000</v>
      </c>
      <c r="D134" s="7" t="s">
        <v>22</v>
      </c>
      <c r="E134" s="8" t="s">
        <v>23</v>
      </c>
      <c r="F134" s="9">
        <v>9.4</v>
      </c>
      <c r="G134" s="9">
        <v>0</v>
      </c>
      <c r="H134" s="10" t="s">
        <v>191</v>
      </c>
      <c r="I134" s="9" t="str">
        <f t="shared" si="11"/>
        <v>EXO</v>
      </c>
      <c r="J134" s="9" t="e">
        <f t="array" ref="J134">SUM(IF(($B134='POINTAGE COMPTES TVA'!B:B)*(ROUNDDOWN($I134,1)='POINTAGE COMPTES TVA'!H:H),'POINTAGE COMPTES TVA'!H:H,"erre"))</f>
        <v>#VALUE!</v>
      </c>
      <c r="K134" s="11" t="e">
        <f t="shared" si="12"/>
        <v>#VALUE!</v>
      </c>
    </row>
    <row r="135" spans="1:11" ht="15" customHeight="1" x14ac:dyDescent="0.2">
      <c r="A135" s="5" t="s">
        <v>11</v>
      </c>
      <c r="B135" s="6">
        <v>42433</v>
      </c>
      <c r="C135" s="5">
        <v>62600000</v>
      </c>
      <c r="D135" s="7" t="s">
        <v>22</v>
      </c>
      <c r="E135" s="8" t="s">
        <v>23</v>
      </c>
      <c r="F135" s="9">
        <v>8.5</v>
      </c>
      <c r="G135" s="9">
        <v>0</v>
      </c>
      <c r="H135" s="10" t="s">
        <v>191</v>
      </c>
      <c r="I135" s="9" t="str">
        <f t="shared" si="11"/>
        <v>EXO</v>
      </c>
      <c r="J135" s="9" t="e">
        <f t="array" ref="J135">SUM(IF(($B135='POINTAGE COMPTES TVA'!B:B)*(ROUNDDOWN($I135,1)='POINTAGE COMPTES TVA'!H:H),'POINTAGE COMPTES TVA'!H:H,"erre"))</f>
        <v>#VALUE!</v>
      </c>
      <c r="K135" s="11" t="e">
        <f t="shared" si="12"/>
        <v>#VALUE!</v>
      </c>
    </row>
    <row r="136" spans="1:11" ht="15" customHeight="1" x14ac:dyDescent="0.2">
      <c r="A136" s="5" t="s">
        <v>11</v>
      </c>
      <c r="B136" s="6">
        <v>42436</v>
      </c>
      <c r="C136" s="5">
        <v>62600000</v>
      </c>
      <c r="D136" s="7" t="s">
        <v>22</v>
      </c>
      <c r="E136" s="8" t="s">
        <v>23</v>
      </c>
      <c r="F136" s="9">
        <v>7</v>
      </c>
      <c r="G136" s="9">
        <v>0</v>
      </c>
      <c r="H136" s="10" t="s">
        <v>191</v>
      </c>
      <c r="I136" s="9" t="str">
        <f t="shared" si="11"/>
        <v>EXO</v>
      </c>
      <c r="J136" s="9" t="e">
        <f t="array" ref="J136">SUM(IF(($B136='POINTAGE COMPTES TVA'!B:B)*(ROUNDDOWN($I136,1)='POINTAGE COMPTES TVA'!H:H),'POINTAGE COMPTES TVA'!H:H,"erre"))</f>
        <v>#VALUE!</v>
      </c>
      <c r="K136" s="11" t="e">
        <f t="shared" si="12"/>
        <v>#VALUE!</v>
      </c>
    </row>
    <row r="137" spans="1:11" ht="15" customHeight="1" x14ac:dyDescent="0.2">
      <c r="A137" s="5" t="s">
        <v>11</v>
      </c>
      <c r="B137" s="6">
        <v>42452</v>
      </c>
      <c r="C137" s="5">
        <v>62600000</v>
      </c>
      <c r="D137" s="7" t="s">
        <v>22</v>
      </c>
      <c r="E137" s="8" t="s">
        <v>23</v>
      </c>
      <c r="F137" s="9">
        <v>6.4</v>
      </c>
      <c r="G137" s="9">
        <v>0</v>
      </c>
      <c r="H137" s="10" t="s">
        <v>191</v>
      </c>
      <c r="I137" s="9" t="str">
        <f t="shared" si="11"/>
        <v>EXO</v>
      </c>
      <c r="J137" s="9" t="e">
        <f t="array" ref="J137">SUM(IF(($B137='POINTAGE COMPTES TVA'!B:B)*(ROUNDDOWN($I137,1)='POINTAGE COMPTES TVA'!H:H),'POINTAGE COMPTES TVA'!H:H,"erre"))</f>
        <v>#VALUE!</v>
      </c>
      <c r="K137" s="11" t="e">
        <f t="shared" si="12"/>
        <v>#VALUE!</v>
      </c>
    </row>
    <row r="138" spans="1:11" ht="15" customHeight="1" x14ac:dyDescent="0.2">
      <c r="A138" s="5" t="s">
        <v>11</v>
      </c>
      <c r="B138" s="6">
        <v>42452</v>
      </c>
      <c r="C138" s="5">
        <v>62610000</v>
      </c>
      <c r="D138" s="7" t="s">
        <v>109</v>
      </c>
      <c r="E138" s="8" t="s">
        <v>23</v>
      </c>
      <c r="F138" s="9">
        <v>2.5</v>
      </c>
      <c r="G138" s="9">
        <v>0</v>
      </c>
      <c r="H138" s="10" t="s">
        <v>192</v>
      </c>
      <c r="I138" s="9" t="str">
        <f t="shared" si="11"/>
        <v/>
      </c>
      <c r="J138" s="9" t="e">
        <f t="array" ref="J138">SUM(IF(($B138='POINTAGE COMPTES TVA'!B:B)*(ROUNDDOWN($I138,1)='POINTAGE COMPTES TVA'!H:H),'POINTAGE COMPTES TVA'!H:H,"erre"))</f>
        <v>#VALUE!</v>
      </c>
      <c r="K138" s="11" t="e">
        <f t="shared" si="12"/>
        <v>#VALUE!</v>
      </c>
    </row>
    <row r="139" spans="1:11" ht="15" customHeight="1" x14ac:dyDescent="0.2">
      <c r="A139" s="5" t="s">
        <v>11</v>
      </c>
      <c r="B139" s="6">
        <v>42474</v>
      </c>
      <c r="C139" s="5">
        <v>62600000</v>
      </c>
      <c r="D139" s="7" t="s">
        <v>22</v>
      </c>
      <c r="E139" s="8" t="s">
        <v>23</v>
      </c>
      <c r="F139" s="9">
        <v>7.5</v>
      </c>
      <c r="G139" s="9">
        <v>0</v>
      </c>
      <c r="H139" s="10" t="s">
        <v>191</v>
      </c>
      <c r="I139" s="9" t="str">
        <f t="shared" si="11"/>
        <v>EXO</v>
      </c>
      <c r="J139" s="9" t="e">
        <f t="array" ref="J139">SUM(IF(($B139='POINTAGE COMPTES TVA'!B:B)*(ROUNDDOWN($I139,1)='POINTAGE COMPTES TVA'!H:H),'POINTAGE COMPTES TVA'!H:H,"erre"))</f>
        <v>#VALUE!</v>
      </c>
      <c r="K139" s="11" t="e">
        <f t="shared" si="12"/>
        <v>#VALUE!</v>
      </c>
    </row>
    <row r="140" spans="1:11" ht="15" customHeight="1" x14ac:dyDescent="0.2">
      <c r="A140" s="5" t="s">
        <v>11</v>
      </c>
      <c r="B140" s="6">
        <v>42476</v>
      </c>
      <c r="C140" s="5">
        <v>62600000</v>
      </c>
      <c r="D140" s="7" t="s">
        <v>22</v>
      </c>
      <c r="E140" s="8" t="s">
        <v>23</v>
      </c>
      <c r="F140" s="9">
        <v>4.2</v>
      </c>
      <c r="G140" s="9">
        <v>0</v>
      </c>
      <c r="H140" s="10" t="s">
        <v>191</v>
      </c>
      <c r="I140" s="9" t="str">
        <f t="shared" si="11"/>
        <v>EXO</v>
      </c>
      <c r="J140" s="9" t="e">
        <f t="array" ref="J140">SUM(IF(($B140='POINTAGE COMPTES TVA'!B:B)*(ROUNDDOWN($I140,1)='POINTAGE COMPTES TVA'!H:H),'POINTAGE COMPTES TVA'!H:H,"erre"))</f>
        <v>#VALUE!</v>
      </c>
      <c r="K140" s="11" t="e">
        <f t="shared" si="12"/>
        <v>#VALUE!</v>
      </c>
    </row>
    <row r="141" spans="1:11" ht="15" customHeight="1" x14ac:dyDescent="0.2">
      <c r="A141" s="5" t="s">
        <v>11</v>
      </c>
      <c r="B141" s="6">
        <v>42476</v>
      </c>
      <c r="C141" s="5">
        <v>62610000</v>
      </c>
      <c r="D141" s="7" t="s">
        <v>109</v>
      </c>
      <c r="E141" s="8" t="s">
        <v>23</v>
      </c>
      <c r="F141" s="9">
        <v>1.25</v>
      </c>
      <c r="G141" s="9">
        <v>0</v>
      </c>
      <c r="H141" s="10" t="s">
        <v>192</v>
      </c>
      <c r="I141" s="9" t="str">
        <f t="shared" si="11"/>
        <v/>
      </c>
      <c r="J141" s="9" t="e">
        <f t="array" ref="J141">SUM(IF(($B141='POINTAGE COMPTES TVA'!B:B)*(ROUNDDOWN($I141,1)='POINTAGE COMPTES TVA'!H:H),'POINTAGE COMPTES TVA'!H:H,"erre"))</f>
        <v>#VALUE!</v>
      </c>
      <c r="K141" s="11" t="e">
        <f t="shared" si="12"/>
        <v>#VALUE!</v>
      </c>
    </row>
    <row r="142" spans="1:11" ht="15" customHeight="1" x14ac:dyDescent="0.2">
      <c r="A142" s="5" t="s">
        <v>11</v>
      </c>
      <c r="B142" s="6">
        <v>42489</v>
      </c>
      <c r="C142" s="5">
        <v>62600000</v>
      </c>
      <c r="D142" s="7" t="s">
        <v>22</v>
      </c>
      <c r="E142" s="8" t="s">
        <v>23</v>
      </c>
      <c r="F142" s="9">
        <v>11.02</v>
      </c>
      <c r="G142" s="9">
        <v>0</v>
      </c>
      <c r="H142" s="10" t="s">
        <v>191</v>
      </c>
      <c r="I142" s="9" t="str">
        <f t="shared" si="11"/>
        <v>EXO</v>
      </c>
      <c r="J142" s="9" t="e">
        <f t="array" ref="J142">SUM(IF(($B142='POINTAGE COMPTES TVA'!B:B)*(ROUNDDOWN($I142,1)='POINTAGE COMPTES TVA'!H:H),'POINTAGE COMPTES TVA'!H:H,"erre"))</f>
        <v>#VALUE!</v>
      </c>
      <c r="K142" s="11" t="e">
        <f t="shared" si="12"/>
        <v>#VALUE!</v>
      </c>
    </row>
    <row r="143" spans="1:11" ht="15" customHeight="1" x14ac:dyDescent="0.2">
      <c r="A143" s="5" t="s">
        <v>11</v>
      </c>
      <c r="B143" s="6">
        <v>42489</v>
      </c>
      <c r="C143" s="5">
        <v>62610000</v>
      </c>
      <c r="D143" s="7" t="s">
        <v>109</v>
      </c>
      <c r="E143" s="8" t="s">
        <v>23</v>
      </c>
      <c r="F143" s="9">
        <v>3.92</v>
      </c>
      <c r="G143" s="9">
        <v>0</v>
      </c>
      <c r="H143" s="10" t="s">
        <v>192</v>
      </c>
      <c r="I143" s="9" t="str">
        <f t="shared" si="11"/>
        <v/>
      </c>
      <c r="J143" s="9" t="e">
        <f t="array" ref="J143">SUM(IF(($B143='POINTAGE COMPTES TVA'!B:B)*(ROUNDDOWN($I143,1)='POINTAGE COMPTES TVA'!H:H),'POINTAGE COMPTES TVA'!H:H,"erre"))</f>
        <v>#VALUE!</v>
      </c>
      <c r="K143" s="11" t="e">
        <f t="shared" si="12"/>
        <v>#VALUE!</v>
      </c>
    </row>
    <row r="144" spans="1:11" ht="15" customHeight="1" x14ac:dyDescent="0.2">
      <c r="A144" s="5" t="s">
        <v>11</v>
      </c>
      <c r="B144" s="6">
        <v>42534</v>
      </c>
      <c r="C144" s="5">
        <v>62620000</v>
      </c>
      <c r="D144" s="7" t="s">
        <v>156</v>
      </c>
      <c r="E144" s="8" t="s">
        <v>157</v>
      </c>
      <c r="F144" s="9">
        <v>6.1</v>
      </c>
      <c r="G144" s="9">
        <v>0</v>
      </c>
      <c r="H144" s="10" t="s">
        <v>191</v>
      </c>
      <c r="I144" s="9" t="str">
        <f t="shared" si="11"/>
        <v>EXO</v>
      </c>
      <c r="J144" s="9" t="e">
        <f t="array" ref="J144">SUM(IF(($B144='POINTAGE COMPTES TVA'!B:B)*(ROUNDDOWN($I144,1)='POINTAGE COMPTES TVA'!H:H),'POINTAGE COMPTES TVA'!H:H,"erre"))</f>
        <v>#VALUE!</v>
      </c>
      <c r="K144" s="11" t="e">
        <f t="shared" si="12"/>
        <v>#VALUE!</v>
      </c>
    </row>
    <row r="145" spans="1:11" ht="15" customHeight="1" x14ac:dyDescent="0.2">
      <c r="A145" s="5" t="s">
        <v>11</v>
      </c>
      <c r="B145" s="6">
        <v>42103</v>
      </c>
      <c r="C145" s="5">
        <v>62600000</v>
      </c>
      <c r="D145" s="7" t="s">
        <v>22</v>
      </c>
      <c r="E145" s="8" t="s">
        <v>66</v>
      </c>
      <c r="F145" s="9">
        <v>8.9499999999999993</v>
      </c>
      <c r="G145" s="9">
        <v>0</v>
      </c>
      <c r="H145" s="10" t="s">
        <v>191</v>
      </c>
      <c r="I145" s="9" t="str">
        <f t="shared" si="11"/>
        <v>EXO</v>
      </c>
      <c r="J145" s="9" t="e">
        <f t="array" ref="J145">SUM(IF(($B145='POINTAGE COMPTES TVA'!B:B)*(ROUNDDOWN($I145,1)='POINTAGE COMPTES TVA'!H:H),'POINTAGE COMPTES TVA'!H:H,"erre"))</f>
        <v>#VALUE!</v>
      </c>
      <c r="K145" s="11" t="e">
        <f t="shared" si="12"/>
        <v>#VALUE!</v>
      </c>
    </row>
    <row r="146" spans="1:11" ht="15" customHeight="1" x14ac:dyDescent="0.2">
      <c r="A146" s="5" t="s">
        <v>11</v>
      </c>
      <c r="B146" s="6">
        <v>42104</v>
      </c>
      <c r="C146" s="5">
        <v>62600000</v>
      </c>
      <c r="D146" s="7" t="s">
        <v>22</v>
      </c>
      <c r="E146" s="8" t="s">
        <v>66</v>
      </c>
      <c r="F146" s="9">
        <v>6.45</v>
      </c>
      <c r="G146" s="9">
        <v>0</v>
      </c>
      <c r="H146" s="10" t="s">
        <v>191</v>
      </c>
      <c r="I146" s="9" t="str">
        <f t="shared" si="11"/>
        <v>EXO</v>
      </c>
      <c r="J146" s="9" t="e">
        <f t="array" ref="J146">SUM(IF(($B146='POINTAGE COMPTES TVA'!B:B)*(ROUNDDOWN($I146,1)='POINTAGE COMPTES TVA'!H:H),'POINTAGE COMPTES TVA'!H:H,"erre"))</f>
        <v>#VALUE!</v>
      </c>
      <c r="K146" s="11" t="e">
        <f t="shared" si="12"/>
        <v>#VALUE!</v>
      </c>
    </row>
    <row r="147" spans="1:11" ht="15" customHeight="1" x14ac:dyDescent="0.2">
      <c r="A147" s="5" t="s">
        <v>11</v>
      </c>
      <c r="B147" s="6">
        <v>42375</v>
      </c>
      <c r="C147" s="5">
        <v>62600000</v>
      </c>
      <c r="D147" s="7" t="s">
        <v>22</v>
      </c>
      <c r="E147" s="8" t="s">
        <v>66</v>
      </c>
      <c r="F147" s="9">
        <v>6.1</v>
      </c>
      <c r="G147" s="9">
        <v>0</v>
      </c>
      <c r="H147" s="10" t="s">
        <v>191</v>
      </c>
      <c r="I147" s="9" t="str">
        <f t="shared" si="11"/>
        <v>EXO</v>
      </c>
      <c r="J147" s="9" t="e">
        <f t="array" ref="J147">SUM(IF(($B147='POINTAGE COMPTES TVA'!B:B)*(ROUNDDOWN($I147,1)='POINTAGE COMPTES TVA'!H:H),'POINTAGE COMPTES TVA'!H:H,"erre"))</f>
        <v>#VALUE!</v>
      </c>
      <c r="K147" s="11" t="e">
        <f t="shared" si="12"/>
        <v>#VALUE!</v>
      </c>
    </row>
    <row r="148" spans="1:11" ht="15" customHeight="1" x14ac:dyDescent="0.2">
      <c r="A148" s="5" t="s">
        <v>11</v>
      </c>
      <c r="B148" s="6">
        <v>42377</v>
      </c>
      <c r="C148" s="5">
        <v>62600000</v>
      </c>
      <c r="D148" s="7" t="s">
        <v>22</v>
      </c>
      <c r="E148" s="8" t="s">
        <v>66</v>
      </c>
      <c r="F148" s="9">
        <v>8</v>
      </c>
      <c r="G148" s="9">
        <v>0</v>
      </c>
      <c r="H148" s="10" t="s">
        <v>191</v>
      </c>
      <c r="I148" s="9" t="str">
        <f t="shared" si="11"/>
        <v>EXO</v>
      </c>
      <c r="J148" s="9" t="e">
        <f t="array" ref="J148">SUM(IF(($B148='POINTAGE COMPTES TVA'!B:B)*(ROUNDDOWN($I148,1)='POINTAGE COMPTES TVA'!H:H),'POINTAGE COMPTES TVA'!H:H,"erre"))</f>
        <v>#VALUE!</v>
      </c>
      <c r="K148" s="11" t="e">
        <f t="shared" si="12"/>
        <v>#VALUE!</v>
      </c>
    </row>
    <row r="149" spans="1:11" ht="15" customHeight="1" x14ac:dyDescent="0.2">
      <c r="A149" s="5" t="s">
        <v>11</v>
      </c>
      <c r="B149" s="6">
        <v>42383</v>
      </c>
      <c r="C149" s="5">
        <v>62600000</v>
      </c>
      <c r="D149" s="7" t="s">
        <v>22</v>
      </c>
      <c r="E149" s="8" t="s">
        <v>66</v>
      </c>
      <c r="F149" s="9">
        <v>18.5</v>
      </c>
      <c r="G149" s="9">
        <v>0</v>
      </c>
      <c r="H149" s="10" t="s">
        <v>191</v>
      </c>
      <c r="I149" s="9" t="str">
        <f t="shared" si="11"/>
        <v>EXO</v>
      </c>
      <c r="J149" s="9" t="e">
        <f t="array" ref="J149">SUM(IF(($B149='POINTAGE COMPTES TVA'!B:B)*(ROUNDDOWN($I149,1)='POINTAGE COMPTES TVA'!H:H),'POINTAGE COMPTES TVA'!H:H,"erre"))</f>
        <v>#VALUE!</v>
      </c>
      <c r="K149" s="11" t="e">
        <f t="shared" si="12"/>
        <v>#VALUE!</v>
      </c>
    </row>
    <row r="150" spans="1:11" ht="15" customHeight="1" x14ac:dyDescent="0.2">
      <c r="A150" s="5" t="s">
        <v>11</v>
      </c>
      <c r="B150" s="6">
        <v>42390</v>
      </c>
      <c r="C150" s="5">
        <v>62600000</v>
      </c>
      <c r="D150" s="7" t="s">
        <v>22</v>
      </c>
      <c r="E150" s="8" t="s">
        <v>66</v>
      </c>
      <c r="F150" s="9">
        <v>8.5</v>
      </c>
      <c r="G150" s="9">
        <v>0</v>
      </c>
      <c r="H150" s="10" t="s">
        <v>191</v>
      </c>
      <c r="I150" s="9" t="str">
        <f t="shared" si="11"/>
        <v>EXO</v>
      </c>
      <c r="J150" s="9" t="e">
        <f t="array" ref="J150">SUM(IF(($B150='POINTAGE COMPTES TVA'!B:B)*(ROUNDDOWN($I150,1)='POINTAGE COMPTES TVA'!H:H),'POINTAGE COMPTES TVA'!H:H,"erre"))</f>
        <v>#VALUE!</v>
      </c>
      <c r="K150" s="11" t="e">
        <f t="shared" si="12"/>
        <v>#VALUE!</v>
      </c>
    </row>
    <row r="151" spans="1:11" ht="15" customHeight="1" x14ac:dyDescent="0.2">
      <c r="A151" s="5" t="s">
        <v>11</v>
      </c>
      <c r="B151" s="6">
        <v>42528</v>
      </c>
      <c r="C151" s="5">
        <v>62501200</v>
      </c>
      <c r="D151" s="7" t="s">
        <v>126</v>
      </c>
      <c r="E151" s="8" t="s">
        <v>132</v>
      </c>
      <c r="F151" s="9">
        <v>23.83</v>
      </c>
      <c r="G151" s="9">
        <v>0</v>
      </c>
      <c r="H151" s="10">
        <v>0.1</v>
      </c>
      <c r="I151" s="9">
        <f t="shared" si="11"/>
        <v>2.38</v>
      </c>
      <c r="J151" s="9">
        <f t="array" ref="J151">SUM(IF(($B151='POINTAGE COMPTES TVA'!B:B)*(ROUNDDOWN($I151,1)='POINTAGE COMPTES TVA'!H:H),'POINTAGE COMPTES TVA'!H:H,"erre"))</f>
        <v>0</v>
      </c>
      <c r="K151" s="11">
        <f t="shared" si="12"/>
        <v>2.38</v>
      </c>
    </row>
    <row r="152" spans="1:11" ht="15" customHeight="1" x14ac:dyDescent="0.2">
      <c r="A152" s="5" t="s">
        <v>11</v>
      </c>
      <c r="B152" s="6">
        <v>42527</v>
      </c>
      <c r="C152" s="5">
        <v>62513000</v>
      </c>
      <c r="D152" s="7" t="s">
        <v>49</v>
      </c>
      <c r="E152" s="8" t="s">
        <v>130</v>
      </c>
      <c r="F152" s="9">
        <v>15.36</v>
      </c>
      <c r="G152" s="9">
        <v>0</v>
      </c>
      <c r="H152" s="10">
        <v>0.2</v>
      </c>
      <c r="I152" s="9">
        <f t="shared" si="11"/>
        <v>3.07</v>
      </c>
      <c r="J152" s="9">
        <f t="array" ref="J152">SUM(IF(($B152='POINTAGE COMPTES TVA'!B:B)*(ROUNDDOWN($I152,1)='POINTAGE COMPTES TVA'!H:H),'POINTAGE COMPTES TVA'!H:H,"erre"))</f>
        <v>3</v>
      </c>
      <c r="K152" s="11">
        <f t="shared" si="12"/>
        <v>6.999999999999984E-2</v>
      </c>
    </row>
    <row r="153" spans="1:11" ht="15" customHeight="1" x14ac:dyDescent="0.2">
      <c r="A153" s="5" t="s">
        <v>11</v>
      </c>
      <c r="B153" s="6">
        <v>42537</v>
      </c>
      <c r="C153" s="5">
        <v>62501200</v>
      </c>
      <c r="D153" s="7" t="s">
        <v>126</v>
      </c>
      <c r="E153" s="8" t="s">
        <v>160</v>
      </c>
      <c r="F153" s="9">
        <v>24.62</v>
      </c>
      <c r="G153" s="9">
        <v>0</v>
      </c>
      <c r="H153" s="10">
        <v>0.1</v>
      </c>
      <c r="I153" s="9">
        <f t="shared" si="11"/>
        <v>2.46</v>
      </c>
      <c r="J153" s="9">
        <f t="array" ref="J153">SUM(IF(($B153='POINTAGE COMPTES TVA'!B:B)*(ROUNDDOWN($I153,1)='POINTAGE COMPTES TVA'!H:H),'POINTAGE COMPTES TVA'!H:H,"erre"))</f>
        <v>0</v>
      </c>
      <c r="K153" s="11">
        <f t="shared" si="12"/>
        <v>2.46</v>
      </c>
    </row>
    <row r="154" spans="1:11" ht="15" customHeight="1" x14ac:dyDescent="0.2">
      <c r="A154" s="5" t="s">
        <v>11</v>
      </c>
      <c r="B154" s="6">
        <v>42522</v>
      </c>
      <c r="C154" s="5">
        <v>62501200</v>
      </c>
      <c r="D154" s="7" t="s">
        <v>126</v>
      </c>
      <c r="E154" s="8" t="s">
        <v>129</v>
      </c>
      <c r="F154" s="9">
        <v>29.51</v>
      </c>
      <c r="G154" s="9">
        <v>0</v>
      </c>
      <c r="H154" s="10">
        <v>0.1</v>
      </c>
      <c r="I154" s="9">
        <f t="shared" si="11"/>
        <v>2.95</v>
      </c>
      <c r="J154" s="9">
        <f t="array" ref="J154">SUM(IF(($B154='POINTAGE COMPTES TVA'!B:B)*(ROUNDDOWN($I154,1)='POINTAGE COMPTES TVA'!H:H),'POINTAGE COMPTES TVA'!H:H,"erre"))</f>
        <v>0</v>
      </c>
      <c r="K154" s="11">
        <f t="shared" si="12"/>
        <v>2.95</v>
      </c>
    </row>
    <row r="155" spans="1:11" ht="15" customHeight="1" x14ac:dyDescent="0.2">
      <c r="A155" s="5" t="s">
        <v>11</v>
      </c>
      <c r="B155" s="6">
        <v>42531</v>
      </c>
      <c r="C155" s="5">
        <v>62514000</v>
      </c>
      <c r="D155" s="7" t="s">
        <v>141</v>
      </c>
      <c r="E155" s="8" t="s">
        <v>129</v>
      </c>
      <c r="F155" s="9">
        <v>8.27</v>
      </c>
      <c r="G155" s="9">
        <v>0</v>
      </c>
      <c r="H155" s="10">
        <v>0.2</v>
      </c>
      <c r="I155" s="9">
        <f t="shared" si="11"/>
        <v>1.65</v>
      </c>
      <c r="J155" s="9">
        <f t="array" ref="J155">SUM(IF(($B155='POINTAGE COMPTES TVA'!B:B)*(ROUNDDOWN($I155,1)='POINTAGE COMPTES TVA'!H:H),'POINTAGE COMPTES TVA'!H:H,"erre"))</f>
        <v>0</v>
      </c>
      <c r="K155" s="11">
        <f t="shared" si="12"/>
        <v>1.65</v>
      </c>
    </row>
    <row r="156" spans="1:11" ht="15" customHeight="1" x14ac:dyDescent="0.2">
      <c r="A156" s="5" t="s">
        <v>11</v>
      </c>
      <c r="B156" s="6">
        <v>42635</v>
      </c>
      <c r="C156" s="5">
        <v>62513000</v>
      </c>
      <c r="D156" s="7" t="s">
        <v>49</v>
      </c>
      <c r="E156" s="8" t="s">
        <v>181</v>
      </c>
      <c r="F156" s="9">
        <v>24.15</v>
      </c>
      <c r="G156" s="9">
        <v>0</v>
      </c>
      <c r="H156" s="10">
        <v>0.2</v>
      </c>
      <c r="I156" s="9">
        <f t="shared" si="11"/>
        <v>4.83</v>
      </c>
      <c r="J156" s="9">
        <f t="array" ref="J156">SUM(IF(($B156='POINTAGE COMPTES TVA'!B:B)*(ROUNDDOWN($I156,1)='POINTAGE COMPTES TVA'!H:H),'POINTAGE COMPTES TVA'!H:H,"erre"))</f>
        <v>4.8</v>
      </c>
      <c r="K156" s="11">
        <f t="shared" si="12"/>
        <v>3.0000000000000249E-2</v>
      </c>
    </row>
    <row r="157" spans="1:11" ht="15" customHeight="1" x14ac:dyDescent="0.2">
      <c r="A157" s="5" t="s">
        <v>11</v>
      </c>
      <c r="B157" s="6">
        <v>42077</v>
      </c>
      <c r="C157" s="5">
        <v>60261000</v>
      </c>
      <c r="D157" s="7" t="s">
        <v>32</v>
      </c>
      <c r="E157" s="8" t="s">
        <v>33</v>
      </c>
      <c r="F157" s="9">
        <v>140</v>
      </c>
      <c r="G157" s="9">
        <v>0</v>
      </c>
      <c r="H157" s="10">
        <v>0.2</v>
      </c>
      <c r="I157" s="9">
        <f>IF($H157="exo","EXO",IF(OR(AND($F157=0,$G157=0),$H157=""),"",IF(AND(ISNUMBER($H157),$G157=0),ROUNDDOWN($F157*$H157,2),IF(AND(ISNUMBER($H157),$F157=0),ROUNDDOWN(-$G157*$H157,2),IF(AND(ISTEXT($H157),$G157=0),ROUNDDOWN($F157*RIGHT($H157,3),2),IF(AND(ISTEXT($H157),$F157=0),ROUNDDOWN(-$G157*RIGHT($H157,3),2),"problème"))))))</f>
        <v>28</v>
      </c>
      <c r="J157" s="9">
        <f t="array" ref="J157">SUM(IF(($B157='POINTAGE COMPTES TVA'!B:B)*(ROUNDDOWN($I157,1)='POINTAGE COMPTES TVA'!H:H),'POINTAGE COMPTES TVA'!H:H,"erre"))</f>
        <v>0</v>
      </c>
      <c r="K157" s="11">
        <f>IF(ISBLANK($I157),"",IF(ROUND($I157,2)=ROUND(J157,2),"",$I157-$J157))</f>
        <v>28</v>
      </c>
    </row>
    <row r="158" spans="1:11" ht="15" customHeight="1" x14ac:dyDescent="0.2">
      <c r="A158" s="5" t="s">
        <v>11</v>
      </c>
      <c r="B158" s="6">
        <v>42077</v>
      </c>
      <c r="C158" s="5">
        <v>60710000</v>
      </c>
      <c r="D158" s="7" t="s">
        <v>34</v>
      </c>
      <c r="E158" s="8" t="s">
        <v>33</v>
      </c>
      <c r="F158" s="9">
        <v>924</v>
      </c>
      <c r="G158" s="9">
        <v>0</v>
      </c>
      <c r="H158" s="10">
        <v>0.2</v>
      </c>
      <c r="I158" s="9">
        <f>IF($H158="exo","EXO",IF(OR(AND($F158=0,$G158=0),$H158=""),"",IF(AND(ISNUMBER($H158),$G158=0),ROUNDDOWN($F158*$H158,2),IF(AND(ISNUMBER($H158),$F158=0),ROUNDDOWN(-$G158*$H158,2),IF(AND(ISTEXT($H158),$G158=0),ROUNDDOWN($F158*RIGHT($H158,3),2),IF(AND(ISTEXT($H158),$F158=0),ROUNDDOWN(-$G158*RIGHT($H158,3),2),"problème"))))))</f>
        <v>184.8</v>
      </c>
      <c r="J158" s="9">
        <f t="array" ref="J158">SUM(IF(($B158='POINTAGE COMPTES TVA'!B:B)*(ROUNDDOWN($I158,1)='POINTAGE COMPTES TVA'!H:H),'POINTAGE COMPTES TVA'!H:H,"erre"))</f>
        <v>0</v>
      </c>
      <c r="K158" s="11">
        <f>IF(ISBLANK($I158),"",IF(ROUND($I158,2)=ROUND(J158,2),"",$I158-$J158))</f>
        <v>184.8</v>
      </c>
    </row>
    <row r="159" spans="1:11" ht="15" customHeight="1" x14ac:dyDescent="0.2">
      <c r="A159" s="5" t="s">
        <v>11</v>
      </c>
      <c r="B159" s="6">
        <v>42077</v>
      </c>
      <c r="C159" s="5">
        <v>60710000</v>
      </c>
      <c r="D159" s="7" t="s">
        <v>34</v>
      </c>
      <c r="E159" s="8" t="s">
        <v>33</v>
      </c>
      <c r="F159" s="9">
        <v>140</v>
      </c>
      <c r="G159" s="9">
        <v>0</v>
      </c>
      <c r="H159" s="10">
        <v>0.2</v>
      </c>
      <c r="I159" s="9">
        <f>IF($H159="exo","EXO",IF(OR(AND($F159=0,$G159=0),$H159=""),"",IF(AND(ISNUMBER($H159),$G159=0),ROUNDDOWN($F159*$H159,2),IF(AND(ISNUMBER($H159),$F159=0),ROUNDDOWN(-$G159*$H159,2),IF(AND(ISTEXT($H159),$G159=0),ROUNDDOWN($F159*RIGHT($H159,3),2),IF(AND(ISTEXT($H159),$F159=0),ROUNDDOWN(-$G159*RIGHT($H159,3),2),"problème"))))))</f>
        <v>28</v>
      </c>
      <c r="J159" s="9">
        <f t="array" ref="J159">SUM(IF(($B159='POINTAGE COMPTES TVA'!B:B)*(ROUNDDOWN($I159,1)='POINTAGE COMPTES TVA'!H:H),'POINTAGE COMPTES TVA'!H:H,"erre"))</f>
        <v>0</v>
      </c>
      <c r="K159" s="11">
        <f>IF(ISBLANK($I159),"",IF(ROUND($I159,2)=ROUND(J159,2),"",$I159-$J159))</f>
        <v>28</v>
      </c>
    </row>
    <row r="160" spans="1:11" ht="15" customHeight="1" x14ac:dyDescent="0.2">
      <c r="A160" s="5" t="s">
        <v>11</v>
      </c>
      <c r="B160" s="6">
        <v>42072</v>
      </c>
      <c r="C160" s="5">
        <v>60700000</v>
      </c>
      <c r="D160" s="7" t="s">
        <v>29</v>
      </c>
      <c r="E160" s="8" t="s">
        <v>30</v>
      </c>
      <c r="F160" s="9">
        <v>289</v>
      </c>
      <c r="G160" s="9">
        <v>0</v>
      </c>
      <c r="H160" s="10">
        <v>0.2</v>
      </c>
      <c r="I160" s="9">
        <f>IF($H160="exo","EXO",IF(OR(AND($F160=0,$G160=0),$H160=""),"",IF(AND(ISNUMBER($H160),$G160=0),$F160*$H160,IF(AND(ISNUMBER($H160),$F160=0),-$G160*$H160,IF(AND(ISTEXT($H160),$G160=0),$F160*RIGHT($H160,3),IF(AND(ISTEXT($H160),$F160=0),-$G160*RIGHT($H160,3),"problème"))))))</f>
        <v>57.800000000000004</v>
      </c>
      <c r="J160" s="9">
        <f t="array" ref="J160">SUM(IF(($B160='POINTAGE COMPTES TVA'!B:B)*(ROUNDDOWN($I160,1)='POINTAGE COMPTES TVA'!H:H),'POINTAGE COMPTES TVA'!H:H,"erre"))</f>
        <v>0</v>
      </c>
      <c r="K160" s="11">
        <f>IF(ISBLANK($I160),"",IF(ROUND($I160,2)=ROUND(J160,2),"",$I160-$J160))</f>
        <v>57.800000000000004</v>
      </c>
    </row>
    <row r="161" spans="1:11" ht="15" customHeight="1" x14ac:dyDescent="0.2">
      <c r="A161" s="5" t="s">
        <v>11</v>
      </c>
      <c r="B161" s="6">
        <v>42072</v>
      </c>
      <c r="C161" s="5">
        <v>60800000</v>
      </c>
      <c r="D161" s="7" t="s">
        <v>19</v>
      </c>
      <c r="E161" s="8" t="s">
        <v>30</v>
      </c>
      <c r="F161" s="9">
        <v>19</v>
      </c>
      <c r="G161" s="9">
        <v>0</v>
      </c>
      <c r="H161" s="10">
        <v>0.2</v>
      </c>
      <c r="I161" s="9">
        <f>IF($H161="exo","EXO",IF(OR(AND($F161=0,$G161=0),$H161=""),"",IF(AND(ISNUMBER($H161),$G161=0),$F161*$H161,IF(AND(ISNUMBER($H161),$F161=0),-$G161*$H161,IF(AND(ISTEXT($H161),$G161=0),$F161*RIGHT($H161,3),IF(AND(ISTEXT($H161),$F161=0),-$G161*RIGHT($H161,3),"problème"))))))</f>
        <v>3.8000000000000003</v>
      </c>
      <c r="J161" s="9">
        <f t="array" ref="J161">SUM(IF(($B161='POINTAGE COMPTES TVA'!B:B)*(ROUNDDOWN($I161,1)='POINTAGE COMPTES TVA'!H:H),'POINTAGE COMPTES TVA'!H:H,"erre"))</f>
        <v>0</v>
      </c>
      <c r="K161" s="11">
        <f>IF(ISBLANK($I161),"",IF(ROUND($I161,2)=ROUND(J161,2),"",$I161-$J161))</f>
        <v>3.8000000000000003</v>
      </c>
    </row>
    <row r="162" spans="1:11" ht="15" customHeight="1" x14ac:dyDescent="0.2">
      <c r="A162" s="5" t="s">
        <v>11</v>
      </c>
      <c r="B162" s="6">
        <v>42160</v>
      </c>
      <c r="C162" s="5">
        <v>60700000</v>
      </c>
      <c r="D162" s="7" t="s">
        <v>29</v>
      </c>
      <c r="E162" s="8" t="s">
        <v>30</v>
      </c>
      <c r="F162" s="9">
        <v>366</v>
      </c>
      <c r="G162" s="9">
        <v>0</v>
      </c>
      <c r="H162" s="10">
        <v>0.2</v>
      </c>
      <c r="I162" s="9">
        <f t="shared" ref="I162:I225" si="13">IF($H162="exo","EXO",IF(OR(AND($F162=0,$G162=0),$H162=""),"",IF(AND(ISNUMBER($H162),$G162=0),ROUND($F162*$H162,2),IF(AND(ISNUMBER($H162),$F162=0),ROUND(-$G162*$H162,2),IF(AND(ISTEXT($H162),$G162=0),ROUND($F162*RIGHT($H162,3),2),IF(AND(ISTEXT($H162),$F162=0),ROUND(-$G162*RIGHT($H162,3),2),"problème"))))))</f>
        <v>73.2</v>
      </c>
      <c r="J162" s="9">
        <f t="array" ref="J162">SUM(IF(($B162='POINTAGE COMPTES TVA'!B:B)*(ROUNDDOWN($I162,1)='POINTAGE COMPTES TVA'!H:H),'POINTAGE COMPTES TVA'!H:H,"erre"))</f>
        <v>0</v>
      </c>
      <c r="K162" s="11">
        <f t="shared" ref="K162:K180" si="14">I162-J162</f>
        <v>73.2</v>
      </c>
    </row>
    <row r="163" spans="1:11" ht="15" customHeight="1" x14ac:dyDescent="0.2">
      <c r="A163" s="5" t="s">
        <v>11</v>
      </c>
      <c r="B163" s="6">
        <v>42160</v>
      </c>
      <c r="C163" s="5">
        <v>60800000</v>
      </c>
      <c r="D163" s="7" t="s">
        <v>19</v>
      </c>
      <c r="E163" s="8" t="s">
        <v>30</v>
      </c>
      <c r="F163" s="9">
        <v>45</v>
      </c>
      <c r="G163" s="9">
        <v>0</v>
      </c>
      <c r="H163" s="10">
        <v>0.2</v>
      </c>
      <c r="I163" s="9">
        <f t="shared" si="13"/>
        <v>9</v>
      </c>
      <c r="J163" s="9">
        <f t="array" ref="J163">SUM(IF(($B163='POINTAGE COMPTES TVA'!B:B)*(ROUNDDOWN($I163,1)='POINTAGE COMPTES TVA'!H:H),'POINTAGE COMPTES TVA'!H:H,"erre"))</f>
        <v>0</v>
      </c>
      <c r="K163" s="11">
        <f t="shared" si="14"/>
        <v>9</v>
      </c>
    </row>
    <row r="164" spans="1:11" ht="15" customHeight="1" x14ac:dyDescent="0.2">
      <c r="A164" s="5" t="s">
        <v>11</v>
      </c>
      <c r="B164" s="6">
        <v>42082</v>
      </c>
      <c r="C164" s="5">
        <v>60630000</v>
      </c>
      <c r="D164" s="7" t="s">
        <v>14</v>
      </c>
      <c r="E164" s="8" t="s">
        <v>45</v>
      </c>
      <c r="F164" s="9">
        <v>94.54</v>
      </c>
      <c r="G164" s="9">
        <v>0</v>
      </c>
      <c r="H164" s="10">
        <v>5.5E-2</v>
      </c>
      <c r="I164" s="9">
        <f t="shared" si="13"/>
        <v>5.2</v>
      </c>
      <c r="J164" s="9">
        <f t="array" ref="J164">SUM(IF(($B164='POINTAGE COMPTES TVA'!B:B)*(ROUNDDOWN($I164,1)='POINTAGE COMPTES TVA'!H:H),'POINTAGE COMPTES TVA'!H:H,"erre"))</f>
        <v>0</v>
      </c>
      <c r="K164" s="11">
        <f t="shared" si="14"/>
        <v>5.2</v>
      </c>
    </row>
    <row r="165" spans="1:11" ht="15" customHeight="1" x14ac:dyDescent="0.2">
      <c r="A165" s="5" t="s">
        <v>11</v>
      </c>
      <c r="B165" s="6">
        <v>42516</v>
      </c>
      <c r="C165" s="5">
        <v>62521000</v>
      </c>
      <c r="D165" s="7" t="s">
        <v>121</v>
      </c>
      <c r="E165" s="8" t="s">
        <v>121</v>
      </c>
      <c r="F165" s="9">
        <v>7.67</v>
      </c>
      <c r="G165" s="9">
        <v>0</v>
      </c>
      <c r="H165" s="10">
        <v>0.2</v>
      </c>
      <c r="I165" s="9">
        <f t="shared" si="13"/>
        <v>1.53</v>
      </c>
      <c r="J165" s="9">
        <f t="array" ref="J165">SUM(IF(($B165='POINTAGE COMPTES TVA'!B:B)*(ROUNDDOWN($I165,1)='POINTAGE COMPTES TVA'!H:H),'POINTAGE COMPTES TVA'!H:H,"erre"))</f>
        <v>1.5</v>
      </c>
      <c r="K165" s="11">
        <f t="shared" si="14"/>
        <v>3.0000000000000027E-2</v>
      </c>
    </row>
    <row r="166" spans="1:11" ht="15" customHeight="1" x14ac:dyDescent="0.2">
      <c r="A166" s="5" t="s">
        <v>11</v>
      </c>
      <c r="B166" s="6">
        <v>42414</v>
      </c>
      <c r="C166" s="5">
        <v>62520000</v>
      </c>
      <c r="D166" s="7" t="s">
        <v>105</v>
      </c>
      <c r="E166" s="8" t="s">
        <v>106</v>
      </c>
      <c r="F166" s="9">
        <v>9</v>
      </c>
      <c r="G166" s="9">
        <v>0</v>
      </c>
      <c r="H166" s="10" t="s">
        <v>191</v>
      </c>
      <c r="I166" s="9" t="str">
        <f t="shared" si="13"/>
        <v>EXO</v>
      </c>
      <c r="J166" s="9" t="e">
        <f t="array" ref="J166">SUM(IF(($B166='POINTAGE COMPTES TVA'!B:B)*(ROUNDDOWN($I166,1)='POINTAGE COMPTES TVA'!H:H),'POINTAGE COMPTES TVA'!H:H,"erre"))</f>
        <v>#VALUE!</v>
      </c>
      <c r="K166" s="11" t="e">
        <f t="shared" si="14"/>
        <v>#VALUE!</v>
      </c>
    </row>
    <row r="167" spans="1:11" ht="15" customHeight="1" x14ac:dyDescent="0.2">
      <c r="A167" s="5" t="s">
        <v>11</v>
      </c>
      <c r="B167" s="6">
        <v>42529</v>
      </c>
      <c r="C167" s="5">
        <v>62522000</v>
      </c>
      <c r="D167" s="7" t="s">
        <v>137</v>
      </c>
      <c r="E167" s="8" t="s">
        <v>138</v>
      </c>
      <c r="F167" s="9">
        <v>2</v>
      </c>
      <c r="G167" s="9">
        <v>0</v>
      </c>
      <c r="H167" s="10">
        <v>0.2</v>
      </c>
      <c r="I167" s="9">
        <f t="shared" si="13"/>
        <v>0.4</v>
      </c>
      <c r="J167" s="9">
        <f t="array" ref="J167">SUM(IF(($B167='POINTAGE COMPTES TVA'!B:B)*(ROUNDDOWN($I167,1)='POINTAGE COMPTES TVA'!H:H),'POINTAGE COMPTES TVA'!H:H,"erre"))</f>
        <v>0.4</v>
      </c>
      <c r="K167" s="11">
        <f t="shared" si="14"/>
        <v>0</v>
      </c>
    </row>
    <row r="168" spans="1:11" ht="15" customHeight="1" x14ac:dyDescent="0.2">
      <c r="A168" s="5" t="s">
        <v>11</v>
      </c>
      <c r="B168" s="6">
        <v>42085</v>
      </c>
      <c r="C168" s="5">
        <v>62501300</v>
      </c>
      <c r="D168" s="7" t="s">
        <v>40</v>
      </c>
      <c r="E168" s="8" t="s">
        <v>54</v>
      </c>
      <c r="F168" s="9">
        <v>43.41</v>
      </c>
      <c r="G168" s="9">
        <v>0</v>
      </c>
      <c r="H168" s="10">
        <v>5.5E-2</v>
      </c>
      <c r="I168" s="9">
        <f t="shared" si="13"/>
        <v>2.39</v>
      </c>
      <c r="J168" s="9">
        <f t="array" ref="J168">SUM(IF(($B168='POINTAGE COMPTES TVA'!B:B)*(ROUNDDOWN($I168,1)='POINTAGE COMPTES TVA'!H:H),'POINTAGE COMPTES TVA'!H:H,"erre"))</f>
        <v>0</v>
      </c>
      <c r="K168" s="11">
        <f t="shared" si="14"/>
        <v>2.39</v>
      </c>
    </row>
    <row r="169" spans="1:11" ht="15" customHeight="1" x14ac:dyDescent="0.2">
      <c r="A169" s="5" t="s">
        <v>11</v>
      </c>
      <c r="B169" s="6">
        <v>42528</v>
      </c>
      <c r="C169" s="5">
        <v>62501300</v>
      </c>
      <c r="D169" s="7" t="s">
        <v>40</v>
      </c>
      <c r="E169" s="8" t="s">
        <v>133</v>
      </c>
      <c r="F169" s="9">
        <v>6.25</v>
      </c>
      <c r="G169" s="9">
        <v>0</v>
      </c>
      <c r="H169" s="10">
        <v>5.5E-2</v>
      </c>
      <c r="I169" s="9">
        <f t="shared" si="13"/>
        <v>0.34</v>
      </c>
      <c r="J169" s="9">
        <f t="array" ref="J169">SUM(IF(($B169='POINTAGE COMPTES TVA'!B:B)*(ROUNDDOWN($I169,1)='POINTAGE COMPTES TVA'!H:H),'POINTAGE COMPTES TVA'!H:H,"erre"))</f>
        <v>0</v>
      </c>
      <c r="K169" s="11">
        <f t="shared" si="14"/>
        <v>0.34</v>
      </c>
    </row>
    <row r="170" spans="1:11" ht="15" customHeight="1" x14ac:dyDescent="0.2">
      <c r="A170" s="5" t="s">
        <v>11</v>
      </c>
      <c r="B170" s="6">
        <v>42528</v>
      </c>
      <c r="C170" s="5">
        <v>62501300</v>
      </c>
      <c r="D170" s="7" t="s">
        <v>40</v>
      </c>
      <c r="E170" s="8" t="s">
        <v>133</v>
      </c>
      <c r="F170" s="9">
        <v>0.92</v>
      </c>
      <c r="G170" s="9">
        <v>0</v>
      </c>
      <c r="H170" s="10">
        <v>5.5E-2</v>
      </c>
      <c r="I170" s="9">
        <f t="shared" si="13"/>
        <v>0.05</v>
      </c>
      <c r="J170" s="9">
        <f t="array" ref="J170">SUM(IF(($B170='POINTAGE COMPTES TVA'!B:B)*(ROUNDDOWN($I170,1)='POINTAGE COMPTES TVA'!H:H),'POINTAGE COMPTES TVA'!H:H,"erre"))</f>
        <v>0</v>
      </c>
      <c r="K170" s="11">
        <f t="shared" si="14"/>
        <v>0.05</v>
      </c>
    </row>
    <row r="171" spans="1:11" ht="15" customHeight="1" x14ac:dyDescent="0.2">
      <c r="A171" s="5" t="s">
        <v>11</v>
      </c>
      <c r="B171" s="6">
        <v>42528</v>
      </c>
      <c r="C171" s="5">
        <v>62501300</v>
      </c>
      <c r="D171" s="7" t="s">
        <v>40</v>
      </c>
      <c r="E171" s="8" t="s">
        <v>133</v>
      </c>
      <c r="F171" s="9">
        <v>3.83</v>
      </c>
      <c r="G171" s="9">
        <v>0</v>
      </c>
      <c r="H171" s="10">
        <v>5.5E-2</v>
      </c>
      <c r="I171" s="9">
        <f t="shared" si="13"/>
        <v>0.21</v>
      </c>
      <c r="J171" s="9">
        <f t="array" ref="J171">SUM(IF(($B171='POINTAGE COMPTES TVA'!B:B)*(ROUNDDOWN($I171,1)='POINTAGE COMPTES TVA'!H:H),'POINTAGE COMPTES TVA'!H:H,"erre"))</f>
        <v>0</v>
      </c>
      <c r="K171" s="11">
        <f t="shared" si="14"/>
        <v>0.21</v>
      </c>
    </row>
    <row r="172" spans="1:11" ht="15" customHeight="1" x14ac:dyDescent="0.2">
      <c r="A172" s="5" t="s">
        <v>11</v>
      </c>
      <c r="B172" s="6">
        <v>42528</v>
      </c>
      <c r="C172" s="5">
        <v>62501300</v>
      </c>
      <c r="D172" s="7" t="s">
        <v>40</v>
      </c>
      <c r="E172" s="8" t="s">
        <v>133</v>
      </c>
      <c r="F172" s="9">
        <v>0.92</v>
      </c>
      <c r="G172" s="9">
        <v>0</v>
      </c>
      <c r="H172" s="10">
        <v>5.5E-2</v>
      </c>
      <c r="I172" s="9">
        <f t="shared" si="13"/>
        <v>0.05</v>
      </c>
      <c r="J172" s="9">
        <f t="array" ref="J172">SUM(IF(($B172='POINTAGE COMPTES TVA'!B:B)*(ROUNDDOWN($I172,1)='POINTAGE COMPTES TVA'!H:H),'POINTAGE COMPTES TVA'!H:H,"erre"))</f>
        <v>0</v>
      </c>
      <c r="K172" s="11">
        <f t="shared" si="14"/>
        <v>0.05</v>
      </c>
    </row>
    <row r="173" spans="1:11" ht="15" customHeight="1" x14ac:dyDescent="0.2">
      <c r="A173" s="5" t="s">
        <v>11</v>
      </c>
      <c r="B173" s="6">
        <v>42528</v>
      </c>
      <c r="C173" s="5">
        <v>62501300</v>
      </c>
      <c r="D173" s="7" t="s">
        <v>40</v>
      </c>
      <c r="E173" s="8" t="s">
        <v>133</v>
      </c>
      <c r="F173" s="9">
        <v>2.58</v>
      </c>
      <c r="G173" s="9">
        <v>0</v>
      </c>
      <c r="H173" s="10">
        <v>5.5E-2</v>
      </c>
      <c r="I173" s="9">
        <f t="shared" si="13"/>
        <v>0.14000000000000001</v>
      </c>
      <c r="J173" s="9">
        <f t="array" ref="J173">SUM(IF(($B173='POINTAGE COMPTES TVA'!B:B)*(ROUNDDOWN($I173,1)='POINTAGE COMPTES TVA'!H:H),'POINTAGE COMPTES TVA'!H:H,"erre"))</f>
        <v>0.2</v>
      </c>
      <c r="K173" s="11">
        <f t="shared" si="14"/>
        <v>-0.06</v>
      </c>
    </row>
    <row r="174" spans="1:11" ht="15" customHeight="1" x14ac:dyDescent="0.2">
      <c r="A174" s="5" t="s">
        <v>11</v>
      </c>
      <c r="B174" s="6">
        <v>42529</v>
      </c>
      <c r="C174" s="5">
        <v>62501300</v>
      </c>
      <c r="D174" s="7" t="s">
        <v>40</v>
      </c>
      <c r="E174" s="8" t="s">
        <v>133</v>
      </c>
      <c r="F174" s="9">
        <v>16.170000000000002</v>
      </c>
      <c r="G174" s="9">
        <v>0</v>
      </c>
      <c r="H174" s="10">
        <v>5.5E-2</v>
      </c>
      <c r="I174" s="9">
        <f t="shared" si="13"/>
        <v>0.89</v>
      </c>
      <c r="J174" s="9">
        <f t="array" ref="J174">SUM(IF(($B174='POINTAGE COMPTES TVA'!B:B)*(ROUNDDOWN($I174,1)='POINTAGE COMPTES TVA'!H:H),'POINTAGE COMPTES TVA'!H:H,"erre"))</f>
        <v>0</v>
      </c>
      <c r="K174" s="11">
        <f t="shared" si="14"/>
        <v>0.89</v>
      </c>
    </row>
    <row r="175" spans="1:11" ht="15" customHeight="1" x14ac:dyDescent="0.2">
      <c r="A175" s="5" t="s">
        <v>11</v>
      </c>
      <c r="B175" s="6">
        <v>42529</v>
      </c>
      <c r="C175" s="5">
        <v>62501300</v>
      </c>
      <c r="D175" s="7" t="s">
        <v>40</v>
      </c>
      <c r="E175" s="8" t="s">
        <v>133</v>
      </c>
      <c r="F175" s="9">
        <v>7.33</v>
      </c>
      <c r="G175" s="9">
        <v>0</v>
      </c>
      <c r="H175" s="10">
        <v>5.5E-2</v>
      </c>
      <c r="I175" s="9">
        <f t="shared" si="13"/>
        <v>0.4</v>
      </c>
      <c r="J175" s="9">
        <f t="array" ref="J175">SUM(IF(($B175='POINTAGE COMPTES TVA'!B:B)*(ROUNDDOWN($I175,1)='POINTAGE COMPTES TVA'!H:H),'POINTAGE COMPTES TVA'!H:H,"erre"))</f>
        <v>0.4</v>
      </c>
      <c r="K175" s="11">
        <f t="shared" si="14"/>
        <v>0</v>
      </c>
    </row>
    <row r="176" spans="1:11" ht="15" customHeight="1" x14ac:dyDescent="0.2">
      <c r="A176" s="5" t="s">
        <v>11</v>
      </c>
      <c r="B176" s="6">
        <v>42531</v>
      </c>
      <c r="C176" s="5">
        <v>62501300</v>
      </c>
      <c r="D176" s="7" t="s">
        <v>40</v>
      </c>
      <c r="E176" s="8" t="s">
        <v>133</v>
      </c>
      <c r="F176" s="9">
        <v>1</v>
      </c>
      <c r="G176" s="9">
        <v>0</v>
      </c>
      <c r="H176" s="10">
        <v>5.5E-2</v>
      </c>
      <c r="I176" s="9">
        <f t="shared" si="13"/>
        <v>0.06</v>
      </c>
      <c r="J176" s="9">
        <f t="array" ref="J176">SUM(IF(($B176='POINTAGE COMPTES TVA'!B:B)*(ROUNDDOWN($I176,1)='POINTAGE COMPTES TVA'!H:H),'POINTAGE COMPTES TVA'!H:H,"erre"))</f>
        <v>0</v>
      </c>
      <c r="K176" s="11">
        <f t="shared" si="14"/>
        <v>0.06</v>
      </c>
    </row>
    <row r="177" spans="1:11" ht="15" customHeight="1" x14ac:dyDescent="0.2">
      <c r="A177" s="5" t="s">
        <v>11</v>
      </c>
      <c r="B177" s="6">
        <v>42531</v>
      </c>
      <c r="C177" s="5">
        <v>62501300</v>
      </c>
      <c r="D177" s="7" t="s">
        <v>40</v>
      </c>
      <c r="E177" s="8" t="s">
        <v>133</v>
      </c>
      <c r="F177" s="9">
        <v>1</v>
      </c>
      <c r="G177" s="9">
        <v>0</v>
      </c>
      <c r="H177" s="10">
        <v>5.5E-2</v>
      </c>
      <c r="I177" s="9">
        <f t="shared" si="13"/>
        <v>0.06</v>
      </c>
      <c r="J177" s="9">
        <f t="array" ref="J177">SUM(IF(($B177='POINTAGE COMPTES TVA'!B:B)*(ROUNDDOWN($I177,1)='POINTAGE COMPTES TVA'!H:H),'POINTAGE COMPTES TVA'!H:H,"erre"))</f>
        <v>0</v>
      </c>
      <c r="K177" s="11">
        <f t="shared" si="14"/>
        <v>0.06</v>
      </c>
    </row>
    <row r="178" spans="1:11" ht="15" customHeight="1" x14ac:dyDescent="0.2">
      <c r="A178" s="5" t="s">
        <v>11</v>
      </c>
      <c r="B178" s="6">
        <v>42531</v>
      </c>
      <c r="C178" s="5">
        <v>62501300</v>
      </c>
      <c r="D178" s="7" t="s">
        <v>40</v>
      </c>
      <c r="E178" s="8" t="s">
        <v>133</v>
      </c>
      <c r="F178" s="9">
        <v>0.57999999999999996</v>
      </c>
      <c r="G178" s="9">
        <v>0</v>
      </c>
      <c r="H178" s="10">
        <v>5.5E-2</v>
      </c>
      <c r="I178" s="9">
        <f t="shared" si="13"/>
        <v>0.03</v>
      </c>
      <c r="J178" s="9">
        <f t="array" ref="J178">SUM(IF(($B178='POINTAGE COMPTES TVA'!B:B)*(ROUNDDOWN($I178,1)='POINTAGE COMPTES TVA'!H:H),'POINTAGE COMPTES TVA'!H:H,"erre"))</f>
        <v>0</v>
      </c>
      <c r="K178" s="11">
        <f t="shared" si="14"/>
        <v>0.03</v>
      </c>
    </row>
    <row r="179" spans="1:11" ht="15" customHeight="1" x14ac:dyDescent="0.2">
      <c r="A179" s="5" t="s">
        <v>11</v>
      </c>
      <c r="B179" s="6">
        <v>42532</v>
      </c>
      <c r="C179" s="5">
        <v>62501300</v>
      </c>
      <c r="D179" s="7" t="s">
        <v>40</v>
      </c>
      <c r="E179" s="8" t="s">
        <v>133</v>
      </c>
      <c r="F179" s="9">
        <v>1</v>
      </c>
      <c r="G179" s="9">
        <v>0</v>
      </c>
      <c r="H179" s="10">
        <v>5.5E-2</v>
      </c>
      <c r="I179" s="9">
        <f t="shared" si="13"/>
        <v>0.06</v>
      </c>
      <c r="J179" s="9">
        <f t="array" ref="J179">SUM(IF(($B179='POINTAGE COMPTES TVA'!B:B)*(ROUNDDOWN($I179,1)='POINTAGE COMPTES TVA'!H:H),'POINTAGE COMPTES TVA'!H:H,"erre"))</f>
        <v>0</v>
      </c>
      <c r="K179" s="11">
        <f t="shared" si="14"/>
        <v>0.06</v>
      </c>
    </row>
    <row r="180" spans="1:11" ht="15" customHeight="1" x14ac:dyDescent="0.2">
      <c r="A180" s="5" t="s">
        <v>11</v>
      </c>
      <c r="B180" s="6">
        <v>42532</v>
      </c>
      <c r="C180" s="5">
        <v>62501300</v>
      </c>
      <c r="D180" s="7" t="s">
        <v>40</v>
      </c>
      <c r="E180" s="8" t="s">
        <v>133</v>
      </c>
      <c r="F180" s="9">
        <v>2.91</v>
      </c>
      <c r="G180" s="9">
        <v>0</v>
      </c>
      <c r="H180" s="10">
        <v>5.5E-2</v>
      </c>
      <c r="I180" s="9">
        <f t="shared" si="13"/>
        <v>0.16</v>
      </c>
      <c r="J180" s="9">
        <f t="array" ref="J180">SUM(IF(($B180='POINTAGE COMPTES TVA'!B:B)*(ROUNDDOWN($I180,1)='POINTAGE COMPTES TVA'!H:H),'POINTAGE COMPTES TVA'!H:H,"erre"))</f>
        <v>0.1</v>
      </c>
      <c r="K180" s="11">
        <f t="shared" si="14"/>
        <v>0.06</v>
      </c>
    </row>
    <row r="181" spans="1:11" ht="15" customHeight="1" x14ac:dyDescent="0.2">
      <c r="A181" s="5" t="s">
        <v>11</v>
      </c>
      <c r="B181" s="6">
        <v>42081</v>
      </c>
      <c r="C181" s="5">
        <v>62501300</v>
      </c>
      <c r="D181" s="7" t="s">
        <v>40</v>
      </c>
      <c r="E181" s="8" t="s">
        <v>41</v>
      </c>
      <c r="F181" s="9">
        <v>32.08</v>
      </c>
      <c r="G181" s="9">
        <v>0</v>
      </c>
      <c r="H181" s="10">
        <v>5.5E-2</v>
      </c>
      <c r="I181" s="9">
        <f t="shared" si="13"/>
        <v>1.76</v>
      </c>
      <c r="J181" s="9">
        <f t="array" ref="J181">SUM(IF(($B181='POINTAGE COMPTES TVA'!B:B)*(ROUNDDOWN($I181,1)='POINTAGE COMPTES TVA'!H:H),'POINTAGE COMPTES TVA'!H:H,"erre"))</f>
        <v>0</v>
      </c>
      <c r="K181" s="11">
        <f>IF(ISBLANK($I181),"",IF(ROUND($I181,2)=ROUND(J181,2),"",$I181-$J181))</f>
        <v>1.76</v>
      </c>
    </row>
    <row r="182" spans="1:11" ht="15" customHeight="1" x14ac:dyDescent="0.2">
      <c r="A182" s="5" t="s">
        <v>11</v>
      </c>
      <c r="B182" s="6">
        <v>42085</v>
      </c>
      <c r="C182" s="5">
        <v>62501300</v>
      </c>
      <c r="D182" s="7" t="s">
        <v>40</v>
      </c>
      <c r="E182" s="8" t="s">
        <v>41</v>
      </c>
      <c r="F182" s="9">
        <v>32.08</v>
      </c>
      <c r="G182" s="9">
        <v>0</v>
      </c>
      <c r="H182" s="10">
        <v>5.5E-2</v>
      </c>
      <c r="I182" s="9">
        <f t="shared" si="13"/>
        <v>1.76</v>
      </c>
      <c r="J182" s="9">
        <f t="array" ref="J182">SUM(IF(($B182='POINTAGE COMPTES TVA'!B:B)*(ROUNDDOWN($I182,1)='POINTAGE COMPTES TVA'!H:H),'POINTAGE COMPTES TVA'!H:H,"erre"))</f>
        <v>0</v>
      </c>
      <c r="K182" s="11">
        <f t="shared" ref="K182:K202" si="15">I182-J182</f>
        <v>1.76</v>
      </c>
    </row>
    <row r="183" spans="1:11" ht="15" customHeight="1" x14ac:dyDescent="0.2">
      <c r="A183" s="5" t="s">
        <v>11</v>
      </c>
      <c r="B183" s="6">
        <v>42190</v>
      </c>
      <c r="C183" s="5">
        <v>62501300</v>
      </c>
      <c r="D183" s="7" t="s">
        <v>40</v>
      </c>
      <c r="E183" s="8" t="s">
        <v>41</v>
      </c>
      <c r="F183" s="9">
        <v>20.41</v>
      </c>
      <c r="G183" s="9">
        <v>0</v>
      </c>
      <c r="H183" s="10">
        <v>5.5E-2</v>
      </c>
      <c r="I183" s="9">
        <f t="shared" si="13"/>
        <v>1.1200000000000001</v>
      </c>
      <c r="J183" s="9">
        <f t="array" ref="J183">SUM(IF(($B183='POINTAGE COMPTES TVA'!B:B)*(ROUNDDOWN($I183,1)='POINTAGE COMPTES TVA'!H:H),'POINTAGE COMPTES TVA'!H:H,"erre"))</f>
        <v>0</v>
      </c>
      <c r="K183" s="11">
        <f t="shared" si="15"/>
        <v>1.1200000000000001</v>
      </c>
    </row>
    <row r="184" spans="1:11" ht="15" customHeight="1" x14ac:dyDescent="0.2">
      <c r="A184" s="5" t="s">
        <v>11</v>
      </c>
      <c r="B184" s="6">
        <v>42487</v>
      </c>
      <c r="C184" s="5">
        <v>62500000</v>
      </c>
      <c r="D184" s="7" t="s">
        <v>107</v>
      </c>
      <c r="E184" s="8" t="s">
        <v>41</v>
      </c>
      <c r="F184" s="9">
        <v>20.5</v>
      </c>
      <c r="G184" s="9">
        <v>0</v>
      </c>
      <c r="H184" s="10">
        <v>0.2</v>
      </c>
      <c r="I184" s="9">
        <f t="shared" si="13"/>
        <v>4.0999999999999996</v>
      </c>
      <c r="J184" s="9">
        <f t="array" ref="J184">SUM(IF(($B184='POINTAGE COMPTES TVA'!B:B)*(ROUNDDOWN($I184,1)='POINTAGE COMPTES TVA'!H:H),'POINTAGE COMPTES TVA'!H:H,"erre"))</f>
        <v>4.0999999999999996</v>
      </c>
      <c r="K184" s="11">
        <f t="shared" si="15"/>
        <v>0</v>
      </c>
    </row>
    <row r="185" spans="1:11" ht="15" customHeight="1" x14ac:dyDescent="0.2">
      <c r="A185" s="5" t="s">
        <v>11</v>
      </c>
      <c r="B185" s="6">
        <v>42524</v>
      </c>
      <c r="C185" s="5">
        <v>62500000</v>
      </c>
      <c r="D185" s="7" t="s">
        <v>107</v>
      </c>
      <c r="E185" s="8" t="s">
        <v>41</v>
      </c>
      <c r="F185" s="9">
        <v>20.5</v>
      </c>
      <c r="G185" s="9">
        <v>0</v>
      </c>
      <c r="H185" s="10">
        <v>0.2</v>
      </c>
      <c r="I185" s="9">
        <f t="shared" si="13"/>
        <v>4.0999999999999996</v>
      </c>
      <c r="J185" s="9">
        <f t="array" ref="J185">SUM(IF(($B185='POINTAGE COMPTES TVA'!B:B)*(ROUNDDOWN($I185,1)='POINTAGE COMPTES TVA'!H:H),'POINTAGE COMPTES TVA'!H:H,"erre"))</f>
        <v>4.0999999999999996</v>
      </c>
      <c r="K185" s="11">
        <f t="shared" si="15"/>
        <v>0</v>
      </c>
    </row>
    <row r="186" spans="1:11" ht="15" customHeight="1" x14ac:dyDescent="0.2">
      <c r="A186" s="5" t="s">
        <v>11</v>
      </c>
      <c r="B186" s="6">
        <v>42530</v>
      </c>
      <c r="C186" s="5">
        <v>62501300</v>
      </c>
      <c r="D186" s="7" t="s">
        <v>40</v>
      </c>
      <c r="E186" s="8" t="s">
        <v>144</v>
      </c>
      <c r="F186" s="9">
        <v>3</v>
      </c>
      <c r="G186" s="9">
        <v>0</v>
      </c>
      <c r="H186" s="10">
        <v>5.5E-2</v>
      </c>
      <c r="I186" s="9">
        <f t="shared" si="13"/>
        <v>0.17</v>
      </c>
      <c r="J186" s="9">
        <f t="array" ref="J186">SUM(IF(($B186='POINTAGE COMPTES TVA'!B:B)*(ROUNDDOWN($I186,1)='POINTAGE COMPTES TVA'!H:H),'POINTAGE COMPTES TVA'!H:H,"erre"))</f>
        <v>0</v>
      </c>
      <c r="K186" s="11">
        <f t="shared" si="15"/>
        <v>0.17</v>
      </c>
    </row>
    <row r="187" spans="1:11" ht="15" customHeight="1" x14ac:dyDescent="0.2">
      <c r="A187" s="5" t="s">
        <v>11</v>
      </c>
      <c r="B187" s="6">
        <v>42530</v>
      </c>
      <c r="C187" s="5">
        <v>62501300</v>
      </c>
      <c r="D187" s="7" t="s">
        <v>40</v>
      </c>
      <c r="E187" s="8" t="s">
        <v>144</v>
      </c>
      <c r="F187" s="9">
        <v>3</v>
      </c>
      <c r="G187" s="9">
        <v>0</v>
      </c>
      <c r="H187" s="10">
        <v>5.5E-2</v>
      </c>
      <c r="I187" s="9">
        <f t="shared" si="13"/>
        <v>0.17</v>
      </c>
      <c r="J187" s="9">
        <f t="array" ref="J187">SUM(IF(($B187='POINTAGE COMPTES TVA'!B:B)*(ROUNDDOWN($I187,1)='POINTAGE COMPTES TVA'!H:H),'POINTAGE COMPTES TVA'!H:H,"erre"))</f>
        <v>0</v>
      </c>
      <c r="K187" s="11">
        <f t="shared" si="15"/>
        <v>0.17</v>
      </c>
    </row>
    <row r="188" spans="1:11" ht="15" customHeight="1" x14ac:dyDescent="0.2">
      <c r="A188" s="5" t="s">
        <v>11</v>
      </c>
      <c r="B188" s="6">
        <v>42532</v>
      </c>
      <c r="C188" s="5">
        <v>62501300</v>
      </c>
      <c r="D188" s="7" t="s">
        <v>40</v>
      </c>
      <c r="E188" s="8" t="s">
        <v>144</v>
      </c>
      <c r="F188" s="9">
        <v>3</v>
      </c>
      <c r="G188" s="9">
        <v>0</v>
      </c>
      <c r="H188" s="10">
        <v>5.5E-2</v>
      </c>
      <c r="I188" s="9">
        <f t="shared" si="13"/>
        <v>0.17</v>
      </c>
      <c r="J188" s="9">
        <f t="array" ref="J188">SUM(IF(($B188='POINTAGE COMPTES TVA'!B:B)*(ROUNDDOWN($I188,1)='POINTAGE COMPTES TVA'!H:H),'POINTAGE COMPTES TVA'!H:H,"erre"))</f>
        <v>0.1</v>
      </c>
      <c r="K188" s="11">
        <f t="shared" si="15"/>
        <v>7.0000000000000007E-2</v>
      </c>
    </row>
    <row r="189" spans="1:11" ht="15" customHeight="1" x14ac:dyDescent="0.2">
      <c r="A189" s="5" t="s">
        <v>11</v>
      </c>
      <c r="B189" s="6">
        <v>42532</v>
      </c>
      <c r="C189" s="5">
        <v>62501300</v>
      </c>
      <c r="D189" s="7" t="s">
        <v>40</v>
      </c>
      <c r="E189" s="8" t="s">
        <v>144</v>
      </c>
      <c r="F189" s="9">
        <v>3</v>
      </c>
      <c r="G189" s="9">
        <v>0</v>
      </c>
      <c r="H189" s="10">
        <v>5.5E-2</v>
      </c>
      <c r="I189" s="9">
        <f t="shared" si="13"/>
        <v>0.17</v>
      </c>
      <c r="J189" s="9">
        <f t="array" ref="J189">SUM(IF(($B189='POINTAGE COMPTES TVA'!B:B)*(ROUNDDOWN($I189,1)='POINTAGE COMPTES TVA'!H:H),'POINTAGE COMPTES TVA'!H:H,"erre"))</f>
        <v>0.1</v>
      </c>
      <c r="K189" s="11">
        <f t="shared" si="15"/>
        <v>7.0000000000000007E-2</v>
      </c>
    </row>
    <row r="190" spans="1:11" ht="15" customHeight="1" x14ac:dyDescent="0.2">
      <c r="A190" s="5" t="s">
        <v>11</v>
      </c>
      <c r="B190" s="6">
        <v>42532</v>
      </c>
      <c r="C190" s="5">
        <v>62501300</v>
      </c>
      <c r="D190" s="7" t="s">
        <v>40</v>
      </c>
      <c r="E190" s="8" t="s">
        <v>152</v>
      </c>
      <c r="F190" s="9">
        <v>9.92</v>
      </c>
      <c r="G190" s="9">
        <v>0</v>
      </c>
      <c r="H190" s="10">
        <v>5.5E-2</v>
      </c>
      <c r="I190" s="9">
        <f t="shared" si="13"/>
        <v>0.55000000000000004</v>
      </c>
      <c r="J190" s="9">
        <f t="array" ref="J190">SUM(IF(($B190='POINTAGE COMPTES TVA'!B:B)*(ROUNDDOWN($I190,1)='POINTAGE COMPTES TVA'!H:H),'POINTAGE COMPTES TVA'!H:H,"erre"))</f>
        <v>1</v>
      </c>
      <c r="K190" s="11">
        <f t="shared" si="15"/>
        <v>-0.44999999999999996</v>
      </c>
    </row>
    <row r="191" spans="1:11" ht="15" customHeight="1" x14ac:dyDescent="0.2">
      <c r="A191" s="5" t="s">
        <v>11</v>
      </c>
      <c r="B191" s="6">
        <v>42532</v>
      </c>
      <c r="C191" s="5">
        <v>62501300</v>
      </c>
      <c r="D191" s="7" t="s">
        <v>40</v>
      </c>
      <c r="E191" s="8" t="s">
        <v>152</v>
      </c>
      <c r="F191" s="9">
        <v>26.92</v>
      </c>
      <c r="G191" s="9">
        <v>0</v>
      </c>
      <c r="H191" s="10">
        <v>5.5E-2</v>
      </c>
      <c r="I191" s="9">
        <f t="shared" si="13"/>
        <v>1.48</v>
      </c>
      <c r="J191" s="9">
        <f t="array" ref="J191">SUM(IF(($B191='POINTAGE COMPTES TVA'!B:B)*(ROUNDDOWN($I191,1)='POINTAGE COMPTES TVA'!H:H),'POINTAGE COMPTES TVA'!H:H,"erre"))</f>
        <v>0</v>
      </c>
      <c r="K191" s="11">
        <f t="shared" si="15"/>
        <v>1.48</v>
      </c>
    </row>
    <row r="192" spans="1:11" ht="15" customHeight="1" x14ac:dyDescent="0.2">
      <c r="A192" s="5" t="s">
        <v>11</v>
      </c>
      <c r="B192" s="6">
        <v>42532</v>
      </c>
      <c r="C192" s="5">
        <v>62501300</v>
      </c>
      <c r="D192" s="7" t="s">
        <v>40</v>
      </c>
      <c r="E192" s="8" t="s">
        <v>152</v>
      </c>
      <c r="F192" s="9">
        <v>0.75</v>
      </c>
      <c r="G192" s="9">
        <v>0</v>
      </c>
      <c r="H192" s="10">
        <v>5.5E-2</v>
      </c>
      <c r="I192" s="9">
        <f t="shared" si="13"/>
        <v>0.04</v>
      </c>
      <c r="J192" s="9">
        <f t="array" ref="J192">SUM(IF(($B192='POINTAGE COMPTES TVA'!B:B)*(ROUNDDOWN($I192,1)='POINTAGE COMPTES TVA'!H:H),'POINTAGE COMPTES TVA'!H:H,"erre"))</f>
        <v>0</v>
      </c>
      <c r="K192" s="11">
        <f t="shared" si="15"/>
        <v>0.04</v>
      </c>
    </row>
    <row r="193" spans="1:11" ht="15" customHeight="1" x14ac:dyDescent="0.2">
      <c r="A193" s="5" t="s">
        <v>11</v>
      </c>
      <c r="B193" s="6">
        <v>42533</v>
      </c>
      <c r="C193" s="5">
        <v>62501300</v>
      </c>
      <c r="D193" s="7" t="s">
        <v>40</v>
      </c>
      <c r="E193" s="8" t="s">
        <v>152</v>
      </c>
      <c r="F193" s="9">
        <v>9</v>
      </c>
      <c r="G193" s="9">
        <v>0</v>
      </c>
      <c r="H193" s="10">
        <v>5.5E-2</v>
      </c>
      <c r="I193" s="9">
        <f t="shared" si="13"/>
        <v>0.5</v>
      </c>
      <c r="J193" s="9">
        <f t="array" ref="J193">SUM(IF(($B193='POINTAGE COMPTES TVA'!B:B)*(ROUNDDOWN($I193,1)='POINTAGE COMPTES TVA'!H:H),'POINTAGE COMPTES TVA'!H:H,"erre"))</f>
        <v>0</v>
      </c>
      <c r="K193" s="11">
        <f t="shared" si="15"/>
        <v>0.5</v>
      </c>
    </row>
    <row r="194" spans="1:11" ht="15" customHeight="1" x14ac:dyDescent="0.2">
      <c r="A194" s="5" t="s">
        <v>11</v>
      </c>
      <c r="B194" s="6">
        <v>42558</v>
      </c>
      <c r="C194" s="5">
        <v>62500000</v>
      </c>
      <c r="D194" s="7" t="s">
        <v>107</v>
      </c>
      <c r="E194" s="8" t="s">
        <v>173</v>
      </c>
      <c r="F194" s="9">
        <v>10.08</v>
      </c>
      <c r="G194" s="9">
        <v>0</v>
      </c>
      <c r="H194" s="10">
        <v>0.2</v>
      </c>
      <c r="I194" s="9">
        <f t="shared" si="13"/>
        <v>2.02</v>
      </c>
      <c r="J194" s="9">
        <f t="array" ref="J194">SUM(IF(($B194='POINTAGE COMPTES TVA'!B:B)*(ROUNDDOWN($I194,1)='POINTAGE COMPTES TVA'!H:H),'POINTAGE COMPTES TVA'!H:H,"erre"))</f>
        <v>2</v>
      </c>
      <c r="K194" s="11">
        <f t="shared" si="15"/>
        <v>2.0000000000000018E-2</v>
      </c>
    </row>
    <row r="195" spans="1:11" ht="15" customHeight="1" x14ac:dyDescent="0.2">
      <c r="A195" s="5" t="s">
        <v>11</v>
      </c>
      <c r="B195" s="6">
        <v>42533</v>
      </c>
      <c r="C195" s="5">
        <v>62501300</v>
      </c>
      <c r="D195" s="7" t="s">
        <v>40</v>
      </c>
      <c r="E195" s="8" t="s">
        <v>155</v>
      </c>
      <c r="F195" s="9">
        <v>13.58</v>
      </c>
      <c r="G195" s="9">
        <v>0</v>
      </c>
      <c r="H195" s="10">
        <v>5.5E-2</v>
      </c>
      <c r="I195" s="9">
        <f t="shared" si="13"/>
        <v>0.75</v>
      </c>
      <c r="J195" s="9">
        <f t="array" ref="J195">SUM(IF(($B195='POINTAGE COMPTES TVA'!B:B)*(ROUNDDOWN($I195,1)='POINTAGE COMPTES TVA'!H:H),'POINTAGE COMPTES TVA'!H:H,"erre"))</f>
        <v>0</v>
      </c>
      <c r="K195" s="11">
        <f t="shared" si="15"/>
        <v>0.75</v>
      </c>
    </row>
    <row r="196" spans="1:11" ht="15" customHeight="1" x14ac:dyDescent="0.2">
      <c r="A196" s="5" t="s">
        <v>11</v>
      </c>
      <c r="B196" s="6">
        <v>42190</v>
      </c>
      <c r="C196" s="5">
        <v>62501300</v>
      </c>
      <c r="D196" s="7" t="s">
        <v>40</v>
      </c>
      <c r="E196" s="8" t="s">
        <v>81</v>
      </c>
      <c r="F196" s="9">
        <v>34.58</v>
      </c>
      <c r="G196" s="9">
        <v>0</v>
      </c>
      <c r="H196" s="10">
        <v>5.5E-2</v>
      </c>
      <c r="I196" s="9">
        <f t="shared" si="13"/>
        <v>1.9</v>
      </c>
      <c r="J196" s="9">
        <f t="array" ref="J196">SUM(IF(($B196='POINTAGE COMPTES TVA'!B:B)*(ROUNDDOWN($I196,1)='POINTAGE COMPTES TVA'!H:H),'POINTAGE COMPTES TVA'!H:H,"erre"))</f>
        <v>0</v>
      </c>
      <c r="K196" s="11">
        <f t="shared" si="15"/>
        <v>1.9</v>
      </c>
    </row>
    <row r="197" spans="1:11" ht="15" customHeight="1" x14ac:dyDescent="0.2">
      <c r="A197" s="5" t="s">
        <v>11</v>
      </c>
      <c r="B197" s="6">
        <v>42414</v>
      </c>
      <c r="C197" s="5">
        <v>62500000</v>
      </c>
      <c r="D197" s="7" t="s">
        <v>107</v>
      </c>
      <c r="E197" s="8" t="s">
        <v>81</v>
      </c>
      <c r="F197" s="9">
        <v>10.17</v>
      </c>
      <c r="G197" s="9">
        <v>0</v>
      </c>
      <c r="H197" s="10">
        <v>0.2</v>
      </c>
      <c r="I197" s="9">
        <f t="shared" si="13"/>
        <v>2.0299999999999998</v>
      </c>
      <c r="J197" s="9">
        <f t="array" ref="J197">SUM(IF(($B197='POINTAGE COMPTES TVA'!B:B)*(ROUNDDOWN($I197,1)='POINTAGE COMPTES TVA'!H:H),'POINTAGE COMPTES TVA'!H:H,"erre"))</f>
        <v>2</v>
      </c>
      <c r="K197" s="11">
        <f t="shared" si="15"/>
        <v>2.9999999999999805E-2</v>
      </c>
    </row>
    <row r="198" spans="1:11" ht="15" customHeight="1" x14ac:dyDescent="0.2">
      <c r="A198" s="5" t="s">
        <v>11</v>
      </c>
      <c r="B198" s="6">
        <v>42487</v>
      </c>
      <c r="C198" s="5">
        <v>62500000</v>
      </c>
      <c r="D198" s="7" t="s">
        <v>107</v>
      </c>
      <c r="E198" s="8" t="s">
        <v>81</v>
      </c>
      <c r="F198" s="9">
        <v>34.92</v>
      </c>
      <c r="G198" s="9">
        <v>0</v>
      </c>
      <c r="H198" s="10">
        <v>0.2</v>
      </c>
      <c r="I198" s="9">
        <f t="shared" si="13"/>
        <v>6.98</v>
      </c>
      <c r="J198" s="9">
        <f t="array" ref="J198">SUM(IF(($B198='POINTAGE COMPTES TVA'!B:B)*(ROUNDDOWN($I198,1)='POINTAGE COMPTES TVA'!H:H),'POINTAGE COMPTES TVA'!H:H,"erre"))</f>
        <v>6.9</v>
      </c>
      <c r="K198" s="11">
        <f t="shared" si="15"/>
        <v>8.0000000000000071E-2</v>
      </c>
    </row>
    <row r="199" spans="1:11" ht="15" customHeight="1" x14ac:dyDescent="0.2">
      <c r="A199" s="5" t="s">
        <v>11</v>
      </c>
      <c r="B199" s="6">
        <v>42488</v>
      </c>
      <c r="C199" s="5">
        <v>62500000</v>
      </c>
      <c r="D199" s="7" t="s">
        <v>107</v>
      </c>
      <c r="E199" s="8" t="s">
        <v>81</v>
      </c>
      <c r="F199" s="9">
        <v>12.75</v>
      </c>
      <c r="G199" s="9">
        <v>0</v>
      </c>
      <c r="H199" s="10">
        <v>0.2</v>
      </c>
      <c r="I199" s="9">
        <f t="shared" si="13"/>
        <v>2.5499999999999998</v>
      </c>
      <c r="J199" s="9">
        <f t="array" ref="J199">SUM(IF(($B199='POINTAGE COMPTES TVA'!B:B)*(ROUNDDOWN($I199,1)='POINTAGE COMPTES TVA'!H:H),'POINTAGE COMPTES TVA'!H:H,"erre"))</f>
        <v>2.5</v>
      </c>
      <c r="K199" s="11">
        <f t="shared" si="15"/>
        <v>4.9999999999999822E-2</v>
      </c>
    </row>
    <row r="200" spans="1:11" ht="15" customHeight="1" x14ac:dyDescent="0.2">
      <c r="A200" s="5" t="s">
        <v>11</v>
      </c>
      <c r="B200" s="6">
        <v>42541</v>
      </c>
      <c r="C200" s="5">
        <v>62500000</v>
      </c>
      <c r="D200" s="7" t="s">
        <v>107</v>
      </c>
      <c r="E200" s="8" t="s">
        <v>81</v>
      </c>
      <c r="F200" s="9">
        <v>13.58</v>
      </c>
      <c r="G200" s="9">
        <v>0</v>
      </c>
      <c r="H200" s="10">
        <v>0.2</v>
      </c>
      <c r="I200" s="9">
        <f t="shared" si="13"/>
        <v>2.72</v>
      </c>
      <c r="J200" s="9">
        <f t="array" ref="J200">SUM(IF(($B200='POINTAGE COMPTES TVA'!B:B)*(ROUNDDOWN($I200,1)='POINTAGE COMPTES TVA'!H:H),'POINTAGE COMPTES TVA'!H:H,"erre"))</f>
        <v>2.7</v>
      </c>
      <c r="K200" s="11">
        <f t="shared" si="15"/>
        <v>2.0000000000000018E-2</v>
      </c>
    </row>
    <row r="201" spans="1:11" ht="15" customHeight="1" x14ac:dyDescent="0.2">
      <c r="A201" s="5" t="s">
        <v>11</v>
      </c>
      <c r="B201" s="6">
        <v>42516</v>
      </c>
      <c r="C201" s="5">
        <v>62500000</v>
      </c>
      <c r="D201" s="7" t="s">
        <v>107</v>
      </c>
      <c r="E201" s="8" t="s">
        <v>122</v>
      </c>
      <c r="F201" s="9">
        <v>13.58</v>
      </c>
      <c r="G201" s="9">
        <v>0</v>
      </c>
      <c r="H201" s="10">
        <v>0.2</v>
      </c>
      <c r="I201" s="9">
        <f t="shared" si="13"/>
        <v>2.72</v>
      </c>
      <c r="J201" s="9">
        <f t="array" ref="J201">SUM(IF(($B201='POINTAGE COMPTES TVA'!B:B)*(ROUNDDOWN($I201,1)='POINTAGE COMPTES TVA'!H:H),'POINTAGE COMPTES TVA'!H:H,"erre"))</f>
        <v>2.7</v>
      </c>
      <c r="K201" s="11">
        <f t="shared" si="15"/>
        <v>2.0000000000000018E-2</v>
      </c>
    </row>
    <row r="202" spans="1:11" ht="15" customHeight="1" x14ac:dyDescent="0.2">
      <c r="A202" s="5" t="s">
        <v>11</v>
      </c>
      <c r="B202" s="6">
        <v>42516</v>
      </c>
      <c r="C202" s="5">
        <v>62500000</v>
      </c>
      <c r="D202" s="7" t="s">
        <v>107</v>
      </c>
      <c r="E202" s="8" t="s">
        <v>122</v>
      </c>
      <c r="F202" s="9">
        <v>5.08</v>
      </c>
      <c r="G202" s="9">
        <v>0</v>
      </c>
      <c r="H202" s="10">
        <v>0.2</v>
      </c>
      <c r="I202" s="9">
        <f t="shared" si="13"/>
        <v>1.02</v>
      </c>
      <c r="J202" s="9">
        <f t="array" ref="J202">SUM(IF(($B202='POINTAGE COMPTES TVA'!B:B)*(ROUNDDOWN($I202,1)='POINTAGE COMPTES TVA'!H:H),'POINTAGE COMPTES TVA'!H:H,"erre"))</f>
        <v>1</v>
      </c>
      <c r="K202" s="11">
        <f t="shared" si="15"/>
        <v>2.0000000000000018E-2</v>
      </c>
    </row>
    <row r="203" spans="1:11" ht="15" customHeight="1" x14ac:dyDescent="0.2">
      <c r="A203" s="5" t="s">
        <v>11</v>
      </c>
      <c r="B203" s="6">
        <v>42081</v>
      </c>
      <c r="C203" s="5">
        <v>62501300</v>
      </c>
      <c r="D203" s="7" t="s">
        <v>40</v>
      </c>
      <c r="E203" s="8" t="s">
        <v>42</v>
      </c>
      <c r="F203" s="9">
        <v>18.079999999999998</v>
      </c>
      <c r="G203" s="9">
        <v>0</v>
      </c>
      <c r="H203" s="10">
        <v>5.5E-2</v>
      </c>
      <c r="I203" s="9">
        <f t="shared" si="13"/>
        <v>0.99</v>
      </c>
      <c r="J203" s="9">
        <f t="array" ref="J203">SUM(IF(($B203='POINTAGE COMPTES TVA'!B:B)*(ROUNDDOWN($I203,1)='POINTAGE COMPTES TVA'!H:H),'POINTAGE COMPTES TVA'!H:H,"erre"))</f>
        <v>0</v>
      </c>
      <c r="K203" s="11">
        <f>IF(ISBLANK($I203),"",IF(ROUND($I203,2)=ROUND(J203,2),"",$I203-$J203))</f>
        <v>0.99</v>
      </c>
    </row>
    <row r="204" spans="1:11" ht="15" customHeight="1" x14ac:dyDescent="0.2">
      <c r="A204" s="5" t="s">
        <v>11</v>
      </c>
      <c r="B204" s="6">
        <v>42081</v>
      </c>
      <c r="C204" s="5">
        <v>62501300</v>
      </c>
      <c r="D204" s="7" t="s">
        <v>40</v>
      </c>
      <c r="E204" s="8" t="s">
        <v>42</v>
      </c>
      <c r="F204" s="9">
        <v>3.75</v>
      </c>
      <c r="G204" s="9">
        <v>0</v>
      </c>
      <c r="H204" s="10">
        <v>5.5E-2</v>
      </c>
      <c r="I204" s="9">
        <f t="shared" si="13"/>
        <v>0.21</v>
      </c>
      <c r="J204" s="9">
        <f t="array" ref="J204">SUM(IF(($B204='POINTAGE COMPTES TVA'!B:B)*(ROUNDDOWN($I204,1)='POINTAGE COMPTES TVA'!H:H),'POINTAGE COMPTES TVA'!H:H,"erre"))</f>
        <v>0</v>
      </c>
      <c r="K204" s="11">
        <f t="shared" ref="K204:K225" si="16">I204-J204</f>
        <v>0.21</v>
      </c>
    </row>
    <row r="205" spans="1:11" ht="15" customHeight="1" x14ac:dyDescent="0.2">
      <c r="A205" s="5" t="s">
        <v>11</v>
      </c>
      <c r="B205" s="6">
        <v>42085</v>
      </c>
      <c r="C205" s="5">
        <v>62501300</v>
      </c>
      <c r="D205" s="7" t="s">
        <v>40</v>
      </c>
      <c r="E205" s="8" t="s">
        <v>42</v>
      </c>
      <c r="F205" s="9">
        <v>3.75</v>
      </c>
      <c r="G205" s="9">
        <v>0</v>
      </c>
      <c r="H205" s="10">
        <v>5.5E-2</v>
      </c>
      <c r="I205" s="9">
        <f t="shared" si="13"/>
        <v>0.21</v>
      </c>
      <c r="J205" s="9">
        <f t="array" ref="J205">SUM(IF(($B205='POINTAGE COMPTES TVA'!B:B)*(ROUNDDOWN($I205,1)='POINTAGE COMPTES TVA'!H:H),'POINTAGE COMPTES TVA'!H:H,"erre"))</f>
        <v>0</v>
      </c>
      <c r="K205" s="11">
        <f t="shared" si="16"/>
        <v>0.21</v>
      </c>
    </row>
    <row r="206" spans="1:11" ht="15" customHeight="1" x14ac:dyDescent="0.2">
      <c r="A206" s="5" t="s">
        <v>11</v>
      </c>
      <c r="B206" s="6">
        <v>42085</v>
      </c>
      <c r="C206" s="5">
        <v>62501300</v>
      </c>
      <c r="D206" s="7" t="s">
        <v>40</v>
      </c>
      <c r="E206" s="8" t="s">
        <v>42</v>
      </c>
      <c r="F206" s="9">
        <v>18.079999999999998</v>
      </c>
      <c r="G206" s="9">
        <v>0</v>
      </c>
      <c r="H206" s="10">
        <v>5.5E-2</v>
      </c>
      <c r="I206" s="9">
        <f t="shared" si="13"/>
        <v>0.99</v>
      </c>
      <c r="J206" s="9">
        <f t="array" ref="J206">SUM(IF(($B206='POINTAGE COMPTES TVA'!B:B)*(ROUNDDOWN($I206,1)='POINTAGE COMPTES TVA'!H:H),'POINTAGE COMPTES TVA'!H:H,"erre"))</f>
        <v>0</v>
      </c>
      <c r="K206" s="11">
        <f t="shared" si="16"/>
        <v>0.99</v>
      </c>
    </row>
    <row r="207" spans="1:11" ht="15" customHeight="1" x14ac:dyDescent="0.2">
      <c r="A207" s="5" t="s">
        <v>11</v>
      </c>
      <c r="B207" s="6">
        <v>42527</v>
      </c>
      <c r="C207" s="5">
        <v>62500000</v>
      </c>
      <c r="D207" s="7" t="s">
        <v>107</v>
      </c>
      <c r="E207" s="8" t="s">
        <v>42</v>
      </c>
      <c r="F207" s="9">
        <v>0.75</v>
      </c>
      <c r="G207" s="9">
        <v>0</v>
      </c>
      <c r="H207" s="10">
        <v>0.2</v>
      </c>
      <c r="I207" s="9">
        <f t="shared" si="13"/>
        <v>0.15</v>
      </c>
      <c r="J207" s="9">
        <f t="array" ref="J207">SUM(IF(($B207='POINTAGE COMPTES TVA'!B:B)*(ROUNDDOWN($I207,1)='POINTAGE COMPTES TVA'!H:H),'POINTAGE COMPTES TVA'!H:H,"erre"))</f>
        <v>0.1</v>
      </c>
      <c r="K207" s="11">
        <f t="shared" si="16"/>
        <v>4.9999999999999989E-2</v>
      </c>
    </row>
    <row r="208" spans="1:11" ht="15" customHeight="1" x14ac:dyDescent="0.2">
      <c r="A208" s="5" t="s">
        <v>11</v>
      </c>
      <c r="B208" s="6">
        <v>42345</v>
      </c>
      <c r="C208" s="5">
        <v>60700000</v>
      </c>
      <c r="D208" s="7" t="s">
        <v>29</v>
      </c>
      <c r="E208" s="8" t="s">
        <v>91</v>
      </c>
      <c r="F208" s="9">
        <v>5.53</v>
      </c>
      <c r="G208" s="9">
        <v>0</v>
      </c>
      <c r="H208" s="10">
        <v>0.2</v>
      </c>
      <c r="I208" s="9">
        <f t="shared" si="13"/>
        <v>1.1100000000000001</v>
      </c>
      <c r="J208" s="9">
        <f t="array" ref="J208">SUM(IF(($B208='POINTAGE COMPTES TVA'!B:B)*(ROUNDDOWN($I208,1)='POINTAGE COMPTES TVA'!H:H),'POINTAGE COMPTES TVA'!H:H,"erre"))</f>
        <v>0</v>
      </c>
      <c r="K208" s="11">
        <f t="shared" si="16"/>
        <v>1.1100000000000001</v>
      </c>
    </row>
    <row r="209" spans="1:11" ht="15" customHeight="1" x14ac:dyDescent="0.2">
      <c r="A209" s="5" t="s">
        <v>11</v>
      </c>
      <c r="B209" s="6">
        <v>42345</v>
      </c>
      <c r="C209" s="5">
        <v>60800000</v>
      </c>
      <c r="D209" s="7" t="s">
        <v>19</v>
      </c>
      <c r="E209" s="8" t="s">
        <v>91</v>
      </c>
      <c r="F209" s="9">
        <v>2.8</v>
      </c>
      <c r="G209" s="9">
        <v>0</v>
      </c>
      <c r="H209" s="10">
        <v>0.2</v>
      </c>
      <c r="I209" s="9">
        <f t="shared" si="13"/>
        <v>0.56000000000000005</v>
      </c>
      <c r="J209" s="9">
        <f t="array" ref="J209">SUM(IF(($B209='POINTAGE COMPTES TVA'!B:B)*(ROUNDDOWN($I209,1)='POINTAGE COMPTES TVA'!H:H),'POINTAGE COMPTES TVA'!H:H,"erre"))</f>
        <v>0</v>
      </c>
      <c r="K209" s="11">
        <f t="shared" si="16"/>
        <v>0.56000000000000005</v>
      </c>
    </row>
    <row r="210" spans="1:11" ht="15" customHeight="1" x14ac:dyDescent="0.2">
      <c r="A210" s="5" t="s">
        <v>11</v>
      </c>
      <c r="B210" s="6">
        <v>42352</v>
      </c>
      <c r="C210" s="5">
        <v>60700000</v>
      </c>
      <c r="D210" s="7" t="s">
        <v>29</v>
      </c>
      <c r="E210" s="8" t="s">
        <v>91</v>
      </c>
      <c r="F210" s="9">
        <v>46.84</v>
      </c>
      <c r="G210" s="9">
        <v>0</v>
      </c>
      <c r="H210" s="10">
        <v>0.2</v>
      </c>
      <c r="I210" s="9">
        <f t="shared" si="13"/>
        <v>9.3699999999999992</v>
      </c>
      <c r="J210" s="9">
        <f t="array" ref="J210">SUM(IF(($B210='POINTAGE COMPTES TVA'!B:B)*(ROUNDDOWN($I210,1)='POINTAGE COMPTES TVA'!H:H),'POINTAGE COMPTES TVA'!H:H,"erre"))</f>
        <v>0</v>
      </c>
      <c r="K210" s="11">
        <f t="shared" si="16"/>
        <v>9.3699999999999992</v>
      </c>
    </row>
    <row r="211" spans="1:11" ht="15" customHeight="1" x14ac:dyDescent="0.2">
      <c r="A211" s="5" t="s">
        <v>11</v>
      </c>
      <c r="B211" s="6">
        <v>42352</v>
      </c>
      <c r="C211" s="5">
        <v>60800000</v>
      </c>
      <c r="D211" s="7" t="s">
        <v>19</v>
      </c>
      <c r="E211" s="8" t="s">
        <v>91</v>
      </c>
      <c r="F211" s="9">
        <v>3.98</v>
      </c>
      <c r="G211" s="9">
        <v>0</v>
      </c>
      <c r="H211" s="10">
        <v>0.2</v>
      </c>
      <c r="I211" s="9">
        <f t="shared" si="13"/>
        <v>0.8</v>
      </c>
      <c r="J211" s="9">
        <f t="array" ref="J211">SUM(IF(($B211='POINTAGE COMPTES TVA'!B:B)*(ROUNDDOWN($I211,1)='POINTAGE COMPTES TVA'!H:H),'POINTAGE COMPTES TVA'!H:H,"erre"))</f>
        <v>0</v>
      </c>
      <c r="K211" s="11">
        <f t="shared" si="16"/>
        <v>0.8</v>
      </c>
    </row>
    <row r="212" spans="1:11" ht="15" customHeight="1" x14ac:dyDescent="0.2">
      <c r="A212" s="5" t="s">
        <v>11</v>
      </c>
      <c r="B212" s="6">
        <v>42332</v>
      </c>
      <c r="C212" s="5">
        <v>60630000</v>
      </c>
      <c r="D212" s="7" t="s">
        <v>14</v>
      </c>
      <c r="E212" s="8" t="s">
        <v>89</v>
      </c>
      <c r="F212" s="9">
        <v>174</v>
      </c>
      <c r="G212" s="9">
        <v>0</v>
      </c>
      <c r="H212" s="10">
        <v>5.5E-2</v>
      </c>
      <c r="I212" s="9">
        <f t="shared" si="13"/>
        <v>9.57</v>
      </c>
      <c r="J212" s="9">
        <f t="array" ref="J212">SUM(IF(($B212='POINTAGE COMPTES TVA'!B:B)*(ROUNDDOWN($I212,1)='POINTAGE COMPTES TVA'!H:H),'POINTAGE COMPTES TVA'!H:H,"erre"))</f>
        <v>0</v>
      </c>
      <c r="K212" s="11">
        <f t="shared" si="16"/>
        <v>9.57</v>
      </c>
    </row>
    <row r="213" spans="1:11" ht="15" customHeight="1" x14ac:dyDescent="0.2">
      <c r="A213" s="5" t="s">
        <v>11</v>
      </c>
      <c r="B213" s="6">
        <v>42339</v>
      </c>
      <c r="C213" s="5">
        <v>60630000</v>
      </c>
      <c r="D213" s="7" t="s">
        <v>14</v>
      </c>
      <c r="E213" s="8" t="s">
        <v>89</v>
      </c>
      <c r="F213" s="9">
        <v>69</v>
      </c>
      <c r="G213" s="9">
        <v>0</v>
      </c>
      <c r="H213" s="10">
        <v>5.5E-2</v>
      </c>
      <c r="I213" s="9">
        <f t="shared" si="13"/>
        <v>3.8</v>
      </c>
      <c r="J213" s="9">
        <f t="array" ref="J213">SUM(IF(($B213='POINTAGE COMPTES TVA'!B:B)*(ROUNDDOWN($I213,1)='POINTAGE COMPTES TVA'!H:H),'POINTAGE COMPTES TVA'!H:H,"erre"))</f>
        <v>0</v>
      </c>
      <c r="K213" s="11">
        <f t="shared" si="16"/>
        <v>3.8</v>
      </c>
    </row>
    <row r="214" spans="1:11" ht="15" customHeight="1" x14ac:dyDescent="0.2">
      <c r="A214" s="5" t="s">
        <v>11</v>
      </c>
      <c r="B214" s="6">
        <v>42082</v>
      </c>
      <c r="C214" s="5">
        <v>62501000</v>
      </c>
      <c r="D214" s="7" t="s">
        <v>43</v>
      </c>
      <c r="E214" s="8" t="s">
        <v>46</v>
      </c>
      <c r="F214" s="9">
        <v>14.1</v>
      </c>
      <c r="G214" s="9">
        <v>0</v>
      </c>
      <c r="H214" s="10">
        <v>5.5E-2</v>
      </c>
      <c r="I214" s="9">
        <f t="shared" si="13"/>
        <v>0.78</v>
      </c>
      <c r="J214" s="9">
        <f t="array" ref="J214">SUM(IF(($B214='POINTAGE COMPTES TVA'!B:B)*(ROUNDDOWN($I214,1)='POINTAGE COMPTES TVA'!H:H),'POINTAGE COMPTES TVA'!H:H,"erre"))</f>
        <v>0</v>
      </c>
      <c r="K214" s="11">
        <f t="shared" si="16"/>
        <v>0.78</v>
      </c>
    </row>
    <row r="215" spans="1:11" ht="15" customHeight="1" x14ac:dyDescent="0.2">
      <c r="A215" s="5" t="s">
        <v>11</v>
      </c>
      <c r="B215" s="6">
        <v>42552</v>
      </c>
      <c r="C215" s="5">
        <v>60630000</v>
      </c>
      <c r="D215" s="7" t="s">
        <v>14</v>
      </c>
      <c r="E215" s="8" t="s">
        <v>170</v>
      </c>
      <c r="F215" s="9">
        <v>106</v>
      </c>
      <c r="G215" s="9">
        <v>0</v>
      </c>
      <c r="H215" s="10">
        <v>5.5E-2</v>
      </c>
      <c r="I215" s="9">
        <f t="shared" si="13"/>
        <v>5.83</v>
      </c>
      <c r="J215" s="9">
        <f t="array" ref="J215">SUM(IF(($B215='POINTAGE COMPTES TVA'!B:B)*(ROUNDDOWN($I215,1)='POINTAGE COMPTES TVA'!H:H),'POINTAGE COMPTES TVA'!H:H,"erre"))</f>
        <v>0</v>
      </c>
      <c r="K215" s="11">
        <f t="shared" si="16"/>
        <v>5.83</v>
      </c>
    </row>
    <row r="216" spans="1:11" ht="15" customHeight="1" x14ac:dyDescent="0.2">
      <c r="A216" s="5" t="s">
        <v>11</v>
      </c>
      <c r="B216" s="6">
        <v>42324</v>
      </c>
      <c r="C216" s="5">
        <v>62511000</v>
      </c>
      <c r="D216" s="7" t="s">
        <v>48</v>
      </c>
      <c r="E216" s="8" t="s">
        <v>86</v>
      </c>
      <c r="F216" s="9">
        <v>22.64</v>
      </c>
      <c r="G216" s="9">
        <v>0</v>
      </c>
      <c r="H216" s="10">
        <v>0.1</v>
      </c>
      <c r="I216" s="9">
        <f t="shared" si="13"/>
        <v>2.2599999999999998</v>
      </c>
      <c r="J216" s="9">
        <f t="array" ref="J216">SUM(IF(($B216='POINTAGE COMPTES TVA'!B:B)*(ROUNDDOWN($I216,1)='POINTAGE COMPTES TVA'!H:H),'POINTAGE COMPTES TVA'!H:H,"erre"))</f>
        <v>2.2000000000000002</v>
      </c>
      <c r="K216" s="11">
        <f t="shared" si="16"/>
        <v>5.9999999999999609E-2</v>
      </c>
    </row>
    <row r="217" spans="1:11" ht="15" customHeight="1" x14ac:dyDescent="0.2">
      <c r="A217" s="5" t="s">
        <v>11</v>
      </c>
      <c r="B217" s="6">
        <v>42433</v>
      </c>
      <c r="C217" s="5">
        <v>62511000</v>
      </c>
      <c r="D217" s="7" t="s">
        <v>48</v>
      </c>
      <c r="E217" s="8" t="s">
        <v>86</v>
      </c>
      <c r="F217" s="9">
        <v>31.09</v>
      </c>
      <c r="G217" s="9">
        <v>0</v>
      </c>
      <c r="H217" s="10">
        <v>0.1</v>
      </c>
      <c r="I217" s="9">
        <f t="shared" si="13"/>
        <v>3.11</v>
      </c>
      <c r="J217" s="9">
        <f t="array" ref="J217">SUM(IF(($B217='POINTAGE COMPTES TVA'!B:B)*(ROUNDDOWN($I217,1)='POINTAGE COMPTES TVA'!H:H),'POINTAGE COMPTES TVA'!H:H,"erre"))</f>
        <v>3.1</v>
      </c>
      <c r="K217" s="11">
        <f t="shared" si="16"/>
        <v>9.9999999999997868E-3</v>
      </c>
    </row>
    <row r="218" spans="1:11" ht="15" customHeight="1" x14ac:dyDescent="0.2">
      <c r="A218" s="5" t="s">
        <v>11</v>
      </c>
      <c r="B218" s="6">
        <v>42637</v>
      </c>
      <c r="C218" s="5">
        <v>62511000</v>
      </c>
      <c r="D218" s="7" t="s">
        <v>48</v>
      </c>
      <c r="E218" s="8" t="s">
        <v>182</v>
      </c>
      <c r="F218" s="9">
        <v>31.55</v>
      </c>
      <c r="G218" s="9">
        <v>0</v>
      </c>
      <c r="H218" s="10">
        <v>0.1</v>
      </c>
      <c r="I218" s="9">
        <f t="shared" si="13"/>
        <v>3.16</v>
      </c>
      <c r="J218" s="9">
        <f t="array" ref="J218">SUM(IF(($B218='POINTAGE COMPTES TVA'!B:B)*(ROUNDDOWN($I218,1)='POINTAGE COMPTES TVA'!H:H),'POINTAGE COMPTES TVA'!H:H,"erre"))</f>
        <v>3.1</v>
      </c>
      <c r="K218" s="11">
        <f t="shared" si="16"/>
        <v>6.0000000000000053E-2</v>
      </c>
    </row>
    <row r="219" spans="1:11" ht="15" customHeight="1" x14ac:dyDescent="0.2">
      <c r="A219" s="5" t="s">
        <v>11</v>
      </c>
      <c r="B219" s="6">
        <v>42532</v>
      </c>
      <c r="C219" s="5">
        <v>62514000</v>
      </c>
      <c r="D219" s="7" t="s">
        <v>141</v>
      </c>
      <c r="E219" s="8" t="s">
        <v>153</v>
      </c>
      <c r="F219" s="9">
        <v>5</v>
      </c>
      <c r="G219" s="9">
        <v>0</v>
      </c>
      <c r="H219" s="10">
        <v>0.2</v>
      </c>
      <c r="I219" s="9">
        <f t="shared" si="13"/>
        <v>1</v>
      </c>
      <c r="J219" s="9">
        <f t="array" ref="J219">SUM(IF(($B219='POINTAGE COMPTES TVA'!B:B)*(ROUNDDOWN($I219,1)='POINTAGE COMPTES TVA'!H:H),'POINTAGE COMPTES TVA'!H:H,"erre"))</f>
        <v>0</v>
      </c>
      <c r="K219" s="11">
        <f t="shared" si="16"/>
        <v>1</v>
      </c>
    </row>
    <row r="220" spans="1:11" ht="15" customHeight="1" x14ac:dyDescent="0.2">
      <c r="A220" s="5" t="s">
        <v>11</v>
      </c>
      <c r="B220" s="6">
        <v>42534</v>
      </c>
      <c r="C220" s="5">
        <v>62514000</v>
      </c>
      <c r="D220" s="7" t="s">
        <v>141</v>
      </c>
      <c r="E220" s="8" t="s">
        <v>153</v>
      </c>
      <c r="F220" s="9">
        <v>9.09</v>
      </c>
      <c r="G220" s="9">
        <v>0</v>
      </c>
      <c r="H220" s="10">
        <v>0.2</v>
      </c>
      <c r="I220" s="9">
        <f t="shared" si="13"/>
        <v>1.82</v>
      </c>
      <c r="J220" s="9">
        <f t="array" ref="J220">SUM(IF(($B220='POINTAGE COMPTES TVA'!B:B)*(ROUNDDOWN($I220,1)='POINTAGE COMPTES TVA'!H:H),'POINTAGE COMPTES TVA'!H:H,"erre"))</f>
        <v>0</v>
      </c>
      <c r="K220" s="11">
        <f t="shared" si="16"/>
        <v>1.82</v>
      </c>
    </row>
    <row r="221" spans="1:11" ht="15" customHeight="1" x14ac:dyDescent="0.2">
      <c r="A221" s="5" t="s">
        <v>11</v>
      </c>
      <c r="B221" s="6">
        <v>42538</v>
      </c>
      <c r="C221" s="5">
        <v>62514000</v>
      </c>
      <c r="D221" s="7" t="s">
        <v>141</v>
      </c>
      <c r="E221" s="8" t="s">
        <v>161</v>
      </c>
      <c r="F221" s="9">
        <v>19.54</v>
      </c>
      <c r="G221" s="9">
        <v>0</v>
      </c>
      <c r="H221" s="10">
        <v>0.2</v>
      </c>
      <c r="I221" s="9">
        <f t="shared" si="13"/>
        <v>3.91</v>
      </c>
      <c r="J221" s="9">
        <f t="array" ref="J221">SUM(IF(($B221='POINTAGE COMPTES TVA'!B:B)*(ROUNDDOWN($I221,1)='POINTAGE COMPTES TVA'!H:H),'POINTAGE COMPTES TVA'!H:H,"erre"))</f>
        <v>0</v>
      </c>
      <c r="K221" s="11">
        <f t="shared" si="16"/>
        <v>3.91</v>
      </c>
    </row>
    <row r="222" spans="1:11" ht="15" customHeight="1" x14ac:dyDescent="0.2">
      <c r="A222" s="5" t="s">
        <v>11</v>
      </c>
      <c r="B222" s="6">
        <v>42536</v>
      </c>
      <c r="C222" s="5">
        <v>62514000</v>
      </c>
      <c r="D222" s="7" t="s">
        <v>141</v>
      </c>
      <c r="E222" s="8" t="s">
        <v>159</v>
      </c>
      <c r="F222" s="9">
        <v>2.82</v>
      </c>
      <c r="G222" s="9">
        <v>0</v>
      </c>
      <c r="H222" s="10">
        <v>0.2</v>
      </c>
      <c r="I222" s="9">
        <f t="shared" si="13"/>
        <v>0.56000000000000005</v>
      </c>
      <c r="J222" s="9">
        <f t="array" ref="J222">SUM(IF(($B222='POINTAGE COMPTES TVA'!B:B)*(ROUNDDOWN($I222,1)='POINTAGE COMPTES TVA'!H:H),'POINTAGE COMPTES TVA'!H:H,"erre"))</f>
        <v>0</v>
      </c>
      <c r="K222" s="11">
        <f t="shared" si="16"/>
        <v>0.56000000000000005</v>
      </c>
    </row>
    <row r="223" spans="1:11" ht="15" customHeight="1" x14ac:dyDescent="0.2">
      <c r="A223" s="5" t="s">
        <v>11</v>
      </c>
      <c r="B223" s="6">
        <v>42531</v>
      </c>
      <c r="C223" s="5">
        <v>62514000</v>
      </c>
      <c r="D223" s="7" t="s">
        <v>141</v>
      </c>
      <c r="E223" s="8" t="s">
        <v>147</v>
      </c>
      <c r="F223" s="9">
        <v>8.91</v>
      </c>
      <c r="G223" s="9">
        <v>0</v>
      </c>
      <c r="H223" s="10">
        <v>0.2</v>
      </c>
      <c r="I223" s="9">
        <f t="shared" si="13"/>
        <v>1.78</v>
      </c>
      <c r="J223" s="9">
        <f t="array" ref="J223">SUM(IF(($B223='POINTAGE COMPTES TVA'!B:B)*(ROUNDDOWN($I223,1)='POINTAGE COMPTES TVA'!H:H),'POINTAGE COMPTES TVA'!H:H,"erre"))</f>
        <v>0</v>
      </c>
      <c r="K223" s="11">
        <f t="shared" si="16"/>
        <v>1.78</v>
      </c>
    </row>
    <row r="224" spans="1:11" ht="15" customHeight="1" x14ac:dyDescent="0.2">
      <c r="A224" s="5" t="s">
        <v>11</v>
      </c>
      <c r="B224" s="6">
        <v>42551</v>
      </c>
      <c r="C224" s="5">
        <v>62511000</v>
      </c>
      <c r="D224" s="7" t="s">
        <v>48</v>
      </c>
      <c r="E224" s="8" t="s">
        <v>168</v>
      </c>
      <c r="F224" s="9">
        <v>27.28</v>
      </c>
      <c r="G224" s="9">
        <v>0</v>
      </c>
      <c r="H224" s="10">
        <v>0.1</v>
      </c>
      <c r="I224" s="9">
        <f t="shared" si="13"/>
        <v>2.73</v>
      </c>
      <c r="J224" s="9">
        <f t="array" ref="J224">SUM(IF(($B224='POINTAGE COMPTES TVA'!B:B)*(ROUNDDOWN($I224,1)='POINTAGE COMPTES TVA'!H:H),'POINTAGE COMPTES TVA'!H:H,"erre"))</f>
        <v>2.7</v>
      </c>
      <c r="K224" s="11">
        <f t="shared" si="16"/>
        <v>2.9999999999999805E-2</v>
      </c>
    </row>
    <row r="225" spans="1:11" ht="15" customHeight="1" x14ac:dyDescent="0.2">
      <c r="A225" s="5" t="s">
        <v>11</v>
      </c>
      <c r="B225" s="6">
        <v>42306</v>
      </c>
      <c r="C225" s="5">
        <v>62513000</v>
      </c>
      <c r="D225" s="7" t="s">
        <v>49</v>
      </c>
      <c r="E225" s="8" t="s">
        <v>84</v>
      </c>
      <c r="F225" s="9">
        <v>29.67</v>
      </c>
      <c r="G225" s="9">
        <v>0</v>
      </c>
      <c r="H225" s="10">
        <v>0.2</v>
      </c>
      <c r="I225" s="9">
        <f t="shared" si="13"/>
        <v>5.93</v>
      </c>
      <c r="J225" s="9">
        <f t="array" ref="J225">SUM(IF(($B225='POINTAGE COMPTES TVA'!B:B)*(ROUNDDOWN($I225,1)='POINTAGE COMPTES TVA'!H:H),'POINTAGE COMPTES TVA'!H:H,"erre"))</f>
        <v>5.9</v>
      </c>
      <c r="K225" s="11">
        <f t="shared" si="16"/>
        <v>2.9999999999999361E-2</v>
      </c>
    </row>
    <row r="226" spans="1:11" ht="15" customHeight="1" x14ac:dyDescent="0.2">
      <c r="A226" s="5" t="s">
        <v>11</v>
      </c>
      <c r="B226" s="6">
        <v>42044</v>
      </c>
      <c r="C226" s="5">
        <v>60630000</v>
      </c>
      <c r="D226" s="7" t="s">
        <v>14</v>
      </c>
      <c r="E226" s="8" t="s">
        <v>16</v>
      </c>
      <c r="F226" s="9">
        <v>203.99</v>
      </c>
      <c r="G226" s="9">
        <v>0</v>
      </c>
      <c r="H226" s="10">
        <v>5.5E-2</v>
      </c>
      <c r="I226" s="9">
        <f>IF($H226="exo","EXO",IF(OR(AND($F226=0,$G226=0),$H226=""),"",IF(AND(ISNUMBER($H226),$G226=0),$F226*$H226,IF(AND(ISNUMBER($H226),$F226=0),-$G226*$H226,IF(AND(ISTEXT($H226),$G226=0),$F226*RIGHT($H226,3),IF(AND(ISTEXT($H226),$F226=0),-$G226*RIGHT($H226,3),"problème"))))))</f>
        <v>11.21945</v>
      </c>
      <c r="J226" s="9">
        <f t="array" ref="J226">SUM(IF(($B226='POINTAGE COMPTES TVA'!B:B)*(ROUNDDOWN($I226,1)='POINTAGE COMPTES TVA'!H:H),'POINTAGE COMPTES TVA'!H:H,"erre"))</f>
        <v>0</v>
      </c>
      <c r="K226" s="11">
        <f>IF(ISBLANK($I226),"",IF(ROUND($I226,2)=ROUND(J226,2),"",$I226-$J226))</f>
        <v>11.21945</v>
      </c>
    </row>
    <row r="227" spans="1:11" ht="15" customHeight="1" x14ac:dyDescent="0.2">
      <c r="A227" s="5" t="s">
        <v>11</v>
      </c>
      <c r="B227" s="6">
        <v>42096</v>
      </c>
      <c r="C227" s="5">
        <v>60630000</v>
      </c>
      <c r="D227" s="7" t="s">
        <v>14</v>
      </c>
      <c r="E227" s="8" t="s">
        <v>64</v>
      </c>
      <c r="F227" s="9">
        <v>214.99</v>
      </c>
      <c r="G227" s="9">
        <v>0</v>
      </c>
      <c r="H227" s="10">
        <v>5.5E-2</v>
      </c>
      <c r="I227" s="9">
        <f t="shared" ref="I227:I263" si="17">IF($H227="exo","EXO",IF(OR(AND($F227=0,$G227=0),$H227=""),"",IF(AND(ISNUMBER($H227),$G227=0),ROUND($F227*$H227,2),IF(AND(ISNUMBER($H227),$F227=0),ROUND(-$G227*$H227,2),IF(AND(ISTEXT($H227),$G227=0),ROUND($F227*RIGHT($H227,3),2),IF(AND(ISTEXT($H227),$F227=0),ROUND(-$G227*RIGHT($H227,3),2),"problème"))))))</f>
        <v>11.82</v>
      </c>
      <c r="J227" s="9">
        <f t="array" ref="J227">SUM(IF(($B227='POINTAGE COMPTES TVA'!B:B)*(ROUNDDOWN($I227,1)='POINTAGE COMPTES TVA'!H:H),'POINTAGE COMPTES TVA'!H:H,"erre"))</f>
        <v>0</v>
      </c>
      <c r="K227" s="11">
        <f t="shared" ref="K227:K263" si="18">I227-J227</f>
        <v>11.82</v>
      </c>
    </row>
    <row r="228" spans="1:11" ht="15" customHeight="1" x14ac:dyDescent="0.2">
      <c r="A228" s="5" t="s">
        <v>59</v>
      </c>
      <c r="B228" s="6">
        <v>42704</v>
      </c>
      <c r="C228" s="5">
        <v>62700000</v>
      </c>
      <c r="D228" s="7" t="s">
        <v>60</v>
      </c>
      <c r="E228" s="8" t="s">
        <v>188</v>
      </c>
      <c r="F228" s="9">
        <v>0</v>
      </c>
      <c r="G228" s="9">
        <v>9.5</v>
      </c>
      <c r="H228" s="10" t="s">
        <v>191</v>
      </c>
      <c r="I228" s="9" t="str">
        <f t="shared" si="17"/>
        <v>EXO</v>
      </c>
      <c r="J228" s="9" t="e">
        <f t="array" ref="J228">SUM(IF(($B228='POINTAGE COMPTES TVA'!B:B)*(ROUNDDOWN($I228,1)='POINTAGE COMPTES TVA'!H:H),'POINTAGE COMPTES TVA'!H:H,"erre"))</f>
        <v>#VALUE!</v>
      </c>
      <c r="K228" s="11" t="e">
        <f t="shared" si="18"/>
        <v>#VALUE!</v>
      </c>
    </row>
    <row r="229" spans="1:11" ht="15" customHeight="1" x14ac:dyDescent="0.2">
      <c r="A229" s="5" t="s">
        <v>59</v>
      </c>
      <c r="B229" s="6">
        <v>42704</v>
      </c>
      <c r="C229" s="5">
        <v>62700000</v>
      </c>
      <c r="D229" s="7" t="s">
        <v>60</v>
      </c>
      <c r="E229" s="8" t="s">
        <v>188</v>
      </c>
      <c r="F229" s="9">
        <v>0</v>
      </c>
      <c r="G229" s="9">
        <v>9.5</v>
      </c>
      <c r="H229" s="10" t="s">
        <v>191</v>
      </c>
      <c r="I229" s="9" t="str">
        <f t="shared" si="17"/>
        <v>EXO</v>
      </c>
      <c r="J229" s="9" t="e">
        <f t="array" ref="J229">SUM(IF(($B229='POINTAGE COMPTES TVA'!B:B)*(ROUNDDOWN($I229,1)='POINTAGE COMPTES TVA'!H:H),'POINTAGE COMPTES TVA'!H:H,"erre"))</f>
        <v>#VALUE!</v>
      </c>
      <c r="K229" s="11" t="e">
        <f t="shared" si="18"/>
        <v>#VALUE!</v>
      </c>
    </row>
    <row r="230" spans="1:11" ht="15" customHeight="1" x14ac:dyDescent="0.2">
      <c r="A230" s="5" t="s">
        <v>59</v>
      </c>
      <c r="B230" s="6">
        <v>42124</v>
      </c>
      <c r="C230" s="5">
        <v>62700000</v>
      </c>
      <c r="D230" s="7" t="s">
        <v>60</v>
      </c>
      <c r="E230" s="8" t="s">
        <v>71</v>
      </c>
      <c r="F230" s="9">
        <v>0</v>
      </c>
      <c r="G230" s="9">
        <v>66.2</v>
      </c>
      <c r="H230" s="10" t="s">
        <v>191</v>
      </c>
      <c r="I230" s="9" t="str">
        <f t="shared" si="17"/>
        <v>EXO</v>
      </c>
      <c r="J230" s="9" t="e">
        <f t="array" ref="J230">SUM(IF(($B230='POINTAGE COMPTES TVA'!B:B)*(ROUNDDOWN($I230,1)='POINTAGE COMPTES TVA'!H:H),'POINTAGE COMPTES TVA'!H:H,"erre"))</f>
        <v>#VALUE!</v>
      </c>
      <c r="K230" s="11" t="e">
        <f t="shared" si="18"/>
        <v>#VALUE!</v>
      </c>
    </row>
    <row r="231" spans="1:11" ht="15" customHeight="1" x14ac:dyDescent="0.2">
      <c r="A231" s="5" t="s">
        <v>11</v>
      </c>
      <c r="B231" s="6">
        <v>42381</v>
      </c>
      <c r="C231" s="5">
        <v>61110000</v>
      </c>
      <c r="D231" s="7" t="s">
        <v>93</v>
      </c>
      <c r="E231" s="8" t="s">
        <v>99</v>
      </c>
      <c r="F231" s="9">
        <v>110</v>
      </c>
      <c r="G231" s="9">
        <v>0</v>
      </c>
      <c r="H231" s="10">
        <v>0.2</v>
      </c>
      <c r="I231" s="9">
        <f t="shared" si="17"/>
        <v>22</v>
      </c>
      <c r="J231" s="9">
        <f t="array" ref="J231">SUM(IF(($B231='POINTAGE COMPTES TVA'!B:B)*(ROUNDDOWN($I231,1)='POINTAGE COMPTES TVA'!H:H),'POINTAGE COMPTES TVA'!H:H,"erre"))</f>
        <v>0</v>
      </c>
      <c r="K231" s="11">
        <f t="shared" si="18"/>
        <v>22</v>
      </c>
    </row>
    <row r="232" spans="1:11" ht="15" customHeight="1" x14ac:dyDescent="0.2">
      <c r="A232" s="5" t="s">
        <v>11</v>
      </c>
      <c r="B232" s="6">
        <v>42381</v>
      </c>
      <c r="C232" s="5">
        <v>61310000</v>
      </c>
      <c r="D232" s="7" t="s">
        <v>95</v>
      </c>
      <c r="E232" s="8" t="s">
        <v>99</v>
      </c>
      <c r="F232" s="9">
        <v>396</v>
      </c>
      <c r="G232" s="9">
        <v>0</v>
      </c>
      <c r="H232" s="10">
        <v>0.2</v>
      </c>
      <c r="I232" s="9">
        <f t="shared" si="17"/>
        <v>79.2</v>
      </c>
      <c r="J232" s="9">
        <f t="array" ref="J232">SUM(IF(($B232='POINTAGE COMPTES TVA'!B:B)*(ROUNDDOWN($I232,1)='POINTAGE COMPTES TVA'!H:H),'POINTAGE COMPTES TVA'!H:H,"erre"))</f>
        <v>0</v>
      </c>
      <c r="K232" s="11">
        <f t="shared" si="18"/>
        <v>79.2</v>
      </c>
    </row>
    <row r="233" spans="1:11" ht="15" customHeight="1" x14ac:dyDescent="0.2">
      <c r="A233" s="5" t="s">
        <v>11</v>
      </c>
      <c r="B233" s="6">
        <v>42381</v>
      </c>
      <c r="C233" s="5">
        <v>61410000</v>
      </c>
      <c r="D233" s="7" t="s">
        <v>96</v>
      </c>
      <c r="E233" s="8" t="s">
        <v>99</v>
      </c>
      <c r="F233" s="9">
        <v>79</v>
      </c>
      <c r="G233" s="9">
        <v>0</v>
      </c>
      <c r="H233" s="10">
        <v>0.2</v>
      </c>
      <c r="I233" s="9">
        <f t="shared" si="17"/>
        <v>15.8</v>
      </c>
      <c r="J233" s="9">
        <f t="array" ref="J233">SUM(IF(($B233='POINTAGE COMPTES TVA'!B:B)*(ROUNDDOWN($I233,1)='POINTAGE COMPTES TVA'!H:H),'POINTAGE COMPTES TVA'!H:H,"erre"))</f>
        <v>0</v>
      </c>
      <c r="K233" s="11">
        <f t="shared" si="18"/>
        <v>15.8</v>
      </c>
    </row>
    <row r="234" spans="1:11" ht="15" customHeight="1" x14ac:dyDescent="0.2">
      <c r="A234" s="5" t="s">
        <v>11</v>
      </c>
      <c r="B234" s="6">
        <v>42404</v>
      </c>
      <c r="C234" s="5">
        <v>61110000</v>
      </c>
      <c r="D234" s="7" t="s">
        <v>93</v>
      </c>
      <c r="E234" s="8" t="s">
        <v>104</v>
      </c>
      <c r="F234" s="9">
        <v>110</v>
      </c>
      <c r="G234" s="9">
        <v>0</v>
      </c>
      <c r="H234" s="10">
        <v>0.2</v>
      </c>
      <c r="I234" s="9">
        <f t="shared" si="17"/>
        <v>22</v>
      </c>
      <c r="J234" s="9">
        <f t="array" ref="J234">SUM(IF(($B234='POINTAGE COMPTES TVA'!B:B)*(ROUNDDOWN($I234,1)='POINTAGE COMPTES TVA'!H:H),'POINTAGE COMPTES TVA'!H:H,"erre"))</f>
        <v>0</v>
      </c>
      <c r="K234" s="11">
        <f t="shared" si="18"/>
        <v>22</v>
      </c>
    </row>
    <row r="235" spans="1:11" ht="15" customHeight="1" x14ac:dyDescent="0.2">
      <c r="A235" s="5" t="s">
        <v>11</v>
      </c>
      <c r="B235" s="6">
        <v>42404</v>
      </c>
      <c r="C235" s="5">
        <v>61310000</v>
      </c>
      <c r="D235" s="7" t="s">
        <v>95</v>
      </c>
      <c r="E235" s="8" t="s">
        <v>104</v>
      </c>
      <c r="F235" s="9">
        <v>396</v>
      </c>
      <c r="G235" s="9">
        <v>0</v>
      </c>
      <c r="H235" s="10">
        <v>0.2</v>
      </c>
      <c r="I235" s="9">
        <f t="shared" si="17"/>
        <v>79.2</v>
      </c>
      <c r="J235" s="9">
        <f t="array" ref="J235">SUM(IF(($B235='POINTAGE COMPTES TVA'!B:B)*(ROUNDDOWN($I235,1)='POINTAGE COMPTES TVA'!H:H),'POINTAGE COMPTES TVA'!H:H,"erre"))</f>
        <v>0</v>
      </c>
      <c r="K235" s="11">
        <f t="shared" si="18"/>
        <v>79.2</v>
      </c>
    </row>
    <row r="236" spans="1:11" ht="15" customHeight="1" x14ac:dyDescent="0.2">
      <c r="A236" s="5" t="s">
        <v>11</v>
      </c>
      <c r="B236" s="6">
        <v>42404</v>
      </c>
      <c r="C236" s="5">
        <v>61410000</v>
      </c>
      <c r="D236" s="7" t="s">
        <v>96</v>
      </c>
      <c r="E236" s="8" t="s">
        <v>104</v>
      </c>
      <c r="F236" s="9">
        <v>79</v>
      </c>
      <c r="G236" s="9">
        <v>0</v>
      </c>
      <c r="H236" s="10">
        <v>0.2</v>
      </c>
      <c r="I236" s="9">
        <f t="shared" si="17"/>
        <v>15.8</v>
      </c>
      <c r="J236" s="9">
        <f t="array" ref="J236">SUM(IF(($B236='POINTAGE COMPTES TVA'!B:B)*(ROUNDDOWN($I236,1)='POINTAGE COMPTES TVA'!H:H),'POINTAGE COMPTES TVA'!H:H,"erre"))</f>
        <v>0</v>
      </c>
      <c r="K236" s="11">
        <f t="shared" si="18"/>
        <v>15.8</v>
      </c>
    </row>
    <row r="237" spans="1:11" ht="15" customHeight="1" x14ac:dyDescent="0.2">
      <c r="A237" s="5" t="s">
        <v>11</v>
      </c>
      <c r="B237" s="6">
        <v>42437</v>
      </c>
      <c r="C237" s="5">
        <v>61110000</v>
      </c>
      <c r="D237" s="7" t="s">
        <v>93</v>
      </c>
      <c r="E237" s="8" t="s">
        <v>108</v>
      </c>
      <c r="F237" s="9">
        <v>110</v>
      </c>
      <c r="G237" s="9">
        <v>0</v>
      </c>
      <c r="H237" s="10">
        <v>0.2</v>
      </c>
      <c r="I237" s="9">
        <f t="shared" si="17"/>
        <v>22</v>
      </c>
      <c r="J237" s="9">
        <f t="array" ref="J237">SUM(IF(($B237='POINTAGE COMPTES TVA'!B:B)*(ROUNDDOWN($I237,1)='POINTAGE COMPTES TVA'!H:H),'POINTAGE COMPTES TVA'!H:H,"erre"))</f>
        <v>0</v>
      </c>
      <c r="K237" s="11">
        <f t="shared" si="18"/>
        <v>22</v>
      </c>
    </row>
    <row r="238" spans="1:11" ht="15" customHeight="1" x14ac:dyDescent="0.2">
      <c r="A238" s="5" t="s">
        <v>11</v>
      </c>
      <c r="B238" s="6">
        <v>42437</v>
      </c>
      <c r="C238" s="5">
        <v>61310000</v>
      </c>
      <c r="D238" s="7" t="s">
        <v>95</v>
      </c>
      <c r="E238" s="8" t="s">
        <v>108</v>
      </c>
      <c r="F238" s="9">
        <v>396</v>
      </c>
      <c r="G238" s="9">
        <v>0</v>
      </c>
      <c r="H238" s="10">
        <v>0.2</v>
      </c>
      <c r="I238" s="9">
        <f t="shared" si="17"/>
        <v>79.2</v>
      </c>
      <c r="J238" s="9">
        <f t="array" ref="J238">SUM(IF(($B238='POINTAGE COMPTES TVA'!B:B)*(ROUNDDOWN($I238,1)='POINTAGE COMPTES TVA'!H:H),'POINTAGE COMPTES TVA'!H:H,"erre"))</f>
        <v>0</v>
      </c>
      <c r="K238" s="11">
        <f t="shared" si="18"/>
        <v>79.2</v>
      </c>
    </row>
    <row r="239" spans="1:11" ht="15" customHeight="1" x14ac:dyDescent="0.2">
      <c r="A239" s="5" t="s">
        <v>11</v>
      </c>
      <c r="B239" s="6">
        <v>42437</v>
      </c>
      <c r="C239" s="5">
        <v>61410000</v>
      </c>
      <c r="D239" s="7" t="s">
        <v>96</v>
      </c>
      <c r="E239" s="8" t="s">
        <v>108</v>
      </c>
      <c r="F239" s="9">
        <v>79</v>
      </c>
      <c r="G239" s="9">
        <v>0</v>
      </c>
      <c r="H239" s="10">
        <v>0.2</v>
      </c>
      <c r="I239" s="9">
        <f t="shared" si="17"/>
        <v>15.8</v>
      </c>
      <c r="J239" s="9">
        <f t="array" ref="J239">SUM(IF(($B239='POINTAGE COMPTES TVA'!B:B)*(ROUNDDOWN($I239,1)='POINTAGE COMPTES TVA'!H:H),'POINTAGE COMPTES TVA'!H:H,"erre"))</f>
        <v>0</v>
      </c>
      <c r="K239" s="11">
        <f t="shared" si="18"/>
        <v>15.8</v>
      </c>
    </row>
    <row r="240" spans="1:11" ht="15" customHeight="1" x14ac:dyDescent="0.2">
      <c r="A240" s="5" t="s">
        <v>11</v>
      </c>
      <c r="B240" s="6">
        <v>42465</v>
      </c>
      <c r="C240" s="5">
        <v>60630000</v>
      </c>
      <c r="D240" s="7" t="s">
        <v>14</v>
      </c>
      <c r="E240" s="8" t="s">
        <v>111</v>
      </c>
      <c r="F240" s="9">
        <v>63</v>
      </c>
      <c r="G240" s="9">
        <v>0</v>
      </c>
      <c r="H240" s="10">
        <v>5.5E-2</v>
      </c>
      <c r="I240" s="9">
        <f t="shared" si="17"/>
        <v>3.47</v>
      </c>
      <c r="J240" s="9">
        <f t="array" ref="J240">SUM(IF(($B240='POINTAGE COMPTES TVA'!B:B)*(ROUNDDOWN($I240,1)='POINTAGE COMPTES TVA'!H:H),'POINTAGE COMPTES TVA'!H:H,"erre"))</f>
        <v>0</v>
      </c>
      <c r="K240" s="11">
        <f t="shared" si="18"/>
        <v>3.47</v>
      </c>
    </row>
    <row r="241" spans="1:11" ht="15" customHeight="1" x14ac:dyDescent="0.2">
      <c r="A241" s="5" t="s">
        <v>11</v>
      </c>
      <c r="B241" s="6">
        <v>42465</v>
      </c>
      <c r="C241" s="5">
        <v>61110000</v>
      </c>
      <c r="D241" s="7" t="s">
        <v>93</v>
      </c>
      <c r="E241" s="8" t="s">
        <v>111</v>
      </c>
      <c r="F241" s="9">
        <v>110</v>
      </c>
      <c r="G241" s="9">
        <v>0</v>
      </c>
      <c r="H241" s="10">
        <v>0.2</v>
      </c>
      <c r="I241" s="9">
        <f t="shared" si="17"/>
        <v>22</v>
      </c>
      <c r="J241" s="9">
        <f t="array" ref="J241">SUM(IF(($B241='POINTAGE COMPTES TVA'!B:B)*(ROUNDDOWN($I241,1)='POINTAGE COMPTES TVA'!H:H),'POINTAGE COMPTES TVA'!H:H,"erre"))</f>
        <v>0</v>
      </c>
      <c r="K241" s="11">
        <f t="shared" si="18"/>
        <v>22</v>
      </c>
    </row>
    <row r="242" spans="1:11" ht="15" customHeight="1" x14ac:dyDescent="0.2">
      <c r="A242" s="5" t="s">
        <v>11</v>
      </c>
      <c r="B242" s="6">
        <v>42465</v>
      </c>
      <c r="C242" s="5">
        <v>61310000</v>
      </c>
      <c r="D242" s="7" t="s">
        <v>95</v>
      </c>
      <c r="E242" s="8" t="s">
        <v>111</v>
      </c>
      <c r="F242" s="9">
        <v>396</v>
      </c>
      <c r="G242" s="9">
        <v>0</v>
      </c>
      <c r="H242" s="10">
        <v>0.2</v>
      </c>
      <c r="I242" s="9">
        <f t="shared" si="17"/>
        <v>79.2</v>
      </c>
      <c r="J242" s="9">
        <f t="array" ref="J242">SUM(IF(($B242='POINTAGE COMPTES TVA'!B:B)*(ROUNDDOWN($I242,1)='POINTAGE COMPTES TVA'!H:H),'POINTAGE COMPTES TVA'!H:H,"erre"))</f>
        <v>0</v>
      </c>
      <c r="K242" s="11">
        <f t="shared" si="18"/>
        <v>79.2</v>
      </c>
    </row>
    <row r="243" spans="1:11" ht="15" customHeight="1" x14ac:dyDescent="0.2">
      <c r="A243" s="5" t="s">
        <v>11</v>
      </c>
      <c r="B243" s="6">
        <v>42465</v>
      </c>
      <c r="C243" s="5">
        <v>61410000</v>
      </c>
      <c r="D243" s="7" t="s">
        <v>96</v>
      </c>
      <c r="E243" s="8" t="s">
        <v>111</v>
      </c>
      <c r="F243" s="9">
        <v>79</v>
      </c>
      <c r="G243" s="9">
        <v>0</v>
      </c>
      <c r="H243" s="10">
        <v>0.2</v>
      </c>
      <c r="I243" s="9">
        <f t="shared" si="17"/>
        <v>15.8</v>
      </c>
      <c r="J243" s="9">
        <f t="array" ref="J243">SUM(IF(($B243='POINTAGE COMPTES TVA'!B:B)*(ROUNDDOWN($I243,1)='POINTAGE COMPTES TVA'!H:H),'POINTAGE COMPTES TVA'!H:H,"erre"))</f>
        <v>0</v>
      </c>
      <c r="K243" s="11">
        <f t="shared" si="18"/>
        <v>15.8</v>
      </c>
    </row>
    <row r="244" spans="1:11" ht="15" customHeight="1" x14ac:dyDescent="0.2">
      <c r="A244" s="5" t="s">
        <v>11</v>
      </c>
      <c r="B244" s="6">
        <v>42492</v>
      </c>
      <c r="C244" s="5">
        <v>60630000</v>
      </c>
      <c r="D244" s="7" t="s">
        <v>14</v>
      </c>
      <c r="E244" s="8" t="s">
        <v>118</v>
      </c>
      <c r="F244" s="9">
        <v>4.5</v>
      </c>
      <c r="G244" s="9">
        <v>0</v>
      </c>
      <c r="H244" s="10">
        <v>5.5E-2</v>
      </c>
      <c r="I244" s="9">
        <f t="shared" si="17"/>
        <v>0.25</v>
      </c>
      <c r="J244" s="9">
        <f t="array" ref="J244">SUM(IF(($B244='POINTAGE COMPTES TVA'!B:B)*(ROUNDDOWN($I244,1)='POINTAGE COMPTES TVA'!H:H),'POINTAGE COMPTES TVA'!H:H,"erre"))</f>
        <v>0</v>
      </c>
      <c r="K244" s="11">
        <f t="shared" si="18"/>
        <v>0.25</v>
      </c>
    </row>
    <row r="245" spans="1:11" ht="15" customHeight="1" x14ac:dyDescent="0.2">
      <c r="A245" s="5" t="s">
        <v>11</v>
      </c>
      <c r="B245" s="6">
        <v>42492</v>
      </c>
      <c r="C245" s="5">
        <v>61110000</v>
      </c>
      <c r="D245" s="7" t="s">
        <v>93</v>
      </c>
      <c r="E245" s="8" t="s">
        <v>118</v>
      </c>
      <c r="F245" s="9">
        <v>110</v>
      </c>
      <c r="G245" s="9">
        <v>0</v>
      </c>
      <c r="H245" s="10">
        <v>0.2</v>
      </c>
      <c r="I245" s="9">
        <f t="shared" si="17"/>
        <v>22</v>
      </c>
      <c r="J245" s="9">
        <f t="array" ref="J245">SUM(IF(($B245='POINTAGE COMPTES TVA'!B:B)*(ROUNDDOWN($I245,1)='POINTAGE COMPTES TVA'!H:H),'POINTAGE COMPTES TVA'!H:H,"erre"))</f>
        <v>0</v>
      </c>
      <c r="K245" s="11">
        <f t="shared" si="18"/>
        <v>22</v>
      </c>
    </row>
    <row r="246" spans="1:11" ht="15" customHeight="1" x14ac:dyDescent="0.2">
      <c r="A246" s="5" t="s">
        <v>11</v>
      </c>
      <c r="B246" s="6">
        <v>42492</v>
      </c>
      <c r="C246" s="5">
        <v>61310000</v>
      </c>
      <c r="D246" s="7" t="s">
        <v>95</v>
      </c>
      <c r="E246" s="8" t="s">
        <v>118</v>
      </c>
      <c r="F246" s="9">
        <v>396</v>
      </c>
      <c r="G246" s="9">
        <v>0</v>
      </c>
      <c r="H246" s="10">
        <v>0.2</v>
      </c>
      <c r="I246" s="9">
        <f t="shared" si="17"/>
        <v>79.2</v>
      </c>
      <c r="J246" s="9">
        <f t="array" ref="J246">SUM(IF(($B246='POINTAGE COMPTES TVA'!B:B)*(ROUNDDOWN($I246,1)='POINTAGE COMPTES TVA'!H:H),'POINTAGE COMPTES TVA'!H:H,"erre"))</f>
        <v>0</v>
      </c>
      <c r="K246" s="11">
        <f t="shared" si="18"/>
        <v>79.2</v>
      </c>
    </row>
    <row r="247" spans="1:11" ht="15" customHeight="1" x14ac:dyDescent="0.2">
      <c r="A247" s="5" t="s">
        <v>11</v>
      </c>
      <c r="B247" s="6">
        <v>42492</v>
      </c>
      <c r="C247" s="5">
        <v>61410000</v>
      </c>
      <c r="D247" s="7" t="s">
        <v>96</v>
      </c>
      <c r="E247" s="8" t="s">
        <v>118</v>
      </c>
      <c r="F247" s="9">
        <v>79</v>
      </c>
      <c r="G247" s="9">
        <v>0</v>
      </c>
      <c r="H247" s="10">
        <v>0.2</v>
      </c>
      <c r="I247" s="9">
        <f t="shared" si="17"/>
        <v>15.8</v>
      </c>
      <c r="J247" s="9">
        <f t="array" ref="J247">SUM(IF(($B247='POINTAGE COMPTES TVA'!B:B)*(ROUNDDOWN($I247,1)='POINTAGE COMPTES TVA'!H:H),'POINTAGE COMPTES TVA'!H:H,"erre"))</f>
        <v>0</v>
      </c>
      <c r="K247" s="11">
        <f t="shared" si="18"/>
        <v>15.8</v>
      </c>
    </row>
    <row r="248" spans="1:11" ht="15" customHeight="1" x14ac:dyDescent="0.2">
      <c r="A248" s="5" t="s">
        <v>11</v>
      </c>
      <c r="B248" s="6">
        <v>42556</v>
      </c>
      <c r="C248" s="5">
        <v>61110000</v>
      </c>
      <c r="D248" s="7" t="s">
        <v>93</v>
      </c>
      <c r="E248" s="8" t="s">
        <v>171</v>
      </c>
      <c r="F248" s="9">
        <v>110</v>
      </c>
      <c r="G248" s="9">
        <v>0</v>
      </c>
      <c r="H248" s="10">
        <v>0.2</v>
      </c>
      <c r="I248" s="9">
        <f t="shared" si="17"/>
        <v>22</v>
      </c>
      <c r="J248" s="9">
        <f t="array" ref="J248">SUM(IF(($B248='POINTAGE COMPTES TVA'!B:B)*(ROUNDDOWN($I248,1)='POINTAGE COMPTES TVA'!H:H),'POINTAGE COMPTES TVA'!H:H,"erre"))</f>
        <v>0</v>
      </c>
      <c r="K248" s="11">
        <f t="shared" si="18"/>
        <v>22</v>
      </c>
    </row>
    <row r="249" spans="1:11" ht="15" customHeight="1" x14ac:dyDescent="0.2">
      <c r="A249" s="5" t="s">
        <v>11</v>
      </c>
      <c r="B249" s="6">
        <v>42556</v>
      </c>
      <c r="C249" s="5">
        <v>61310000</v>
      </c>
      <c r="D249" s="7" t="s">
        <v>95</v>
      </c>
      <c r="E249" s="8" t="s">
        <v>171</v>
      </c>
      <c r="F249" s="9">
        <v>396</v>
      </c>
      <c r="G249" s="9">
        <v>0</v>
      </c>
      <c r="H249" s="10">
        <v>0.2</v>
      </c>
      <c r="I249" s="9">
        <f t="shared" si="17"/>
        <v>79.2</v>
      </c>
      <c r="J249" s="9">
        <f t="array" ref="J249">SUM(IF(($B249='POINTAGE COMPTES TVA'!B:B)*(ROUNDDOWN($I249,1)='POINTAGE COMPTES TVA'!H:H),'POINTAGE COMPTES TVA'!H:H,"erre"))</f>
        <v>0</v>
      </c>
      <c r="K249" s="11">
        <f t="shared" si="18"/>
        <v>79.2</v>
      </c>
    </row>
    <row r="250" spans="1:11" ht="15" customHeight="1" x14ac:dyDescent="0.2">
      <c r="A250" s="5" t="s">
        <v>11</v>
      </c>
      <c r="B250" s="6">
        <v>42556</v>
      </c>
      <c r="C250" s="5">
        <v>61410000</v>
      </c>
      <c r="D250" s="7" t="s">
        <v>96</v>
      </c>
      <c r="E250" s="8" t="s">
        <v>171</v>
      </c>
      <c r="F250" s="9">
        <v>79</v>
      </c>
      <c r="G250" s="9">
        <v>0</v>
      </c>
      <c r="H250" s="10">
        <v>0.2</v>
      </c>
      <c r="I250" s="9">
        <f t="shared" si="17"/>
        <v>15.8</v>
      </c>
      <c r="J250" s="9">
        <f t="array" ref="J250">SUM(IF(($B250='POINTAGE COMPTES TVA'!B:B)*(ROUNDDOWN($I250,1)='POINTAGE COMPTES TVA'!H:H),'POINTAGE COMPTES TVA'!H:H,"erre"))</f>
        <v>0</v>
      </c>
      <c r="K250" s="11">
        <f t="shared" si="18"/>
        <v>15.8</v>
      </c>
    </row>
    <row r="251" spans="1:11" ht="15" customHeight="1" x14ac:dyDescent="0.2">
      <c r="A251" s="5" t="s">
        <v>11</v>
      </c>
      <c r="B251" s="6">
        <v>42556</v>
      </c>
      <c r="C251" s="5">
        <v>61420000</v>
      </c>
      <c r="D251" s="7" t="s">
        <v>172</v>
      </c>
      <c r="E251" s="8" t="s">
        <v>171</v>
      </c>
      <c r="F251" s="9">
        <v>10.36</v>
      </c>
      <c r="G251" s="9">
        <v>0</v>
      </c>
      <c r="H251" s="10">
        <v>0.2</v>
      </c>
      <c r="I251" s="9">
        <f t="shared" si="17"/>
        <v>2.0699999999999998</v>
      </c>
      <c r="J251" s="9">
        <f t="array" ref="J251">SUM(IF(($B251='POINTAGE COMPTES TVA'!B:B)*(ROUNDDOWN($I251,1)='POINTAGE COMPTES TVA'!H:H),'POINTAGE COMPTES TVA'!H:H,"erre"))</f>
        <v>0</v>
      </c>
      <c r="K251" s="11">
        <f t="shared" si="18"/>
        <v>2.0699999999999998</v>
      </c>
    </row>
    <row r="252" spans="1:11" ht="15" customHeight="1" x14ac:dyDescent="0.2">
      <c r="A252" s="5" t="s">
        <v>11</v>
      </c>
      <c r="B252" s="6">
        <v>42584</v>
      </c>
      <c r="C252" s="5">
        <v>60630000</v>
      </c>
      <c r="D252" s="7" t="s">
        <v>14</v>
      </c>
      <c r="E252" s="8" t="s">
        <v>176</v>
      </c>
      <c r="F252" s="9">
        <v>63</v>
      </c>
      <c r="G252" s="9">
        <v>0</v>
      </c>
      <c r="H252" s="10">
        <v>5.5E-2</v>
      </c>
      <c r="I252" s="9">
        <f t="shared" si="17"/>
        <v>3.47</v>
      </c>
      <c r="J252" s="9">
        <f t="array" ref="J252">SUM(IF(($B252='POINTAGE COMPTES TVA'!B:B)*(ROUNDDOWN($I252,1)='POINTAGE COMPTES TVA'!H:H),'POINTAGE COMPTES TVA'!H:H,"erre"))</f>
        <v>0</v>
      </c>
      <c r="K252" s="11">
        <f t="shared" si="18"/>
        <v>3.47</v>
      </c>
    </row>
    <row r="253" spans="1:11" ht="15" customHeight="1" x14ac:dyDescent="0.2">
      <c r="A253" s="5" t="s">
        <v>11</v>
      </c>
      <c r="B253" s="6">
        <v>42584</v>
      </c>
      <c r="C253" s="5">
        <v>61110000</v>
      </c>
      <c r="D253" s="7" t="s">
        <v>93</v>
      </c>
      <c r="E253" s="8" t="s">
        <v>176</v>
      </c>
      <c r="F253" s="9">
        <v>110</v>
      </c>
      <c r="G253" s="9">
        <v>0</v>
      </c>
      <c r="H253" s="10">
        <v>0.2</v>
      </c>
      <c r="I253" s="9">
        <f t="shared" si="17"/>
        <v>22</v>
      </c>
      <c r="J253" s="9">
        <f t="array" ref="J253">SUM(IF(($B253='POINTAGE COMPTES TVA'!B:B)*(ROUNDDOWN($I253,1)='POINTAGE COMPTES TVA'!H:H),'POINTAGE COMPTES TVA'!H:H,"erre"))</f>
        <v>0</v>
      </c>
      <c r="K253" s="11">
        <f t="shared" si="18"/>
        <v>22</v>
      </c>
    </row>
    <row r="254" spans="1:11" ht="15" customHeight="1" x14ac:dyDescent="0.2">
      <c r="A254" s="5" t="s">
        <v>11</v>
      </c>
      <c r="B254" s="6">
        <v>42584</v>
      </c>
      <c r="C254" s="5">
        <v>61310000</v>
      </c>
      <c r="D254" s="7" t="s">
        <v>95</v>
      </c>
      <c r="E254" s="8" t="s">
        <v>176</v>
      </c>
      <c r="F254" s="9">
        <v>396</v>
      </c>
      <c r="G254" s="9">
        <v>0</v>
      </c>
      <c r="H254" s="10">
        <v>0.2</v>
      </c>
      <c r="I254" s="9">
        <f t="shared" si="17"/>
        <v>79.2</v>
      </c>
      <c r="J254" s="9">
        <f t="array" ref="J254">SUM(IF(($B254='POINTAGE COMPTES TVA'!B:B)*(ROUNDDOWN($I254,1)='POINTAGE COMPTES TVA'!H:H),'POINTAGE COMPTES TVA'!H:H,"erre"))</f>
        <v>0</v>
      </c>
      <c r="K254" s="11">
        <f t="shared" si="18"/>
        <v>79.2</v>
      </c>
    </row>
    <row r="255" spans="1:11" ht="15" customHeight="1" x14ac:dyDescent="0.2">
      <c r="A255" s="5" t="s">
        <v>11</v>
      </c>
      <c r="B255" s="6">
        <v>42584</v>
      </c>
      <c r="C255" s="5">
        <v>61410000</v>
      </c>
      <c r="D255" s="7" t="s">
        <v>96</v>
      </c>
      <c r="E255" s="8" t="s">
        <v>176</v>
      </c>
      <c r="F255" s="9">
        <v>79</v>
      </c>
      <c r="G255" s="9">
        <v>0</v>
      </c>
      <c r="H255" s="10">
        <v>0.2</v>
      </c>
      <c r="I255" s="9">
        <f t="shared" si="17"/>
        <v>15.8</v>
      </c>
      <c r="J255" s="9">
        <f t="array" ref="J255">SUM(IF(($B255='POINTAGE COMPTES TVA'!B:B)*(ROUNDDOWN($I255,1)='POINTAGE COMPTES TVA'!H:H),'POINTAGE COMPTES TVA'!H:H,"erre"))</f>
        <v>0</v>
      </c>
      <c r="K255" s="11">
        <f t="shared" si="18"/>
        <v>15.8</v>
      </c>
    </row>
    <row r="256" spans="1:11" ht="15" customHeight="1" x14ac:dyDescent="0.2">
      <c r="A256" s="5" t="s">
        <v>11</v>
      </c>
      <c r="B256" s="6">
        <v>42584</v>
      </c>
      <c r="C256" s="5">
        <v>61420000</v>
      </c>
      <c r="D256" s="7" t="s">
        <v>172</v>
      </c>
      <c r="E256" s="8" t="s">
        <v>176</v>
      </c>
      <c r="F256" s="9">
        <v>1.07</v>
      </c>
      <c r="G256" s="9">
        <v>0</v>
      </c>
      <c r="H256" s="10">
        <v>0.2</v>
      </c>
      <c r="I256" s="9">
        <f t="shared" si="17"/>
        <v>0.21</v>
      </c>
      <c r="J256" s="9">
        <f t="array" ref="J256">SUM(IF(($B256='POINTAGE COMPTES TVA'!B:B)*(ROUNDDOWN($I256,1)='POINTAGE COMPTES TVA'!H:H),'POINTAGE COMPTES TVA'!H:H,"erre"))</f>
        <v>0</v>
      </c>
      <c r="K256" s="11">
        <f t="shared" si="18"/>
        <v>0.21</v>
      </c>
    </row>
    <row r="257" spans="1:11" ht="15" customHeight="1" x14ac:dyDescent="0.2">
      <c r="A257" s="5" t="s">
        <v>11</v>
      </c>
      <c r="B257" s="6">
        <v>42618</v>
      </c>
      <c r="C257" s="5">
        <v>61110000</v>
      </c>
      <c r="D257" s="7" t="s">
        <v>93</v>
      </c>
      <c r="E257" s="8" t="s">
        <v>179</v>
      </c>
      <c r="F257" s="9">
        <v>110</v>
      </c>
      <c r="G257" s="9">
        <v>0</v>
      </c>
      <c r="H257" s="10">
        <v>0.2</v>
      </c>
      <c r="I257" s="9">
        <f t="shared" si="17"/>
        <v>22</v>
      </c>
      <c r="J257" s="9">
        <f t="array" ref="J257">SUM(IF(($B257='POINTAGE COMPTES TVA'!B:B)*(ROUNDDOWN($I257,1)='POINTAGE COMPTES TVA'!H:H),'POINTAGE COMPTES TVA'!H:H,"erre"))</f>
        <v>0</v>
      </c>
      <c r="K257" s="11">
        <f t="shared" si="18"/>
        <v>22</v>
      </c>
    </row>
    <row r="258" spans="1:11" ht="15" customHeight="1" x14ac:dyDescent="0.2">
      <c r="A258" s="5" t="s">
        <v>11</v>
      </c>
      <c r="B258" s="6">
        <v>42618</v>
      </c>
      <c r="C258" s="5">
        <v>61310000</v>
      </c>
      <c r="D258" s="7" t="s">
        <v>95</v>
      </c>
      <c r="E258" s="8" t="s">
        <v>179</v>
      </c>
      <c r="F258" s="9">
        <v>261</v>
      </c>
      <c r="G258" s="9">
        <v>0</v>
      </c>
      <c r="H258" s="10">
        <v>0.2</v>
      </c>
      <c r="I258" s="9">
        <f t="shared" si="17"/>
        <v>52.2</v>
      </c>
      <c r="J258" s="9">
        <f t="array" ref="J258">SUM(IF(($B258='POINTAGE COMPTES TVA'!B:B)*(ROUNDDOWN($I258,1)='POINTAGE COMPTES TVA'!H:H),'POINTAGE COMPTES TVA'!H:H,"erre"))</f>
        <v>0</v>
      </c>
      <c r="K258" s="11">
        <f t="shared" si="18"/>
        <v>52.2</v>
      </c>
    </row>
    <row r="259" spans="1:11" ht="15" customHeight="1" x14ac:dyDescent="0.2">
      <c r="A259" s="5" t="s">
        <v>11</v>
      </c>
      <c r="B259" s="6">
        <v>42618</v>
      </c>
      <c r="C259" s="5">
        <v>61410000</v>
      </c>
      <c r="D259" s="7" t="s">
        <v>96</v>
      </c>
      <c r="E259" s="8" t="s">
        <v>179</v>
      </c>
      <c r="F259" s="9">
        <v>52</v>
      </c>
      <c r="G259" s="9">
        <v>0</v>
      </c>
      <c r="H259" s="10">
        <v>0.2</v>
      </c>
      <c r="I259" s="9">
        <f t="shared" si="17"/>
        <v>10.4</v>
      </c>
      <c r="J259" s="9">
        <f t="array" ref="J259">SUM(IF(($B259='POINTAGE COMPTES TVA'!B:B)*(ROUNDDOWN($I259,1)='POINTAGE COMPTES TVA'!H:H),'POINTAGE COMPTES TVA'!H:H,"erre"))</f>
        <v>0</v>
      </c>
      <c r="K259" s="11">
        <f t="shared" si="18"/>
        <v>10.4</v>
      </c>
    </row>
    <row r="260" spans="1:11" ht="15" customHeight="1" x14ac:dyDescent="0.2">
      <c r="A260" s="5" t="s">
        <v>11</v>
      </c>
      <c r="B260" s="6">
        <v>42618</v>
      </c>
      <c r="C260" s="5">
        <v>61420000</v>
      </c>
      <c r="D260" s="7" t="s">
        <v>172</v>
      </c>
      <c r="E260" s="8" t="s">
        <v>179</v>
      </c>
      <c r="F260" s="9">
        <v>0.42</v>
      </c>
      <c r="G260" s="9">
        <v>0</v>
      </c>
      <c r="H260" s="10">
        <v>0.2</v>
      </c>
      <c r="I260" s="9">
        <f t="shared" si="17"/>
        <v>0.08</v>
      </c>
      <c r="J260" s="9">
        <f t="array" ref="J260">SUM(IF(($B260='POINTAGE COMPTES TVA'!B:B)*(ROUNDDOWN($I260,1)='POINTAGE COMPTES TVA'!H:H),'POINTAGE COMPTES TVA'!H:H,"erre"))</f>
        <v>0</v>
      </c>
      <c r="K260" s="11">
        <f t="shared" si="18"/>
        <v>0.08</v>
      </c>
    </row>
    <row r="261" spans="1:11" ht="15" customHeight="1" x14ac:dyDescent="0.2">
      <c r="A261" s="5" t="s">
        <v>11</v>
      </c>
      <c r="B261" s="6">
        <v>42352</v>
      </c>
      <c r="C261" s="5">
        <v>61110000</v>
      </c>
      <c r="D261" s="7" t="s">
        <v>93</v>
      </c>
      <c r="E261" s="8" t="s">
        <v>94</v>
      </c>
      <c r="F261" s="9">
        <v>110</v>
      </c>
      <c r="G261" s="9">
        <v>0</v>
      </c>
      <c r="H261" s="10">
        <v>0.2</v>
      </c>
      <c r="I261" s="9">
        <f t="shared" si="17"/>
        <v>22</v>
      </c>
      <c r="J261" s="9">
        <f t="array" ref="J261">SUM(IF(($B261='POINTAGE COMPTES TVA'!B:B)*(ROUNDDOWN($I261,1)='POINTAGE COMPTES TVA'!H:H),'POINTAGE COMPTES TVA'!H:H,"erre"))</f>
        <v>0</v>
      </c>
      <c r="K261" s="11">
        <f t="shared" si="18"/>
        <v>22</v>
      </c>
    </row>
    <row r="262" spans="1:11" ht="15" customHeight="1" x14ac:dyDescent="0.2">
      <c r="A262" s="5" t="s">
        <v>11</v>
      </c>
      <c r="B262" s="6">
        <v>42352</v>
      </c>
      <c r="C262" s="5">
        <v>61310000</v>
      </c>
      <c r="D262" s="7" t="s">
        <v>95</v>
      </c>
      <c r="E262" s="8" t="s">
        <v>94</v>
      </c>
      <c r="F262" s="9">
        <v>396</v>
      </c>
      <c r="G262" s="9">
        <v>0</v>
      </c>
      <c r="H262" s="10">
        <v>0.2</v>
      </c>
      <c r="I262" s="9">
        <f t="shared" si="17"/>
        <v>79.2</v>
      </c>
      <c r="J262" s="9">
        <f t="array" ref="J262">SUM(IF(($B262='POINTAGE COMPTES TVA'!B:B)*(ROUNDDOWN($I262,1)='POINTAGE COMPTES TVA'!H:H),'POINTAGE COMPTES TVA'!H:H,"erre"))</f>
        <v>0</v>
      </c>
      <c r="K262" s="11">
        <f t="shared" si="18"/>
        <v>79.2</v>
      </c>
    </row>
    <row r="263" spans="1:11" ht="15" customHeight="1" x14ac:dyDescent="0.2">
      <c r="A263" s="5" t="s">
        <v>11</v>
      </c>
      <c r="B263" s="6">
        <v>42352</v>
      </c>
      <c r="C263" s="5">
        <v>61410000</v>
      </c>
      <c r="D263" s="7" t="s">
        <v>96</v>
      </c>
      <c r="E263" s="8" t="s">
        <v>94</v>
      </c>
      <c r="F263" s="9">
        <v>79</v>
      </c>
      <c r="G263" s="9">
        <v>0</v>
      </c>
      <c r="H263" s="10">
        <v>0.2</v>
      </c>
      <c r="I263" s="9">
        <f t="shared" si="17"/>
        <v>15.8</v>
      </c>
      <c r="J263" s="9">
        <f t="array" ref="J263">SUM(IF(($B263='POINTAGE COMPTES TVA'!B:B)*(ROUNDDOWN($I263,1)='POINTAGE COMPTES TVA'!H:H),'POINTAGE COMPTES TVA'!H:H,"erre"))</f>
        <v>0</v>
      </c>
      <c r="K263" s="11">
        <f t="shared" si="18"/>
        <v>15.8</v>
      </c>
    </row>
    <row r="264" spans="1:11" ht="15" customHeight="1" x14ac:dyDescent="0.2">
      <c r="A264" s="5" t="s">
        <v>11</v>
      </c>
      <c r="B264" s="6">
        <v>42079</v>
      </c>
      <c r="C264" s="5">
        <v>60633000</v>
      </c>
      <c r="D264" s="7" t="s">
        <v>35</v>
      </c>
      <c r="E264" s="8" t="s">
        <v>36</v>
      </c>
      <c r="F264" s="9">
        <v>32.229999999999997</v>
      </c>
      <c r="G264" s="9">
        <v>0</v>
      </c>
      <c r="H264" s="10">
        <v>0.2</v>
      </c>
      <c r="I264" s="9">
        <f>IF($H264="exo","EXO",IF(OR(AND($F264=0,$G264=0),$H264=""),"",IF(AND(ISNUMBER($H264),$G264=0),ROUNDDOWN($F264*$H264,2),IF(AND(ISNUMBER($H264),$F264=0),ROUNDDOWN(-$G264*$H264,2),IF(AND(ISTEXT($H264),$G264=0),ROUNDDOWN($F264*RIGHT($H264,3),2),IF(AND(ISTEXT($H264),$F264=0),ROUNDDOWN(-$G264*RIGHT($H264,3),2),"problème"))))))</f>
        <v>6.44</v>
      </c>
      <c r="J264" s="9">
        <f t="array" ref="J264">SUM(IF(($B264='POINTAGE COMPTES TVA'!B:B)*(ROUNDDOWN($I264,1)='POINTAGE COMPTES TVA'!H:H),'POINTAGE COMPTES TVA'!H:H,"erre"))</f>
        <v>0</v>
      </c>
      <c r="K264" s="11">
        <f>IF(ISBLANK($I264),"",IF(ROUND($I264,2)=ROUND(J264,2),"",$I264-$J264))</f>
        <v>6.44</v>
      </c>
    </row>
    <row r="265" spans="1:11" ht="15" customHeight="1" x14ac:dyDescent="0.2">
      <c r="A265" s="5" t="s">
        <v>11</v>
      </c>
      <c r="B265" s="6">
        <v>42354</v>
      </c>
      <c r="C265" s="5">
        <v>60633000</v>
      </c>
      <c r="D265" s="7" t="s">
        <v>35</v>
      </c>
      <c r="E265" s="8" t="s">
        <v>36</v>
      </c>
      <c r="F265" s="9">
        <v>27.3</v>
      </c>
      <c r="G265" s="9">
        <v>0</v>
      </c>
      <c r="H265" s="10">
        <v>0.2</v>
      </c>
      <c r="I265" s="9">
        <f>IF($H265="exo","EXO",IF(OR(AND($F265=0,$G265=0),$H265=""),"",IF(AND(ISNUMBER($H265),$G265=0),ROUND($F265*$H265,2),IF(AND(ISNUMBER($H265),$F265=0),ROUND(-$G265*$H265,2),IF(AND(ISTEXT($H265),$G265=0),ROUND($F265*RIGHT($H265,3),2),IF(AND(ISTEXT($H265),$F265=0),ROUND(-$G265*RIGHT($H265,3),2),"problème"))))))</f>
        <v>5.46</v>
      </c>
      <c r="J265" s="9">
        <f t="array" ref="J265">SUM(IF(($B265='POINTAGE COMPTES TVA'!B:B)*(ROUNDDOWN($I265,1)='POINTAGE COMPTES TVA'!H:H),'POINTAGE COMPTES TVA'!H:H,"erre"))</f>
        <v>0</v>
      </c>
      <c r="K265" s="11">
        <f>I265-J265</f>
        <v>5.46</v>
      </c>
    </row>
    <row r="266" spans="1:11" ht="15" customHeight="1" x14ac:dyDescent="0.2">
      <c r="A266" s="5" t="s">
        <v>11</v>
      </c>
      <c r="B266" s="6">
        <v>42354</v>
      </c>
      <c r="C266" s="5">
        <v>60800000</v>
      </c>
      <c r="D266" s="7" t="s">
        <v>19</v>
      </c>
      <c r="E266" s="8" t="s">
        <v>36</v>
      </c>
      <c r="F266" s="9">
        <v>4.17</v>
      </c>
      <c r="G266" s="9">
        <v>0</v>
      </c>
      <c r="H266" s="10">
        <v>0.2</v>
      </c>
      <c r="I266" s="9">
        <f>IF($H266="exo","EXO",IF(OR(AND($F266=0,$G266=0),$H266=""),"",IF(AND(ISNUMBER($H266),$G266=0),ROUND($F266*$H266,2),IF(AND(ISNUMBER($H266),$F266=0),ROUND(-$G266*$H266,2),IF(AND(ISTEXT($H266),$G266=0),ROUND($F266*RIGHT($H266,3),2),IF(AND(ISTEXT($H266),$F266=0),ROUND(-$G266*RIGHT($H266,3),2),"problème"))))))</f>
        <v>0.83</v>
      </c>
      <c r="J266" s="9">
        <f t="array" ref="J266">SUM(IF(($B266='POINTAGE COMPTES TVA'!B:B)*(ROUNDDOWN($I266,1)='POINTAGE COMPTES TVA'!H:H),'POINTAGE COMPTES TVA'!H:H,"erre"))</f>
        <v>0.8</v>
      </c>
      <c r="K266" s="11">
        <f>I266-J266</f>
        <v>2.9999999999999916E-2</v>
      </c>
    </row>
    <row r="267" spans="1:11" ht="15" customHeight="1" x14ac:dyDescent="0.2">
      <c r="A267" s="5" t="s">
        <v>11</v>
      </c>
      <c r="B267" s="6">
        <v>42046</v>
      </c>
      <c r="C267" s="5">
        <v>61330000</v>
      </c>
      <c r="D267" s="7" t="s">
        <v>17</v>
      </c>
      <c r="E267" s="8" t="s">
        <v>18</v>
      </c>
      <c r="F267" s="9">
        <v>540</v>
      </c>
      <c r="G267" s="9">
        <v>0</v>
      </c>
      <c r="H267" s="10">
        <v>0.2</v>
      </c>
      <c r="I267" s="9">
        <f>IF($H267="exo","EXO",IF(OR(AND($F267=0,$G267=0),$H267=""),"",IF(AND(ISNUMBER($H267),$G267=0),$F267*$H267,IF(AND(ISNUMBER($H267),$F267=0),-$G267*$H267,IF(AND(ISTEXT($H267),$G267=0),$F267*RIGHT($H267,3),IF(AND(ISTEXT($H267),$F267=0),-$G267*RIGHT($H267,3),"problème"))))))</f>
        <v>108</v>
      </c>
      <c r="J267" s="9">
        <f t="array" ref="J267">SUM(IF(($B267='POINTAGE COMPTES TVA'!B:B)*(ROUNDDOWN($I267,1)='POINTAGE COMPTES TVA'!H:H),'POINTAGE COMPTES TVA'!H:H,"erre"))</f>
        <v>108</v>
      </c>
      <c r="K267" s="11" t="str">
        <f>IF(ISBLANK($I267),"",IF(ROUND($I267,2)=ROUND(J267,2),"",$I267-$J267))</f>
        <v/>
      </c>
    </row>
    <row r="268" spans="1:11" ht="15" customHeight="1" x14ac:dyDescent="0.2">
      <c r="A268" s="5" t="s">
        <v>11</v>
      </c>
      <c r="B268" s="6">
        <v>42529</v>
      </c>
      <c r="C268" s="5">
        <v>62501400</v>
      </c>
      <c r="D268" s="7" t="s">
        <v>139</v>
      </c>
      <c r="E268" s="8" t="s">
        <v>140</v>
      </c>
      <c r="F268" s="9">
        <v>7.63</v>
      </c>
      <c r="G268" s="9">
        <v>0</v>
      </c>
      <c r="H268" s="10">
        <v>0.2</v>
      </c>
      <c r="I268" s="9">
        <f t="shared" ref="I268:I274" si="19">IF($H268="exo","EXO",IF(OR(AND($F268=0,$G268=0),$H268=""),"",IF(AND(ISNUMBER($H268),$G268=0),ROUND($F268*$H268,2),IF(AND(ISNUMBER($H268),$F268=0),ROUND(-$G268*$H268,2),IF(AND(ISTEXT($H268),$G268=0),ROUND($F268*RIGHT($H268,3),2),IF(AND(ISTEXT($H268),$F268=0),ROUND(-$G268*RIGHT($H268,3),2),"problème"))))))</f>
        <v>1.53</v>
      </c>
      <c r="J268" s="9">
        <f t="array" ref="J268">SUM(IF(($B268='POINTAGE COMPTES TVA'!B:B)*(ROUNDDOWN($I268,1)='POINTAGE COMPTES TVA'!H:H),'POINTAGE COMPTES TVA'!H:H,"erre"))</f>
        <v>0</v>
      </c>
      <c r="K268" s="11">
        <f t="shared" ref="K268:K274" si="20">I268-J268</f>
        <v>1.53</v>
      </c>
    </row>
    <row r="269" spans="1:11" ht="15" customHeight="1" x14ac:dyDescent="0.2">
      <c r="A269" s="5" t="s">
        <v>11</v>
      </c>
      <c r="B269" s="6">
        <v>42529</v>
      </c>
      <c r="C269" s="5">
        <v>62514000</v>
      </c>
      <c r="D269" s="7" t="s">
        <v>141</v>
      </c>
      <c r="E269" s="8" t="s">
        <v>140</v>
      </c>
      <c r="F269" s="9">
        <v>5</v>
      </c>
      <c r="G269" s="9">
        <v>0</v>
      </c>
      <c r="H269" s="10">
        <v>0.2</v>
      </c>
      <c r="I269" s="9">
        <f t="shared" si="19"/>
        <v>1</v>
      </c>
      <c r="J269" s="9">
        <f t="array" ref="J269">SUM(IF(($B269='POINTAGE COMPTES TVA'!B:B)*(ROUNDDOWN($I269,1)='POINTAGE COMPTES TVA'!H:H),'POINTAGE COMPTES TVA'!H:H,"erre"))</f>
        <v>1</v>
      </c>
      <c r="K269" s="11">
        <f t="shared" si="20"/>
        <v>0</v>
      </c>
    </row>
    <row r="270" spans="1:11" ht="15" customHeight="1" x14ac:dyDescent="0.2">
      <c r="A270" s="5" t="s">
        <v>11</v>
      </c>
      <c r="B270" s="6">
        <v>42639</v>
      </c>
      <c r="C270" s="5">
        <v>62300000</v>
      </c>
      <c r="D270" s="7" t="s">
        <v>21</v>
      </c>
      <c r="E270" s="8" t="s">
        <v>183</v>
      </c>
      <c r="F270" s="9">
        <v>1000</v>
      </c>
      <c r="G270" s="9">
        <v>0</v>
      </c>
      <c r="H270" s="10" t="s">
        <v>191</v>
      </c>
      <c r="I270" s="9" t="str">
        <f t="shared" si="19"/>
        <v>EXO</v>
      </c>
      <c r="J270" s="9" t="e">
        <f t="array" ref="J270">SUM(IF(($B270='POINTAGE COMPTES TVA'!B:B)*(ROUNDDOWN($I270,1)='POINTAGE COMPTES TVA'!H:H),'POINTAGE COMPTES TVA'!H:H,"erre"))</f>
        <v>#VALUE!</v>
      </c>
      <c r="K270" s="11" t="e">
        <f t="shared" si="20"/>
        <v>#VALUE!</v>
      </c>
    </row>
    <row r="271" spans="1:11" ht="15" customHeight="1" x14ac:dyDescent="0.2">
      <c r="A271" s="5" t="s">
        <v>11</v>
      </c>
      <c r="B271" s="6">
        <v>42397</v>
      </c>
      <c r="C271" s="5">
        <v>60630000</v>
      </c>
      <c r="D271" s="7" t="s">
        <v>14</v>
      </c>
      <c r="E271" s="8" t="s">
        <v>102</v>
      </c>
      <c r="F271" s="9">
        <v>15.83</v>
      </c>
      <c r="G271" s="9">
        <v>0</v>
      </c>
      <c r="H271" s="10">
        <v>5.5E-2</v>
      </c>
      <c r="I271" s="9">
        <f t="shared" si="19"/>
        <v>0.87</v>
      </c>
      <c r="J271" s="9">
        <f t="array" ref="J271">SUM(IF(($B271='POINTAGE COMPTES TVA'!B:B)*(ROUNDDOWN($I271,1)='POINTAGE COMPTES TVA'!H:H),'POINTAGE COMPTES TVA'!H:H,"erre"))</f>
        <v>0</v>
      </c>
      <c r="K271" s="11">
        <f t="shared" si="20"/>
        <v>0.87</v>
      </c>
    </row>
    <row r="272" spans="1:11" ht="15" customHeight="1" x14ac:dyDescent="0.2">
      <c r="A272" s="5" t="s">
        <v>11</v>
      </c>
      <c r="B272" s="6">
        <v>42349</v>
      </c>
      <c r="C272" s="5">
        <v>62501000</v>
      </c>
      <c r="D272" s="7" t="s">
        <v>43</v>
      </c>
      <c r="E272" s="8" t="s">
        <v>92</v>
      </c>
      <c r="F272" s="9">
        <v>245</v>
      </c>
      <c r="G272" s="9">
        <v>0</v>
      </c>
      <c r="H272" s="10">
        <v>5.5E-2</v>
      </c>
      <c r="I272" s="9">
        <f t="shared" si="19"/>
        <v>13.48</v>
      </c>
      <c r="J272" s="9">
        <f t="array" ref="J272">SUM(IF(($B272='POINTAGE COMPTES TVA'!B:B)*(ROUNDDOWN($I272,1)='POINTAGE COMPTES TVA'!H:H),'POINTAGE COMPTES TVA'!H:H,"erre"))</f>
        <v>0</v>
      </c>
      <c r="K272" s="11">
        <f t="shared" si="20"/>
        <v>13.48</v>
      </c>
    </row>
    <row r="273" spans="1:11" ht="15" customHeight="1" x14ac:dyDescent="0.2">
      <c r="A273" s="5" t="s">
        <v>11</v>
      </c>
      <c r="B273" s="6">
        <v>42517</v>
      </c>
      <c r="C273" s="5">
        <v>60800000</v>
      </c>
      <c r="D273" s="7" t="s">
        <v>19</v>
      </c>
      <c r="E273" s="8" t="s">
        <v>123</v>
      </c>
      <c r="F273" s="9">
        <v>35</v>
      </c>
      <c r="G273" s="9">
        <v>0</v>
      </c>
      <c r="H273" s="10">
        <v>0.2</v>
      </c>
      <c r="I273" s="9">
        <f t="shared" si="19"/>
        <v>7</v>
      </c>
      <c r="J273" s="9">
        <f t="array" ref="J273">SUM(IF(($B273='POINTAGE COMPTES TVA'!B:B)*(ROUNDDOWN($I273,1)='POINTAGE COMPTES TVA'!H:H),'POINTAGE COMPTES TVA'!H:H,"erre"))</f>
        <v>0</v>
      </c>
      <c r="K273" s="11">
        <f t="shared" si="20"/>
        <v>7</v>
      </c>
    </row>
    <row r="274" spans="1:11" ht="15" customHeight="1" x14ac:dyDescent="0.2">
      <c r="A274" s="5" t="s">
        <v>11</v>
      </c>
      <c r="B274" s="6">
        <v>42517</v>
      </c>
      <c r="C274" s="5">
        <v>62240000</v>
      </c>
      <c r="D274" s="7" t="s">
        <v>124</v>
      </c>
      <c r="E274" s="8" t="s">
        <v>123</v>
      </c>
      <c r="F274" s="9">
        <v>14</v>
      </c>
      <c r="G274" s="9">
        <v>0</v>
      </c>
      <c r="H274" s="10">
        <v>0.2</v>
      </c>
      <c r="I274" s="9">
        <f t="shared" si="19"/>
        <v>2.8</v>
      </c>
      <c r="J274" s="9">
        <f t="array" ref="J274">SUM(IF(($B274='POINTAGE COMPTES TVA'!B:B)*(ROUNDDOWN($I274,1)='POINTAGE COMPTES TVA'!H:H),'POINTAGE COMPTES TVA'!H:H,"erre"))</f>
        <v>0</v>
      </c>
      <c r="K274" s="11">
        <f t="shared" si="20"/>
        <v>2.8</v>
      </c>
    </row>
    <row r="275" spans="1:11" ht="15" customHeight="1" x14ac:dyDescent="0.2">
      <c r="A275" s="5" t="s">
        <v>11</v>
      </c>
      <c r="B275" s="6">
        <v>42075</v>
      </c>
      <c r="C275" s="5">
        <v>61330000</v>
      </c>
      <c r="D275" s="7" t="s">
        <v>17</v>
      </c>
      <c r="E275" s="8" t="s">
        <v>31</v>
      </c>
      <c r="F275" s="9">
        <v>371.44</v>
      </c>
      <c r="G275" s="9">
        <v>0</v>
      </c>
      <c r="H275" s="10">
        <v>0.2</v>
      </c>
      <c r="I275" s="9">
        <f>IF($H275="exo","EXO",IF(OR(AND($F275=0,$G275=0),$H275=""),"",IF(AND(ISNUMBER($H275),$G275=0),$F275*$H275,IF(AND(ISNUMBER($H275),$F275=0),-$G275*$H275,IF(AND(ISTEXT($H275),$G275=0),$F275*RIGHT($H275,3),IF(AND(ISTEXT($H275),$F275=0),-$G275*RIGHT($H275,3),"problème"))))))</f>
        <v>74.287999999999997</v>
      </c>
      <c r="J275" s="9">
        <f t="array" ref="J275">SUM(IF(($B275='POINTAGE COMPTES TVA'!B:B)*(ROUNDDOWN($I275,1)='POINTAGE COMPTES TVA'!H:H),'POINTAGE COMPTES TVA'!H:H,"erre"))</f>
        <v>74.2</v>
      </c>
      <c r="K275" s="11">
        <f>IF(ISBLANK($I275),"",IF(ROUND($I275,2)=ROUND(J275,2),"",$I275-$J275))</f>
        <v>8.7999999999993861E-2</v>
      </c>
    </row>
    <row r="276" spans="1:11" ht="15" customHeight="1" x14ac:dyDescent="0.2">
      <c r="A276" s="5" t="s">
        <v>11</v>
      </c>
      <c r="B276" s="6">
        <v>42181</v>
      </c>
      <c r="C276" s="5">
        <v>62400000</v>
      </c>
      <c r="D276" s="7" t="s">
        <v>76</v>
      </c>
      <c r="E276" s="8" t="s">
        <v>77</v>
      </c>
      <c r="F276" s="9">
        <v>69.5</v>
      </c>
      <c r="G276" s="9">
        <v>0</v>
      </c>
      <c r="H276" s="10" t="s">
        <v>191</v>
      </c>
      <c r="I276" s="9" t="str">
        <f>IF($H276="exo","EXO",IF(OR(AND($F276=0,$G276=0),$H276=""),"",IF(AND(ISNUMBER($H276),$G276=0),ROUND($F276*$H276,2),IF(AND(ISNUMBER($H276),$F276=0),ROUND(-$G276*$H276,2),IF(AND(ISTEXT($H276),$G276=0),ROUND($F276*RIGHT($H276,3),2),IF(AND(ISTEXT($H276),$F276=0),ROUND(-$G276*RIGHT($H276,3),2),"problème"))))))</f>
        <v>EXO</v>
      </c>
      <c r="J276" s="9" t="e">
        <f t="array" ref="J276">SUM(IF(($B276='POINTAGE COMPTES TVA'!B:B)*(ROUNDDOWN($I276,1)='POINTAGE COMPTES TVA'!H:H),'POINTAGE COMPTES TVA'!H:H,"erre"))</f>
        <v>#VALUE!</v>
      </c>
      <c r="K276" s="11" t="e">
        <f>I276-J276</f>
        <v>#VALUE!</v>
      </c>
    </row>
  </sheetData>
  <sheetProtection insertColumns="0" insertRows="0" deleteColumns="0" deleteRows="0" selectLockedCells="1" sort="0" autoFilter="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POINTAGE JOURNAL HA</vt:lpstr>
      <vt:lpstr>POINTAGE COMPTES TVA</vt:lpstr>
      <vt:lpstr>POINTAGE JOURNAL HA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Johnatann BONVOISIN</dc:creator>
  <cp:keywords>dico;pmk;compare</cp:keywords>
  <cp:lastModifiedBy>PMK</cp:lastModifiedBy>
  <dcterms:created xsi:type="dcterms:W3CDTF">2017-08-11T21:26:02Z</dcterms:created>
  <dcterms:modified xsi:type="dcterms:W3CDTF">2017-08-14T18:19:14Z</dcterms:modified>
</cp:coreProperties>
</file>