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/>
  <bookViews>
    <workbookView xWindow="-15" yWindow="-15" windowWidth="9600" windowHeight="12795" activeTab="1"/>
  </bookViews>
  <sheets>
    <sheet name="Synthese générale" sheetId="13" r:id="rId1"/>
    <sheet name="TCD" sheetId="15" r:id="rId2"/>
    <sheet name="Synthese commerciaux" sheetId="14" r:id="rId3"/>
    <sheet name="JANVIER" sheetId="1" r:id="rId4"/>
    <sheet name="FEVRIER" sheetId="2" r:id="rId5"/>
    <sheet name="MARS" sheetId="3" r:id="rId6"/>
    <sheet name="AVRIL" sheetId="4" r:id="rId7"/>
    <sheet name="MAI" sheetId="5" r:id="rId8"/>
    <sheet name="JUIN" sheetId="6" r:id="rId9"/>
    <sheet name="JUILLET" sheetId="7" r:id="rId10"/>
    <sheet name="AOUT" sheetId="8" r:id="rId11"/>
    <sheet name="SEPTEMBRE" sheetId="9" r:id="rId12"/>
    <sheet name="OCTOBRE" sheetId="10" r:id="rId13"/>
    <sheet name="NOVEMBRE" sheetId="11" r:id="rId14"/>
    <sheet name="DECEMBRE" sheetId="12" r:id="rId15"/>
  </sheets>
  <definedNames>
    <definedName name="_xlnm._FilterDatabase" localSheetId="4" hidden="1">FEVRIER!$C$1:$C$52</definedName>
    <definedName name="_xlnm._FilterDatabase" localSheetId="3" hidden="1">JANVIER!$A$1:$I$60</definedName>
    <definedName name="_xlnm._FilterDatabase" localSheetId="2" hidden="1">'Synthese commerciaux'!$A$1:$G$137</definedName>
    <definedName name="Client">'Synthese commerciaux'!$G$2:$G$137</definedName>
    <definedName name="Commercial">'Synthese commerciaux'!$C$2:$C$137</definedName>
    <definedName name="Date_de_Commande">'Synthese commerciaux'!$B$2:$B$137</definedName>
    <definedName name="M18_">'Synthese commerciaux'!$F$2:$F$137</definedName>
    <definedName name="N°_de_Commande">'Synthese commerciaux'!$A$2:$A$137</definedName>
    <definedName name="Nbre_de_colis">'Synthese commerciaux'!$D$2:$D$137</definedName>
    <definedName name="P18_">'Synthese commerciaux'!$E$2:$E$137</definedName>
  </definedNames>
  <calcPr calcId="125725"/>
  <pivotCaches>
    <pivotCache cacheId="37" r:id="rId16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42" i="14"/>
  <c r="M143"/>
  <c r="M144"/>
  <c r="M145"/>
  <c r="M141"/>
  <c r="L142"/>
  <c r="L143"/>
  <c r="L144"/>
  <c r="L145"/>
  <c r="L141"/>
  <c r="K142"/>
  <c r="K143"/>
  <c r="K144"/>
  <c r="K145"/>
  <c r="K141"/>
  <c r="N142"/>
  <c r="N143"/>
  <c r="N144"/>
  <c r="N145"/>
  <c r="N141"/>
  <c r="N146" s="1"/>
  <c r="F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1"/>
  <c r="F132"/>
  <c r="F133"/>
  <c r="F134"/>
  <c r="F135"/>
  <c r="F136"/>
  <c r="F137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2"/>
  <c r="E3"/>
  <c r="E4"/>
  <c r="E5"/>
  <c r="E6"/>
  <c r="E7"/>
  <c r="E8"/>
  <c r="F130"/>
  <c r="H1" i="1"/>
  <c r="L146" i="14" l="1"/>
  <c r="M146"/>
  <c r="K146"/>
  <c r="H1" i="2"/>
  <c r="H2" i="1" l="1"/>
  <c r="C3" i="13"/>
  <c r="D3" l="1"/>
  <c r="B3"/>
  <c r="H6" i="1"/>
  <c r="I2" s="1"/>
  <c r="H2" i="12"/>
  <c r="H2" i="11"/>
  <c r="H2" i="10"/>
  <c r="H2" i="9"/>
  <c r="H2" i="8"/>
  <c r="H2" i="7"/>
  <c r="H2" i="6"/>
  <c r="H2" i="5"/>
  <c r="H2" i="4"/>
  <c r="H2" i="3"/>
  <c r="H2" i="2"/>
  <c r="H1" i="12"/>
  <c r="H1" i="11"/>
  <c r="H1" i="10"/>
  <c r="H1" i="9"/>
  <c r="H1" i="8"/>
  <c r="H1" i="7"/>
  <c r="H1" i="6"/>
  <c r="H1" i="5"/>
  <c r="H1" i="4"/>
  <c r="H1" i="3"/>
  <c r="I2" i="12" l="1"/>
  <c r="D14" i="13"/>
  <c r="I1" i="12"/>
  <c r="H6"/>
  <c r="C14" i="13"/>
  <c r="B14"/>
  <c r="H6" i="11"/>
  <c r="I1"/>
  <c r="C13" i="13"/>
  <c r="B13"/>
  <c r="I2" i="11"/>
  <c r="D13" i="13"/>
  <c r="D12"/>
  <c r="I1" i="10"/>
  <c r="H6"/>
  <c r="I2" s="1"/>
  <c r="B12" i="13"/>
  <c r="C12"/>
  <c r="D11"/>
  <c r="H6" i="9"/>
  <c r="I2" s="1"/>
  <c r="C11" i="13"/>
  <c r="B11"/>
  <c r="D10"/>
  <c r="H6" i="8"/>
  <c r="I2" s="1"/>
  <c r="I1"/>
  <c r="C10" i="13"/>
  <c r="B10"/>
  <c r="H6" i="7"/>
  <c r="I1"/>
  <c r="B9" i="13"/>
  <c r="C9"/>
  <c r="I2" i="7"/>
  <c r="D9" i="13"/>
  <c r="D8"/>
  <c r="H6" i="6"/>
  <c r="I1" s="1"/>
  <c r="C8" i="13"/>
  <c r="B8"/>
  <c r="D7"/>
  <c r="H6" i="5"/>
  <c r="I2" s="1"/>
  <c r="I1" i="1"/>
  <c r="D4" i="13"/>
  <c r="H6" i="2"/>
  <c r="I1" s="1"/>
  <c r="B5" i="13"/>
  <c r="H6" i="3"/>
  <c r="I2" s="1"/>
  <c r="D5" i="13"/>
  <c r="H6" i="4"/>
  <c r="I2" s="1"/>
  <c r="D6" i="13"/>
  <c r="C4"/>
  <c r="B4"/>
  <c r="B7"/>
  <c r="C7"/>
  <c r="C6"/>
  <c r="B6"/>
  <c r="C5"/>
  <c r="I1" i="9" l="1"/>
  <c r="I2" i="6"/>
  <c r="I1" i="5"/>
  <c r="I1" i="4"/>
  <c r="I2" i="2"/>
  <c r="D15" i="13"/>
  <c r="I1" i="3"/>
  <c r="C15" i="13"/>
  <c r="B15"/>
</calcChain>
</file>

<file path=xl/comments1.xml><?xml version="1.0" encoding="utf-8"?>
<comments xmlns="http://schemas.openxmlformats.org/spreadsheetml/2006/main">
  <authors>
    <author>I3-2</author>
  </authors>
  <commentList>
    <comment ref="D29" authorId="0">
      <text>
        <r>
          <rPr>
            <b/>
            <sz val="9"/>
            <color indexed="81"/>
            <rFont val="Tahoma"/>
            <family val="2"/>
          </rPr>
          <t>I3-2:</t>
        </r>
        <r>
          <rPr>
            <sz val="9"/>
            <color indexed="81"/>
            <rFont val="Tahoma"/>
            <family val="2"/>
          </rPr>
          <t xml:space="preserve">
25 COLIS GRATUITS
</t>
        </r>
      </text>
    </comment>
  </commentList>
</comments>
</file>

<file path=xl/comments2.xml><?xml version="1.0" encoding="utf-8"?>
<comments xmlns="http://schemas.openxmlformats.org/spreadsheetml/2006/main">
  <authors>
    <author>I3-2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I3-2:</t>
        </r>
        <r>
          <rPr>
            <sz val="9"/>
            <color indexed="81"/>
            <rFont val="Tahoma"/>
            <family val="2"/>
          </rPr>
          <t xml:space="preserve">
25 COLIS GRATUITS
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I3-2:</t>
        </r>
        <r>
          <rPr>
            <sz val="9"/>
            <color indexed="81"/>
            <rFont val="Tahoma"/>
            <family val="2"/>
          </rPr>
          <t xml:space="preserve">
25 COLIS GRATUITS
</t>
        </r>
      </text>
    </comment>
  </commentList>
</comments>
</file>

<file path=xl/sharedStrings.xml><?xml version="1.0" encoding="utf-8"?>
<sst xmlns="http://schemas.openxmlformats.org/spreadsheetml/2006/main" count="976" uniqueCount="295">
  <si>
    <t>Client</t>
  </si>
  <si>
    <t>3 690</t>
  </si>
  <si>
    <t>Daniel KARSZTUN</t>
  </si>
  <si>
    <t>3 693</t>
  </si>
  <si>
    <t>3 691</t>
  </si>
  <si>
    <t>Coralie DENJEAN</t>
  </si>
  <si>
    <t xml:space="preserve">INTERMARCHE CUGNAUX  </t>
  </si>
  <si>
    <t>3 685</t>
  </si>
  <si>
    <t>Jean-Marie TEISSEIRE</t>
  </si>
  <si>
    <t>Cédric MIRAVET</t>
  </si>
  <si>
    <t>3 683</t>
  </si>
  <si>
    <t>3 682</t>
  </si>
  <si>
    <t>3 681</t>
  </si>
  <si>
    <t>CARREFOUR CARCASSONNE PONT ROUGE</t>
  </si>
  <si>
    <t>3 680</t>
  </si>
  <si>
    <t>3 678</t>
  </si>
  <si>
    <t>3 677</t>
  </si>
  <si>
    <t>3 675</t>
  </si>
  <si>
    <t>3 674</t>
  </si>
  <si>
    <t>3 673</t>
  </si>
  <si>
    <t>3 669</t>
  </si>
  <si>
    <t>3 667</t>
  </si>
  <si>
    <t>3 661</t>
  </si>
  <si>
    <t>3 658</t>
  </si>
  <si>
    <t>3 659</t>
  </si>
  <si>
    <t>3 660</t>
  </si>
  <si>
    <t>3 651</t>
  </si>
  <si>
    <t>3 648</t>
  </si>
  <si>
    <t>3 655</t>
  </si>
  <si>
    <t>3 653</t>
  </si>
  <si>
    <t>3 652</t>
  </si>
  <si>
    <t>3 650</t>
  </si>
  <si>
    <t>3 649</t>
  </si>
  <si>
    <t>3 654</t>
  </si>
  <si>
    <t>3 657</t>
  </si>
  <si>
    <t>3 646</t>
  </si>
  <si>
    <t>3 641</t>
  </si>
  <si>
    <t>3 643</t>
  </si>
  <si>
    <t>3 645</t>
  </si>
  <si>
    <t>3 644</t>
  </si>
  <si>
    <t>3 647</t>
  </si>
  <si>
    <t>3 635</t>
  </si>
  <si>
    <t>3 632</t>
  </si>
  <si>
    <t>3 637</t>
  </si>
  <si>
    <t>3 633</t>
  </si>
  <si>
    <t>3 631</t>
  </si>
  <si>
    <t>3 634</t>
  </si>
  <si>
    <t>3 636</t>
  </si>
  <si>
    <t>3 627</t>
  </si>
  <si>
    <t>3 628</t>
  </si>
  <si>
    <t>3 629</t>
  </si>
  <si>
    <t>3 624</t>
  </si>
  <si>
    <t>3 625</t>
  </si>
  <si>
    <t>3 620</t>
  </si>
  <si>
    <t>3 623</t>
  </si>
  <si>
    <t>3 626</t>
  </si>
  <si>
    <t>3 622</t>
  </si>
  <si>
    <t>3 610</t>
  </si>
  <si>
    <t>3 615</t>
  </si>
  <si>
    <t>3 616</t>
  </si>
  <si>
    <t xml:space="preserve">INTERMARCHE MEZE  </t>
  </si>
  <si>
    <t>3 614</t>
  </si>
  <si>
    <t>3 609</t>
  </si>
  <si>
    <t>3 611</t>
  </si>
  <si>
    <t>3 612</t>
  </si>
  <si>
    <t>3 613</t>
  </si>
  <si>
    <t>3 617</t>
  </si>
  <si>
    <t>CARREFOUR MONTSOULT</t>
  </si>
  <si>
    <t>SOCAMIL</t>
  </si>
  <si>
    <t>LECASUD</t>
  </si>
  <si>
    <t>CARREFOUR CONTACT RIEUX MINERVOIS</t>
  </si>
  <si>
    <t xml:space="preserve">INTERMARCHE MAUGUIO  </t>
  </si>
  <si>
    <t>CARREFOUR ST SEVER</t>
  </si>
  <si>
    <t xml:space="preserve">SUPER U LE VIGAN </t>
  </si>
  <si>
    <t xml:space="preserve">CASINO </t>
  </si>
  <si>
    <t>CARREFOUR SALON</t>
  </si>
  <si>
    <t xml:space="preserve">  SUPER U LEGUEVIN </t>
  </si>
  <si>
    <t>SUPER U GANGES</t>
  </si>
  <si>
    <t>INTERMARCHE RABASTENS</t>
  </si>
  <si>
    <t>INTERMARCHE ILLE/TET</t>
  </si>
  <si>
    <t>SUPER U BRUGUIERES</t>
  </si>
  <si>
    <t>INTERMARCHE CASTELNAUDARY</t>
  </si>
  <si>
    <t>INTERMARCHE NARBONNE</t>
  </si>
  <si>
    <t>INTERMARCHE MAGALAS</t>
  </si>
  <si>
    <t xml:space="preserve"> INTERMARCHE CANOHES</t>
  </si>
  <si>
    <t>SUPER U THEZAN LES BEZIERS</t>
  </si>
  <si>
    <t>AUCHAN TOULOUSE</t>
  </si>
  <si>
    <t>INTERMARCHE MONTREAL</t>
  </si>
  <si>
    <t>LECLERC CARCASSONNE</t>
  </si>
  <si>
    <t xml:space="preserve">SUPER U LAVAUR </t>
  </si>
  <si>
    <t>CARREFOUR ALLONNES</t>
  </si>
  <si>
    <t xml:space="preserve">INTERMARCHE GRUISSAN </t>
  </si>
  <si>
    <t>INTERMARCHE PINSAGUEL</t>
  </si>
  <si>
    <t xml:space="preserve">PROMOCASH CARCASSONNE  </t>
  </si>
  <si>
    <t>SUPER U  LA NOUVELLE</t>
  </si>
  <si>
    <t>SUPER U TREBES</t>
  </si>
  <si>
    <t>SUPER U VILLEFRANCHE DE LAURAGAIS</t>
  </si>
  <si>
    <t>INTERMARCHE GARIDECH</t>
  </si>
  <si>
    <t xml:space="preserve">INTERMARCHE REVEL </t>
  </si>
  <si>
    <t xml:space="preserve">INTERMARCHE HYPER FOIX </t>
  </si>
  <si>
    <t>INTERMARCHE MONTGISCARD</t>
  </si>
  <si>
    <t>SUPER U MONTRABE</t>
  </si>
  <si>
    <t>AUCHAN MONTAUBAN</t>
  </si>
  <si>
    <t xml:space="preserve">HYPER U ALES </t>
  </si>
  <si>
    <t xml:space="preserve">SUPER U FLOURENS </t>
  </si>
  <si>
    <t>INTERMARCHE LABRUGUIERE</t>
  </si>
  <si>
    <t>AUCHAN CASTRES</t>
  </si>
  <si>
    <t>SUPER U  LODEVE</t>
  </si>
  <si>
    <t>U EXPRESS PERPIGNAN CLEMENCEAU</t>
  </si>
  <si>
    <t>N° de Commande</t>
  </si>
  <si>
    <t>Date de Commande</t>
  </si>
  <si>
    <t>Commercial</t>
  </si>
  <si>
    <t>Nbre de colis</t>
  </si>
  <si>
    <t>TOTAL</t>
  </si>
  <si>
    <t>commande en dessous du mini de commande (18 colis)</t>
  </si>
  <si>
    <t>3 700</t>
  </si>
  <si>
    <t>3 699</t>
  </si>
  <si>
    <t>3 695</t>
  </si>
  <si>
    <t>3 694</t>
  </si>
  <si>
    <t>3 714</t>
  </si>
  <si>
    <t xml:space="preserve">AUCHAN PERPIGNAN </t>
  </si>
  <si>
    <t>3 713</t>
  </si>
  <si>
    <t>3 707</t>
  </si>
  <si>
    <t>3 705</t>
  </si>
  <si>
    <t>3 711</t>
  </si>
  <si>
    <t>3 712</t>
  </si>
  <si>
    <t>3 708</t>
  </si>
  <si>
    <t>3 704</t>
  </si>
  <si>
    <t>3 706</t>
  </si>
  <si>
    <t>3 720</t>
  </si>
  <si>
    <t>3 718</t>
  </si>
  <si>
    <t>3 719</t>
  </si>
  <si>
    <t>3 723</t>
  </si>
  <si>
    <t>3 722</t>
  </si>
  <si>
    <t>3 721</t>
  </si>
  <si>
    <t>3 726</t>
  </si>
  <si>
    <t>3 725</t>
  </si>
  <si>
    <t>3 729</t>
  </si>
  <si>
    <t>3 733</t>
  </si>
  <si>
    <t>3 732</t>
  </si>
  <si>
    <t>3 730</t>
  </si>
  <si>
    <t>3 734</t>
  </si>
  <si>
    <t>3 727</t>
  </si>
  <si>
    <t>3 728</t>
  </si>
  <si>
    <t>3 736</t>
  </si>
  <si>
    <t>3 735</t>
  </si>
  <si>
    <t xml:space="preserve">CARREFOUR NARBONNE </t>
  </si>
  <si>
    <t xml:space="preserve">SOCAMIL </t>
  </si>
  <si>
    <t>SUPERMACHE CASINO OLONZAC</t>
  </si>
  <si>
    <t xml:space="preserve">CASINO EUROCENTRE </t>
  </si>
  <si>
    <t xml:space="preserve">INTERMARCHE ALZONNE </t>
  </si>
  <si>
    <t>INTERMARCHE CAZERES</t>
  </si>
  <si>
    <t>CASINO EUROCENTRE</t>
  </si>
  <si>
    <t>INTERMARCHE THUIR</t>
  </si>
  <si>
    <t xml:space="preserve">CARREFOUR CONTACT RIEUX </t>
  </si>
  <si>
    <t>INTERMARCHE FRONTON</t>
  </si>
  <si>
    <t>INTERMARCHE REALMONT</t>
  </si>
  <si>
    <t>SUPER U FLOURENS</t>
  </si>
  <si>
    <t>PEZENAS CARREFOUR MARKET</t>
  </si>
  <si>
    <t xml:space="preserve">INTERMARCHE CARCASSONNE </t>
  </si>
  <si>
    <t>INTERMARCHE SIGEAN</t>
  </si>
  <si>
    <t>CARREFOUR MARKET BRAM</t>
  </si>
  <si>
    <t>CARCASSONNE PONT ROUGE</t>
  </si>
  <si>
    <t>CARREFOUR SALON DE PROVENCE</t>
  </si>
  <si>
    <t xml:space="preserve">SUPER U LA NOUVELLE </t>
  </si>
  <si>
    <t>MONOPRIX CARCASSONNE</t>
  </si>
  <si>
    <t>commande superieure ou égale au mini de commande (18 colis)</t>
  </si>
  <si>
    <t>SUPER U LIMOUX</t>
  </si>
  <si>
    <t>MOIS</t>
  </si>
  <si>
    <t>NBRE DE COMMANDE</t>
  </si>
  <si>
    <t>INF A 18 COLIS</t>
  </si>
  <si>
    <t>SUP/EGAL A 18 COLIS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</si>
  <si>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</si>
  <si>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</si>
  <si>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</si>
  <si>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</si>
  <si>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</si>
  <si>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</si>
  <si>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</si>
  <si>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</si>
  <si>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</si>
  <si>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</si>
  <si>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</si>
  <si>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</si>
  <si>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3 738</t>
  </si>
  <si>
    <t>3 740</t>
  </si>
  <si>
    <t>3 743</t>
  </si>
  <si>
    <t>3 742</t>
  </si>
  <si>
    <t>3 739</t>
  </si>
  <si>
    <t>3 744</t>
  </si>
  <si>
    <t>3 741</t>
  </si>
  <si>
    <t>3 747</t>
  </si>
  <si>
    <t>3 748</t>
  </si>
  <si>
    <t>3 745</t>
  </si>
  <si>
    <t>SOCAMIL STEF SURGELE EURO CENTRE</t>
  </si>
  <si>
    <t>3 751</t>
  </si>
  <si>
    <t>3 753</t>
  </si>
  <si>
    <t>3 754</t>
  </si>
  <si>
    <t>3 755</t>
  </si>
  <si>
    <t>3 752</t>
  </si>
  <si>
    <t>3 757</t>
  </si>
  <si>
    <t>3 760</t>
  </si>
  <si>
    <t>3 758</t>
  </si>
  <si>
    <t>3 761</t>
  </si>
  <si>
    <t>U EXPRESS PERPIGNAN (M.AGASSE)</t>
  </si>
  <si>
    <t xml:space="preserve">INTERMARCHE  TARASCON SUR ARIEGE </t>
  </si>
  <si>
    <t>AUCHAN SETE</t>
  </si>
  <si>
    <t>SUPER U LAVELANET</t>
  </si>
  <si>
    <t>INTERMARCHE SALLES D'AUDE</t>
  </si>
  <si>
    <t>PROMOCASH CARCASSONNE</t>
  </si>
  <si>
    <t>INTERMARCHE LA REDORTE</t>
  </si>
  <si>
    <t xml:space="preserve">INTERMARCHE MURET NORD </t>
  </si>
  <si>
    <t>HYPER U CLERMONT L'HERAULT</t>
  </si>
  <si>
    <t>INTERMARCHE TREBES</t>
  </si>
  <si>
    <t>INTERMARCHE SAINT ANDRE</t>
  </si>
  <si>
    <t>3 764</t>
  </si>
  <si>
    <t>3 765</t>
  </si>
  <si>
    <t>SUPER U SU MARGUERITTES</t>
  </si>
  <si>
    <t>3 766</t>
  </si>
  <si>
    <t>3 767</t>
  </si>
  <si>
    <t>3 768</t>
  </si>
  <si>
    <t>SUPER U GRENADE SUR GARONNE</t>
  </si>
  <si>
    <t>3 762</t>
  </si>
  <si>
    <t>3 763</t>
  </si>
  <si>
    <t>INTERMARCHE POLLESTRES</t>
  </si>
  <si>
    <t>3 770</t>
  </si>
  <si>
    <t>3 771</t>
  </si>
  <si>
    <t>3 772</t>
  </si>
  <si>
    <t>Date de la commande</t>
  </si>
  <si>
    <t>Nombre de colis</t>
  </si>
  <si>
    <t>total commande</t>
  </si>
  <si>
    <t>3 776</t>
  </si>
  <si>
    <t>3 775</t>
  </si>
  <si>
    <t>INTERMARCHE ST SULPICE SUR LEZE</t>
  </si>
  <si>
    <t>3 777</t>
  </si>
  <si>
    <t>3 778</t>
  </si>
  <si>
    <t>3 779</t>
  </si>
  <si>
    <t>3 781</t>
  </si>
  <si>
    <t>3 783</t>
  </si>
  <si>
    <t>3 784</t>
  </si>
  <si>
    <t>3 785</t>
  </si>
  <si>
    <t>3 788</t>
  </si>
  <si>
    <t>3 789</t>
  </si>
  <si>
    <t>3 790</t>
  </si>
  <si>
    <t xml:space="preserve">SUPER U PRADES  </t>
  </si>
  <si>
    <t>INTERMARCHE MONTESCOT</t>
  </si>
  <si>
    <t>INTERMARCHE LEZIGNAN</t>
  </si>
  <si>
    <t xml:space="preserve">CARREFOUR CARCASSONNE </t>
  </si>
  <si>
    <t>SUPER U LEGUEVIN</t>
  </si>
  <si>
    <t>SUPER U LA NOUVELLE</t>
  </si>
  <si>
    <t>CARREFOUR NARBONNE</t>
  </si>
  <si>
    <t>3 796</t>
  </si>
  <si>
    <t>UTILE SARL SODDIG</t>
  </si>
  <si>
    <t>3 793</t>
  </si>
  <si>
    <t xml:space="preserve">INTERMARCHE LE SEQUESTRE </t>
  </si>
  <si>
    <t>3 792</t>
  </si>
  <si>
    <t>S.A.S LAVIRA INTERMARCHE RABASTENS</t>
  </si>
  <si>
    <t>3 791</t>
  </si>
  <si>
    <t>SUPER U BRUGUIERES SAS FRAMADIS</t>
  </si>
  <si>
    <t>3 797</t>
  </si>
  <si>
    <t>INTERMARCHE HYPER FOIX SAS GILVER</t>
  </si>
  <si>
    <t>commercial</t>
  </si>
  <si>
    <t>3 802</t>
  </si>
  <si>
    <t xml:space="preserve">INTERMARCHE THUIR INTERMARCHE </t>
  </si>
  <si>
    <t>Centrale</t>
  </si>
  <si>
    <t>Total général</t>
  </si>
  <si>
    <t>Mois</t>
  </si>
  <si>
    <t>janv</t>
  </si>
  <si>
    <t>04-janv</t>
  </si>
  <si>
    <t>05-janv</t>
  </si>
  <si>
    <t>07-janv</t>
  </si>
  <si>
    <t>11-janv</t>
  </si>
  <si>
    <t>19-janv</t>
  </si>
  <si>
    <t>27-janv</t>
  </si>
  <si>
    <t>févr</t>
  </si>
  <si>
    <t>09-févr</t>
  </si>
  <si>
    <t>15-févr</t>
  </si>
  <si>
    <t>19-févr</t>
  </si>
  <si>
    <t>22-févr</t>
  </si>
  <si>
    <t>23-févr</t>
  </si>
  <si>
    <t>24-févr</t>
  </si>
  <si>
    <t>mars</t>
  </si>
  <si>
    <t>01-mars</t>
  </si>
  <si>
    <t>07-mars</t>
  </si>
  <si>
    <t>Valeurs</t>
  </si>
  <si>
    <t>Total janv</t>
  </si>
  <si>
    <t>Total févr</t>
  </si>
  <si>
    <t>Total mars</t>
  </si>
  <si>
    <t xml:space="preserve"> Nb de colis</t>
  </si>
  <si>
    <t>Nb Com</t>
  </si>
  <si>
    <t>M18</t>
  </si>
  <si>
    <t>P18</t>
  </si>
  <si>
    <t>Plus18</t>
  </si>
  <si>
    <t>Moins18</t>
  </si>
  <si>
    <t>Autre manière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</si>
</sst>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sz val="18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9" fontId="0" fillId="0" borderId="0" xfId="1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5" fillId="6" borderId="1" xfId="0" applyFont="1" applyFill="1" applyBorder="1"/>
    <xf numFmtId="9" fontId="6" fillId="0" borderId="0" xfId="1" applyFont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9" fontId="6" fillId="0" borderId="1" xfId="1" applyFon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9" fontId="0" fillId="3" borderId="1" xfId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/>
    </xf>
    <xf numFmtId="9" fontId="6" fillId="0" borderId="1" xfId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9" fontId="0" fillId="3" borderId="9" xfId="1" applyFont="1" applyFill="1" applyBorder="1" applyAlignment="1">
      <alignment horizontal="center" vertical="center" wrapText="1"/>
    </xf>
    <xf numFmtId="9" fontId="6" fillId="0" borderId="13" xfId="1" applyFont="1" applyBorder="1" applyAlignment="1">
      <alignment horizontal="center" vertical="center"/>
    </xf>
    <xf numFmtId="0" fontId="0" fillId="0" borderId="1" xfId="0" applyBorder="1"/>
    <xf numFmtId="0" fontId="0" fillId="0" borderId="1" xfId="0" pivotButton="1" applyBorder="1"/>
    <xf numFmtId="14" fontId="0" fillId="0" borderId="1" xfId="0" applyNumberFormat="1" applyBorder="1"/>
    <xf numFmtId="0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7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SYNTHESE COMMANDES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lineChart>
        <c:grouping val="standard"/>
        <c:ser>
          <c:idx val="0"/>
          <c:order val="0"/>
          <c:tx>
            <c:strRef>
              <c:f>'Synthese générale'!$B$1</c:f>
              <c:strCache>
                <c:ptCount val="1"/>
                <c:pt idx="0">
                  <c:v>NBRE DE COMMANDE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'Synthese générale'!$A$2:$A$14</c:f>
              <c:strCache>
                <c:ptCount val="13"/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'Synthese générale'!$B$2:$B$14</c:f>
              <c:numCache>
                <c:formatCode>General</c:formatCode>
                <c:ptCount val="13"/>
                <c:pt idx="1">
                  <c:v>59</c:v>
                </c:pt>
                <c:pt idx="2">
                  <c:v>49</c:v>
                </c:pt>
                <c:pt idx="3">
                  <c:v>28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'Synthese générale'!$C$1</c:f>
              <c:strCache>
                <c:ptCount val="1"/>
                <c:pt idx="0">
                  <c:v>INF A 18 COLIS</c:v>
                </c:pt>
              </c:strCache>
            </c:strRef>
          </c:tx>
          <c:spPr>
            <a:ln w="22225" cap="rnd" cmpd="sng" algn="ctr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strRef>
              <c:f>'Synthese générale'!$A$2:$A$14</c:f>
              <c:strCache>
                <c:ptCount val="13"/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'Synthese générale'!$C$2:$C$14</c:f>
              <c:numCache>
                <c:formatCode>General</c:formatCode>
                <c:ptCount val="13"/>
                <c:pt idx="1">
                  <c:v>23</c:v>
                </c:pt>
                <c:pt idx="2">
                  <c:v>22</c:v>
                </c:pt>
                <c:pt idx="3">
                  <c:v>7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'Synthese générale'!$D$1</c:f>
              <c:strCache>
                <c:ptCount val="1"/>
                <c:pt idx="0">
                  <c:v>SUP/EGAL A 18 COLIS</c:v>
                </c:pt>
              </c:strCache>
            </c:strRef>
          </c:tx>
          <c:spPr>
            <a:ln w="22225" cap="rnd" cmpd="sng" algn="ctr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cat>
            <c:strRef>
              <c:f>'Synthese générale'!$A$2:$A$14</c:f>
              <c:strCache>
                <c:ptCount val="13"/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'Synthese générale'!$D$2:$D$14</c:f>
              <c:numCache>
                <c:formatCode>General</c:formatCode>
                <c:ptCount val="13"/>
                <c:pt idx="1">
                  <c:v>36</c:v>
                </c:pt>
                <c:pt idx="2">
                  <c:v>27</c:v>
                </c:pt>
                <c:pt idx="3">
                  <c:v>21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dropLines>
          <c:spPr>
            <a:ln w="22225" cap="flat" cmpd="sng" algn="ctr">
              <a:solidFill>
                <a:schemeClr val="tx1">
                  <a:alpha val="33000"/>
                </a:schemeClr>
              </a:solidFill>
              <a:round/>
            </a:ln>
            <a:effectLst/>
          </c:spPr>
        </c:dropLines>
        <c:marker val="1"/>
        <c:axId val="83037568"/>
        <c:axId val="107287296"/>
      </c:lineChart>
      <c:catAx>
        <c:axId val="8303756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287296"/>
        <c:crosses val="autoZero"/>
        <c:auto val="1"/>
        <c:lblAlgn val="ctr"/>
        <c:lblOffset val="100"/>
      </c:catAx>
      <c:valAx>
        <c:axId val="107287296"/>
        <c:scaling>
          <c:orientation val="minMax"/>
        </c:scaling>
        <c:axPos val="l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037568"/>
        <c:crosses val="autoZero"/>
        <c:crossBetween val="between"/>
      </c:valAx>
      <c:spPr>
        <a:solidFill>
          <a:schemeClr val="accent2">
            <a:lumMod val="40000"/>
            <a:lumOff val="60000"/>
          </a:schemeClr>
        </a:solidFill>
        <a:ln>
          <a:solidFill>
            <a:srgbClr val="FF0000"/>
          </a:solidFill>
        </a:ln>
        <a:effectLst/>
      </c:spPr>
    </c:plotArea>
    <c:legend>
      <c:legendPos val="b"/>
      <c:layout/>
      <c:spPr>
        <a:solidFill>
          <a:schemeClr val="accent2">
            <a:lumMod val="40000"/>
            <a:lumOff val="6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752475</xdr:colOff>
      <xdr:row>0</xdr:row>
      <xdr:rowOff>19051</xdr:rowOff>
    </xdr:from>
    <xdr:to>
      <xdr:col>13</xdr:col>
      <xdr:colOff>0</xdr:colOff>
      <xdr:row>13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152401</xdr:colOff>
      <xdr:row>0</xdr:row>
      <xdr:rowOff>0</xdr:rowOff>
    </xdr:from>
    <xdr:to>
      <xdr:col>13</xdr:col>
      <xdr:colOff>1009651</xdr:colOff>
      <xdr:row>29</xdr:row>
      <xdr:rowOff>180975</xdr:rowOff>
    </xdr:to>
    <xdr:sp macro="" textlink="">
      <xdr:nvSpPr>
        <xdr:cNvPr id="2" name="Flèche vers le bas 1"/>
        <xdr:cNvSpPr/>
      </xdr:nvSpPr>
      <xdr:spPr>
        <a:xfrm>
          <a:off x="9353551" y="0"/>
          <a:ext cx="3905250" cy="65055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hyNotMe-PM" refreshedDate="42443.499746643516" createdVersion="3" refreshedVersion="3" minRefreshableVersion="3" recordCount="136">
  <cacheSource type="worksheet">
    <worksheetSource ref="A1:G137" sheet="Synthese commerciaux"/>
  </cacheSource>
  <cacheFields count="8">
    <cacheField name="N° de Commande" numFmtId="0">
      <sharedItems/>
    </cacheField>
    <cacheField name="Date de Commande" numFmtId="14">
      <sharedItems containsSemiMixedTypes="0" containsNonDate="0" containsDate="1" containsString="0" minDate="2016-01-04T00:00:00" maxDate="2016-03-11T00:00:00" count="40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5T00:00:00"/>
        <d v="2016-01-18T00:00:00"/>
        <d v="2016-01-19T00:00:00"/>
        <d v="2016-01-21T00:00:00"/>
        <d v="2016-01-22T00:00:00"/>
        <d v="2016-01-25T00:00:00"/>
        <d v="2016-01-27T00:00:00"/>
        <d v="2016-01-29T00:00:00"/>
        <d v="2016-02-01T00:00:00"/>
        <d v="2016-02-02T00:00:00"/>
        <d v="2016-02-03T00:00:00"/>
        <d v="2016-02-09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2T00:00:00"/>
        <d v="2016-02-23T00:00:00"/>
        <d v="2016-02-24T00:00:00"/>
        <d v="2016-02-25T00:00:00"/>
        <d v="2016-02-26T00:00:00"/>
        <d v="2016-02-29T00:00:00"/>
        <d v="2016-03-01T00:00:00"/>
        <d v="2016-03-02T00:00:00"/>
        <d v="2016-03-03T00:00:00"/>
        <d v="2016-03-04T00:00:00"/>
        <d v="2016-03-07T00:00:00"/>
        <d v="2016-03-09T00:00:00"/>
        <d v="2016-03-10T00:00:00"/>
      </sharedItems>
      <fieldGroup par="7" base="1">
        <rangePr groupBy="days" startDate="2016-01-04T00:00:00" endDate="2016-03-11T00:00:00"/>
        <groupItems count="368">
          <s v="&lt;04-01-16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-03-16"/>
        </groupItems>
      </fieldGroup>
    </cacheField>
    <cacheField name="Commercial" numFmtId="0">
      <sharedItems count="5">
        <s v="Centrale"/>
        <s v="Daniel KARSZTUN"/>
        <s v="Jean-Marie TEISSEIRE"/>
        <s v="Cédric MIRAVET"/>
        <s v="Coralie DENJEAN"/>
      </sharedItems>
    </cacheField>
    <cacheField name="Nbre de colis" numFmtId="0">
      <sharedItems containsSemiMixedTypes="0" containsString="0" containsNumber="1" containsInteger="1" minValue="5" maxValue="216"/>
    </cacheField>
    <cacheField name="P18" numFmtId="0">
      <sharedItems containsSemiMixedTypes="0" containsString="0" containsNumber="1" containsInteger="1" minValue="0" maxValue="1"/>
    </cacheField>
    <cacheField name="M18" numFmtId="0">
      <sharedItems containsSemiMixedTypes="0" containsString="0" containsNumber="1" containsInteger="1" minValue="0" maxValue="1"/>
    </cacheField>
    <cacheField name="Client" numFmtId="0">
      <sharedItems/>
    </cacheField>
    <cacheField name="Mois" numFmtId="0" databaseField="0">
      <fieldGroup base="1">
        <rangePr groupBy="months" startDate="2016-01-04T00:00:00" endDate="2016-03-11T00:00:00"/>
        <groupItems count="14">
          <s v="&lt;04-01-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-03-16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6">
  <r>
    <s v="3 609"/>
    <x v="0"/>
    <x v="0"/>
    <n v="22"/>
    <n v="1"/>
    <n v="0"/>
    <s v="LECASUD"/>
  </r>
  <r>
    <s v="3 610"/>
    <x v="0"/>
    <x v="0"/>
    <n v="90"/>
    <n v="1"/>
    <n v="0"/>
    <s v="CARREFOUR ST SEVER"/>
  </r>
  <r>
    <s v="3 611"/>
    <x v="0"/>
    <x v="0"/>
    <n v="39"/>
    <n v="1"/>
    <n v="0"/>
    <s v="SOCAMIL"/>
  </r>
  <r>
    <s v="3 612"/>
    <x v="0"/>
    <x v="0"/>
    <n v="85"/>
    <n v="1"/>
    <n v="0"/>
    <s v="CARREFOUR MONTSOULT"/>
  </r>
  <r>
    <s v="3 613"/>
    <x v="0"/>
    <x v="0"/>
    <n v="31"/>
    <n v="1"/>
    <n v="0"/>
    <s v="CARREFOUR ALLONNES"/>
  </r>
  <r>
    <s v="3 614"/>
    <x v="0"/>
    <x v="1"/>
    <n v="26"/>
    <n v="1"/>
    <n v="0"/>
    <s v="CARREFOUR CONTACT RIEUX MINERVOIS"/>
  </r>
  <r>
    <s v="3 615"/>
    <x v="0"/>
    <x v="2"/>
    <n v="37"/>
    <n v="1"/>
    <n v="0"/>
    <s v="INTERMARCHE MAUGUIO  "/>
  </r>
  <r>
    <s v="3 616"/>
    <x v="0"/>
    <x v="2"/>
    <n v="11"/>
    <n v="0"/>
    <n v="1"/>
    <s v="INTERMARCHE MEZE  "/>
  </r>
  <r>
    <s v="3 617"/>
    <x v="0"/>
    <x v="2"/>
    <n v="26"/>
    <n v="1"/>
    <n v="0"/>
    <s v="SUPER U LIMOUX"/>
  </r>
  <r>
    <s v="3 620"/>
    <x v="1"/>
    <x v="0"/>
    <n v="27"/>
    <n v="1"/>
    <n v="0"/>
    <s v="CARREFOUR SALON"/>
  </r>
  <r>
    <s v="3 622"/>
    <x v="1"/>
    <x v="2"/>
    <n v="30"/>
    <n v="1"/>
    <n v="0"/>
    <s v="SUPER U LE VIGAN "/>
  </r>
  <r>
    <s v="3 623"/>
    <x v="1"/>
    <x v="0"/>
    <n v="153"/>
    <n v="1"/>
    <n v="0"/>
    <s v="CASINO "/>
  </r>
  <r>
    <s v="3 624"/>
    <x v="1"/>
    <x v="2"/>
    <n v="28"/>
    <n v="1"/>
    <n v="0"/>
    <s v="SUPER U GANGES"/>
  </r>
  <r>
    <s v="3 625"/>
    <x v="1"/>
    <x v="3"/>
    <n v="14"/>
    <n v="0"/>
    <n v="1"/>
    <s v="  SUPER U LEGUEVIN "/>
  </r>
  <r>
    <s v="3 626"/>
    <x v="1"/>
    <x v="0"/>
    <n v="216"/>
    <n v="1"/>
    <n v="0"/>
    <s v="CARREFOUR MONTSOULT"/>
  </r>
  <r>
    <s v="3 627"/>
    <x v="2"/>
    <x v="3"/>
    <n v="20"/>
    <n v="1"/>
    <n v="0"/>
    <s v="SUPER U BRUGUIERES"/>
  </r>
  <r>
    <s v="3 628"/>
    <x v="2"/>
    <x v="1"/>
    <n v="17"/>
    <n v="0"/>
    <n v="1"/>
    <s v="INTERMARCHE ILLE/TET"/>
  </r>
  <r>
    <s v="3 629"/>
    <x v="2"/>
    <x v="3"/>
    <n v="14"/>
    <n v="0"/>
    <n v="1"/>
    <s v="INTERMARCHE RABASTENS"/>
  </r>
  <r>
    <s v="3 631"/>
    <x v="3"/>
    <x v="2"/>
    <n v="24"/>
    <n v="1"/>
    <n v="0"/>
    <s v="INTERMARCHE NARBONNE"/>
  </r>
  <r>
    <s v="3 632"/>
    <x v="3"/>
    <x v="2"/>
    <n v="33"/>
    <n v="1"/>
    <n v="0"/>
    <s v="SUPER U THEZAN LES BEZIERS"/>
  </r>
  <r>
    <s v="3 633"/>
    <x v="3"/>
    <x v="2"/>
    <n v="12"/>
    <n v="0"/>
    <n v="1"/>
    <s v="INTERMARCHE MAGALAS"/>
  </r>
  <r>
    <s v="3 634"/>
    <x v="3"/>
    <x v="3"/>
    <n v="19"/>
    <n v="1"/>
    <n v="0"/>
    <s v="INTERMARCHE CASTELNAUDARY"/>
  </r>
  <r>
    <s v="3 635"/>
    <x v="3"/>
    <x v="3"/>
    <n v="21"/>
    <n v="1"/>
    <n v="0"/>
    <s v="AUCHAN TOULOUSE"/>
  </r>
  <r>
    <s v="3 636"/>
    <x v="3"/>
    <x v="0"/>
    <n v="108"/>
    <n v="1"/>
    <n v="0"/>
    <s v="CARREFOUR ST SEVER"/>
  </r>
  <r>
    <s v="3 637"/>
    <x v="3"/>
    <x v="1"/>
    <n v="30"/>
    <n v="1"/>
    <n v="0"/>
    <s v=" INTERMARCHE CANOHES"/>
  </r>
  <r>
    <s v="3 641"/>
    <x v="4"/>
    <x v="1"/>
    <n v="21"/>
    <n v="1"/>
    <n v="0"/>
    <s v="LECLERC CARCASSONNE"/>
  </r>
  <r>
    <s v="3 643"/>
    <x v="4"/>
    <x v="0"/>
    <n v="18"/>
    <n v="1"/>
    <n v="0"/>
    <s v="CARREFOUR MONTSOULT"/>
  </r>
  <r>
    <s v="3 644"/>
    <x v="4"/>
    <x v="0"/>
    <n v="5"/>
    <n v="0"/>
    <n v="1"/>
    <s v="CARREFOUR MONTSOULT"/>
  </r>
  <r>
    <s v="3 645"/>
    <x v="4"/>
    <x v="0"/>
    <n v="11"/>
    <n v="0"/>
    <n v="1"/>
    <s v="LECASUD"/>
  </r>
  <r>
    <s v="3 646"/>
    <x v="4"/>
    <x v="3"/>
    <n v="21"/>
    <n v="1"/>
    <n v="0"/>
    <s v="SUPER U LAVAUR "/>
  </r>
  <r>
    <s v="3 647"/>
    <x v="4"/>
    <x v="3"/>
    <n v="19"/>
    <n v="1"/>
    <n v="0"/>
    <s v="INTERMARCHE MONTREAL"/>
  </r>
  <r>
    <s v="3 648"/>
    <x v="5"/>
    <x v="2"/>
    <n v="14"/>
    <n v="0"/>
    <n v="1"/>
    <s v="SUPER U TREBES"/>
  </r>
  <r>
    <s v="3 649"/>
    <x v="5"/>
    <x v="0"/>
    <n v="18"/>
    <n v="1"/>
    <n v="0"/>
    <s v="SOCAMIL"/>
  </r>
  <r>
    <s v="3 650"/>
    <x v="5"/>
    <x v="2"/>
    <n v="30"/>
    <n v="1"/>
    <n v="0"/>
    <s v="INTERMARCHE GRUISSAN "/>
  </r>
  <r>
    <s v="3 651"/>
    <x v="5"/>
    <x v="3"/>
    <n v="17"/>
    <n v="0"/>
    <n v="1"/>
    <s v="SUPER U VILLEFRANCHE DE LAURAGAIS"/>
  </r>
  <r>
    <s v="3 652"/>
    <x v="5"/>
    <x v="3"/>
    <n v="7"/>
    <n v="0"/>
    <n v="1"/>
    <s v="INTERMARCHE PINSAGUEL"/>
  </r>
  <r>
    <s v="3 653"/>
    <x v="5"/>
    <x v="1"/>
    <n v="16"/>
    <n v="0"/>
    <n v="1"/>
    <s v="PROMOCASH CARCASSONNE  "/>
  </r>
  <r>
    <s v="3 654"/>
    <x v="5"/>
    <x v="0"/>
    <n v="72"/>
    <n v="1"/>
    <n v="0"/>
    <s v="CARREFOUR ALLONNES"/>
  </r>
  <r>
    <s v="3 655"/>
    <x v="5"/>
    <x v="1"/>
    <n v="9"/>
    <n v="0"/>
    <n v="1"/>
    <s v="SUPER U  LA NOUVELLE"/>
  </r>
  <r>
    <s v="3 657"/>
    <x v="5"/>
    <x v="1"/>
    <n v="11"/>
    <n v="0"/>
    <n v="1"/>
    <s v="CARREFOUR CARCASSONNE PONT ROUGE"/>
  </r>
  <r>
    <s v="3 658"/>
    <x v="6"/>
    <x v="0"/>
    <n v="81"/>
    <n v="1"/>
    <n v="0"/>
    <s v="CARREFOUR SALON"/>
  </r>
  <r>
    <s v="3 659"/>
    <x v="6"/>
    <x v="3"/>
    <n v="15"/>
    <n v="0"/>
    <n v="1"/>
    <s v="INTERMARCHE REVEL "/>
  </r>
  <r>
    <s v="3 660"/>
    <x v="6"/>
    <x v="3"/>
    <n v="19"/>
    <n v="1"/>
    <n v="0"/>
    <s v="INTERMARCHE GARIDECH"/>
  </r>
  <r>
    <s v="3 661"/>
    <x v="7"/>
    <x v="1"/>
    <n v="41"/>
    <n v="1"/>
    <n v="0"/>
    <s v="INTERMARCHE HYPER FOIX "/>
  </r>
  <r>
    <s v="3 667"/>
    <x v="7"/>
    <x v="3"/>
    <n v="16"/>
    <n v="0"/>
    <n v="1"/>
    <s v="INTERMARCHE MONTGISCARD"/>
  </r>
  <r>
    <s v="3 669"/>
    <x v="8"/>
    <x v="3"/>
    <n v="5"/>
    <n v="0"/>
    <n v="1"/>
    <s v="INTERMARCHE PINSAGUEL"/>
  </r>
  <r>
    <s v="3 673"/>
    <x v="8"/>
    <x v="3"/>
    <n v="14"/>
    <n v="0"/>
    <n v="1"/>
    <s v="SUPER U MONTRABE"/>
  </r>
  <r>
    <s v="3 674"/>
    <x v="9"/>
    <x v="0"/>
    <n v="16"/>
    <n v="0"/>
    <n v="1"/>
    <s v="SOCAMIL"/>
  </r>
  <r>
    <s v="3 675"/>
    <x v="9"/>
    <x v="3"/>
    <n v="13"/>
    <n v="0"/>
    <n v="1"/>
    <s v="AUCHAN MONTAUBAN"/>
  </r>
  <r>
    <s v="3 677"/>
    <x v="10"/>
    <x v="2"/>
    <n v="32"/>
    <n v="1"/>
    <n v="0"/>
    <s v="HYPER U ALES "/>
  </r>
  <r>
    <s v="3 678"/>
    <x v="10"/>
    <x v="3"/>
    <n v="17"/>
    <n v="0"/>
    <n v="1"/>
    <s v="SUPER U FLOURENS "/>
  </r>
  <r>
    <s v="3 680"/>
    <x v="11"/>
    <x v="3"/>
    <n v="14"/>
    <n v="0"/>
    <n v="1"/>
    <s v="INTERMARCHE LABRUGUIERE"/>
  </r>
  <r>
    <s v="3 681"/>
    <x v="12"/>
    <x v="1"/>
    <n v="20"/>
    <n v="1"/>
    <n v="0"/>
    <s v="CARREFOUR CARCASSONNE PONT ROUGE"/>
  </r>
  <r>
    <s v="3 682"/>
    <x v="12"/>
    <x v="3"/>
    <n v="15"/>
    <n v="0"/>
    <n v="1"/>
    <s v="AUCHAN CASTRES"/>
  </r>
  <r>
    <s v="3 683"/>
    <x v="13"/>
    <x v="0"/>
    <n v="24"/>
    <n v="1"/>
    <n v="0"/>
    <s v="SOCAMIL"/>
  </r>
  <r>
    <s v="3 685"/>
    <x v="14"/>
    <x v="2"/>
    <n v="35"/>
    <n v="1"/>
    <n v="0"/>
    <s v="SUPER U  LODEVE"/>
  </r>
  <r>
    <s v="3 690"/>
    <x v="15"/>
    <x v="1"/>
    <n v="45"/>
    <n v="1"/>
    <n v="0"/>
    <s v="U EXPRESS PERPIGNAN CLEMENCEAU"/>
  </r>
  <r>
    <s v="3 691"/>
    <x v="15"/>
    <x v="4"/>
    <n v="16"/>
    <n v="0"/>
    <n v="1"/>
    <s v="INTERMARCHE CUGNAUX  "/>
  </r>
  <r>
    <s v="3 693"/>
    <x v="15"/>
    <x v="1"/>
    <n v="18"/>
    <n v="1"/>
    <n v="0"/>
    <s v="LECLERC CARCASSONNE"/>
  </r>
  <r>
    <s v="3 694"/>
    <x v="16"/>
    <x v="1"/>
    <n v="14"/>
    <n v="0"/>
    <n v="1"/>
    <s v="SUPER U LA NOUVELLE "/>
  </r>
  <r>
    <s v="3 695"/>
    <x v="16"/>
    <x v="0"/>
    <n v="19"/>
    <n v="1"/>
    <n v="0"/>
    <s v="SOCAMIL "/>
  </r>
  <r>
    <s v="3 699"/>
    <x v="17"/>
    <x v="0"/>
    <n v="36"/>
    <n v="1"/>
    <n v="0"/>
    <s v="CARREFOUR ST SEVER"/>
  </r>
  <r>
    <s v="3 700"/>
    <x v="18"/>
    <x v="3"/>
    <n v="11"/>
    <n v="0"/>
    <n v="1"/>
    <s v="INTERMARCHE MONTREAL"/>
  </r>
  <r>
    <s v="3 704"/>
    <x v="19"/>
    <x v="3"/>
    <n v="15"/>
    <n v="0"/>
    <n v="1"/>
    <s v="INTERMARCHE CAZERES"/>
  </r>
  <r>
    <s v="3 705"/>
    <x v="19"/>
    <x v="0"/>
    <n v="9"/>
    <n v="0"/>
    <n v="1"/>
    <s v="SOCAMIL "/>
  </r>
  <r>
    <s v="3 706"/>
    <x v="19"/>
    <x v="2"/>
    <n v="11"/>
    <n v="0"/>
    <n v="1"/>
    <s v="SUPER U TREBES"/>
  </r>
  <r>
    <s v="3 707"/>
    <x v="19"/>
    <x v="0"/>
    <n v="63"/>
    <n v="1"/>
    <n v="0"/>
    <s v="CARREFOUR MONTSOULT"/>
  </r>
  <r>
    <s v="3 708"/>
    <x v="19"/>
    <x v="3"/>
    <n v="11"/>
    <n v="0"/>
    <n v="1"/>
    <s v="INTERMARCHE ALZONNE "/>
  </r>
  <r>
    <s v="3 711"/>
    <x v="19"/>
    <x v="2"/>
    <n v="10"/>
    <n v="0"/>
    <n v="1"/>
    <s v="SUPERMACHE CASINO OLONZAC"/>
  </r>
  <r>
    <s v="3 712"/>
    <x v="19"/>
    <x v="0"/>
    <n v="27"/>
    <n v="1"/>
    <n v="0"/>
    <s v="CASINO EUROCENTRE "/>
  </r>
  <r>
    <s v="3 713"/>
    <x v="19"/>
    <x v="2"/>
    <n v="30"/>
    <n v="1"/>
    <n v="0"/>
    <s v="CARREFOUR NARBONNE "/>
  </r>
  <r>
    <s v="3 714"/>
    <x v="19"/>
    <x v="1"/>
    <n v="40"/>
    <n v="1"/>
    <n v="0"/>
    <s v="AUCHAN PERPIGNAN "/>
  </r>
  <r>
    <s v="3 718"/>
    <x v="20"/>
    <x v="1"/>
    <n v="14"/>
    <n v="0"/>
    <n v="1"/>
    <s v="INTERMARCHE THUIR"/>
  </r>
  <r>
    <s v="3 719"/>
    <x v="20"/>
    <x v="1"/>
    <n v="17"/>
    <n v="0"/>
    <n v="1"/>
    <s v="CARREFOUR CONTACT RIEUX "/>
  </r>
  <r>
    <s v="3 720"/>
    <x v="20"/>
    <x v="0"/>
    <n v="36"/>
    <n v="1"/>
    <n v="0"/>
    <s v="CASINO EUROCENTRE"/>
  </r>
  <r>
    <s v="3 721"/>
    <x v="21"/>
    <x v="0"/>
    <n v="20"/>
    <n v="1"/>
    <n v="0"/>
    <s v="MONOPRIX CARCASSONNE"/>
  </r>
  <r>
    <s v="3 722"/>
    <x v="21"/>
    <x v="3"/>
    <n v="16"/>
    <n v="0"/>
    <n v="1"/>
    <s v="INTERMARCHE REALMONT"/>
  </r>
  <r>
    <s v="3 723"/>
    <x v="21"/>
    <x v="3"/>
    <n v="26"/>
    <n v="1"/>
    <n v="0"/>
    <s v="INTERMARCHE FRONTON"/>
  </r>
  <r>
    <s v="3 725"/>
    <x v="22"/>
    <x v="2"/>
    <n v="22"/>
    <n v="1"/>
    <n v="0"/>
    <s v="PEZENAS CARREFOUR MARKET"/>
  </r>
  <r>
    <s v="3 726"/>
    <x v="22"/>
    <x v="3"/>
    <n v="14"/>
    <n v="0"/>
    <n v="1"/>
    <s v="SUPER U FLOURENS"/>
  </r>
  <r>
    <s v="3 727"/>
    <x v="23"/>
    <x v="1"/>
    <n v="14"/>
    <n v="0"/>
    <n v="1"/>
    <s v="INTERMARCHE SIGEAN"/>
  </r>
  <r>
    <s v="3 728"/>
    <x v="23"/>
    <x v="3"/>
    <n v="17"/>
    <n v="0"/>
    <n v="1"/>
    <s v="INTERMARCHE CASTELNAUDARY"/>
  </r>
  <r>
    <s v="3 729"/>
    <x v="23"/>
    <x v="3"/>
    <n v="24"/>
    <n v="1"/>
    <n v="0"/>
    <s v="AUCHAN TOULOUSE"/>
  </r>
  <r>
    <s v="3 730"/>
    <x v="23"/>
    <x v="0"/>
    <n v="29"/>
    <n v="1"/>
    <n v="0"/>
    <s v="SOCAMIL"/>
  </r>
  <r>
    <s v="3 732"/>
    <x v="23"/>
    <x v="0"/>
    <n v="90"/>
    <n v="1"/>
    <n v="0"/>
    <s v="CARREFOUR ST SEVER"/>
  </r>
  <r>
    <s v="3 733"/>
    <x v="23"/>
    <x v="0"/>
    <n v="54"/>
    <n v="1"/>
    <n v="0"/>
    <s v="CARREFOUR SALON DE PROVENCE"/>
  </r>
  <r>
    <s v="3 734"/>
    <x v="23"/>
    <x v="1"/>
    <n v="25"/>
    <n v="1"/>
    <n v="0"/>
    <s v="INTERMARCHE CARCASSONNE "/>
  </r>
  <r>
    <s v="3 735"/>
    <x v="24"/>
    <x v="1"/>
    <n v="26"/>
    <n v="1"/>
    <n v="0"/>
    <s v="CARCASSONNE PONT ROUGE"/>
  </r>
  <r>
    <s v="3 736"/>
    <x v="24"/>
    <x v="3"/>
    <n v="10"/>
    <n v="0"/>
    <n v="1"/>
    <s v="CARREFOUR MARKET BRAM"/>
  </r>
  <r>
    <s v="3 738"/>
    <x v="25"/>
    <x v="1"/>
    <n v="14"/>
    <n v="0"/>
    <n v="1"/>
    <s v="U EXPRESS PERPIGNAN (M.AGASSE)"/>
  </r>
  <r>
    <s v="3 739"/>
    <x v="26"/>
    <x v="1"/>
    <n v="25"/>
    <n v="1"/>
    <n v="0"/>
    <s v="LECLERC CARCASSONNE"/>
  </r>
  <r>
    <s v="3 740"/>
    <x v="26"/>
    <x v="1"/>
    <n v="17"/>
    <n v="0"/>
    <n v="1"/>
    <s v="INTERMARCHE  TARASCON SUR ARIEGE "/>
  </r>
  <r>
    <s v="3 741"/>
    <x v="26"/>
    <x v="1"/>
    <n v="19"/>
    <n v="1"/>
    <n v="0"/>
    <s v="SUPER U LAVELANET"/>
  </r>
  <r>
    <s v="3 742"/>
    <x v="26"/>
    <x v="2"/>
    <n v="14"/>
    <n v="0"/>
    <n v="1"/>
    <s v="INTERMARCHE MAGALAS"/>
  </r>
  <r>
    <s v="3 743"/>
    <x v="26"/>
    <x v="3"/>
    <n v="14"/>
    <n v="0"/>
    <n v="1"/>
    <s v="INTERMARCHE REVEL "/>
  </r>
  <r>
    <s v="3 744"/>
    <x v="26"/>
    <x v="2"/>
    <n v="55"/>
    <n v="1"/>
    <n v="0"/>
    <s v="AUCHAN SETE"/>
  </r>
  <r>
    <s v="3 745"/>
    <x v="27"/>
    <x v="0"/>
    <n v="30"/>
    <n v="1"/>
    <n v="0"/>
    <s v="SOCAMIL STEF SURGELE EURO CENTRE"/>
  </r>
  <r>
    <s v="3 747"/>
    <x v="27"/>
    <x v="2"/>
    <n v="20"/>
    <n v="1"/>
    <n v="0"/>
    <s v="INTERMARCHE SALLES D'AUDE"/>
  </r>
  <r>
    <s v="3 748"/>
    <x v="27"/>
    <x v="0"/>
    <n v="25"/>
    <n v="1"/>
    <n v="0"/>
    <s v="PROMOCASH CARCASSONNE"/>
  </r>
  <r>
    <s v="3 751"/>
    <x v="28"/>
    <x v="2"/>
    <n v="11"/>
    <n v="0"/>
    <n v="1"/>
    <s v="INTERMARCHE LA REDORTE"/>
  </r>
  <r>
    <s v="3 752"/>
    <x v="29"/>
    <x v="2"/>
    <n v="22"/>
    <n v="1"/>
    <n v="0"/>
    <s v="INTERMARCHE TREBES"/>
  </r>
  <r>
    <s v="3 753"/>
    <x v="29"/>
    <x v="4"/>
    <n v="14"/>
    <n v="0"/>
    <n v="1"/>
    <s v="INTERMARCHE CUGNAUX  "/>
  </r>
  <r>
    <s v="3 754"/>
    <x v="29"/>
    <x v="4"/>
    <n v="15"/>
    <n v="0"/>
    <n v="1"/>
    <s v="INTERMARCHE MURET NORD "/>
  </r>
  <r>
    <s v="3 755"/>
    <x v="29"/>
    <x v="2"/>
    <n v="21"/>
    <n v="1"/>
    <n v="0"/>
    <s v="HYPER U CLERMONT L'HERAULT"/>
  </r>
  <r>
    <s v="3 757"/>
    <x v="30"/>
    <x v="0"/>
    <n v="99"/>
    <n v="1"/>
    <n v="0"/>
    <s v="CASINO EUROCENTRE"/>
  </r>
  <r>
    <s v="3 758"/>
    <x v="31"/>
    <x v="0"/>
    <n v="81"/>
    <n v="1"/>
    <n v="0"/>
    <s v="CARREFOUR MONTSOULT"/>
  </r>
  <r>
    <s v="3 760"/>
    <x v="31"/>
    <x v="1"/>
    <n v="17"/>
    <n v="0"/>
    <n v="1"/>
    <s v="INTERMARCHE SAINT ANDRE"/>
  </r>
  <r>
    <s v="3 761"/>
    <x v="32"/>
    <x v="0"/>
    <n v="20"/>
    <n v="1"/>
    <n v="0"/>
    <s v="SOCAMIL STEF SURGELE EURO CENTRE"/>
  </r>
  <r>
    <s v="3 762"/>
    <x v="33"/>
    <x v="1"/>
    <n v="36"/>
    <n v="1"/>
    <n v="0"/>
    <s v="INTERMARCHE POLLESTRES"/>
  </r>
  <r>
    <s v="3 763"/>
    <x v="33"/>
    <x v="0"/>
    <n v="54"/>
    <n v="1"/>
    <n v="0"/>
    <s v="CARREFOUR MONTSOULT"/>
  </r>
  <r>
    <s v="3 764"/>
    <x v="33"/>
    <x v="2"/>
    <n v="15"/>
    <n v="0"/>
    <n v="1"/>
    <s v="INTERMARCHE MEZE  "/>
  </r>
  <r>
    <s v="3 765"/>
    <x v="33"/>
    <x v="2"/>
    <n v="18"/>
    <n v="1"/>
    <n v="0"/>
    <s v="SUPER U SU MARGUERITTES"/>
  </r>
  <r>
    <s v="3 766"/>
    <x v="33"/>
    <x v="3"/>
    <n v="15"/>
    <n v="0"/>
    <n v="1"/>
    <s v="SUPER U GRENADE SUR GARONNE"/>
  </r>
  <r>
    <s v="3 767"/>
    <x v="33"/>
    <x v="3"/>
    <n v="21"/>
    <n v="1"/>
    <n v="0"/>
    <s v="INTERMARCHE PINSAGUEL"/>
  </r>
  <r>
    <s v="3 768"/>
    <x v="33"/>
    <x v="0"/>
    <n v="63"/>
    <n v="1"/>
    <n v="0"/>
    <s v="CARREFOUR SALON DE PROVENCE"/>
  </r>
  <r>
    <s v="3 770"/>
    <x v="33"/>
    <x v="0"/>
    <n v="99"/>
    <n v="1"/>
    <n v="0"/>
    <s v="CARREFOUR ST SEVER"/>
  </r>
  <r>
    <s v="3 771"/>
    <x v="34"/>
    <x v="3"/>
    <n v="25"/>
    <n v="1"/>
    <n v="0"/>
    <s v="SUPER U LAVAUR "/>
  </r>
  <r>
    <s v="3 772"/>
    <x v="34"/>
    <x v="1"/>
    <n v="20"/>
    <n v="1"/>
    <n v="0"/>
    <s v="CARREFOUR CONTACT RIEUX MINERVOIS"/>
  </r>
  <r>
    <s v="3 775"/>
    <x v="35"/>
    <x v="4"/>
    <n v="15"/>
    <n v="0"/>
    <n v="1"/>
    <s v="INTERMARCHE ST SULPICE SUR LEZE"/>
  </r>
  <r>
    <s v="3 776"/>
    <x v="35"/>
    <x v="0"/>
    <n v="90"/>
    <n v="1"/>
    <n v="0"/>
    <s v="CARREFOUR MONTSOULT"/>
  </r>
  <r>
    <s v="3 777"/>
    <x v="36"/>
    <x v="1"/>
    <n v="32"/>
    <n v="1"/>
    <n v="0"/>
    <s v="SUPER U PRADES  "/>
  </r>
  <r>
    <s v="3 778"/>
    <x v="36"/>
    <x v="1"/>
    <n v="13"/>
    <n v="0"/>
    <n v="1"/>
    <s v="INTERMARCHE MONTESCOT"/>
  </r>
  <r>
    <s v="3 779"/>
    <x v="36"/>
    <x v="1"/>
    <n v="25"/>
    <n v="1"/>
    <n v="0"/>
    <s v="INTERMARCHE LEZIGNAN"/>
  </r>
  <r>
    <s v="3 781"/>
    <x v="36"/>
    <x v="1"/>
    <n v="18"/>
    <n v="1"/>
    <n v="0"/>
    <s v="LECLERC CARCASSONNE"/>
  </r>
  <r>
    <s v="3 783"/>
    <x v="37"/>
    <x v="1"/>
    <n v="35"/>
    <n v="1"/>
    <n v="0"/>
    <s v="CARREFOUR CARCASSONNE "/>
  </r>
  <r>
    <s v="3 784"/>
    <x v="37"/>
    <x v="3"/>
    <n v="19"/>
    <n v="1"/>
    <n v="0"/>
    <s v="SUPER U LEGUEVIN"/>
  </r>
  <r>
    <s v="3 785"/>
    <x v="37"/>
    <x v="0"/>
    <n v="29"/>
    <n v="1"/>
    <n v="0"/>
    <s v="SOCAMIL"/>
  </r>
  <r>
    <s v="3 788"/>
    <x v="37"/>
    <x v="1"/>
    <n v="21"/>
    <n v="1"/>
    <n v="0"/>
    <s v="SUPER U LA NOUVELLE"/>
  </r>
  <r>
    <s v="3 789"/>
    <x v="37"/>
    <x v="2"/>
    <n v="23"/>
    <n v="1"/>
    <n v="0"/>
    <s v="CARREFOUR NARBONNE"/>
  </r>
  <r>
    <s v="3 790"/>
    <x v="37"/>
    <x v="0"/>
    <n v="36"/>
    <n v="1"/>
    <n v="0"/>
    <s v="CARREFOUR SALON DE PROVENCE"/>
  </r>
  <r>
    <s v="3 791"/>
    <x v="38"/>
    <x v="3"/>
    <n v="17"/>
    <n v="0"/>
    <n v="1"/>
    <s v="SUPER U BRUGUIERES SAS FRAMADIS"/>
  </r>
  <r>
    <s v="3 792"/>
    <x v="38"/>
    <x v="3"/>
    <n v="14"/>
    <n v="0"/>
    <n v="1"/>
    <s v="S.A.S LAVIRA INTERMARCHE RABASTENS"/>
  </r>
  <r>
    <s v="3 793"/>
    <x v="38"/>
    <x v="3"/>
    <n v="14"/>
    <n v="0"/>
    <n v="1"/>
    <s v="INTERMARCHE LE SEQUESTRE "/>
  </r>
  <r>
    <s v="3 796"/>
    <x v="38"/>
    <x v="1"/>
    <n v="20"/>
    <n v="1"/>
    <n v="0"/>
    <s v="UTILE SARL SODDIG"/>
  </r>
  <r>
    <s v="3 797"/>
    <x v="38"/>
    <x v="1"/>
    <n v="33"/>
    <n v="1"/>
    <n v="0"/>
    <s v="INTERMARCHE HYPER FOIX SAS GILVER"/>
  </r>
  <r>
    <s v="3 802"/>
    <x v="39"/>
    <x v="1"/>
    <n v="27"/>
    <n v="1"/>
    <n v="0"/>
    <s v="INTERMARCHE THUIR INTERMARCHE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7" applyNumberFormats="0" applyBorderFormats="0" applyFontFormats="0" applyPatternFormats="0" applyAlignmentFormats="0" applyWidthHeightFormats="1" dataCaption="Valeurs" updatedVersion="3" minRefreshableVersion="3" showCalcMbrs="0" showDrill="0" colGrandTotals="0" itemPrintTitles="1" createdVersion="3" indent="0" compact="0" compactData="0" gridDropZones="1" multipleFieldFilters="0" fieldListSortAscending="1">
  <location ref="A3:F23" firstHeaderRow="1" firstDataRow="3" firstDataCol="2"/>
  <pivotFields count="8">
    <pivotField dataField="1" compact="0" outline="0" showAll="0" defaultSubtotal="0"/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compact="0" outline="0" showAll="0">
      <items count="6">
        <item h="1" x="3"/>
        <item h="1" x="0"/>
        <item h="1" x="4"/>
        <item h="1" x="1"/>
        <item x="2"/>
        <item t="default"/>
      </items>
    </pivotField>
    <pivotField dataField="1" compact="0" outline="0" showAll="0"/>
    <pivotField dataField="1" compact="0" outline="0" showAll="0" defaultSubtotal="0"/>
    <pivotField dataField="1" compact="0" outline="0" showAll="0" defaultSubtotal="0"/>
    <pivotField compact="0" outline="0" showAll="0"/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7"/>
    <field x="1"/>
  </rowFields>
  <rowItems count="18">
    <i>
      <x v="1"/>
      <x v="4"/>
    </i>
    <i r="1">
      <x v="5"/>
    </i>
    <i r="1">
      <x v="7"/>
    </i>
    <i r="1">
      <x v="11"/>
    </i>
    <i r="1">
      <x v="19"/>
    </i>
    <i r="1">
      <x v="27"/>
    </i>
    <i t="default">
      <x v="1"/>
    </i>
    <i>
      <x v="2"/>
      <x v="40"/>
    </i>
    <i r="1">
      <x v="46"/>
    </i>
    <i r="1">
      <x v="50"/>
    </i>
    <i r="1">
      <x v="53"/>
    </i>
    <i r="1">
      <x v="54"/>
    </i>
    <i r="1">
      <x v="55"/>
    </i>
    <i t="default">
      <x v="2"/>
    </i>
    <i>
      <x v="3"/>
      <x v="61"/>
    </i>
    <i r="1">
      <x v="67"/>
    </i>
    <i t="default">
      <x v="3"/>
    </i>
    <i t="grand">
      <x/>
    </i>
  </rowItems>
  <colFields count="2">
    <field x="2"/>
    <field x="-2"/>
  </colFields>
  <colItems count="4">
    <i>
      <x v="4"/>
      <x/>
    </i>
    <i r="1" i="1">
      <x v="1"/>
    </i>
    <i r="1" i="2">
      <x v="2"/>
    </i>
    <i r="1" i="3">
      <x v="3"/>
    </i>
  </colItems>
  <dataFields count="4">
    <dataField name=" Nb de colis" fld="3" baseField="0" baseItem="0"/>
    <dataField name="Nb Com" fld="0" subtotal="count" baseField="0" baseItem="0"/>
    <dataField name="Moins18" fld="5" baseField="0" baseItem="0"/>
    <dataField name="Plus18" fld="4" baseField="0" baseItem="0"/>
  </dataFields>
  <formats count="1">
    <format dxfId="0">
      <pivotArea type="all" dataOnly="0" outline="0" fieldPosition="0"/>
    </format>
  </formats>
  <pivotTableStyleInfo name="PivotStyleMedium11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workbookViewId="0"/>
  </sheetViews>
  <sheetFormatPr baseColWidth="10" defaultRowHeight="15"/>
  <cols>
    <col min="1" max="1" width="11.140625" bestFit="1" customWidth="1"/>
    <col min="2" max="2" width="20" bestFit="1" customWidth="1"/>
    <col min="3" max="3" width="13.5703125" bestFit="1" customWidth="1"/>
    <col min="4" max="4" width="19.42578125" bestFit="1" customWidth="1"/>
  </cols>
  <sheetData>
    <row r="1" spans="1:4">
      <c r="A1" s="38" t="s">
        <v>168</v>
      </c>
      <c r="B1" s="38" t="s">
        <v>169</v>
      </c>
      <c r="C1" s="38" t="s">
        <v>170</v>
      </c>
      <c r="D1" s="38" t="s">
        <v>171</v>
      </c>
    </row>
    <row r="2" spans="1:4">
      <c r="A2" s="35"/>
      <c r="B2" s="36"/>
      <c r="C2" s="36"/>
      <c r="D2" s="37"/>
    </row>
    <row r="3" spans="1:4">
      <c r="A3" s="38" t="s">
        <v>172</v>
      </c>
      <c r="B3" s="4">
        <f>JANVIER!H1+JANVIER!H2</f>
        <v>59</v>
      </c>
      <c r="C3" s="4">
        <f>JANVIER!H1</f>
        <v>23</v>
      </c>
      <c r="D3" s="4">
        <f>JANVIER!H2</f>
        <v>36</v>
      </c>
    </row>
    <row r="4" spans="1:4">
      <c r="A4" s="38" t="s">
        <v>173</v>
      </c>
      <c r="B4" s="4">
        <f>FEVRIER!H1+FEVRIER!H2</f>
        <v>49</v>
      </c>
      <c r="C4" s="4">
        <f>FEVRIER!H1</f>
        <v>22</v>
      </c>
      <c r="D4" s="4">
        <f>FEVRIER!H2</f>
        <v>27</v>
      </c>
    </row>
    <row r="5" spans="1:4">
      <c r="A5" s="38" t="s">
        <v>174</v>
      </c>
      <c r="B5" s="4">
        <f>MARS!H1+MARS!H2</f>
        <v>28</v>
      </c>
      <c r="C5" s="4">
        <f>MARS!H1</f>
        <v>7</v>
      </c>
      <c r="D5" s="4">
        <f>MARS!H2</f>
        <v>21</v>
      </c>
    </row>
    <row r="6" spans="1:4">
      <c r="A6" s="38" t="s">
        <v>175</v>
      </c>
      <c r="B6" s="4">
        <f>AVRIL!H1+AVRIL!H2</f>
        <v>0</v>
      </c>
      <c r="C6" s="4">
        <f>AVRIL!H1</f>
        <v>0</v>
      </c>
      <c r="D6" s="4">
        <f>AVRIL!H2</f>
        <v>0</v>
      </c>
    </row>
    <row r="7" spans="1:4">
      <c r="A7" s="38" t="s">
        <v>176</v>
      </c>
      <c r="B7" s="4">
        <f>MAI!H1+MAI!H2</f>
        <v>0</v>
      </c>
      <c r="C7" s="4">
        <f>MAI!H1</f>
        <v>0</v>
      </c>
      <c r="D7" s="4">
        <f>MAI!H2</f>
        <v>0</v>
      </c>
    </row>
    <row r="8" spans="1:4">
      <c r="A8" s="38" t="s">
        <v>177</v>
      </c>
      <c r="B8" s="4">
        <f>JUIN!H1+JUIN!H2</f>
        <v>0</v>
      </c>
      <c r="C8" s="4">
        <f>JUIN!H1</f>
        <v>0</v>
      </c>
      <c r="D8" s="4">
        <f>JUIN!H2</f>
        <v>0</v>
      </c>
    </row>
    <row r="9" spans="1:4">
      <c r="A9" s="38" t="s">
        <v>178</v>
      </c>
      <c r="B9" s="4">
        <f>JUILLET!H1+JUILLET!H2</f>
        <v>0</v>
      </c>
      <c r="C9" s="4">
        <f>JUILLET!H1</f>
        <v>0</v>
      </c>
      <c r="D9" s="4">
        <f>JUILLET!H2</f>
        <v>0</v>
      </c>
    </row>
    <row r="10" spans="1:4">
      <c r="A10" s="38" t="s">
        <v>179</v>
      </c>
      <c r="B10" s="4">
        <f>AOUT!H1+AOUT!H2</f>
        <v>0</v>
      </c>
      <c r="C10" s="4">
        <f>AOUT!H1</f>
        <v>0</v>
      </c>
      <c r="D10" s="4">
        <f>AOUT!H2</f>
        <v>0</v>
      </c>
    </row>
    <row r="11" spans="1:4">
      <c r="A11" s="38" t="s">
        <v>180</v>
      </c>
      <c r="B11" s="4">
        <f>SEPTEMBRE!H1+SEPTEMBRE!H2</f>
        <v>0</v>
      </c>
      <c r="C11" s="4">
        <f>SEPTEMBRE!H1</f>
        <v>0</v>
      </c>
      <c r="D11" s="4">
        <f>SEPTEMBRE!H2</f>
        <v>0</v>
      </c>
    </row>
    <row r="12" spans="1:4">
      <c r="A12" s="38" t="s">
        <v>181</v>
      </c>
      <c r="B12" s="4">
        <f>OCTOBRE!H1+OCTOBRE!H2</f>
        <v>0</v>
      </c>
      <c r="C12" s="4">
        <f>OCTOBRE!H1</f>
        <v>0</v>
      </c>
      <c r="D12" s="4">
        <f>OCTOBRE!H2</f>
        <v>0</v>
      </c>
    </row>
    <row r="13" spans="1:4">
      <c r="A13" s="38" t="s">
        <v>182</v>
      </c>
      <c r="B13" s="4">
        <f>NOVEMBRE!H1+NOVEMBRE!H2</f>
        <v>0</v>
      </c>
      <c r="C13" s="4">
        <f>NOVEMBRE!H1</f>
        <v>0</v>
      </c>
      <c r="D13" s="4">
        <f>NOVEMBRE!H2</f>
        <v>0</v>
      </c>
    </row>
    <row r="14" spans="1:4">
      <c r="A14" s="38" t="s">
        <v>183</v>
      </c>
      <c r="B14" s="4">
        <f>DECEMBRE!H1+DECEMBRE!H2</f>
        <v>0</v>
      </c>
      <c r="C14" s="4">
        <f>DECEMBRE!H1</f>
        <v>0</v>
      </c>
      <c r="D14" s="4">
        <f>DECEMBRE!H2</f>
        <v>0</v>
      </c>
    </row>
    <row r="15" spans="1:4">
      <c r="A15" s="34" t="s">
        <v>113</v>
      </c>
      <c r="B15" s="34">
        <f>SUM(B3:B14)</f>
        <v>136</v>
      </c>
      <c r="C15" s="34">
        <f>SUM(C3:C14)</f>
        <v>52</v>
      </c>
      <c r="D15" s="34">
        <f>SUM(D3:D14)</f>
        <v>84</v>
      </c>
    </row>
    <row r="16" spans="1:4" ht="30" customHeight="1">
      <c r="A16" s="16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F23"/>
  <sheetViews>
    <sheetView tabSelected="1" workbookViewId="0"/>
  </sheetViews>
  <sheetFormatPr baseColWidth="10" defaultRowHeight="15"/>
  <cols>
    <col min="1" max="1" width="7.7109375" customWidth="1"/>
    <col min="2" max="2" width="10.42578125" customWidth="1"/>
    <col min="3" max="3" width="14" customWidth="1"/>
    <col min="4" max="4" width="10.140625" customWidth="1"/>
    <col min="5" max="5" width="11.140625" customWidth="1"/>
    <col min="6" max="6" width="9.42578125" customWidth="1"/>
    <col min="7" max="7" width="11.42578125" bestFit="1" customWidth="1"/>
    <col min="8" max="8" width="8.140625" bestFit="1" customWidth="1"/>
    <col min="9" max="9" width="8.7109375" bestFit="1" customWidth="1"/>
    <col min="10" max="10" width="12" bestFit="1" customWidth="1"/>
    <col min="11" max="11" width="8.85546875" customWidth="1"/>
    <col min="12" max="12" width="8.140625" bestFit="1" customWidth="1"/>
    <col min="13" max="13" width="8.7109375" bestFit="1" customWidth="1"/>
    <col min="14" max="14" width="7" bestFit="1" customWidth="1"/>
    <col min="15" max="15" width="14.140625" customWidth="1"/>
    <col min="16" max="16" width="8.140625" bestFit="1" customWidth="1"/>
    <col min="17" max="17" width="8.7109375" bestFit="1" customWidth="1"/>
    <col min="18" max="18" width="7" bestFit="1" customWidth="1"/>
    <col min="19" max="19" width="20.5703125" bestFit="1" customWidth="1"/>
    <col min="20" max="20" width="8.140625" bestFit="1" customWidth="1"/>
    <col min="21" max="21" width="8.7109375" bestFit="1" customWidth="1"/>
    <col min="22" max="22" width="7" bestFit="1" customWidth="1"/>
    <col min="23" max="23" width="16.42578125" bestFit="1" customWidth="1"/>
    <col min="24" max="24" width="13.140625" bestFit="1" customWidth="1"/>
    <col min="25" max="25" width="13.7109375" bestFit="1" customWidth="1"/>
    <col min="26" max="26" width="12" bestFit="1" customWidth="1"/>
    <col min="27" max="138" width="18.85546875" bestFit="1" customWidth="1"/>
    <col min="139" max="139" width="12.5703125" bestFit="1" customWidth="1"/>
  </cols>
  <sheetData>
    <row r="3" spans="1:6">
      <c r="A3" s="64"/>
      <c r="B3" s="64"/>
      <c r="C3" s="65" t="s">
        <v>111</v>
      </c>
      <c r="D3" s="65" t="s">
        <v>284</v>
      </c>
      <c r="E3" s="64"/>
      <c r="F3" s="64"/>
    </row>
    <row r="4" spans="1:6">
      <c r="A4" s="64"/>
      <c r="B4" s="64"/>
      <c r="C4" s="64" t="s">
        <v>8</v>
      </c>
      <c r="D4" s="64"/>
      <c r="E4" s="64"/>
      <c r="F4" s="64"/>
    </row>
    <row r="5" spans="1:6">
      <c r="A5" s="65" t="s">
        <v>266</v>
      </c>
      <c r="B5" s="65" t="s">
        <v>110</v>
      </c>
      <c r="C5" s="64" t="s">
        <v>288</v>
      </c>
      <c r="D5" s="64" t="s">
        <v>289</v>
      </c>
      <c r="E5" s="64" t="s">
        <v>293</v>
      </c>
      <c r="F5" s="64" t="s">
        <v>292</v>
      </c>
    </row>
    <row r="6" spans="1:6">
      <c r="A6" s="64" t="s">
        <v>267</v>
      </c>
      <c r="B6" s="66" t="s">
        <v>268</v>
      </c>
      <c r="C6" s="67">
        <v>74</v>
      </c>
      <c r="D6" s="67">
        <v>3</v>
      </c>
      <c r="E6" s="67">
        <v>1</v>
      </c>
      <c r="F6" s="67">
        <v>2</v>
      </c>
    </row>
    <row r="7" spans="1:6">
      <c r="A7" s="64"/>
      <c r="B7" s="66" t="s">
        <v>269</v>
      </c>
      <c r="C7" s="67">
        <v>58</v>
      </c>
      <c r="D7" s="67">
        <v>2</v>
      </c>
      <c r="E7" s="67">
        <v>0</v>
      </c>
      <c r="F7" s="67">
        <v>2</v>
      </c>
    </row>
    <row r="8" spans="1:6">
      <c r="A8" s="64"/>
      <c r="B8" s="66" t="s">
        <v>270</v>
      </c>
      <c r="C8" s="67">
        <v>69</v>
      </c>
      <c r="D8" s="67">
        <v>3</v>
      </c>
      <c r="E8" s="67">
        <v>1</v>
      </c>
      <c r="F8" s="67">
        <v>2</v>
      </c>
    </row>
    <row r="9" spans="1:6">
      <c r="A9" s="64"/>
      <c r="B9" s="66" t="s">
        <v>271</v>
      </c>
      <c r="C9" s="67">
        <v>44</v>
      </c>
      <c r="D9" s="67">
        <v>2</v>
      </c>
      <c r="E9" s="67">
        <v>1</v>
      </c>
      <c r="F9" s="67">
        <v>1</v>
      </c>
    </row>
    <row r="10" spans="1:6">
      <c r="A10" s="64"/>
      <c r="B10" s="66" t="s">
        <v>272</v>
      </c>
      <c r="C10" s="67">
        <v>32</v>
      </c>
      <c r="D10" s="67">
        <v>1</v>
      </c>
      <c r="E10" s="67">
        <v>0</v>
      </c>
      <c r="F10" s="67">
        <v>1</v>
      </c>
    </row>
    <row r="11" spans="1:6">
      <c r="A11" s="64"/>
      <c r="B11" s="66" t="s">
        <v>273</v>
      </c>
      <c r="C11" s="67">
        <v>35</v>
      </c>
      <c r="D11" s="67">
        <v>1</v>
      </c>
      <c r="E11" s="67">
        <v>0</v>
      </c>
      <c r="F11" s="67">
        <v>1</v>
      </c>
    </row>
    <row r="12" spans="1:6">
      <c r="A12" s="64" t="s">
        <v>285</v>
      </c>
      <c r="B12" s="64"/>
      <c r="C12" s="67">
        <v>312</v>
      </c>
      <c r="D12" s="67">
        <v>12</v>
      </c>
      <c r="E12" s="67">
        <v>3</v>
      </c>
      <c r="F12" s="67">
        <v>9</v>
      </c>
    </row>
    <row r="13" spans="1:6">
      <c r="A13" s="64" t="s">
        <v>274</v>
      </c>
      <c r="B13" s="66" t="s">
        <v>275</v>
      </c>
      <c r="C13" s="67">
        <v>51</v>
      </c>
      <c r="D13" s="67">
        <v>3</v>
      </c>
      <c r="E13" s="67">
        <v>2</v>
      </c>
      <c r="F13" s="67">
        <v>1</v>
      </c>
    </row>
    <row r="14" spans="1:6">
      <c r="A14" s="64"/>
      <c r="B14" s="66" t="s">
        <v>276</v>
      </c>
      <c r="C14" s="67">
        <v>22</v>
      </c>
      <c r="D14" s="67">
        <v>1</v>
      </c>
      <c r="E14" s="67">
        <v>0</v>
      </c>
      <c r="F14" s="67">
        <v>1</v>
      </c>
    </row>
    <row r="15" spans="1:6">
      <c r="A15" s="64"/>
      <c r="B15" s="66" t="s">
        <v>277</v>
      </c>
      <c r="C15" s="67">
        <v>69</v>
      </c>
      <c r="D15" s="67">
        <v>2</v>
      </c>
      <c r="E15" s="67">
        <v>1</v>
      </c>
      <c r="F15" s="67">
        <v>1</v>
      </c>
    </row>
    <row r="16" spans="1:6">
      <c r="A16" s="64"/>
      <c r="B16" s="66" t="s">
        <v>278</v>
      </c>
      <c r="C16" s="67">
        <v>20</v>
      </c>
      <c r="D16" s="67">
        <v>1</v>
      </c>
      <c r="E16" s="67">
        <v>0</v>
      </c>
      <c r="F16" s="67">
        <v>1</v>
      </c>
    </row>
    <row r="17" spans="1:6">
      <c r="A17" s="64"/>
      <c r="B17" s="66" t="s">
        <v>279</v>
      </c>
      <c r="C17" s="67">
        <v>11</v>
      </c>
      <c r="D17" s="67">
        <v>1</v>
      </c>
      <c r="E17" s="67">
        <v>1</v>
      </c>
      <c r="F17" s="67">
        <v>0</v>
      </c>
    </row>
    <row r="18" spans="1:6">
      <c r="A18" s="64"/>
      <c r="B18" s="66" t="s">
        <v>280</v>
      </c>
      <c r="C18" s="67">
        <v>43</v>
      </c>
      <c r="D18" s="67">
        <v>2</v>
      </c>
      <c r="E18" s="67">
        <v>0</v>
      </c>
      <c r="F18" s="67">
        <v>2</v>
      </c>
    </row>
    <row r="19" spans="1:6">
      <c r="A19" s="64" t="s">
        <v>286</v>
      </c>
      <c r="B19" s="64"/>
      <c r="C19" s="67">
        <v>216</v>
      </c>
      <c r="D19" s="67">
        <v>10</v>
      </c>
      <c r="E19" s="67">
        <v>4</v>
      </c>
      <c r="F19" s="67">
        <v>6</v>
      </c>
    </row>
    <row r="20" spans="1:6">
      <c r="A20" s="64" t="s">
        <v>281</v>
      </c>
      <c r="B20" s="66" t="s">
        <v>282</v>
      </c>
      <c r="C20" s="67">
        <v>33</v>
      </c>
      <c r="D20" s="67">
        <v>2</v>
      </c>
      <c r="E20" s="67">
        <v>1</v>
      </c>
      <c r="F20" s="67">
        <v>1</v>
      </c>
    </row>
    <row r="21" spans="1:6">
      <c r="A21" s="64"/>
      <c r="B21" s="66" t="s">
        <v>283</v>
      </c>
      <c r="C21" s="67">
        <v>23</v>
      </c>
      <c r="D21" s="67">
        <v>1</v>
      </c>
      <c r="E21" s="67">
        <v>0</v>
      </c>
      <c r="F21" s="67">
        <v>1</v>
      </c>
    </row>
    <row r="22" spans="1:6">
      <c r="A22" s="64" t="s">
        <v>287</v>
      </c>
      <c r="B22" s="64"/>
      <c r="C22" s="67">
        <v>56</v>
      </c>
      <c r="D22" s="67">
        <v>3</v>
      </c>
      <c r="E22" s="67">
        <v>1</v>
      </c>
      <c r="F22" s="67">
        <v>2</v>
      </c>
    </row>
    <row r="23" spans="1:6">
      <c r="A23" s="64" t="s">
        <v>265</v>
      </c>
      <c r="B23" s="64"/>
      <c r="C23" s="67">
        <v>584</v>
      </c>
      <c r="D23" s="67">
        <v>25</v>
      </c>
      <c r="E23" s="67">
        <v>8</v>
      </c>
      <c r="F23" s="67">
        <v>17</v>
      </c>
    </row>
  </sheetData>
  <pageMargins left="0.7" right="0.7" top="0.75" bottom="0.75" header="0.3" footer="0.3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N146"/>
  <sheetViews>
    <sheetView workbookViewId="0"/>
  </sheetViews>
  <sheetFormatPr baseColWidth="10" defaultRowHeight="15"/>
  <cols>
    <col min="1" max="1" width="13.85546875" style="52" customWidth="1"/>
    <col min="2" max="2" width="18.5703125" style="51" bestFit="1" customWidth="1"/>
    <col min="3" max="3" width="22.85546875" style="1" bestFit="1" customWidth="1"/>
    <col min="4" max="4" width="12.5703125" style="1" bestFit="1" customWidth="1"/>
    <col min="5" max="5" width="11.140625" style="1" customWidth="1"/>
    <col min="6" max="6" width="7.7109375" style="1" customWidth="1"/>
    <col min="7" max="7" width="33.28515625" style="1" customWidth="1"/>
    <col min="8" max="8" width="6.5703125" style="1" customWidth="1"/>
    <col min="9" max="9" width="11.42578125" style="1"/>
    <col min="10" max="10" width="17.42578125" style="1" customWidth="1"/>
    <col min="11" max="13" width="11.42578125" style="1"/>
    <col min="14" max="14" width="15" style="1" customWidth="1"/>
    <col min="15" max="16384" width="11.42578125" style="1"/>
  </cols>
  <sheetData>
    <row r="1" spans="1:14">
      <c r="A1" s="53" t="s">
        <v>109</v>
      </c>
      <c r="B1" s="54" t="s">
        <v>110</v>
      </c>
      <c r="C1" s="53" t="s">
        <v>111</v>
      </c>
      <c r="D1" s="53" t="s">
        <v>112</v>
      </c>
      <c r="E1" s="53" t="s">
        <v>291</v>
      </c>
      <c r="F1" s="53" t="s">
        <v>290</v>
      </c>
      <c r="G1" s="53" t="s">
        <v>0</v>
      </c>
      <c r="H1"/>
      <c r="I1"/>
      <c r="J1"/>
      <c r="K1"/>
    </row>
    <row r="2" spans="1:14">
      <c r="A2" s="53" t="s">
        <v>62</v>
      </c>
      <c r="B2" s="54">
        <v>42373</v>
      </c>
      <c r="C2" s="53" t="s">
        <v>264</v>
      </c>
      <c r="D2" s="53">
        <v>22</v>
      </c>
      <c r="E2" s="53">
        <f t="shared" ref="E2:E7" si="0">IF(D2&gt;=18,1,0)</f>
        <v>1</v>
      </c>
      <c r="F2" s="53">
        <f t="shared" ref="F2:F65" si="1">IF(D2&lt;18,1,0)</f>
        <v>0</v>
      </c>
      <c r="G2" s="53" t="s">
        <v>69</v>
      </c>
      <c r="H2"/>
    </row>
    <row r="3" spans="1:14" ht="25.5" customHeight="1">
      <c r="A3" s="53" t="s">
        <v>57</v>
      </c>
      <c r="B3" s="54">
        <v>42373</v>
      </c>
      <c r="C3" s="53" t="s">
        <v>264</v>
      </c>
      <c r="D3" s="53">
        <v>90</v>
      </c>
      <c r="E3" s="53">
        <f t="shared" si="0"/>
        <v>1</v>
      </c>
      <c r="F3" s="53">
        <f t="shared" si="1"/>
        <v>0</v>
      </c>
      <c r="G3" s="53" t="s">
        <v>72</v>
      </c>
      <c r="H3"/>
    </row>
    <row r="4" spans="1:14" ht="25.5" customHeight="1">
      <c r="A4" s="53" t="s">
        <v>63</v>
      </c>
      <c r="B4" s="54">
        <v>42373</v>
      </c>
      <c r="C4" s="53" t="s">
        <v>264</v>
      </c>
      <c r="D4" s="53">
        <v>39</v>
      </c>
      <c r="E4" s="53">
        <f t="shared" si="0"/>
        <v>1</v>
      </c>
      <c r="F4" s="53">
        <f t="shared" si="1"/>
        <v>0</v>
      </c>
      <c r="G4" s="53" t="s">
        <v>68</v>
      </c>
      <c r="H4"/>
      <c r="I4"/>
    </row>
    <row r="5" spans="1:14" ht="25.5" customHeight="1">
      <c r="A5" s="53" t="s">
        <v>64</v>
      </c>
      <c r="B5" s="54">
        <v>42373</v>
      </c>
      <c r="C5" s="53" t="s">
        <v>264</v>
      </c>
      <c r="D5" s="53">
        <v>85</v>
      </c>
      <c r="E5" s="53">
        <f t="shared" si="0"/>
        <v>1</v>
      </c>
      <c r="F5" s="53">
        <f t="shared" si="1"/>
        <v>0</v>
      </c>
      <c r="G5" s="53" t="s">
        <v>67</v>
      </c>
      <c r="H5"/>
      <c r="I5"/>
    </row>
    <row r="6" spans="1:14" ht="25.5" customHeight="1">
      <c r="A6" s="53" t="s">
        <v>65</v>
      </c>
      <c r="B6" s="54">
        <v>42373</v>
      </c>
      <c r="C6" s="53" t="s">
        <v>264</v>
      </c>
      <c r="D6" s="53">
        <v>31</v>
      </c>
      <c r="E6" s="53">
        <f t="shared" si="0"/>
        <v>1</v>
      </c>
      <c r="F6" s="53">
        <f t="shared" si="1"/>
        <v>0</v>
      </c>
      <c r="G6" s="53" t="s">
        <v>90</v>
      </c>
      <c r="H6"/>
      <c r="I6"/>
    </row>
    <row r="7" spans="1:14" ht="25.5" customHeight="1">
      <c r="A7" s="53" t="s">
        <v>61</v>
      </c>
      <c r="B7" s="54">
        <v>42373</v>
      </c>
      <c r="C7" s="53" t="s">
        <v>2</v>
      </c>
      <c r="D7" s="53">
        <v>26</v>
      </c>
      <c r="E7" s="53">
        <f t="shared" si="0"/>
        <v>1</v>
      </c>
      <c r="F7" s="53">
        <f t="shared" si="1"/>
        <v>0</v>
      </c>
      <c r="G7" s="53" t="s">
        <v>70</v>
      </c>
      <c r="H7"/>
      <c r="I7"/>
    </row>
    <row r="8" spans="1:14">
      <c r="A8" s="53" t="s">
        <v>58</v>
      </c>
      <c r="B8" s="54">
        <v>42373</v>
      </c>
      <c r="C8" s="53" t="s">
        <v>8</v>
      </c>
      <c r="D8" s="53">
        <v>37</v>
      </c>
      <c r="E8" s="53">
        <f>IF(D8&gt;=18,1,0)</f>
        <v>1</v>
      </c>
      <c r="F8" s="53">
        <f t="shared" si="1"/>
        <v>0</v>
      </c>
      <c r="G8" s="53" t="s">
        <v>71</v>
      </c>
      <c r="H8"/>
      <c r="I8"/>
      <c r="N8"/>
    </row>
    <row r="9" spans="1:14" ht="25.5" customHeight="1">
      <c r="A9" s="53" t="s">
        <v>59</v>
      </c>
      <c r="B9" s="54">
        <v>42373</v>
      </c>
      <c r="C9" s="53" t="s">
        <v>8</v>
      </c>
      <c r="D9" s="53">
        <v>11</v>
      </c>
      <c r="E9" s="53">
        <f t="shared" ref="E9:E72" si="2">IF(D9&gt;=18,1,0)</f>
        <v>0</v>
      </c>
      <c r="F9" s="53">
        <f t="shared" si="1"/>
        <v>1</v>
      </c>
      <c r="G9" s="53" t="s">
        <v>60</v>
      </c>
      <c r="H9"/>
      <c r="I9"/>
      <c r="N9"/>
    </row>
    <row r="10" spans="1:14">
      <c r="A10" s="53" t="s">
        <v>66</v>
      </c>
      <c r="B10" s="54">
        <v>42373</v>
      </c>
      <c r="C10" s="53" t="s">
        <v>8</v>
      </c>
      <c r="D10" s="53">
        <v>26</v>
      </c>
      <c r="E10" s="53">
        <f t="shared" si="2"/>
        <v>1</v>
      </c>
      <c r="F10" s="53">
        <f t="shared" si="1"/>
        <v>0</v>
      </c>
      <c r="G10" s="53" t="s">
        <v>167</v>
      </c>
      <c r="H10"/>
      <c r="I10"/>
      <c r="N10"/>
    </row>
    <row r="11" spans="1:14">
      <c r="A11" s="53" t="s">
        <v>53</v>
      </c>
      <c r="B11" s="54">
        <v>42374</v>
      </c>
      <c r="C11" s="53" t="s">
        <v>264</v>
      </c>
      <c r="D11" s="53">
        <v>27</v>
      </c>
      <c r="E11" s="53">
        <f t="shared" si="2"/>
        <v>1</v>
      </c>
      <c r="F11" s="53">
        <f t="shared" si="1"/>
        <v>0</v>
      </c>
      <c r="G11" s="53" t="s">
        <v>75</v>
      </c>
      <c r="H11"/>
      <c r="I11"/>
      <c r="N11"/>
    </row>
    <row r="12" spans="1:14">
      <c r="A12" s="53" t="s">
        <v>56</v>
      </c>
      <c r="B12" s="54">
        <v>42374</v>
      </c>
      <c r="C12" s="53" t="s">
        <v>8</v>
      </c>
      <c r="D12" s="53">
        <v>30</v>
      </c>
      <c r="E12" s="53">
        <f t="shared" si="2"/>
        <v>1</v>
      </c>
      <c r="F12" s="53">
        <f t="shared" si="1"/>
        <v>0</v>
      </c>
      <c r="G12" s="53" t="s">
        <v>73</v>
      </c>
      <c r="H12"/>
      <c r="I12"/>
      <c r="N12"/>
    </row>
    <row r="13" spans="1:14">
      <c r="A13" s="53" t="s">
        <v>54</v>
      </c>
      <c r="B13" s="54">
        <v>42374</v>
      </c>
      <c r="C13" s="53" t="s">
        <v>264</v>
      </c>
      <c r="D13" s="53">
        <v>153</v>
      </c>
      <c r="E13" s="53">
        <f t="shared" si="2"/>
        <v>1</v>
      </c>
      <c r="F13" s="53">
        <f t="shared" si="1"/>
        <v>0</v>
      </c>
      <c r="G13" s="53" t="s">
        <v>74</v>
      </c>
      <c r="H13"/>
      <c r="I13"/>
      <c r="N13"/>
    </row>
    <row r="14" spans="1:14">
      <c r="A14" s="53" t="s">
        <v>51</v>
      </c>
      <c r="B14" s="54">
        <v>42374</v>
      </c>
      <c r="C14" s="53" t="s">
        <v>8</v>
      </c>
      <c r="D14" s="53">
        <v>28</v>
      </c>
      <c r="E14" s="53">
        <f t="shared" si="2"/>
        <v>1</v>
      </c>
      <c r="F14" s="53">
        <f t="shared" si="1"/>
        <v>0</v>
      </c>
      <c r="G14" s="53" t="s">
        <v>77</v>
      </c>
      <c r="H14"/>
      <c r="I14"/>
      <c r="N14"/>
    </row>
    <row r="15" spans="1:14">
      <c r="A15" s="53" t="s">
        <v>52</v>
      </c>
      <c r="B15" s="54">
        <v>42374</v>
      </c>
      <c r="C15" s="53" t="s">
        <v>9</v>
      </c>
      <c r="D15" s="53">
        <v>14</v>
      </c>
      <c r="E15" s="53">
        <f t="shared" si="2"/>
        <v>0</v>
      </c>
      <c r="F15" s="53">
        <f t="shared" si="1"/>
        <v>1</v>
      </c>
      <c r="G15" s="53" t="s">
        <v>76</v>
      </c>
      <c r="H15"/>
      <c r="I15"/>
      <c r="N15"/>
    </row>
    <row r="16" spans="1:14">
      <c r="A16" s="53" t="s">
        <v>55</v>
      </c>
      <c r="B16" s="54">
        <v>42374</v>
      </c>
      <c r="C16" s="53" t="s">
        <v>264</v>
      </c>
      <c r="D16" s="53">
        <v>216</v>
      </c>
      <c r="E16" s="53">
        <f t="shared" si="2"/>
        <v>1</v>
      </c>
      <c r="F16" s="53">
        <f t="shared" si="1"/>
        <v>0</v>
      </c>
      <c r="G16" s="53" t="s">
        <v>67</v>
      </c>
      <c r="H16"/>
      <c r="I16"/>
      <c r="N16"/>
    </row>
    <row r="17" spans="1:14">
      <c r="A17" s="53" t="s">
        <v>48</v>
      </c>
      <c r="B17" s="54">
        <v>42375</v>
      </c>
      <c r="C17" s="53" t="s">
        <v>9</v>
      </c>
      <c r="D17" s="53">
        <v>20</v>
      </c>
      <c r="E17" s="53">
        <f t="shared" si="2"/>
        <v>1</v>
      </c>
      <c r="F17" s="53">
        <f t="shared" si="1"/>
        <v>0</v>
      </c>
      <c r="G17" s="53" t="s">
        <v>80</v>
      </c>
      <c r="H17"/>
      <c r="I17"/>
      <c r="N17"/>
    </row>
    <row r="18" spans="1:14">
      <c r="A18" s="53" t="s">
        <v>49</v>
      </c>
      <c r="B18" s="54">
        <v>42375</v>
      </c>
      <c r="C18" s="53" t="s">
        <v>2</v>
      </c>
      <c r="D18" s="53">
        <v>17</v>
      </c>
      <c r="E18" s="53">
        <f t="shared" si="2"/>
        <v>0</v>
      </c>
      <c r="F18" s="53">
        <f t="shared" si="1"/>
        <v>1</v>
      </c>
      <c r="G18" s="53" t="s">
        <v>79</v>
      </c>
      <c r="H18"/>
      <c r="I18"/>
      <c r="N18"/>
    </row>
    <row r="19" spans="1:14">
      <c r="A19" s="53" t="s">
        <v>50</v>
      </c>
      <c r="B19" s="54">
        <v>42375</v>
      </c>
      <c r="C19" s="53" t="s">
        <v>9</v>
      </c>
      <c r="D19" s="53">
        <v>14</v>
      </c>
      <c r="E19" s="53">
        <f t="shared" si="2"/>
        <v>0</v>
      </c>
      <c r="F19" s="53">
        <f t="shared" si="1"/>
        <v>1</v>
      </c>
      <c r="G19" s="53" t="s">
        <v>78</v>
      </c>
      <c r="H19"/>
      <c r="I19"/>
      <c r="N19"/>
    </row>
    <row r="20" spans="1:14">
      <c r="A20" s="4" t="s">
        <v>45</v>
      </c>
      <c r="B20" s="5">
        <v>42376</v>
      </c>
      <c r="C20" s="4" t="s">
        <v>8</v>
      </c>
      <c r="D20" s="4">
        <v>24</v>
      </c>
      <c r="E20" s="53">
        <f t="shared" si="2"/>
        <v>1</v>
      </c>
      <c r="F20" s="53">
        <f t="shared" si="1"/>
        <v>0</v>
      </c>
      <c r="G20" s="4" t="s">
        <v>82</v>
      </c>
      <c r="N20"/>
    </row>
    <row r="21" spans="1:14">
      <c r="A21" s="4" t="s">
        <v>42</v>
      </c>
      <c r="B21" s="5">
        <v>42376</v>
      </c>
      <c r="C21" s="4" t="s">
        <v>8</v>
      </c>
      <c r="D21" s="4">
        <v>33</v>
      </c>
      <c r="E21" s="53">
        <f t="shared" si="2"/>
        <v>1</v>
      </c>
      <c r="F21" s="53">
        <f t="shared" si="1"/>
        <v>0</v>
      </c>
      <c r="G21" s="4" t="s">
        <v>85</v>
      </c>
      <c r="N21"/>
    </row>
    <row r="22" spans="1:14">
      <c r="A22" s="4" t="s">
        <v>44</v>
      </c>
      <c r="B22" s="5">
        <v>42376</v>
      </c>
      <c r="C22" s="4" t="s">
        <v>8</v>
      </c>
      <c r="D22" s="4">
        <v>12</v>
      </c>
      <c r="E22" s="53">
        <f t="shared" si="2"/>
        <v>0</v>
      </c>
      <c r="F22" s="53">
        <f t="shared" si="1"/>
        <v>1</v>
      </c>
      <c r="G22" s="4" t="s">
        <v>83</v>
      </c>
      <c r="N22"/>
    </row>
    <row r="23" spans="1:14">
      <c r="A23" s="4" t="s">
        <v>46</v>
      </c>
      <c r="B23" s="5">
        <v>42376</v>
      </c>
      <c r="C23" s="4" t="s">
        <v>9</v>
      </c>
      <c r="D23" s="4">
        <v>19</v>
      </c>
      <c r="E23" s="53">
        <f t="shared" si="2"/>
        <v>1</v>
      </c>
      <c r="F23" s="53">
        <f t="shared" si="1"/>
        <v>0</v>
      </c>
      <c r="G23" s="4" t="s">
        <v>81</v>
      </c>
      <c r="N23"/>
    </row>
    <row r="24" spans="1:14">
      <c r="A24" s="4" t="s">
        <v>41</v>
      </c>
      <c r="B24" s="5">
        <v>42376</v>
      </c>
      <c r="C24" s="4" t="s">
        <v>9</v>
      </c>
      <c r="D24" s="4">
        <v>21</v>
      </c>
      <c r="E24" s="53">
        <f t="shared" si="2"/>
        <v>1</v>
      </c>
      <c r="F24" s="53">
        <f t="shared" si="1"/>
        <v>0</v>
      </c>
      <c r="G24" s="4" t="s">
        <v>86</v>
      </c>
      <c r="N24"/>
    </row>
    <row r="25" spans="1:14">
      <c r="A25" s="4" t="s">
        <v>47</v>
      </c>
      <c r="B25" s="5">
        <v>42376</v>
      </c>
      <c r="C25" s="4" t="s">
        <v>264</v>
      </c>
      <c r="D25" s="4">
        <v>108</v>
      </c>
      <c r="E25" s="53">
        <f t="shared" si="2"/>
        <v>1</v>
      </c>
      <c r="F25" s="53">
        <f t="shared" si="1"/>
        <v>0</v>
      </c>
      <c r="G25" s="4" t="s">
        <v>72</v>
      </c>
      <c r="N25"/>
    </row>
    <row r="26" spans="1:14">
      <c r="A26" s="4" t="s">
        <v>43</v>
      </c>
      <c r="B26" s="5">
        <v>42376</v>
      </c>
      <c r="C26" s="4" t="s">
        <v>2</v>
      </c>
      <c r="D26" s="4">
        <v>30</v>
      </c>
      <c r="E26" s="53">
        <f t="shared" si="2"/>
        <v>1</v>
      </c>
      <c r="F26" s="53">
        <f t="shared" si="1"/>
        <v>0</v>
      </c>
      <c r="G26" s="4" t="s">
        <v>84</v>
      </c>
      <c r="N26"/>
    </row>
    <row r="27" spans="1:14">
      <c r="A27" s="4" t="s">
        <v>36</v>
      </c>
      <c r="B27" s="5">
        <v>42377</v>
      </c>
      <c r="C27" s="4" t="s">
        <v>2</v>
      </c>
      <c r="D27" s="4">
        <v>21</v>
      </c>
      <c r="E27" s="53">
        <f t="shared" si="2"/>
        <v>1</v>
      </c>
      <c r="F27" s="53">
        <f t="shared" si="1"/>
        <v>0</v>
      </c>
      <c r="G27" s="4" t="s">
        <v>88</v>
      </c>
      <c r="N27"/>
    </row>
    <row r="28" spans="1:14">
      <c r="A28" s="4" t="s">
        <v>37</v>
      </c>
      <c r="B28" s="5">
        <v>42377</v>
      </c>
      <c r="C28" s="4" t="s">
        <v>264</v>
      </c>
      <c r="D28" s="4">
        <v>18</v>
      </c>
      <c r="E28" s="53">
        <f t="shared" si="2"/>
        <v>1</v>
      </c>
      <c r="F28" s="53">
        <f t="shared" si="1"/>
        <v>0</v>
      </c>
      <c r="G28" s="4" t="s">
        <v>67</v>
      </c>
      <c r="N28"/>
    </row>
    <row r="29" spans="1:14">
      <c r="A29" s="4" t="s">
        <v>39</v>
      </c>
      <c r="B29" s="5">
        <v>42377</v>
      </c>
      <c r="C29" s="4" t="s">
        <v>264</v>
      </c>
      <c r="D29" s="4">
        <v>5</v>
      </c>
      <c r="E29" s="53">
        <f t="shared" si="2"/>
        <v>0</v>
      </c>
      <c r="F29" s="53">
        <f t="shared" si="1"/>
        <v>1</v>
      </c>
      <c r="G29" s="4" t="s">
        <v>67</v>
      </c>
      <c r="N29"/>
    </row>
    <row r="30" spans="1:14">
      <c r="A30" s="4" t="s">
        <v>38</v>
      </c>
      <c r="B30" s="5">
        <v>42377</v>
      </c>
      <c r="C30" s="4" t="s">
        <v>264</v>
      </c>
      <c r="D30" s="4">
        <v>11</v>
      </c>
      <c r="E30" s="53">
        <f t="shared" si="2"/>
        <v>0</v>
      </c>
      <c r="F30" s="53">
        <f t="shared" si="1"/>
        <v>1</v>
      </c>
      <c r="G30" s="4" t="s">
        <v>69</v>
      </c>
      <c r="N30"/>
    </row>
    <row r="31" spans="1:14">
      <c r="A31" s="4" t="s">
        <v>35</v>
      </c>
      <c r="B31" s="5">
        <v>42377</v>
      </c>
      <c r="C31" s="4" t="s">
        <v>9</v>
      </c>
      <c r="D31" s="4">
        <v>21</v>
      </c>
      <c r="E31" s="53">
        <f t="shared" si="2"/>
        <v>1</v>
      </c>
      <c r="F31" s="53">
        <f t="shared" si="1"/>
        <v>0</v>
      </c>
      <c r="G31" s="4" t="s">
        <v>89</v>
      </c>
      <c r="N31"/>
    </row>
    <row r="32" spans="1:14">
      <c r="A32" s="4" t="s">
        <v>40</v>
      </c>
      <c r="B32" s="5">
        <v>42377</v>
      </c>
      <c r="C32" s="4" t="s">
        <v>9</v>
      </c>
      <c r="D32" s="4">
        <v>19</v>
      </c>
      <c r="E32" s="53">
        <f t="shared" si="2"/>
        <v>1</v>
      </c>
      <c r="F32" s="53">
        <f t="shared" si="1"/>
        <v>0</v>
      </c>
      <c r="G32" s="4" t="s">
        <v>87</v>
      </c>
      <c r="N32"/>
    </row>
    <row r="33" spans="1:14">
      <c r="A33" s="4" t="s">
        <v>27</v>
      </c>
      <c r="B33" s="5">
        <v>42380</v>
      </c>
      <c r="C33" s="4" t="s">
        <v>8</v>
      </c>
      <c r="D33" s="4">
        <v>14</v>
      </c>
      <c r="E33" s="53">
        <f t="shared" si="2"/>
        <v>0</v>
      </c>
      <c r="F33" s="53">
        <f t="shared" si="1"/>
        <v>1</v>
      </c>
      <c r="G33" s="4" t="s">
        <v>95</v>
      </c>
      <c r="N33"/>
    </row>
    <row r="34" spans="1:14">
      <c r="A34" s="4" t="s">
        <v>32</v>
      </c>
      <c r="B34" s="5">
        <v>42380</v>
      </c>
      <c r="C34" s="4" t="s">
        <v>264</v>
      </c>
      <c r="D34" s="4">
        <v>18</v>
      </c>
      <c r="E34" s="53">
        <f t="shared" si="2"/>
        <v>1</v>
      </c>
      <c r="F34" s="53">
        <f t="shared" si="1"/>
        <v>0</v>
      </c>
      <c r="G34" s="4" t="s">
        <v>68</v>
      </c>
      <c r="N34"/>
    </row>
    <row r="35" spans="1:14">
      <c r="A35" s="4" t="s">
        <v>31</v>
      </c>
      <c r="B35" s="5">
        <v>42380</v>
      </c>
      <c r="C35" s="4" t="s">
        <v>8</v>
      </c>
      <c r="D35" s="4">
        <v>30</v>
      </c>
      <c r="E35" s="53">
        <f t="shared" si="2"/>
        <v>1</v>
      </c>
      <c r="F35" s="53">
        <f t="shared" si="1"/>
        <v>0</v>
      </c>
      <c r="G35" s="4" t="s">
        <v>91</v>
      </c>
      <c r="N35"/>
    </row>
    <row r="36" spans="1:14">
      <c r="A36" s="4" t="s">
        <v>26</v>
      </c>
      <c r="B36" s="5">
        <v>42380</v>
      </c>
      <c r="C36" s="4" t="s">
        <v>9</v>
      </c>
      <c r="D36" s="4">
        <v>17</v>
      </c>
      <c r="E36" s="53">
        <f t="shared" si="2"/>
        <v>0</v>
      </c>
      <c r="F36" s="53">
        <f t="shared" si="1"/>
        <v>1</v>
      </c>
      <c r="G36" s="4" t="s">
        <v>96</v>
      </c>
      <c r="N36"/>
    </row>
    <row r="37" spans="1:14">
      <c r="A37" s="4" t="s">
        <v>30</v>
      </c>
      <c r="B37" s="5">
        <v>42380</v>
      </c>
      <c r="C37" s="4" t="s">
        <v>9</v>
      </c>
      <c r="D37" s="4">
        <v>7</v>
      </c>
      <c r="E37" s="53">
        <f t="shared" si="2"/>
        <v>0</v>
      </c>
      <c r="F37" s="53">
        <f t="shared" si="1"/>
        <v>1</v>
      </c>
      <c r="G37" s="4" t="s">
        <v>92</v>
      </c>
      <c r="N37"/>
    </row>
    <row r="38" spans="1:14">
      <c r="A38" s="4" t="s">
        <v>29</v>
      </c>
      <c r="B38" s="5">
        <v>42380</v>
      </c>
      <c r="C38" s="4" t="s">
        <v>2</v>
      </c>
      <c r="D38" s="4">
        <v>16</v>
      </c>
      <c r="E38" s="53">
        <f t="shared" si="2"/>
        <v>0</v>
      </c>
      <c r="F38" s="53">
        <f t="shared" si="1"/>
        <v>1</v>
      </c>
      <c r="G38" s="4" t="s">
        <v>93</v>
      </c>
      <c r="N38"/>
    </row>
    <row r="39" spans="1:14">
      <c r="A39" s="4" t="s">
        <v>33</v>
      </c>
      <c r="B39" s="5">
        <v>42380</v>
      </c>
      <c r="C39" s="4" t="s">
        <v>264</v>
      </c>
      <c r="D39" s="4">
        <v>72</v>
      </c>
      <c r="E39" s="53">
        <f t="shared" si="2"/>
        <v>1</v>
      </c>
      <c r="F39" s="53">
        <f t="shared" si="1"/>
        <v>0</v>
      </c>
      <c r="G39" s="4" t="s">
        <v>90</v>
      </c>
      <c r="N39"/>
    </row>
    <row r="40" spans="1:14">
      <c r="A40" s="4" t="s">
        <v>28</v>
      </c>
      <c r="B40" s="5">
        <v>42380</v>
      </c>
      <c r="C40" s="4" t="s">
        <v>2</v>
      </c>
      <c r="D40" s="4">
        <v>9</v>
      </c>
      <c r="E40" s="53">
        <f t="shared" si="2"/>
        <v>0</v>
      </c>
      <c r="F40" s="53">
        <f t="shared" si="1"/>
        <v>1</v>
      </c>
      <c r="G40" s="4" t="s">
        <v>94</v>
      </c>
      <c r="N40"/>
    </row>
    <row r="41" spans="1:14">
      <c r="A41" s="4" t="s">
        <v>34</v>
      </c>
      <c r="B41" s="5">
        <v>42380</v>
      </c>
      <c r="C41" s="4" t="s">
        <v>2</v>
      </c>
      <c r="D41" s="4">
        <v>11</v>
      </c>
      <c r="E41" s="53">
        <f t="shared" si="2"/>
        <v>0</v>
      </c>
      <c r="F41" s="53">
        <f t="shared" si="1"/>
        <v>1</v>
      </c>
      <c r="G41" s="4" t="s">
        <v>13</v>
      </c>
      <c r="N41"/>
    </row>
    <row r="42" spans="1:14">
      <c r="A42" s="4" t="s">
        <v>23</v>
      </c>
      <c r="B42" s="5">
        <v>42381</v>
      </c>
      <c r="C42" s="4" t="s">
        <v>264</v>
      </c>
      <c r="D42" s="4">
        <v>81</v>
      </c>
      <c r="E42" s="53">
        <f t="shared" si="2"/>
        <v>1</v>
      </c>
      <c r="F42" s="53">
        <f t="shared" si="1"/>
        <v>0</v>
      </c>
      <c r="G42" s="4" t="s">
        <v>75</v>
      </c>
      <c r="N42"/>
    </row>
    <row r="43" spans="1:14">
      <c r="A43" s="4" t="s">
        <v>24</v>
      </c>
      <c r="B43" s="5">
        <v>42381</v>
      </c>
      <c r="C43" s="4" t="s">
        <v>9</v>
      </c>
      <c r="D43" s="4">
        <v>15</v>
      </c>
      <c r="E43" s="53">
        <f t="shared" si="2"/>
        <v>0</v>
      </c>
      <c r="F43" s="53">
        <f t="shared" si="1"/>
        <v>1</v>
      </c>
      <c r="G43" s="4" t="s">
        <v>98</v>
      </c>
      <c r="N43"/>
    </row>
    <row r="44" spans="1:14">
      <c r="A44" s="4" t="s">
        <v>25</v>
      </c>
      <c r="B44" s="5">
        <v>42381</v>
      </c>
      <c r="C44" s="4" t="s">
        <v>9</v>
      </c>
      <c r="D44" s="4">
        <v>19</v>
      </c>
      <c r="E44" s="53">
        <f t="shared" si="2"/>
        <v>1</v>
      </c>
      <c r="F44" s="53">
        <f t="shared" si="1"/>
        <v>0</v>
      </c>
      <c r="G44" s="4" t="s">
        <v>97</v>
      </c>
      <c r="N44"/>
    </row>
    <row r="45" spans="1:14">
      <c r="A45" s="4" t="s">
        <v>22</v>
      </c>
      <c r="B45" s="5">
        <v>42382</v>
      </c>
      <c r="C45" s="4" t="s">
        <v>2</v>
      </c>
      <c r="D45" s="4">
        <v>41</v>
      </c>
      <c r="E45" s="53">
        <f t="shared" si="2"/>
        <v>1</v>
      </c>
      <c r="F45" s="53">
        <f t="shared" si="1"/>
        <v>0</v>
      </c>
      <c r="G45" s="4" t="s">
        <v>99</v>
      </c>
      <c r="N45"/>
    </row>
    <row r="46" spans="1:14">
      <c r="A46" s="4" t="s">
        <v>21</v>
      </c>
      <c r="B46" s="5">
        <v>42382</v>
      </c>
      <c r="C46" s="4" t="s">
        <v>9</v>
      </c>
      <c r="D46" s="4">
        <v>16</v>
      </c>
      <c r="E46" s="53">
        <f t="shared" si="2"/>
        <v>0</v>
      </c>
      <c r="F46" s="53">
        <f t="shared" si="1"/>
        <v>1</v>
      </c>
      <c r="G46" s="4" t="s">
        <v>100</v>
      </c>
      <c r="N46"/>
    </row>
    <row r="47" spans="1:14">
      <c r="A47" s="4" t="s">
        <v>20</v>
      </c>
      <c r="B47" s="5">
        <v>42384</v>
      </c>
      <c r="C47" s="4" t="s">
        <v>9</v>
      </c>
      <c r="D47" s="4">
        <v>5</v>
      </c>
      <c r="E47" s="53">
        <f t="shared" si="2"/>
        <v>0</v>
      </c>
      <c r="F47" s="53">
        <f t="shared" si="1"/>
        <v>1</v>
      </c>
      <c r="G47" s="4" t="s">
        <v>92</v>
      </c>
      <c r="N47"/>
    </row>
    <row r="48" spans="1:14">
      <c r="A48" s="4" t="s">
        <v>19</v>
      </c>
      <c r="B48" s="5">
        <v>42384</v>
      </c>
      <c r="C48" s="4" t="s">
        <v>9</v>
      </c>
      <c r="D48" s="4">
        <v>14</v>
      </c>
      <c r="E48" s="53">
        <f t="shared" si="2"/>
        <v>0</v>
      </c>
      <c r="F48" s="53">
        <f t="shared" si="1"/>
        <v>1</v>
      </c>
      <c r="G48" s="4" t="s">
        <v>101</v>
      </c>
      <c r="N48"/>
    </row>
    <row r="49" spans="1:14">
      <c r="A49" s="4" t="s">
        <v>18</v>
      </c>
      <c r="B49" s="5">
        <v>42387</v>
      </c>
      <c r="C49" s="4" t="s">
        <v>264</v>
      </c>
      <c r="D49" s="4">
        <v>16</v>
      </c>
      <c r="E49" s="53">
        <f t="shared" si="2"/>
        <v>0</v>
      </c>
      <c r="F49" s="53">
        <f t="shared" si="1"/>
        <v>1</v>
      </c>
      <c r="G49" s="4" t="s">
        <v>68</v>
      </c>
      <c r="N49"/>
    </row>
    <row r="50" spans="1:14">
      <c r="A50" s="4" t="s">
        <v>17</v>
      </c>
      <c r="B50" s="5">
        <v>42387</v>
      </c>
      <c r="C50" s="4" t="s">
        <v>9</v>
      </c>
      <c r="D50" s="4">
        <v>13</v>
      </c>
      <c r="E50" s="53">
        <f t="shared" si="2"/>
        <v>0</v>
      </c>
      <c r="F50" s="53">
        <f t="shared" si="1"/>
        <v>1</v>
      </c>
      <c r="G50" s="4" t="s">
        <v>102</v>
      </c>
      <c r="N50"/>
    </row>
    <row r="51" spans="1:14">
      <c r="A51" s="4" t="s">
        <v>16</v>
      </c>
      <c r="B51" s="5">
        <v>42388</v>
      </c>
      <c r="C51" s="4" t="s">
        <v>8</v>
      </c>
      <c r="D51" s="4">
        <v>32</v>
      </c>
      <c r="E51" s="53">
        <f t="shared" si="2"/>
        <v>1</v>
      </c>
      <c r="F51" s="53">
        <f t="shared" si="1"/>
        <v>0</v>
      </c>
      <c r="G51" s="4" t="s">
        <v>103</v>
      </c>
      <c r="N51"/>
    </row>
    <row r="52" spans="1:14">
      <c r="A52" s="4" t="s">
        <v>15</v>
      </c>
      <c r="B52" s="5">
        <v>42388</v>
      </c>
      <c r="C52" s="4" t="s">
        <v>9</v>
      </c>
      <c r="D52" s="4">
        <v>17</v>
      </c>
      <c r="E52" s="53">
        <f t="shared" si="2"/>
        <v>0</v>
      </c>
      <c r="F52" s="53">
        <f t="shared" si="1"/>
        <v>1</v>
      </c>
      <c r="G52" s="4" t="s">
        <v>104</v>
      </c>
      <c r="N52"/>
    </row>
    <row r="53" spans="1:14">
      <c r="A53" s="4" t="s">
        <v>14</v>
      </c>
      <c r="B53" s="5">
        <v>42390</v>
      </c>
      <c r="C53" s="4" t="s">
        <v>9</v>
      </c>
      <c r="D53" s="4">
        <v>14</v>
      </c>
      <c r="E53" s="53">
        <f t="shared" si="2"/>
        <v>0</v>
      </c>
      <c r="F53" s="53">
        <f t="shared" si="1"/>
        <v>1</v>
      </c>
      <c r="G53" s="4" t="s">
        <v>105</v>
      </c>
      <c r="N53"/>
    </row>
    <row r="54" spans="1:14">
      <c r="A54" s="4" t="s">
        <v>12</v>
      </c>
      <c r="B54" s="5">
        <v>42391</v>
      </c>
      <c r="C54" s="4" t="s">
        <v>2</v>
      </c>
      <c r="D54" s="4">
        <v>20</v>
      </c>
      <c r="E54" s="53">
        <f t="shared" si="2"/>
        <v>1</v>
      </c>
      <c r="F54" s="53">
        <f t="shared" si="1"/>
        <v>0</v>
      </c>
      <c r="G54" s="4" t="s">
        <v>13</v>
      </c>
      <c r="N54"/>
    </row>
    <row r="55" spans="1:14">
      <c r="A55" s="4" t="s">
        <v>11</v>
      </c>
      <c r="B55" s="5">
        <v>42391</v>
      </c>
      <c r="C55" s="4" t="s">
        <v>9</v>
      </c>
      <c r="D55" s="4">
        <v>15</v>
      </c>
      <c r="E55" s="53">
        <f t="shared" si="2"/>
        <v>0</v>
      </c>
      <c r="F55" s="53">
        <f t="shared" si="1"/>
        <v>1</v>
      </c>
      <c r="G55" s="4" t="s">
        <v>106</v>
      </c>
      <c r="N55"/>
    </row>
    <row r="56" spans="1:14">
      <c r="A56" s="4" t="s">
        <v>10</v>
      </c>
      <c r="B56" s="5">
        <v>42394</v>
      </c>
      <c r="C56" s="4" t="s">
        <v>264</v>
      </c>
      <c r="D56" s="4">
        <v>24</v>
      </c>
      <c r="E56" s="53">
        <f t="shared" si="2"/>
        <v>1</v>
      </c>
      <c r="F56" s="53">
        <f t="shared" si="1"/>
        <v>0</v>
      </c>
      <c r="G56" s="4" t="s">
        <v>68</v>
      </c>
      <c r="N56"/>
    </row>
    <row r="57" spans="1:14">
      <c r="A57" s="4" t="s">
        <v>7</v>
      </c>
      <c r="B57" s="5">
        <v>42396</v>
      </c>
      <c r="C57" s="4" t="s">
        <v>8</v>
      </c>
      <c r="D57" s="4">
        <v>35</v>
      </c>
      <c r="E57" s="53">
        <f t="shared" si="2"/>
        <v>1</v>
      </c>
      <c r="F57" s="53">
        <f t="shared" si="1"/>
        <v>0</v>
      </c>
      <c r="G57" s="4" t="s">
        <v>107</v>
      </c>
      <c r="N57"/>
    </row>
    <row r="58" spans="1:14">
      <c r="A58" s="4" t="s">
        <v>1</v>
      </c>
      <c r="B58" s="5">
        <v>42398</v>
      </c>
      <c r="C58" s="4" t="s">
        <v>2</v>
      </c>
      <c r="D58" s="4">
        <v>45</v>
      </c>
      <c r="E58" s="53">
        <f t="shared" si="2"/>
        <v>1</v>
      </c>
      <c r="F58" s="53">
        <f t="shared" si="1"/>
        <v>0</v>
      </c>
      <c r="G58" s="4" t="s">
        <v>108</v>
      </c>
      <c r="N58"/>
    </row>
    <row r="59" spans="1:14">
      <c r="A59" s="4" t="s">
        <v>4</v>
      </c>
      <c r="B59" s="5">
        <v>42398</v>
      </c>
      <c r="C59" s="4" t="s">
        <v>5</v>
      </c>
      <c r="D59" s="4">
        <v>16</v>
      </c>
      <c r="E59" s="53">
        <f t="shared" si="2"/>
        <v>0</v>
      </c>
      <c r="F59" s="53">
        <f t="shared" si="1"/>
        <v>1</v>
      </c>
      <c r="G59" s="4" t="s">
        <v>6</v>
      </c>
      <c r="N59"/>
    </row>
    <row r="60" spans="1:14">
      <c r="A60" s="4" t="s">
        <v>3</v>
      </c>
      <c r="B60" s="5">
        <v>42398</v>
      </c>
      <c r="C60" s="4" t="s">
        <v>2</v>
      </c>
      <c r="D60" s="4">
        <v>18</v>
      </c>
      <c r="E60" s="53">
        <f t="shared" si="2"/>
        <v>1</v>
      </c>
      <c r="F60" s="53">
        <f t="shared" si="1"/>
        <v>0</v>
      </c>
      <c r="G60" s="4" t="s">
        <v>88</v>
      </c>
      <c r="N60"/>
    </row>
    <row r="61" spans="1:14">
      <c r="A61" s="4" t="s">
        <v>118</v>
      </c>
      <c r="B61" s="5">
        <v>42401</v>
      </c>
      <c r="C61" s="4" t="s">
        <v>2</v>
      </c>
      <c r="D61" s="4">
        <v>14</v>
      </c>
      <c r="E61" s="53">
        <f t="shared" si="2"/>
        <v>0</v>
      </c>
      <c r="F61" s="53">
        <f t="shared" si="1"/>
        <v>1</v>
      </c>
      <c r="G61" s="4" t="s">
        <v>164</v>
      </c>
      <c r="N61"/>
    </row>
    <row r="62" spans="1:14">
      <c r="A62" s="4" t="s">
        <v>117</v>
      </c>
      <c r="B62" s="5">
        <v>42401</v>
      </c>
      <c r="C62" s="4" t="s">
        <v>264</v>
      </c>
      <c r="D62" s="4">
        <v>19</v>
      </c>
      <c r="E62" s="53">
        <f t="shared" si="2"/>
        <v>1</v>
      </c>
      <c r="F62" s="53">
        <f t="shared" si="1"/>
        <v>0</v>
      </c>
      <c r="G62" s="4" t="s">
        <v>147</v>
      </c>
      <c r="N62"/>
    </row>
    <row r="63" spans="1:14">
      <c r="A63" s="4" t="s">
        <v>116</v>
      </c>
      <c r="B63" s="5">
        <v>42402</v>
      </c>
      <c r="C63" s="4" t="s">
        <v>264</v>
      </c>
      <c r="D63" s="4">
        <v>36</v>
      </c>
      <c r="E63" s="53">
        <f t="shared" si="2"/>
        <v>1</v>
      </c>
      <c r="F63" s="53">
        <f t="shared" si="1"/>
        <v>0</v>
      </c>
      <c r="G63" s="4" t="s">
        <v>72</v>
      </c>
      <c r="N63"/>
    </row>
    <row r="64" spans="1:14">
      <c r="A64" s="4" t="s">
        <v>115</v>
      </c>
      <c r="B64" s="5">
        <v>42403</v>
      </c>
      <c r="C64" s="4" t="s">
        <v>9</v>
      </c>
      <c r="D64" s="4">
        <v>11</v>
      </c>
      <c r="E64" s="53">
        <f t="shared" si="2"/>
        <v>0</v>
      </c>
      <c r="F64" s="53">
        <f t="shared" si="1"/>
        <v>1</v>
      </c>
      <c r="G64" s="4" t="s">
        <v>87</v>
      </c>
      <c r="N64"/>
    </row>
    <row r="65" spans="1:14">
      <c r="A65" s="4" t="s">
        <v>127</v>
      </c>
      <c r="B65" s="5">
        <v>42409</v>
      </c>
      <c r="C65" s="4" t="s">
        <v>9</v>
      </c>
      <c r="D65" s="4">
        <v>15</v>
      </c>
      <c r="E65" s="53">
        <f t="shared" si="2"/>
        <v>0</v>
      </c>
      <c r="F65" s="53">
        <f t="shared" si="1"/>
        <v>1</v>
      </c>
      <c r="G65" s="4" t="s">
        <v>151</v>
      </c>
      <c r="N65"/>
    </row>
    <row r="66" spans="1:14">
      <c r="A66" s="4" t="s">
        <v>123</v>
      </c>
      <c r="B66" s="5">
        <v>42409</v>
      </c>
      <c r="C66" s="4" t="s">
        <v>264</v>
      </c>
      <c r="D66" s="4">
        <v>9</v>
      </c>
      <c r="E66" s="53">
        <f t="shared" si="2"/>
        <v>0</v>
      </c>
      <c r="F66" s="53">
        <f t="shared" ref="F66:F129" si="3">IF(D66&lt;18,1,0)</f>
        <v>1</v>
      </c>
      <c r="G66" s="4" t="s">
        <v>147</v>
      </c>
      <c r="N66"/>
    </row>
    <row r="67" spans="1:14">
      <c r="A67" s="4" t="s">
        <v>128</v>
      </c>
      <c r="B67" s="5">
        <v>42409</v>
      </c>
      <c r="C67" s="4" t="s">
        <v>8</v>
      </c>
      <c r="D67" s="4">
        <v>11</v>
      </c>
      <c r="E67" s="53">
        <f t="shared" si="2"/>
        <v>0</v>
      </c>
      <c r="F67" s="53">
        <f t="shared" si="3"/>
        <v>1</v>
      </c>
      <c r="G67" s="4" t="s">
        <v>95</v>
      </c>
      <c r="N67"/>
    </row>
    <row r="68" spans="1:14">
      <c r="A68" s="4" t="s">
        <v>122</v>
      </c>
      <c r="B68" s="5">
        <v>42409</v>
      </c>
      <c r="C68" s="4" t="s">
        <v>264</v>
      </c>
      <c r="D68" s="4">
        <v>63</v>
      </c>
      <c r="E68" s="53">
        <f t="shared" si="2"/>
        <v>1</v>
      </c>
      <c r="F68" s="53">
        <f t="shared" si="3"/>
        <v>0</v>
      </c>
      <c r="G68" s="4" t="s">
        <v>67</v>
      </c>
      <c r="N68"/>
    </row>
    <row r="69" spans="1:14">
      <c r="A69" s="4" t="s">
        <v>126</v>
      </c>
      <c r="B69" s="5">
        <v>42409</v>
      </c>
      <c r="C69" s="4" t="s">
        <v>9</v>
      </c>
      <c r="D69" s="4">
        <v>11</v>
      </c>
      <c r="E69" s="53">
        <f t="shared" si="2"/>
        <v>0</v>
      </c>
      <c r="F69" s="53">
        <f t="shared" si="3"/>
        <v>1</v>
      </c>
      <c r="G69" s="4" t="s">
        <v>150</v>
      </c>
      <c r="N69"/>
    </row>
    <row r="70" spans="1:14">
      <c r="A70" s="4" t="s">
        <v>124</v>
      </c>
      <c r="B70" s="5">
        <v>42409</v>
      </c>
      <c r="C70" s="4" t="s">
        <v>8</v>
      </c>
      <c r="D70" s="4">
        <v>10</v>
      </c>
      <c r="E70" s="53">
        <f t="shared" si="2"/>
        <v>0</v>
      </c>
      <c r="F70" s="53">
        <f t="shared" si="3"/>
        <v>1</v>
      </c>
      <c r="G70" s="4" t="s">
        <v>148</v>
      </c>
      <c r="N70"/>
    </row>
    <row r="71" spans="1:14">
      <c r="A71" s="4" t="s">
        <v>125</v>
      </c>
      <c r="B71" s="5">
        <v>42409</v>
      </c>
      <c r="C71" s="4" t="s">
        <v>264</v>
      </c>
      <c r="D71" s="4">
        <v>27</v>
      </c>
      <c r="E71" s="53">
        <f t="shared" si="2"/>
        <v>1</v>
      </c>
      <c r="F71" s="53">
        <f t="shared" si="3"/>
        <v>0</v>
      </c>
      <c r="G71" s="4" t="s">
        <v>149</v>
      </c>
      <c r="N71"/>
    </row>
    <row r="72" spans="1:14">
      <c r="A72" s="4" t="s">
        <v>121</v>
      </c>
      <c r="B72" s="5">
        <v>42409</v>
      </c>
      <c r="C72" s="4" t="s">
        <v>8</v>
      </c>
      <c r="D72" s="4">
        <v>30</v>
      </c>
      <c r="E72" s="53">
        <f t="shared" si="2"/>
        <v>1</v>
      </c>
      <c r="F72" s="53">
        <f t="shared" si="3"/>
        <v>0</v>
      </c>
      <c r="G72" s="4" t="s">
        <v>146</v>
      </c>
      <c r="N72"/>
    </row>
    <row r="73" spans="1:14">
      <c r="A73" s="4" t="s">
        <v>119</v>
      </c>
      <c r="B73" s="5">
        <v>42409</v>
      </c>
      <c r="C73" s="4" t="s">
        <v>2</v>
      </c>
      <c r="D73" s="4">
        <v>40</v>
      </c>
      <c r="E73" s="53">
        <f t="shared" ref="E73:E136" si="4">IF(D73&gt;=18,1,0)</f>
        <v>1</v>
      </c>
      <c r="F73" s="53">
        <f t="shared" si="3"/>
        <v>0</v>
      </c>
      <c r="G73" s="4" t="s">
        <v>120</v>
      </c>
      <c r="N73"/>
    </row>
    <row r="74" spans="1:14">
      <c r="A74" s="4" t="s">
        <v>130</v>
      </c>
      <c r="B74" s="5">
        <v>42411</v>
      </c>
      <c r="C74" s="4" t="s">
        <v>2</v>
      </c>
      <c r="D74" s="4">
        <v>14</v>
      </c>
      <c r="E74" s="53">
        <f t="shared" si="4"/>
        <v>0</v>
      </c>
      <c r="F74" s="53">
        <f t="shared" si="3"/>
        <v>1</v>
      </c>
      <c r="G74" s="4" t="s">
        <v>153</v>
      </c>
      <c r="N74"/>
    </row>
    <row r="75" spans="1:14">
      <c r="A75" s="4" t="s">
        <v>131</v>
      </c>
      <c r="B75" s="5">
        <v>42411</v>
      </c>
      <c r="C75" s="4" t="s">
        <v>2</v>
      </c>
      <c r="D75" s="4">
        <v>17</v>
      </c>
      <c r="E75" s="53">
        <f t="shared" si="4"/>
        <v>0</v>
      </c>
      <c r="F75" s="53">
        <f t="shared" si="3"/>
        <v>1</v>
      </c>
      <c r="G75" s="4" t="s">
        <v>154</v>
      </c>
      <c r="N75"/>
    </row>
    <row r="76" spans="1:14">
      <c r="A76" s="4" t="s">
        <v>129</v>
      </c>
      <c r="B76" s="5">
        <v>42411</v>
      </c>
      <c r="C76" s="4" t="s">
        <v>264</v>
      </c>
      <c r="D76" s="4">
        <v>36</v>
      </c>
      <c r="E76" s="53">
        <f t="shared" si="4"/>
        <v>1</v>
      </c>
      <c r="F76" s="53">
        <f t="shared" si="3"/>
        <v>0</v>
      </c>
      <c r="G76" s="4" t="s">
        <v>152</v>
      </c>
      <c r="N76"/>
    </row>
    <row r="77" spans="1:14">
      <c r="A77" s="4" t="s">
        <v>134</v>
      </c>
      <c r="B77" s="5">
        <v>42412</v>
      </c>
      <c r="C77" s="4" t="s">
        <v>264</v>
      </c>
      <c r="D77" s="4">
        <v>20</v>
      </c>
      <c r="E77" s="53">
        <f t="shared" si="4"/>
        <v>1</v>
      </c>
      <c r="F77" s="53">
        <f t="shared" si="3"/>
        <v>0</v>
      </c>
      <c r="G77" s="4" t="s">
        <v>165</v>
      </c>
      <c r="N77"/>
    </row>
    <row r="78" spans="1:14">
      <c r="A78" s="4" t="s">
        <v>133</v>
      </c>
      <c r="B78" s="5">
        <v>42412</v>
      </c>
      <c r="C78" s="4" t="s">
        <v>9</v>
      </c>
      <c r="D78" s="4">
        <v>16</v>
      </c>
      <c r="E78" s="53">
        <f t="shared" si="4"/>
        <v>0</v>
      </c>
      <c r="F78" s="53">
        <f t="shared" si="3"/>
        <v>1</v>
      </c>
      <c r="G78" s="4" t="s">
        <v>156</v>
      </c>
      <c r="N78"/>
    </row>
    <row r="79" spans="1:14">
      <c r="A79" s="4" t="s">
        <v>132</v>
      </c>
      <c r="B79" s="5">
        <v>42412</v>
      </c>
      <c r="C79" s="4" t="s">
        <v>9</v>
      </c>
      <c r="D79" s="4">
        <v>26</v>
      </c>
      <c r="E79" s="53">
        <f t="shared" si="4"/>
        <v>1</v>
      </c>
      <c r="F79" s="53">
        <f t="shared" si="3"/>
        <v>0</v>
      </c>
      <c r="G79" s="4" t="s">
        <v>155</v>
      </c>
      <c r="N79"/>
    </row>
    <row r="80" spans="1:14">
      <c r="A80" s="4" t="s">
        <v>136</v>
      </c>
      <c r="B80" s="5">
        <v>42415</v>
      </c>
      <c r="C80" s="4" t="s">
        <v>8</v>
      </c>
      <c r="D80" s="4">
        <v>22</v>
      </c>
      <c r="E80" s="53">
        <f t="shared" si="4"/>
        <v>1</v>
      </c>
      <c r="F80" s="53">
        <f t="shared" si="3"/>
        <v>0</v>
      </c>
      <c r="G80" s="4" t="s">
        <v>158</v>
      </c>
      <c r="N80"/>
    </row>
    <row r="81" spans="1:14">
      <c r="A81" s="4" t="s">
        <v>135</v>
      </c>
      <c r="B81" s="5">
        <v>42415</v>
      </c>
      <c r="C81" s="4" t="s">
        <v>9</v>
      </c>
      <c r="D81" s="4">
        <v>14</v>
      </c>
      <c r="E81" s="53">
        <f t="shared" si="4"/>
        <v>0</v>
      </c>
      <c r="F81" s="53">
        <f t="shared" si="3"/>
        <v>1</v>
      </c>
      <c r="G81" s="4" t="s">
        <v>157</v>
      </c>
      <c r="N81"/>
    </row>
    <row r="82" spans="1:14">
      <c r="A82" s="4" t="s">
        <v>142</v>
      </c>
      <c r="B82" s="5">
        <v>42416</v>
      </c>
      <c r="C82" s="4" t="s">
        <v>2</v>
      </c>
      <c r="D82" s="4">
        <v>14</v>
      </c>
      <c r="E82" s="53">
        <f t="shared" si="4"/>
        <v>0</v>
      </c>
      <c r="F82" s="53">
        <f t="shared" si="3"/>
        <v>1</v>
      </c>
      <c r="G82" s="4" t="s">
        <v>160</v>
      </c>
      <c r="N82"/>
    </row>
    <row r="83" spans="1:14">
      <c r="A83" s="4" t="s">
        <v>143</v>
      </c>
      <c r="B83" s="5">
        <v>42416</v>
      </c>
      <c r="C83" s="4" t="s">
        <v>9</v>
      </c>
      <c r="D83" s="4">
        <v>17</v>
      </c>
      <c r="E83" s="53">
        <f t="shared" si="4"/>
        <v>0</v>
      </c>
      <c r="F83" s="53">
        <f t="shared" si="3"/>
        <v>1</v>
      </c>
      <c r="G83" s="4" t="s">
        <v>81</v>
      </c>
      <c r="N83"/>
    </row>
    <row r="84" spans="1:14">
      <c r="A84" s="4" t="s">
        <v>137</v>
      </c>
      <c r="B84" s="5">
        <v>42416</v>
      </c>
      <c r="C84" s="4" t="s">
        <v>9</v>
      </c>
      <c r="D84" s="4">
        <v>24</v>
      </c>
      <c r="E84" s="53">
        <f t="shared" si="4"/>
        <v>1</v>
      </c>
      <c r="F84" s="53">
        <f t="shared" si="3"/>
        <v>0</v>
      </c>
      <c r="G84" s="4" t="s">
        <v>86</v>
      </c>
      <c r="N84"/>
    </row>
    <row r="85" spans="1:14">
      <c r="A85" s="4" t="s">
        <v>140</v>
      </c>
      <c r="B85" s="5">
        <v>42416</v>
      </c>
      <c r="C85" s="4" t="s">
        <v>264</v>
      </c>
      <c r="D85" s="4">
        <v>29</v>
      </c>
      <c r="E85" s="53">
        <f t="shared" si="4"/>
        <v>1</v>
      </c>
      <c r="F85" s="53">
        <f t="shared" si="3"/>
        <v>0</v>
      </c>
      <c r="G85" s="4" t="s">
        <v>68</v>
      </c>
      <c r="N85"/>
    </row>
    <row r="86" spans="1:14">
      <c r="A86" s="4" t="s">
        <v>139</v>
      </c>
      <c r="B86" s="5">
        <v>42416</v>
      </c>
      <c r="C86" s="4" t="s">
        <v>264</v>
      </c>
      <c r="D86" s="4">
        <v>90</v>
      </c>
      <c r="E86" s="53">
        <f t="shared" si="4"/>
        <v>1</v>
      </c>
      <c r="F86" s="53">
        <f t="shared" si="3"/>
        <v>0</v>
      </c>
      <c r="G86" s="4" t="s">
        <v>72</v>
      </c>
      <c r="N86"/>
    </row>
    <row r="87" spans="1:14">
      <c r="A87" s="4" t="s">
        <v>138</v>
      </c>
      <c r="B87" s="5">
        <v>42416</v>
      </c>
      <c r="C87" s="4" t="s">
        <v>264</v>
      </c>
      <c r="D87" s="4">
        <v>54</v>
      </c>
      <c r="E87" s="53">
        <f t="shared" si="4"/>
        <v>1</v>
      </c>
      <c r="F87" s="53">
        <f t="shared" si="3"/>
        <v>0</v>
      </c>
      <c r="G87" s="4" t="s">
        <v>163</v>
      </c>
      <c r="N87"/>
    </row>
    <row r="88" spans="1:14">
      <c r="A88" s="4" t="s">
        <v>141</v>
      </c>
      <c r="B88" s="5">
        <v>42416</v>
      </c>
      <c r="C88" s="4" t="s">
        <v>2</v>
      </c>
      <c r="D88" s="4">
        <v>25</v>
      </c>
      <c r="E88" s="53">
        <f t="shared" si="4"/>
        <v>1</v>
      </c>
      <c r="F88" s="53">
        <f t="shared" si="3"/>
        <v>0</v>
      </c>
      <c r="G88" s="4" t="s">
        <v>159</v>
      </c>
      <c r="N88"/>
    </row>
    <row r="89" spans="1:14">
      <c r="A89" s="4" t="s">
        <v>145</v>
      </c>
      <c r="B89" s="5">
        <v>42417</v>
      </c>
      <c r="C89" s="4" t="s">
        <v>2</v>
      </c>
      <c r="D89" s="4">
        <v>26</v>
      </c>
      <c r="E89" s="53">
        <f t="shared" si="4"/>
        <v>1</v>
      </c>
      <c r="F89" s="53">
        <f t="shared" si="3"/>
        <v>0</v>
      </c>
      <c r="G89" s="4" t="s">
        <v>162</v>
      </c>
      <c r="N89"/>
    </row>
    <row r="90" spans="1:14">
      <c r="A90" s="4" t="s">
        <v>144</v>
      </c>
      <c r="B90" s="5">
        <v>42417</v>
      </c>
      <c r="C90" s="4" t="s">
        <v>9</v>
      </c>
      <c r="D90" s="4">
        <v>10</v>
      </c>
      <c r="E90" s="53">
        <f t="shared" si="4"/>
        <v>0</v>
      </c>
      <c r="F90" s="53">
        <f t="shared" si="3"/>
        <v>1</v>
      </c>
      <c r="G90" s="4" t="s">
        <v>161</v>
      </c>
      <c r="N90"/>
    </row>
    <row r="91" spans="1:14">
      <c r="A91" s="4" t="s">
        <v>184</v>
      </c>
      <c r="B91" s="5">
        <v>42418</v>
      </c>
      <c r="C91" s="4" t="s">
        <v>2</v>
      </c>
      <c r="D91" s="4">
        <v>14</v>
      </c>
      <c r="E91" s="53">
        <f t="shared" si="4"/>
        <v>0</v>
      </c>
      <c r="F91" s="53">
        <f t="shared" si="3"/>
        <v>1</v>
      </c>
      <c r="G91" s="4" t="s">
        <v>204</v>
      </c>
      <c r="N91"/>
    </row>
    <row r="92" spans="1:14">
      <c r="A92" s="4" t="s">
        <v>188</v>
      </c>
      <c r="B92" s="5">
        <v>42419</v>
      </c>
      <c r="C92" s="4" t="s">
        <v>2</v>
      </c>
      <c r="D92" s="4">
        <v>25</v>
      </c>
      <c r="E92" s="53">
        <f t="shared" si="4"/>
        <v>1</v>
      </c>
      <c r="F92" s="53">
        <f t="shared" si="3"/>
        <v>0</v>
      </c>
      <c r="G92" s="4" t="s">
        <v>88</v>
      </c>
      <c r="N92"/>
    </row>
    <row r="93" spans="1:14">
      <c r="A93" s="4" t="s">
        <v>185</v>
      </c>
      <c r="B93" s="5">
        <v>42419</v>
      </c>
      <c r="C93" s="4" t="s">
        <v>2</v>
      </c>
      <c r="D93" s="4">
        <v>17</v>
      </c>
      <c r="E93" s="53">
        <f t="shared" si="4"/>
        <v>0</v>
      </c>
      <c r="F93" s="53">
        <f t="shared" si="3"/>
        <v>1</v>
      </c>
      <c r="G93" s="4" t="s">
        <v>205</v>
      </c>
      <c r="N93"/>
    </row>
    <row r="94" spans="1:14">
      <c r="A94" s="4" t="s">
        <v>190</v>
      </c>
      <c r="B94" s="5">
        <v>42419</v>
      </c>
      <c r="C94" s="4" t="s">
        <v>2</v>
      </c>
      <c r="D94" s="4">
        <v>19</v>
      </c>
      <c r="E94" s="53">
        <f t="shared" si="4"/>
        <v>1</v>
      </c>
      <c r="F94" s="53">
        <f t="shared" si="3"/>
        <v>0</v>
      </c>
      <c r="G94" s="4" t="s">
        <v>207</v>
      </c>
      <c r="N94"/>
    </row>
    <row r="95" spans="1:14">
      <c r="A95" s="4" t="s">
        <v>187</v>
      </c>
      <c r="B95" s="5">
        <v>42419</v>
      </c>
      <c r="C95" s="4" t="s">
        <v>8</v>
      </c>
      <c r="D95" s="4">
        <v>14</v>
      </c>
      <c r="E95" s="53">
        <f t="shared" si="4"/>
        <v>0</v>
      </c>
      <c r="F95" s="53">
        <f t="shared" si="3"/>
        <v>1</v>
      </c>
      <c r="G95" s="4" t="s">
        <v>83</v>
      </c>
      <c r="N95"/>
    </row>
    <row r="96" spans="1:14">
      <c r="A96" s="4" t="s">
        <v>186</v>
      </c>
      <c r="B96" s="5">
        <v>42419</v>
      </c>
      <c r="C96" s="4" t="s">
        <v>9</v>
      </c>
      <c r="D96" s="4">
        <v>14</v>
      </c>
      <c r="E96" s="53">
        <f t="shared" si="4"/>
        <v>0</v>
      </c>
      <c r="F96" s="53">
        <f t="shared" si="3"/>
        <v>1</v>
      </c>
      <c r="G96" s="4" t="s">
        <v>98</v>
      </c>
      <c r="N96"/>
    </row>
    <row r="97" spans="1:14">
      <c r="A97" s="4" t="s">
        <v>189</v>
      </c>
      <c r="B97" s="5">
        <v>42419</v>
      </c>
      <c r="C97" s="4" t="s">
        <v>8</v>
      </c>
      <c r="D97" s="4">
        <v>55</v>
      </c>
      <c r="E97" s="53">
        <f t="shared" si="4"/>
        <v>1</v>
      </c>
      <c r="F97" s="53">
        <f t="shared" si="3"/>
        <v>0</v>
      </c>
      <c r="G97" s="4" t="s">
        <v>206</v>
      </c>
      <c r="N97"/>
    </row>
    <row r="98" spans="1:14">
      <c r="A98" s="4" t="s">
        <v>193</v>
      </c>
      <c r="B98" s="5">
        <v>42422</v>
      </c>
      <c r="C98" s="4" t="s">
        <v>264</v>
      </c>
      <c r="D98" s="4">
        <v>30</v>
      </c>
      <c r="E98" s="53">
        <f t="shared" si="4"/>
        <v>1</v>
      </c>
      <c r="F98" s="53">
        <f t="shared" si="3"/>
        <v>0</v>
      </c>
      <c r="G98" s="4" t="s">
        <v>194</v>
      </c>
      <c r="N98"/>
    </row>
    <row r="99" spans="1:14">
      <c r="A99" s="4" t="s">
        <v>191</v>
      </c>
      <c r="B99" s="5">
        <v>42422</v>
      </c>
      <c r="C99" s="4" t="s">
        <v>8</v>
      </c>
      <c r="D99" s="4">
        <v>20</v>
      </c>
      <c r="E99" s="53">
        <f t="shared" si="4"/>
        <v>1</v>
      </c>
      <c r="F99" s="53">
        <f t="shared" si="3"/>
        <v>0</v>
      </c>
      <c r="G99" s="4" t="s">
        <v>208</v>
      </c>
      <c r="N99"/>
    </row>
    <row r="100" spans="1:14">
      <c r="A100" s="4" t="s">
        <v>192</v>
      </c>
      <c r="B100" s="5">
        <v>42422</v>
      </c>
      <c r="C100" s="4" t="s">
        <v>264</v>
      </c>
      <c r="D100" s="4">
        <v>25</v>
      </c>
      <c r="E100" s="53">
        <f t="shared" si="4"/>
        <v>1</v>
      </c>
      <c r="F100" s="53">
        <f t="shared" si="3"/>
        <v>0</v>
      </c>
      <c r="G100" s="4" t="s">
        <v>209</v>
      </c>
      <c r="N100"/>
    </row>
    <row r="101" spans="1:14">
      <c r="A101" s="4" t="s">
        <v>195</v>
      </c>
      <c r="B101" s="5">
        <v>42423</v>
      </c>
      <c r="C101" s="4" t="s">
        <v>8</v>
      </c>
      <c r="D101" s="4">
        <v>11</v>
      </c>
      <c r="E101" s="53">
        <f t="shared" si="4"/>
        <v>0</v>
      </c>
      <c r="F101" s="53">
        <f t="shared" si="3"/>
        <v>1</v>
      </c>
      <c r="G101" s="4" t="s">
        <v>210</v>
      </c>
      <c r="N101"/>
    </row>
    <row r="102" spans="1:14">
      <c r="A102" s="4" t="s">
        <v>199</v>
      </c>
      <c r="B102" s="5">
        <v>42424</v>
      </c>
      <c r="C102" s="4" t="s">
        <v>8</v>
      </c>
      <c r="D102" s="4">
        <v>22</v>
      </c>
      <c r="E102" s="53">
        <f t="shared" si="4"/>
        <v>1</v>
      </c>
      <c r="F102" s="53">
        <f t="shared" si="3"/>
        <v>0</v>
      </c>
      <c r="G102" s="4" t="s">
        <v>213</v>
      </c>
      <c r="N102"/>
    </row>
    <row r="103" spans="1:14">
      <c r="A103" s="4" t="s">
        <v>196</v>
      </c>
      <c r="B103" s="5">
        <v>42424</v>
      </c>
      <c r="C103" s="4" t="s">
        <v>5</v>
      </c>
      <c r="D103" s="4">
        <v>14</v>
      </c>
      <c r="E103" s="53">
        <f t="shared" si="4"/>
        <v>0</v>
      </c>
      <c r="F103" s="53">
        <f t="shared" si="3"/>
        <v>1</v>
      </c>
      <c r="G103" s="4" t="s">
        <v>6</v>
      </c>
      <c r="N103"/>
    </row>
    <row r="104" spans="1:14">
      <c r="A104" s="4" t="s">
        <v>197</v>
      </c>
      <c r="B104" s="5">
        <v>42424</v>
      </c>
      <c r="C104" s="4" t="s">
        <v>5</v>
      </c>
      <c r="D104" s="4">
        <v>15</v>
      </c>
      <c r="E104" s="53">
        <f t="shared" si="4"/>
        <v>0</v>
      </c>
      <c r="F104" s="53">
        <f t="shared" si="3"/>
        <v>1</v>
      </c>
      <c r="G104" s="4" t="s">
        <v>211</v>
      </c>
      <c r="N104"/>
    </row>
    <row r="105" spans="1:14">
      <c r="A105" s="4" t="s">
        <v>198</v>
      </c>
      <c r="B105" s="5">
        <v>42424</v>
      </c>
      <c r="C105" s="4" t="s">
        <v>8</v>
      </c>
      <c r="D105" s="4">
        <v>21</v>
      </c>
      <c r="E105" s="53">
        <f t="shared" si="4"/>
        <v>1</v>
      </c>
      <c r="F105" s="53">
        <f t="shared" si="3"/>
        <v>0</v>
      </c>
      <c r="G105" s="4" t="s">
        <v>212</v>
      </c>
      <c r="N105"/>
    </row>
    <row r="106" spans="1:14">
      <c r="A106" s="4" t="s">
        <v>200</v>
      </c>
      <c r="B106" s="5">
        <v>42425</v>
      </c>
      <c r="C106" s="4" t="s">
        <v>264</v>
      </c>
      <c r="D106" s="4">
        <v>99</v>
      </c>
      <c r="E106" s="53">
        <f t="shared" si="4"/>
        <v>1</v>
      </c>
      <c r="F106" s="53">
        <f t="shared" si="3"/>
        <v>0</v>
      </c>
      <c r="G106" s="4" t="s">
        <v>152</v>
      </c>
      <c r="N106"/>
    </row>
    <row r="107" spans="1:14">
      <c r="A107" s="4" t="s">
        <v>202</v>
      </c>
      <c r="B107" s="5">
        <v>42426</v>
      </c>
      <c r="C107" s="4" t="s">
        <v>264</v>
      </c>
      <c r="D107" s="4">
        <v>81</v>
      </c>
      <c r="E107" s="53">
        <f t="shared" si="4"/>
        <v>1</v>
      </c>
      <c r="F107" s="53">
        <f t="shared" si="3"/>
        <v>0</v>
      </c>
      <c r="G107" s="4" t="s">
        <v>67</v>
      </c>
      <c r="N107"/>
    </row>
    <row r="108" spans="1:14">
      <c r="A108" s="4" t="s">
        <v>201</v>
      </c>
      <c r="B108" s="5">
        <v>42426</v>
      </c>
      <c r="C108" s="4" t="s">
        <v>2</v>
      </c>
      <c r="D108" s="4">
        <v>17</v>
      </c>
      <c r="E108" s="53">
        <f t="shared" si="4"/>
        <v>0</v>
      </c>
      <c r="F108" s="53">
        <f t="shared" si="3"/>
        <v>1</v>
      </c>
      <c r="G108" s="4" t="s">
        <v>214</v>
      </c>
      <c r="N108"/>
    </row>
    <row r="109" spans="1:14">
      <c r="A109" s="4" t="s">
        <v>203</v>
      </c>
      <c r="B109" s="5">
        <v>42429</v>
      </c>
      <c r="C109" s="4" t="s">
        <v>264</v>
      </c>
      <c r="D109" s="4">
        <v>20</v>
      </c>
      <c r="E109" s="53">
        <f t="shared" si="4"/>
        <v>1</v>
      </c>
      <c r="F109" s="53">
        <f t="shared" si="3"/>
        <v>0</v>
      </c>
      <c r="G109" s="4" t="s">
        <v>194</v>
      </c>
      <c r="N109"/>
    </row>
    <row r="110" spans="1:14">
      <c r="A110" s="4" t="s">
        <v>222</v>
      </c>
      <c r="B110" s="5">
        <v>42430</v>
      </c>
      <c r="C110" s="4" t="s">
        <v>2</v>
      </c>
      <c r="D110" s="4">
        <v>36</v>
      </c>
      <c r="E110" s="53">
        <f t="shared" si="4"/>
        <v>1</v>
      </c>
      <c r="F110" s="53">
        <f t="shared" si="3"/>
        <v>0</v>
      </c>
      <c r="G110" s="4" t="s">
        <v>224</v>
      </c>
      <c r="N110"/>
    </row>
    <row r="111" spans="1:14">
      <c r="A111" s="4" t="s">
        <v>223</v>
      </c>
      <c r="B111" s="5">
        <v>42430</v>
      </c>
      <c r="C111" s="4" t="s">
        <v>264</v>
      </c>
      <c r="D111" s="4">
        <v>54</v>
      </c>
      <c r="E111" s="53">
        <f t="shared" si="4"/>
        <v>1</v>
      </c>
      <c r="F111" s="53">
        <f t="shared" si="3"/>
        <v>0</v>
      </c>
      <c r="G111" s="4" t="s">
        <v>67</v>
      </c>
      <c r="N111"/>
    </row>
    <row r="112" spans="1:14">
      <c r="A112" s="4" t="s">
        <v>215</v>
      </c>
      <c r="B112" s="5">
        <v>42430</v>
      </c>
      <c r="C112" s="4" t="s">
        <v>8</v>
      </c>
      <c r="D112" s="4">
        <v>15</v>
      </c>
      <c r="E112" s="53">
        <f t="shared" si="4"/>
        <v>0</v>
      </c>
      <c r="F112" s="53">
        <f t="shared" si="3"/>
        <v>1</v>
      </c>
      <c r="G112" s="4" t="s">
        <v>60</v>
      </c>
      <c r="N112"/>
    </row>
    <row r="113" spans="1:14">
      <c r="A113" s="4" t="s">
        <v>216</v>
      </c>
      <c r="B113" s="5">
        <v>42430</v>
      </c>
      <c r="C113" s="4" t="s">
        <v>8</v>
      </c>
      <c r="D113" s="4">
        <v>18</v>
      </c>
      <c r="E113" s="53">
        <f t="shared" si="4"/>
        <v>1</v>
      </c>
      <c r="F113" s="53">
        <f t="shared" si="3"/>
        <v>0</v>
      </c>
      <c r="G113" s="4" t="s">
        <v>217</v>
      </c>
      <c r="N113"/>
    </row>
    <row r="114" spans="1:14">
      <c r="A114" s="4" t="s">
        <v>218</v>
      </c>
      <c r="B114" s="5">
        <v>42430</v>
      </c>
      <c r="C114" s="4" t="s">
        <v>9</v>
      </c>
      <c r="D114" s="4">
        <v>15</v>
      </c>
      <c r="E114" s="53">
        <f t="shared" si="4"/>
        <v>0</v>
      </c>
      <c r="F114" s="53">
        <f t="shared" si="3"/>
        <v>1</v>
      </c>
      <c r="G114" s="4" t="s">
        <v>221</v>
      </c>
      <c r="N114"/>
    </row>
    <row r="115" spans="1:14">
      <c r="A115" s="4" t="s">
        <v>219</v>
      </c>
      <c r="B115" s="5">
        <v>42430</v>
      </c>
      <c r="C115" s="4" t="s">
        <v>9</v>
      </c>
      <c r="D115" s="4">
        <v>21</v>
      </c>
      <c r="E115" s="53">
        <f t="shared" si="4"/>
        <v>1</v>
      </c>
      <c r="F115" s="53">
        <f t="shared" si="3"/>
        <v>0</v>
      </c>
      <c r="G115" s="4" t="s">
        <v>92</v>
      </c>
      <c r="N115"/>
    </row>
    <row r="116" spans="1:14">
      <c r="A116" s="4" t="s">
        <v>220</v>
      </c>
      <c r="B116" s="5">
        <v>42430</v>
      </c>
      <c r="C116" s="4" t="s">
        <v>264</v>
      </c>
      <c r="D116" s="4">
        <v>63</v>
      </c>
      <c r="E116" s="53">
        <f t="shared" si="4"/>
        <v>1</v>
      </c>
      <c r="F116" s="53">
        <f t="shared" si="3"/>
        <v>0</v>
      </c>
      <c r="G116" s="4" t="s">
        <v>163</v>
      </c>
      <c r="N116"/>
    </row>
    <row r="117" spans="1:14">
      <c r="A117" s="4" t="s">
        <v>225</v>
      </c>
      <c r="B117" s="5">
        <v>42430</v>
      </c>
      <c r="C117" s="4" t="s">
        <v>264</v>
      </c>
      <c r="D117" s="4">
        <v>99</v>
      </c>
      <c r="E117" s="53">
        <f t="shared" si="4"/>
        <v>1</v>
      </c>
      <c r="F117" s="53">
        <f t="shared" si="3"/>
        <v>0</v>
      </c>
      <c r="G117" s="4" t="s">
        <v>72</v>
      </c>
      <c r="N117"/>
    </row>
    <row r="118" spans="1:14">
      <c r="A118" s="4" t="s">
        <v>226</v>
      </c>
      <c r="B118" s="5">
        <v>42431</v>
      </c>
      <c r="C118" s="4" t="s">
        <v>9</v>
      </c>
      <c r="D118" s="4">
        <v>25</v>
      </c>
      <c r="E118" s="53">
        <f t="shared" si="4"/>
        <v>1</v>
      </c>
      <c r="F118" s="53">
        <f t="shared" si="3"/>
        <v>0</v>
      </c>
      <c r="G118" s="4" t="s">
        <v>89</v>
      </c>
      <c r="N118"/>
    </row>
    <row r="119" spans="1:14">
      <c r="A119" s="4" t="s">
        <v>227</v>
      </c>
      <c r="B119" s="5">
        <v>42431</v>
      </c>
      <c r="C119" s="4" t="s">
        <v>2</v>
      </c>
      <c r="D119" s="4">
        <v>20</v>
      </c>
      <c r="E119" s="53">
        <f t="shared" si="4"/>
        <v>1</v>
      </c>
      <c r="F119" s="53">
        <f t="shared" si="3"/>
        <v>0</v>
      </c>
      <c r="G119" s="4" t="s">
        <v>70</v>
      </c>
      <c r="N119"/>
    </row>
    <row r="120" spans="1:14">
      <c r="A120" s="4" t="s">
        <v>232</v>
      </c>
      <c r="B120" s="5">
        <v>42432</v>
      </c>
      <c r="C120" s="4" t="s">
        <v>5</v>
      </c>
      <c r="D120" s="4">
        <v>15</v>
      </c>
      <c r="E120" s="53">
        <f t="shared" si="4"/>
        <v>0</v>
      </c>
      <c r="F120" s="53">
        <f t="shared" si="3"/>
        <v>1</v>
      </c>
      <c r="G120" s="4" t="s">
        <v>233</v>
      </c>
      <c r="N120"/>
    </row>
    <row r="121" spans="1:14">
      <c r="A121" s="4" t="s">
        <v>231</v>
      </c>
      <c r="B121" s="5">
        <v>42432</v>
      </c>
      <c r="C121" s="4" t="s">
        <v>264</v>
      </c>
      <c r="D121" s="4">
        <v>90</v>
      </c>
      <c r="E121" s="53">
        <f t="shared" si="4"/>
        <v>1</v>
      </c>
      <c r="F121" s="53">
        <f t="shared" si="3"/>
        <v>0</v>
      </c>
      <c r="G121" s="4" t="s">
        <v>67</v>
      </c>
      <c r="N121"/>
    </row>
    <row r="122" spans="1:14">
      <c r="A122" s="4" t="s">
        <v>234</v>
      </c>
      <c r="B122" s="5">
        <v>42433</v>
      </c>
      <c r="C122" s="4" t="s">
        <v>2</v>
      </c>
      <c r="D122" s="4">
        <v>32</v>
      </c>
      <c r="E122" s="53">
        <f t="shared" si="4"/>
        <v>1</v>
      </c>
      <c r="F122" s="53">
        <f t="shared" si="3"/>
        <v>0</v>
      </c>
      <c r="G122" s="4" t="s">
        <v>244</v>
      </c>
      <c r="N122"/>
    </row>
    <row r="123" spans="1:14">
      <c r="A123" s="4" t="s">
        <v>235</v>
      </c>
      <c r="B123" s="5">
        <v>42433</v>
      </c>
      <c r="C123" s="4" t="s">
        <v>2</v>
      </c>
      <c r="D123" s="4">
        <v>13</v>
      </c>
      <c r="E123" s="53">
        <f t="shared" si="4"/>
        <v>0</v>
      </c>
      <c r="F123" s="53">
        <f t="shared" si="3"/>
        <v>1</v>
      </c>
      <c r="G123" s="4" t="s">
        <v>245</v>
      </c>
      <c r="N123"/>
    </row>
    <row r="124" spans="1:14">
      <c r="A124" s="4" t="s">
        <v>236</v>
      </c>
      <c r="B124" s="5">
        <v>42433</v>
      </c>
      <c r="C124" s="4" t="s">
        <v>2</v>
      </c>
      <c r="D124" s="4">
        <v>25</v>
      </c>
      <c r="E124" s="53">
        <f t="shared" si="4"/>
        <v>1</v>
      </c>
      <c r="F124" s="53">
        <f t="shared" si="3"/>
        <v>0</v>
      </c>
      <c r="G124" s="4" t="s">
        <v>246</v>
      </c>
      <c r="N124"/>
    </row>
    <row r="125" spans="1:14">
      <c r="A125" s="4" t="s">
        <v>237</v>
      </c>
      <c r="B125" s="5">
        <v>42433</v>
      </c>
      <c r="C125" s="4" t="s">
        <v>2</v>
      </c>
      <c r="D125" s="4">
        <v>18</v>
      </c>
      <c r="E125" s="53">
        <f t="shared" si="4"/>
        <v>1</v>
      </c>
      <c r="F125" s="53">
        <f t="shared" si="3"/>
        <v>0</v>
      </c>
      <c r="G125" s="4" t="s">
        <v>88</v>
      </c>
      <c r="N125"/>
    </row>
    <row r="126" spans="1:14">
      <c r="A126" s="4" t="s">
        <v>238</v>
      </c>
      <c r="B126" s="5">
        <v>42436</v>
      </c>
      <c r="C126" s="4" t="s">
        <v>2</v>
      </c>
      <c r="D126" s="4">
        <v>35</v>
      </c>
      <c r="E126" s="53">
        <f t="shared" si="4"/>
        <v>1</v>
      </c>
      <c r="F126" s="53">
        <f t="shared" si="3"/>
        <v>0</v>
      </c>
      <c r="G126" s="4" t="s">
        <v>247</v>
      </c>
      <c r="N126"/>
    </row>
    <row r="127" spans="1:14">
      <c r="A127" s="4" t="s">
        <v>239</v>
      </c>
      <c r="B127" s="5">
        <v>42436</v>
      </c>
      <c r="C127" s="4" t="s">
        <v>9</v>
      </c>
      <c r="D127" s="4">
        <v>19</v>
      </c>
      <c r="E127" s="53">
        <f t="shared" si="4"/>
        <v>1</v>
      </c>
      <c r="F127" s="53">
        <f t="shared" si="3"/>
        <v>0</v>
      </c>
      <c r="G127" s="4" t="s">
        <v>248</v>
      </c>
      <c r="N127"/>
    </row>
    <row r="128" spans="1:14">
      <c r="A128" s="4" t="s">
        <v>240</v>
      </c>
      <c r="B128" s="5">
        <v>42436</v>
      </c>
      <c r="C128" s="4" t="s">
        <v>264</v>
      </c>
      <c r="D128" s="4">
        <v>29</v>
      </c>
      <c r="E128" s="53">
        <f t="shared" si="4"/>
        <v>1</v>
      </c>
      <c r="F128" s="53">
        <f t="shared" si="3"/>
        <v>0</v>
      </c>
      <c r="G128" s="4" t="s">
        <v>68</v>
      </c>
      <c r="N128"/>
    </row>
    <row r="129" spans="1:14">
      <c r="A129" s="4" t="s">
        <v>241</v>
      </c>
      <c r="B129" s="5">
        <v>42436</v>
      </c>
      <c r="C129" s="4" t="s">
        <v>2</v>
      </c>
      <c r="D129" s="4">
        <v>21</v>
      </c>
      <c r="E129" s="53">
        <f t="shared" si="4"/>
        <v>1</v>
      </c>
      <c r="F129" s="53">
        <f t="shared" si="3"/>
        <v>0</v>
      </c>
      <c r="G129" s="4" t="s">
        <v>249</v>
      </c>
      <c r="N129"/>
    </row>
    <row r="130" spans="1:14">
      <c r="A130" s="4" t="s">
        <v>242</v>
      </c>
      <c r="B130" s="5">
        <v>42436</v>
      </c>
      <c r="C130" s="4" t="s">
        <v>8</v>
      </c>
      <c r="D130" s="4">
        <v>23</v>
      </c>
      <c r="E130" s="53">
        <f t="shared" si="4"/>
        <v>1</v>
      </c>
      <c r="F130" s="53">
        <f>IF(D130&lt;18,1,0)</f>
        <v>0</v>
      </c>
      <c r="G130" s="4" t="s">
        <v>250</v>
      </c>
      <c r="N130"/>
    </row>
    <row r="131" spans="1:14">
      <c r="A131" s="4" t="s">
        <v>243</v>
      </c>
      <c r="B131" s="5">
        <v>42436</v>
      </c>
      <c r="C131" s="4" t="s">
        <v>264</v>
      </c>
      <c r="D131" s="4">
        <v>36</v>
      </c>
      <c r="E131" s="53">
        <f t="shared" si="4"/>
        <v>1</v>
      </c>
      <c r="F131" s="53">
        <f t="shared" ref="F131:F137" si="5">IF(D131&lt;18,1,0)</f>
        <v>0</v>
      </c>
      <c r="G131" s="4" t="s">
        <v>163</v>
      </c>
      <c r="N131"/>
    </row>
    <row r="132" spans="1:14">
      <c r="A132" s="4" t="s">
        <v>257</v>
      </c>
      <c r="B132" s="5">
        <v>42438</v>
      </c>
      <c r="C132" s="4" t="s">
        <v>9</v>
      </c>
      <c r="D132" s="4">
        <v>17</v>
      </c>
      <c r="E132" s="53">
        <f t="shared" si="4"/>
        <v>0</v>
      </c>
      <c r="F132" s="53">
        <f t="shared" si="5"/>
        <v>1</v>
      </c>
      <c r="G132" s="4" t="s">
        <v>258</v>
      </c>
      <c r="N132"/>
    </row>
    <row r="133" spans="1:14">
      <c r="A133" s="4" t="s">
        <v>255</v>
      </c>
      <c r="B133" s="5">
        <v>42438</v>
      </c>
      <c r="C133" s="4" t="s">
        <v>9</v>
      </c>
      <c r="D133" s="4">
        <v>14</v>
      </c>
      <c r="E133" s="53">
        <f t="shared" si="4"/>
        <v>0</v>
      </c>
      <c r="F133" s="53">
        <f t="shared" si="5"/>
        <v>1</v>
      </c>
      <c r="G133" s="4" t="s">
        <v>256</v>
      </c>
      <c r="N133"/>
    </row>
    <row r="134" spans="1:14">
      <c r="A134" s="4" t="s">
        <v>253</v>
      </c>
      <c r="B134" s="5">
        <v>42438</v>
      </c>
      <c r="C134" s="4" t="s">
        <v>9</v>
      </c>
      <c r="D134" s="4">
        <v>14</v>
      </c>
      <c r="E134" s="53">
        <f t="shared" si="4"/>
        <v>0</v>
      </c>
      <c r="F134" s="53">
        <f t="shared" si="5"/>
        <v>1</v>
      </c>
      <c r="G134" s="4" t="s">
        <v>254</v>
      </c>
      <c r="N134"/>
    </row>
    <row r="135" spans="1:14">
      <c r="A135" s="4" t="s">
        <v>251</v>
      </c>
      <c r="B135" s="5">
        <v>42438</v>
      </c>
      <c r="C135" s="4" t="s">
        <v>2</v>
      </c>
      <c r="D135" s="4">
        <v>20</v>
      </c>
      <c r="E135" s="53">
        <f t="shared" si="4"/>
        <v>1</v>
      </c>
      <c r="F135" s="53">
        <f t="shared" si="5"/>
        <v>0</v>
      </c>
      <c r="G135" s="4" t="s">
        <v>252</v>
      </c>
      <c r="N135"/>
    </row>
    <row r="136" spans="1:14">
      <c r="A136" s="4" t="s">
        <v>259</v>
      </c>
      <c r="B136" s="5">
        <v>42438</v>
      </c>
      <c r="C136" s="4" t="s">
        <v>2</v>
      </c>
      <c r="D136" s="4">
        <v>33</v>
      </c>
      <c r="E136" s="53">
        <f t="shared" si="4"/>
        <v>1</v>
      </c>
      <c r="F136" s="53">
        <f t="shared" si="5"/>
        <v>0</v>
      </c>
      <c r="G136" s="4" t="s">
        <v>260</v>
      </c>
      <c r="N136"/>
    </row>
    <row r="137" spans="1:14">
      <c r="A137" s="4" t="s">
        <v>262</v>
      </c>
      <c r="B137" s="5">
        <v>42439</v>
      </c>
      <c r="C137" s="4" t="s">
        <v>2</v>
      </c>
      <c r="D137" s="4">
        <v>27</v>
      </c>
      <c r="E137" s="53">
        <f t="shared" ref="E137" si="6">IF(D137&gt;=18,1,0)</f>
        <v>1</v>
      </c>
      <c r="F137" s="53">
        <f t="shared" si="5"/>
        <v>0</v>
      </c>
      <c r="G137" s="4" t="s">
        <v>263</v>
      </c>
      <c r="L137" s="52" t="s">
        <v>294</v>
      </c>
      <c r="N137"/>
    </row>
    <row r="139" spans="1:14">
      <c r="J139" s="4"/>
      <c r="K139" s="71">
        <v>42370</v>
      </c>
      <c r="L139" s="71">
        <v>42370</v>
      </c>
      <c r="M139" s="71">
        <v>42401</v>
      </c>
      <c r="N139" s="71">
        <v>42401</v>
      </c>
    </row>
    <row r="140" spans="1:14">
      <c r="J140" s="68"/>
      <c r="K140" s="70" t="s">
        <v>290</v>
      </c>
      <c r="L140" s="70" t="s">
        <v>291</v>
      </c>
      <c r="M140" s="70" t="s">
        <v>290</v>
      </c>
      <c r="N140" s="70" t="s">
        <v>291</v>
      </c>
    </row>
    <row r="141" spans="1:14">
      <c r="J141" s="68" t="s">
        <v>264</v>
      </c>
      <c r="K141" s="4">
        <f>SUMPRODUCT((Commercial=$J141)*(Nbre_de_colis&lt;18)*(MONTH(Date_de_Commande)=MONTH($K$139)))</f>
        <v>3</v>
      </c>
      <c r="L141" s="4">
        <f>SUMPRODUCT((Commercial=$J141)*(Nbre_de_colis&gt;=18)*(MONTH(Date_de_Commande)=MONTH($L$139)))</f>
        <v>14</v>
      </c>
      <c r="M141" s="4">
        <f>SUMPRODUCT((Commercial=$J141)*(Nbre_de_colis&lt;18)*(MONTH(Date_de_Commande)=MONTH($M$139)))</f>
        <v>1</v>
      </c>
      <c r="N141" s="4">
        <f>SUMPRODUCT((Commercial=$J141)*(Nbre_de_colis&gt;=18)*(MONTH(Date_de_Commande)=MONTH($N$139)))</f>
        <v>14</v>
      </c>
    </row>
    <row r="142" spans="1:14">
      <c r="J142" s="68" t="s">
        <v>2</v>
      </c>
      <c r="K142" s="4">
        <f>SUMPRODUCT((Commercial=$J142)*(Nbre_de_colis&lt;18)*(MONTH(Date_de_Commande)=MONTH($K$139)))</f>
        <v>4</v>
      </c>
      <c r="L142" s="4">
        <f>SUMPRODUCT((Commercial=$J142)*(Nbre_de_colis&gt;=18)*(MONTH(Date_de_Commande)=MONTH($L$139)))</f>
        <v>7</v>
      </c>
      <c r="M142" s="4">
        <f>SUMPRODUCT((Commercial=$J142)*(Nbre_de_colis&lt;18)*(MONTH(Date_de_Commande)=MONTH($M$139)))</f>
        <v>7</v>
      </c>
      <c r="N142" s="4">
        <f>SUMPRODUCT((Commercial=$J142)*(Nbre_de_colis&gt;=18)*(MONTH(Date_de_Commande)=MONTH($N$139)))</f>
        <v>5</v>
      </c>
    </row>
    <row r="143" spans="1:14">
      <c r="J143" s="68" t="s">
        <v>8</v>
      </c>
      <c r="K143" s="4">
        <f>SUMPRODUCT((Commercial=$J143)*(Nbre_de_colis&lt;18)*(MONTH(Date_de_Commande)=MONTH($K$139)))</f>
        <v>3</v>
      </c>
      <c r="L143" s="4">
        <f>SUMPRODUCT((Commercial=$J143)*(Nbre_de_colis&gt;=18)*(MONTH(Date_de_Commande)=MONTH($L$139)))</f>
        <v>9</v>
      </c>
      <c r="M143" s="4">
        <f>SUMPRODUCT((Commercial=$J143)*(Nbre_de_colis&lt;18)*(MONTH(Date_de_Commande)=MONTH($M$139)))</f>
        <v>4</v>
      </c>
      <c r="N143" s="4">
        <f>SUMPRODUCT((Commercial=$J143)*(Nbre_de_colis&gt;=18)*(MONTH(Date_de_Commande)=MONTH($N$139)))</f>
        <v>6</v>
      </c>
    </row>
    <row r="144" spans="1:14">
      <c r="J144" s="68" t="s">
        <v>9</v>
      </c>
      <c r="K144" s="4">
        <f>SUMPRODUCT((Commercial=$J144)*(Nbre_de_colis&lt;18)*(MONTH(Date_de_Commande)=MONTH($K$139)))</f>
        <v>12</v>
      </c>
      <c r="L144" s="4">
        <f>SUMPRODUCT((Commercial=$J144)*(Nbre_de_colis&gt;=18)*(MONTH(Date_de_Commande)=MONTH($L$139)))</f>
        <v>6</v>
      </c>
      <c r="M144" s="4">
        <f>SUMPRODUCT((Commercial=$J144)*(Nbre_de_colis&lt;18)*(MONTH(Date_de_Commande)=MONTH($M$139)))</f>
        <v>8</v>
      </c>
      <c r="N144" s="4">
        <f>SUMPRODUCT((Commercial=$J144)*(Nbre_de_colis&gt;=18)*(MONTH(Date_de_Commande)=MONTH($N$139)))</f>
        <v>2</v>
      </c>
    </row>
    <row r="145" spans="10:14">
      <c r="J145" s="69" t="s">
        <v>5</v>
      </c>
      <c r="K145" s="4">
        <f>SUMPRODUCT((Commercial=$J145)*(Nbre_de_colis&lt;18)*(MONTH(Date_de_Commande)=MONTH($K$139)))</f>
        <v>1</v>
      </c>
      <c r="L145" s="4">
        <f>SUMPRODUCT((Commercial=$J145)*(Nbre_de_colis&gt;=18)*(MONTH(Date_de_Commande)=MONTH($L$139)))</f>
        <v>0</v>
      </c>
      <c r="M145" s="4">
        <f>SUMPRODUCT((Commercial=$J145)*(Nbre_de_colis&lt;18)*(MONTH(Date_de_Commande)=MONTH($M$139)))</f>
        <v>2</v>
      </c>
      <c r="N145" s="4">
        <f>SUMPRODUCT((Commercial=$J145)*(Nbre_de_colis&gt;=18)*(MONTH(Date_de_Commande)=MONTH($N$139)))</f>
        <v>0</v>
      </c>
    </row>
    <row r="146" spans="10:14">
      <c r="J146" s="64"/>
      <c r="K146" s="4">
        <f t="shared" ref="K146:L146" si="7">SUM(K141:K145)</f>
        <v>23</v>
      </c>
      <c r="L146" s="4">
        <f>SUM(L141:L145)</f>
        <v>36</v>
      </c>
      <c r="M146" s="4">
        <f>SUM(M141:M145)</f>
        <v>22</v>
      </c>
      <c r="N146" s="4">
        <f>SUM(N141:N145)</f>
        <v>27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Q61"/>
  <sheetViews>
    <sheetView workbookViewId="0"/>
  </sheetViews>
  <sheetFormatPr baseColWidth="10" defaultRowHeight="15"/>
  <cols>
    <col min="1" max="1" width="16.5703125" style="1" bestFit="1" customWidth="1"/>
    <col min="2" max="2" width="18.5703125" style="1" bestFit="1" customWidth="1"/>
    <col min="3" max="3" width="19.7109375" style="1" bestFit="1" customWidth="1"/>
    <col min="4" max="4" width="12.5703125" style="1" bestFit="1" customWidth="1"/>
    <col min="5" max="5" width="40.140625" style="1" customWidth="1"/>
    <col min="6" max="6" width="9.42578125" style="1" bestFit="1" customWidth="1"/>
    <col min="8" max="8" width="5.85546875" customWidth="1"/>
  </cols>
  <sheetData>
    <row r="1" spans="1:9" ht="44.25" customHeight="1">
      <c r="A1" s="6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COUNTIF(D2:D60, "&lt;18")</f>
        <v>23</v>
      </c>
      <c r="I1" s="48">
        <f>H1/H6</f>
        <v>0.38983050847457629</v>
      </c>
    </row>
    <row r="2" spans="1:9">
      <c r="A2" s="4" t="s">
        <v>62</v>
      </c>
      <c r="B2" s="5">
        <v>42373</v>
      </c>
      <c r="C2" s="4" t="s">
        <v>264</v>
      </c>
      <c r="D2" s="4">
        <v>22</v>
      </c>
      <c r="E2" s="4" t="s">
        <v>69</v>
      </c>
      <c r="F2" s="55" t="s">
        <v>166</v>
      </c>
      <c r="G2" s="55"/>
      <c r="H2" s="56">
        <f>COUNTIF(D2:D60, "&gt;=18")</f>
        <v>36</v>
      </c>
      <c r="I2" s="58">
        <f>H2/H6</f>
        <v>0.61016949152542377</v>
      </c>
    </row>
    <row r="3" spans="1:9">
      <c r="A3" s="4" t="s">
        <v>57</v>
      </c>
      <c r="B3" s="5">
        <v>42373</v>
      </c>
      <c r="C3" s="4" t="s">
        <v>264</v>
      </c>
      <c r="D3" s="4">
        <v>90</v>
      </c>
      <c r="E3" s="4" t="s">
        <v>72</v>
      </c>
      <c r="F3" s="55"/>
      <c r="G3" s="55"/>
      <c r="H3" s="56"/>
      <c r="I3" s="58"/>
    </row>
    <row r="4" spans="1:9">
      <c r="A4" s="4" t="s">
        <v>63</v>
      </c>
      <c r="B4" s="5">
        <v>42373</v>
      </c>
      <c r="C4" s="4" t="s">
        <v>264</v>
      </c>
      <c r="D4" s="4">
        <v>39</v>
      </c>
      <c r="E4" s="4" t="s">
        <v>68</v>
      </c>
      <c r="F4" s="55"/>
      <c r="G4" s="55"/>
      <c r="H4" s="56"/>
      <c r="I4" s="58"/>
    </row>
    <row r="5" spans="1:9">
      <c r="A5" s="4" t="s">
        <v>64</v>
      </c>
      <c r="B5" s="5">
        <v>42373</v>
      </c>
      <c r="C5" s="4" t="s">
        <v>264</v>
      </c>
      <c r="D5" s="4">
        <v>85</v>
      </c>
      <c r="E5" s="4" t="s">
        <v>67</v>
      </c>
    </row>
    <row r="6" spans="1:9" ht="18.75">
      <c r="A6" s="4" t="s">
        <v>65</v>
      </c>
      <c r="B6" s="5">
        <v>42373</v>
      </c>
      <c r="C6" s="4" t="s">
        <v>264</v>
      </c>
      <c r="D6" s="4">
        <v>31</v>
      </c>
      <c r="E6" s="4" t="s">
        <v>90</v>
      </c>
      <c r="F6" s="57" t="s">
        <v>230</v>
      </c>
      <c r="G6" s="57"/>
      <c r="H6" s="47">
        <f>H1+H2</f>
        <v>59</v>
      </c>
    </row>
    <row r="7" spans="1:9">
      <c r="A7" s="4" t="s">
        <v>61</v>
      </c>
      <c r="B7" s="5">
        <v>42373</v>
      </c>
      <c r="C7" s="4" t="s">
        <v>2</v>
      </c>
      <c r="D7" s="4">
        <v>26</v>
      </c>
      <c r="E7" s="4" t="s">
        <v>70</v>
      </c>
      <c r="F7" s="2"/>
    </row>
    <row r="8" spans="1:9">
      <c r="A8" s="4" t="s">
        <v>58</v>
      </c>
      <c r="B8" s="5">
        <v>42373</v>
      </c>
      <c r="C8" s="4" t="s">
        <v>8</v>
      </c>
      <c r="D8" s="4">
        <v>37</v>
      </c>
      <c r="E8" s="4" t="s">
        <v>71</v>
      </c>
      <c r="F8" s="2"/>
      <c r="G8" s="3"/>
    </row>
    <row r="9" spans="1:9">
      <c r="A9" s="12" t="s">
        <v>59</v>
      </c>
      <c r="B9" s="13">
        <v>42373</v>
      </c>
      <c r="C9" s="12" t="s">
        <v>8</v>
      </c>
      <c r="D9" s="12">
        <v>11</v>
      </c>
      <c r="E9" s="12" t="s">
        <v>60</v>
      </c>
      <c r="F9" s="2"/>
    </row>
    <row r="10" spans="1:9" ht="15.75" thickBot="1">
      <c r="A10" s="8" t="s">
        <v>66</v>
      </c>
      <c r="B10" s="9">
        <v>42373</v>
      </c>
      <c r="C10" s="8" t="s">
        <v>8</v>
      </c>
      <c r="D10" s="8">
        <v>26</v>
      </c>
      <c r="E10" s="8" t="s">
        <v>167</v>
      </c>
      <c r="F10" s="2"/>
    </row>
    <row r="11" spans="1:9" ht="16.5" thickTop="1" thickBot="1">
      <c r="A11" s="30" t="s">
        <v>53</v>
      </c>
      <c r="B11" s="31">
        <v>42374</v>
      </c>
      <c r="C11" s="30" t="s">
        <v>264</v>
      </c>
      <c r="D11" s="30">
        <v>27</v>
      </c>
      <c r="E11" s="30" t="s">
        <v>75</v>
      </c>
      <c r="F11" s="2"/>
    </row>
    <row r="12" spans="1:9" ht="15.75" thickTop="1">
      <c r="A12" s="10" t="s">
        <v>56</v>
      </c>
      <c r="B12" s="11">
        <v>42374</v>
      </c>
      <c r="C12" s="10" t="s">
        <v>8</v>
      </c>
      <c r="D12" s="10">
        <v>30</v>
      </c>
      <c r="E12" s="10" t="s">
        <v>73</v>
      </c>
      <c r="F12" s="2"/>
    </row>
    <row r="13" spans="1:9">
      <c r="A13" s="4" t="s">
        <v>54</v>
      </c>
      <c r="B13" s="5">
        <v>42374</v>
      </c>
      <c r="C13" s="4" t="s">
        <v>264</v>
      </c>
      <c r="D13" s="4">
        <v>153</v>
      </c>
      <c r="E13" s="4" t="s">
        <v>74</v>
      </c>
      <c r="F13" s="2"/>
    </row>
    <row r="14" spans="1:9">
      <c r="A14" s="8" t="s">
        <v>51</v>
      </c>
      <c r="B14" s="9">
        <v>42374</v>
      </c>
      <c r="C14" s="8" t="s">
        <v>8</v>
      </c>
      <c r="D14" s="8">
        <v>28</v>
      </c>
      <c r="E14" s="8" t="s">
        <v>77</v>
      </c>
      <c r="F14" s="2"/>
    </row>
    <row r="15" spans="1:9">
      <c r="A15" s="12" t="s">
        <v>52</v>
      </c>
      <c r="B15" s="13">
        <v>42374</v>
      </c>
      <c r="C15" s="12" t="s">
        <v>9</v>
      </c>
      <c r="D15" s="12">
        <v>14</v>
      </c>
      <c r="E15" s="12" t="s">
        <v>76</v>
      </c>
      <c r="F15" s="2"/>
    </row>
    <row r="16" spans="1:9" ht="15.75" thickBot="1">
      <c r="A16" s="8" t="s">
        <v>55</v>
      </c>
      <c r="B16" s="9">
        <v>42374</v>
      </c>
      <c r="C16" s="4" t="s">
        <v>264</v>
      </c>
      <c r="D16" s="8">
        <v>216</v>
      </c>
      <c r="E16" s="8" t="s">
        <v>67</v>
      </c>
      <c r="F16" s="2"/>
    </row>
    <row r="17" spans="1:17" ht="15.75" thickTop="1">
      <c r="A17" s="10" t="s">
        <v>48</v>
      </c>
      <c r="B17" s="11">
        <v>42375</v>
      </c>
      <c r="C17" s="10" t="s">
        <v>9</v>
      </c>
      <c r="D17" s="10">
        <v>20</v>
      </c>
      <c r="E17" s="10" t="s">
        <v>80</v>
      </c>
      <c r="F17" s="2"/>
    </row>
    <row r="18" spans="1:17">
      <c r="A18" s="12" t="s">
        <v>49</v>
      </c>
      <c r="B18" s="13">
        <v>42375</v>
      </c>
      <c r="C18" s="12" t="s">
        <v>2</v>
      </c>
      <c r="D18" s="12">
        <v>17</v>
      </c>
      <c r="E18" s="12" t="s">
        <v>79</v>
      </c>
      <c r="F18" s="2"/>
    </row>
    <row r="19" spans="1:17" ht="15.75" thickBot="1">
      <c r="A19" s="17" t="s">
        <v>50</v>
      </c>
      <c r="B19" s="29">
        <v>42375</v>
      </c>
      <c r="C19" s="17" t="s">
        <v>9</v>
      </c>
      <c r="D19" s="17">
        <v>14</v>
      </c>
      <c r="E19" s="17" t="s">
        <v>78</v>
      </c>
      <c r="F19" s="2"/>
    </row>
    <row r="20" spans="1:17" ht="15.75" thickTop="1">
      <c r="A20" s="10" t="s">
        <v>45</v>
      </c>
      <c r="B20" s="11">
        <v>42376</v>
      </c>
      <c r="C20" s="10" t="s">
        <v>8</v>
      </c>
      <c r="D20" s="10">
        <v>24</v>
      </c>
      <c r="E20" s="10" t="s">
        <v>82</v>
      </c>
      <c r="F20" s="2"/>
    </row>
    <row r="21" spans="1:17">
      <c r="A21" s="4" t="s">
        <v>42</v>
      </c>
      <c r="B21" s="5">
        <v>42376</v>
      </c>
      <c r="C21" s="4" t="s">
        <v>8</v>
      </c>
      <c r="D21" s="4">
        <v>33</v>
      </c>
      <c r="E21" s="4" t="s">
        <v>85</v>
      </c>
      <c r="F21" s="2"/>
    </row>
    <row r="22" spans="1:17">
      <c r="A22" s="12" t="s">
        <v>44</v>
      </c>
      <c r="B22" s="13">
        <v>42376</v>
      </c>
      <c r="C22" s="12" t="s">
        <v>8</v>
      </c>
      <c r="D22" s="12">
        <v>12</v>
      </c>
      <c r="E22" s="12" t="s">
        <v>83</v>
      </c>
      <c r="F22" s="2"/>
    </row>
    <row r="23" spans="1:17">
      <c r="A23" s="4" t="s">
        <v>46</v>
      </c>
      <c r="B23" s="5">
        <v>42376</v>
      </c>
      <c r="C23" s="4" t="s">
        <v>9</v>
      </c>
      <c r="D23" s="4">
        <v>19</v>
      </c>
      <c r="E23" s="4" t="s">
        <v>81</v>
      </c>
      <c r="F23" s="2"/>
    </row>
    <row r="24" spans="1:17">
      <c r="A24" s="8" t="s">
        <v>41</v>
      </c>
      <c r="B24" s="9">
        <v>42376</v>
      </c>
      <c r="C24" s="8" t="s">
        <v>9</v>
      </c>
      <c r="D24" s="8">
        <v>21</v>
      </c>
      <c r="E24" s="8" t="s">
        <v>86</v>
      </c>
      <c r="F24" s="2"/>
    </row>
    <row r="25" spans="1:17">
      <c r="A25" s="4" t="s">
        <v>47</v>
      </c>
      <c r="B25" s="5">
        <v>42376</v>
      </c>
      <c r="C25" s="4" t="s">
        <v>264</v>
      </c>
      <c r="D25" s="4">
        <v>108</v>
      </c>
      <c r="E25" s="4" t="s">
        <v>72</v>
      </c>
      <c r="F25" s="2"/>
    </row>
    <row r="26" spans="1:17" ht="15" customHeight="1" thickBot="1">
      <c r="A26" s="4" t="s">
        <v>43</v>
      </c>
      <c r="B26" s="5">
        <v>42376</v>
      </c>
      <c r="C26" s="4" t="s">
        <v>2</v>
      </c>
      <c r="D26" s="4">
        <v>30</v>
      </c>
      <c r="E26" s="4" t="s">
        <v>84</v>
      </c>
    </row>
    <row r="27" spans="1:17" ht="15.75" thickTop="1">
      <c r="A27" s="10" t="s">
        <v>36</v>
      </c>
      <c r="B27" s="11">
        <v>42377</v>
      </c>
      <c r="C27" s="10" t="s">
        <v>2</v>
      </c>
      <c r="D27" s="10">
        <v>21</v>
      </c>
      <c r="E27" s="10" t="s">
        <v>88</v>
      </c>
    </row>
    <row r="28" spans="1:17">
      <c r="A28" s="4" t="s">
        <v>37</v>
      </c>
      <c r="B28" s="5">
        <v>42377</v>
      </c>
      <c r="C28" s="4" t="s">
        <v>264</v>
      </c>
      <c r="D28" s="4">
        <v>18</v>
      </c>
      <c r="E28" s="4" t="s">
        <v>67</v>
      </c>
    </row>
    <row r="29" spans="1:17">
      <c r="A29" s="12" t="s">
        <v>39</v>
      </c>
      <c r="B29" s="13">
        <v>42377</v>
      </c>
      <c r="C29" s="12" t="s">
        <v>264</v>
      </c>
      <c r="D29" s="12">
        <v>5</v>
      </c>
      <c r="E29" s="12" t="s">
        <v>67</v>
      </c>
      <c r="F29" s="2"/>
    </row>
    <row r="30" spans="1:17">
      <c r="A30" s="12" t="s">
        <v>38</v>
      </c>
      <c r="B30" s="13">
        <v>42377</v>
      </c>
      <c r="C30" s="12" t="s">
        <v>264</v>
      </c>
      <c r="D30" s="12">
        <v>11</v>
      </c>
      <c r="E30" s="12" t="s">
        <v>69</v>
      </c>
      <c r="F30" s="2"/>
    </row>
    <row r="31" spans="1:17">
      <c r="A31" s="8" t="s">
        <v>35</v>
      </c>
      <c r="B31" s="9">
        <v>42377</v>
      </c>
      <c r="C31" s="8" t="s">
        <v>9</v>
      </c>
      <c r="D31" s="8">
        <v>21</v>
      </c>
      <c r="E31" s="8" t="s">
        <v>89</v>
      </c>
      <c r="F31" s="2"/>
      <c r="L31" s="1"/>
      <c r="M31" s="1"/>
      <c r="O31" s="1"/>
      <c r="P31" s="1"/>
      <c r="Q31" s="1"/>
    </row>
    <row r="32" spans="1:17" ht="15.75" thickBot="1">
      <c r="A32" s="27" t="s">
        <v>40</v>
      </c>
      <c r="B32" s="28">
        <v>42377</v>
      </c>
      <c r="C32" s="27" t="s">
        <v>9</v>
      </c>
      <c r="D32" s="27">
        <v>19</v>
      </c>
      <c r="E32" s="27" t="s">
        <v>87</v>
      </c>
      <c r="F32" s="2"/>
    </row>
    <row r="33" spans="1:6" ht="15.75" thickTop="1">
      <c r="A33" s="14" t="s">
        <v>27</v>
      </c>
      <c r="B33" s="15">
        <v>42380</v>
      </c>
      <c r="C33" s="14" t="s">
        <v>8</v>
      </c>
      <c r="D33" s="14">
        <v>14</v>
      </c>
      <c r="E33" s="14" t="s">
        <v>95</v>
      </c>
      <c r="F33" s="2"/>
    </row>
    <row r="34" spans="1:6">
      <c r="A34" s="4" t="s">
        <v>32</v>
      </c>
      <c r="B34" s="5">
        <v>42380</v>
      </c>
      <c r="C34" s="4" t="s">
        <v>264</v>
      </c>
      <c r="D34" s="4">
        <v>18</v>
      </c>
      <c r="E34" s="4" t="s">
        <v>68</v>
      </c>
      <c r="F34" s="2"/>
    </row>
    <row r="35" spans="1:6">
      <c r="A35" s="4" t="s">
        <v>31</v>
      </c>
      <c r="B35" s="5">
        <v>42380</v>
      </c>
      <c r="C35" s="4" t="s">
        <v>8</v>
      </c>
      <c r="D35" s="4">
        <v>30</v>
      </c>
      <c r="E35" s="4" t="s">
        <v>91</v>
      </c>
      <c r="F35" s="2"/>
    </row>
    <row r="36" spans="1:6">
      <c r="A36" s="12" t="s">
        <v>26</v>
      </c>
      <c r="B36" s="13">
        <v>42380</v>
      </c>
      <c r="C36" s="12" t="s">
        <v>9</v>
      </c>
      <c r="D36" s="12">
        <v>17</v>
      </c>
      <c r="E36" s="12" t="s">
        <v>96</v>
      </c>
      <c r="F36" s="2"/>
    </row>
    <row r="37" spans="1:6">
      <c r="A37" s="12" t="s">
        <v>30</v>
      </c>
      <c r="B37" s="13">
        <v>42380</v>
      </c>
      <c r="C37" s="12" t="s">
        <v>9</v>
      </c>
      <c r="D37" s="12">
        <v>7</v>
      </c>
      <c r="E37" s="12" t="s">
        <v>92</v>
      </c>
      <c r="F37" s="2"/>
    </row>
    <row r="38" spans="1:6">
      <c r="A38" s="12" t="s">
        <v>29</v>
      </c>
      <c r="B38" s="13">
        <v>42380</v>
      </c>
      <c r="C38" s="12" t="s">
        <v>2</v>
      </c>
      <c r="D38" s="12">
        <v>16</v>
      </c>
      <c r="E38" s="12" t="s">
        <v>93</v>
      </c>
      <c r="F38" s="2"/>
    </row>
    <row r="39" spans="1:6">
      <c r="A39" s="4" t="s">
        <v>33</v>
      </c>
      <c r="B39" s="5">
        <v>42380</v>
      </c>
      <c r="C39" s="4" t="s">
        <v>264</v>
      </c>
      <c r="D39" s="4">
        <v>72</v>
      </c>
      <c r="E39" s="4" t="s">
        <v>90</v>
      </c>
      <c r="F39" s="2"/>
    </row>
    <row r="40" spans="1:6">
      <c r="A40" s="12" t="s">
        <v>28</v>
      </c>
      <c r="B40" s="13">
        <v>42380</v>
      </c>
      <c r="C40" s="12" t="s">
        <v>2</v>
      </c>
      <c r="D40" s="12">
        <v>9</v>
      </c>
      <c r="E40" s="12" t="s">
        <v>94</v>
      </c>
      <c r="F40" s="2"/>
    </row>
    <row r="41" spans="1:6" ht="15.75" thickBot="1">
      <c r="A41" s="19" t="s">
        <v>34</v>
      </c>
      <c r="B41" s="20">
        <v>42380</v>
      </c>
      <c r="C41" s="19" t="s">
        <v>2</v>
      </c>
      <c r="D41" s="19">
        <v>11</v>
      </c>
      <c r="E41" s="19" t="s">
        <v>13</v>
      </c>
      <c r="F41" s="2"/>
    </row>
    <row r="42" spans="1:6" ht="15.75" thickTop="1">
      <c r="A42" s="10" t="s">
        <v>23</v>
      </c>
      <c r="B42" s="11">
        <v>42381</v>
      </c>
      <c r="C42" s="4" t="s">
        <v>264</v>
      </c>
      <c r="D42" s="10">
        <v>81</v>
      </c>
      <c r="E42" s="10" t="s">
        <v>75</v>
      </c>
      <c r="F42" s="2"/>
    </row>
    <row r="43" spans="1:6">
      <c r="A43" s="12" t="s">
        <v>24</v>
      </c>
      <c r="B43" s="13">
        <v>42381</v>
      </c>
      <c r="C43" s="12" t="s">
        <v>9</v>
      </c>
      <c r="D43" s="12">
        <v>15</v>
      </c>
      <c r="E43" s="12" t="s">
        <v>98</v>
      </c>
      <c r="F43" s="2"/>
    </row>
    <row r="44" spans="1:6" ht="15.75" thickBot="1">
      <c r="A44" s="27" t="s">
        <v>25</v>
      </c>
      <c r="B44" s="28">
        <v>42381</v>
      </c>
      <c r="C44" s="27" t="s">
        <v>9</v>
      </c>
      <c r="D44" s="27">
        <v>19</v>
      </c>
      <c r="E44" s="27" t="s">
        <v>97</v>
      </c>
      <c r="F44" s="2"/>
    </row>
    <row r="45" spans="1:6" ht="15.75" thickTop="1">
      <c r="A45" s="10" t="s">
        <v>22</v>
      </c>
      <c r="B45" s="11">
        <v>42382</v>
      </c>
      <c r="C45" s="10" t="s">
        <v>2</v>
      </c>
      <c r="D45" s="10">
        <v>41</v>
      </c>
      <c r="E45" s="10" t="s">
        <v>99</v>
      </c>
      <c r="F45" s="2"/>
    </row>
    <row r="46" spans="1:6" ht="15.75" thickBot="1">
      <c r="A46" s="12" t="s">
        <v>21</v>
      </c>
      <c r="B46" s="13">
        <v>42382</v>
      </c>
      <c r="C46" s="12" t="s">
        <v>9</v>
      </c>
      <c r="D46" s="12">
        <v>16</v>
      </c>
      <c r="E46" s="12" t="s">
        <v>100</v>
      </c>
      <c r="F46" s="2"/>
    </row>
    <row r="47" spans="1:6" ht="15.75" thickTop="1">
      <c r="A47" s="14" t="s">
        <v>20</v>
      </c>
      <c r="B47" s="15">
        <v>42384</v>
      </c>
      <c r="C47" s="14" t="s">
        <v>9</v>
      </c>
      <c r="D47" s="14">
        <v>5</v>
      </c>
      <c r="E47" s="14" t="s">
        <v>92</v>
      </c>
      <c r="F47" s="2"/>
    </row>
    <row r="48" spans="1:6" ht="15.75" thickBot="1">
      <c r="A48" s="12" t="s">
        <v>19</v>
      </c>
      <c r="B48" s="13">
        <v>42384</v>
      </c>
      <c r="C48" s="32" t="s">
        <v>9</v>
      </c>
      <c r="D48" s="12">
        <v>14</v>
      </c>
      <c r="E48" s="12" t="s">
        <v>101</v>
      </c>
      <c r="F48" s="2"/>
    </row>
    <row r="49" spans="1:6" ht="15.75" thickTop="1">
      <c r="A49" s="14" t="s">
        <v>18</v>
      </c>
      <c r="B49" s="15">
        <v>42387</v>
      </c>
      <c r="C49" s="14" t="s">
        <v>264</v>
      </c>
      <c r="D49" s="14">
        <v>16</v>
      </c>
      <c r="E49" s="14" t="s">
        <v>68</v>
      </c>
      <c r="F49" s="2"/>
    </row>
    <row r="50" spans="1:6" ht="15.75" thickBot="1">
      <c r="A50" s="12" t="s">
        <v>17</v>
      </c>
      <c r="B50" s="13">
        <v>42387</v>
      </c>
      <c r="C50" s="12" t="s">
        <v>9</v>
      </c>
      <c r="D50" s="12">
        <v>13</v>
      </c>
      <c r="E50" s="12" t="s">
        <v>102</v>
      </c>
      <c r="F50" s="2"/>
    </row>
    <row r="51" spans="1:6" ht="15.75" thickTop="1">
      <c r="A51" s="10" t="s">
        <v>16</v>
      </c>
      <c r="B51" s="11">
        <v>42388</v>
      </c>
      <c r="C51" s="10" t="s">
        <v>8</v>
      </c>
      <c r="D51" s="10">
        <v>32</v>
      </c>
      <c r="E51" s="10" t="s">
        <v>103</v>
      </c>
      <c r="F51" s="2"/>
    </row>
    <row r="52" spans="1:6" ht="15.75" thickBot="1">
      <c r="A52" s="12" t="s">
        <v>15</v>
      </c>
      <c r="B52" s="13">
        <v>42388</v>
      </c>
      <c r="C52" s="12" t="s">
        <v>9</v>
      </c>
      <c r="D52" s="12">
        <v>17</v>
      </c>
      <c r="E52" s="12" t="s">
        <v>104</v>
      </c>
      <c r="F52" s="2"/>
    </row>
    <row r="53" spans="1:6" ht="16.5" thickTop="1" thickBot="1">
      <c r="A53" s="14" t="s">
        <v>14</v>
      </c>
      <c r="B53" s="15">
        <v>42390</v>
      </c>
      <c r="C53" s="14" t="s">
        <v>9</v>
      </c>
      <c r="D53" s="14">
        <v>14</v>
      </c>
      <c r="E53" s="14" t="s">
        <v>105</v>
      </c>
      <c r="F53" s="2"/>
    </row>
    <row r="54" spans="1:6" ht="15.75" thickTop="1">
      <c r="A54" s="10" t="s">
        <v>12</v>
      </c>
      <c r="B54" s="11">
        <v>42391</v>
      </c>
      <c r="C54" s="10" t="s">
        <v>2</v>
      </c>
      <c r="D54" s="10">
        <v>20</v>
      </c>
      <c r="E54" s="10" t="s">
        <v>13</v>
      </c>
      <c r="F54" s="2"/>
    </row>
    <row r="55" spans="1:6" ht="15.75" thickBot="1">
      <c r="A55" s="12" t="s">
        <v>11</v>
      </c>
      <c r="B55" s="13">
        <v>42391</v>
      </c>
      <c r="C55" s="12" t="s">
        <v>9</v>
      </c>
      <c r="D55" s="12">
        <v>15</v>
      </c>
      <c r="E55" s="12" t="s">
        <v>106</v>
      </c>
      <c r="F55" s="2"/>
    </row>
    <row r="56" spans="1:6" ht="16.5" thickTop="1" thickBot="1">
      <c r="A56" s="10" t="s">
        <v>10</v>
      </c>
      <c r="B56" s="11">
        <v>42394</v>
      </c>
      <c r="C56" s="4" t="s">
        <v>264</v>
      </c>
      <c r="D56" s="10">
        <v>24</v>
      </c>
      <c r="E56" s="10" t="s">
        <v>68</v>
      </c>
      <c r="F56" s="2"/>
    </row>
    <row r="57" spans="1:6" ht="16.5" thickTop="1" thickBot="1">
      <c r="A57" s="30" t="s">
        <v>7</v>
      </c>
      <c r="B57" s="31">
        <v>42396</v>
      </c>
      <c r="C57" s="30" t="s">
        <v>8</v>
      </c>
      <c r="D57" s="30">
        <v>35</v>
      </c>
      <c r="E57" s="30" t="s">
        <v>107</v>
      </c>
      <c r="F57" s="2"/>
    </row>
    <row r="58" spans="1:6" ht="15.75" thickTop="1">
      <c r="A58" s="10" t="s">
        <v>1</v>
      </c>
      <c r="B58" s="11">
        <v>42398</v>
      </c>
      <c r="C58" s="10" t="s">
        <v>2</v>
      </c>
      <c r="D58" s="10">
        <v>45</v>
      </c>
      <c r="E58" s="10" t="s">
        <v>108</v>
      </c>
      <c r="F58" s="2"/>
    </row>
    <row r="59" spans="1:6">
      <c r="A59" s="25" t="s">
        <v>4</v>
      </c>
      <c r="B59" s="26">
        <v>42398</v>
      </c>
      <c r="C59" s="25" t="s">
        <v>5</v>
      </c>
      <c r="D59" s="25">
        <v>16</v>
      </c>
      <c r="E59" s="25" t="s">
        <v>6</v>
      </c>
      <c r="F59" s="2"/>
    </row>
    <row r="60" spans="1:6">
      <c r="A60" s="4" t="s">
        <v>3</v>
      </c>
      <c r="B60" s="5">
        <v>42398</v>
      </c>
      <c r="C60" s="4" t="s">
        <v>2</v>
      </c>
      <c r="D60" s="4">
        <v>18</v>
      </c>
      <c r="E60" s="4" t="s">
        <v>88</v>
      </c>
      <c r="F60" s="2"/>
    </row>
    <row r="61" spans="1:6">
      <c r="F61" s="2"/>
    </row>
  </sheetData>
  <sortState ref="A33:F40">
    <sortCondition ref="A32"/>
  </sortState>
  <mergeCells count="5">
    <mergeCell ref="F1:G1"/>
    <mergeCell ref="F2:G4"/>
    <mergeCell ref="H2:H4"/>
    <mergeCell ref="F6:G6"/>
    <mergeCell ref="I2:I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51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9.7109375" customWidth="1"/>
    <col min="4" max="4" width="12.5703125" bestFit="1" customWidth="1"/>
    <col min="5" max="5" width="57.7109375" bestFit="1" customWidth="1"/>
    <col min="8" max="8" width="5.5703125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COUNTIF(D1:D3095, "&lt;18")</f>
        <v>22</v>
      </c>
      <c r="I1" s="48">
        <f>H1/H6</f>
        <v>0.44897959183673469</v>
      </c>
    </row>
    <row r="2" spans="1:9" ht="15" customHeight="1">
      <c r="A2" s="32" t="s">
        <v>118</v>
      </c>
      <c r="B2" s="33">
        <v>42401</v>
      </c>
      <c r="C2" s="32" t="s">
        <v>2</v>
      </c>
      <c r="D2" s="32">
        <v>14</v>
      </c>
      <c r="E2" s="32" t="s">
        <v>164</v>
      </c>
      <c r="F2" s="55" t="s">
        <v>166</v>
      </c>
      <c r="G2" s="55"/>
      <c r="H2" s="59">
        <f>COUNTIF(D2:D3095, "&gt;=18")</f>
        <v>27</v>
      </c>
      <c r="I2" s="58">
        <f>H2/H6</f>
        <v>0.55102040816326525</v>
      </c>
    </row>
    <row r="3" spans="1:9" ht="15.75" thickBot="1">
      <c r="A3" s="27" t="s">
        <v>117</v>
      </c>
      <c r="B3" s="28">
        <v>42401</v>
      </c>
      <c r="C3" s="27" t="s">
        <v>264</v>
      </c>
      <c r="D3" s="27">
        <v>19</v>
      </c>
      <c r="E3" s="27" t="s">
        <v>147</v>
      </c>
      <c r="F3" s="55"/>
      <c r="G3" s="55"/>
      <c r="H3" s="60"/>
      <c r="I3" s="58"/>
    </row>
    <row r="4" spans="1:9" ht="16.5" thickTop="1" thickBot="1">
      <c r="A4" s="21" t="s">
        <v>116</v>
      </c>
      <c r="B4" s="22">
        <v>42402</v>
      </c>
      <c r="C4" s="21" t="s">
        <v>264</v>
      </c>
      <c r="D4" s="21">
        <v>36</v>
      </c>
      <c r="E4" s="21" t="s">
        <v>72</v>
      </c>
      <c r="F4" s="55"/>
      <c r="G4" s="55"/>
      <c r="H4" s="61"/>
      <c r="I4" s="58"/>
    </row>
    <row r="5" spans="1:9" ht="16.5" thickTop="1" thickBot="1">
      <c r="A5" s="23" t="s">
        <v>115</v>
      </c>
      <c r="B5" s="24">
        <v>42403</v>
      </c>
      <c r="C5" s="23" t="s">
        <v>9</v>
      </c>
      <c r="D5" s="23">
        <v>11</v>
      </c>
      <c r="E5" s="23" t="s">
        <v>87</v>
      </c>
    </row>
    <row r="6" spans="1:9" ht="19.5" thickTop="1">
      <c r="A6" s="14" t="s">
        <v>127</v>
      </c>
      <c r="B6" s="15">
        <v>42409</v>
      </c>
      <c r="C6" s="14" t="s">
        <v>9</v>
      </c>
      <c r="D6" s="14">
        <v>15</v>
      </c>
      <c r="E6" s="14" t="s">
        <v>151</v>
      </c>
      <c r="F6" s="57" t="s">
        <v>230</v>
      </c>
      <c r="G6" s="57"/>
      <c r="H6" s="47">
        <f>H1+H2</f>
        <v>49</v>
      </c>
    </row>
    <row r="7" spans="1:9">
      <c r="A7" s="12" t="s">
        <v>123</v>
      </c>
      <c r="B7" s="13">
        <v>42409</v>
      </c>
      <c r="C7" s="12" t="s">
        <v>264</v>
      </c>
      <c r="D7" s="12">
        <v>9</v>
      </c>
      <c r="E7" s="12" t="s">
        <v>147</v>
      </c>
    </row>
    <row r="8" spans="1:9">
      <c r="A8" s="12" t="s">
        <v>128</v>
      </c>
      <c r="B8" s="13">
        <v>42409</v>
      </c>
      <c r="C8" s="12" t="s">
        <v>8</v>
      </c>
      <c r="D8" s="12">
        <v>11</v>
      </c>
      <c r="E8" s="12" t="s">
        <v>95</v>
      </c>
    </row>
    <row r="9" spans="1:9">
      <c r="A9" s="4" t="s">
        <v>122</v>
      </c>
      <c r="B9" s="5">
        <v>42409</v>
      </c>
      <c r="C9" s="4" t="s">
        <v>264</v>
      </c>
      <c r="D9" s="4">
        <v>63</v>
      </c>
      <c r="E9" s="4" t="s">
        <v>67</v>
      </c>
    </row>
    <row r="10" spans="1:9">
      <c r="A10" s="12" t="s">
        <v>126</v>
      </c>
      <c r="B10" s="13">
        <v>42409</v>
      </c>
      <c r="C10" s="12" t="s">
        <v>9</v>
      </c>
      <c r="D10" s="12">
        <v>11</v>
      </c>
      <c r="E10" s="12" t="s">
        <v>150</v>
      </c>
    </row>
    <row r="11" spans="1:9">
      <c r="A11" s="12" t="s">
        <v>124</v>
      </c>
      <c r="B11" s="13">
        <v>42409</v>
      </c>
      <c r="C11" s="12" t="s">
        <v>8</v>
      </c>
      <c r="D11" s="12">
        <v>10</v>
      </c>
      <c r="E11" s="12" t="s">
        <v>148</v>
      </c>
    </row>
    <row r="12" spans="1:9">
      <c r="A12" s="4" t="s">
        <v>125</v>
      </c>
      <c r="B12" s="5">
        <v>42409</v>
      </c>
      <c r="C12" s="4" t="s">
        <v>264</v>
      </c>
      <c r="D12" s="4">
        <v>27</v>
      </c>
      <c r="E12" s="4" t="s">
        <v>149</v>
      </c>
    </row>
    <row r="13" spans="1:9">
      <c r="A13" s="4" t="s">
        <v>121</v>
      </c>
      <c r="B13" s="5">
        <v>42409</v>
      </c>
      <c r="C13" s="4" t="s">
        <v>8</v>
      </c>
      <c r="D13" s="4">
        <v>30</v>
      </c>
      <c r="E13" s="4" t="s">
        <v>146</v>
      </c>
    </row>
    <row r="14" spans="1:9" ht="15.75" thickBot="1">
      <c r="A14" s="27" t="s">
        <v>119</v>
      </c>
      <c r="B14" s="28">
        <v>42409</v>
      </c>
      <c r="C14" s="27" t="s">
        <v>2</v>
      </c>
      <c r="D14" s="27">
        <v>40</v>
      </c>
      <c r="E14" s="27" t="s">
        <v>120</v>
      </c>
    </row>
    <row r="15" spans="1:9" ht="15.75" thickTop="1">
      <c r="A15" s="14" t="s">
        <v>130</v>
      </c>
      <c r="B15" s="15">
        <v>42411</v>
      </c>
      <c r="C15" s="14" t="s">
        <v>2</v>
      </c>
      <c r="D15" s="14">
        <v>14</v>
      </c>
      <c r="E15" s="14" t="s">
        <v>153</v>
      </c>
    </row>
    <row r="16" spans="1:9">
      <c r="A16" s="12" t="s">
        <v>131</v>
      </c>
      <c r="B16" s="13">
        <v>42411</v>
      </c>
      <c r="C16" s="12" t="s">
        <v>2</v>
      </c>
      <c r="D16" s="12">
        <v>17</v>
      </c>
      <c r="E16" s="12" t="s">
        <v>154</v>
      </c>
    </row>
    <row r="17" spans="1:5" ht="15.75" thickBot="1">
      <c r="A17" s="27" t="s">
        <v>129</v>
      </c>
      <c r="B17" s="28">
        <v>42411</v>
      </c>
      <c r="C17" s="27" t="s">
        <v>264</v>
      </c>
      <c r="D17" s="27">
        <v>36</v>
      </c>
      <c r="E17" s="27" t="s">
        <v>152</v>
      </c>
    </row>
    <row r="18" spans="1:5" ht="15.75" thickTop="1">
      <c r="A18" s="10" t="s">
        <v>134</v>
      </c>
      <c r="B18" s="11">
        <v>42412</v>
      </c>
      <c r="C18" s="10" t="s">
        <v>264</v>
      </c>
      <c r="D18" s="10">
        <v>20</v>
      </c>
      <c r="E18" s="10" t="s">
        <v>165</v>
      </c>
    </row>
    <row r="19" spans="1:5">
      <c r="A19" s="12" t="s">
        <v>133</v>
      </c>
      <c r="B19" s="13">
        <v>42412</v>
      </c>
      <c r="C19" s="12" t="s">
        <v>9</v>
      </c>
      <c r="D19" s="12">
        <v>16</v>
      </c>
      <c r="E19" s="12" t="s">
        <v>156</v>
      </c>
    </row>
    <row r="20" spans="1:5" ht="15.75" thickBot="1">
      <c r="A20" s="27" t="s">
        <v>132</v>
      </c>
      <c r="B20" s="28">
        <v>42412</v>
      </c>
      <c r="C20" s="27" t="s">
        <v>9</v>
      </c>
      <c r="D20" s="27">
        <v>26</v>
      </c>
      <c r="E20" s="27" t="s">
        <v>155</v>
      </c>
    </row>
    <row r="21" spans="1:5" ht="15.75" thickTop="1">
      <c r="A21" s="10" t="s">
        <v>136</v>
      </c>
      <c r="B21" s="11">
        <v>42415</v>
      </c>
      <c r="C21" s="10" t="s">
        <v>8</v>
      </c>
      <c r="D21" s="10">
        <v>22</v>
      </c>
      <c r="E21" s="10" t="s">
        <v>158</v>
      </c>
    </row>
    <row r="22" spans="1:5" ht="15.75" thickBot="1">
      <c r="A22" s="19" t="s">
        <v>135</v>
      </c>
      <c r="B22" s="20">
        <v>42415</v>
      </c>
      <c r="C22" s="19" t="s">
        <v>9</v>
      </c>
      <c r="D22" s="19">
        <v>14</v>
      </c>
      <c r="E22" s="19" t="s">
        <v>157</v>
      </c>
    </row>
    <row r="23" spans="1:5" ht="15.75" thickTop="1">
      <c r="A23" s="14" t="s">
        <v>142</v>
      </c>
      <c r="B23" s="15">
        <v>42416</v>
      </c>
      <c r="C23" s="14" t="s">
        <v>2</v>
      </c>
      <c r="D23" s="14">
        <v>14</v>
      </c>
      <c r="E23" s="14" t="s">
        <v>160</v>
      </c>
    </row>
    <row r="24" spans="1:5">
      <c r="A24" s="12" t="s">
        <v>143</v>
      </c>
      <c r="B24" s="13">
        <v>42416</v>
      </c>
      <c r="C24" s="12" t="s">
        <v>9</v>
      </c>
      <c r="D24" s="12">
        <v>17</v>
      </c>
      <c r="E24" s="12" t="s">
        <v>81</v>
      </c>
    </row>
    <row r="25" spans="1:5">
      <c r="A25" s="4" t="s">
        <v>137</v>
      </c>
      <c r="B25" s="5">
        <v>42416</v>
      </c>
      <c r="C25" s="4" t="s">
        <v>9</v>
      </c>
      <c r="D25" s="4">
        <v>24</v>
      </c>
      <c r="E25" s="4" t="s">
        <v>86</v>
      </c>
    </row>
    <row r="26" spans="1:5">
      <c r="A26" s="4" t="s">
        <v>140</v>
      </c>
      <c r="B26" s="5">
        <v>42416</v>
      </c>
      <c r="C26" s="4" t="s">
        <v>264</v>
      </c>
      <c r="D26" s="4">
        <v>29</v>
      </c>
      <c r="E26" s="4" t="s">
        <v>68</v>
      </c>
    </row>
    <row r="27" spans="1:5">
      <c r="A27" s="4" t="s">
        <v>139</v>
      </c>
      <c r="B27" s="5">
        <v>42416</v>
      </c>
      <c r="C27" s="4" t="s">
        <v>264</v>
      </c>
      <c r="D27" s="4">
        <v>90</v>
      </c>
      <c r="E27" s="4" t="s">
        <v>72</v>
      </c>
    </row>
    <row r="28" spans="1:5">
      <c r="A28" s="4" t="s">
        <v>138</v>
      </c>
      <c r="B28" s="5">
        <v>42416</v>
      </c>
      <c r="C28" s="4" t="s">
        <v>264</v>
      </c>
      <c r="D28" s="4">
        <v>54</v>
      </c>
      <c r="E28" s="4" t="s">
        <v>163</v>
      </c>
    </row>
    <row r="29" spans="1:5" ht="15.75" thickBot="1">
      <c r="A29" s="27" t="s">
        <v>141</v>
      </c>
      <c r="B29" s="28">
        <v>42416</v>
      </c>
      <c r="C29" s="27" t="s">
        <v>2</v>
      </c>
      <c r="D29" s="27">
        <v>25</v>
      </c>
      <c r="E29" s="27" t="s">
        <v>159</v>
      </c>
    </row>
    <row r="30" spans="1:5" ht="15.75" thickTop="1">
      <c r="A30" s="10" t="s">
        <v>145</v>
      </c>
      <c r="B30" s="11">
        <v>42417</v>
      </c>
      <c r="C30" s="10" t="s">
        <v>2</v>
      </c>
      <c r="D30" s="10">
        <v>26</v>
      </c>
      <c r="E30" s="10" t="s">
        <v>162</v>
      </c>
    </row>
    <row r="31" spans="1:5" ht="15.75" thickBot="1">
      <c r="A31" s="19" t="s">
        <v>144</v>
      </c>
      <c r="B31" s="20">
        <v>42417</v>
      </c>
      <c r="C31" s="19" t="s">
        <v>9</v>
      </c>
      <c r="D31" s="19">
        <v>10</v>
      </c>
      <c r="E31" s="19" t="s">
        <v>161</v>
      </c>
    </row>
    <row r="32" spans="1:5" ht="16.5" thickTop="1" thickBot="1">
      <c r="A32" s="23" t="s">
        <v>184</v>
      </c>
      <c r="B32" s="24">
        <v>42418</v>
      </c>
      <c r="C32" s="23" t="s">
        <v>2</v>
      </c>
      <c r="D32" s="23">
        <v>14</v>
      </c>
      <c r="E32" s="23" t="s">
        <v>204</v>
      </c>
    </row>
    <row r="33" spans="1:5" ht="15.75" thickTop="1">
      <c r="A33" s="10" t="s">
        <v>188</v>
      </c>
      <c r="B33" s="11">
        <v>42419</v>
      </c>
      <c r="C33" s="10" t="s">
        <v>2</v>
      </c>
      <c r="D33" s="10">
        <v>25</v>
      </c>
      <c r="E33" s="10" t="s">
        <v>88</v>
      </c>
    </row>
    <row r="34" spans="1:5">
      <c r="A34" s="12" t="s">
        <v>185</v>
      </c>
      <c r="B34" s="13">
        <v>42419</v>
      </c>
      <c r="C34" s="12" t="s">
        <v>2</v>
      </c>
      <c r="D34" s="12">
        <v>17</v>
      </c>
      <c r="E34" s="12" t="s">
        <v>205</v>
      </c>
    </row>
    <row r="35" spans="1:5">
      <c r="A35" s="4" t="s">
        <v>190</v>
      </c>
      <c r="B35" s="5">
        <v>42419</v>
      </c>
      <c r="C35" s="4" t="s">
        <v>2</v>
      </c>
      <c r="D35" s="4">
        <v>19</v>
      </c>
      <c r="E35" s="4" t="s">
        <v>207</v>
      </c>
    </row>
    <row r="36" spans="1:5">
      <c r="A36" s="12" t="s">
        <v>187</v>
      </c>
      <c r="B36" s="13">
        <v>42419</v>
      </c>
      <c r="C36" s="12" t="s">
        <v>8</v>
      </c>
      <c r="D36" s="12">
        <v>14</v>
      </c>
      <c r="E36" s="12" t="s">
        <v>83</v>
      </c>
    </row>
    <row r="37" spans="1:5" ht="15.75" thickBot="1">
      <c r="A37" s="19" t="s">
        <v>186</v>
      </c>
      <c r="B37" s="20">
        <v>42419</v>
      </c>
      <c r="C37" s="19" t="s">
        <v>9</v>
      </c>
      <c r="D37" s="19">
        <v>14</v>
      </c>
      <c r="E37" s="19" t="s">
        <v>98</v>
      </c>
    </row>
    <row r="38" spans="1:5" ht="16.5" thickTop="1" thickBot="1">
      <c r="A38" s="41" t="s">
        <v>189</v>
      </c>
      <c r="B38" s="42">
        <v>42419</v>
      </c>
      <c r="C38" s="41" t="s">
        <v>8</v>
      </c>
      <c r="D38" s="41">
        <v>55</v>
      </c>
      <c r="E38" s="41" t="s">
        <v>206</v>
      </c>
    </row>
    <row r="39" spans="1:5" ht="15.75" thickTop="1">
      <c r="A39" s="10" t="s">
        <v>193</v>
      </c>
      <c r="B39" s="11">
        <v>42422</v>
      </c>
      <c r="C39" s="10" t="s">
        <v>264</v>
      </c>
      <c r="D39" s="10">
        <v>30</v>
      </c>
      <c r="E39" s="10" t="s">
        <v>194</v>
      </c>
    </row>
    <row r="40" spans="1:5">
      <c r="A40" s="4" t="s">
        <v>191</v>
      </c>
      <c r="B40" s="5">
        <v>42422</v>
      </c>
      <c r="C40" s="4" t="s">
        <v>8</v>
      </c>
      <c r="D40" s="4">
        <v>20</v>
      </c>
      <c r="E40" s="4" t="s">
        <v>208</v>
      </c>
    </row>
    <row r="41" spans="1:5" ht="15.75" thickBot="1">
      <c r="A41" s="27" t="s">
        <v>192</v>
      </c>
      <c r="B41" s="28">
        <v>42422</v>
      </c>
      <c r="C41" s="27" t="s">
        <v>264</v>
      </c>
      <c r="D41" s="27">
        <v>25</v>
      </c>
      <c r="E41" s="27" t="s">
        <v>209</v>
      </c>
    </row>
    <row r="42" spans="1:5" ht="16.5" thickTop="1" thickBot="1">
      <c r="A42" s="23" t="s">
        <v>195</v>
      </c>
      <c r="B42" s="24">
        <v>42423</v>
      </c>
      <c r="C42" s="23" t="s">
        <v>8</v>
      </c>
      <c r="D42" s="23">
        <v>11</v>
      </c>
      <c r="E42" s="23" t="s">
        <v>210</v>
      </c>
    </row>
    <row r="43" spans="1:5" ht="15.75" thickTop="1">
      <c r="A43" s="10" t="s">
        <v>199</v>
      </c>
      <c r="B43" s="11">
        <v>42424</v>
      </c>
      <c r="C43" s="10" t="s">
        <v>8</v>
      </c>
      <c r="D43" s="10">
        <v>22</v>
      </c>
      <c r="E43" s="10" t="s">
        <v>213</v>
      </c>
    </row>
    <row r="44" spans="1:5">
      <c r="A44" s="12" t="s">
        <v>196</v>
      </c>
      <c r="B44" s="13">
        <v>42424</v>
      </c>
      <c r="C44" s="12" t="s">
        <v>5</v>
      </c>
      <c r="D44" s="12">
        <v>14</v>
      </c>
      <c r="E44" s="12" t="s">
        <v>6</v>
      </c>
    </row>
    <row r="45" spans="1:5">
      <c r="A45" s="12" t="s">
        <v>197</v>
      </c>
      <c r="B45" s="13">
        <v>42424</v>
      </c>
      <c r="C45" s="12" t="s">
        <v>5</v>
      </c>
      <c r="D45" s="12">
        <v>15</v>
      </c>
      <c r="E45" s="12" t="s">
        <v>211</v>
      </c>
    </row>
    <row r="46" spans="1:5" ht="15.75" thickBot="1">
      <c r="A46" s="27" t="s">
        <v>198</v>
      </c>
      <c r="B46" s="28">
        <v>42424</v>
      </c>
      <c r="C46" s="27" t="s">
        <v>8</v>
      </c>
      <c r="D46" s="27">
        <v>21</v>
      </c>
      <c r="E46" s="27" t="s">
        <v>212</v>
      </c>
    </row>
    <row r="47" spans="1:5" ht="16.5" thickTop="1" thickBot="1">
      <c r="A47" s="39" t="s">
        <v>200</v>
      </c>
      <c r="B47" s="40">
        <v>42425</v>
      </c>
      <c r="C47" s="39" t="s">
        <v>264</v>
      </c>
      <c r="D47" s="39">
        <v>99</v>
      </c>
      <c r="E47" s="39" t="s">
        <v>152</v>
      </c>
    </row>
    <row r="48" spans="1:5" ht="15.75" thickTop="1">
      <c r="A48" s="10" t="s">
        <v>202</v>
      </c>
      <c r="B48" s="11">
        <v>42426</v>
      </c>
      <c r="C48" s="10" t="s">
        <v>264</v>
      </c>
      <c r="D48" s="10">
        <v>81</v>
      </c>
      <c r="E48" s="10" t="s">
        <v>67</v>
      </c>
    </row>
    <row r="49" spans="1:5" ht="15.75" thickBot="1">
      <c r="A49" s="19" t="s">
        <v>201</v>
      </c>
      <c r="B49" s="20">
        <v>42426</v>
      </c>
      <c r="C49" s="19" t="s">
        <v>2</v>
      </c>
      <c r="D49" s="19">
        <v>17</v>
      </c>
      <c r="E49" s="19" t="s">
        <v>214</v>
      </c>
    </row>
    <row r="50" spans="1:5" ht="16.5" thickTop="1" thickBot="1">
      <c r="A50" s="39" t="s">
        <v>203</v>
      </c>
      <c r="B50" s="40">
        <v>42429</v>
      </c>
      <c r="C50" s="39" t="s">
        <v>264</v>
      </c>
      <c r="D50" s="39">
        <v>20</v>
      </c>
      <c r="E50" s="39" t="s">
        <v>194</v>
      </c>
    </row>
    <row r="51" spans="1:5" ht="15.75" thickTop="1"/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I30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9.7109375" customWidth="1"/>
    <col min="4" max="4" width="12.5703125" bestFit="1" customWidth="1"/>
    <col min="5" max="5" width="57.7109375" customWidth="1"/>
    <col min="6" max="7" width="11.42578125" customWidth="1"/>
    <col min="8" max="8" width="4.28515625" customWidth="1"/>
  </cols>
  <sheetData>
    <row r="1" spans="1:9" ht="44.25" customHeight="1" thickBot="1">
      <c r="A1" s="43" t="s">
        <v>109</v>
      </c>
      <c r="B1" s="44" t="s">
        <v>228</v>
      </c>
      <c r="C1" s="43" t="s">
        <v>111</v>
      </c>
      <c r="D1" s="44" t="s">
        <v>229</v>
      </c>
      <c r="E1" s="43" t="s">
        <v>0</v>
      </c>
      <c r="F1" s="55" t="s">
        <v>114</v>
      </c>
      <c r="G1" s="55"/>
      <c r="H1" s="18">
        <f>COUNTIF(D2:D3089, "&lt;18")</f>
        <v>7</v>
      </c>
      <c r="I1" s="48">
        <f>H1/H6</f>
        <v>0.25</v>
      </c>
    </row>
    <row r="2" spans="1:9" ht="15.75" thickTop="1">
      <c r="A2" s="10" t="s">
        <v>222</v>
      </c>
      <c r="B2" s="11">
        <v>42430</v>
      </c>
      <c r="C2" s="10" t="s">
        <v>2</v>
      </c>
      <c r="D2" s="10">
        <v>36</v>
      </c>
      <c r="E2" s="10" t="s">
        <v>224</v>
      </c>
      <c r="F2" s="62" t="s">
        <v>166</v>
      </c>
      <c r="G2" s="55"/>
      <c r="H2" s="59">
        <f>COUNTIF(D2:D3089, "&gt;=18")</f>
        <v>21</v>
      </c>
      <c r="I2" s="58">
        <f>H2/H6</f>
        <v>0.75</v>
      </c>
    </row>
    <row r="3" spans="1:9">
      <c r="A3" s="4" t="s">
        <v>223</v>
      </c>
      <c r="B3" s="5">
        <v>42430</v>
      </c>
      <c r="C3" s="4" t="s">
        <v>264</v>
      </c>
      <c r="D3" s="4">
        <v>54</v>
      </c>
      <c r="E3" s="4" t="s">
        <v>67</v>
      </c>
      <c r="F3" s="62"/>
      <c r="G3" s="55"/>
      <c r="H3" s="60"/>
      <c r="I3" s="58"/>
    </row>
    <row r="4" spans="1:9">
      <c r="A4" s="12" t="s">
        <v>215</v>
      </c>
      <c r="B4" s="13">
        <v>42430</v>
      </c>
      <c r="C4" s="12" t="s">
        <v>8</v>
      </c>
      <c r="D4" s="12">
        <v>15</v>
      </c>
      <c r="E4" s="12" t="s">
        <v>60</v>
      </c>
      <c r="F4" s="62"/>
      <c r="G4" s="55"/>
      <c r="H4" s="61"/>
      <c r="I4" s="58"/>
    </row>
    <row r="5" spans="1:9">
      <c r="A5" s="4" t="s">
        <v>216</v>
      </c>
      <c r="B5" s="5">
        <v>42430</v>
      </c>
      <c r="C5" s="4" t="s">
        <v>8</v>
      </c>
      <c r="D5" s="4">
        <v>18</v>
      </c>
      <c r="E5" s="4" t="s">
        <v>217</v>
      </c>
    </row>
    <row r="6" spans="1:9" ht="18.75">
      <c r="A6" s="12" t="s">
        <v>218</v>
      </c>
      <c r="B6" s="13">
        <v>42430</v>
      </c>
      <c r="C6" s="12" t="s">
        <v>9</v>
      </c>
      <c r="D6" s="12">
        <v>15</v>
      </c>
      <c r="E6" s="12" t="s">
        <v>221</v>
      </c>
      <c r="F6" s="57" t="s">
        <v>230</v>
      </c>
      <c r="G6" s="57"/>
      <c r="H6" s="45">
        <f>H1+H2</f>
        <v>28</v>
      </c>
    </row>
    <row r="7" spans="1:9">
      <c r="A7" s="4" t="s">
        <v>219</v>
      </c>
      <c r="B7" s="5">
        <v>42430</v>
      </c>
      <c r="C7" s="4" t="s">
        <v>9</v>
      </c>
      <c r="D7" s="4">
        <v>21</v>
      </c>
      <c r="E7" s="4" t="s">
        <v>92</v>
      </c>
    </row>
    <row r="8" spans="1:9">
      <c r="A8" s="8" t="s">
        <v>220</v>
      </c>
      <c r="B8" s="9">
        <v>42430</v>
      </c>
      <c r="C8" s="8" t="s">
        <v>264</v>
      </c>
      <c r="D8" s="8">
        <v>63</v>
      </c>
      <c r="E8" s="8" t="s">
        <v>163</v>
      </c>
    </row>
    <row r="9" spans="1:9" ht="15.75" thickBot="1">
      <c r="A9" s="8" t="s">
        <v>225</v>
      </c>
      <c r="B9" s="9">
        <v>42430</v>
      </c>
      <c r="C9" s="8" t="s">
        <v>264</v>
      </c>
      <c r="D9" s="8">
        <v>99</v>
      </c>
      <c r="E9" s="8" t="s">
        <v>72</v>
      </c>
    </row>
    <row r="10" spans="1:9" ht="15.75" thickTop="1">
      <c r="A10" s="10" t="s">
        <v>226</v>
      </c>
      <c r="B10" s="11">
        <v>42431</v>
      </c>
      <c r="C10" s="10" t="s">
        <v>9</v>
      </c>
      <c r="D10" s="10">
        <v>25</v>
      </c>
      <c r="E10" s="10" t="s">
        <v>89</v>
      </c>
    </row>
    <row r="11" spans="1:9" ht="15.75" thickBot="1">
      <c r="A11" s="27" t="s">
        <v>227</v>
      </c>
      <c r="B11" s="28">
        <v>42431</v>
      </c>
      <c r="C11" s="27" t="s">
        <v>2</v>
      </c>
      <c r="D11" s="27">
        <v>20</v>
      </c>
      <c r="E11" s="27" t="s">
        <v>70</v>
      </c>
    </row>
    <row r="12" spans="1:9" ht="15.75" thickTop="1">
      <c r="A12" s="14" t="s">
        <v>232</v>
      </c>
      <c r="B12" s="15">
        <v>42432</v>
      </c>
      <c r="C12" s="14" t="s">
        <v>5</v>
      </c>
      <c r="D12" s="14">
        <v>15</v>
      </c>
      <c r="E12" s="14" t="s">
        <v>233</v>
      </c>
    </row>
    <row r="13" spans="1:9" ht="15.75" thickBot="1">
      <c r="A13" s="27" t="s">
        <v>231</v>
      </c>
      <c r="B13" s="28">
        <v>42432</v>
      </c>
      <c r="C13" s="27" t="s">
        <v>264</v>
      </c>
      <c r="D13" s="27">
        <v>90</v>
      </c>
      <c r="E13" s="27" t="s">
        <v>67</v>
      </c>
    </row>
    <row r="14" spans="1:9" ht="15.75" thickTop="1">
      <c r="A14" s="10" t="s">
        <v>234</v>
      </c>
      <c r="B14" s="11">
        <v>42433</v>
      </c>
      <c r="C14" s="10" t="s">
        <v>2</v>
      </c>
      <c r="D14" s="10">
        <v>32</v>
      </c>
      <c r="E14" s="10" t="s">
        <v>244</v>
      </c>
    </row>
    <row r="15" spans="1:9">
      <c r="A15" s="12" t="s">
        <v>235</v>
      </c>
      <c r="B15" s="13">
        <v>42433</v>
      </c>
      <c r="C15" s="12" t="s">
        <v>2</v>
      </c>
      <c r="D15" s="12">
        <v>13</v>
      </c>
      <c r="E15" s="12" t="s">
        <v>245</v>
      </c>
    </row>
    <row r="16" spans="1:9">
      <c r="A16" s="4" t="s">
        <v>236</v>
      </c>
      <c r="B16" s="5">
        <v>42433</v>
      </c>
      <c r="C16" s="4" t="s">
        <v>2</v>
      </c>
      <c r="D16" s="4">
        <v>25</v>
      </c>
      <c r="E16" s="4" t="s">
        <v>246</v>
      </c>
    </row>
    <row r="17" spans="1:5" ht="15.75" thickBot="1">
      <c r="A17" s="27" t="s">
        <v>237</v>
      </c>
      <c r="B17" s="28">
        <v>42433</v>
      </c>
      <c r="C17" s="27" t="s">
        <v>2</v>
      </c>
      <c r="D17" s="27">
        <v>18</v>
      </c>
      <c r="E17" s="27" t="s">
        <v>88</v>
      </c>
    </row>
    <row r="18" spans="1:5" ht="15.75" thickTop="1">
      <c r="A18" s="10" t="s">
        <v>238</v>
      </c>
      <c r="B18" s="11">
        <v>42436</v>
      </c>
      <c r="C18" s="10" t="s">
        <v>2</v>
      </c>
      <c r="D18" s="10">
        <v>35</v>
      </c>
      <c r="E18" s="10" t="s">
        <v>247</v>
      </c>
    </row>
    <row r="19" spans="1:5">
      <c r="A19" s="4" t="s">
        <v>239</v>
      </c>
      <c r="B19" s="5">
        <v>42436</v>
      </c>
      <c r="C19" s="4" t="s">
        <v>9</v>
      </c>
      <c r="D19" s="4">
        <v>19</v>
      </c>
      <c r="E19" s="4" t="s">
        <v>248</v>
      </c>
    </row>
    <row r="20" spans="1:5">
      <c r="A20" s="4" t="s">
        <v>240</v>
      </c>
      <c r="B20" s="5">
        <v>42436</v>
      </c>
      <c r="C20" s="4" t="s">
        <v>264</v>
      </c>
      <c r="D20" s="4">
        <v>29</v>
      </c>
      <c r="E20" s="4" t="s">
        <v>68</v>
      </c>
    </row>
    <row r="21" spans="1:5">
      <c r="A21" s="4" t="s">
        <v>241</v>
      </c>
      <c r="B21" s="5">
        <v>42436</v>
      </c>
      <c r="C21" s="4" t="s">
        <v>2</v>
      </c>
      <c r="D21" s="4">
        <v>21</v>
      </c>
      <c r="E21" s="4" t="s">
        <v>249</v>
      </c>
    </row>
    <row r="22" spans="1:5">
      <c r="A22" s="4" t="s">
        <v>242</v>
      </c>
      <c r="B22" s="5">
        <v>42436</v>
      </c>
      <c r="C22" s="4" t="s">
        <v>8</v>
      </c>
      <c r="D22" s="4">
        <v>23</v>
      </c>
      <c r="E22" s="4" t="s">
        <v>250</v>
      </c>
    </row>
    <row r="23" spans="1:5" ht="15.75" thickBot="1">
      <c r="A23" s="27" t="s">
        <v>243</v>
      </c>
      <c r="B23" s="28">
        <v>42436</v>
      </c>
      <c r="C23" s="27" t="s">
        <v>264</v>
      </c>
      <c r="D23" s="27">
        <v>36</v>
      </c>
      <c r="E23" s="27" t="s">
        <v>163</v>
      </c>
    </row>
    <row r="24" spans="1:5" ht="15.75" thickTop="1">
      <c r="A24" s="14" t="s">
        <v>257</v>
      </c>
      <c r="B24" s="15">
        <v>42438</v>
      </c>
      <c r="C24" s="14" t="s">
        <v>9</v>
      </c>
      <c r="D24" s="14">
        <v>17</v>
      </c>
      <c r="E24" s="14" t="s">
        <v>258</v>
      </c>
    </row>
    <row r="25" spans="1:5">
      <c r="A25" s="12" t="s">
        <v>255</v>
      </c>
      <c r="B25" s="13">
        <v>42438</v>
      </c>
      <c r="C25" s="12" t="s">
        <v>9</v>
      </c>
      <c r="D25" s="12">
        <v>14</v>
      </c>
      <c r="E25" s="12" t="s">
        <v>256</v>
      </c>
    </row>
    <row r="26" spans="1:5">
      <c r="A26" s="12" t="s">
        <v>253</v>
      </c>
      <c r="B26" s="13">
        <v>42438</v>
      </c>
      <c r="C26" s="12" t="s">
        <v>9</v>
      </c>
      <c r="D26" s="12">
        <v>14</v>
      </c>
      <c r="E26" s="12" t="s">
        <v>254</v>
      </c>
    </row>
    <row r="27" spans="1:5">
      <c r="A27" s="4" t="s">
        <v>251</v>
      </c>
      <c r="B27" s="5">
        <v>42438</v>
      </c>
      <c r="C27" s="4" t="s">
        <v>2</v>
      </c>
      <c r="D27" s="4">
        <v>20</v>
      </c>
      <c r="E27" s="4" t="s">
        <v>252</v>
      </c>
    </row>
    <row r="28" spans="1:5" ht="15.75" thickBot="1">
      <c r="A28" s="8" t="s">
        <v>259</v>
      </c>
      <c r="B28" s="9">
        <v>42438</v>
      </c>
      <c r="C28" s="8" t="s">
        <v>2</v>
      </c>
      <c r="D28" s="8">
        <v>33</v>
      </c>
      <c r="E28" s="8" t="s">
        <v>260</v>
      </c>
    </row>
    <row r="29" spans="1:5" ht="16.5" thickTop="1" thickBot="1">
      <c r="A29" s="50" t="s">
        <v>262</v>
      </c>
      <c r="B29" s="49">
        <v>42439</v>
      </c>
      <c r="C29" s="50" t="s">
        <v>2</v>
      </c>
      <c r="D29" s="50">
        <v>27</v>
      </c>
      <c r="E29" s="50" t="s">
        <v>263</v>
      </c>
    </row>
    <row r="30" spans="1:5" ht="15.75" thickTop="1"/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6.5703125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6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6.140625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customWidth="1"/>
    <col min="4" max="4" width="12.5703125" bestFit="1" customWidth="1"/>
    <col min="5" max="5" width="57.7109375" customWidth="1"/>
    <col min="6" max="7" width="11.5703125" customWidth="1"/>
    <col min="8" max="8" width="5.85546875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6" customWidth="1"/>
    <col min="9" max="9" width="1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6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5.85546875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5.85546875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111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I6"/>
  <sheetViews>
    <sheetView workbookViewId="0"/>
  </sheetViews>
  <sheetFormatPr baseColWidth="10" defaultRowHeight="15"/>
  <cols>
    <col min="1" max="1" width="16.5703125" bestFit="1" customWidth="1"/>
    <col min="2" max="2" width="18.5703125" bestFit="1" customWidth="1"/>
    <col min="3" max="3" width="11.5703125" bestFit="1" customWidth="1"/>
    <col min="4" max="4" width="12.5703125" bestFit="1" customWidth="1"/>
    <col min="5" max="5" width="57.7109375" customWidth="1"/>
    <col min="8" max="8" width="6" customWidth="1"/>
    <col min="9" max="9" width="12.140625" bestFit="1" customWidth="1"/>
  </cols>
  <sheetData>
    <row r="1" spans="1:9" ht="44.25" customHeight="1">
      <c r="A1" s="7" t="s">
        <v>109</v>
      </c>
      <c r="B1" s="7" t="s">
        <v>110</v>
      </c>
      <c r="C1" s="7" t="s">
        <v>261</v>
      </c>
      <c r="D1" s="7" t="s">
        <v>112</v>
      </c>
      <c r="E1" s="7" t="s">
        <v>0</v>
      </c>
      <c r="F1" s="55" t="s">
        <v>114</v>
      </c>
      <c r="G1" s="55"/>
      <c r="H1" s="18">
        <f>COUNTIF(D2:D3100, "&lt;18")</f>
        <v>0</v>
      </c>
      <c r="I1" s="46" t="e">
        <f>H1/H6</f>
        <v>#DIV/0!</v>
      </c>
    </row>
    <row r="2" spans="1:9">
      <c r="F2" s="55" t="s">
        <v>166</v>
      </c>
      <c r="G2" s="55"/>
      <c r="H2" s="59">
        <f>COUNTIF(D2:D3100, "&gt;=18")</f>
        <v>0</v>
      </c>
      <c r="I2" s="63" t="e">
        <f>H2/H6</f>
        <v>#DIV/0!</v>
      </c>
    </row>
    <row r="3" spans="1:9">
      <c r="F3" s="55"/>
      <c r="G3" s="55"/>
      <c r="H3" s="60"/>
      <c r="I3" s="63"/>
    </row>
    <row r="4" spans="1:9">
      <c r="F4" s="55"/>
      <c r="G4" s="55"/>
      <c r="H4" s="61"/>
      <c r="I4" s="63"/>
    </row>
    <row r="6" spans="1:9" ht="18.75">
      <c r="F6" s="57" t="s">
        <v>230</v>
      </c>
      <c r="G6" s="57"/>
      <c r="H6" s="47">
        <f>H1+H2</f>
        <v>0</v>
      </c>
    </row>
  </sheetData>
  <mergeCells count="5">
    <mergeCell ref="F1:G1"/>
    <mergeCell ref="F2:G4"/>
    <mergeCell ref="H2:H4"/>
    <mergeCell ref="F6:G6"/>
    <mergeCell ref="I2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7</vt:i4>
      </vt:variant>
    </vt:vector>
  </HeadingPairs>
  <TitlesOfParts>
    <vt:vector size="22" baseType="lpstr">
      <vt:lpstr>Synthese générale</vt:lpstr>
      <vt:lpstr>TCD</vt:lpstr>
      <vt:lpstr>Synthese commerciaux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Client</vt:lpstr>
      <vt:lpstr>Commercial</vt:lpstr>
      <vt:lpstr>Date_de_Commande</vt:lpstr>
      <vt:lpstr>M18_</vt:lpstr>
      <vt:lpstr>N°_de_Commande</vt:lpstr>
      <vt:lpstr>Nbre_de_colis</vt:lpstr>
      <vt:lpstr>P18_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I3-2</dc:creator>
  <cp:lastModifiedBy>WhyNotMe-PM</cp:lastModifiedBy>
  <cp:lastPrinted>2016-02-17T14:27:16Z</cp:lastPrinted>
  <dcterms:created xsi:type="dcterms:W3CDTF">2016-01-29T14:10:33Z</dcterms:created>
  <dcterms:modified xsi:type="dcterms:W3CDTF">2016-03-14T11:25:02Z</dcterms:modified>
</cp:coreProperties>
</file>