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6" windowHeight="7068" tabRatio="711" activeTab="1"/>
  </bookViews>
  <sheets>
    <sheet name="Accueil" sheetId="1" r:id="rId1"/>
    <sheet name="Résumé" sheetId="14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</sheets>
  <externalReferences>
    <externalReference r:id="rId15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21" i="14"/>
  <c r="M121"/>
  <c r="L121"/>
  <c r="K121"/>
  <c r="N120"/>
  <c r="M120"/>
  <c r="L120"/>
  <c r="K120"/>
  <c r="N119"/>
  <c r="M119"/>
  <c r="L119"/>
  <c r="K119"/>
  <c r="N118"/>
  <c r="M118"/>
  <c r="L118"/>
  <c r="K118"/>
  <c r="N117"/>
  <c r="M117"/>
  <c r="L117"/>
  <c r="K117"/>
  <c r="N116"/>
  <c r="M116"/>
  <c r="L116"/>
  <c r="K116"/>
  <c r="N115"/>
  <c r="M115"/>
  <c r="L115"/>
  <c r="K115"/>
  <c r="N114"/>
  <c r="M114"/>
  <c r="L114"/>
  <c r="K114"/>
  <c r="N113"/>
  <c r="M113"/>
  <c r="L113"/>
  <c r="K113"/>
  <c r="N112"/>
  <c r="M112"/>
  <c r="L112"/>
  <c r="K112"/>
  <c r="O111"/>
  <c r="N111"/>
  <c r="M111"/>
  <c r="O110"/>
  <c r="N110"/>
  <c r="M110"/>
  <c r="O109"/>
  <c r="N109"/>
  <c r="M109"/>
  <c r="O108"/>
  <c r="N108"/>
  <c r="M108"/>
  <c r="O107"/>
  <c r="N107"/>
  <c r="M107"/>
  <c r="O106"/>
  <c r="N106"/>
  <c r="M106"/>
  <c r="O105"/>
  <c r="N105"/>
  <c r="M105"/>
  <c r="O104"/>
  <c r="N104"/>
  <c r="M104"/>
  <c r="O103"/>
  <c r="N103"/>
  <c r="M103"/>
  <c r="O102"/>
  <c r="N102"/>
  <c r="M102"/>
  <c r="O101"/>
  <c r="N101"/>
  <c r="M101"/>
  <c r="O100"/>
  <c r="N100"/>
  <c r="M100"/>
  <c r="O99"/>
  <c r="N99"/>
  <c r="M99"/>
  <c r="O98"/>
  <c r="N98"/>
  <c r="M98"/>
  <c r="O97"/>
  <c r="N97"/>
  <c r="M97"/>
  <c r="O96"/>
  <c r="N96"/>
  <c r="M96"/>
  <c r="O95"/>
  <c r="N95"/>
  <c r="M95"/>
  <c r="O94"/>
  <c r="N94"/>
  <c r="M94"/>
  <c r="O93"/>
  <c r="N93"/>
  <c r="M93"/>
  <c r="O92"/>
  <c r="N92"/>
  <c r="M92"/>
  <c r="O91"/>
  <c r="N91"/>
  <c r="M91"/>
  <c r="O90"/>
  <c r="N90"/>
  <c r="M90"/>
  <c r="O89"/>
  <c r="N89"/>
  <c r="M89"/>
  <c r="O88"/>
  <c r="N88"/>
  <c r="M88"/>
  <c r="O87"/>
  <c r="N87"/>
  <c r="M87"/>
  <c r="O86"/>
  <c r="N86"/>
  <c r="M86"/>
  <c r="O85"/>
  <c r="N85"/>
  <c r="M85"/>
  <c r="O84"/>
  <c r="N84"/>
  <c r="M84"/>
  <c r="O83"/>
  <c r="N83"/>
  <c r="M83"/>
  <c r="O82"/>
  <c r="N82"/>
  <c r="M82"/>
  <c r="O81"/>
  <c r="N81"/>
  <c r="M81"/>
  <c r="O80"/>
  <c r="N80"/>
  <c r="M80"/>
  <c r="O79"/>
  <c r="N79"/>
  <c r="M79"/>
  <c r="O78"/>
  <c r="N78"/>
  <c r="M78"/>
  <c r="O77"/>
  <c r="N77"/>
  <c r="M77"/>
  <c r="O76"/>
  <c r="N76"/>
  <c r="M76"/>
  <c r="O75"/>
  <c r="N75"/>
  <c r="M75"/>
  <c r="O74"/>
  <c r="N74"/>
  <c r="M74"/>
  <c r="O73"/>
  <c r="N73"/>
  <c r="M73"/>
  <c r="O72"/>
  <c r="N72"/>
  <c r="M72"/>
  <c r="O71"/>
  <c r="N71"/>
  <c r="M71"/>
  <c r="O70"/>
  <c r="N70"/>
  <c r="M70"/>
  <c r="O69"/>
  <c r="N69"/>
  <c r="M69"/>
  <c r="O68"/>
  <c r="N68"/>
  <c r="M68"/>
  <c r="O67"/>
  <c r="N67"/>
  <c r="M67"/>
  <c r="O66"/>
  <c r="N66"/>
  <c r="M66"/>
  <c r="O65"/>
  <c r="N65"/>
  <c r="M65"/>
  <c r="O64"/>
  <c r="N64"/>
  <c r="M64"/>
  <c r="O63"/>
  <c r="N63"/>
  <c r="M63"/>
  <c r="O62"/>
  <c r="N62"/>
  <c r="M62"/>
  <c r="O61"/>
  <c r="N61"/>
  <c r="M61"/>
  <c r="O60"/>
  <c r="N60"/>
  <c r="M60"/>
  <c r="O59"/>
  <c r="N59"/>
  <c r="M59"/>
  <c r="O58"/>
  <c r="N58"/>
  <c r="M58"/>
  <c r="O57"/>
  <c r="N57"/>
  <c r="M57"/>
  <c r="O56"/>
  <c r="N56"/>
  <c r="M56"/>
  <c r="O55"/>
  <c r="N55"/>
  <c r="M55"/>
  <c r="O54"/>
  <c r="N54"/>
  <c r="M54"/>
  <c r="O53"/>
  <c r="N53"/>
  <c r="M53"/>
  <c r="O52"/>
  <c r="N52"/>
  <c r="M52"/>
  <c r="O51"/>
  <c r="N51"/>
  <c r="M51"/>
  <c r="O50"/>
  <c r="N50"/>
  <c r="M50"/>
  <c r="O49"/>
  <c r="N49"/>
  <c r="M49"/>
  <c r="O48"/>
  <c r="N48"/>
  <c r="M48"/>
  <c r="O47"/>
  <c r="N47"/>
  <c r="M47"/>
  <c r="O46"/>
  <c r="N46"/>
  <c r="M46"/>
  <c r="O45"/>
  <c r="N45"/>
  <c r="M45"/>
  <c r="O44"/>
  <c r="N44"/>
  <c r="M44"/>
  <c r="O43"/>
  <c r="N43"/>
  <c r="M43"/>
  <c r="O42"/>
  <c r="N42"/>
  <c r="M42"/>
  <c r="N41"/>
  <c r="M41"/>
  <c r="N40"/>
  <c r="M40"/>
  <c r="N39"/>
  <c r="M39"/>
  <c r="N38"/>
  <c r="M38"/>
  <c r="N37"/>
  <c r="M37"/>
  <c r="N36"/>
  <c r="M36"/>
  <c r="N35"/>
  <c r="M35"/>
  <c r="N34"/>
  <c r="M34"/>
  <c r="N33"/>
  <c r="M33"/>
  <c r="N32"/>
  <c r="M32"/>
  <c r="N31"/>
  <c r="M31"/>
  <c r="N30"/>
  <c r="M30"/>
  <c r="N29"/>
  <c r="M29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O11"/>
  <c r="N11"/>
  <c r="M11"/>
  <c r="O10"/>
  <c r="N10"/>
  <c r="M10"/>
  <c r="O9"/>
  <c r="N9"/>
  <c r="M9"/>
  <c r="O8"/>
  <c r="N8"/>
  <c r="M8"/>
  <c r="O7"/>
  <c r="N7"/>
  <c r="M7"/>
  <c r="O6"/>
  <c r="N6"/>
  <c r="M6"/>
  <c r="O5"/>
  <c r="N5"/>
  <c r="M5"/>
  <c r="O4"/>
  <c r="N4"/>
  <c r="M4"/>
  <c r="O3"/>
  <c r="N3"/>
  <c r="M3"/>
  <c r="O2"/>
  <c r="N2"/>
  <c r="M2"/>
  <c r="N8" i="13"/>
  <c r="N9"/>
  <c r="N10"/>
  <c r="N11"/>
  <c r="N12"/>
  <c r="N13"/>
  <c r="N14"/>
  <c r="N15"/>
  <c r="N16"/>
  <c r="N17"/>
  <c r="M9" i="2" l="1"/>
  <c r="M10"/>
  <c r="M11"/>
  <c r="M12"/>
  <c r="M13"/>
  <c r="M14"/>
  <c r="M15"/>
  <c r="M16"/>
  <c r="M17"/>
  <c r="M8"/>
  <c r="M9" i="3"/>
  <c r="M10"/>
  <c r="M11"/>
  <c r="M12"/>
  <c r="M13"/>
  <c r="M14"/>
  <c r="M15"/>
  <c r="M16"/>
  <c r="M17"/>
  <c r="M8"/>
  <c r="M9" i="4"/>
  <c r="M10"/>
  <c r="M11"/>
  <c r="M12"/>
  <c r="M13"/>
  <c r="M14"/>
  <c r="M15"/>
  <c r="M16"/>
  <c r="M17"/>
  <c r="M8"/>
  <c r="M9" i="5"/>
  <c r="M10"/>
  <c r="M11"/>
  <c r="M12"/>
  <c r="M13"/>
  <c r="M14"/>
  <c r="M15"/>
  <c r="M16"/>
  <c r="M17"/>
  <c r="M8"/>
  <c r="M9" i="6"/>
  <c r="M10"/>
  <c r="M11"/>
  <c r="M12"/>
  <c r="M13"/>
  <c r="M14"/>
  <c r="M15"/>
  <c r="M16"/>
  <c r="M17"/>
  <c r="M8"/>
  <c r="M9" i="7"/>
  <c r="M10"/>
  <c r="M11"/>
  <c r="M12"/>
  <c r="M13"/>
  <c r="M14"/>
  <c r="M15"/>
  <c r="M16"/>
  <c r="M17"/>
  <c r="M8"/>
  <c r="M8" i="8"/>
  <c r="M9"/>
  <c r="M10"/>
  <c r="M11"/>
  <c r="M12"/>
  <c r="M13"/>
  <c r="M14"/>
  <c r="M15"/>
  <c r="M16"/>
  <c r="M17"/>
  <c r="M9" i="9"/>
  <c r="M10"/>
  <c r="M11"/>
  <c r="M12"/>
  <c r="M13"/>
  <c r="M14"/>
  <c r="M15"/>
  <c r="M16"/>
  <c r="M17"/>
  <c r="M8"/>
  <c r="M8" i="10"/>
  <c r="M9"/>
  <c r="M10"/>
  <c r="M11"/>
  <c r="M12"/>
  <c r="M13"/>
  <c r="M14"/>
  <c r="M15"/>
  <c r="M16"/>
  <c r="M17"/>
  <c r="M9" i="11"/>
  <c r="M10"/>
  <c r="M11"/>
  <c r="M12"/>
  <c r="M13"/>
  <c r="M14"/>
  <c r="M15"/>
  <c r="M16"/>
  <c r="M17"/>
  <c r="M8"/>
  <c r="M9" i="12"/>
  <c r="M10"/>
  <c r="M11"/>
  <c r="M12"/>
  <c r="M13"/>
  <c r="M14"/>
  <c r="M15"/>
  <c r="M16"/>
  <c r="M17"/>
  <c r="M8"/>
  <c r="K8" i="13"/>
  <c r="K9"/>
  <c r="K10"/>
  <c r="K11"/>
  <c r="K12"/>
  <c r="K13"/>
  <c r="K14"/>
  <c r="K15"/>
  <c r="K16"/>
  <c r="K17"/>
  <c r="L9"/>
  <c r="L10"/>
  <c r="L11"/>
  <c r="L12"/>
  <c r="L13"/>
  <c r="L14"/>
  <c r="L15"/>
  <c r="L16"/>
  <c r="L17"/>
  <c r="L8"/>
  <c r="N9" i="12"/>
  <c r="N10"/>
  <c r="N11"/>
  <c r="N12"/>
  <c r="N13"/>
  <c r="N14"/>
  <c r="N15"/>
  <c r="N16"/>
  <c r="N17"/>
  <c r="N8"/>
  <c r="N9" i="11"/>
  <c r="N10"/>
  <c r="N11"/>
  <c r="N12"/>
  <c r="N13"/>
  <c r="N14"/>
  <c r="N15"/>
  <c r="N16"/>
  <c r="N17"/>
  <c r="N8"/>
  <c r="N9" i="10"/>
  <c r="N10"/>
  <c r="N11"/>
  <c r="N12"/>
  <c r="N13"/>
  <c r="N14"/>
  <c r="N15"/>
  <c r="N16"/>
  <c r="N17"/>
  <c r="N8"/>
  <c r="N9" i="9"/>
  <c r="N10"/>
  <c r="N11"/>
  <c r="N12"/>
  <c r="N13"/>
  <c r="N14"/>
  <c r="N15"/>
  <c r="N16"/>
  <c r="N17"/>
  <c r="N8"/>
  <c r="N9" i="8"/>
  <c r="N10"/>
  <c r="N11"/>
  <c r="N12"/>
  <c r="N13"/>
  <c r="N14"/>
  <c r="N15"/>
  <c r="N16"/>
  <c r="N17"/>
  <c r="N8"/>
  <c r="N9" i="7"/>
  <c r="N10"/>
  <c r="N11"/>
  <c r="N12"/>
  <c r="N13"/>
  <c r="N14"/>
  <c r="N15"/>
  <c r="N16"/>
  <c r="N17"/>
  <c r="N8"/>
  <c r="N9" i="6"/>
  <c r="N10"/>
  <c r="N11"/>
  <c r="N12"/>
  <c r="N13"/>
  <c r="N14"/>
  <c r="N15"/>
  <c r="N16"/>
  <c r="N17"/>
  <c r="N8"/>
  <c r="N9" i="5"/>
  <c r="N10"/>
  <c r="N11"/>
  <c r="N12"/>
  <c r="N13"/>
  <c r="N14"/>
  <c r="N15"/>
  <c r="N16"/>
  <c r="N17"/>
  <c r="N8"/>
  <c r="N9" i="4"/>
  <c r="N10"/>
  <c r="N11"/>
  <c r="N12"/>
  <c r="N13"/>
  <c r="N14"/>
  <c r="N15"/>
  <c r="N16"/>
  <c r="N17"/>
  <c r="N8"/>
  <c r="N9" i="3"/>
  <c r="N10"/>
  <c r="N11"/>
  <c r="N12"/>
  <c r="N13"/>
  <c r="N14"/>
  <c r="N15"/>
  <c r="N16"/>
  <c r="N17"/>
  <c r="N8"/>
  <c r="N9" i="2"/>
  <c r="N10"/>
  <c r="N11"/>
  <c r="N12"/>
  <c r="N13"/>
  <c r="N14"/>
  <c r="N15"/>
  <c r="N16"/>
  <c r="N17"/>
  <c r="N8"/>
  <c r="M13" i="13"/>
  <c r="M14"/>
  <c r="M15"/>
  <c r="M16"/>
  <c r="M17"/>
  <c r="C5" l="1"/>
  <c r="M12"/>
  <c r="M11"/>
  <c r="M10"/>
  <c r="M9"/>
  <c r="M8"/>
  <c r="O17" i="12"/>
  <c r="O16"/>
  <c r="O15"/>
  <c r="O14"/>
  <c r="O13"/>
  <c r="O12"/>
  <c r="O11"/>
  <c r="O10"/>
  <c r="O9"/>
  <c r="O8"/>
  <c r="C5"/>
  <c r="O17" i="11"/>
  <c r="O16"/>
  <c r="O15"/>
  <c r="O14"/>
  <c r="O13"/>
  <c r="O12"/>
  <c r="O11"/>
  <c r="O10"/>
  <c r="O9"/>
  <c r="O8"/>
  <c r="C5"/>
  <c r="O17" i="10"/>
  <c r="O16"/>
  <c r="O15"/>
  <c r="O14"/>
  <c r="O13"/>
  <c r="O12"/>
  <c r="O11"/>
  <c r="O10"/>
  <c r="O9"/>
  <c r="O8"/>
  <c r="C5"/>
  <c r="O17" i="9"/>
  <c r="O16"/>
  <c r="O15"/>
  <c r="O14"/>
  <c r="O13"/>
  <c r="O12"/>
  <c r="O11"/>
  <c r="O10"/>
  <c r="O9"/>
  <c r="O8"/>
  <c r="C5"/>
  <c r="O17" i="8"/>
  <c r="O16"/>
  <c r="O15"/>
  <c r="O14"/>
  <c r="O13"/>
  <c r="O12"/>
  <c r="O11"/>
  <c r="O10"/>
  <c r="O9"/>
  <c r="O8"/>
  <c r="C4"/>
  <c r="O17" i="7"/>
  <c r="O16"/>
  <c r="O15"/>
  <c r="O14"/>
  <c r="O13"/>
  <c r="O12"/>
  <c r="O11"/>
  <c r="O10"/>
  <c r="O9"/>
  <c r="O8"/>
  <c r="C4"/>
  <c r="O17" i="6"/>
  <c r="O16"/>
  <c r="O15"/>
  <c r="O14"/>
  <c r="O13"/>
  <c r="O12"/>
  <c r="O11"/>
  <c r="O10"/>
  <c r="O9"/>
  <c r="O8"/>
  <c r="C4"/>
  <c r="C5" i="5"/>
  <c r="C5" i="4"/>
  <c r="C5" i="2"/>
  <c r="C5" i="3"/>
  <c r="O17" i="2"/>
  <c r="O16"/>
  <c r="O15"/>
  <c r="O14"/>
  <c r="O13"/>
  <c r="O12"/>
  <c r="O11"/>
  <c r="O10"/>
  <c r="O9"/>
  <c r="O8"/>
</calcChain>
</file>

<file path=xl/sharedStrings.xml><?xml version="1.0" encoding="utf-8"?>
<sst xmlns="http://schemas.openxmlformats.org/spreadsheetml/2006/main" count="901" uniqueCount="47">
  <si>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</si>
  <si>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</si>
  <si>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</si>
  <si>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</si>
  <si>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</si>
  <si>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</si>
  <si>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</si>
  <si>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</si>
  <si>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</si>
  <si>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</si>
  <si>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</si>
  <si>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</si>
  <si>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</si>
  <si>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Nom</t>
  </si>
  <si>
    <t>Prénom</t>
  </si>
  <si>
    <t>Sexe</t>
  </si>
  <si>
    <t>Date de Naissance</t>
  </si>
  <si>
    <t>Date d'Entrée</t>
  </si>
  <si>
    <t>Salaire de base</t>
  </si>
  <si>
    <t>Rémunération brute</t>
  </si>
  <si>
    <t>Charges patronales</t>
  </si>
  <si>
    <t>Masse salariale</t>
  </si>
  <si>
    <t>Mois</t>
  </si>
  <si>
    <t>Age</t>
  </si>
  <si>
    <t>Nombre</t>
  </si>
  <si>
    <t>Nom1</t>
  </si>
  <si>
    <t>Prenom1</t>
  </si>
  <si>
    <t>M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</si>
  <si>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</si>
  <si>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</si>
  <si>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</si>
  <si>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</si>
  <si>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</si>
  <si>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</si>
  <si>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</si>
  <si>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</si>
  <si>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</si>
  <si>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</si>
  <si>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F</t>
  </si>
  <si>
    <t>Nom7</t>
  </si>
  <si>
    <t>Prenom7</t>
  </si>
  <si>
    <t>Nom8</t>
  </si>
  <si>
    <t>Prenom8</t>
  </si>
  <si>
    <t>Nom9</t>
  </si>
  <si>
    <t>Prenom9</t>
  </si>
  <si>
    <t>Nom10</t>
  </si>
  <si>
    <t>Prenom10</t>
  </si>
</sst>
</file>

<file path=xl/styles.xml><?xml version="1.0" encoding="utf-8"?>
<styleSheet xmlns="http://schemas.openxmlformats.org/spreadsheetml/2006/main">
  <fonts count="5">
    <font>
      <sz val="11"/>
      <color theme="1"/>
      <name val="Verdana"/>
      <family val="2"/>
    </font>
    <font>
      <sz val="15"/>
      <color theme="1"/>
      <name val="Verdana"/>
      <family val="2"/>
    </font>
    <font>
      <sz val="10"/>
      <color theme="1"/>
      <name val="Verdana"/>
      <family val="2"/>
    </font>
    <font>
      <sz val="11"/>
      <color rgb="FF000000"/>
      <name val="Verdana"/>
      <family val="2"/>
    </font>
    <font>
      <b/>
      <sz val="11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3" fontId="0" fillId="0" borderId="1" xfId="0" applyNumberFormat="1" applyBorder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3" fontId="2" fillId="0" borderId="0" xfId="0" applyNumberFormat="1" applyFont="1" applyAlignment="1">
      <alignment horizontal="left"/>
    </xf>
    <xf numFmtId="14" fontId="1" fillId="0" borderId="0" xfId="0" applyNumberFormat="1" applyFont="1" applyBorder="1"/>
    <xf numFmtId="0" fontId="0" fillId="0" borderId="0" xfId="0" applyBorder="1"/>
    <xf numFmtId="14" fontId="0" fillId="0" borderId="0" xfId="0" applyNumberFormat="1" applyBorder="1"/>
    <xf numFmtId="3" fontId="0" fillId="0" borderId="0" xfId="0" applyNumberFormat="1" applyBorder="1"/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left"/>
    </xf>
    <xf numFmtId="14" fontId="4" fillId="0" borderId="2" xfId="0" applyNumberFormat="1" applyFont="1" applyBorder="1"/>
    <xf numFmtId="0" fontId="4" fillId="0" borderId="2" xfId="0" applyFont="1" applyBorder="1"/>
    <xf numFmtId="3" fontId="4" fillId="0" borderId="2" xfId="0" applyNumberFormat="1" applyFont="1" applyBorder="1"/>
    <xf numFmtId="14" fontId="2" fillId="2" borderId="0" xfId="0" applyNumberFormat="1" applyFont="1" applyFill="1" applyAlignment="1">
      <alignment horizontal="left"/>
    </xf>
    <xf numFmtId="0" fontId="2" fillId="2" borderId="0" xfId="0" applyFont="1" applyFill="1" applyAlignment="1">
      <alignment horizontal="left"/>
    </xf>
    <xf numFmtId="3" fontId="2" fillId="2" borderId="0" xfId="0" applyNumberFormat="1" applyFont="1" applyFill="1" applyAlignment="1">
      <alignment horizontal="left"/>
    </xf>
    <xf numFmtId="1" fontId="2" fillId="2" borderId="0" xfId="0" applyNumberFormat="1" applyFont="1" applyFill="1" applyAlignment="1">
      <alignment horizontal="left"/>
    </xf>
    <xf numFmtId="14" fontId="2" fillId="0" borderId="3" xfId="0" applyNumberFormat="1" applyFont="1" applyBorder="1" applyAlignment="1">
      <alignment horizontal="left"/>
    </xf>
    <xf numFmtId="0" fontId="2" fillId="0" borderId="3" xfId="0" applyFont="1" applyBorder="1" applyAlignment="1">
      <alignment horizontal="left"/>
    </xf>
    <xf numFmtId="3" fontId="2" fillId="0" borderId="3" xfId="0" applyNumberFormat="1" applyFont="1" applyBorder="1" applyAlignment="1">
      <alignment horizontal="left"/>
    </xf>
    <xf numFmtId="1" fontId="2" fillId="0" borderId="3" xfId="0" applyNumberFormat="1" applyFont="1" applyBorder="1" applyAlignment="1">
      <alignment horizontal="left"/>
    </xf>
  </cellXfs>
  <cellStyles count="1">
    <cellStyle name="Normal" xfId="0" builtinId="0"/>
  </cellStyles>
  <dxfs count="1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yy"/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color theme="1"/>
      </font>
      <border>
        <top style="thin">
          <color auto="1"/>
        </top>
        <bottom style="thin">
          <color auto="1"/>
        </bottom>
      </border>
    </dxf>
    <dxf>
      <font>
        <color theme="1" tint="0.34998626667073579"/>
      </font>
      <border>
        <top style="thin">
          <color theme="0" tint="-0.14996795556505021"/>
        </top>
        <bottom style="thin">
          <color theme="0" tint="-0.14996795556505021"/>
        </bottom>
        <horizontal style="thin">
          <color theme="0" tint="-0.14996795556505021"/>
        </horizontal>
      </border>
    </dxf>
  </dxfs>
  <tableStyles count="1" defaultTableStyle="TableStyleMedium2" defaultPivotStyle="PivotStyleLight16">
    <tableStyle name="Style de tableau 1" pivot="0" count="2">
      <tableStyleElement type="wholeTable" dxfId="185"/>
      <tableStyleElement type="headerRow" dxfId="18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4" sel="1" val="0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3</xdr:row>
      <xdr:rowOff>152400</xdr:rowOff>
    </xdr:from>
    <xdr:to>
      <xdr:col>4</xdr:col>
      <xdr:colOff>419100</xdr:colOff>
      <xdr:row>5</xdr:row>
      <xdr:rowOff>95250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90900" y="6953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1</xdr:row>
      <xdr:rowOff>9525</xdr:rowOff>
    </xdr:from>
    <xdr:to>
      <xdr:col>3</xdr:col>
      <xdr:colOff>704850</xdr:colOff>
      <xdr:row>3</xdr:row>
      <xdr:rowOff>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81225" y="9525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657225</xdr:colOff>
      <xdr:row>2</xdr:row>
      <xdr:rowOff>171450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85725</xdr:rowOff>
    </xdr:from>
    <xdr:to>
      <xdr:col>3</xdr:col>
      <xdr:colOff>657225</xdr:colOff>
      <xdr:row>2</xdr:row>
      <xdr:rowOff>66675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8572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133350</xdr:rowOff>
    </xdr:from>
    <xdr:to>
      <xdr:col>3</xdr:col>
      <xdr:colOff>657225</xdr:colOff>
      <xdr:row>2</xdr:row>
      <xdr:rowOff>114300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3335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1</xdr:row>
      <xdr:rowOff>114300</xdr:rowOff>
    </xdr:from>
    <xdr:to>
      <xdr:col>3</xdr:col>
      <xdr:colOff>647700</xdr:colOff>
      <xdr:row>3</xdr:row>
      <xdr:rowOff>95250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52475" y="1143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114300</xdr:rowOff>
    </xdr:from>
    <xdr:to>
      <xdr:col>3</xdr:col>
      <xdr:colOff>657225</xdr:colOff>
      <xdr:row>3</xdr:row>
      <xdr:rowOff>95250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143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</xdr:row>
      <xdr:rowOff>104775</xdr:rowOff>
    </xdr:from>
    <xdr:to>
      <xdr:col>3</xdr:col>
      <xdr:colOff>695325</xdr:colOff>
      <xdr:row>3</xdr:row>
      <xdr:rowOff>85725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0100" y="10477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</xdr:row>
      <xdr:rowOff>104775</xdr:rowOff>
    </xdr:from>
    <xdr:to>
      <xdr:col>3</xdr:col>
      <xdr:colOff>695325</xdr:colOff>
      <xdr:row>3</xdr:row>
      <xdr:rowOff>85725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0100" y="10477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85725</xdr:rowOff>
    </xdr:from>
    <xdr:to>
      <xdr:col>3</xdr:col>
      <xdr:colOff>657225</xdr:colOff>
      <xdr:row>3</xdr:row>
      <xdr:rowOff>66675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8572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B%20RH-2015/Tdb%20RH%20Pa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onnees bas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ECAP ANNUEL"/>
      <sheetName val="Analyse"/>
      <sheetName val="Tdb RH"/>
      <sheetName val="Service"/>
      <sheetName val="Departement"/>
      <sheetName val="Direction"/>
      <sheetName val="Analyse Direction"/>
      <sheetName val="Tdb Direction"/>
      <sheetName val="Tdb RH Paie"/>
    </sheetNames>
    <definedNames>
      <definedName name="choixfeuill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ables/table1.xml><?xml version="1.0" encoding="utf-8"?>
<table xmlns="http://schemas.openxmlformats.org/spreadsheetml/2006/main" id="9" name="Paie1" displayName="Paie1" ref="C7:O17" totalsRowShown="0" dataDxfId="183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82"/>
    <tableColumn id="2" name="Nom" dataDxfId="181"/>
    <tableColumn id="3" name="Prénom" dataDxfId="180"/>
    <tableColumn id="4" name="Sexe" dataDxfId="179"/>
    <tableColumn id="5" name="Date de Naissance" dataDxfId="178"/>
    <tableColumn id="6" name="Date d'Entrée" dataDxfId="177"/>
    <tableColumn id="9" name="Salaire de base" dataDxfId="176"/>
    <tableColumn id="10" name="Rémunération brute" dataDxfId="175"/>
    <tableColumn id="11" name="Charges patronales" dataDxfId="174"/>
    <tableColumn id="12" name="Masse salariale" dataDxfId="173"/>
    <tableColumn id="13" name="Mois" dataDxfId="172">
      <calculatedColumnFormula>PROPER(TEXT($C8,"mmmm"))</calculatedColumnFormula>
    </tableColumn>
    <tableColumn id="14" name="Age" dataDxfId="171">
      <calculatedColumnFormula>YEAR(TODAY())-YEAR($G8)</calculatedColumnFormula>
    </tableColumn>
    <tableColumn id="15" name="Nombre" dataDxfId="170">
      <calculatedColumnFormula>1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0" name="Paie2" displayName="Paie2" ref="C7:O17" totalsRowShown="0" dataDxfId="169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68"/>
    <tableColumn id="2" name="Nom" dataDxfId="167"/>
    <tableColumn id="3" name="Prénom" dataDxfId="166"/>
    <tableColumn id="4" name="Sexe" dataDxfId="165"/>
    <tableColumn id="5" name="Date de Naissance" dataDxfId="164"/>
    <tableColumn id="6" name="Date d'Entrée" dataDxfId="163"/>
    <tableColumn id="10" name="Salaire de base" dataDxfId="162"/>
    <tableColumn id="11" name="Rémunération brute" dataDxfId="161"/>
    <tableColumn id="12" name="Charges patronales" dataDxfId="160"/>
    <tableColumn id="13" name="Masse salariale" dataDxfId="159"/>
    <tableColumn id="14" name="Mois" dataDxfId="158">
      <calculatedColumnFormula>PROPER(TEXT($C8,"mmmm"))</calculatedColumnFormula>
    </tableColumn>
    <tableColumn id="15" name="Age" dataDxfId="157">
      <calculatedColumnFormula>YEAR(TODAY())-YEAR($G8)</calculatedColumnFormula>
    </tableColumn>
    <tableColumn id="16" name="Nombre" dataDxfId="15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1" name="Paie3" displayName="Paie3" ref="C7:O17" totalsRowShown="0" dataDxfId="155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54"/>
    <tableColumn id="2" name="Nom" dataDxfId="153"/>
    <tableColumn id="3" name="Prénom" dataDxfId="152"/>
    <tableColumn id="4" name="Sexe" dataDxfId="151"/>
    <tableColumn id="5" name="Date de Naissance" dataDxfId="150"/>
    <tableColumn id="6" name="Date d'Entrée" dataDxfId="149"/>
    <tableColumn id="9" name="Salaire de base" dataDxfId="148"/>
    <tableColumn id="10" name="Rémunération brute" dataDxfId="147"/>
    <tableColumn id="11" name="Charges patronales" dataDxfId="146"/>
    <tableColumn id="12" name="Masse salariale" dataDxfId="145"/>
    <tableColumn id="13" name="Mois" dataDxfId="144">
      <calculatedColumnFormula>PROPER(TEXT($C8,"mmmm"))</calculatedColumnFormula>
    </tableColumn>
    <tableColumn id="14" name="Age" dataDxfId="143">
      <calculatedColumnFormula>YEAR(TODAY())-YEAR($G8)</calculatedColumnFormula>
    </tableColumn>
    <tableColumn id="15" name="Nombre" dataDxfId="14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2" name="Paie4" displayName="Paie4" ref="C7:O17" totalsRowShown="0" dataDxfId="141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40"/>
    <tableColumn id="2" name="Nom" dataDxfId="139"/>
    <tableColumn id="3" name="Prénom" dataDxfId="138"/>
    <tableColumn id="4" name="Sexe" dataDxfId="137"/>
    <tableColumn id="5" name="Date de Naissance" dataDxfId="136"/>
    <tableColumn id="6" name="Date d'Entrée" dataDxfId="135"/>
    <tableColumn id="10" name="Salaire de base" dataDxfId="134"/>
    <tableColumn id="11" name="Rémunération brute" dataDxfId="133"/>
    <tableColumn id="12" name="Charges patronales" dataDxfId="132"/>
    <tableColumn id="13" name="Masse salariale" dataDxfId="131"/>
    <tableColumn id="14" name="Mois" dataDxfId="130">
      <calculatedColumnFormula>PROPER(TEXT($C8,"mmmm"))</calculatedColumnFormula>
    </tableColumn>
    <tableColumn id="15" name="Age" dataDxfId="129">
      <calculatedColumnFormula>YEAR(TODAY())-YEAR($G8)</calculatedColumnFormula>
    </tableColumn>
    <tableColumn id="16" name="Nombre" dataDxfId="12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C7:O17" totalsRowShown="0" headerRowDxfId="127" dataDxfId="125" headerRowBorderDxfId="126">
  <tableColumns count="13">
    <tableColumn id="1" name="Date" dataDxfId="124"/>
    <tableColumn id="2" name="Nom" dataDxfId="123"/>
    <tableColumn id="3" name="Prénom" dataDxfId="122"/>
    <tableColumn id="4" name="Sexe" dataDxfId="121"/>
    <tableColumn id="5" name="Date de Naissance" dataDxfId="120"/>
    <tableColumn id="6" name="Date d'Entrée" dataDxfId="119"/>
    <tableColumn id="7" name="Salaire de base" dataDxfId="118"/>
    <tableColumn id="13" name="Rémunération brute" dataDxfId="117"/>
    <tableColumn id="8" name="Charges patronales" dataDxfId="116"/>
    <tableColumn id="9" name="Masse salariale" dataDxfId="115"/>
    <tableColumn id="10" name="Mois" dataDxfId="114">
      <calculatedColumnFormula>PROPER(TEXT($C8,"mmmm"))</calculatedColumnFormula>
    </tableColumn>
    <tableColumn id="11" name="Age" dataDxfId="113">
      <calculatedColumnFormula>YEAR(TODAY())-YEAR($G8)</calculatedColumnFormula>
    </tableColumn>
    <tableColumn id="12" name="Nombre" dataDxfId="112">
      <calculatedColumnFormula>1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2" name="Tableau2" displayName="Tableau2" ref="C7:O17" totalsRowShown="0" headerRowDxfId="111" dataDxfId="109" headerRowBorderDxfId="110">
  <tableColumns count="13">
    <tableColumn id="1" name="Date" dataDxfId="108"/>
    <tableColumn id="2" name="Nom" dataDxfId="107"/>
    <tableColumn id="3" name="Prénom" dataDxfId="106"/>
    <tableColumn id="4" name="Sexe" dataDxfId="105"/>
    <tableColumn id="5" name="Date de Naissance" dataDxfId="104"/>
    <tableColumn id="6" name="Date d'Entrée" dataDxfId="103"/>
    <tableColumn id="11" name="Salaire de base" dataDxfId="102"/>
    <tableColumn id="7" name="Rémunération brute" dataDxfId="101"/>
    <tableColumn id="13" name="Charges patronales" dataDxfId="100"/>
    <tableColumn id="14" name="Masse salariale" dataDxfId="99"/>
    <tableColumn id="15" name="Mois" dataDxfId="98">
      <calculatedColumnFormula>PROPER(TEXT($C8,"mmmm"))</calculatedColumnFormula>
    </tableColumn>
    <tableColumn id="16" name="Age" dataDxfId="97">
      <calculatedColumnFormula>YEAR(TODAY())-YEAR($G8)</calculatedColumnFormula>
    </tableColumn>
    <tableColumn id="17" name="Nombre" dataDxfId="96">
      <calculatedColumnFormula>1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3" name="Tableau3" displayName="Tableau3" ref="C7:O17" totalsRowShown="0" headerRowDxfId="95" dataDxfId="93" headerRowBorderDxfId="94">
  <tableColumns count="13">
    <tableColumn id="1" name="Date" dataDxfId="92"/>
    <tableColumn id="2" name="Nom" dataDxfId="91"/>
    <tableColumn id="3" name="Prénom" dataDxfId="90"/>
    <tableColumn id="4" name="Sexe" dataDxfId="89"/>
    <tableColumn id="5" name="Date de Naissance" dataDxfId="88"/>
    <tableColumn id="6" name="Date d'Entrée" dataDxfId="87"/>
    <tableColumn id="11" name="Salaire de base" dataDxfId="86"/>
    <tableColumn id="7" name="Rémunération brute" dataDxfId="85"/>
    <tableColumn id="13" name="Charges patronales" dataDxfId="84"/>
    <tableColumn id="14" name="Masse salariale" dataDxfId="83"/>
    <tableColumn id="15" name="Mois" dataDxfId="82">
      <calculatedColumnFormula>PROPER(TEXT($C8,"mmmm"))</calculatedColumnFormula>
    </tableColumn>
    <tableColumn id="16" name="Age" dataDxfId="81">
      <calculatedColumnFormula>YEAR(TODAY())-YEAR($G8)</calculatedColumnFormula>
    </tableColumn>
    <tableColumn id="17" name="Nombre" dataDxfId="80">
      <calculatedColumnFormula>1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4" name="Tableau4" displayName="Tableau4" ref="C7:O17" totalsRowShown="0" headerRowDxfId="79" dataDxfId="77" headerRowBorderDxfId="78">
  <tableColumns count="13">
    <tableColumn id="1" name="Date" dataDxfId="76"/>
    <tableColumn id="2" name="Nom" dataDxfId="75"/>
    <tableColumn id="3" name="Prénom" dataDxfId="74"/>
    <tableColumn id="4" name="Sexe" dataDxfId="73"/>
    <tableColumn id="5" name="Date de Naissance" dataDxfId="72"/>
    <tableColumn id="6" name="Date d'Entrée" dataDxfId="71"/>
    <tableColumn id="11" name="Salaire de base" dataDxfId="70"/>
    <tableColumn id="7" name="Rémunération brute" dataDxfId="69"/>
    <tableColumn id="13" name="Charges patronales" dataDxfId="68"/>
    <tableColumn id="14" name="Masse salariale" dataDxfId="67"/>
    <tableColumn id="15" name="Mois" dataDxfId="66">
      <calculatedColumnFormula>PROPER(TEXT($C8,"mmmm"))</calculatedColumnFormula>
    </tableColumn>
    <tableColumn id="16" name="Age" dataDxfId="65">
      <calculatedColumnFormula>YEAR(TODAY())-YEAR($G8)</calculatedColumnFormula>
    </tableColumn>
    <tableColumn id="17" name="Nombre" dataDxfId="64">
      <calculatedColumnFormula>1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5" name="Tableau5" displayName="Tableau5" ref="C7:O17" totalsRowShown="0" headerRowDxfId="63" dataDxfId="61" headerRowBorderDxfId="62">
  <tableColumns count="13">
    <tableColumn id="1" name="Date" dataDxfId="60"/>
    <tableColumn id="2" name="Nom" dataDxfId="59"/>
    <tableColumn id="3" name="Prénom" dataDxfId="58"/>
    <tableColumn id="4" name="Sexe" dataDxfId="57"/>
    <tableColumn id="5" name="Date de Naissance" dataDxfId="56"/>
    <tableColumn id="6" name="Date d'Entrée" dataDxfId="55"/>
    <tableColumn id="10" name="Salaire de base" dataDxfId="54"/>
    <tableColumn id="7" name="Rémunération brute" dataDxfId="53"/>
    <tableColumn id="11" name="Charges patronales" dataDxfId="52"/>
    <tableColumn id="12" name="Masse salariale" dataDxfId="51"/>
    <tableColumn id="13" name="Mois" dataDxfId="50">
      <calculatedColumnFormula>PROPER(TEXT($C8,"mmmm"))</calculatedColumnFormula>
    </tableColumn>
    <tableColumn id="14" name="Age" dataDxfId="49">
      <calculatedColumnFormula>YEAR(TODAY())-YEAR($G8)</calculatedColumnFormula>
    </tableColumn>
    <tableColumn id="15" name="Nombre" dataDxfId="48">
      <calculatedColumnFormula>1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6" name="Tableau6" displayName="Tableau6" ref="C7:O17" totalsRowShown="0" headerRowDxfId="47" dataDxfId="45" headerRowBorderDxfId="46">
  <tableColumns count="13">
    <tableColumn id="1" name="Date" dataDxfId="44"/>
    <tableColumn id="2" name="Nom" dataDxfId="43"/>
    <tableColumn id="3" name="Prénom" dataDxfId="42"/>
    <tableColumn id="4" name="Sexe" dataDxfId="41"/>
    <tableColumn id="5" name="Date de Naissance" dataDxfId="40"/>
    <tableColumn id="6" name="Date d'Entrée" dataDxfId="39"/>
    <tableColumn id="11" name="Salaire de base" dataDxfId="38"/>
    <tableColumn id="7" name="Rémunération brute" dataDxfId="37"/>
    <tableColumn id="13" name="Charges patronales" dataDxfId="36"/>
    <tableColumn id="14" name="Masse salariale" dataDxfId="35"/>
    <tableColumn id="15" name="Mois" dataDxfId="34">
      <calculatedColumnFormula>PROPER(TEXT($C8,"mmmm"))</calculatedColumnFormula>
    </tableColumn>
    <tableColumn id="16" name="Age" dataDxfId="33">
      <calculatedColumnFormula>YEAR(TODAY())-YEAR($G8)</calculatedColumnFormula>
    </tableColumn>
    <tableColumn id="17" name="Nombre" dataDxfId="32">
      <calculatedColumnFormula>1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7" name="Tableau7" displayName="Tableau7" ref="C7:O17" totalsRowShown="0" headerRowDxfId="31" dataDxfId="29" headerRowBorderDxfId="30">
  <tableColumns count="13">
    <tableColumn id="1" name="Date" dataDxfId="28"/>
    <tableColumn id="2" name="Nom" dataDxfId="27"/>
    <tableColumn id="3" name="Prénom" dataDxfId="26"/>
    <tableColumn id="4" name="Sexe" dataDxfId="25"/>
    <tableColumn id="5" name="Date de Naissance" dataDxfId="24"/>
    <tableColumn id="6" name="Date d'Entrée" dataDxfId="23"/>
    <tableColumn id="11" name="Salaire de base" dataDxfId="22"/>
    <tableColumn id="7" name="Rémunération brute" dataDxfId="21"/>
    <tableColumn id="13" name="Charges patronales" dataDxfId="20"/>
    <tableColumn id="14" name="Masse salariale" dataDxfId="19"/>
    <tableColumn id="15" name="Mois" dataDxfId="18">
      <calculatedColumnFormula>PROPER(TEXT($C8,"mmmm"))</calculatedColumnFormula>
    </tableColumn>
    <tableColumn id="16" name="Age" dataDxfId="17">
      <calculatedColumnFormula>YEAR(TODAY())-YEAR($G8)</calculatedColumnFormula>
    </tableColumn>
    <tableColumn id="17" name="Nombre" dataDxfId="16">
      <calculatedColumnFormula>1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8" name="Tableau8" displayName="Tableau8" ref="C7:O17" totalsRowShown="0" headerRowDxfId="15" dataDxfId="13" headerRowBorderDxfId="14">
  <tableColumns count="13">
    <tableColumn id="1" name="Date" dataDxfId="12"/>
    <tableColumn id="2" name="Nom" dataDxfId="11"/>
    <tableColumn id="3" name="Prénom" dataDxfId="10"/>
    <tableColumn id="4" name="Sexe" dataDxfId="9"/>
    <tableColumn id="5" name="Date de Naissance" dataDxfId="8"/>
    <tableColumn id="6" name="Date d'Entrée" dataDxfId="7"/>
    <tableColumn id="11" name="Salaire de base" dataDxfId="6"/>
    <tableColumn id="7" name="Rémunération brute" dataDxfId="5"/>
    <tableColumn id="12" name="Charges patronales" dataDxfId="4">
      <calculatedColumnFormula>PROPER(TEXT($C8,"mmmm"))</calculatedColumnFormula>
    </tableColumn>
    <tableColumn id="13" name="Masse salariale" dataDxfId="3">
      <calculatedColumnFormula>YEAR(TODAY())-YEAR($G8)</calculatedColumnFormula>
    </tableColumn>
    <tableColumn id="14" name="Mois" dataDxfId="2">
      <calculatedColumnFormula>1</calculatedColumnFormula>
    </tableColumn>
    <tableColumn id="8" name="Age" dataDxfId="1">
      <calculatedColumnFormula>YEAR(TODAY())-YEAR($G8)</calculatedColumnFormula>
    </tableColumn>
    <tableColumn id="9" name="Nomb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2:K14"/>
  <sheetViews>
    <sheetView workbookViewId="0">
      <selection activeCell="A6" sqref="A6"/>
    </sheetView>
  </sheetViews>
  <sheetFormatPr baseColWidth="10" defaultRowHeight="13.8"/>
  <cols>
    <col min="8" max="11" width="0" hidden="1" customWidth="1"/>
  </cols>
  <sheetData>
    <row r="2" spans="8:11">
      <c r="H2">
        <v>1</v>
      </c>
    </row>
    <row r="3" spans="8:11">
      <c r="K3" t="s">
        <v>0</v>
      </c>
    </row>
    <row r="4" spans="8:11">
      <c r="K4" t="s">
        <v>1</v>
      </c>
    </row>
    <row r="5" spans="8:11">
      <c r="K5" t="s">
        <v>2</v>
      </c>
    </row>
    <row r="6" spans="8:11">
      <c r="K6" t="s">
        <v>3</v>
      </c>
    </row>
    <row r="7" spans="8:11">
      <c r="K7" t="s">
        <v>4</v>
      </c>
    </row>
    <row r="8" spans="8:11">
      <c r="K8" t="s">
        <v>5</v>
      </c>
    </row>
    <row r="9" spans="8:11">
      <c r="K9" t="s">
        <v>6</v>
      </c>
    </row>
    <row r="10" spans="8:11">
      <c r="K10" t="s">
        <v>7</v>
      </c>
    </row>
    <row r="11" spans="8:11">
      <c r="K11" t="s">
        <v>8</v>
      </c>
    </row>
    <row r="12" spans="8:11">
      <c r="K12" t="s">
        <v>9</v>
      </c>
    </row>
    <row r="13" spans="8:11">
      <c r="K13" t="s">
        <v>10</v>
      </c>
    </row>
    <row r="14" spans="8:11">
      <c r="K14" t="s">
        <v>11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C1:O121"/>
  <sheetViews>
    <sheetView tabSelected="1" zoomScale="53" zoomScaleNormal="53" workbookViewId="0">
      <selection activeCell="C3" sqref="C3"/>
    </sheetView>
  </sheetViews>
  <sheetFormatPr baseColWidth="10" defaultRowHeight="13.8"/>
  <sheetData>
    <row r="1" spans="3:15">
      <c r="C1" s="16" t="s">
        <v>12</v>
      </c>
      <c r="D1" s="17" t="s">
        <v>13</v>
      </c>
      <c r="E1" s="17" t="s">
        <v>14</v>
      </c>
      <c r="F1" s="17" t="s">
        <v>15</v>
      </c>
      <c r="G1" s="16" t="s">
        <v>16</v>
      </c>
      <c r="H1" s="16" t="s">
        <v>17</v>
      </c>
      <c r="I1" s="18" t="s">
        <v>18</v>
      </c>
      <c r="J1" s="18" t="s">
        <v>19</v>
      </c>
      <c r="K1" s="18" t="s">
        <v>20</v>
      </c>
      <c r="L1" s="18" t="s">
        <v>21</v>
      </c>
      <c r="M1" s="17" t="s">
        <v>22</v>
      </c>
      <c r="N1" s="17" t="s">
        <v>23</v>
      </c>
      <c r="O1" s="17" t="s">
        <v>24</v>
      </c>
    </row>
    <row r="2" spans="3:15">
      <c r="C2" s="19">
        <v>41647</v>
      </c>
      <c r="D2" s="20" t="s">
        <v>25</v>
      </c>
      <c r="E2" s="20" t="s">
        <v>26</v>
      </c>
      <c r="F2" s="20" t="s">
        <v>27</v>
      </c>
      <c r="G2" s="19">
        <v>28128</v>
      </c>
      <c r="H2" s="19">
        <v>36892</v>
      </c>
      <c r="I2" s="21">
        <v>5674000</v>
      </c>
      <c r="J2" s="21">
        <v>6808800</v>
      </c>
      <c r="K2" s="21">
        <v>680880</v>
      </c>
      <c r="L2" s="21">
        <v>7489680</v>
      </c>
      <c r="M2" s="20" t="str">
        <f t="shared" ref="M2:M65" si="0">PROPER(TEXT($C2,"mmmm"))</f>
        <v>Janvier</v>
      </c>
      <c r="N2" s="22">
        <f t="shared" ref="N2:N65" ca="1" si="1">YEAR(TODAY())-YEAR($G2)</f>
        <v>38</v>
      </c>
      <c r="O2" s="20">
        <f>1</f>
        <v>1</v>
      </c>
    </row>
    <row r="3" spans="3:15">
      <c r="C3" s="7">
        <v>41670</v>
      </c>
      <c r="D3" s="8" t="s">
        <v>28</v>
      </c>
      <c r="E3" s="8" t="s">
        <v>29</v>
      </c>
      <c r="F3" s="8" t="s">
        <v>27</v>
      </c>
      <c r="G3" s="7">
        <v>25756</v>
      </c>
      <c r="H3" s="7">
        <v>36893</v>
      </c>
      <c r="I3" s="9">
        <v>9996000</v>
      </c>
      <c r="J3" s="9">
        <v>10995600</v>
      </c>
      <c r="K3" s="9">
        <v>1319472</v>
      </c>
      <c r="L3" s="9">
        <v>12315072</v>
      </c>
      <c r="M3" s="8" t="str">
        <f t="shared" si="0"/>
        <v>Janvier</v>
      </c>
      <c r="N3" s="15">
        <f t="shared" ca="1" si="1"/>
        <v>45</v>
      </c>
      <c r="O3" s="8">
        <f>1</f>
        <v>1</v>
      </c>
    </row>
    <row r="4" spans="3:15">
      <c r="C4" s="19">
        <v>41670</v>
      </c>
      <c r="D4" s="20" t="s">
        <v>30</v>
      </c>
      <c r="E4" s="20" t="s">
        <v>31</v>
      </c>
      <c r="F4" s="20" t="s">
        <v>27</v>
      </c>
      <c r="G4" s="19">
        <v>25615</v>
      </c>
      <c r="H4" s="19">
        <v>36894</v>
      </c>
      <c r="I4" s="21">
        <v>9707000</v>
      </c>
      <c r="J4" s="21">
        <v>11648400</v>
      </c>
      <c r="K4" s="21">
        <v>1164840</v>
      </c>
      <c r="L4" s="21">
        <v>12813240</v>
      </c>
      <c r="M4" s="20" t="str">
        <f t="shared" si="0"/>
        <v>Janvier</v>
      </c>
      <c r="N4" s="22">
        <f t="shared" ca="1" si="1"/>
        <v>45</v>
      </c>
      <c r="O4" s="20">
        <f>1</f>
        <v>1</v>
      </c>
    </row>
    <row r="5" spans="3:15">
      <c r="C5" s="7">
        <v>41670</v>
      </c>
      <c r="D5" s="8" t="s">
        <v>32</v>
      </c>
      <c r="E5" s="8" t="s">
        <v>33</v>
      </c>
      <c r="F5" s="8" t="s">
        <v>27</v>
      </c>
      <c r="G5" s="7">
        <v>26719</v>
      </c>
      <c r="H5" s="7">
        <v>36895</v>
      </c>
      <c r="I5" s="9">
        <v>6480000</v>
      </c>
      <c r="J5" s="9">
        <v>7128000.0000000009</v>
      </c>
      <c r="K5" s="9">
        <v>926640.00000000012</v>
      </c>
      <c r="L5" s="9">
        <v>8054640.0000000009</v>
      </c>
      <c r="M5" s="8" t="str">
        <f t="shared" si="0"/>
        <v>Janvier</v>
      </c>
      <c r="N5" s="15">
        <f t="shared" ca="1" si="1"/>
        <v>42</v>
      </c>
      <c r="O5" s="8">
        <f>1</f>
        <v>1</v>
      </c>
    </row>
    <row r="6" spans="3:15">
      <c r="C6" s="19">
        <v>41670</v>
      </c>
      <c r="D6" s="20" t="s">
        <v>34</v>
      </c>
      <c r="E6" s="20" t="s">
        <v>35</v>
      </c>
      <c r="F6" s="20" t="s">
        <v>27</v>
      </c>
      <c r="G6" s="19">
        <v>26920</v>
      </c>
      <c r="H6" s="19">
        <v>36896</v>
      </c>
      <c r="I6" s="21">
        <v>2347000</v>
      </c>
      <c r="J6" s="21">
        <v>2581700</v>
      </c>
      <c r="K6" s="21">
        <v>361438</v>
      </c>
      <c r="L6" s="21">
        <v>2943138</v>
      </c>
      <c r="M6" s="20" t="str">
        <f t="shared" si="0"/>
        <v>Janvier</v>
      </c>
      <c r="N6" s="22">
        <f t="shared" ca="1" si="1"/>
        <v>42</v>
      </c>
      <c r="O6" s="20">
        <f>1</f>
        <v>1</v>
      </c>
    </row>
    <row r="7" spans="3:15">
      <c r="C7" s="7">
        <v>41670</v>
      </c>
      <c r="D7" s="8" t="s">
        <v>36</v>
      </c>
      <c r="E7" s="8" t="s">
        <v>37</v>
      </c>
      <c r="F7" s="8" t="s">
        <v>38</v>
      </c>
      <c r="G7" s="7">
        <v>25953</v>
      </c>
      <c r="H7" s="7">
        <v>36897</v>
      </c>
      <c r="I7" s="9">
        <v>8916000</v>
      </c>
      <c r="J7" s="9">
        <v>9807600</v>
      </c>
      <c r="K7" s="9">
        <v>1471140</v>
      </c>
      <c r="L7" s="9">
        <v>11278740</v>
      </c>
      <c r="M7" s="8" t="str">
        <f t="shared" si="0"/>
        <v>Janvier</v>
      </c>
      <c r="N7" s="15">
        <f t="shared" ca="1" si="1"/>
        <v>44</v>
      </c>
      <c r="O7" s="8">
        <f>1</f>
        <v>1</v>
      </c>
    </row>
    <row r="8" spans="3:15">
      <c r="C8" s="19">
        <v>41670</v>
      </c>
      <c r="D8" s="20" t="s">
        <v>39</v>
      </c>
      <c r="E8" s="20" t="s">
        <v>40</v>
      </c>
      <c r="F8" s="20" t="s">
        <v>27</v>
      </c>
      <c r="G8" s="19">
        <v>30121</v>
      </c>
      <c r="H8" s="19">
        <v>36898</v>
      </c>
      <c r="I8" s="21">
        <v>2922000</v>
      </c>
      <c r="J8" s="21">
        <v>3798600</v>
      </c>
      <c r="K8" s="21">
        <v>379860</v>
      </c>
      <c r="L8" s="21">
        <v>4178460</v>
      </c>
      <c r="M8" s="20" t="str">
        <f t="shared" si="0"/>
        <v>Janvier</v>
      </c>
      <c r="N8" s="22">
        <f t="shared" ca="1" si="1"/>
        <v>33</v>
      </c>
      <c r="O8" s="20">
        <f>1</f>
        <v>1</v>
      </c>
    </row>
    <row r="9" spans="3:15">
      <c r="C9" s="7">
        <v>41670</v>
      </c>
      <c r="D9" s="8" t="s">
        <v>41</v>
      </c>
      <c r="E9" s="8" t="s">
        <v>42</v>
      </c>
      <c r="F9" s="8" t="s">
        <v>27</v>
      </c>
      <c r="G9" s="7">
        <v>29969</v>
      </c>
      <c r="H9" s="7">
        <v>36899</v>
      </c>
      <c r="I9" s="9">
        <v>7491000</v>
      </c>
      <c r="J9" s="9">
        <v>9738300</v>
      </c>
      <c r="K9" s="9">
        <v>1168596</v>
      </c>
      <c r="L9" s="9">
        <v>10906896</v>
      </c>
      <c r="M9" s="8" t="str">
        <f t="shared" si="0"/>
        <v>Janvier</v>
      </c>
      <c r="N9" s="15">
        <f t="shared" ca="1" si="1"/>
        <v>33</v>
      </c>
      <c r="O9" s="8">
        <f>1</f>
        <v>1</v>
      </c>
    </row>
    <row r="10" spans="3:15">
      <c r="C10" s="19">
        <v>41670</v>
      </c>
      <c r="D10" s="20" t="s">
        <v>43</v>
      </c>
      <c r="E10" s="20" t="s">
        <v>44</v>
      </c>
      <c r="F10" s="20" t="s">
        <v>27</v>
      </c>
      <c r="G10" s="19">
        <v>29092</v>
      </c>
      <c r="H10" s="19">
        <v>36900</v>
      </c>
      <c r="I10" s="21">
        <v>908000</v>
      </c>
      <c r="J10" s="21">
        <v>1180400</v>
      </c>
      <c r="K10" s="21">
        <v>141648</v>
      </c>
      <c r="L10" s="21">
        <v>1322048</v>
      </c>
      <c r="M10" s="20" t="str">
        <f t="shared" si="0"/>
        <v>Janvier</v>
      </c>
      <c r="N10" s="22">
        <f t="shared" ca="1" si="1"/>
        <v>36</v>
      </c>
      <c r="O10" s="20">
        <f>1</f>
        <v>1</v>
      </c>
    </row>
    <row r="11" spans="3:15">
      <c r="C11" s="23">
        <v>41670</v>
      </c>
      <c r="D11" s="24" t="s">
        <v>45</v>
      </c>
      <c r="E11" s="24" t="s">
        <v>46</v>
      </c>
      <c r="F11" s="24" t="s">
        <v>38</v>
      </c>
      <c r="G11" s="23">
        <v>29565</v>
      </c>
      <c r="H11" s="23">
        <v>36901</v>
      </c>
      <c r="I11" s="25">
        <v>4520000</v>
      </c>
      <c r="J11" s="25">
        <v>4972000</v>
      </c>
      <c r="K11" s="25">
        <v>596640</v>
      </c>
      <c r="L11" s="25">
        <v>5568640</v>
      </c>
      <c r="M11" s="24" t="str">
        <f t="shared" si="0"/>
        <v>Janvier</v>
      </c>
      <c r="N11" s="26">
        <f t="shared" ca="1" si="1"/>
        <v>35</v>
      </c>
      <c r="O11" s="24">
        <f>1</f>
        <v>1</v>
      </c>
    </row>
    <row r="12" spans="3:15">
      <c r="C12" s="19">
        <v>41698</v>
      </c>
      <c r="D12" s="20" t="s">
        <v>25</v>
      </c>
      <c r="E12" s="20" t="s">
        <v>26</v>
      </c>
      <c r="F12" s="20" t="s">
        <v>27</v>
      </c>
      <c r="G12" s="19">
        <v>28128</v>
      </c>
      <c r="H12" s="19">
        <v>36892</v>
      </c>
      <c r="I12" s="21">
        <v>5674000</v>
      </c>
      <c r="J12" s="21">
        <v>6808800</v>
      </c>
      <c r="K12" s="21">
        <v>680880</v>
      </c>
      <c r="L12" s="21">
        <v>77489680</v>
      </c>
      <c r="M12" s="20" t="str">
        <f t="shared" si="0"/>
        <v>Février</v>
      </c>
      <c r="N12" s="22">
        <f t="shared" ca="1" si="1"/>
        <v>38</v>
      </c>
      <c r="O12" s="20">
        <v>1</v>
      </c>
    </row>
    <row r="13" spans="3:15">
      <c r="C13" s="7">
        <v>41698</v>
      </c>
      <c r="D13" s="8" t="s">
        <v>28</v>
      </c>
      <c r="E13" s="8" t="s">
        <v>29</v>
      </c>
      <c r="F13" s="8" t="s">
        <v>27</v>
      </c>
      <c r="G13" s="7">
        <v>25756</v>
      </c>
      <c r="H13" s="7">
        <v>36893</v>
      </c>
      <c r="I13" s="9">
        <v>9996000</v>
      </c>
      <c r="J13" s="9">
        <v>10995600</v>
      </c>
      <c r="K13" s="9">
        <v>1319472</v>
      </c>
      <c r="L13" s="9">
        <v>12315072</v>
      </c>
      <c r="M13" s="8" t="str">
        <f t="shared" si="0"/>
        <v>Février</v>
      </c>
      <c r="N13" s="15">
        <f t="shared" ca="1" si="1"/>
        <v>45</v>
      </c>
      <c r="O13" s="8">
        <v>1</v>
      </c>
    </row>
    <row r="14" spans="3:15">
      <c r="C14" s="19">
        <v>41698</v>
      </c>
      <c r="D14" s="20" t="s">
        <v>30</v>
      </c>
      <c r="E14" s="20" t="s">
        <v>31</v>
      </c>
      <c r="F14" s="20" t="s">
        <v>27</v>
      </c>
      <c r="G14" s="19">
        <v>25615</v>
      </c>
      <c r="H14" s="19">
        <v>36894</v>
      </c>
      <c r="I14" s="21">
        <v>9707000</v>
      </c>
      <c r="J14" s="21">
        <v>11648400</v>
      </c>
      <c r="K14" s="21">
        <v>1164840</v>
      </c>
      <c r="L14" s="21">
        <v>12813240</v>
      </c>
      <c r="M14" s="20" t="str">
        <f t="shared" si="0"/>
        <v>Février</v>
      </c>
      <c r="N14" s="22">
        <f t="shared" ca="1" si="1"/>
        <v>45</v>
      </c>
      <c r="O14" s="20">
        <v>1</v>
      </c>
    </row>
    <row r="15" spans="3:15">
      <c r="C15" s="7">
        <v>41698</v>
      </c>
      <c r="D15" s="8" t="s">
        <v>32</v>
      </c>
      <c r="E15" s="8" t="s">
        <v>33</v>
      </c>
      <c r="F15" s="8" t="s">
        <v>27</v>
      </c>
      <c r="G15" s="7">
        <v>26719</v>
      </c>
      <c r="H15" s="7">
        <v>36895</v>
      </c>
      <c r="I15" s="9">
        <v>6480000</v>
      </c>
      <c r="J15" s="9">
        <v>7128000.0000000009</v>
      </c>
      <c r="K15" s="9">
        <v>926640.00000000012</v>
      </c>
      <c r="L15" s="9">
        <v>8054640.0000000009</v>
      </c>
      <c r="M15" s="8" t="str">
        <f t="shared" si="0"/>
        <v>Février</v>
      </c>
      <c r="N15" s="15">
        <f t="shared" ca="1" si="1"/>
        <v>42</v>
      </c>
      <c r="O15" s="8">
        <v>1</v>
      </c>
    </row>
    <row r="16" spans="3:15">
      <c r="C16" s="19">
        <v>41698</v>
      </c>
      <c r="D16" s="20" t="s">
        <v>34</v>
      </c>
      <c r="E16" s="20" t="s">
        <v>35</v>
      </c>
      <c r="F16" s="20" t="s">
        <v>27</v>
      </c>
      <c r="G16" s="19">
        <v>26920</v>
      </c>
      <c r="H16" s="19">
        <v>36896</v>
      </c>
      <c r="I16" s="21">
        <v>2347000</v>
      </c>
      <c r="J16" s="21">
        <v>2581700</v>
      </c>
      <c r="K16" s="21">
        <v>361438</v>
      </c>
      <c r="L16" s="21">
        <v>2943138</v>
      </c>
      <c r="M16" s="20" t="str">
        <f t="shared" si="0"/>
        <v>Février</v>
      </c>
      <c r="N16" s="22">
        <f t="shared" ca="1" si="1"/>
        <v>42</v>
      </c>
      <c r="O16" s="20">
        <v>1</v>
      </c>
    </row>
    <row r="17" spans="3:15">
      <c r="C17" s="7">
        <v>41698</v>
      </c>
      <c r="D17" s="8" t="s">
        <v>36</v>
      </c>
      <c r="E17" s="8" t="s">
        <v>37</v>
      </c>
      <c r="F17" s="8" t="s">
        <v>38</v>
      </c>
      <c r="G17" s="7">
        <v>25953</v>
      </c>
      <c r="H17" s="7">
        <v>36897</v>
      </c>
      <c r="I17" s="9">
        <v>8916000</v>
      </c>
      <c r="J17" s="9">
        <v>9807600</v>
      </c>
      <c r="K17" s="9">
        <v>1471140</v>
      </c>
      <c r="L17" s="9">
        <v>11278740</v>
      </c>
      <c r="M17" s="8" t="str">
        <f t="shared" si="0"/>
        <v>Février</v>
      </c>
      <c r="N17" s="15">
        <f t="shared" ca="1" si="1"/>
        <v>44</v>
      </c>
      <c r="O17" s="8">
        <v>1</v>
      </c>
    </row>
    <row r="18" spans="3:15">
      <c r="C18" s="19">
        <v>41698</v>
      </c>
      <c r="D18" s="20" t="s">
        <v>39</v>
      </c>
      <c r="E18" s="20" t="s">
        <v>40</v>
      </c>
      <c r="F18" s="20" t="s">
        <v>27</v>
      </c>
      <c r="G18" s="19">
        <v>30121</v>
      </c>
      <c r="H18" s="19">
        <v>36898</v>
      </c>
      <c r="I18" s="21">
        <v>2922000</v>
      </c>
      <c r="J18" s="21">
        <v>3798600</v>
      </c>
      <c r="K18" s="21">
        <v>379860</v>
      </c>
      <c r="L18" s="21">
        <v>4178460</v>
      </c>
      <c r="M18" s="20" t="str">
        <f t="shared" si="0"/>
        <v>Février</v>
      </c>
      <c r="N18" s="22">
        <f t="shared" ca="1" si="1"/>
        <v>33</v>
      </c>
      <c r="O18" s="20">
        <v>1</v>
      </c>
    </row>
    <row r="19" spans="3:15">
      <c r="C19" s="7">
        <v>41698</v>
      </c>
      <c r="D19" s="8" t="s">
        <v>41</v>
      </c>
      <c r="E19" s="8" t="s">
        <v>42</v>
      </c>
      <c r="F19" s="8" t="s">
        <v>27</v>
      </c>
      <c r="G19" s="7">
        <v>29969</v>
      </c>
      <c r="H19" s="7">
        <v>36899</v>
      </c>
      <c r="I19" s="9">
        <v>7491000</v>
      </c>
      <c r="J19" s="9">
        <v>9738300</v>
      </c>
      <c r="K19" s="9">
        <v>1168596</v>
      </c>
      <c r="L19" s="9">
        <v>10906896</v>
      </c>
      <c r="M19" s="8" t="str">
        <f t="shared" si="0"/>
        <v>Février</v>
      </c>
      <c r="N19" s="15">
        <f t="shared" ca="1" si="1"/>
        <v>33</v>
      </c>
      <c r="O19" s="8">
        <v>1</v>
      </c>
    </row>
    <row r="20" spans="3:15">
      <c r="C20" s="19">
        <v>41698</v>
      </c>
      <c r="D20" s="20" t="s">
        <v>43</v>
      </c>
      <c r="E20" s="20" t="s">
        <v>44</v>
      </c>
      <c r="F20" s="20" t="s">
        <v>27</v>
      </c>
      <c r="G20" s="19">
        <v>29092</v>
      </c>
      <c r="H20" s="19">
        <v>36900</v>
      </c>
      <c r="I20" s="21">
        <v>908000</v>
      </c>
      <c r="J20" s="21">
        <v>1180400</v>
      </c>
      <c r="K20" s="21">
        <v>141648</v>
      </c>
      <c r="L20" s="21">
        <v>1322048</v>
      </c>
      <c r="M20" s="20" t="str">
        <f t="shared" si="0"/>
        <v>Février</v>
      </c>
      <c r="N20" s="22">
        <f t="shared" ca="1" si="1"/>
        <v>36</v>
      </c>
      <c r="O20" s="20">
        <v>1</v>
      </c>
    </row>
    <row r="21" spans="3:15">
      <c r="C21" s="23">
        <v>41698</v>
      </c>
      <c r="D21" s="24" t="s">
        <v>45</v>
      </c>
      <c r="E21" s="24" t="s">
        <v>46</v>
      </c>
      <c r="F21" s="24" t="s">
        <v>38</v>
      </c>
      <c r="G21" s="23">
        <v>29565</v>
      </c>
      <c r="H21" s="23">
        <v>36901</v>
      </c>
      <c r="I21" s="25">
        <v>4520000</v>
      </c>
      <c r="J21" s="25">
        <v>4972000</v>
      </c>
      <c r="K21" s="25">
        <v>596640</v>
      </c>
      <c r="L21" s="25">
        <v>5568640</v>
      </c>
      <c r="M21" s="24" t="str">
        <f t="shared" si="0"/>
        <v>Février</v>
      </c>
      <c r="N21" s="26">
        <f t="shared" ca="1" si="1"/>
        <v>35</v>
      </c>
      <c r="O21" s="24">
        <v>1</v>
      </c>
    </row>
    <row r="22" spans="3:15">
      <c r="C22" s="19">
        <v>41729</v>
      </c>
      <c r="D22" s="20" t="s">
        <v>25</v>
      </c>
      <c r="E22" s="20" t="s">
        <v>26</v>
      </c>
      <c r="F22" s="20" t="s">
        <v>27</v>
      </c>
      <c r="G22" s="19">
        <v>28128</v>
      </c>
      <c r="H22" s="19">
        <v>36892</v>
      </c>
      <c r="I22" s="21">
        <v>5674000</v>
      </c>
      <c r="J22" s="21">
        <v>6808800</v>
      </c>
      <c r="K22" s="21">
        <v>680880</v>
      </c>
      <c r="L22" s="21">
        <v>7489680</v>
      </c>
      <c r="M22" s="20" t="str">
        <f t="shared" si="0"/>
        <v>Mars</v>
      </c>
      <c r="N22" s="22">
        <f t="shared" ca="1" si="1"/>
        <v>38</v>
      </c>
      <c r="O22" s="20">
        <v>1</v>
      </c>
    </row>
    <row r="23" spans="3:15">
      <c r="C23" s="7">
        <v>41729</v>
      </c>
      <c r="D23" s="8" t="s">
        <v>28</v>
      </c>
      <c r="E23" s="8" t="s">
        <v>29</v>
      </c>
      <c r="F23" s="8" t="s">
        <v>27</v>
      </c>
      <c r="G23" s="7">
        <v>25756</v>
      </c>
      <c r="H23" s="7">
        <v>36893</v>
      </c>
      <c r="I23" s="9">
        <v>9996000</v>
      </c>
      <c r="J23" s="9">
        <v>10995600</v>
      </c>
      <c r="K23" s="9">
        <v>1319472</v>
      </c>
      <c r="L23" s="9">
        <v>12315072</v>
      </c>
      <c r="M23" s="8" t="str">
        <f t="shared" si="0"/>
        <v>Mars</v>
      </c>
      <c r="N23" s="15">
        <f t="shared" ca="1" si="1"/>
        <v>45</v>
      </c>
      <c r="O23" s="8">
        <v>1</v>
      </c>
    </row>
    <row r="24" spans="3:15">
      <c r="C24" s="19">
        <v>41729</v>
      </c>
      <c r="D24" s="20" t="s">
        <v>30</v>
      </c>
      <c r="E24" s="20" t="s">
        <v>31</v>
      </c>
      <c r="F24" s="20" t="s">
        <v>27</v>
      </c>
      <c r="G24" s="19">
        <v>25615</v>
      </c>
      <c r="H24" s="19">
        <v>36894</v>
      </c>
      <c r="I24" s="21">
        <v>9707000</v>
      </c>
      <c r="J24" s="21">
        <v>11648400</v>
      </c>
      <c r="K24" s="21">
        <v>1164840</v>
      </c>
      <c r="L24" s="21">
        <v>12813240</v>
      </c>
      <c r="M24" s="20" t="str">
        <f t="shared" si="0"/>
        <v>Mars</v>
      </c>
      <c r="N24" s="22">
        <f t="shared" ca="1" si="1"/>
        <v>45</v>
      </c>
      <c r="O24" s="20">
        <v>1</v>
      </c>
    </row>
    <row r="25" spans="3:15">
      <c r="C25" s="7">
        <v>41729</v>
      </c>
      <c r="D25" s="8" t="s">
        <v>32</v>
      </c>
      <c r="E25" s="8" t="s">
        <v>33</v>
      </c>
      <c r="F25" s="8" t="s">
        <v>27</v>
      </c>
      <c r="G25" s="7">
        <v>26719</v>
      </c>
      <c r="H25" s="7">
        <v>36895</v>
      </c>
      <c r="I25" s="9">
        <v>6480000</v>
      </c>
      <c r="J25" s="9">
        <v>7128000.0000000009</v>
      </c>
      <c r="K25" s="9">
        <v>926640.00000000012</v>
      </c>
      <c r="L25" s="9">
        <v>8054640.0000000009</v>
      </c>
      <c r="M25" s="8" t="str">
        <f t="shared" si="0"/>
        <v>Mars</v>
      </c>
      <c r="N25" s="15">
        <f t="shared" ca="1" si="1"/>
        <v>42</v>
      </c>
      <c r="O25" s="8">
        <v>1</v>
      </c>
    </row>
    <row r="26" spans="3:15">
      <c r="C26" s="19">
        <v>41729</v>
      </c>
      <c r="D26" s="20" t="s">
        <v>34</v>
      </c>
      <c r="E26" s="20" t="s">
        <v>35</v>
      </c>
      <c r="F26" s="20" t="s">
        <v>27</v>
      </c>
      <c r="G26" s="19">
        <v>26920</v>
      </c>
      <c r="H26" s="19">
        <v>36896</v>
      </c>
      <c r="I26" s="21">
        <v>2347000</v>
      </c>
      <c r="J26" s="21">
        <v>2581700</v>
      </c>
      <c r="K26" s="21">
        <v>361438</v>
      </c>
      <c r="L26" s="21">
        <v>2943138</v>
      </c>
      <c r="M26" s="20" t="str">
        <f t="shared" si="0"/>
        <v>Mars</v>
      </c>
      <c r="N26" s="22">
        <f t="shared" ca="1" si="1"/>
        <v>42</v>
      </c>
      <c r="O26" s="20">
        <v>1</v>
      </c>
    </row>
    <row r="27" spans="3:15">
      <c r="C27" s="7">
        <v>41729</v>
      </c>
      <c r="D27" s="8" t="s">
        <v>36</v>
      </c>
      <c r="E27" s="8" t="s">
        <v>37</v>
      </c>
      <c r="F27" s="8" t="s">
        <v>38</v>
      </c>
      <c r="G27" s="7">
        <v>25953</v>
      </c>
      <c r="H27" s="7">
        <v>36897</v>
      </c>
      <c r="I27" s="9">
        <v>8916000</v>
      </c>
      <c r="J27" s="9">
        <v>9807600</v>
      </c>
      <c r="K27" s="9">
        <v>1471140</v>
      </c>
      <c r="L27" s="9">
        <v>11278740</v>
      </c>
      <c r="M27" s="8" t="str">
        <f t="shared" si="0"/>
        <v>Mars</v>
      </c>
      <c r="N27" s="15">
        <f t="shared" ca="1" si="1"/>
        <v>44</v>
      </c>
      <c r="O27" s="8">
        <v>1</v>
      </c>
    </row>
    <row r="28" spans="3:15">
      <c r="C28" s="19">
        <v>41729</v>
      </c>
      <c r="D28" s="20" t="s">
        <v>39</v>
      </c>
      <c r="E28" s="20" t="s">
        <v>40</v>
      </c>
      <c r="F28" s="20" t="s">
        <v>27</v>
      </c>
      <c r="G28" s="19">
        <v>30121</v>
      </c>
      <c r="H28" s="19">
        <v>36898</v>
      </c>
      <c r="I28" s="21">
        <v>2922000</v>
      </c>
      <c r="J28" s="21">
        <v>3798600</v>
      </c>
      <c r="K28" s="21">
        <v>379860</v>
      </c>
      <c r="L28" s="21">
        <v>4178460</v>
      </c>
      <c r="M28" s="20" t="str">
        <f t="shared" si="0"/>
        <v>Mars</v>
      </c>
      <c r="N28" s="22">
        <f t="shared" ca="1" si="1"/>
        <v>33</v>
      </c>
      <c r="O28" s="20">
        <v>1</v>
      </c>
    </row>
    <row r="29" spans="3:15">
      <c r="C29" s="7">
        <v>41729</v>
      </c>
      <c r="D29" s="8" t="s">
        <v>41</v>
      </c>
      <c r="E29" s="8" t="s">
        <v>42</v>
      </c>
      <c r="F29" s="8" t="s">
        <v>27</v>
      </c>
      <c r="G29" s="7">
        <v>29969</v>
      </c>
      <c r="H29" s="7">
        <v>36899</v>
      </c>
      <c r="I29" s="9">
        <v>7491000</v>
      </c>
      <c r="J29" s="9">
        <v>9738300</v>
      </c>
      <c r="K29" s="9">
        <v>1168596</v>
      </c>
      <c r="L29" s="9">
        <v>10906896</v>
      </c>
      <c r="M29" s="8" t="str">
        <f t="shared" si="0"/>
        <v>Mars</v>
      </c>
      <c r="N29" s="15">
        <f t="shared" ca="1" si="1"/>
        <v>33</v>
      </c>
      <c r="O29" s="8">
        <v>1</v>
      </c>
    </row>
    <row r="30" spans="3:15">
      <c r="C30" s="19">
        <v>41729</v>
      </c>
      <c r="D30" s="20" t="s">
        <v>43</v>
      </c>
      <c r="E30" s="20" t="s">
        <v>44</v>
      </c>
      <c r="F30" s="20" t="s">
        <v>27</v>
      </c>
      <c r="G30" s="19">
        <v>29092</v>
      </c>
      <c r="H30" s="19">
        <v>36900</v>
      </c>
      <c r="I30" s="21">
        <v>908000</v>
      </c>
      <c r="J30" s="21">
        <v>1180400</v>
      </c>
      <c r="K30" s="21">
        <v>141648</v>
      </c>
      <c r="L30" s="21">
        <v>1322048</v>
      </c>
      <c r="M30" s="20" t="str">
        <f t="shared" si="0"/>
        <v>Mars</v>
      </c>
      <c r="N30" s="22">
        <f t="shared" ca="1" si="1"/>
        <v>36</v>
      </c>
      <c r="O30" s="20">
        <v>1</v>
      </c>
    </row>
    <row r="31" spans="3:15">
      <c r="C31" s="23">
        <v>41729</v>
      </c>
      <c r="D31" s="24" t="s">
        <v>45</v>
      </c>
      <c r="E31" s="24" t="s">
        <v>46</v>
      </c>
      <c r="F31" s="24" t="s">
        <v>38</v>
      </c>
      <c r="G31" s="23">
        <v>29565</v>
      </c>
      <c r="H31" s="23">
        <v>36901</v>
      </c>
      <c r="I31" s="25">
        <v>4520000</v>
      </c>
      <c r="J31" s="25">
        <v>4972000</v>
      </c>
      <c r="K31" s="25">
        <v>596640</v>
      </c>
      <c r="L31" s="25">
        <v>5568640</v>
      </c>
      <c r="M31" s="24" t="str">
        <f t="shared" si="0"/>
        <v>Mars</v>
      </c>
      <c r="N31" s="26">
        <f t="shared" ca="1" si="1"/>
        <v>35</v>
      </c>
      <c r="O31" s="24">
        <v>1</v>
      </c>
    </row>
    <row r="32" spans="3:15">
      <c r="C32" s="19">
        <v>41759</v>
      </c>
      <c r="D32" s="20" t="s">
        <v>25</v>
      </c>
      <c r="E32" s="20" t="s">
        <v>26</v>
      </c>
      <c r="F32" s="20" t="s">
        <v>27</v>
      </c>
      <c r="G32" s="19">
        <v>28128</v>
      </c>
      <c r="H32" s="19">
        <v>36892</v>
      </c>
      <c r="I32" s="21">
        <v>5674000</v>
      </c>
      <c r="J32" s="21">
        <v>6808800</v>
      </c>
      <c r="K32" s="21">
        <v>680880</v>
      </c>
      <c r="L32" s="21">
        <v>70489680</v>
      </c>
      <c r="M32" s="20" t="str">
        <f t="shared" si="0"/>
        <v>Avril</v>
      </c>
      <c r="N32" s="22">
        <f t="shared" ca="1" si="1"/>
        <v>38</v>
      </c>
      <c r="O32" s="20">
        <v>1</v>
      </c>
    </row>
    <row r="33" spans="3:15">
      <c r="C33" s="7">
        <v>41759</v>
      </c>
      <c r="D33" s="8" t="s">
        <v>28</v>
      </c>
      <c r="E33" s="8" t="s">
        <v>29</v>
      </c>
      <c r="F33" s="8" t="s">
        <v>27</v>
      </c>
      <c r="G33" s="7">
        <v>25756</v>
      </c>
      <c r="H33" s="7">
        <v>36893</v>
      </c>
      <c r="I33" s="9">
        <v>9996000</v>
      </c>
      <c r="J33" s="9">
        <v>10995600</v>
      </c>
      <c r="K33" s="9">
        <v>1319472</v>
      </c>
      <c r="L33" s="9">
        <v>12315072</v>
      </c>
      <c r="M33" s="8" t="str">
        <f t="shared" si="0"/>
        <v>Avril</v>
      </c>
      <c r="N33" s="15">
        <f t="shared" ca="1" si="1"/>
        <v>45</v>
      </c>
      <c r="O33" s="8">
        <v>1</v>
      </c>
    </row>
    <row r="34" spans="3:15">
      <c r="C34" s="19">
        <v>41759</v>
      </c>
      <c r="D34" s="20" t="s">
        <v>30</v>
      </c>
      <c r="E34" s="20" t="s">
        <v>31</v>
      </c>
      <c r="F34" s="20" t="s">
        <v>27</v>
      </c>
      <c r="G34" s="19">
        <v>25615</v>
      </c>
      <c r="H34" s="19">
        <v>36894</v>
      </c>
      <c r="I34" s="21">
        <v>9707000</v>
      </c>
      <c r="J34" s="21">
        <v>11648400</v>
      </c>
      <c r="K34" s="21">
        <v>1164840</v>
      </c>
      <c r="L34" s="21">
        <v>12813240</v>
      </c>
      <c r="M34" s="20" t="str">
        <f t="shared" si="0"/>
        <v>Avril</v>
      </c>
      <c r="N34" s="22">
        <f t="shared" ca="1" si="1"/>
        <v>45</v>
      </c>
      <c r="O34" s="20">
        <v>1</v>
      </c>
    </row>
    <row r="35" spans="3:15">
      <c r="C35" s="7">
        <v>41759</v>
      </c>
      <c r="D35" s="8" t="s">
        <v>32</v>
      </c>
      <c r="E35" s="8" t="s">
        <v>33</v>
      </c>
      <c r="F35" s="8" t="s">
        <v>27</v>
      </c>
      <c r="G35" s="7">
        <v>26719</v>
      </c>
      <c r="H35" s="7">
        <v>36895</v>
      </c>
      <c r="I35" s="9">
        <v>6480000</v>
      </c>
      <c r="J35" s="9">
        <v>7128000.0000000009</v>
      </c>
      <c r="K35" s="9">
        <v>926640.00000000012</v>
      </c>
      <c r="L35" s="9">
        <v>8054640.0000000009</v>
      </c>
      <c r="M35" s="8" t="str">
        <f t="shared" si="0"/>
        <v>Avril</v>
      </c>
      <c r="N35" s="15">
        <f t="shared" ca="1" si="1"/>
        <v>42</v>
      </c>
      <c r="O35" s="8">
        <v>1</v>
      </c>
    </row>
    <row r="36" spans="3:15">
      <c r="C36" s="19">
        <v>41759</v>
      </c>
      <c r="D36" s="20" t="s">
        <v>34</v>
      </c>
      <c r="E36" s="20" t="s">
        <v>35</v>
      </c>
      <c r="F36" s="20" t="s">
        <v>27</v>
      </c>
      <c r="G36" s="19">
        <v>26920</v>
      </c>
      <c r="H36" s="19">
        <v>36896</v>
      </c>
      <c r="I36" s="21">
        <v>2347000</v>
      </c>
      <c r="J36" s="21">
        <v>2581700</v>
      </c>
      <c r="K36" s="21">
        <v>361438</v>
      </c>
      <c r="L36" s="21">
        <v>2943138</v>
      </c>
      <c r="M36" s="20" t="str">
        <f t="shared" si="0"/>
        <v>Avril</v>
      </c>
      <c r="N36" s="22">
        <f t="shared" ca="1" si="1"/>
        <v>42</v>
      </c>
      <c r="O36" s="20">
        <v>1</v>
      </c>
    </row>
    <row r="37" spans="3:15">
      <c r="C37" s="7">
        <v>41759</v>
      </c>
      <c r="D37" s="8" t="s">
        <v>36</v>
      </c>
      <c r="E37" s="8" t="s">
        <v>37</v>
      </c>
      <c r="F37" s="8" t="s">
        <v>38</v>
      </c>
      <c r="G37" s="7">
        <v>25953</v>
      </c>
      <c r="H37" s="7">
        <v>36897</v>
      </c>
      <c r="I37" s="9">
        <v>8916000</v>
      </c>
      <c r="J37" s="9">
        <v>9807600</v>
      </c>
      <c r="K37" s="9">
        <v>1471140</v>
      </c>
      <c r="L37" s="9">
        <v>11278740</v>
      </c>
      <c r="M37" s="8" t="str">
        <f t="shared" si="0"/>
        <v>Avril</v>
      </c>
      <c r="N37" s="15">
        <f t="shared" ca="1" si="1"/>
        <v>44</v>
      </c>
      <c r="O37" s="8">
        <v>1</v>
      </c>
    </row>
    <row r="38" spans="3:15">
      <c r="C38" s="19">
        <v>41759</v>
      </c>
      <c r="D38" s="20" t="s">
        <v>39</v>
      </c>
      <c r="E38" s="20" t="s">
        <v>40</v>
      </c>
      <c r="F38" s="20" t="s">
        <v>27</v>
      </c>
      <c r="G38" s="19">
        <v>30121</v>
      </c>
      <c r="H38" s="19">
        <v>36898</v>
      </c>
      <c r="I38" s="21">
        <v>2922000</v>
      </c>
      <c r="J38" s="21">
        <v>3798600</v>
      </c>
      <c r="K38" s="21">
        <v>379860</v>
      </c>
      <c r="L38" s="21">
        <v>4178460</v>
      </c>
      <c r="M38" s="20" t="str">
        <f t="shared" si="0"/>
        <v>Avril</v>
      </c>
      <c r="N38" s="22">
        <f t="shared" ca="1" si="1"/>
        <v>33</v>
      </c>
      <c r="O38" s="20">
        <v>1</v>
      </c>
    </row>
    <row r="39" spans="3:15">
      <c r="C39" s="7">
        <v>41759</v>
      </c>
      <c r="D39" s="8" t="s">
        <v>41</v>
      </c>
      <c r="E39" s="8" t="s">
        <v>42</v>
      </c>
      <c r="F39" s="8" t="s">
        <v>27</v>
      </c>
      <c r="G39" s="7">
        <v>29969</v>
      </c>
      <c r="H39" s="7">
        <v>36899</v>
      </c>
      <c r="I39" s="9">
        <v>7491000</v>
      </c>
      <c r="J39" s="9">
        <v>9738300</v>
      </c>
      <c r="K39" s="9">
        <v>1168596</v>
      </c>
      <c r="L39" s="9">
        <v>10906896</v>
      </c>
      <c r="M39" s="8" t="str">
        <f t="shared" si="0"/>
        <v>Avril</v>
      </c>
      <c r="N39" s="15">
        <f t="shared" ca="1" si="1"/>
        <v>33</v>
      </c>
      <c r="O39" s="8">
        <v>1</v>
      </c>
    </row>
    <row r="40" spans="3:15">
      <c r="C40" s="19">
        <v>41759</v>
      </c>
      <c r="D40" s="20" t="s">
        <v>43</v>
      </c>
      <c r="E40" s="20" t="s">
        <v>44</v>
      </c>
      <c r="F40" s="20" t="s">
        <v>27</v>
      </c>
      <c r="G40" s="19">
        <v>29092</v>
      </c>
      <c r="H40" s="19">
        <v>36900</v>
      </c>
      <c r="I40" s="21">
        <v>908000</v>
      </c>
      <c r="J40" s="21">
        <v>1180400</v>
      </c>
      <c r="K40" s="21">
        <v>141648</v>
      </c>
      <c r="L40" s="21">
        <v>1322048</v>
      </c>
      <c r="M40" s="20" t="str">
        <f t="shared" si="0"/>
        <v>Avril</v>
      </c>
      <c r="N40" s="22">
        <f t="shared" ca="1" si="1"/>
        <v>36</v>
      </c>
      <c r="O40" s="20">
        <v>1</v>
      </c>
    </row>
    <row r="41" spans="3:15">
      <c r="C41" s="23">
        <v>41759</v>
      </c>
      <c r="D41" s="24" t="s">
        <v>45</v>
      </c>
      <c r="E41" s="24" t="s">
        <v>46</v>
      </c>
      <c r="F41" s="24" t="s">
        <v>38</v>
      </c>
      <c r="G41" s="23">
        <v>29565</v>
      </c>
      <c r="H41" s="23">
        <v>36901</v>
      </c>
      <c r="I41" s="25">
        <v>4520000</v>
      </c>
      <c r="J41" s="25">
        <v>4972000</v>
      </c>
      <c r="K41" s="25">
        <v>596640</v>
      </c>
      <c r="L41" s="25">
        <v>5568640</v>
      </c>
      <c r="M41" s="24" t="str">
        <f t="shared" si="0"/>
        <v>Avril</v>
      </c>
      <c r="N41" s="26">
        <f t="shared" ca="1" si="1"/>
        <v>35</v>
      </c>
      <c r="O41" s="24">
        <v>1</v>
      </c>
    </row>
    <row r="42" spans="3:15">
      <c r="C42" s="19">
        <v>41790</v>
      </c>
      <c r="D42" s="20" t="s">
        <v>25</v>
      </c>
      <c r="E42" s="20" t="s">
        <v>26</v>
      </c>
      <c r="F42" s="20" t="s">
        <v>27</v>
      </c>
      <c r="G42" s="19">
        <v>28128</v>
      </c>
      <c r="H42" s="19">
        <v>36892</v>
      </c>
      <c r="I42" s="21">
        <v>6298140.0000000009</v>
      </c>
      <c r="J42" s="21"/>
      <c r="K42" s="21">
        <v>748968.00000000012</v>
      </c>
      <c r="L42" s="21">
        <v>8538235.2000000011</v>
      </c>
      <c r="M42" s="20" t="str">
        <f t="shared" si="0"/>
        <v>Mai</v>
      </c>
      <c r="N42" s="22">
        <f t="shared" ca="1" si="1"/>
        <v>38</v>
      </c>
      <c r="O42" s="20">
        <f>1</f>
        <v>1</v>
      </c>
    </row>
    <row r="43" spans="3:15">
      <c r="C43" s="7">
        <v>41790</v>
      </c>
      <c r="D43" s="8" t="s">
        <v>28</v>
      </c>
      <c r="E43" s="8" t="s">
        <v>29</v>
      </c>
      <c r="F43" s="8" t="s">
        <v>27</v>
      </c>
      <c r="G43" s="7">
        <v>25756</v>
      </c>
      <c r="H43" s="7">
        <v>36893</v>
      </c>
      <c r="I43" s="9">
        <v>11095560.000000002</v>
      </c>
      <c r="J43" s="9"/>
      <c r="K43" s="9">
        <v>1517392.7999999998</v>
      </c>
      <c r="L43" s="9">
        <v>13669729.920000002</v>
      </c>
      <c r="M43" s="8" t="str">
        <f t="shared" si="0"/>
        <v>Mai</v>
      </c>
      <c r="N43" s="15">
        <f t="shared" ca="1" si="1"/>
        <v>45</v>
      </c>
      <c r="O43" s="8">
        <f>1</f>
        <v>1</v>
      </c>
    </row>
    <row r="44" spans="3:15">
      <c r="C44" s="19">
        <v>41790</v>
      </c>
      <c r="D44" s="20" t="s">
        <v>30</v>
      </c>
      <c r="E44" s="20" t="s">
        <v>31</v>
      </c>
      <c r="F44" s="20" t="s">
        <v>27</v>
      </c>
      <c r="G44" s="19">
        <v>25615</v>
      </c>
      <c r="H44" s="19">
        <v>36894</v>
      </c>
      <c r="I44" s="21">
        <v>10774770.000000002</v>
      </c>
      <c r="J44" s="21"/>
      <c r="K44" s="21">
        <v>1327917.6000000001</v>
      </c>
      <c r="L44" s="21">
        <v>14735225.999999998</v>
      </c>
      <c r="M44" s="20" t="str">
        <f t="shared" si="0"/>
        <v>Mai</v>
      </c>
      <c r="N44" s="22">
        <f t="shared" ca="1" si="1"/>
        <v>45</v>
      </c>
      <c r="O44" s="20">
        <f>1</f>
        <v>1</v>
      </c>
    </row>
    <row r="45" spans="3:15">
      <c r="C45" s="7">
        <v>41790</v>
      </c>
      <c r="D45" s="8" t="s">
        <v>32</v>
      </c>
      <c r="E45" s="8" t="s">
        <v>33</v>
      </c>
      <c r="F45" s="8" t="s">
        <v>27</v>
      </c>
      <c r="G45" s="7">
        <v>26719</v>
      </c>
      <c r="H45" s="7">
        <v>36895</v>
      </c>
      <c r="I45" s="9">
        <v>7192800.0000000009</v>
      </c>
      <c r="J45" s="9"/>
      <c r="K45" s="9">
        <v>1028570.4000000003</v>
      </c>
      <c r="L45" s="9">
        <v>9182289.6000000015</v>
      </c>
      <c r="M45" s="8" t="str">
        <f t="shared" si="0"/>
        <v>Mai</v>
      </c>
      <c r="N45" s="15">
        <f t="shared" ca="1" si="1"/>
        <v>42</v>
      </c>
      <c r="O45" s="8">
        <f>1</f>
        <v>1</v>
      </c>
    </row>
    <row r="46" spans="3:15">
      <c r="C46" s="19">
        <v>41790</v>
      </c>
      <c r="D46" s="20" t="s">
        <v>34</v>
      </c>
      <c r="E46" s="20" t="s">
        <v>35</v>
      </c>
      <c r="F46" s="20" t="s">
        <v>27</v>
      </c>
      <c r="G46" s="19">
        <v>26920</v>
      </c>
      <c r="H46" s="19">
        <v>36896</v>
      </c>
      <c r="I46" s="21">
        <v>2581700</v>
      </c>
      <c r="J46" s="21"/>
      <c r="K46" s="21">
        <v>408424.93999999994</v>
      </c>
      <c r="L46" s="21">
        <v>3325745.9399999995</v>
      </c>
      <c r="M46" s="20" t="str">
        <f t="shared" si="0"/>
        <v>Mai</v>
      </c>
      <c r="N46" s="22">
        <f t="shared" ca="1" si="1"/>
        <v>42</v>
      </c>
      <c r="O46" s="20">
        <f>1</f>
        <v>1</v>
      </c>
    </row>
    <row r="47" spans="3:15">
      <c r="C47" s="7">
        <v>41790</v>
      </c>
      <c r="D47" s="8" t="s">
        <v>36</v>
      </c>
      <c r="E47" s="8" t="s">
        <v>37</v>
      </c>
      <c r="F47" s="8" t="s">
        <v>38</v>
      </c>
      <c r="G47" s="7">
        <v>25953</v>
      </c>
      <c r="H47" s="7">
        <v>36897</v>
      </c>
      <c r="I47" s="9">
        <v>10253400</v>
      </c>
      <c r="J47" s="9"/>
      <c r="K47" s="9">
        <v>1662388.2</v>
      </c>
      <c r="L47" s="9">
        <v>12406614.000000002</v>
      </c>
      <c r="M47" s="8" t="str">
        <f t="shared" si="0"/>
        <v>Mai</v>
      </c>
      <c r="N47" s="15">
        <f t="shared" ca="1" si="1"/>
        <v>44</v>
      </c>
      <c r="O47" s="8">
        <f>1</f>
        <v>1</v>
      </c>
    </row>
    <row r="48" spans="3:15">
      <c r="C48" s="19">
        <v>41790</v>
      </c>
      <c r="D48" s="20" t="s">
        <v>39</v>
      </c>
      <c r="E48" s="20" t="s">
        <v>40</v>
      </c>
      <c r="F48" s="20" t="s">
        <v>27</v>
      </c>
      <c r="G48" s="19">
        <v>30121</v>
      </c>
      <c r="H48" s="19">
        <v>36898</v>
      </c>
      <c r="I48" s="21">
        <v>3272640.0000000005</v>
      </c>
      <c r="J48" s="21"/>
      <c r="K48" s="21">
        <v>421644.60000000003</v>
      </c>
      <c r="L48" s="21">
        <v>4763444.4000000004</v>
      </c>
      <c r="M48" s="20" t="str">
        <f t="shared" si="0"/>
        <v>Mai</v>
      </c>
      <c r="N48" s="22">
        <f t="shared" ca="1" si="1"/>
        <v>33</v>
      </c>
      <c r="O48" s="20">
        <f>1</f>
        <v>1</v>
      </c>
    </row>
    <row r="49" spans="3:15">
      <c r="C49" s="7">
        <v>41790</v>
      </c>
      <c r="D49" s="8" t="s">
        <v>41</v>
      </c>
      <c r="E49" s="8" t="s">
        <v>42</v>
      </c>
      <c r="F49" s="8" t="s">
        <v>27</v>
      </c>
      <c r="G49" s="7">
        <v>29969</v>
      </c>
      <c r="H49" s="7">
        <v>36899</v>
      </c>
      <c r="I49" s="9">
        <v>8614650</v>
      </c>
      <c r="J49" s="9"/>
      <c r="K49" s="9">
        <v>1320513.48</v>
      </c>
      <c r="L49" s="9">
        <v>12324792.479999999</v>
      </c>
      <c r="M49" s="8" t="str">
        <f t="shared" si="0"/>
        <v>Mai</v>
      </c>
      <c r="N49" s="15">
        <f t="shared" ca="1" si="1"/>
        <v>33</v>
      </c>
      <c r="O49" s="8">
        <f>1</f>
        <v>1</v>
      </c>
    </row>
    <row r="50" spans="3:15">
      <c r="C50" s="19">
        <v>41790</v>
      </c>
      <c r="D50" s="20" t="s">
        <v>43</v>
      </c>
      <c r="E50" s="20" t="s">
        <v>44</v>
      </c>
      <c r="F50" s="20" t="s">
        <v>27</v>
      </c>
      <c r="G50" s="19">
        <v>29092</v>
      </c>
      <c r="H50" s="19">
        <v>36900</v>
      </c>
      <c r="I50" s="21">
        <v>1044199.9999999999</v>
      </c>
      <c r="J50" s="21"/>
      <c r="K50" s="21">
        <v>161478.72000000003</v>
      </c>
      <c r="L50" s="21">
        <v>1520355.2</v>
      </c>
      <c r="M50" s="20" t="str">
        <f t="shared" si="0"/>
        <v>Mai</v>
      </c>
      <c r="N50" s="22">
        <f t="shared" ca="1" si="1"/>
        <v>36</v>
      </c>
      <c r="O50" s="20">
        <f>1</f>
        <v>1</v>
      </c>
    </row>
    <row r="51" spans="3:15">
      <c r="C51" s="23">
        <v>41790</v>
      </c>
      <c r="D51" s="24" t="s">
        <v>45</v>
      </c>
      <c r="E51" s="24" t="s">
        <v>46</v>
      </c>
      <c r="F51" s="24" t="s">
        <v>38</v>
      </c>
      <c r="G51" s="23">
        <v>29565</v>
      </c>
      <c r="H51" s="23">
        <v>36901</v>
      </c>
      <c r="I51" s="25">
        <v>5017200</v>
      </c>
      <c r="J51" s="25"/>
      <c r="K51" s="25">
        <v>680169.60000000009</v>
      </c>
      <c r="L51" s="25">
        <v>6236876.8000000007</v>
      </c>
      <c r="M51" s="24" t="str">
        <f t="shared" si="0"/>
        <v>Mai</v>
      </c>
      <c r="N51" s="26">
        <f t="shared" ca="1" si="1"/>
        <v>35</v>
      </c>
      <c r="O51" s="24">
        <f>1</f>
        <v>1</v>
      </c>
    </row>
    <row r="52" spans="3:15">
      <c r="C52" s="19">
        <v>41820</v>
      </c>
      <c r="D52" s="20" t="s">
        <v>25</v>
      </c>
      <c r="E52" s="20" t="s">
        <v>26</v>
      </c>
      <c r="F52" s="20" t="s">
        <v>27</v>
      </c>
      <c r="G52" s="19">
        <v>28128</v>
      </c>
      <c r="H52" s="19">
        <v>36892</v>
      </c>
      <c r="I52" s="21">
        <v>6298140.0000000009</v>
      </c>
      <c r="J52" s="21"/>
      <c r="K52" s="21">
        <v>748968.00000000012</v>
      </c>
      <c r="L52" s="21">
        <v>8053235.2000000002</v>
      </c>
      <c r="M52" s="20" t="str">
        <f t="shared" si="0"/>
        <v>Juin</v>
      </c>
      <c r="N52" s="22">
        <f t="shared" ca="1" si="1"/>
        <v>38</v>
      </c>
      <c r="O52" s="20">
        <f>1</f>
        <v>1</v>
      </c>
    </row>
    <row r="53" spans="3:15">
      <c r="C53" s="7">
        <v>41820</v>
      </c>
      <c r="D53" s="8" t="s">
        <v>28</v>
      </c>
      <c r="E53" s="8" t="s">
        <v>29</v>
      </c>
      <c r="F53" s="8" t="s">
        <v>27</v>
      </c>
      <c r="G53" s="7">
        <v>25756</v>
      </c>
      <c r="H53" s="7">
        <v>36893</v>
      </c>
      <c r="I53" s="9">
        <v>11095560.000000002</v>
      </c>
      <c r="J53" s="9"/>
      <c r="K53" s="9">
        <v>1517392.7999999998</v>
      </c>
      <c r="L53" s="9">
        <v>13669729.920000002</v>
      </c>
      <c r="M53" s="8" t="str">
        <f t="shared" si="0"/>
        <v>Juin</v>
      </c>
      <c r="N53" s="15">
        <f t="shared" ca="1" si="1"/>
        <v>45</v>
      </c>
      <c r="O53" s="8">
        <f>1</f>
        <v>1</v>
      </c>
    </row>
    <row r="54" spans="3:15">
      <c r="C54" s="19">
        <v>41820</v>
      </c>
      <c r="D54" s="20" t="s">
        <v>30</v>
      </c>
      <c r="E54" s="20" t="s">
        <v>31</v>
      </c>
      <c r="F54" s="20" t="s">
        <v>27</v>
      </c>
      <c r="G54" s="19">
        <v>25615</v>
      </c>
      <c r="H54" s="19">
        <v>36894</v>
      </c>
      <c r="I54" s="21">
        <v>10774770.000000002</v>
      </c>
      <c r="J54" s="21"/>
      <c r="K54" s="21">
        <v>1327917.6000000001</v>
      </c>
      <c r="L54" s="21">
        <v>14735225.999999998</v>
      </c>
      <c r="M54" s="20" t="str">
        <f t="shared" si="0"/>
        <v>Juin</v>
      </c>
      <c r="N54" s="22">
        <f t="shared" ca="1" si="1"/>
        <v>45</v>
      </c>
      <c r="O54" s="20">
        <f>1</f>
        <v>1</v>
      </c>
    </row>
    <row r="55" spans="3:15">
      <c r="C55" s="7">
        <v>41820</v>
      </c>
      <c r="D55" s="8" t="s">
        <v>32</v>
      </c>
      <c r="E55" s="8" t="s">
        <v>33</v>
      </c>
      <c r="F55" s="8" t="s">
        <v>27</v>
      </c>
      <c r="G55" s="7">
        <v>26719</v>
      </c>
      <c r="H55" s="7">
        <v>36895</v>
      </c>
      <c r="I55" s="9">
        <v>7192800.0000000009</v>
      </c>
      <c r="J55" s="9"/>
      <c r="K55" s="9">
        <v>1028570.4000000003</v>
      </c>
      <c r="L55" s="9">
        <v>9182289.6000000015</v>
      </c>
      <c r="M55" s="8" t="str">
        <f t="shared" si="0"/>
        <v>Juin</v>
      </c>
      <c r="N55" s="15">
        <f t="shared" ca="1" si="1"/>
        <v>42</v>
      </c>
      <c r="O55" s="8">
        <f>1</f>
        <v>1</v>
      </c>
    </row>
    <row r="56" spans="3:15">
      <c r="C56" s="19">
        <v>41820</v>
      </c>
      <c r="D56" s="20" t="s">
        <v>34</v>
      </c>
      <c r="E56" s="20" t="s">
        <v>35</v>
      </c>
      <c r="F56" s="20" t="s">
        <v>27</v>
      </c>
      <c r="G56" s="19">
        <v>26920</v>
      </c>
      <c r="H56" s="19">
        <v>36896</v>
      </c>
      <c r="I56" s="21">
        <v>2581700</v>
      </c>
      <c r="J56" s="21"/>
      <c r="K56" s="21">
        <v>408424.93999999994</v>
      </c>
      <c r="L56" s="21">
        <v>3325745.9399999995</v>
      </c>
      <c r="M56" s="20" t="str">
        <f t="shared" si="0"/>
        <v>Juin</v>
      </c>
      <c r="N56" s="22">
        <f t="shared" ca="1" si="1"/>
        <v>42</v>
      </c>
      <c r="O56" s="20">
        <f>1</f>
        <v>1</v>
      </c>
    </row>
    <row r="57" spans="3:15">
      <c r="C57" s="7">
        <v>41820</v>
      </c>
      <c r="D57" s="8" t="s">
        <v>36</v>
      </c>
      <c r="E57" s="8" t="s">
        <v>37</v>
      </c>
      <c r="F57" s="8" t="s">
        <v>38</v>
      </c>
      <c r="G57" s="7">
        <v>25953</v>
      </c>
      <c r="H57" s="7">
        <v>36897</v>
      </c>
      <c r="I57" s="9">
        <v>10253400</v>
      </c>
      <c r="J57" s="9"/>
      <c r="K57" s="9">
        <v>1662388.2</v>
      </c>
      <c r="L57" s="9">
        <v>12406614.000000002</v>
      </c>
      <c r="M57" s="8" t="str">
        <f t="shared" si="0"/>
        <v>Juin</v>
      </c>
      <c r="N57" s="15">
        <f t="shared" ca="1" si="1"/>
        <v>44</v>
      </c>
      <c r="O57" s="8">
        <f>1</f>
        <v>1</v>
      </c>
    </row>
    <row r="58" spans="3:15">
      <c r="C58" s="19">
        <v>41820</v>
      </c>
      <c r="D58" s="20" t="s">
        <v>39</v>
      </c>
      <c r="E58" s="20" t="s">
        <v>40</v>
      </c>
      <c r="F58" s="20" t="s">
        <v>27</v>
      </c>
      <c r="G58" s="19">
        <v>30121</v>
      </c>
      <c r="H58" s="19">
        <v>36898</v>
      </c>
      <c r="I58" s="21">
        <v>3272640.0000000005</v>
      </c>
      <c r="J58" s="21"/>
      <c r="K58" s="21">
        <v>421644.60000000003</v>
      </c>
      <c r="L58" s="21">
        <v>4763444.4000000004</v>
      </c>
      <c r="M58" s="20" t="str">
        <f t="shared" si="0"/>
        <v>Juin</v>
      </c>
      <c r="N58" s="22">
        <f t="shared" ca="1" si="1"/>
        <v>33</v>
      </c>
      <c r="O58" s="20">
        <f>1</f>
        <v>1</v>
      </c>
    </row>
    <row r="59" spans="3:15">
      <c r="C59" s="7">
        <v>41820</v>
      </c>
      <c r="D59" s="8" t="s">
        <v>41</v>
      </c>
      <c r="E59" s="8" t="s">
        <v>42</v>
      </c>
      <c r="F59" s="8" t="s">
        <v>27</v>
      </c>
      <c r="G59" s="7">
        <v>29969</v>
      </c>
      <c r="H59" s="7">
        <v>36899</v>
      </c>
      <c r="I59" s="9">
        <v>8614650</v>
      </c>
      <c r="J59" s="9"/>
      <c r="K59" s="9">
        <v>1320513.48</v>
      </c>
      <c r="L59" s="9">
        <v>12324792.479999999</v>
      </c>
      <c r="M59" s="8" t="str">
        <f t="shared" si="0"/>
        <v>Juin</v>
      </c>
      <c r="N59" s="15">
        <f t="shared" ca="1" si="1"/>
        <v>33</v>
      </c>
      <c r="O59" s="8">
        <f>1</f>
        <v>1</v>
      </c>
    </row>
    <row r="60" spans="3:15">
      <c r="C60" s="19">
        <v>41820</v>
      </c>
      <c r="D60" s="20" t="s">
        <v>43</v>
      </c>
      <c r="E60" s="20" t="s">
        <v>44</v>
      </c>
      <c r="F60" s="20" t="s">
        <v>27</v>
      </c>
      <c r="G60" s="19">
        <v>29092</v>
      </c>
      <c r="H60" s="19">
        <v>36900</v>
      </c>
      <c r="I60" s="21">
        <v>1044199.9999999999</v>
      </c>
      <c r="J60" s="21"/>
      <c r="K60" s="21">
        <v>161478.72000000003</v>
      </c>
      <c r="L60" s="21">
        <v>1520355.2</v>
      </c>
      <c r="M60" s="20" t="str">
        <f t="shared" si="0"/>
        <v>Juin</v>
      </c>
      <c r="N60" s="22">
        <f t="shared" ca="1" si="1"/>
        <v>36</v>
      </c>
      <c r="O60" s="20">
        <f>1</f>
        <v>1</v>
      </c>
    </row>
    <row r="61" spans="3:15">
      <c r="C61" s="23">
        <v>41820</v>
      </c>
      <c r="D61" s="24" t="s">
        <v>45</v>
      </c>
      <c r="E61" s="24" t="s">
        <v>46</v>
      </c>
      <c r="F61" s="24" t="s">
        <v>38</v>
      </c>
      <c r="G61" s="23">
        <v>29565</v>
      </c>
      <c r="H61" s="23">
        <v>36901</v>
      </c>
      <c r="I61" s="25">
        <v>5017200</v>
      </c>
      <c r="J61" s="25"/>
      <c r="K61" s="25">
        <v>680169.60000000009</v>
      </c>
      <c r="L61" s="25">
        <v>6236876.8000000007</v>
      </c>
      <c r="M61" s="24" t="str">
        <f t="shared" si="0"/>
        <v>Juin</v>
      </c>
      <c r="N61" s="26">
        <f t="shared" ca="1" si="1"/>
        <v>35</v>
      </c>
      <c r="O61" s="24">
        <f>1</f>
        <v>1</v>
      </c>
    </row>
    <row r="62" spans="3:15">
      <c r="C62" s="19">
        <v>41851</v>
      </c>
      <c r="D62" s="20" t="s">
        <v>25</v>
      </c>
      <c r="E62" s="20" t="s">
        <v>26</v>
      </c>
      <c r="F62" s="20" t="s">
        <v>27</v>
      </c>
      <c r="G62" s="19">
        <v>28128</v>
      </c>
      <c r="H62" s="19">
        <v>36892</v>
      </c>
      <c r="I62" s="21">
        <v>6298140.0000000009</v>
      </c>
      <c r="J62" s="21"/>
      <c r="K62" s="21">
        <v>748968.00000000012</v>
      </c>
      <c r="L62" s="21">
        <v>8538235.2000000011</v>
      </c>
      <c r="M62" s="20" t="str">
        <f t="shared" si="0"/>
        <v>Juillet</v>
      </c>
      <c r="N62" s="22">
        <f t="shared" ca="1" si="1"/>
        <v>38</v>
      </c>
      <c r="O62" s="20">
        <f>1</f>
        <v>1</v>
      </c>
    </row>
    <row r="63" spans="3:15">
      <c r="C63" s="7">
        <v>41851</v>
      </c>
      <c r="D63" s="8" t="s">
        <v>28</v>
      </c>
      <c r="E63" s="8" t="s">
        <v>29</v>
      </c>
      <c r="F63" s="8" t="s">
        <v>27</v>
      </c>
      <c r="G63" s="7">
        <v>25756</v>
      </c>
      <c r="H63" s="7">
        <v>36893</v>
      </c>
      <c r="I63" s="9">
        <v>11095560.000000002</v>
      </c>
      <c r="J63" s="9"/>
      <c r="K63" s="9">
        <v>1517392.7999999998</v>
      </c>
      <c r="L63" s="9">
        <v>13669729.920000002</v>
      </c>
      <c r="M63" s="8" t="str">
        <f t="shared" si="0"/>
        <v>Juillet</v>
      </c>
      <c r="N63" s="15">
        <f t="shared" ca="1" si="1"/>
        <v>45</v>
      </c>
      <c r="O63" s="8">
        <f>1</f>
        <v>1</v>
      </c>
    </row>
    <row r="64" spans="3:15">
      <c r="C64" s="19">
        <v>41851</v>
      </c>
      <c r="D64" s="20" t="s">
        <v>30</v>
      </c>
      <c r="E64" s="20" t="s">
        <v>31</v>
      </c>
      <c r="F64" s="20" t="s">
        <v>27</v>
      </c>
      <c r="G64" s="19">
        <v>25615</v>
      </c>
      <c r="H64" s="19">
        <v>36894</v>
      </c>
      <c r="I64" s="21">
        <v>10774770.000000002</v>
      </c>
      <c r="J64" s="21"/>
      <c r="K64" s="21">
        <v>1327917.6000000001</v>
      </c>
      <c r="L64" s="21">
        <v>14735225.999999998</v>
      </c>
      <c r="M64" s="20" t="str">
        <f t="shared" si="0"/>
        <v>Juillet</v>
      </c>
      <c r="N64" s="22">
        <f t="shared" ca="1" si="1"/>
        <v>45</v>
      </c>
      <c r="O64" s="20">
        <f>1</f>
        <v>1</v>
      </c>
    </row>
    <row r="65" spans="3:15">
      <c r="C65" s="7">
        <v>41851</v>
      </c>
      <c r="D65" s="8" t="s">
        <v>32</v>
      </c>
      <c r="E65" s="8" t="s">
        <v>33</v>
      </c>
      <c r="F65" s="8" t="s">
        <v>27</v>
      </c>
      <c r="G65" s="7">
        <v>26719</v>
      </c>
      <c r="H65" s="7">
        <v>36895</v>
      </c>
      <c r="I65" s="9">
        <v>7192800.0000000009</v>
      </c>
      <c r="J65" s="9"/>
      <c r="K65" s="9">
        <v>1028570.4000000003</v>
      </c>
      <c r="L65" s="9">
        <v>9182289.6000000015</v>
      </c>
      <c r="M65" s="8" t="str">
        <f t="shared" si="0"/>
        <v>Juillet</v>
      </c>
      <c r="N65" s="15">
        <f t="shared" ca="1" si="1"/>
        <v>42</v>
      </c>
      <c r="O65" s="8">
        <f>1</f>
        <v>1</v>
      </c>
    </row>
    <row r="66" spans="3:15">
      <c r="C66" s="19">
        <v>41851</v>
      </c>
      <c r="D66" s="20" t="s">
        <v>34</v>
      </c>
      <c r="E66" s="20" t="s">
        <v>35</v>
      </c>
      <c r="F66" s="20" t="s">
        <v>27</v>
      </c>
      <c r="G66" s="19">
        <v>26920</v>
      </c>
      <c r="H66" s="19">
        <v>36896</v>
      </c>
      <c r="I66" s="21">
        <v>2581700</v>
      </c>
      <c r="J66" s="21"/>
      <c r="K66" s="21">
        <v>408424.93999999994</v>
      </c>
      <c r="L66" s="21">
        <v>3325745.9399999995</v>
      </c>
      <c r="M66" s="20" t="str">
        <f t="shared" ref="M66:M111" si="2">PROPER(TEXT($C66,"mmmm"))</f>
        <v>Juillet</v>
      </c>
      <c r="N66" s="22">
        <f t="shared" ref="N66:N121" ca="1" si="3">YEAR(TODAY())-YEAR($G66)</f>
        <v>42</v>
      </c>
      <c r="O66" s="20">
        <f>1</f>
        <v>1</v>
      </c>
    </row>
    <row r="67" spans="3:15">
      <c r="C67" s="7">
        <v>41851</v>
      </c>
      <c r="D67" s="8" t="s">
        <v>36</v>
      </c>
      <c r="E67" s="8" t="s">
        <v>37</v>
      </c>
      <c r="F67" s="8" t="s">
        <v>38</v>
      </c>
      <c r="G67" s="7">
        <v>25953</v>
      </c>
      <c r="H67" s="7">
        <v>36897</v>
      </c>
      <c r="I67" s="9">
        <v>10253400</v>
      </c>
      <c r="J67" s="9"/>
      <c r="K67" s="9">
        <v>1662388.2</v>
      </c>
      <c r="L67" s="9">
        <v>12406614.000000002</v>
      </c>
      <c r="M67" s="8" t="str">
        <f t="shared" si="2"/>
        <v>Juillet</v>
      </c>
      <c r="N67" s="15">
        <f t="shared" ca="1" si="3"/>
        <v>44</v>
      </c>
      <c r="O67" s="8">
        <f>1</f>
        <v>1</v>
      </c>
    </row>
    <row r="68" spans="3:15">
      <c r="C68" s="19">
        <v>41851</v>
      </c>
      <c r="D68" s="20" t="s">
        <v>39</v>
      </c>
      <c r="E68" s="20" t="s">
        <v>40</v>
      </c>
      <c r="F68" s="20" t="s">
        <v>27</v>
      </c>
      <c r="G68" s="19">
        <v>30121</v>
      </c>
      <c r="H68" s="19">
        <v>36898</v>
      </c>
      <c r="I68" s="21">
        <v>3272640.0000000005</v>
      </c>
      <c r="J68" s="21"/>
      <c r="K68" s="21">
        <v>421644.60000000003</v>
      </c>
      <c r="L68" s="21">
        <v>4763444.4000000004</v>
      </c>
      <c r="M68" s="20" t="str">
        <f t="shared" si="2"/>
        <v>Juillet</v>
      </c>
      <c r="N68" s="22">
        <f t="shared" ca="1" si="3"/>
        <v>33</v>
      </c>
      <c r="O68" s="20">
        <f>1</f>
        <v>1</v>
      </c>
    </row>
    <row r="69" spans="3:15">
      <c r="C69" s="7">
        <v>41851</v>
      </c>
      <c r="D69" s="8" t="s">
        <v>41</v>
      </c>
      <c r="E69" s="8" t="s">
        <v>42</v>
      </c>
      <c r="F69" s="8" t="s">
        <v>27</v>
      </c>
      <c r="G69" s="7">
        <v>29969</v>
      </c>
      <c r="H69" s="7">
        <v>36899</v>
      </c>
      <c r="I69" s="9">
        <v>8614650</v>
      </c>
      <c r="J69" s="9"/>
      <c r="K69" s="9">
        <v>1320513.48</v>
      </c>
      <c r="L69" s="9">
        <v>12324792.479999999</v>
      </c>
      <c r="M69" s="8" t="str">
        <f t="shared" si="2"/>
        <v>Juillet</v>
      </c>
      <c r="N69" s="15">
        <f t="shared" ca="1" si="3"/>
        <v>33</v>
      </c>
      <c r="O69" s="8">
        <f>1</f>
        <v>1</v>
      </c>
    </row>
    <row r="70" spans="3:15">
      <c r="C70" s="19">
        <v>41851</v>
      </c>
      <c r="D70" s="20" t="s">
        <v>43</v>
      </c>
      <c r="E70" s="20" t="s">
        <v>44</v>
      </c>
      <c r="F70" s="20" t="s">
        <v>27</v>
      </c>
      <c r="G70" s="19">
        <v>29092</v>
      </c>
      <c r="H70" s="19">
        <v>36900</v>
      </c>
      <c r="I70" s="21">
        <v>1044199.9999999999</v>
      </c>
      <c r="J70" s="21"/>
      <c r="K70" s="21">
        <v>161478.72000000003</v>
      </c>
      <c r="L70" s="21">
        <v>1520355.2</v>
      </c>
      <c r="M70" s="20" t="str">
        <f t="shared" si="2"/>
        <v>Juillet</v>
      </c>
      <c r="N70" s="22">
        <f t="shared" ca="1" si="3"/>
        <v>36</v>
      </c>
      <c r="O70" s="20">
        <f>1</f>
        <v>1</v>
      </c>
    </row>
    <row r="71" spans="3:15">
      <c r="C71" s="23">
        <v>41851</v>
      </c>
      <c r="D71" s="24" t="s">
        <v>45</v>
      </c>
      <c r="E71" s="24" t="s">
        <v>46</v>
      </c>
      <c r="F71" s="24" t="s">
        <v>38</v>
      </c>
      <c r="G71" s="23">
        <v>29565</v>
      </c>
      <c r="H71" s="23">
        <v>36901</v>
      </c>
      <c r="I71" s="25">
        <v>5017200</v>
      </c>
      <c r="J71" s="25"/>
      <c r="K71" s="25">
        <v>680169.60000000009</v>
      </c>
      <c r="L71" s="25">
        <v>6236876.8000000007</v>
      </c>
      <c r="M71" s="24" t="str">
        <f t="shared" si="2"/>
        <v>Juillet</v>
      </c>
      <c r="N71" s="26">
        <f t="shared" ca="1" si="3"/>
        <v>35</v>
      </c>
      <c r="O71" s="24">
        <f>1</f>
        <v>1</v>
      </c>
    </row>
    <row r="72" spans="3:15">
      <c r="C72" s="19">
        <v>41882</v>
      </c>
      <c r="D72" s="20" t="s">
        <v>25</v>
      </c>
      <c r="E72" s="20" t="s">
        <v>26</v>
      </c>
      <c r="F72" s="20" t="s">
        <v>27</v>
      </c>
      <c r="G72" s="19">
        <v>28128</v>
      </c>
      <c r="H72" s="19">
        <v>36892</v>
      </c>
      <c r="I72" s="21">
        <v>6298140.0000000009</v>
      </c>
      <c r="J72" s="21"/>
      <c r="K72" s="21">
        <v>748968.00000000012</v>
      </c>
      <c r="L72" s="21">
        <v>8538235.2000000011</v>
      </c>
      <c r="M72" s="20" t="str">
        <f t="shared" si="2"/>
        <v>Août</v>
      </c>
      <c r="N72" s="22">
        <f t="shared" ca="1" si="3"/>
        <v>38</v>
      </c>
      <c r="O72" s="20">
        <f>1</f>
        <v>1</v>
      </c>
    </row>
    <row r="73" spans="3:15">
      <c r="C73" s="7">
        <v>41882</v>
      </c>
      <c r="D73" s="8" t="s">
        <v>28</v>
      </c>
      <c r="E73" s="8" t="s">
        <v>29</v>
      </c>
      <c r="F73" s="8" t="s">
        <v>27</v>
      </c>
      <c r="G73" s="7">
        <v>25756</v>
      </c>
      <c r="H73" s="7">
        <v>36893</v>
      </c>
      <c r="I73" s="9">
        <v>11095560.000000002</v>
      </c>
      <c r="J73" s="9"/>
      <c r="K73" s="9">
        <v>1517392.7999999998</v>
      </c>
      <c r="L73" s="9">
        <v>13669729.920000002</v>
      </c>
      <c r="M73" s="8" t="str">
        <f t="shared" si="2"/>
        <v>Août</v>
      </c>
      <c r="N73" s="15">
        <f t="shared" ca="1" si="3"/>
        <v>45</v>
      </c>
      <c r="O73" s="8">
        <f>1</f>
        <v>1</v>
      </c>
    </row>
    <row r="74" spans="3:15">
      <c r="C74" s="19">
        <v>41882</v>
      </c>
      <c r="D74" s="20" t="s">
        <v>30</v>
      </c>
      <c r="E74" s="20" t="s">
        <v>31</v>
      </c>
      <c r="F74" s="20" t="s">
        <v>27</v>
      </c>
      <c r="G74" s="19">
        <v>25615</v>
      </c>
      <c r="H74" s="19">
        <v>36894</v>
      </c>
      <c r="I74" s="21">
        <v>10774770.000000002</v>
      </c>
      <c r="J74" s="21"/>
      <c r="K74" s="21">
        <v>1327917.6000000001</v>
      </c>
      <c r="L74" s="21">
        <v>14735225.999999998</v>
      </c>
      <c r="M74" s="20" t="str">
        <f t="shared" si="2"/>
        <v>Août</v>
      </c>
      <c r="N74" s="22">
        <f t="shared" ca="1" si="3"/>
        <v>45</v>
      </c>
      <c r="O74" s="20">
        <f>1</f>
        <v>1</v>
      </c>
    </row>
    <row r="75" spans="3:15">
      <c r="C75" s="7">
        <v>41882</v>
      </c>
      <c r="D75" s="8" t="s">
        <v>32</v>
      </c>
      <c r="E75" s="8" t="s">
        <v>33</v>
      </c>
      <c r="F75" s="8" t="s">
        <v>27</v>
      </c>
      <c r="G75" s="7">
        <v>26719</v>
      </c>
      <c r="H75" s="7">
        <v>36895</v>
      </c>
      <c r="I75" s="9">
        <v>7192800.0000000009</v>
      </c>
      <c r="J75" s="9"/>
      <c r="K75" s="9">
        <v>1028570.4000000003</v>
      </c>
      <c r="L75" s="9">
        <v>9182289.6000000015</v>
      </c>
      <c r="M75" s="8" t="str">
        <f t="shared" si="2"/>
        <v>Août</v>
      </c>
      <c r="N75" s="15">
        <f t="shared" ca="1" si="3"/>
        <v>42</v>
      </c>
      <c r="O75" s="8">
        <f>1</f>
        <v>1</v>
      </c>
    </row>
    <row r="76" spans="3:15">
      <c r="C76" s="19">
        <v>41882</v>
      </c>
      <c r="D76" s="20" t="s">
        <v>34</v>
      </c>
      <c r="E76" s="20" t="s">
        <v>35</v>
      </c>
      <c r="F76" s="20" t="s">
        <v>27</v>
      </c>
      <c r="G76" s="19">
        <v>26920</v>
      </c>
      <c r="H76" s="19">
        <v>36896</v>
      </c>
      <c r="I76" s="21">
        <v>2581700</v>
      </c>
      <c r="J76" s="21"/>
      <c r="K76" s="21">
        <v>408424.93999999994</v>
      </c>
      <c r="L76" s="21">
        <v>3325745.9399999995</v>
      </c>
      <c r="M76" s="20" t="str">
        <f t="shared" si="2"/>
        <v>Août</v>
      </c>
      <c r="N76" s="22">
        <f t="shared" ca="1" si="3"/>
        <v>42</v>
      </c>
      <c r="O76" s="20">
        <f>1</f>
        <v>1</v>
      </c>
    </row>
    <row r="77" spans="3:15">
      <c r="C77" s="7">
        <v>41882</v>
      </c>
      <c r="D77" s="8" t="s">
        <v>36</v>
      </c>
      <c r="E77" s="8" t="s">
        <v>37</v>
      </c>
      <c r="F77" s="8" t="s">
        <v>38</v>
      </c>
      <c r="G77" s="7">
        <v>25953</v>
      </c>
      <c r="H77" s="7">
        <v>36897</v>
      </c>
      <c r="I77" s="9">
        <v>10253400</v>
      </c>
      <c r="J77" s="9"/>
      <c r="K77" s="9">
        <v>1662388.2</v>
      </c>
      <c r="L77" s="9">
        <v>12406614.000000002</v>
      </c>
      <c r="M77" s="8" t="str">
        <f t="shared" si="2"/>
        <v>Août</v>
      </c>
      <c r="N77" s="15">
        <f t="shared" ca="1" si="3"/>
        <v>44</v>
      </c>
      <c r="O77" s="8">
        <f>1</f>
        <v>1</v>
      </c>
    </row>
    <row r="78" spans="3:15">
      <c r="C78" s="19">
        <v>41882</v>
      </c>
      <c r="D78" s="20" t="s">
        <v>39</v>
      </c>
      <c r="E78" s="20" t="s">
        <v>40</v>
      </c>
      <c r="F78" s="20" t="s">
        <v>27</v>
      </c>
      <c r="G78" s="19">
        <v>30121</v>
      </c>
      <c r="H78" s="19">
        <v>36898</v>
      </c>
      <c r="I78" s="21">
        <v>3272640.0000000005</v>
      </c>
      <c r="J78" s="21"/>
      <c r="K78" s="21">
        <v>421644.60000000003</v>
      </c>
      <c r="L78" s="21">
        <v>4763444.4000000004</v>
      </c>
      <c r="M78" s="20" t="str">
        <f t="shared" si="2"/>
        <v>Août</v>
      </c>
      <c r="N78" s="22">
        <f t="shared" ca="1" si="3"/>
        <v>33</v>
      </c>
      <c r="O78" s="20">
        <f>1</f>
        <v>1</v>
      </c>
    </row>
    <row r="79" spans="3:15">
      <c r="C79" s="7">
        <v>41882</v>
      </c>
      <c r="D79" s="8" t="s">
        <v>41</v>
      </c>
      <c r="E79" s="8" t="s">
        <v>42</v>
      </c>
      <c r="F79" s="8" t="s">
        <v>27</v>
      </c>
      <c r="G79" s="7">
        <v>29969</v>
      </c>
      <c r="H79" s="7">
        <v>36899</v>
      </c>
      <c r="I79" s="9">
        <v>8614650</v>
      </c>
      <c r="J79" s="9"/>
      <c r="K79" s="9">
        <v>1320513.48</v>
      </c>
      <c r="L79" s="9">
        <v>12324792.479999999</v>
      </c>
      <c r="M79" s="8" t="str">
        <f t="shared" si="2"/>
        <v>Août</v>
      </c>
      <c r="N79" s="15">
        <f t="shared" ca="1" si="3"/>
        <v>33</v>
      </c>
      <c r="O79" s="8">
        <f>1</f>
        <v>1</v>
      </c>
    </row>
    <row r="80" spans="3:15">
      <c r="C80" s="19">
        <v>41882</v>
      </c>
      <c r="D80" s="20" t="s">
        <v>43</v>
      </c>
      <c r="E80" s="20" t="s">
        <v>44</v>
      </c>
      <c r="F80" s="20" t="s">
        <v>27</v>
      </c>
      <c r="G80" s="19">
        <v>29092</v>
      </c>
      <c r="H80" s="19">
        <v>36900</v>
      </c>
      <c r="I80" s="21">
        <v>1044199.9999999999</v>
      </c>
      <c r="J80" s="21"/>
      <c r="K80" s="21">
        <v>161478.72000000003</v>
      </c>
      <c r="L80" s="21">
        <v>1520355.2</v>
      </c>
      <c r="M80" s="20" t="str">
        <f t="shared" si="2"/>
        <v>Août</v>
      </c>
      <c r="N80" s="22">
        <f t="shared" ca="1" si="3"/>
        <v>36</v>
      </c>
      <c r="O80" s="20">
        <f>1</f>
        <v>1</v>
      </c>
    </row>
    <row r="81" spans="3:15">
      <c r="C81" s="23">
        <v>41882</v>
      </c>
      <c r="D81" s="24" t="s">
        <v>45</v>
      </c>
      <c r="E81" s="24" t="s">
        <v>46</v>
      </c>
      <c r="F81" s="24" t="s">
        <v>38</v>
      </c>
      <c r="G81" s="23">
        <v>29565</v>
      </c>
      <c r="H81" s="23">
        <v>36901</v>
      </c>
      <c r="I81" s="25">
        <v>5017200</v>
      </c>
      <c r="J81" s="25"/>
      <c r="K81" s="25">
        <v>680169.60000000009</v>
      </c>
      <c r="L81" s="25">
        <v>6236876.8000000007</v>
      </c>
      <c r="M81" s="24" t="str">
        <f t="shared" si="2"/>
        <v>Août</v>
      </c>
      <c r="N81" s="26">
        <f t="shared" ca="1" si="3"/>
        <v>35</v>
      </c>
      <c r="O81" s="24">
        <f>1</f>
        <v>1</v>
      </c>
    </row>
    <row r="82" spans="3:15">
      <c r="C82" s="19">
        <v>41912</v>
      </c>
      <c r="D82" s="20" t="s">
        <v>25</v>
      </c>
      <c r="E82" s="20" t="s">
        <v>26</v>
      </c>
      <c r="F82" s="20" t="s">
        <v>27</v>
      </c>
      <c r="G82" s="19">
        <v>28128</v>
      </c>
      <c r="H82" s="19">
        <v>36892</v>
      </c>
      <c r="I82" s="21">
        <v>6298140.0000000009</v>
      </c>
      <c r="J82" s="21"/>
      <c r="K82" s="21">
        <v>748968.00000000012</v>
      </c>
      <c r="L82" s="21">
        <v>8538235.2000000011</v>
      </c>
      <c r="M82" s="20" t="str">
        <f t="shared" si="2"/>
        <v>Septembre</v>
      </c>
      <c r="N82" s="22">
        <f t="shared" ca="1" si="3"/>
        <v>38</v>
      </c>
      <c r="O82" s="20">
        <f>1</f>
        <v>1</v>
      </c>
    </row>
    <row r="83" spans="3:15">
      <c r="C83" s="7">
        <v>41912</v>
      </c>
      <c r="D83" s="8" t="s">
        <v>28</v>
      </c>
      <c r="E83" s="8" t="s">
        <v>29</v>
      </c>
      <c r="F83" s="8" t="s">
        <v>27</v>
      </c>
      <c r="G83" s="7">
        <v>25756</v>
      </c>
      <c r="H83" s="7">
        <v>36893</v>
      </c>
      <c r="I83" s="9">
        <v>11095560.000000002</v>
      </c>
      <c r="J83" s="9"/>
      <c r="K83" s="9">
        <v>1517392.7999999998</v>
      </c>
      <c r="L83" s="9">
        <v>13669729.920000002</v>
      </c>
      <c r="M83" s="8" t="str">
        <f t="shared" si="2"/>
        <v>Septembre</v>
      </c>
      <c r="N83" s="15">
        <f t="shared" ca="1" si="3"/>
        <v>45</v>
      </c>
      <c r="O83" s="8">
        <f>1</f>
        <v>1</v>
      </c>
    </row>
    <row r="84" spans="3:15">
      <c r="C84" s="19">
        <v>41912</v>
      </c>
      <c r="D84" s="20" t="s">
        <v>30</v>
      </c>
      <c r="E84" s="20" t="s">
        <v>31</v>
      </c>
      <c r="F84" s="20" t="s">
        <v>27</v>
      </c>
      <c r="G84" s="19">
        <v>25615</v>
      </c>
      <c r="H84" s="19">
        <v>36894</v>
      </c>
      <c r="I84" s="21">
        <v>10774770.000000002</v>
      </c>
      <c r="J84" s="21"/>
      <c r="K84" s="21">
        <v>1327917.6000000001</v>
      </c>
      <c r="L84" s="21">
        <v>14735225.999999998</v>
      </c>
      <c r="M84" s="20" t="str">
        <f t="shared" si="2"/>
        <v>Septembre</v>
      </c>
      <c r="N84" s="22">
        <f t="shared" ca="1" si="3"/>
        <v>45</v>
      </c>
      <c r="O84" s="20">
        <f>1</f>
        <v>1</v>
      </c>
    </row>
    <row r="85" spans="3:15">
      <c r="C85" s="7">
        <v>41912</v>
      </c>
      <c r="D85" s="8" t="s">
        <v>32</v>
      </c>
      <c r="E85" s="8" t="s">
        <v>33</v>
      </c>
      <c r="F85" s="8" t="s">
        <v>27</v>
      </c>
      <c r="G85" s="7">
        <v>26719</v>
      </c>
      <c r="H85" s="7">
        <v>36895</v>
      </c>
      <c r="I85" s="9">
        <v>7192800.0000000009</v>
      </c>
      <c r="J85" s="9"/>
      <c r="K85" s="9">
        <v>1028570.4000000003</v>
      </c>
      <c r="L85" s="9">
        <v>9182289.6000000015</v>
      </c>
      <c r="M85" s="8" t="str">
        <f t="shared" si="2"/>
        <v>Septembre</v>
      </c>
      <c r="N85" s="15">
        <f t="shared" ca="1" si="3"/>
        <v>42</v>
      </c>
      <c r="O85" s="8">
        <f>1</f>
        <v>1</v>
      </c>
    </row>
    <row r="86" spans="3:15">
      <c r="C86" s="19">
        <v>41912</v>
      </c>
      <c r="D86" s="20" t="s">
        <v>34</v>
      </c>
      <c r="E86" s="20" t="s">
        <v>35</v>
      </c>
      <c r="F86" s="20" t="s">
        <v>27</v>
      </c>
      <c r="G86" s="19">
        <v>26920</v>
      </c>
      <c r="H86" s="19">
        <v>36896</v>
      </c>
      <c r="I86" s="21">
        <v>2581700</v>
      </c>
      <c r="J86" s="21"/>
      <c r="K86" s="21">
        <v>408424.93999999994</v>
      </c>
      <c r="L86" s="21">
        <v>3325745.9399999995</v>
      </c>
      <c r="M86" s="20" t="str">
        <f t="shared" si="2"/>
        <v>Septembre</v>
      </c>
      <c r="N86" s="22">
        <f t="shared" ca="1" si="3"/>
        <v>42</v>
      </c>
      <c r="O86" s="20">
        <f>1</f>
        <v>1</v>
      </c>
    </row>
    <row r="87" spans="3:15">
      <c r="C87" s="7">
        <v>41912</v>
      </c>
      <c r="D87" s="8" t="s">
        <v>36</v>
      </c>
      <c r="E87" s="8" t="s">
        <v>37</v>
      </c>
      <c r="F87" s="8" t="s">
        <v>38</v>
      </c>
      <c r="G87" s="7">
        <v>25953</v>
      </c>
      <c r="H87" s="7">
        <v>36897</v>
      </c>
      <c r="I87" s="9">
        <v>10253400</v>
      </c>
      <c r="J87" s="9"/>
      <c r="K87" s="9">
        <v>1662388.2</v>
      </c>
      <c r="L87" s="9">
        <v>12406614.000000002</v>
      </c>
      <c r="M87" s="8" t="str">
        <f t="shared" si="2"/>
        <v>Septembre</v>
      </c>
      <c r="N87" s="15">
        <f t="shared" ca="1" si="3"/>
        <v>44</v>
      </c>
      <c r="O87" s="8">
        <f>1</f>
        <v>1</v>
      </c>
    </row>
    <row r="88" spans="3:15">
      <c r="C88" s="19">
        <v>41912</v>
      </c>
      <c r="D88" s="20" t="s">
        <v>39</v>
      </c>
      <c r="E88" s="20" t="s">
        <v>40</v>
      </c>
      <c r="F88" s="20" t="s">
        <v>27</v>
      </c>
      <c r="G88" s="19">
        <v>30121</v>
      </c>
      <c r="H88" s="19">
        <v>36898</v>
      </c>
      <c r="I88" s="21">
        <v>3272640.0000000005</v>
      </c>
      <c r="J88" s="21"/>
      <c r="K88" s="21">
        <v>421644.60000000003</v>
      </c>
      <c r="L88" s="21">
        <v>4763444.4000000004</v>
      </c>
      <c r="M88" s="20" t="str">
        <f t="shared" si="2"/>
        <v>Septembre</v>
      </c>
      <c r="N88" s="22">
        <f t="shared" ca="1" si="3"/>
        <v>33</v>
      </c>
      <c r="O88" s="20">
        <f>1</f>
        <v>1</v>
      </c>
    </row>
    <row r="89" spans="3:15">
      <c r="C89" s="7">
        <v>41912</v>
      </c>
      <c r="D89" s="8" t="s">
        <v>41</v>
      </c>
      <c r="E89" s="8" t="s">
        <v>42</v>
      </c>
      <c r="F89" s="8" t="s">
        <v>27</v>
      </c>
      <c r="G89" s="7">
        <v>29969</v>
      </c>
      <c r="H89" s="7">
        <v>36899</v>
      </c>
      <c r="I89" s="9">
        <v>8614650</v>
      </c>
      <c r="J89" s="9"/>
      <c r="K89" s="9">
        <v>1320513.48</v>
      </c>
      <c r="L89" s="9">
        <v>12324792.479999999</v>
      </c>
      <c r="M89" s="8" t="str">
        <f t="shared" si="2"/>
        <v>Septembre</v>
      </c>
      <c r="N89" s="15">
        <f t="shared" ca="1" si="3"/>
        <v>33</v>
      </c>
      <c r="O89" s="8">
        <f>1</f>
        <v>1</v>
      </c>
    </row>
    <row r="90" spans="3:15">
      <c r="C90" s="19">
        <v>41912</v>
      </c>
      <c r="D90" s="20" t="s">
        <v>43</v>
      </c>
      <c r="E90" s="20" t="s">
        <v>44</v>
      </c>
      <c r="F90" s="20" t="s">
        <v>27</v>
      </c>
      <c r="G90" s="19">
        <v>29092</v>
      </c>
      <c r="H90" s="19">
        <v>36900</v>
      </c>
      <c r="I90" s="21">
        <v>1044199.9999999999</v>
      </c>
      <c r="J90" s="21"/>
      <c r="K90" s="21">
        <v>161478.72000000003</v>
      </c>
      <c r="L90" s="21">
        <v>1520355.2</v>
      </c>
      <c r="M90" s="20" t="str">
        <f t="shared" si="2"/>
        <v>Septembre</v>
      </c>
      <c r="N90" s="22">
        <f t="shared" ca="1" si="3"/>
        <v>36</v>
      </c>
      <c r="O90" s="20">
        <f>1</f>
        <v>1</v>
      </c>
    </row>
    <row r="91" spans="3:15">
      <c r="C91" s="23">
        <v>41912</v>
      </c>
      <c r="D91" s="24" t="s">
        <v>45</v>
      </c>
      <c r="E91" s="24" t="s">
        <v>46</v>
      </c>
      <c r="F91" s="24" t="s">
        <v>38</v>
      </c>
      <c r="G91" s="23">
        <v>29565</v>
      </c>
      <c r="H91" s="23">
        <v>36901</v>
      </c>
      <c r="I91" s="25">
        <v>5017200</v>
      </c>
      <c r="J91" s="25"/>
      <c r="K91" s="25">
        <v>680169.60000000009</v>
      </c>
      <c r="L91" s="25">
        <v>6236876.8000000007</v>
      </c>
      <c r="M91" s="24" t="str">
        <f t="shared" si="2"/>
        <v>Septembre</v>
      </c>
      <c r="N91" s="26">
        <f t="shared" ca="1" si="3"/>
        <v>35</v>
      </c>
      <c r="O91" s="24">
        <f>1</f>
        <v>1</v>
      </c>
    </row>
    <row r="92" spans="3:15">
      <c r="C92" s="19">
        <v>41943</v>
      </c>
      <c r="D92" s="20" t="s">
        <v>25</v>
      </c>
      <c r="E92" s="20" t="s">
        <v>26</v>
      </c>
      <c r="F92" s="20" t="s">
        <v>27</v>
      </c>
      <c r="G92" s="19">
        <v>28128</v>
      </c>
      <c r="H92" s="19">
        <v>36892</v>
      </c>
      <c r="I92" s="21">
        <v>6298140.0000000009</v>
      </c>
      <c r="J92" s="21"/>
      <c r="K92" s="21">
        <v>748968.00000000012</v>
      </c>
      <c r="L92" s="21">
        <v>8538235.2000000011</v>
      </c>
      <c r="M92" s="20" t="str">
        <f t="shared" si="2"/>
        <v>Octobre</v>
      </c>
      <c r="N92" s="22">
        <f t="shared" ca="1" si="3"/>
        <v>38</v>
      </c>
      <c r="O92" s="20">
        <f>1</f>
        <v>1</v>
      </c>
    </row>
    <row r="93" spans="3:15">
      <c r="C93" s="7">
        <v>41943</v>
      </c>
      <c r="D93" s="8" t="s">
        <v>28</v>
      </c>
      <c r="E93" s="8" t="s">
        <v>29</v>
      </c>
      <c r="F93" s="8" t="s">
        <v>27</v>
      </c>
      <c r="G93" s="7">
        <v>25756</v>
      </c>
      <c r="H93" s="7">
        <v>36893</v>
      </c>
      <c r="I93" s="9">
        <v>11095560.000000002</v>
      </c>
      <c r="J93" s="9"/>
      <c r="K93" s="9">
        <v>1517392.7999999998</v>
      </c>
      <c r="L93" s="9">
        <v>13669729.920000002</v>
      </c>
      <c r="M93" s="8" t="str">
        <f t="shared" si="2"/>
        <v>Octobre</v>
      </c>
      <c r="N93" s="15">
        <f t="shared" ca="1" si="3"/>
        <v>45</v>
      </c>
      <c r="O93" s="8">
        <f>1</f>
        <v>1</v>
      </c>
    </row>
    <row r="94" spans="3:15">
      <c r="C94" s="19">
        <v>41943</v>
      </c>
      <c r="D94" s="20" t="s">
        <v>30</v>
      </c>
      <c r="E94" s="20" t="s">
        <v>31</v>
      </c>
      <c r="F94" s="20" t="s">
        <v>27</v>
      </c>
      <c r="G94" s="19">
        <v>25615</v>
      </c>
      <c r="H94" s="19">
        <v>36894</v>
      </c>
      <c r="I94" s="21">
        <v>10774770.000000002</v>
      </c>
      <c r="J94" s="21"/>
      <c r="K94" s="21">
        <v>1327917.6000000001</v>
      </c>
      <c r="L94" s="21">
        <v>14735225.999999998</v>
      </c>
      <c r="M94" s="20" t="str">
        <f t="shared" si="2"/>
        <v>Octobre</v>
      </c>
      <c r="N94" s="22">
        <f t="shared" ca="1" si="3"/>
        <v>45</v>
      </c>
      <c r="O94" s="20">
        <f>1</f>
        <v>1</v>
      </c>
    </row>
    <row r="95" spans="3:15">
      <c r="C95" s="7">
        <v>41943</v>
      </c>
      <c r="D95" s="8" t="s">
        <v>32</v>
      </c>
      <c r="E95" s="8" t="s">
        <v>33</v>
      </c>
      <c r="F95" s="8" t="s">
        <v>27</v>
      </c>
      <c r="G95" s="7">
        <v>26719</v>
      </c>
      <c r="H95" s="7">
        <v>36895</v>
      </c>
      <c r="I95" s="9">
        <v>7192800.0000000009</v>
      </c>
      <c r="J95" s="9"/>
      <c r="K95" s="9">
        <v>1028570.4000000003</v>
      </c>
      <c r="L95" s="9">
        <v>9182289.6000000015</v>
      </c>
      <c r="M95" s="8" t="str">
        <f t="shared" si="2"/>
        <v>Octobre</v>
      </c>
      <c r="N95" s="15">
        <f t="shared" ca="1" si="3"/>
        <v>42</v>
      </c>
      <c r="O95" s="8">
        <f>1</f>
        <v>1</v>
      </c>
    </row>
    <row r="96" spans="3:15">
      <c r="C96" s="19">
        <v>41943</v>
      </c>
      <c r="D96" s="20" t="s">
        <v>34</v>
      </c>
      <c r="E96" s="20" t="s">
        <v>35</v>
      </c>
      <c r="F96" s="20" t="s">
        <v>27</v>
      </c>
      <c r="G96" s="19">
        <v>26920</v>
      </c>
      <c r="H96" s="19">
        <v>36896</v>
      </c>
      <c r="I96" s="21">
        <v>2581700</v>
      </c>
      <c r="J96" s="21"/>
      <c r="K96" s="21">
        <v>408424.93999999994</v>
      </c>
      <c r="L96" s="21">
        <v>3325745.9399999995</v>
      </c>
      <c r="M96" s="20" t="str">
        <f t="shared" si="2"/>
        <v>Octobre</v>
      </c>
      <c r="N96" s="22">
        <f t="shared" ca="1" si="3"/>
        <v>42</v>
      </c>
      <c r="O96" s="20">
        <f>1</f>
        <v>1</v>
      </c>
    </row>
    <row r="97" spans="3:15">
      <c r="C97" s="7">
        <v>41943</v>
      </c>
      <c r="D97" s="8" t="s">
        <v>36</v>
      </c>
      <c r="E97" s="8" t="s">
        <v>37</v>
      </c>
      <c r="F97" s="8" t="s">
        <v>38</v>
      </c>
      <c r="G97" s="7">
        <v>25953</v>
      </c>
      <c r="H97" s="7">
        <v>36897</v>
      </c>
      <c r="I97" s="9">
        <v>10253400</v>
      </c>
      <c r="J97" s="9"/>
      <c r="K97" s="9">
        <v>1662388.2</v>
      </c>
      <c r="L97" s="9">
        <v>12406614.000000002</v>
      </c>
      <c r="M97" s="8" t="str">
        <f t="shared" si="2"/>
        <v>Octobre</v>
      </c>
      <c r="N97" s="15">
        <f t="shared" ca="1" si="3"/>
        <v>44</v>
      </c>
      <c r="O97" s="8">
        <f>1</f>
        <v>1</v>
      </c>
    </row>
    <row r="98" spans="3:15">
      <c r="C98" s="19">
        <v>41943</v>
      </c>
      <c r="D98" s="20" t="s">
        <v>39</v>
      </c>
      <c r="E98" s="20" t="s">
        <v>40</v>
      </c>
      <c r="F98" s="20" t="s">
        <v>27</v>
      </c>
      <c r="G98" s="19">
        <v>30121</v>
      </c>
      <c r="H98" s="19">
        <v>36898</v>
      </c>
      <c r="I98" s="21">
        <v>3272640.0000000005</v>
      </c>
      <c r="J98" s="21"/>
      <c r="K98" s="21">
        <v>421644.60000000003</v>
      </c>
      <c r="L98" s="21">
        <v>4763444.4000000004</v>
      </c>
      <c r="M98" s="20" t="str">
        <f t="shared" si="2"/>
        <v>Octobre</v>
      </c>
      <c r="N98" s="22">
        <f t="shared" ca="1" si="3"/>
        <v>33</v>
      </c>
      <c r="O98" s="20">
        <f>1</f>
        <v>1</v>
      </c>
    </row>
    <row r="99" spans="3:15">
      <c r="C99" s="7">
        <v>41943</v>
      </c>
      <c r="D99" s="8" t="s">
        <v>41</v>
      </c>
      <c r="E99" s="8" t="s">
        <v>42</v>
      </c>
      <c r="F99" s="8" t="s">
        <v>27</v>
      </c>
      <c r="G99" s="7">
        <v>29969</v>
      </c>
      <c r="H99" s="7">
        <v>36899</v>
      </c>
      <c r="I99" s="9">
        <v>8614650</v>
      </c>
      <c r="J99" s="9"/>
      <c r="K99" s="9">
        <v>1320513.48</v>
      </c>
      <c r="L99" s="9">
        <v>12324792.479999999</v>
      </c>
      <c r="M99" s="8" t="str">
        <f t="shared" si="2"/>
        <v>Octobre</v>
      </c>
      <c r="N99" s="15">
        <f t="shared" ca="1" si="3"/>
        <v>33</v>
      </c>
      <c r="O99" s="8">
        <f>1</f>
        <v>1</v>
      </c>
    </row>
    <row r="100" spans="3:15">
      <c r="C100" s="19">
        <v>41943</v>
      </c>
      <c r="D100" s="20" t="s">
        <v>43</v>
      </c>
      <c r="E100" s="20" t="s">
        <v>44</v>
      </c>
      <c r="F100" s="20" t="s">
        <v>27</v>
      </c>
      <c r="G100" s="19">
        <v>29092</v>
      </c>
      <c r="H100" s="19">
        <v>36900</v>
      </c>
      <c r="I100" s="21">
        <v>1044199.9999999999</v>
      </c>
      <c r="J100" s="21"/>
      <c r="K100" s="21">
        <v>161478.72000000003</v>
      </c>
      <c r="L100" s="21">
        <v>1520355.2</v>
      </c>
      <c r="M100" s="20" t="str">
        <f t="shared" si="2"/>
        <v>Octobre</v>
      </c>
      <c r="N100" s="22">
        <f t="shared" ca="1" si="3"/>
        <v>36</v>
      </c>
      <c r="O100" s="20">
        <f>1</f>
        <v>1</v>
      </c>
    </row>
    <row r="101" spans="3:15">
      <c r="C101" s="23">
        <v>41943</v>
      </c>
      <c r="D101" s="24" t="s">
        <v>45</v>
      </c>
      <c r="E101" s="24" t="s">
        <v>46</v>
      </c>
      <c r="F101" s="24" t="s">
        <v>38</v>
      </c>
      <c r="G101" s="23">
        <v>29565</v>
      </c>
      <c r="H101" s="23">
        <v>36901</v>
      </c>
      <c r="I101" s="25">
        <v>5017200</v>
      </c>
      <c r="J101" s="25"/>
      <c r="K101" s="25">
        <v>680169.60000000009</v>
      </c>
      <c r="L101" s="25">
        <v>6236876.8000000007</v>
      </c>
      <c r="M101" s="24" t="str">
        <f t="shared" si="2"/>
        <v>Octobre</v>
      </c>
      <c r="N101" s="26">
        <f t="shared" ca="1" si="3"/>
        <v>35</v>
      </c>
      <c r="O101" s="24">
        <f>1</f>
        <v>1</v>
      </c>
    </row>
    <row r="102" spans="3:15">
      <c r="C102" s="19">
        <v>41973</v>
      </c>
      <c r="D102" s="20" t="s">
        <v>25</v>
      </c>
      <c r="E102" s="20" t="s">
        <v>26</v>
      </c>
      <c r="F102" s="20" t="s">
        <v>27</v>
      </c>
      <c r="G102" s="19">
        <v>28128</v>
      </c>
      <c r="H102" s="19">
        <v>36892</v>
      </c>
      <c r="I102" s="21">
        <v>6298140.0000000009</v>
      </c>
      <c r="J102" s="21"/>
      <c r="K102" s="21">
        <v>748968.00000000012</v>
      </c>
      <c r="L102" s="21">
        <v>8538235.2000000011</v>
      </c>
      <c r="M102" s="20" t="str">
        <f t="shared" si="2"/>
        <v>Novembre</v>
      </c>
      <c r="N102" s="22">
        <f t="shared" ca="1" si="3"/>
        <v>38</v>
      </c>
      <c r="O102" s="20">
        <f>1</f>
        <v>1</v>
      </c>
    </row>
    <row r="103" spans="3:15">
      <c r="C103" s="7">
        <v>41973</v>
      </c>
      <c r="D103" s="8" t="s">
        <v>28</v>
      </c>
      <c r="E103" s="8" t="s">
        <v>29</v>
      </c>
      <c r="F103" s="8" t="s">
        <v>27</v>
      </c>
      <c r="G103" s="7">
        <v>25756</v>
      </c>
      <c r="H103" s="7">
        <v>36893</v>
      </c>
      <c r="I103" s="9">
        <v>11095560.000000002</v>
      </c>
      <c r="J103" s="9"/>
      <c r="K103" s="9">
        <v>1517392.7999999998</v>
      </c>
      <c r="L103" s="9">
        <v>13669729.920000002</v>
      </c>
      <c r="M103" s="8" t="str">
        <f t="shared" si="2"/>
        <v>Novembre</v>
      </c>
      <c r="N103" s="15">
        <f t="shared" ca="1" si="3"/>
        <v>45</v>
      </c>
      <c r="O103" s="8">
        <f>1</f>
        <v>1</v>
      </c>
    </row>
    <row r="104" spans="3:15">
      <c r="C104" s="19">
        <v>41973</v>
      </c>
      <c r="D104" s="20" t="s">
        <v>30</v>
      </c>
      <c r="E104" s="20" t="s">
        <v>31</v>
      </c>
      <c r="F104" s="20" t="s">
        <v>27</v>
      </c>
      <c r="G104" s="19">
        <v>25615</v>
      </c>
      <c r="H104" s="19">
        <v>36894</v>
      </c>
      <c r="I104" s="21">
        <v>10774770.000000002</v>
      </c>
      <c r="J104" s="21"/>
      <c r="K104" s="21">
        <v>1327917.6000000001</v>
      </c>
      <c r="L104" s="21">
        <v>14735225.999999998</v>
      </c>
      <c r="M104" s="20" t="str">
        <f t="shared" si="2"/>
        <v>Novembre</v>
      </c>
      <c r="N104" s="22">
        <f t="shared" ca="1" si="3"/>
        <v>45</v>
      </c>
      <c r="O104" s="20">
        <f>1</f>
        <v>1</v>
      </c>
    </row>
    <row r="105" spans="3:15">
      <c r="C105" s="7">
        <v>41973</v>
      </c>
      <c r="D105" s="8" t="s">
        <v>32</v>
      </c>
      <c r="E105" s="8" t="s">
        <v>33</v>
      </c>
      <c r="F105" s="8" t="s">
        <v>27</v>
      </c>
      <c r="G105" s="7">
        <v>26719</v>
      </c>
      <c r="H105" s="7">
        <v>36895</v>
      </c>
      <c r="I105" s="9">
        <v>7192800.0000000009</v>
      </c>
      <c r="J105" s="9"/>
      <c r="K105" s="9">
        <v>1028570.4000000003</v>
      </c>
      <c r="L105" s="9">
        <v>9182289.6000000015</v>
      </c>
      <c r="M105" s="8" t="str">
        <f t="shared" si="2"/>
        <v>Novembre</v>
      </c>
      <c r="N105" s="15">
        <f t="shared" ca="1" si="3"/>
        <v>42</v>
      </c>
      <c r="O105" s="8">
        <f>1</f>
        <v>1</v>
      </c>
    </row>
    <row r="106" spans="3:15">
      <c r="C106" s="19">
        <v>41973</v>
      </c>
      <c r="D106" s="20" t="s">
        <v>34</v>
      </c>
      <c r="E106" s="20" t="s">
        <v>35</v>
      </c>
      <c r="F106" s="20" t="s">
        <v>27</v>
      </c>
      <c r="G106" s="19">
        <v>26920</v>
      </c>
      <c r="H106" s="19">
        <v>36896</v>
      </c>
      <c r="I106" s="21">
        <v>2581700</v>
      </c>
      <c r="J106" s="21"/>
      <c r="K106" s="21">
        <v>408424.93999999994</v>
      </c>
      <c r="L106" s="21">
        <v>3325745.9399999995</v>
      </c>
      <c r="M106" s="20" t="str">
        <f t="shared" si="2"/>
        <v>Novembre</v>
      </c>
      <c r="N106" s="22">
        <f t="shared" ca="1" si="3"/>
        <v>42</v>
      </c>
      <c r="O106" s="20">
        <f>1</f>
        <v>1</v>
      </c>
    </row>
    <row r="107" spans="3:15">
      <c r="C107" s="7">
        <v>41973</v>
      </c>
      <c r="D107" s="8" t="s">
        <v>36</v>
      </c>
      <c r="E107" s="8" t="s">
        <v>37</v>
      </c>
      <c r="F107" s="8" t="s">
        <v>38</v>
      </c>
      <c r="G107" s="7">
        <v>25953</v>
      </c>
      <c r="H107" s="7">
        <v>36897</v>
      </c>
      <c r="I107" s="9">
        <v>10253400</v>
      </c>
      <c r="J107" s="9"/>
      <c r="K107" s="9">
        <v>1662388.2</v>
      </c>
      <c r="L107" s="9">
        <v>12406614.000000002</v>
      </c>
      <c r="M107" s="8" t="str">
        <f t="shared" si="2"/>
        <v>Novembre</v>
      </c>
      <c r="N107" s="15">
        <f t="shared" ca="1" si="3"/>
        <v>44</v>
      </c>
      <c r="O107" s="8">
        <f>1</f>
        <v>1</v>
      </c>
    </row>
    <row r="108" spans="3:15">
      <c r="C108" s="19">
        <v>41973</v>
      </c>
      <c r="D108" s="20" t="s">
        <v>39</v>
      </c>
      <c r="E108" s="20" t="s">
        <v>40</v>
      </c>
      <c r="F108" s="20" t="s">
        <v>27</v>
      </c>
      <c r="G108" s="19">
        <v>30121</v>
      </c>
      <c r="H108" s="19">
        <v>36898</v>
      </c>
      <c r="I108" s="21">
        <v>3272640.0000000005</v>
      </c>
      <c r="J108" s="21"/>
      <c r="K108" s="21">
        <v>421644.60000000003</v>
      </c>
      <c r="L108" s="21">
        <v>4763444.4000000004</v>
      </c>
      <c r="M108" s="20" t="str">
        <f t="shared" si="2"/>
        <v>Novembre</v>
      </c>
      <c r="N108" s="22">
        <f t="shared" ca="1" si="3"/>
        <v>33</v>
      </c>
      <c r="O108" s="20">
        <f>1</f>
        <v>1</v>
      </c>
    </row>
    <row r="109" spans="3:15">
      <c r="C109" s="7">
        <v>41973</v>
      </c>
      <c r="D109" s="8" t="s">
        <v>41</v>
      </c>
      <c r="E109" s="8" t="s">
        <v>42</v>
      </c>
      <c r="F109" s="8" t="s">
        <v>27</v>
      </c>
      <c r="G109" s="7">
        <v>29969</v>
      </c>
      <c r="H109" s="7">
        <v>36899</v>
      </c>
      <c r="I109" s="9">
        <v>8614650</v>
      </c>
      <c r="J109" s="9"/>
      <c r="K109" s="9">
        <v>1320513.48</v>
      </c>
      <c r="L109" s="9">
        <v>12324792.479999999</v>
      </c>
      <c r="M109" s="8" t="str">
        <f t="shared" si="2"/>
        <v>Novembre</v>
      </c>
      <c r="N109" s="15">
        <f t="shared" ca="1" si="3"/>
        <v>33</v>
      </c>
      <c r="O109" s="8">
        <f>1</f>
        <v>1</v>
      </c>
    </row>
    <row r="110" spans="3:15">
      <c r="C110" s="19">
        <v>41973</v>
      </c>
      <c r="D110" s="20" t="s">
        <v>43</v>
      </c>
      <c r="E110" s="20" t="s">
        <v>44</v>
      </c>
      <c r="F110" s="20" t="s">
        <v>27</v>
      </c>
      <c r="G110" s="19">
        <v>29092</v>
      </c>
      <c r="H110" s="19">
        <v>36900</v>
      </c>
      <c r="I110" s="21">
        <v>1044199.9999999999</v>
      </c>
      <c r="J110" s="21"/>
      <c r="K110" s="21">
        <v>161478.72000000003</v>
      </c>
      <c r="L110" s="21">
        <v>1520355.2</v>
      </c>
      <c r="M110" s="20" t="str">
        <f t="shared" si="2"/>
        <v>Novembre</v>
      </c>
      <c r="N110" s="22">
        <f t="shared" ca="1" si="3"/>
        <v>36</v>
      </c>
      <c r="O110" s="20">
        <f>1</f>
        <v>1</v>
      </c>
    </row>
    <row r="111" spans="3:15">
      <c r="C111" s="23">
        <v>41973</v>
      </c>
      <c r="D111" s="24" t="s">
        <v>45</v>
      </c>
      <c r="E111" s="24" t="s">
        <v>46</v>
      </c>
      <c r="F111" s="24" t="s">
        <v>38</v>
      </c>
      <c r="G111" s="23">
        <v>29565</v>
      </c>
      <c r="H111" s="23">
        <v>36901</v>
      </c>
      <c r="I111" s="25">
        <v>5017200</v>
      </c>
      <c r="J111" s="25"/>
      <c r="K111" s="25">
        <v>680169.60000000009</v>
      </c>
      <c r="L111" s="25">
        <v>6236876.8000000007</v>
      </c>
      <c r="M111" s="24" t="str">
        <f t="shared" si="2"/>
        <v>Novembre</v>
      </c>
      <c r="N111" s="26">
        <f t="shared" ca="1" si="3"/>
        <v>35</v>
      </c>
      <c r="O111" s="24">
        <f>1</f>
        <v>1</v>
      </c>
    </row>
    <row r="112" spans="3:15">
      <c r="C112" s="19">
        <v>42004</v>
      </c>
      <c r="D112" s="20" t="s">
        <v>25</v>
      </c>
      <c r="E112" s="20" t="s">
        <v>26</v>
      </c>
      <c r="F112" s="20" t="s">
        <v>27</v>
      </c>
      <c r="G112" s="19">
        <v>28128</v>
      </c>
      <c r="H112" s="19">
        <v>36892</v>
      </c>
      <c r="I112" s="21">
        <v>6298140.0000000009</v>
      </c>
      <c r="J112" s="21"/>
      <c r="K112" s="20" t="str">
        <f t="shared" ref="K112:K121" si="4">PROPER(TEXT($C112,"mmmm"))</f>
        <v>Décembre</v>
      </c>
      <c r="L112" s="22">
        <f t="shared" ref="L112:L121" ca="1" si="5">YEAR(TODAY())-YEAR($G112)</f>
        <v>38</v>
      </c>
      <c r="M112" s="20">
        <f>1</f>
        <v>1</v>
      </c>
      <c r="N112" s="22">
        <f t="shared" ca="1" si="3"/>
        <v>38</v>
      </c>
      <c r="O112" s="20"/>
    </row>
    <row r="113" spans="3:15">
      <c r="C113" s="7">
        <v>42004</v>
      </c>
      <c r="D113" s="8" t="s">
        <v>28</v>
      </c>
      <c r="E113" s="8" t="s">
        <v>29</v>
      </c>
      <c r="F113" s="8" t="s">
        <v>27</v>
      </c>
      <c r="G113" s="7">
        <v>25756</v>
      </c>
      <c r="H113" s="7">
        <v>36893</v>
      </c>
      <c r="I113" s="9">
        <v>11095560.000000002</v>
      </c>
      <c r="J113" s="9"/>
      <c r="K113" s="8" t="str">
        <f t="shared" si="4"/>
        <v>Décembre</v>
      </c>
      <c r="L113" s="15">
        <f t="shared" ca="1" si="5"/>
        <v>45</v>
      </c>
      <c r="M113" s="8">
        <f>1</f>
        <v>1</v>
      </c>
      <c r="N113" s="15">
        <f t="shared" ca="1" si="3"/>
        <v>45</v>
      </c>
      <c r="O113" s="8"/>
    </row>
    <row r="114" spans="3:15">
      <c r="C114" s="19">
        <v>42004</v>
      </c>
      <c r="D114" s="20" t="s">
        <v>30</v>
      </c>
      <c r="E114" s="20" t="s">
        <v>31</v>
      </c>
      <c r="F114" s="20" t="s">
        <v>27</v>
      </c>
      <c r="G114" s="19">
        <v>25615</v>
      </c>
      <c r="H114" s="19">
        <v>36894</v>
      </c>
      <c r="I114" s="21">
        <v>10774770.000000002</v>
      </c>
      <c r="J114" s="21"/>
      <c r="K114" s="20" t="str">
        <f t="shared" si="4"/>
        <v>Décembre</v>
      </c>
      <c r="L114" s="22">
        <f t="shared" ca="1" si="5"/>
        <v>45</v>
      </c>
      <c r="M114" s="20">
        <f>1</f>
        <v>1</v>
      </c>
      <c r="N114" s="22">
        <f t="shared" ca="1" si="3"/>
        <v>45</v>
      </c>
      <c r="O114" s="20"/>
    </row>
    <row r="115" spans="3:15">
      <c r="C115" s="7">
        <v>42004</v>
      </c>
      <c r="D115" s="8" t="s">
        <v>32</v>
      </c>
      <c r="E115" s="8" t="s">
        <v>33</v>
      </c>
      <c r="F115" s="8" t="s">
        <v>27</v>
      </c>
      <c r="G115" s="7">
        <v>26719</v>
      </c>
      <c r="H115" s="7">
        <v>36895</v>
      </c>
      <c r="I115" s="9">
        <v>7192800.0000000009</v>
      </c>
      <c r="J115" s="9"/>
      <c r="K115" s="8" t="str">
        <f t="shared" si="4"/>
        <v>Décembre</v>
      </c>
      <c r="L115" s="15">
        <f t="shared" ca="1" si="5"/>
        <v>42</v>
      </c>
      <c r="M115" s="8">
        <f>1</f>
        <v>1</v>
      </c>
      <c r="N115" s="15">
        <f t="shared" ca="1" si="3"/>
        <v>42</v>
      </c>
      <c r="O115" s="8"/>
    </row>
    <row r="116" spans="3:15">
      <c r="C116" s="19">
        <v>42004</v>
      </c>
      <c r="D116" s="20" t="s">
        <v>34</v>
      </c>
      <c r="E116" s="20" t="s">
        <v>35</v>
      </c>
      <c r="F116" s="20" t="s">
        <v>27</v>
      </c>
      <c r="G116" s="19">
        <v>26920</v>
      </c>
      <c r="H116" s="19">
        <v>36896</v>
      </c>
      <c r="I116" s="21">
        <v>2581700</v>
      </c>
      <c r="J116" s="21"/>
      <c r="K116" s="20" t="str">
        <f t="shared" si="4"/>
        <v>Décembre</v>
      </c>
      <c r="L116" s="22">
        <f t="shared" ca="1" si="5"/>
        <v>42</v>
      </c>
      <c r="M116" s="20">
        <f>1</f>
        <v>1</v>
      </c>
      <c r="N116" s="22">
        <f t="shared" ca="1" si="3"/>
        <v>42</v>
      </c>
      <c r="O116" s="20"/>
    </row>
    <row r="117" spans="3:15">
      <c r="C117" s="7">
        <v>42004</v>
      </c>
      <c r="D117" s="8" t="s">
        <v>36</v>
      </c>
      <c r="E117" s="8" t="s">
        <v>37</v>
      </c>
      <c r="F117" s="8" t="s">
        <v>27</v>
      </c>
      <c r="G117" s="7">
        <v>26920</v>
      </c>
      <c r="H117" s="7">
        <v>36896</v>
      </c>
      <c r="I117" s="9">
        <v>2581700</v>
      </c>
      <c r="J117" s="9"/>
      <c r="K117" s="8" t="str">
        <f t="shared" si="4"/>
        <v>Décembre</v>
      </c>
      <c r="L117" s="15">
        <f t="shared" ca="1" si="5"/>
        <v>42</v>
      </c>
      <c r="M117" s="8">
        <f>1</f>
        <v>1</v>
      </c>
      <c r="N117" s="15">
        <f t="shared" ca="1" si="3"/>
        <v>42</v>
      </c>
      <c r="O117" s="8"/>
    </row>
    <row r="118" spans="3:15">
      <c r="C118" s="19">
        <v>42004</v>
      </c>
      <c r="D118" s="20" t="s">
        <v>39</v>
      </c>
      <c r="E118" s="20" t="s">
        <v>40</v>
      </c>
      <c r="F118" s="20" t="s">
        <v>27</v>
      </c>
      <c r="G118" s="19">
        <v>26920</v>
      </c>
      <c r="H118" s="19">
        <v>36896</v>
      </c>
      <c r="I118" s="21">
        <v>2581700</v>
      </c>
      <c r="J118" s="21"/>
      <c r="K118" s="20" t="str">
        <f t="shared" si="4"/>
        <v>Décembre</v>
      </c>
      <c r="L118" s="22">
        <f t="shared" ca="1" si="5"/>
        <v>42</v>
      </c>
      <c r="M118" s="20">
        <f>1</f>
        <v>1</v>
      </c>
      <c r="N118" s="22">
        <f t="shared" ca="1" si="3"/>
        <v>42</v>
      </c>
      <c r="O118" s="20"/>
    </row>
    <row r="119" spans="3:15">
      <c r="C119" s="7">
        <v>42004</v>
      </c>
      <c r="D119" s="8" t="s">
        <v>41</v>
      </c>
      <c r="E119" s="8" t="s">
        <v>42</v>
      </c>
      <c r="F119" s="8" t="s">
        <v>27</v>
      </c>
      <c r="G119" s="7">
        <v>26920</v>
      </c>
      <c r="H119" s="7">
        <v>36896</v>
      </c>
      <c r="I119" s="9">
        <v>2581700</v>
      </c>
      <c r="J119" s="9"/>
      <c r="K119" s="8" t="str">
        <f t="shared" si="4"/>
        <v>Décembre</v>
      </c>
      <c r="L119" s="15">
        <f t="shared" ca="1" si="5"/>
        <v>42</v>
      </c>
      <c r="M119" s="8">
        <f>1</f>
        <v>1</v>
      </c>
      <c r="N119" s="15">
        <f t="shared" ca="1" si="3"/>
        <v>42</v>
      </c>
      <c r="O119" s="8"/>
    </row>
    <row r="120" spans="3:15">
      <c r="C120" s="19">
        <v>42004</v>
      </c>
      <c r="D120" s="20" t="s">
        <v>43</v>
      </c>
      <c r="E120" s="20" t="s">
        <v>44</v>
      </c>
      <c r="F120" s="20" t="s">
        <v>27</v>
      </c>
      <c r="G120" s="19">
        <v>26920</v>
      </c>
      <c r="H120" s="19">
        <v>36896</v>
      </c>
      <c r="I120" s="21">
        <v>2581700</v>
      </c>
      <c r="J120" s="21"/>
      <c r="K120" s="20" t="str">
        <f t="shared" si="4"/>
        <v>Décembre</v>
      </c>
      <c r="L120" s="22">
        <f t="shared" ca="1" si="5"/>
        <v>42</v>
      </c>
      <c r="M120" s="20">
        <f>1</f>
        <v>1</v>
      </c>
      <c r="N120" s="22">
        <f t="shared" ca="1" si="3"/>
        <v>42</v>
      </c>
      <c r="O120" s="20"/>
    </row>
    <row r="121" spans="3:15">
      <c r="C121" s="23">
        <v>42004</v>
      </c>
      <c r="D121" s="24" t="s">
        <v>45</v>
      </c>
      <c r="E121" s="24" t="s">
        <v>46</v>
      </c>
      <c r="F121" s="24" t="s">
        <v>27</v>
      </c>
      <c r="G121" s="23">
        <v>26920</v>
      </c>
      <c r="H121" s="23">
        <v>36896</v>
      </c>
      <c r="I121" s="25">
        <v>2581700</v>
      </c>
      <c r="J121" s="25"/>
      <c r="K121" s="24" t="str">
        <f t="shared" si="4"/>
        <v>Décembre</v>
      </c>
      <c r="L121" s="26">
        <f t="shared" ca="1" si="5"/>
        <v>42</v>
      </c>
      <c r="M121" s="24">
        <f>1</f>
        <v>1</v>
      </c>
      <c r="N121" s="26">
        <f t="shared" ca="1" si="3"/>
        <v>42</v>
      </c>
      <c r="O121" s="24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5:O17"/>
  <sheetViews>
    <sheetView zoomScale="70" zoomScaleNormal="70" workbookViewId="0">
      <selection activeCell="C8" sqref="C8:O17"/>
    </sheetView>
  </sheetViews>
  <sheetFormatPr baseColWidth="10" defaultRowHeight="13.8"/>
  <cols>
    <col min="3" max="15" width="9.81640625" customWidth="1"/>
  </cols>
  <sheetData>
    <row r="5" spans="3:15" ht="19.8">
      <c r="C5" s="3" t="str">
        <f>"La paie du mois de Janvier"</f>
        <v>La paie du mois de Janvier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>
      <c r="C7" s="1" t="s">
        <v>12</v>
      </c>
      <c r="D7" t="s">
        <v>13</v>
      </c>
      <c r="E7" t="s">
        <v>14</v>
      </c>
      <c r="F7" t="s">
        <v>15</v>
      </c>
      <c r="G7" s="1" t="s">
        <v>16</v>
      </c>
      <c r="H7" s="1" t="s">
        <v>17</v>
      </c>
      <c r="I7" s="2" t="s">
        <v>18</v>
      </c>
      <c r="J7" s="2" t="s">
        <v>19</v>
      </c>
      <c r="K7" s="2" t="s">
        <v>20</v>
      </c>
      <c r="L7" s="2" t="s">
        <v>21</v>
      </c>
      <c r="M7" t="s">
        <v>22</v>
      </c>
      <c r="N7" t="s">
        <v>23</v>
      </c>
      <c r="O7" t="s">
        <v>24</v>
      </c>
    </row>
    <row r="8" spans="3:15">
      <c r="C8" s="7">
        <v>41647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7489680</v>
      </c>
      <c r="M8" s="8" t="str">
        <f t="shared" ref="M8:M17" si="0">PROPER(TEXT($C8,"mmmm"))</f>
        <v>Janvier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41670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Janvier</v>
      </c>
      <c r="N9" s="15">
        <f t="shared" ca="1" si="1"/>
        <v>45</v>
      </c>
      <c r="O9" s="8">
        <f>1</f>
        <v>1</v>
      </c>
    </row>
    <row r="10" spans="3:15">
      <c r="C10" s="7">
        <v>41670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Janvier</v>
      </c>
      <c r="N10" s="15">
        <f t="shared" ca="1" si="1"/>
        <v>45</v>
      </c>
      <c r="O10" s="8">
        <f>1</f>
        <v>1</v>
      </c>
    </row>
    <row r="11" spans="3:15">
      <c r="C11" s="7">
        <v>41670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Janvier</v>
      </c>
      <c r="N11" s="15">
        <f t="shared" ca="1" si="1"/>
        <v>42</v>
      </c>
      <c r="O11" s="8">
        <f>1</f>
        <v>1</v>
      </c>
    </row>
    <row r="12" spans="3:15">
      <c r="C12" s="7">
        <v>41670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Janvier</v>
      </c>
      <c r="N12" s="15">
        <f t="shared" ca="1" si="1"/>
        <v>42</v>
      </c>
      <c r="O12" s="8">
        <f>1</f>
        <v>1</v>
      </c>
    </row>
    <row r="13" spans="3:15">
      <c r="C13" s="7">
        <v>41670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Janvier</v>
      </c>
      <c r="N13" s="15">
        <f t="shared" ca="1" si="1"/>
        <v>44</v>
      </c>
      <c r="O13" s="8">
        <f>1</f>
        <v>1</v>
      </c>
    </row>
    <row r="14" spans="3:15">
      <c r="C14" s="7">
        <v>41670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Janvier</v>
      </c>
      <c r="N14" s="15">
        <f t="shared" ca="1" si="1"/>
        <v>33</v>
      </c>
      <c r="O14" s="8">
        <f>1</f>
        <v>1</v>
      </c>
    </row>
    <row r="15" spans="3:15">
      <c r="C15" s="7">
        <v>41670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Janvier</v>
      </c>
      <c r="N15" s="15">
        <f t="shared" ca="1" si="1"/>
        <v>33</v>
      </c>
      <c r="O15" s="8">
        <f>1</f>
        <v>1</v>
      </c>
    </row>
    <row r="16" spans="3:15">
      <c r="C16" s="7">
        <v>41670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Janvier</v>
      </c>
      <c r="N16" s="15">
        <f t="shared" ca="1" si="1"/>
        <v>36</v>
      </c>
      <c r="O16" s="8">
        <f>1</f>
        <v>1</v>
      </c>
    </row>
    <row r="17" spans="3:15">
      <c r="C17" s="7">
        <v>41670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Janvier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C5:O17"/>
  <sheetViews>
    <sheetView topLeftCell="B1" zoomScale="70" zoomScaleNormal="70" workbookViewId="0">
      <selection activeCell="C8" sqref="C8:O17"/>
    </sheetView>
  </sheetViews>
  <sheetFormatPr baseColWidth="10" defaultRowHeight="13.8"/>
  <cols>
    <col min="3" max="15" width="7.1796875" customWidth="1"/>
  </cols>
  <sheetData>
    <row r="5" spans="3:15" ht="19.8">
      <c r="C5" s="3" t="str">
        <f>"La paie du mois de Février"</f>
        <v>La paie du mois de Février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>
      <c r="C6" s="1"/>
      <c r="G6" s="1"/>
      <c r="H6" s="1"/>
      <c r="I6" s="2"/>
      <c r="J6" s="2"/>
      <c r="K6" s="2"/>
      <c r="L6" s="2"/>
    </row>
    <row r="7" spans="3:15">
      <c r="C7" s="1" t="s">
        <v>12</v>
      </c>
      <c r="D7" t="s">
        <v>13</v>
      </c>
      <c r="E7" t="s">
        <v>14</v>
      </c>
      <c r="F7" t="s">
        <v>15</v>
      </c>
      <c r="G7" s="1" t="s">
        <v>16</v>
      </c>
      <c r="H7" s="1" t="s">
        <v>17</v>
      </c>
      <c r="I7" s="2" t="s">
        <v>18</v>
      </c>
      <c r="J7" s="2" t="s">
        <v>19</v>
      </c>
      <c r="K7" s="2" t="s">
        <v>20</v>
      </c>
      <c r="L7" s="2" t="s">
        <v>21</v>
      </c>
      <c r="M7" t="s">
        <v>22</v>
      </c>
      <c r="N7" t="s">
        <v>23</v>
      </c>
      <c r="O7" t="s">
        <v>24</v>
      </c>
    </row>
    <row r="8" spans="3:15">
      <c r="C8" s="7">
        <v>41698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77489680</v>
      </c>
      <c r="M8" s="8" t="str">
        <f t="shared" ref="M8:M17" si="0">PROPER(TEXT($C8,"mmmm"))</f>
        <v>Février</v>
      </c>
      <c r="N8" s="15">
        <f t="shared" ref="N8:N17" ca="1" si="1">YEAR(TODAY())-YEAR($G8)</f>
        <v>38</v>
      </c>
      <c r="O8" s="8">
        <v>1</v>
      </c>
    </row>
    <row r="9" spans="3:15">
      <c r="C9" s="7">
        <v>41698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Février</v>
      </c>
      <c r="N9" s="15">
        <f t="shared" ca="1" si="1"/>
        <v>45</v>
      </c>
      <c r="O9" s="8">
        <v>1</v>
      </c>
    </row>
    <row r="10" spans="3:15">
      <c r="C10" s="7">
        <v>41698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Février</v>
      </c>
      <c r="N10" s="15">
        <f t="shared" ca="1" si="1"/>
        <v>45</v>
      </c>
      <c r="O10" s="8">
        <v>1</v>
      </c>
    </row>
    <row r="11" spans="3:15">
      <c r="C11" s="7">
        <v>41698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Février</v>
      </c>
      <c r="N11" s="15">
        <f t="shared" ca="1" si="1"/>
        <v>42</v>
      </c>
      <c r="O11" s="8">
        <v>1</v>
      </c>
    </row>
    <row r="12" spans="3:15">
      <c r="C12" s="7">
        <v>41698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Février</v>
      </c>
      <c r="N12" s="15">
        <f t="shared" ca="1" si="1"/>
        <v>42</v>
      </c>
      <c r="O12" s="8">
        <v>1</v>
      </c>
    </row>
    <row r="13" spans="3:15">
      <c r="C13" s="7">
        <v>41698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Février</v>
      </c>
      <c r="N13" s="15">
        <f t="shared" ca="1" si="1"/>
        <v>44</v>
      </c>
      <c r="O13" s="8">
        <v>1</v>
      </c>
    </row>
    <row r="14" spans="3:15">
      <c r="C14" s="7">
        <v>41698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Février</v>
      </c>
      <c r="N14" s="15">
        <f t="shared" ca="1" si="1"/>
        <v>33</v>
      </c>
      <c r="O14" s="8">
        <v>1</v>
      </c>
    </row>
    <row r="15" spans="3:15">
      <c r="C15" s="7">
        <v>41698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Février</v>
      </c>
      <c r="N15" s="15">
        <f t="shared" ca="1" si="1"/>
        <v>33</v>
      </c>
      <c r="O15" s="8">
        <v>1</v>
      </c>
    </row>
    <row r="16" spans="3:15">
      <c r="C16" s="7">
        <v>41698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Février</v>
      </c>
      <c r="N16" s="15">
        <f t="shared" ca="1" si="1"/>
        <v>36</v>
      </c>
      <c r="O16" s="8">
        <v>1</v>
      </c>
    </row>
    <row r="17" spans="3:15">
      <c r="C17" s="7">
        <v>41698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Février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C5:O17"/>
  <sheetViews>
    <sheetView zoomScale="70" zoomScaleNormal="70" workbookViewId="0">
      <selection activeCell="C8" sqref="C8:O17"/>
    </sheetView>
  </sheetViews>
  <sheetFormatPr baseColWidth="10" defaultRowHeight="13.8"/>
  <cols>
    <col min="3" max="15" width="10.08984375" customWidth="1"/>
  </cols>
  <sheetData>
    <row r="5" spans="3:15" ht="19.8">
      <c r="C5" s="3" t="str">
        <f>"La paie du mois de Mars"</f>
        <v>La paie du mois de Mars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>
      <c r="C6" s="1"/>
      <c r="G6" s="1"/>
      <c r="H6" s="1"/>
      <c r="I6" s="2"/>
      <c r="J6" s="2"/>
      <c r="K6" s="2"/>
      <c r="L6" s="2"/>
    </row>
    <row r="7" spans="3:15">
      <c r="C7" s="1" t="s">
        <v>12</v>
      </c>
      <c r="D7" t="s">
        <v>13</v>
      </c>
      <c r="E7" t="s">
        <v>14</v>
      </c>
      <c r="F7" t="s">
        <v>15</v>
      </c>
      <c r="G7" s="1" t="s">
        <v>16</v>
      </c>
      <c r="H7" s="1" t="s">
        <v>17</v>
      </c>
      <c r="I7" s="2" t="s">
        <v>18</v>
      </c>
      <c r="J7" s="2" t="s">
        <v>19</v>
      </c>
      <c r="K7" s="2" t="s">
        <v>20</v>
      </c>
      <c r="L7" s="2" t="s">
        <v>21</v>
      </c>
      <c r="M7" t="s">
        <v>22</v>
      </c>
      <c r="N7" t="s">
        <v>23</v>
      </c>
      <c r="O7" t="s">
        <v>24</v>
      </c>
    </row>
    <row r="8" spans="3:15">
      <c r="C8" s="7">
        <v>41729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7489680</v>
      </c>
      <c r="M8" s="8" t="str">
        <f t="shared" ref="M8:M17" si="0">PROPER(TEXT($C8,"mmmm"))</f>
        <v>Mars</v>
      </c>
      <c r="N8" s="15">
        <f t="shared" ref="N8:N17" ca="1" si="1">YEAR(TODAY())-YEAR($G8)</f>
        <v>38</v>
      </c>
      <c r="O8" s="8">
        <v>1</v>
      </c>
    </row>
    <row r="9" spans="3:15">
      <c r="C9" s="7">
        <v>41729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Mars</v>
      </c>
      <c r="N9" s="15">
        <f t="shared" ca="1" si="1"/>
        <v>45</v>
      </c>
      <c r="O9" s="8">
        <v>1</v>
      </c>
    </row>
    <row r="10" spans="3:15">
      <c r="C10" s="7">
        <v>41729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Mars</v>
      </c>
      <c r="N10" s="15">
        <f t="shared" ca="1" si="1"/>
        <v>45</v>
      </c>
      <c r="O10" s="8">
        <v>1</v>
      </c>
    </row>
    <row r="11" spans="3:15">
      <c r="C11" s="7">
        <v>41729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Mars</v>
      </c>
      <c r="N11" s="15">
        <f t="shared" ca="1" si="1"/>
        <v>42</v>
      </c>
      <c r="O11" s="8">
        <v>1</v>
      </c>
    </row>
    <row r="12" spans="3:15">
      <c r="C12" s="7">
        <v>41729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Mars</v>
      </c>
      <c r="N12" s="15">
        <f t="shared" ca="1" si="1"/>
        <v>42</v>
      </c>
      <c r="O12" s="8">
        <v>1</v>
      </c>
    </row>
    <row r="13" spans="3:15">
      <c r="C13" s="7">
        <v>41729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Mars</v>
      </c>
      <c r="N13" s="15">
        <f t="shared" ca="1" si="1"/>
        <v>44</v>
      </c>
      <c r="O13" s="8">
        <v>1</v>
      </c>
    </row>
    <row r="14" spans="3:15">
      <c r="C14" s="7">
        <v>41729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Mars</v>
      </c>
      <c r="N14" s="15">
        <f t="shared" ca="1" si="1"/>
        <v>33</v>
      </c>
      <c r="O14" s="8">
        <v>1</v>
      </c>
    </row>
    <row r="15" spans="3:15">
      <c r="C15" s="7">
        <v>41729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Mars</v>
      </c>
      <c r="N15" s="15">
        <f t="shared" ca="1" si="1"/>
        <v>33</v>
      </c>
      <c r="O15" s="8">
        <v>1</v>
      </c>
    </row>
    <row r="16" spans="3:15">
      <c r="C16" s="7">
        <v>41729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Mars</v>
      </c>
      <c r="N16" s="15">
        <f t="shared" ca="1" si="1"/>
        <v>36</v>
      </c>
      <c r="O16" s="8">
        <v>1</v>
      </c>
    </row>
    <row r="17" spans="3:15">
      <c r="C17" s="7">
        <v>41729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Mars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C5:O17"/>
  <sheetViews>
    <sheetView topLeftCell="B1" zoomScale="70" zoomScaleNormal="70" workbookViewId="0">
      <selection activeCell="C8" sqref="C8:O17"/>
    </sheetView>
  </sheetViews>
  <sheetFormatPr baseColWidth="10" defaultRowHeight="13.8"/>
  <cols>
    <col min="3" max="15" width="8" customWidth="1"/>
  </cols>
  <sheetData>
    <row r="5" spans="3:15" ht="19.8">
      <c r="C5" s="3" t="str">
        <f>"La paie du mois de Avril"</f>
        <v>La paie du mois de Avril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>
      <c r="C6" s="1"/>
      <c r="G6" s="1"/>
      <c r="H6" s="1"/>
      <c r="I6" s="2"/>
      <c r="J6" s="2"/>
      <c r="K6" s="2"/>
      <c r="L6" s="2"/>
    </row>
    <row r="7" spans="3:15">
      <c r="C7" s="1" t="s">
        <v>12</v>
      </c>
      <c r="D7" t="s">
        <v>13</v>
      </c>
      <c r="E7" t="s">
        <v>14</v>
      </c>
      <c r="F7" t="s">
        <v>15</v>
      </c>
      <c r="G7" s="1" t="s">
        <v>16</v>
      </c>
      <c r="H7" s="1" t="s">
        <v>17</v>
      </c>
      <c r="I7" s="2" t="s">
        <v>18</v>
      </c>
      <c r="J7" s="2" t="s">
        <v>19</v>
      </c>
      <c r="K7" s="2" t="s">
        <v>20</v>
      </c>
      <c r="L7" s="2" t="s">
        <v>21</v>
      </c>
      <c r="M7" t="s">
        <v>22</v>
      </c>
      <c r="N7" t="s">
        <v>23</v>
      </c>
      <c r="O7" t="s">
        <v>24</v>
      </c>
    </row>
    <row r="8" spans="3:15">
      <c r="C8" s="7">
        <v>41759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70489680</v>
      </c>
      <c r="M8" s="8" t="str">
        <f t="shared" ref="M8:M17" si="0">PROPER(TEXT($C8,"mmmm"))</f>
        <v>Avril</v>
      </c>
      <c r="N8" s="15">
        <f t="shared" ref="N8:N17" ca="1" si="1">YEAR(TODAY())-YEAR($G8)</f>
        <v>38</v>
      </c>
      <c r="O8" s="8">
        <v>1</v>
      </c>
    </row>
    <row r="9" spans="3:15">
      <c r="C9" s="7">
        <v>41759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Avril</v>
      </c>
      <c r="N9" s="15">
        <f t="shared" ca="1" si="1"/>
        <v>45</v>
      </c>
      <c r="O9" s="8">
        <v>1</v>
      </c>
    </row>
    <row r="10" spans="3:15">
      <c r="C10" s="7">
        <v>41759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Avril</v>
      </c>
      <c r="N10" s="15">
        <f t="shared" ca="1" si="1"/>
        <v>45</v>
      </c>
      <c r="O10" s="8">
        <v>1</v>
      </c>
    </row>
    <row r="11" spans="3:15">
      <c r="C11" s="7">
        <v>41759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Avril</v>
      </c>
      <c r="N11" s="15">
        <f t="shared" ca="1" si="1"/>
        <v>42</v>
      </c>
      <c r="O11" s="8">
        <v>1</v>
      </c>
    </row>
    <row r="12" spans="3:15">
      <c r="C12" s="7">
        <v>41759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Avril</v>
      </c>
      <c r="N12" s="15">
        <f t="shared" ca="1" si="1"/>
        <v>42</v>
      </c>
      <c r="O12" s="8">
        <v>1</v>
      </c>
    </row>
    <row r="13" spans="3:15">
      <c r="C13" s="7">
        <v>41759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Avril</v>
      </c>
      <c r="N13" s="15">
        <f t="shared" ca="1" si="1"/>
        <v>44</v>
      </c>
      <c r="O13" s="8">
        <v>1</v>
      </c>
    </row>
    <row r="14" spans="3:15">
      <c r="C14" s="7">
        <v>41759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Avril</v>
      </c>
      <c r="N14" s="15">
        <f t="shared" ca="1" si="1"/>
        <v>33</v>
      </c>
      <c r="O14" s="8">
        <v>1</v>
      </c>
    </row>
    <row r="15" spans="3:15">
      <c r="C15" s="7">
        <v>41759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Avril</v>
      </c>
      <c r="N15" s="15">
        <f t="shared" ca="1" si="1"/>
        <v>33</v>
      </c>
      <c r="O15" s="8">
        <v>1</v>
      </c>
    </row>
    <row r="16" spans="3:15">
      <c r="C16" s="7">
        <v>41759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Avril</v>
      </c>
      <c r="N16" s="15">
        <f t="shared" ca="1" si="1"/>
        <v>36</v>
      </c>
      <c r="O16" s="8">
        <v>1</v>
      </c>
    </row>
    <row r="17" spans="3:15">
      <c r="C17" s="7">
        <v>41759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Avril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C4:O17"/>
  <sheetViews>
    <sheetView zoomScale="70" zoomScaleNormal="70" workbookViewId="0">
      <selection activeCell="C8" sqref="C8:O17"/>
    </sheetView>
  </sheetViews>
  <sheetFormatPr baseColWidth="10" defaultRowHeight="13.8"/>
  <cols>
    <col min="3" max="3" width="7.90625" style="1" customWidth="1"/>
    <col min="4" max="6" width="7.90625" customWidth="1"/>
    <col min="7" max="7" width="7.90625" style="1" customWidth="1"/>
    <col min="8" max="8" width="12.08984375" style="1" customWidth="1"/>
    <col min="9" max="12" width="12.08984375" style="2" customWidth="1"/>
    <col min="13" max="15" width="12.08984375" customWidth="1"/>
  </cols>
  <sheetData>
    <row r="4" spans="3:15" ht="30" customHeight="1">
      <c r="C4" s="3" t="str">
        <f>"La paie du mois de Mai"</f>
        <v>La paie du mois de Mai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7" t="s">
        <v>23</v>
      </c>
      <c r="O7" s="17" t="s">
        <v>24</v>
      </c>
    </row>
    <row r="8" spans="3:15">
      <c r="C8" s="7">
        <v>41790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Mai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41790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Mai</v>
      </c>
      <c r="N9" s="15">
        <f t="shared" ca="1" si="1"/>
        <v>45</v>
      </c>
      <c r="O9" s="8">
        <f>1</f>
        <v>1</v>
      </c>
    </row>
    <row r="10" spans="3:15">
      <c r="C10" s="7">
        <v>41790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Mai</v>
      </c>
      <c r="N10" s="15">
        <f t="shared" ca="1" si="1"/>
        <v>45</v>
      </c>
      <c r="O10" s="8">
        <f>1</f>
        <v>1</v>
      </c>
    </row>
    <row r="11" spans="3:15">
      <c r="C11" s="7">
        <v>41790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Mai</v>
      </c>
      <c r="N11" s="15">
        <f t="shared" ca="1" si="1"/>
        <v>42</v>
      </c>
      <c r="O11" s="8">
        <f>1</f>
        <v>1</v>
      </c>
    </row>
    <row r="12" spans="3:15">
      <c r="C12" s="7">
        <v>41790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Mai</v>
      </c>
      <c r="N12" s="15">
        <f t="shared" ca="1" si="1"/>
        <v>42</v>
      </c>
      <c r="O12" s="8">
        <f>1</f>
        <v>1</v>
      </c>
    </row>
    <row r="13" spans="3:15">
      <c r="C13" s="7">
        <v>41790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Mai</v>
      </c>
      <c r="N13" s="15">
        <f t="shared" ca="1" si="1"/>
        <v>44</v>
      </c>
      <c r="O13" s="8">
        <f>1</f>
        <v>1</v>
      </c>
    </row>
    <row r="14" spans="3:15">
      <c r="C14" s="7">
        <v>41790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Mai</v>
      </c>
      <c r="N14" s="15">
        <f t="shared" ca="1" si="1"/>
        <v>33</v>
      </c>
      <c r="O14" s="8">
        <f>1</f>
        <v>1</v>
      </c>
    </row>
    <row r="15" spans="3:15">
      <c r="C15" s="7">
        <v>41790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Mai</v>
      </c>
      <c r="N15" s="15">
        <f t="shared" ca="1" si="1"/>
        <v>33</v>
      </c>
      <c r="O15" s="8">
        <f>1</f>
        <v>1</v>
      </c>
    </row>
    <row r="16" spans="3:15">
      <c r="C16" s="7">
        <v>41790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Mai</v>
      </c>
      <c r="N16" s="15">
        <f t="shared" ca="1" si="1"/>
        <v>36</v>
      </c>
      <c r="O16" s="8">
        <f>1</f>
        <v>1</v>
      </c>
    </row>
    <row r="17" spans="3:15">
      <c r="C17" s="7">
        <v>41790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Mai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C4:O17"/>
  <sheetViews>
    <sheetView zoomScale="70" zoomScaleNormal="70" workbookViewId="0">
      <selection activeCell="C8" sqref="C8:O17"/>
    </sheetView>
  </sheetViews>
  <sheetFormatPr baseColWidth="10" defaultRowHeight="13.8"/>
  <cols>
    <col min="3" max="3" width="12.6328125" style="1" customWidth="1"/>
    <col min="4" max="6" width="12.6328125" customWidth="1"/>
    <col min="7" max="8" width="12.6328125" style="1" customWidth="1"/>
    <col min="9" max="12" width="12.6328125" style="2" customWidth="1"/>
    <col min="13" max="16" width="12.6328125" customWidth="1"/>
  </cols>
  <sheetData>
    <row r="4" spans="3:15" ht="30" customHeight="1">
      <c r="C4" s="3" t="str">
        <f>"La paie du mois de Juin"</f>
        <v>La paie du mois de Juin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7" t="s">
        <v>23</v>
      </c>
      <c r="O7" s="17" t="s">
        <v>24</v>
      </c>
    </row>
    <row r="8" spans="3:15">
      <c r="C8" s="7">
        <v>41820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8053235.2000000002</v>
      </c>
      <c r="M8" s="8" t="str">
        <f t="shared" ref="M8:M17" si="0">PROPER(TEXT($C8,"mmmm"))</f>
        <v>Juin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41820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Juin</v>
      </c>
      <c r="N9" s="15">
        <f t="shared" ca="1" si="1"/>
        <v>45</v>
      </c>
      <c r="O9" s="8">
        <f>1</f>
        <v>1</v>
      </c>
    </row>
    <row r="10" spans="3:15">
      <c r="C10" s="7">
        <v>41820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Juin</v>
      </c>
      <c r="N10" s="15">
        <f t="shared" ca="1" si="1"/>
        <v>45</v>
      </c>
      <c r="O10" s="8">
        <f>1</f>
        <v>1</v>
      </c>
    </row>
    <row r="11" spans="3:15">
      <c r="C11" s="7">
        <v>41820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Juin</v>
      </c>
      <c r="N11" s="15">
        <f t="shared" ca="1" si="1"/>
        <v>42</v>
      </c>
      <c r="O11" s="8">
        <f>1</f>
        <v>1</v>
      </c>
    </row>
    <row r="12" spans="3:15">
      <c r="C12" s="7">
        <v>41820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Juin</v>
      </c>
      <c r="N12" s="15">
        <f t="shared" ca="1" si="1"/>
        <v>42</v>
      </c>
      <c r="O12" s="8">
        <f>1</f>
        <v>1</v>
      </c>
    </row>
    <row r="13" spans="3:15">
      <c r="C13" s="7">
        <v>41820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Juin</v>
      </c>
      <c r="N13" s="15">
        <f t="shared" ca="1" si="1"/>
        <v>44</v>
      </c>
      <c r="O13" s="8">
        <f>1</f>
        <v>1</v>
      </c>
    </row>
    <row r="14" spans="3:15">
      <c r="C14" s="7">
        <v>41820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Juin</v>
      </c>
      <c r="N14" s="15">
        <f t="shared" ca="1" si="1"/>
        <v>33</v>
      </c>
      <c r="O14" s="8">
        <f>1</f>
        <v>1</v>
      </c>
    </row>
    <row r="15" spans="3:15">
      <c r="C15" s="7">
        <v>41820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Juin</v>
      </c>
      <c r="N15" s="15">
        <f t="shared" ca="1" si="1"/>
        <v>33</v>
      </c>
      <c r="O15" s="8">
        <f>1</f>
        <v>1</v>
      </c>
    </row>
    <row r="16" spans="3:15">
      <c r="C16" s="7">
        <v>41820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Juin</v>
      </c>
      <c r="N16" s="15">
        <f t="shared" ca="1" si="1"/>
        <v>36</v>
      </c>
      <c r="O16" s="8">
        <f>1</f>
        <v>1</v>
      </c>
    </row>
    <row r="17" spans="3:15">
      <c r="C17" s="7">
        <v>41820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Juin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C4:O17"/>
  <sheetViews>
    <sheetView zoomScale="70" zoomScaleNormal="70" workbookViewId="0">
      <selection activeCell="C8" sqref="C8:O17"/>
    </sheetView>
  </sheetViews>
  <sheetFormatPr baseColWidth="10" defaultRowHeight="13.8"/>
  <cols>
    <col min="3" max="3" width="7.36328125" style="1" customWidth="1"/>
    <col min="4" max="6" width="7.36328125" customWidth="1"/>
    <col min="7" max="8" width="7.36328125" style="1" customWidth="1"/>
    <col min="9" max="12" width="7.36328125" style="2" customWidth="1"/>
    <col min="13" max="15" width="7.36328125" customWidth="1"/>
  </cols>
  <sheetData>
    <row r="4" spans="3:15" ht="30" customHeight="1">
      <c r="C4" s="3" t="str">
        <f>"La paie du mois de Juillet"</f>
        <v>La paie du mois de Juillet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7" t="s">
        <v>23</v>
      </c>
      <c r="O7" s="17" t="s">
        <v>24</v>
      </c>
    </row>
    <row r="8" spans="3:15">
      <c r="C8" s="7">
        <v>41851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Juillet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41851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Juillet</v>
      </c>
      <c r="N9" s="15">
        <f t="shared" ca="1" si="1"/>
        <v>45</v>
      </c>
      <c r="O9" s="8">
        <f>1</f>
        <v>1</v>
      </c>
    </row>
    <row r="10" spans="3:15">
      <c r="C10" s="7">
        <v>41851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Juillet</v>
      </c>
      <c r="N10" s="15">
        <f t="shared" ca="1" si="1"/>
        <v>45</v>
      </c>
      <c r="O10" s="8">
        <f>1</f>
        <v>1</v>
      </c>
    </row>
    <row r="11" spans="3:15">
      <c r="C11" s="7">
        <v>41851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Juillet</v>
      </c>
      <c r="N11" s="15">
        <f t="shared" ca="1" si="1"/>
        <v>42</v>
      </c>
      <c r="O11" s="8">
        <f>1</f>
        <v>1</v>
      </c>
    </row>
    <row r="12" spans="3:15">
      <c r="C12" s="7">
        <v>41851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Juillet</v>
      </c>
      <c r="N12" s="15">
        <f t="shared" ca="1" si="1"/>
        <v>42</v>
      </c>
      <c r="O12" s="8">
        <f>1</f>
        <v>1</v>
      </c>
    </row>
    <row r="13" spans="3:15">
      <c r="C13" s="7">
        <v>41851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Juillet</v>
      </c>
      <c r="N13" s="15">
        <f t="shared" ca="1" si="1"/>
        <v>44</v>
      </c>
      <c r="O13" s="8">
        <f>1</f>
        <v>1</v>
      </c>
    </row>
    <row r="14" spans="3:15">
      <c r="C14" s="7">
        <v>41851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Juillet</v>
      </c>
      <c r="N14" s="15">
        <f t="shared" ca="1" si="1"/>
        <v>33</v>
      </c>
      <c r="O14" s="8">
        <f>1</f>
        <v>1</v>
      </c>
    </row>
    <row r="15" spans="3:15">
      <c r="C15" s="7">
        <v>41851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Juillet</v>
      </c>
      <c r="N15" s="15">
        <f t="shared" ca="1" si="1"/>
        <v>33</v>
      </c>
      <c r="O15" s="8">
        <f>1</f>
        <v>1</v>
      </c>
    </row>
    <row r="16" spans="3:15">
      <c r="C16" s="7">
        <v>41851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Juillet</v>
      </c>
      <c r="N16" s="15">
        <f t="shared" ca="1" si="1"/>
        <v>36</v>
      </c>
      <c r="O16" s="8">
        <f>1</f>
        <v>1</v>
      </c>
    </row>
    <row r="17" spans="3:15">
      <c r="C17" s="7">
        <v>41851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Juillet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C5:O17"/>
  <sheetViews>
    <sheetView zoomScale="70" zoomScaleNormal="70" workbookViewId="0">
      <selection activeCell="C8" sqref="C8:O17"/>
    </sheetView>
  </sheetViews>
  <sheetFormatPr baseColWidth="10" defaultRowHeight="13.8"/>
  <cols>
    <col min="3" max="3" width="7.6328125" style="1" customWidth="1"/>
    <col min="4" max="6" width="7.6328125" customWidth="1"/>
    <col min="7" max="8" width="7.6328125" style="1" customWidth="1"/>
    <col min="9" max="12" width="7.6328125" style="2" customWidth="1"/>
    <col min="13" max="15" width="7.6328125" customWidth="1"/>
  </cols>
  <sheetData>
    <row r="5" spans="3:15" ht="30" customHeight="1">
      <c r="C5" s="3" t="str">
        <f>"La paie du mois de Août"</f>
        <v>La paie du mois de Août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7" t="s">
        <v>23</v>
      </c>
      <c r="O7" s="17" t="s">
        <v>24</v>
      </c>
    </row>
    <row r="8" spans="3:15">
      <c r="C8" s="7">
        <v>41882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Août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41882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Août</v>
      </c>
      <c r="N9" s="15">
        <f t="shared" ca="1" si="1"/>
        <v>45</v>
      </c>
      <c r="O9" s="8">
        <f>1</f>
        <v>1</v>
      </c>
    </row>
    <row r="10" spans="3:15">
      <c r="C10" s="7">
        <v>41882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Août</v>
      </c>
      <c r="N10" s="15">
        <f t="shared" ca="1" si="1"/>
        <v>45</v>
      </c>
      <c r="O10" s="8">
        <f>1</f>
        <v>1</v>
      </c>
    </row>
    <row r="11" spans="3:15">
      <c r="C11" s="7">
        <v>41882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Août</v>
      </c>
      <c r="N11" s="15">
        <f t="shared" ca="1" si="1"/>
        <v>42</v>
      </c>
      <c r="O11" s="8">
        <f>1</f>
        <v>1</v>
      </c>
    </row>
    <row r="12" spans="3:15">
      <c r="C12" s="7">
        <v>41882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Août</v>
      </c>
      <c r="N12" s="15">
        <f t="shared" ca="1" si="1"/>
        <v>42</v>
      </c>
      <c r="O12" s="8">
        <f>1</f>
        <v>1</v>
      </c>
    </row>
    <row r="13" spans="3:15">
      <c r="C13" s="7">
        <v>41882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Août</v>
      </c>
      <c r="N13" s="15">
        <f t="shared" ca="1" si="1"/>
        <v>44</v>
      </c>
      <c r="O13" s="8">
        <f>1</f>
        <v>1</v>
      </c>
    </row>
    <row r="14" spans="3:15">
      <c r="C14" s="7">
        <v>41882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Août</v>
      </c>
      <c r="N14" s="15">
        <f t="shared" ca="1" si="1"/>
        <v>33</v>
      </c>
      <c r="O14" s="8">
        <f>1</f>
        <v>1</v>
      </c>
    </row>
    <row r="15" spans="3:15">
      <c r="C15" s="7">
        <v>41882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Août</v>
      </c>
      <c r="N15" s="15">
        <f t="shared" ca="1" si="1"/>
        <v>33</v>
      </c>
      <c r="O15" s="8">
        <f>1</f>
        <v>1</v>
      </c>
    </row>
    <row r="16" spans="3:15">
      <c r="C16" s="7">
        <v>41882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Août</v>
      </c>
      <c r="N16" s="15">
        <f t="shared" ca="1" si="1"/>
        <v>36</v>
      </c>
      <c r="O16" s="8">
        <f>1</f>
        <v>1</v>
      </c>
    </row>
    <row r="17" spans="3:15">
      <c r="C17" s="7">
        <v>41882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Août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C5:O17"/>
  <sheetViews>
    <sheetView zoomScale="70" zoomScaleNormal="70" workbookViewId="0">
      <selection activeCell="C8" sqref="C8:O17"/>
    </sheetView>
  </sheetViews>
  <sheetFormatPr baseColWidth="10" defaultRowHeight="13.8"/>
  <cols>
    <col min="3" max="3" width="9.08984375" style="1" customWidth="1"/>
    <col min="4" max="6" width="9.08984375" customWidth="1"/>
    <col min="7" max="8" width="9.08984375" style="1" customWidth="1"/>
    <col min="9" max="12" width="9.08984375" style="2" customWidth="1"/>
    <col min="13" max="15" width="9.08984375" customWidth="1"/>
  </cols>
  <sheetData>
    <row r="5" spans="3:15" ht="30" customHeight="1">
      <c r="C5" s="3" t="str">
        <f>"La paie du mois de Septembre"</f>
        <v>La paie du mois de Septembre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7" t="s">
        <v>23</v>
      </c>
      <c r="O7" s="17" t="s">
        <v>24</v>
      </c>
    </row>
    <row r="8" spans="3:15">
      <c r="C8" s="7">
        <v>41912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Septembre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41912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Septembre</v>
      </c>
      <c r="N9" s="15">
        <f t="shared" ca="1" si="1"/>
        <v>45</v>
      </c>
      <c r="O9" s="8">
        <f>1</f>
        <v>1</v>
      </c>
    </row>
    <row r="10" spans="3:15">
      <c r="C10" s="7">
        <v>41912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Septembre</v>
      </c>
      <c r="N10" s="15">
        <f t="shared" ca="1" si="1"/>
        <v>45</v>
      </c>
      <c r="O10" s="8">
        <f>1</f>
        <v>1</v>
      </c>
    </row>
    <row r="11" spans="3:15">
      <c r="C11" s="7">
        <v>41912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Septembre</v>
      </c>
      <c r="N11" s="15">
        <f t="shared" ca="1" si="1"/>
        <v>42</v>
      </c>
      <c r="O11" s="8">
        <f>1</f>
        <v>1</v>
      </c>
    </row>
    <row r="12" spans="3:15">
      <c r="C12" s="7">
        <v>41912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Septembre</v>
      </c>
      <c r="N12" s="15">
        <f t="shared" ca="1" si="1"/>
        <v>42</v>
      </c>
      <c r="O12" s="8">
        <f>1</f>
        <v>1</v>
      </c>
    </row>
    <row r="13" spans="3:15">
      <c r="C13" s="7">
        <v>41912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Septembre</v>
      </c>
      <c r="N13" s="15">
        <f t="shared" ca="1" si="1"/>
        <v>44</v>
      </c>
      <c r="O13" s="8">
        <f>1</f>
        <v>1</v>
      </c>
    </row>
    <row r="14" spans="3:15">
      <c r="C14" s="7">
        <v>41912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Septembre</v>
      </c>
      <c r="N14" s="15">
        <f t="shared" ca="1" si="1"/>
        <v>33</v>
      </c>
      <c r="O14" s="8">
        <f>1</f>
        <v>1</v>
      </c>
    </row>
    <row r="15" spans="3:15">
      <c r="C15" s="7">
        <v>41912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Septembre</v>
      </c>
      <c r="N15" s="15">
        <f t="shared" ca="1" si="1"/>
        <v>33</v>
      </c>
      <c r="O15" s="8">
        <f>1</f>
        <v>1</v>
      </c>
    </row>
    <row r="16" spans="3:15">
      <c r="C16" s="7">
        <v>41912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Septembre</v>
      </c>
      <c r="N16" s="15">
        <f t="shared" ca="1" si="1"/>
        <v>36</v>
      </c>
      <c r="O16" s="8">
        <f>1</f>
        <v>1</v>
      </c>
    </row>
    <row r="17" spans="3:15">
      <c r="C17" s="7">
        <v>41912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Septembre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C5:O17"/>
  <sheetViews>
    <sheetView topLeftCell="B1" zoomScale="70" zoomScaleNormal="70" workbookViewId="0">
      <selection activeCell="C8" sqref="C8:O17"/>
    </sheetView>
  </sheetViews>
  <sheetFormatPr baseColWidth="10" defaultRowHeight="13.8"/>
  <cols>
    <col min="3" max="3" width="9.90625" style="1" customWidth="1"/>
    <col min="4" max="6" width="9.90625" customWidth="1"/>
    <col min="7" max="8" width="9.90625" style="1" customWidth="1"/>
    <col min="9" max="12" width="9.90625" style="2" customWidth="1"/>
    <col min="13" max="15" width="9.90625" customWidth="1"/>
  </cols>
  <sheetData>
    <row r="5" spans="3:15" ht="30" customHeight="1">
      <c r="C5" s="3" t="str">
        <f>"La paie du mois de Octobre"</f>
        <v>La paie du mois de Octobre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>
      <c r="C6" s="14">
        <v>1</v>
      </c>
      <c r="D6" s="14">
        <v>2</v>
      </c>
      <c r="E6" s="14">
        <v>3</v>
      </c>
      <c r="F6" s="14">
        <v>4</v>
      </c>
      <c r="G6" s="14">
        <v>5</v>
      </c>
      <c r="H6" s="14">
        <v>6</v>
      </c>
      <c r="I6" s="14">
        <v>7</v>
      </c>
      <c r="J6" s="14"/>
      <c r="K6" s="14">
        <v>8</v>
      </c>
      <c r="L6" s="14">
        <v>9</v>
      </c>
      <c r="M6" s="14">
        <v>10</v>
      </c>
      <c r="N6" s="14">
        <v>11</v>
      </c>
      <c r="O6" s="14">
        <v>12</v>
      </c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7" t="s">
        <v>23</v>
      </c>
      <c r="O7" s="17" t="s">
        <v>24</v>
      </c>
    </row>
    <row r="8" spans="3:15">
      <c r="C8" s="7">
        <v>41943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Octobre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41943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Octobre</v>
      </c>
      <c r="N9" s="15">
        <f t="shared" ca="1" si="1"/>
        <v>45</v>
      </c>
      <c r="O9" s="8">
        <f>1</f>
        <v>1</v>
      </c>
    </row>
    <row r="10" spans="3:15">
      <c r="C10" s="7">
        <v>41943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Octobre</v>
      </c>
      <c r="N10" s="15">
        <f t="shared" ca="1" si="1"/>
        <v>45</v>
      </c>
      <c r="O10" s="8">
        <f>1</f>
        <v>1</v>
      </c>
    </row>
    <row r="11" spans="3:15">
      <c r="C11" s="7">
        <v>41943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Octobre</v>
      </c>
      <c r="N11" s="15">
        <f t="shared" ca="1" si="1"/>
        <v>42</v>
      </c>
      <c r="O11" s="8">
        <f>1</f>
        <v>1</v>
      </c>
    </row>
    <row r="12" spans="3:15">
      <c r="C12" s="7">
        <v>41943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Octobre</v>
      </c>
      <c r="N12" s="15">
        <f t="shared" ca="1" si="1"/>
        <v>42</v>
      </c>
      <c r="O12" s="8">
        <f>1</f>
        <v>1</v>
      </c>
    </row>
    <row r="13" spans="3:15">
      <c r="C13" s="7">
        <v>41943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Octobre</v>
      </c>
      <c r="N13" s="15">
        <f t="shared" ca="1" si="1"/>
        <v>44</v>
      </c>
      <c r="O13" s="8">
        <f>1</f>
        <v>1</v>
      </c>
    </row>
    <row r="14" spans="3:15">
      <c r="C14" s="7">
        <v>41943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Octobre</v>
      </c>
      <c r="N14" s="15">
        <f t="shared" ca="1" si="1"/>
        <v>33</v>
      </c>
      <c r="O14" s="8">
        <f>1</f>
        <v>1</v>
      </c>
    </row>
    <row r="15" spans="3:15">
      <c r="C15" s="7">
        <v>41943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Octobre</v>
      </c>
      <c r="N15" s="15">
        <f t="shared" ca="1" si="1"/>
        <v>33</v>
      </c>
      <c r="O15" s="8">
        <f>1</f>
        <v>1</v>
      </c>
    </row>
    <row r="16" spans="3:15">
      <c r="C16" s="7">
        <v>41943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Octobre</v>
      </c>
      <c r="N16" s="15">
        <f t="shared" ca="1" si="1"/>
        <v>36</v>
      </c>
      <c r="O16" s="8">
        <f>1</f>
        <v>1</v>
      </c>
    </row>
    <row r="17" spans="3:15">
      <c r="C17" s="7">
        <v>41943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Octobre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C5:O17"/>
  <sheetViews>
    <sheetView topLeftCell="B1" zoomScale="70" zoomScaleNormal="70" workbookViewId="0">
      <selection activeCell="C8" sqref="C8:O17"/>
    </sheetView>
  </sheetViews>
  <sheetFormatPr baseColWidth="10" defaultRowHeight="13.8"/>
  <cols>
    <col min="3" max="3" width="7.453125" style="1" customWidth="1"/>
    <col min="4" max="6" width="7.453125" customWidth="1"/>
    <col min="7" max="8" width="7.453125" style="1" customWidth="1"/>
    <col min="9" max="12" width="7.453125" style="2" customWidth="1"/>
    <col min="13" max="15" width="7.453125" customWidth="1"/>
  </cols>
  <sheetData>
    <row r="5" spans="3:15" ht="30" customHeight="1">
      <c r="C5" s="3" t="str">
        <f>"La paie du mois de Novembre"</f>
        <v>La paie du mois de Novembre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7" t="s">
        <v>23</v>
      </c>
      <c r="O7" s="17" t="s">
        <v>24</v>
      </c>
    </row>
    <row r="8" spans="3:15">
      <c r="C8" s="7">
        <v>41973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Novembre</v>
      </c>
      <c r="N8" s="15">
        <f t="shared" ref="N8:N17" ca="1" si="1">YEAR(TODAY())-YEAR($G8)</f>
        <v>38</v>
      </c>
      <c r="O8" s="8">
        <f>1</f>
        <v>1</v>
      </c>
    </row>
    <row r="9" spans="3:15">
      <c r="C9" s="7">
        <v>41973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Novembre</v>
      </c>
      <c r="N9" s="15">
        <f t="shared" ca="1" si="1"/>
        <v>45</v>
      </c>
      <c r="O9" s="8">
        <f>1</f>
        <v>1</v>
      </c>
    </row>
    <row r="10" spans="3:15">
      <c r="C10" s="7">
        <v>41973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Novembre</v>
      </c>
      <c r="N10" s="15">
        <f t="shared" ca="1" si="1"/>
        <v>45</v>
      </c>
      <c r="O10" s="8">
        <f>1</f>
        <v>1</v>
      </c>
    </row>
    <row r="11" spans="3:15">
      <c r="C11" s="7">
        <v>41973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Novembre</v>
      </c>
      <c r="N11" s="15">
        <f t="shared" ca="1" si="1"/>
        <v>42</v>
      </c>
      <c r="O11" s="8">
        <f>1</f>
        <v>1</v>
      </c>
    </row>
    <row r="12" spans="3:15">
      <c r="C12" s="7">
        <v>41973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Novembre</v>
      </c>
      <c r="N12" s="15">
        <f t="shared" ca="1" si="1"/>
        <v>42</v>
      </c>
      <c r="O12" s="8">
        <f>1</f>
        <v>1</v>
      </c>
    </row>
    <row r="13" spans="3:15">
      <c r="C13" s="7">
        <v>41973</v>
      </c>
      <c r="D13" s="8" t="s">
        <v>36</v>
      </c>
      <c r="E13" s="8" t="s">
        <v>37</v>
      </c>
      <c r="F13" s="8" t="s">
        <v>38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Novembre</v>
      </c>
      <c r="N13" s="15">
        <f t="shared" ca="1" si="1"/>
        <v>44</v>
      </c>
      <c r="O13" s="8">
        <f>1</f>
        <v>1</v>
      </c>
    </row>
    <row r="14" spans="3:15">
      <c r="C14" s="7">
        <v>41973</v>
      </c>
      <c r="D14" s="8" t="s">
        <v>39</v>
      </c>
      <c r="E14" s="8" t="s">
        <v>40</v>
      </c>
      <c r="F14" s="8" t="s">
        <v>27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Novembre</v>
      </c>
      <c r="N14" s="15">
        <f t="shared" ca="1" si="1"/>
        <v>33</v>
      </c>
      <c r="O14" s="8">
        <f>1</f>
        <v>1</v>
      </c>
    </row>
    <row r="15" spans="3:15">
      <c r="C15" s="7">
        <v>41973</v>
      </c>
      <c r="D15" s="8" t="s">
        <v>41</v>
      </c>
      <c r="E15" s="8" t="s">
        <v>42</v>
      </c>
      <c r="F15" s="8" t="s">
        <v>27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Novembre</v>
      </c>
      <c r="N15" s="15">
        <f t="shared" ca="1" si="1"/>
        <v>33</v>
      </c>
      <c r="O15" s="8">
        <f>1</f>
        <v>1</v>
      </c>
    </row>
    <row r="16" spans="3:15">
      <c r="C16" s="7">
        <v>41973</v>
      </c>
      <c r="D16" s="8" t="s">
        <v>43</v>
      </c>
      <c r="E16" s="8" t="s">
        <v>44</v>
      </c>
      <c r="F16" s="8" t="s">
        <v>27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Novembre</v>
      </c>
      <c r="N16" s="15">
        <f t="shared" ca="1" si="1"/>
        <v>36</v>
      </c>
      <c r="O16" s="8">
        <f>1</f>
        <v>1</v>
      </c>
    </row>
    <row r="17" spans="3:15">
      <c r="C17" s="7">
        <v>41973</v>
      </c>
      <c r="D17" s="8" t="s">
        <v>45</v>
      </c>
      <c r="E17" s="8" t="s">
        <v>46</v>
      </c>
      <c r="F17" s="8" t="s">
        <v>38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Novembre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C5:O19"/>
  <sheetViews>
    <sheetView zoomScale="70" zoomScaleNormal="70" workbookViewId="0">
      <selection activeCell="C8" sqref="C8:O17"/>
    </sheetView>
  </sheetViews>
  <sheetFormatPr baseColWidth="10" defaultRowHeight="13.8"/>
  <cols>
    <col min="3" max="3" width="9.7265625" style="1" customWidth="1"/>
    <col min="4" max="6" width="9.7265625" customWidth="1"/>
    <col min="7" max="8" width="9.7265625" style="1" customWidth="1"/>
    <col min="9" max="10" width="9.7265625" style="2" customWidth="1"/>
    <col min="11" max="13" width="9.7265625" customWidth="1"/>
  </cols>
  <sheetData>
    <row r="5" spans="3:15" ht="30" customHeight="1">
      <c r="C5" s="3" t="str">
        <f>"La paie du mois de Décembre"</f>
        <v>La paie du mois de Décembre</v>
      </c>
      <c r="D5" s="4"/>
      <c r="E5" s="4"/>
      <c r="F5" s="4"/>
      <c r="G5" s="5"/>
      <c r="H5" s="5"/>
      <c r="I5" s="6"/>
      <c r="J5" s="6"/>
      <c r="K5" s="4"/>
      <c r="L5" s="4"/>
      <c r="M5" s="4"/>
    </row>
    <row r="7" spans="3:15">
      <c r="C7" s="16" t="s">
        <v>12</v>
      </c>
      <c r="D7" s="17" t="s">
        <v>13</v>
      </c>
      <c r="E7" s="17" t="s">
        <v>14</v>
      </c>
      <c r="F7" s="17" t="s">
        <v>15</v>
      </c>
      <c r="G7" s="16" t="s">
        <v>16</v>
      </c>
      <c r="H7" s="16" t="s">
        <v>17</v>
      </c>
      <c r="I7" s="18" t="s">
        <v>18</v>
      </c>
      <c r="J7" s="18" t="s">
        <v>19</v>
      </c>
      <c r="K7" s="18" t="s">
        <v>20</v>
      </c>
      <c r="L7" s="18" t="s">
        <v>21</v>
      </c>
      <c r="M7" s="17" t="s">
        <v>22</v>
      </c>
      <c r="N7" s="18" t="s">
        <v>23</v>
      </c>
      <c r="O7" s="18" t="s">
        <v>24</v>
      </c>
    </row>
    <row r="8" spans="3:15">
      <c r="C8" s="7">
        <v>42004</v>
      </c>
      <c r="D8" s="8" t="s">
        <v>25</v>
      </c>
      <c r="E8" s="8" t="s">
        <v>26</v>
      </c>
      <c r="F8" s="8" t="s">
        <v>27</v>
      </c>
      <c r="G8" s="7">
        <v>28128</v>
      </c>
      <c r="H8" s="7">
        <v>36892</v>
      </c>
      <c r="I8" s="9">
        <v>6298140.0000000009</v>
      </c>
      <c r="J8" s="9"/>
      <c r="K8" s="8" t="str">
        <f t="shared" ref="K8:K17" si="0">PROPER(TEXT($C8,"mmmm"))</f>
        <v>Décembre</v>
      </c>
      <c r="L8" s="15">
        <f t="shared" ref="L8:L17" ca="1" si="1">YEAR(TODAY())-YEAR($G8)</f>
        <v>38</v>
      </c>
      <c r="M8" s="8">
        <f>1</f>
        <v>1</v>
      </c>
      <c r="N8" s="15">
        <f t="shared" ref="N8:N17" ca="1" si="2">YEAR(TODAY())-YEAR($G8)</f>
        <v>38</v>
      </c>
      <c r="O8" s="8"/>
    </row>
    <row r="9" spans="3:15">
      <c r="C9" s="7">
        <v>42004</v>
      </c>
      <c r="D9" s="8" t="s">
        <v>28</v>
      </c>
      <c r="E9" s="8" t="s">
        <v>29</v>
      </c>
      <c r="F9" s="8" t="s">
        <v>27</v>
      </c>
      <c r="G9" s="7">
        <v>25756</v>
      </c>
      <c r="H9" s="7">
        <v>36893</v>
      </c>
      <c r="I9" s="9">
        <v>11095560.000000002</v>
      </c>
      <c r="J9" s="9"/>
      <c r="K9" s="8" t="str">
        <f t="shared" si="0"/>
        <v>Décembre</v>
      </c>
      <c r="L9" s="15">
        <f t="shared" ca="1" si="1"/>
        <v>45</v>
      </c>
      <c r="M9" s="8">
        <f>1</f>
        <v>1</v>
      </c>
      <c r="N9" s="15">
        <f t="shared" ca="1" si="2"/>
        <v>45</v>
      </c>
      <c r="O9" s="8"/>
    </row>
    <row r="10" spans="3:15">
      <c r="C10" s="7">
        <v>42004</v>
      </c>
      <c r="D10" s="8" t="s">
        <v>30</v>
      </c>
      <c r="E10" s="8" t="s">
        <v>31</v>
      </c>
      <c r="F10" s="8" t="s">
        <v>27</v>
      </c>
      <c r="G10" s="7">
        <v>25615</v>
      </c>
      <c r="H10" s="7">
        <v>36894</v>
      </c>
      <c r="I10" s="9">
        <v>10774770.000000002</v>
      </c>
      <c r="J10" s="9"/>
      <c r="K10" s="8" t="str">
        <f t="shared" si="0"/>
        <v>Décembre</v>
      </c>
      <c r="L10" s="15">
        <f t="shared" ca="1" si="1"/>
        <v>45</v>
      </c>
      <c r="M10" s="8">
        <f>1</f>
        <v>1</v>
      </c>
      <c r="N10" s="15">
        <f t="shared" ca="1" si="2"/>
        <v>45</v>
      </c>
      <c r="O10" s="8"/>
    </row>
    <row r="11" spans="3:15">
      <c r="C11" s="7">
        <v>42004</v>
      </c>
      <c r="D11" s="8" t="s">
        <v>32</v>
      </c>
      <c r="E11" s="8" t="s">
        <v>33</v>
      </c>
      <c r="F11" s="8" t="s">
        <v>27</v>
      </c>
      <c r="G11" s="7">
        <v>26719</v>
      </c>
      <c r="H11" s="7">
        <v>36895</v>
      </c>
      <c r="I11" s="9">
        <v>7192800.0000000009</v>
      </c>
      <c r="J11" s="9"/>
      <c r="K11" s="8" t="str">
        <f t="shared" si="0"/>
        <v>Décembre</v>
      </c>
      <c r="L11" s="15">
        <f t="shared" ca="1" si="1"/>
        <v>42</v>
      </c>
      <c r="M11" s="8">
        <f>1</f>
        <v>1</v>
      </c>
      <c r="N11" s="15">
        <f t="shared" ca="1" si="2"/>
        <v>42</v>
      </c>
      <c r="O11" s="8"/>
    </row>
    <row r="12" spans="3:15">
      <c r="C12" s="7">
        <v>42004</v>
      </c>
      <c r="D12" s="8" t="s">
        <v>34</v>
      </c>
      <c r="E12" s="8" t="s">
        <v>35</v>
      </c>
      <c r="F12" s="8" t="s">
        <v>27</v>
      </c>
      <c r="G12" s="7">
        <v>26920</v>
      </c>
      <c r="H12" s="7">
        <v>36896</v>
      </c>
      <c r="I12" s="9">
        <v>2581700</v>
      </c>
      <c r="J12" s="9"/>
      <c r="K12" s="8" t="str">
        <f t="shared" si="0"/>
        <v>Décembre</v>
      </c>
      <c r="L12" s="15">
        <f t="shared" ca="1" si="1"/>
        <v>42</v>
      </c>
      <c r="M12" s="8">
        <f>1</f>
        <v>1</v>
      </c>
      <c r="N12" s="15">
        <f t="shared" ca="1" si="2"/>
        <v>42</v>
      </c>
      <c r="O12" s="8"/>
    </row>
    <row r="13" spans="3:15">
      <c r="C13" s="7">
        <v>42004</v>
      </c>
      <c r="D13" s="8" t="s">
        <v>36</v>
      </c>
      <c r="E13" s="8" t="s">
        <v>37</v>
      </c>
      <c r="F13" s="8" t="s">
        <v>27</v>
      </c>
      <c r="G13" s="7">
        <v>26920</v>
      </c>
      <c r="H13" s="7">
        <v>36896</v>
      </c>
      <c r="I13" s="9">
        <v>2581700</v>
      </c>
      <c r="J13" s="9"/>
      <c r="K13" s="8" t="str">
        <f t="shared" si="0"/>
        <v>Décembre</v>
      </c>
      <c r="L13" s="15">
        <f t="shared" ca="1" si="1"/>
        <v>42</v>
      </c>
      <c r="M13" s="8">
        <f>1</f>
        <v>1</v>
      </c>
      <c r="N13" s="15">
        <f t="shared" ca="1" si="2"/>
        <v>42</v>
      </c>
      <c r="O13" s="8"/>
    </row>
    <row r="14" spans="3:15">
      <c r="C14" s="7">
        <v>42004</v>
      </c>
      <c r="D14" s="8" t="s">
        <v>39</v>
      </c>
      <c r="E14" s="8" t="s">
        <v>40</v>
      </c>
      <c r="F14" s="8" t="s">
        <v>27</v>
      </c>
      <c r="G14" s="7">
        <v>26920</v>
      </c>
      <c r="H14" s="7">
        <v>36896</v>
      </c>
      <c r="I14" s="9">
        <v>2581700</v>
      </c>
      <c r="J14" s="9"/>
      <c r="K14" s="8" t="str">
        <f t="shared" si="0"/>
        <v>Décembre</v>
      </c>
      <c r="L14" s="15">
        <f t="shared" ca="1" si="1"/>
        <v>42</v>
      </c>
      <c r="M14" s="8">
        <f>1</f>
        <v>1</v>
      </c>
      <c r="N14" s="15">
        <f t="shared" ca="1" si="2"/>
        <v>42</v>
      </c>
      <c r="O14" s="8"/>
    </row>
    <row r="15" spans="3:15">
      <c r="C15" s="7">
        <v>42004</v>
      </c>
      <c r="D15" s="8" t="s">
        <v>41</v>
      </c>
      <c r="E15" s="8" t="s">
        <v>42</v>
      </c>
      <c r="F15" s="8" t="s">
        <v>27</v>
      </c>
      <c r="G15" s="7">
        <v>26920</v>
      </c>
      <c r="H15" s="7">
        <v>36896</v>
      </c>
      <c r="I15" s="9">
        <v>2581700</v>
      </c>
      <c r="J15" s="9"/>
      <c r="K15" s="8" t="str">
        <f t="shared" si="0"/>
        <v>Décembre</v>
      </c>
      <c r="L15" s="15">
        <f t="shared" ca="1" si="1"/>
        <v>42</v>
      </c>
      <c r="M15" s="8">
        <f>1</f>
        <v>1</v>
      </c>
      <c r="N15" s="15">
        <f t="shared" ca="1" si="2"/>
        <v>42</v>
      </c>
      <c r="O15" s="8"/>
    </row>
    <row r="16" spans="3:15">
      <c r="C16" s="7">
        <v>42004</v>
      </c>
      <c r="D16" s="8" t="s">
        <v>43</v>
      </c>
      <c r="E16" s="8" t="s">
        <v>44</v>
      </c>
      <c r="F16" s="8" t="s">
        <v>27</v>
      </c>
      <c r="G16" s="7">
        <v>26920</v>
      </c>
      <c r="H16" s="7">
        <v>36896</v>
      </c>
      <c r="I16" s="9">
        <v>2581700</v>
      </c>
      <c r="J16" s="9"/>
      <c r="K16" s="8" t="str">
        <f t="shared" si="0"/>
        <v>Décembre</v>
      </c>
      <c r="L16" s="15">
        <f t="shared" ca="1" si="1"/>
        <v>42</v>
      </c>
      <c r="M16" s="8">
        <f>1</f>
        <v>1</v>
      </c>
      <c r="N16" s="15">
        <f t="shared" ca="1" si="2"/>
        <v>42</v>
      </c>
      <c r="O16" s="8"/>
    </row>
    <row r="17" spans="3:15">
      <c r="C17" s="7">
        <v>42004</v>
      </c>
      <c r="D17" s="8" t="s">
        <v>45</v>
      </c>
      <c r="E17" s="8" t="s">
        <v>46</v>
      </c>
      <c r="F17" s="8" t="s">
        <v>27</v>
      </c>
      <c r="G17" s="7">
        <v>26920</v>
      </c>
      <c r="H17" s="7">
        <v>36896</v>
      </c>
      <c r="I17" s="9">
        <v>2581700</v>
      </c>
      <c r="J17" s="9"/>
      <c r="K17" s="8" t="str">
        <f t="shared" si="0"/>
        <v>Décembre</v>
      </c>
      <c r="L17" s="15">
        <f t="shared" ca="1" si="1"/>
        <v>42</v>
      </c>
      <c r="M17" s="8">
        <f>1</f>
        <v>1</v>
      </c>
      <c r="N17" s="15">
        <f t="shared" ca="1" si="2"/>
        <v>42</v>
      </c>
      <c r="O17" s="8"/>
    </row>
    <row r="19" spans="3:15">
      <c r="C19"/>
      <c r="G19"/>
      <c r="H19"/>
      <c r="I19"/>
      <c r="J1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Résumé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 GARZOUN</dc:creator>
  <cp:lastModifiedBy>Pat</cp:lastModifiedBy>
  <dcterms:created xsi:type="dcterms:W3CDTF">2015-12-22T15:33:47Z</dcterms:created>
  <dcterms:modified xsi:type="dcterms:W3CDTF">2015-12-24T00:43:32Z</dcterms:modified>
</cp:coreProperties>
</file>