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" yWindow="4488" windowWidth="20208" windowHeight="4536" activeTab="1"/>
    <workbookView xWindow="-12" yWindow="-12" windowWidth="20208" windowHeight="4500" activeTab="2"/>
  </bookViews>
  <sheets>
    <sheet name="Test Synthèse" sheetId="1" r:id="rId1"/>
    <sheet name="Plan complet" sheetId="2" r:id="rId2"/>
    <sheet name="Feuil1" sheetId="3" r:id="rId3"/>
  </sheets>
  <externalReferences>
    <externalReference r:id="rId4"/>
  </externalReferences>
  <definedNames>
    <definedName name="Acétaéthyl">'[1]Plan complet'!$G$12:$G$13</definedName>
    <definedName name="Acidchlo">'[1]Plan complet'!$G$15:$G$16</definedName>
    <definedName name="Acidpyro">'[1]Plan complet'!$G$17:$G$18</definedName>
    <definedName name="ADC_prioritaire">Feuil1!$E$2:$E$25</definedName>
    <definedName name="Atelier">Feuil1!$F$2:$F$25</definedName>
    <definedName name="Ch2Cl2AT1">'[1]Plan complet'!$G$24:$G$29</definedName>
    <definedName name="CMR">Feuil1!$D$2:$D$25</definedName>
    <definedName name="Dernière_mesure">Feuil1!$B$2:$B$25</definedName>
    <definedName name="DioxHMC">'[1]Plan complet'!$G$4:$G$9</definedName>
    <definedName name="Ethan1">'[1]Plan complet'!$G$31:$G$54</definedName>
    <definedName name="MeOHAT1">'[1]Plan complet'!$G$57:$G$67</definedName>
    <definedName name="Spind">'[1]Plan complet'!$G$71:$G$88</definedName>
    <definedName name="Substance_unique">Feuil1!$A$2:$A$25</definedName>
    <definedName name="TBME">'[1]Plan complet'!$G$90:$G$92</definedName>
    <definedName name="VLEP">Feuil1!$C$2:$C$25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3"/>
  <c r="J10"/>
  <c r="K10"/>
  <c r="L10"/>
  <c r="J11"/>
  <c r="K11"/>
  <c r="L11"/>
  <c r="L9"/>
  <c r="J9"/>
  <c r="K9"/>
  <c r="K5"/>
  <c r="K6"/>
  <c r="J6"/>
  <c r="J5"/>
  <c r="K4"/>
  <c r="E95"/>
  <c r="B95"/>
  <c r="E25"/>
  <c r="B25"/>
  <c r="E24"/>
  <c r="B24"/>
  <c r="E23"/>
  <c r="B23"/>
  <c r="E22"/>
  <c r="B22"/>
  <c r="E21"/>
  <c r="B21"/>
  <c r="E20"/>
  <c r="B20"/>
  <c r="E19"/>
  <c r="B19"/>
  <c r="E18"/>
  <c r="B18"/>
  <c r="E17"/>
  <c r="B17"/>
  <c r="E16"/>
  <c r="B16"/>
  <c r="E15"/>
  <c r="B15"/>
  <c r="E14"/>
  <c r="B14"/>
  <c r="E13"/>
  <c r="B13"/>
  <c r="E12"/>
  <c r="B12"/>
  <c r="E11"/>
  <c r="B11"/>
  <c r="E10"/>
  <c r="B10"/>
  <c r="E9"/>
  <c r="B9"/>
  <c r="E8"/>
  <c r="B8"/>
  <c r="E7"/>
  <c r="B7"/>
  <c r="E6"/>
  <c r="B6"/>
  <c r="B5"/>
  <c r="E4"/>
  <c r="B4"/>
  <c r="E3"/>
  <c r="B3"/>
  <c r="E2"/>
  <c r="B2"/>
  <c r="K30" i="1" l="1"/>
  <c r="L30" s="1"/>
  <c r="M30" s="1"/>
  <c r="N30" s="1"/>
  <c r="O30" s="1"/>
  <c r="P30" s="1"/>
  <c r="Q30" s="1"/>
  <c r="R30" s="1"/>
  <c r="S30" s="1"/>
  <c r="T30" s="1"/>
  <c r="U30" s="1"/>
  <c r="V30" s="1"/>
  <c r="W30" s="1"/>
  <c r="X30" s="1"/>
  <c r="Y30" s="1"/>
  <c r="Z30" s="1"/>
  <c r="AA30" s="1"/>
  <c r="AB30" s="1"/>
  <c r="AC30" s="1"/>
  <c r="AD30" s="1"/>
  <c r="AE30" s="1"/>
  <c r="AF30" s="1"/>
  <c r="AG30" s="1"/>
  <c r="AH30" s="1"/>
  <c r="AI30" s="1"/>
  <c r="AJ30" s="1"/>
  <c r="M29"/>
  <c r="N29" s="1"/>
  <c r="O29" s="1"/>
  <c r="P29" s="1"/>
  <c r="Q29" s="1"/>
  <c r="R29" s="1"/>
  <c r="S29" s="1"/>
  <c r="T29" s="1"/>
  <c r="U29" s="1"/>
  <c r="V29" s="1"/>
  <c r="W29" s="1"/>
  <c r="X29" s="1"/>
  <c r="Y29" s="1"/>
  <c r="Z29" s="1"/>
  <c r="AA29" s="1"/>
  <c r="AB29" s="1"/>
  <c r="AC29" s="1"/>
  <c r="AD29" s="1"/>
  <c r="AE29" s="1"/>
  <c r="AF29" s="1"/>
  <c r="AG29" s="1"/>
  <c r="AH29" s="1"/>
  <c r="AI29" s="1"/>
  <c r="AJ29" s="1"/>
  <c r="K29"/>
  <c r="L29" s="1"/>
  <c r="T28"/>
  <c r="U28" s="1"/>
  <c r="V28" s="1"/>
  <c r="W28" s="1"/>
  <c r="X28" s="1"/>
  <c r="Y28" s="1"/>
  <c r="Z28" s="1"/>
  <c r="AA28" s="1"/>
  <c r="AB28" s="1"/>
  <c r="AC28" s="1"/>
  <c r="AD28" s="1"/>
  <c r="AE28" s="1"/>
  <c r="AF28" s="1"/>
  <c r="AG28" s="1"/>
  <c r="AH28" s="1"/>
  <c r="AI28" s="1"/>
  <c r="AJ28" s="1"/>
  <c r="L28"/>
  <c r="M28" s="1"/>
  <c r="N28" s="1"/>
  <c r="O28" s="1"/>
  <c r="P28" s="1"/>
  <c r="Q28" s="1"/>
  <c r="R28" s="1"/>
  <c r="S28" s="1"/>
  <c r="K28"/>
  <c r="V27"/>
  <c r="W27" s="1"/>
  <c r="X27" s="1"/>
  <c r="Y27" s="1"/>
  <c r="Z27" s="1"/>
  <c r="AA27" s="1"/>
  <c r="AB27" s="1"/>
  <c r="AC27" s="1"/>
  <c r="AD27" s="1"/>
  <c r="AE27" s="1"/>
  <c r="AF27" s="1"/>
  <c r="AG27" s="1"/>
  <c r="AH27" s="1"/>
  <c r="AI27" s="1"/>
  <c r="AJ27" s="1"/>
  <c r="R27"/>
  <c r="S27" s="1"/>
  <c r="T27" s="1"/>
  <c r="U27" s="1"/>
  <c r="Q27"/>
  <c r="H27"/>
  <c r="I27" s="1"/>
  <c r="J27" s="1"/>
  <c r="I26"/>
  <c r="J26" s="1"/>
  <c r="K26" s="1"/>
  <c r="L26" s="1"/>
  <c r="M26" s="1"/>
  <c r="N26" s="1"/>
  <c r="O26" s="1"/>
  <c r="P26" s="1"/>
  <c r="Q26" s="1"/>
  <c r="R26" s="1"/>
  <c r="S26" s="1"/>
  <c r="T26" s="1"/>
  <c r="U26" s="1"/>
  <c r="V26" s="1"/>
  <c r="W26" s="1"/>
  <c r="X26" s="1"/>
  <c r="Y26" s="1"/>
  <c r="Z26" s="1"/>
  <c r="AA26" s="1"/>
  <c r="AB26" s="1"/>
  <c r="AC26" s="1"/>
  <c r="AD26" s="1"/>
  <c r="AE26" s="1"/>
  <c r="AF26" s="1"/>
  <c r="AG26" s="1"/>
  <c r="AH26" s="1"/>
  <c r="AI26" s="1"/>
  <c r="AJ26" s="1"/>
  <c r="H26"/>
  <c r="K25"/>
  <c r="L25" s="1"/>
  <c r="M25" s="1"/>
  <c r="N25" s="1"/>
  <c r="O25" s="1"/>
  <c r="P25" s="1"/>
  <c r="Q25" s="1"/>
  <c r="R25" s="1"/>
  <c r="S25" s="1"/>
  <c r="T25" s="1"/>
  <c r="U25" s="1"/>
  <c r="V25" s="1"/>
  <c r="W25" s="1"/>
  <c r="X25" s="1"/>
  <c r="Y25" s="1"/>
  <c r="Z25" s="1"/>
  <c r="AA25" s="1"/>
  <c r="AB25" s="1"/>
  <c r="AC25" s="1"/>
  <c r="AD25" s="1"/>
  <c r="AE25" s="1"/>
  <c r="AF25" s="1"/>
  <c r="AG25" s="1"/>
  <c r="AH25" s="1"/>
  <c r="AI25" s="1"/>
  <c r="AJ25" s="1"/>
  <c r="AI24"/>
  <c r="AJ24" s="1"/>
  <c r="S24"/>
  <c r="T24" s="1"/>
  <c r="U24" s="1"/>
  <c r="V24" s="1"/>
  <c r="W24" s="1"/>
  <c r="X24" s="1"/>
  <c r="Y24" s="1"/>
  <c r="Z24" s="1"/>
  <c r="AA24" s="1"/>
  <c r="AB24" s="1"/>
  <c r="AC24" s="1"/>
  <c r="AD24" s="1"/>
  <c r="AE24" s="1"/>
  <c r="AF24" s="1"/>
  <c r="AG24" s="1"/>
  <c r="AH24" s="1"/>
  <c r="O24"/>
  <c r="P24" s="1"/>
  <c r="Q24" s="1"/>
  <c r="R24" s="1"/>
  <c r="K24"/>
  <c r="L24" s="1"/>
  <c r="M24" s="1"/>
  <c r="N24" s="1"/>
  <c r="AC23"/>
  <c r="AD23" s="1"/>
  <c r="AE23" s="1"/>
  <c r="AF23" s="1"/>
  <c r="AG23" s="1"/>
  <c r="AH23" s="1"/>
  <c r="AI23" s="1"/>
  <c r="AJ23" s="1"/>
  <c r="M23"/>
  <c r="N23" s="1"/>
  <c r="O23" s="1"/>
  <c r="P23" s="1"/>
  <c r="Q23" s="1"/>
  <c r="R23" s="1"/>
  <c r="S23" s="1"/>
  <c r="T23" s="1"/>
  <c r="U23" s="1"/>
  <c r="V23" s="1"/>
  <c r="W23" s="1"/>
  <c r="X23" s="1"/>
  <c r="Y23" s="1"/>
  <c r="Z23" s="1"/>
  <c r="AA23" s="1"/>
  <c r="AB23" s="1"/>
  <c r="K23"/>
  <c r="L23" s="1"/>
  <c r="T22"/>
  <c r="U22" s="1"/>
  <c r="V22" s="1"/>
  <c r="W22" s="1"/>
  <c r="X22" s="1"/>
  <c r="Y22" s="1"/>
  <c r="Z22" s="1"/>
  <c r="AA22" s="1"/>
  <c r="AB22" s="1"/>
  <c r="AC22" s="1"/>
  <c r="AD22" s="1"/>
  <c r="AE22" s="1"/>
  <c r="AF22" s="1"/>
  <c r="AG22" s="1"/>
  <c r="AH22" s="1"/>
  <c r="AI22" s="1"/>
  <c r="AJ22" s="1"/>
  <c r="L22"/>
  <c r="M22" s="1"/>
  <c r="N22" s="1"/>
  <c r="O22" s="1"/>
  <c r="P22" s="1"/>
  <c r="Q22" s="1"/>
  <c r="R22" s="1"/>
  <c r="S22" s="1"/>
  <c r="K22"/>
  <c r="AA21"/>
  <c r="AB21" s="1"/>
  <c r="AC21" s="1"/>
  <c r="AD21" s="1"/>
  <c r="AE21" s="1"/>
  <c r="AF21" s="1"/>
  <c r="AG21" s="1"/>
  <c r="AH21" s="1"/>
  <c r="AI21" s="1"/>
  <c r="AJ21" s="1"/>
  <c r="Y21"/>
  <c r="Z21" s="1"/>
  <c r="V21"/>
  <c r="W21" s="1"/>
  <c r="X21" s="1"/>
  <c r="H21"/>
  <c r="I21" s="1"/>
  <c r="J21" s="1"/>
  <c r="X20"/>
  <c r="Y20" s="1"/>
  <c r="Z20" s="1"/>
  <c r="AA20" s="1"/>
  <c r="AB20" s="1"/>
  <c r="AC20" s="1"/>
  <c r="AD20" s="1"/>
  <c r="AE20" s="1"/>
  <c r="AF20" s="1"/>
  <c r="AG20" s="1"/>
  <c r="AH20" s="1"/>
  <c r="AI20" s="1"/>
  <c r="AJ20" s="1"/>
  <c r="M20"/>
  <c r="N20" s="1"/>
  <c r="O20" s="1"/>
  <c r="P20" s="1"/>
  <c r="Q20" s="1"/>
  <c r="R20" s="1"/>
  <c r="S20" s="1"/>
  <c r="T20" s="1"/>
  <c r="U20" s="1"/>
  <c r="V20" s="1"/>
  <c r="W20" s="1"/>
  <c r="K20"/>
  <c r="L20" s="1"/>
  <c r="R19"/>
  <c r="S19" s="1"/>
  <c r="T19" s="1"/>
  <c r="U19" s="1"/>
  <c r="V19" s="1"/>
  <c r="W19" s="1"/>
  <c r="X19" s="1"/>
  <c r="Y19" s="1"/>
  <c r="Z19" s="1"/>
  <c r="AA19" s="1"/>
  <c r="AB19" s="1"/>
  <c r="AC19" s="1"/>
  <c r="AD19" s="1"/>
  <c r="AE19" s="1"/>
  <c r="AF19" s="1"/>
  <c r="AG19" s="1"/>
  <c r="AH19" s="1"/>
  <c r="AI19" s="1"/>
  <c r="AJ19" s="1"/>
  <c r="K19"/>
  <c r="L19" s="1"/>
  <c r="M19" s="1"/>
  <c r="N19" s="1"/>
  <c r="O19" s="1"/>
  <c r="P19" s="1"/>
  <c r="Q19" s="1"/>
  <c r="W18"/>
  <c r="X18" s="1"/>
  <c r="Y18" s="1"/>
  <c r="Z18" s="1"/>
  <c r="AA18" s="1"/>
  <c r="AB18" s="1"/>
  <c r="AC18" s="1"/>
  <c r="AD18" s="1"/>
  <c r="AE18" s="1"/>
  <c r="AF18" s="1"/>
  <c r="AG18" s="1"/>
  <c r="AH18" s="1"/>
  <c r="AI18" s="1"/>
  <c r="AJ18" s="1"/>
  <c r="V18"/>
  <c r="J18"/>
  <c r="H18"/>
  <c r="I18" s="1"/>
  <c r="M17"/>
  <c r="N17" s="1"/>
  <c r="O17" s="1"/>
  <c r="P17" s="1"/>
  <c r="Q17" s="1"/>
  <c r="R17" s="1"/>
  <c r="S17" s="1"/>
  <c r="T17" s="1"/>
  <c r="U17" s="1"/>
  <c r="V17" s="1"/>
  <c r="W17" s="1"/>
  <c r="X17" s="1"/>
  <c r="Y17" s="1"/>
  <c r="Z17" s="1"/>
  <c r="AA17" s="1"/>
  <c r="AB17" s="1"/>
  <c r="AC17" s="1"/>
  <c r="AD17" s="1"/>
  <c r="AE17" s="1"/>
  <c r="AF17" s="1"/>
  <c r="AG17" s="1"/>
  <c r="AH17" s="1"/>
  <c r="AI17" s="1"/>
  <c r="AJ17" s="1"/>
  <c r="K17"/>
  <c r="L17" s="1"/>
  <c r="I16"/>
  <c r="J16" s="1"/>
  <c r="H16"/>
  <c r="K15"/>
  <c r="L15" s="1"/>
  <c r="M15" s="1"/>
  <c r="N15" s="1"/>
  <c r="O15" s="1"/>
  <c r="P15" s="1"/>
  <c r="Q15" s="1"/>
  <c r="R15" s="1"/>
  <c r="S15" s="1"/>
  <c r="T15" s="1"/>
  <c r="U15" s="1"/>
  <c r="V15" s="1"/>
  <c r="W15" s="1"/>
  <c r="X15" s="1"/>
  <c r="Y15" s="1"/>
  <c r="Z15" s="1"/>
  <c r="AA15" s="1"/>
  <c r="AB15" s="1"/>
  <c r="AC15" s="1"/>
  <c r="AD15" s="1"/>
  <c r="AE15" s="1"/>
  <c r="AF15" s="1"/>
  <c r="AG15" s="1"/>
  <c r="AH15" s="1"/>
  <c r="AI15" s="1"/>
  <c r="AJ15" s="1"/>
  <c r="J14"/>
  <c r="K14" s="1"/>
  <c r="L14" s="1"/>
  <c r="M14" s="1"/>
  <c r="N14" s="1"/>
  <c r="O14" s="1"/>
  <c r="P14" s="1"/>
  <c r="Q14" s="1"/>
  <c r="R14" s="1"/>
  <c r="S14" s="1"/>
  <c r="T14" s="1"/>
  <c r="U14" s="1"/>
  <c r="V14" s="1"/>
  <c r="W14" s="1"/>
  <c r="X14" s="1"/>
  <c r="Y14" s="1"/>
  <c r="Z14" s="1"/>
  <c r="AA14" s="1"/>
  <c r="AB14" s="1"/>
  <c r="AC14" s="1"/>
  <c r="AD14" s="1"/>
  <c r="AE14" s="1"/>
  <c r="AF14" s="1"/>
  <c r="AG14" s="1"/>
  <c r="AH14" s="1"/>
  <c r="AI14" s="1"/>
  <c r="AJ14" s="1"/>
  <c r="I14"/>
  <c r="H14"/>
  <c r="K13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P12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L12"/>
  <c r="M12" s="1"/>
  <c r="N12" s="1"/>
  <c r="O12" s="1"/>
  <c r="K12"/>
  <c r="K11"/>
  <c r="L11" s="1"/>
  <c r="M11" s="1"/>
  <c r="N11" s="1"/>
  <c r="O11" s="1"/>
  <c r="P11" s="1"/>
  <c r="Q11" s="1"/>
  <c r="R11" s="1"/>
  <c r="S11" s="1"/>
  <c r="T11" s="1"/>
  <c r="U11" s="1"/>
  <c r="V11" s="1"/>
  <c r="W11" s="1"/>
  <c r="X11" s="1"/>
  <c r="Y11" s="1"/>
  <c r="Z11" s="1"/>
  <c r="AA11" s="1"/>
  <c r="AB11" s="1"/>
  <c r="AC11" s="1"/>
  <c r="AD11" s="1"/>
  <c r="AE11" s="1"/>
  <c r="AF11" s="1"/>
  <c r="AG11" s="1"/>
  <c r="AH11" s="1"/>
  <c r="AI11" s="1"/>
  <c r="AJ11" s="1"/>
  <c r="H11"/>
  <c r="I11" s="1"/>
  <c r="J11" s="1"/>
  <c r="P10"/>
  <c r="Q10" s="1"/>
  <c r="R10" s="1"/>
  <c r="S10" s="1"/>
  <c r="T10" s="1"/>
  <c r="U10" s="1"/>
  <c r="V10" s="1"/>
  <c r="W10" s="1"/>
  <c r="X10" s="1"/>
  <c r="Y10" s="1"/>
  <c r="Z10" s="1"/>
  <c r="AA10" s="1"/>
  <c r="AB10" s="1"/>
  <c r="AC10" s="1"/>
  <c r="AD10" s="1"/>
  <c r="AE10" s="1"/>
  <c r="AF10" s="1"/>
  <c r="AG10" s="1"/>
  <c r="AH10" s="1"/>
  <c r="AI10" s="1"/>
  <c r="AJ10" s="1"/>
  <c r="M10"/>
  <c r="N10" s="1"/>
  <c r="O10" s="1"/>
  <c r="L10"/>
  <c r="K10"/>
  <c r="K9"/>
  <c r="L9" s="1"/>
  <c r="M9" s="1"/>
  <c r="N9" s="1"/>
  <c r="O9" s="1"/>
  <c r="P9" s="1"/>
  <c r="Q9" s="1"/>
  <c r="R9" s="1"/>
  <c r="S9" s="1"/>
  <c r="T9" s="1"/>
  <c r="U9" s="1"/>
  <c r="V9" s="1"/>
  <c r="W9" s="1"/>
  <c r="X9" s="1"/>
  <c r="Y9" s="1"/>
  <c r="Z9" s="1"/>
  <c r="AA9" s="1"/>
  <c r="AB9" s="1"/>
  <c r="AC9" s="1"/>
  <c r="AD9" s="1"/>
  <c r="AE9" s="1"/>
  <c r="AF9" s="1"/>
  <c r="AG9" s="1"/>
  <c r="AH9" s="1"/>
  <c r="AI9" s="1"/>
  <c r="AJ9" s="1"/>
  <c r="L8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K8"/>
  <c r="K7"/>
  <c r="L7" s="1"/>
  <c r="M7" s="1"/>
  <c r="N7" s="1"/>
  <c r="O7" s="1"/>
  <c r="P7" s="1"/>
  <c r="Q7" s="1"/>
  <c r="R7" s="1"/>
  <c r="S7" s="1"/>
  <c r="T7" s="1"/>
  <c r="U7" s="1"/>
  <c r="V7" s="1"/>
  <c r="W7" s="1"/>
  <c r="X7" s="1"/>
  <c r="Y7" s="1"/>
  <c r="Z7" s="1"/>
  <c r="AA7" s="1"/>
  <c r="AB7" s="1"/>
  <c r="AC7" s="1"/>
  <c r="AD7" s="1"/>
  <c r="AE7" s="1"/>
  <c r="AF7" s="1"/>
  <c r="AG7" s="1"/>
  <c r="AH7" s="1"/>
  <c r="AI7" s="1"/>
  <c r="AJ7" s="1"/>
  <c r="J7"/>
  <c r="H7"/>
  <c r="I7" s="1"/>
  <c r="M6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  <c r="AG6" s="1"/>
  <c r="AH6" s="1"/>
  <c r="AI6" s="1"/>
  <c r="AJ6" s="1"/>
  <c r="L6"/>
  <c r="K6"/>
  <c r="H5"/>
  <c r="I5" s="1"/>
  <c r="J5" s="1"/>
  <c r="AB4"/>
  <c r="AC4" s="1"/>
  <c r="AD4" s="1"/>
  <c r="AE4" s="1"/>
  <c r="AF4" s="1"/>
  <c r="AG4" s="1"/>
  <c r="AH4" s="1"/>
  <c r="AI4" s="1"/>
  <c r="AJ4" s="1"/>
  <c r="AA4"/>
  <c r="H4"/>
  <c r="I4" s="1"/>
  <c r="J4" s="1"/>
  <c r="M3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L3"/>
  <c r="K3"/>
  <c r="K2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AI2" s="1"/>
  <c r="AJ2" s="1"/>
  <c r="S21"/>
  <c r="N21"/>
  <c r="S18"/>
  <c r="N18"/>
  <c r="AH16"/>
  <c r="Z16"/>
  <c r="S16"/>
  <c r="B16"/>
  <c r="AE5"/>
  <c r="B5"/>
  <c r="BB4"/>
  <c r="AW4"/>
  <c r="AM4"/>
  <c r="E4"/>
  <c r="E95" i="2"/>
  <c r="B95"/>
  <c r="E94"/>
  <c r="B94"/>
  <c r="E93"/>
  <c r="B93"/>
  <c r="B92"/>
  <c r="E91"/>
  <c r="B91"/>
  <c r="BB90"/>
  <c r="AW90"/>
  <c r="AM90"/>
  <c r="AH90"/>
  <c r="AC90"/>
  <c r="X90"/>
  <c r="E90"/>
  <c r="B90"/>
  <c r="E89"/>
  <c r="B89"/>
  <c r="BB88"/>
  <c r="AW88"/>
  <c r="AM88"/>
  <c r="AH88"/>
  <c r="AC88"/>
  <c r="X88"/>
  <c r="E88"/>
  <c r="B88"/>
  <c r="BB87"/>
  <c r="AW87"/>
  <c r="AM87"/>
  <c r="AH87"/>
  <c r="AC87"/>
  <c r="X87"/>
  <c r="E87"/>
  <c r="B87"/>
  <c r="E86"/>
  <c r="B86"/>
  <c r="BB85"/>
  <c r="AW85"/>
  <c r="AM85"/>
  <c r="AH85"/>
  <c r="AC85"/>
  <c r="X85"/>
  <c r="E85"/>
  <c r="B85"/>
  <c r="E84"/>
  <c r="B84"/>
  <c r="BB83"/>
  <c r="AW83"/>
  <c r="AM83"/>
  <c r="AH83"/>
  <c r="AC83"/>
  <c r="X83"/>
  <c r="E83"/>
  <c r="B83"/>
  <c r="BB82"/>
  <c r="AW82"/>
  <c r="AM82"/>
  <c r="AH82"/>
  <c r="AC82"/>
  <c r="X82"/>
  <c r="E82"/>
  <c r="B82"/>
  <c r="BB81"/>
  <c r="AW81"/>
  <c r="AM81"/>
  <c r="AH81"/>
  <c r="AC81"/>
  <c r="X81"/>
  <c r="E81"/>
  <c r="B81"/>
  <c r="BB80"/>
  <c r="AW80"/>
  <c r="AM80"/>
  <c r="AH80"/>
  <c r="AC80"/>
  <c r="X80"/>
  <c r="E80"/>
  <c r="B80"/>
  <c r="BB79"/>
  <c r="AW79"/>
  <c r="AM79"/>
  <c r="AH79"/>
  <c r="AC79"/>
  <c r="X79"/>
  <c r="E79"/>
  <c r="B79"/>
  <c r="BB78"/>
  <c r="AW78"/>
  <c r="AM78"/>
  <c r="AH78"/>
  <c r="AC78"/>
  <c r="X78"/>
  <c r="E78"/>
  <c r="B78"/>
  <c r="BB77"/>
  <c r="AW77"/>
  <c r="AM77"/>
  <c r="AH77"/>
  <c r="AC77"/>
  <c r="X77"/>
  <c r="E77"/>
  <c r="B77"/>
  <c r="BB76"/>
  <c r="AW76"/>
  <c r="AM76"/>
  <c r="AH76"/>
  <c r="AC76"/>
  <c r="X76"/>
  <c r="E76"/>
  <c r="B76"/>
  <c r="E75"/>
  <c r="B75"/>
  <c r="B74"/>
  <c r="E73"/>
  <c r="B73"/>
  <c r="BB72"/>
  <c r="AW72"/>
  <c r="AM72"/>
  <c r="AH72"/>
  <c r="AC72"/>
  <c r="X72"/>
  <c r="E72"/>
  <c r="B72"/>
  <c r="BB71"/>
  <c r="AW71"/>
  <c r="AM71"/>
  <c r="AH71"/>
  <c r="AC71"/>
  <c r="X71"/>
  <c r="E71"/>
  <c r="B71"/>
  <c r="BB70"/>
  <c r="AW70"/>
  <c r="AM70"/>
  <c r="AH70"/>
  <c r="AC70"/>
  <c r="X70"/>
  <c r="E70"/>
  <c r="B70"/>
  <c r="BB69"/>
  <c r="AW69"/>
  <c r="AM69"/>
  <c r="AH69"/>
  <c r="AC69"/>
  <c r="X69"/>
  <c r="E69"/>
  <c r="B69"/>
  <c r="BB68"/>
  <c r="AW68"/>
  <c r="AM68"/>
  <c r="AH68"/>
  <c r="AC68"/>
  <c r="X68"/>
  <c r="E68"/>
  <c r="B68"/>
  <c r="BB67"/>
  <c r="AW67"/>
  <c r="AM67"/>
  <c r="AH67"/>
  <c r="AC67"/>
  <c r="X67"/>
  <c r="E67"/>
  <c r="B67"/>
  <c r="BB66"/>
  <c r="AW66"/>
  <c r="AM66"/>
  <c r="AH66"/>
  <c r="AC66"/>
  <c r="X66"/>
  <c r="E66"/>
  <c r="B66"/>
  <c r="BB65"/>
  <c r="AW65"/>
  <c r="AM65"/>
  <c r="AH65"/>
  <c r="AC65"/>
  <c r="X65"/>
  <c r="E65"/>
  <c r="B65"/>
  <c r="BB64"/>
  <c r="AW64"/>
  <c r="AM64"/>
  <c r="AH64"/>
  <c r="AC64"/>
  <c r="X64"/>
  <c r="E64"/>
  <c r="B64"/>
  <c r="BB63"/>
  <c r="AW63"/>
  <c r="AM63"/>
  <c r="AH63"/>
  <c r="AC63"/>
  <c r="X63"/>
  <c r="E63"/>
  <c r="B63"/>
  <c r="BB62"/>
  <c r="AW62"/>
  <c r="AM62"/>
  <c r="AH62"/>
  <c r="E62"/>
  <c r="B62"/>
  <c r="BB61"/>
  <c r="AW61"/>
  <c r="AR61"/>
  <c r="AM61"/>
  <c r="AH61"/>
  <c r="AC61"/>
  <c r="X61"/>
  <c r="E61"/>
  <c r="B61"/>
  <c r="BB60"/>
  <c r="AW60"/>
  <c r="AM60"/>
  <c r="AH60"/>
  <c r="AC60"/>
  <c r="X60"/>
  <c r="E60"/>
  <c r="B60"/>
  <c r="B59"/>
  <c r="BB58"/>
  <c r="AW58"/>
  <c r="AM58"/>
  <c r="AH58"/>
  <c r="AC58"/>
  <c r="X58"/>
  <c r="B58" s="1"/>
  <c r="E58"/>
  <c r="BB57"/>
  <c r="AW57"/>
  <c r="AM57"/>
  <c r="AH57"/>
  <c r="AC57"/>
  <c r="X57"/>
  <c r="S57"/>
  <c r="N57"/>
  <c r="E57"/>
  <c r="B57"/>
  <c r="BB56"/>
  <c r="AW56"/>
  <c r="AM56"/>
  <c r="AH56"/>
  <c r="AC56"/>
  <c r="X56"/>
  <c r="E56"/>
  <c r="B56"/>
  <c r="BB55"/>
  <c r="AW55"/>
  <c r="AM55"/>
  <c r="AH55"/>
  <c r="AC55"/>
  <c r="X55"/>
  <c r="E55"/>
  <c r="B55"/>
  <c r="BB54"/>
  <c r="AW54"/>
  <c r="AR54"/>
  <c r="AM54"/>
  <c r="AH54"/>
  <c r="AC54"/>
  <c r="X54"/>
  <c r="S54"/>
  <c r="B54" s="1"/>
  <c r="N54"/>
  <c r="E54"/>
  <c r="BB53"/>
  <c r="AW53"/>
  <c r="AM53"/>
  <c r="AH53"/>
  <c r="AC53"/>
  <c r="B53" s="1"/>
  <c r="X53"/>
  <c r="E53"/>
  <c r="BB52"/>
  <c r="AW52"/>
  <c r="AM52"/>
  <c r="AH52"/>
  <c r="AC52"/>
  <c r="B52" s="1"/>
  <c r="X52"/>
  <c r="E52"/>
  <c r="BB51"/>
  <c r="AW51"/>
  <c r="AM51"/>
  <c r="AH51"/>
  <c r="AC51"/>
  <c r="B51" s="1"/>
  <c r="X51"/>
  <c r="E51"/>
  <c r="BB50"/>
  <c r="AW50"/>
  <c r="AM50"/>
  <c r="AH50"/>
  <c r="AC50"/>
  <c r="B50" s="1"/>
  <c r="X50"/>
  <c r="E50"/>
  <c r="BB49"/>
  <c r="AW49"/>
  <c r="AM49"/>
  <c r="AH49"/>
  <c r="AC49"/>
  <c r="B49" s="1"/>
  <c r="X49"/>
  <c r="E49"/>
  <c r="BB48"/>
  <c r="AW48"/>
  <c r="AM48"/>
  <c r="AH48"/>
  <c r="AC48"/>
  <c r="X48"/>
  <c r="E48"/>
  <c r="B48"/>
  <c r="BB47"/>
  <c r="AW47"/>
  <c r="AM47"/>
  <c r="AH47"/>
  <c r="AC47"/>
  <c r="B47" s="1"/>
  <c r="X47"/>
  <c r="E47"/>
  <c r="BB46"/>
  <c r="AW46"/>
  <c r="AM46"/>
  <c r="AH46"/>
  <c r="AC46"/>
  <c r="B46" s="1"/>
  <c r="X46"/>
  <c r="E46"/>
  <c r="BB45"/>
  <c r="AW45"/>
  <c r="AM45"/>
  <c r="AH45"/>
  <c r="AC45"/>
  <c r="B45" s="1"/>
  <c r="X45"/>
  <c r="E45"/>
  <c r="BB44"/>
  <c r="AW44"/>
  <c r="AM44"/>
  <c r="AH44"/>
  <c r="AC44"/>
  <c r="B44" s="1"/>
  <c r="X44"/>
  <c r="E44"/>
  <c r="BB43"/>
  <c r="AW43"/>
  <c r="AM43"/>
  <c r="AH43"/>
  <c r="AC43"/>
  <c r="B43" s="1"/>
  <c r="X43"/>
  <c r="E43"/>
  <c r="BB42"/>
  <c r="AW42"/>
  <c r="AM42"/>
  <c r="AH42"/>
  <c r="AC42"/>
  <c r="B42" s="1"/>
  <c r="X42"/>
  <c r="E42"/>
  <c r="BB41"/>
  <c r="AW41"/>
  <c r="AM41"/>
  <c r="AH41"/>
  <c r="AC41"/>
  <c r="X41"/>
  <c r="E41"/>
  <c r="B41"/>
  <c r="BB40"/>
  <c r="AW40"/>
  <c r="AM40"/>
  <c r="AH40"/>
  <c r="AC40"/>
  <c r="X40"/>
  <c r="E40"/>
  <c r="B40"/>
  <c r="BB39"/>
  <c r="AW39"/>
  <c r="AM39"/>
  <c r="AH39"/>
  <c r="AC39"/>
  <c r="B39" s="1"/>
  <c r="X39"/>
  <c r="E39"/>
  <c r="BB38"/>
  <c r="AW38"/>
  <c r="AM38"/>
  <c r="AH38"/>
  <c r="AC38"/>
  <c r="B38" s="1"/>
  <c r="X38"/>
  <c r="E38"/>
  <c r="BB37"/>
  <c r="AW37"/>
  <c r="AM37"/>
  <c r="AH37"/>
  <c r="AC37"/>
  <c r="X37"/>
  <c r="E37"/>
  <c r="B37"/>
  <c r="BB36"/>
  <c r="AW36"/>
  <c r="AM36"/>
  <c r="AH36"/>
  <c r="AC36"/>
  <c r="X36"/>
  <c r="E36"/>
  <c r="B36"/>
  <c r="BB35"/>
  <c r="AW35"/>
  <c r="AM35"/>
  <c r="AH35"/>
  <c r="AC35"/>
  <c r="X35"/>
  <c r="E35"/>
  <c r="B35"/>
  <c r="BB34"/>
  <c r="AW34"/>
  <c r="AR34"/>
  <c r="AM34"/>
  <c r="AH34"/>
  <c r="AC34"/>
  <c r="X34"/>
  <c r="S34"/>
  <c r="N34"/>
  <c r="E34"/>
  <c r="B34"/>
  <c r="BB33"/>
  <c r="AW33"/>
  <c r="AM33"/>
  <c r="AH33"/>
  <c r="AC33"/>
  <c r="X33"/>
  <c r="E33"/>
  <c r="B33"/>
  <c r="BB32"/>
  <c r="AW32"/>
  <c r="AM32"/>
  <c r="AH32"/>
  <c r="AC32"/>
  <c r="X32"/>
  <c r="E32"/>
  <c r="B32"/>
  <c r="BB31"/>
  <c r="AW31"/>
  <c r="AM31"/>
  <c r="AH31"/>
  <c r="AC31"/>
  <c r="X31"/>
  <c r="S31"/>
  <c r="N31"/>
  <c r="E31"/>
  <c r="B31"/>
  <c r="BB30"/>
  <c r="AW30"/>
  <c r="AM30"/>
  <c r="AH30"/>
  <c r="AC30"/>
  <c r="X30"/>
  <c r="E30"/>
  <c r="B30"/>
  <c r="BB29"/>
  <c r="AW29"/>
  <c r="AM29"/>
  <c r="AH29"/>
  <c r="AC29"/>
  <c r="X29"/>
  <c r="E29"/>
  <c r="B29"/>
  <c r="BB28"/>
  <c r="AW28"/>
  <c r="AM28"/>
  <c r="AH28"/>
  <c r="AC28"/>
  <c r="X28"/>
  <c r="E28"/>
  <c r="B28"/>
  <c r="BB27"/>
  <c r="AW27"/>
  <c r="AM27"/>
  <c r="AH27"/>
  <c r="AC27"/>
  <c r="X27"/>
  <c r="E27"/>
  <c r="B27"/>
  <c r="BB26"/>
  <c r="AW26"/>
  <c r="AM26"/>
  <c r="AH26"/>
  <c r="AC26"/>
  <c r="X26"/>
  <c r="S26"/>
  <c r="E26"/>
  <c r="B26"/>
  <c r="BB25"/>
  <c r="AW25"/>
  <c r="AM25"/>
  <c r="AH25"/>
  <c r="AC25"/>
  <c r="X25"/>
  <c r="E25"/>
  <c r="B25"/>
  <c r="BB24"/>
  <c r="AW24"/>
  <c r="AM24"/>
  <c r="AH24"/>
  <c r="AC24"/>
  <c r="Z24"/>
  <c r="S24"/>
  <c r="E24"/>
  <c r="B24"/>
  <c r="BB23"/>
  <c r="AW23"/>
  <c r="AM23"/>
  <c r="AH23"/>
  <c r="AC23"/>
  <c r="X23"/>
  <c r="E23"/>
  <c r="B23"/>
  <c r="BB22"/>
  <c r="AW22"/>
  <c r="AM22"/>
  <c r="AH22"/>
  <c r="AC22"/>
  <c r="X22"/>
  <c r="E22"/>
  <c r="B22"/>
  <c r="BB21"/>
  <c r="AW21"/>
  <c r="AM21"/>
  <c r="AH21"/>
  <c r="AC21"/>
  <c r="X21"/>
  <c r="E21"/>
  <c r="B21"/>
  <c r="E20"/>
  <c r="B20"/>
  <c r="BB19"/>
  <c r="AW19"/>
  <c r="AM19"/>
  <c r="AH19"/>
  <c r="AC19"/>
  <c r="X19"/>
  <c r="E19"/>
  <c r="B19"/>
  <c r="E18"/>
  <c r="B18"/>
  <c r="E17"/>
  <c r="B17"/>
  <c r="BB16"/>
  <c r="AW16"/>
  <c r="AM16"/>
  <c r="AH16"/>
  <c r="AC16"/>
  <c r="X16"/>
  <c r="E16"/>
  <c r="B16"/>
  <c r="BB15"/>
  <c r="AW15"/>
  <c r="AM15"/>
  <c r="AH15"/>
  <c r="AC15"/>
  <c r="X15"/>
  <c r="E15"/>
  <c r="B15"/>
  <c r="E14"/>
  <c r="B14"/>
  <c r="BB13"/>
  <c r="AW13"/>
  <c r="AM13"/>
  <c r="AH13"/>
  <c r="AC13"/>
  <c r="X13"/>
  <c r="E13"/>
  <c r="B13"/>
  <c r="B12"/>
  <c r="BB11"/>
  <c r="AW11"/>
  <c r="AM11"/>
  <c r="AH11"/>
  <c r="AC11"/>
  <c r="X11"/>
  <c r="E11"/>
  <c r="B11"/>
  <c r="BB10"/>
  <c r="AW10"/>
  <c r="AM10"/>
  <c r="E10"/>
  <c r="B10"/>
  <c r="E9"/>
  <c r="B9"/>
  <c r="BB8"/>
  <c r="AW8"/>
  <c r="AE8"/>
  <c r="E8"/>
  <c r="B8"/>
  <c r="BB7"/>
  <c r="AW7"/>
  <c r="AM7"/>
  <c r="E7"/>
  <c r="B7"/>
  <c r="BB6"/>
  <c r="AW6"/>
  <c r="AM6"/>
  <c r="E6"/>
  <c r="B6"/>
  <c r="E5"/>
  <c r="B5"/>
  <c r="BB4"/>
  <c r="AW4"/>
  <c r="AM4"/>
  <c r="P4"/>
  <c r="E4"/>
  <c r="B4"/>
  <c r="BB3"/>
  <c r="AW3"/>
  <c r="AM3"/>
  <c r="E3"/>
  <c r="B3"/>
  <c r="BB2"/>
  <c r="AW2"/>
  <c r="AM2"/>
  <c r="E2"/>
  <c r="B2"/>
  <c r="B4" i="1" l="1"/>
  <c r="B9"/>
  <c r="B20"/>
  <c r="B24"/>
  <c r="B25"/>
  <c r="B17"/>
  <c r="B19"/>
  <c r="B27"/>
  <c r="B26"/>
  <c r="B29" l="1"/>
  <c r="B22"/>
  <c r="B28"/>
  <c r="B15"/>
  <c r="B14"/>
  <c r="B13"/>
  <c r="B3"/>
  <c r="B11"/>
  <c r="B10"/>
  <c r="B30"/>
  <c r="B21"/>
  <c r="B18"/>
  <c r="B23"/>
  <c r="B12"/>
  <c r="B6"/>
  <c r="B8"/>
  <c r="B2"/>
  <c r="B7"/>
</calcChain>
</file>

<file path=xl/comments1.xml><?xml version="1.0" encoding="utf-8"?>
<comments xmlns="http://schemas.openxmlformats.org/spreadsheetml/2006/main">
  <authors>
    <author>SVP3636</author>
    <author>bessedl</author>
    <author>VANDEWYNCKEL Camille</author>
    <author>marraan</author>
    <author>rouanet</author>
  </authors>
  <commentList>
    <comment ref="L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Q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V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A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F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K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P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U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Z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BF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annuelle pour les CMR 1-2</t>
        </r>
      </text>
    </comment>
    <comment ref="BG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par rapport à la dernière date de mesure</t>
        </r>
      </text>
    </comment>
    <comment ref="BH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aiguë</t>
        </r>
      </text>
    </comment>
    <comment ref="BI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chronique</t>
        </r>
      </text>
    </comment>
    <comment ref="BJ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: mesure 1, type de mesure ( LT ou CT), DNEL aiguë ou chronique. 
mise en forme conditionnelle</t>
        </r>
      </text>
    </comment>
    <comment ref="BK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fournisseur de la FDS avec date de révision</t>
        </r>
      </text>
    </comment>
    <comment ref="A4" authorId="2">
      <text>
        <r>
          <rPr>
            <b/>
            <sz val="10"/>
            <color indexed="81"/>
            <rFont val="Tahoma"/>
            <family val="2"/>
          </rPr>
          <t>VANDEWYNCKEL Camille:</t>
        </r>
        <r>
          <rPr>
            <sz val="10"/>
            <color indexed="81"/>
            <rFont val="Tahoma"/>
            <family val="2"/>
          </rPr>
          <t xml:space="preserve">
Mesure court terme</t>
        </r>
      </text>
    </comment>
    <comment ref="M4" authorId="3">
      <text>
        <r>
          <rPr>
            <b/>
            <sz val="8"/>
            <color indexed="81"/>
            <rFont val="Tahoma"/>
            <family val="2"/>
          </rPr>
          <t xml:space="preserve">ITGA
09/04/1811 LFR
</t>
        </r>
      </text>
    </comment>
    <comment ref="R4" authorId="3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V4" authorId="3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Aide au débatissage</t>
        </r>
      </text>
    </comment>
    <comment ref="W4" authorId="3">
      <text>
        <r>
          <rPr>
            <b/>
            <sz val="8"/>
            <color indexed="81"/>
            <rFont val="Tahoma"/>
            <family val="2"/>
          </rPr>
          <t>ITGA
FAB 12/01/0378</t>
        </r>
      </text>
    </comment>
    <comment ref="A5" authorId="2">
      <text>
        <r>
          <rPr>
            <b/>
            <sz val="10"/>
            <color indexed="81"/>
            <rFont val="Tahoma"/>
            <family val="2"/>
          </rPr>
          <t>VANDEWYNCKEL Camille:</t>
        </r>
        <r>
          <rPr>
            <sz val="10"/>
            <color indexed="81"/>
            <rFont val="Tahoma"/>
            <family val="2"/>
          </rPr>
          <t xml:space="preserve">
Mesure long terme</t>
        </r>
      </text>
    </comment>
    <comment ref="M5" authorId="3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APAVE
2627954
</t>
        </r>
      </text>
    </comment>
    <comment ref="R5" authorId="3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V5" authorId="3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Opérateur voisin au dioxane était sur le poste acétylleucine
</t>
        </r>
      </text>
    </comment>
    <comment ref="W5" authorId="3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AB5" authorId="4">
      <text>
        <r>
          <rPr>
            <sz val="8"/>
            <color indexed="81"/>
            <rFont val="Tahoma"/>
            <family val="2"/>
          </rPr>
          <t xml:space="preserve">KSP1306-0180-001-1
</t>
        </r>
      </text>
    </comment>
    <comment ref="AG5" authorId="4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KSP1406-0233-7257-001_1</t>
        </r>
      </text>
    </comment>
    <comment ref="AL5" authorId="4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KSP1409-0208-001_1</t>
        </r>
      </text>
    </comment>
    <comment ref="M16" authorId="3">
      <text>
        <r>
          <rPr>
            <b/>
            <sz val="8"/>
            <color indexed="81"/>
            <rFont val="Tahoma"/>
            <family val="2"/>
          </rPr>
          <t>ITGA
FAB 09/10/4788</t>
        </r>
      </text>
    </comment>
    <comment ref="R16" authorId="3">
      <text>
        <r>
          <rPr>
            <b/>
            <sz val="8"/>
            <color indexed="81"/>
            <rFont val="Tahoma"/>
            <family val="2"/>
          </rPr>
          <t>ITGA
FAB 09/10/4788
connexion flexibles + Aide ajout Beta Glucose Penta Acétate par opérateur voisin + ajout BF3</t>
        </r>
      </text>
    </comment>
    <comment ref="W16" authorId="3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AB16" authorId="3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AG16" authorId="3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18" authorId="4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Q18" authorId="4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Voivin sur MYRTE (solvant ethanol)</t>
        </r>
      </text>
    </comment>
    <comment ref="R18" authorId="4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M21" authorId="3">
      <text>
        <r>
          <rPr>
            <b/>
            <sz val="8"/>
            <color indexed="81"/>
            <rFont val="Tahoma"/>
            <family val="2"/>
          </rPr>
          <t>ITGA
FAB 12/03/955</t>
        </r>
      </text>
    </comment>
    <comment ref="R21" authorId="3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ITGA
FAB 12/03/955</t>
        </r>
      </text>
    </comment>
    <comment ref="M27" authorId="3">
      <text>
        <r>
          <rPr>
            <b/>
            <sz val="8"/>
            <color indexed="81"/>
            <rFont val="Tahoma"/>
            <family val="2"/>
          </rPr>
          <t>ITGA
KSP1211-0112-001-1 BPS</t>
        </r>
      </text>
    </comment>
  </commentList>
</comments>
</file>

<file path=xl/comments2.xml><?xml version="1.0" encoding="utf-8"?>
<comments xmlns="http://schemas.openxmlformats.org/spreadsheetml/2006/main">
  <authors>
    <author>SVP3636</author>
    <author>bessedl</author>
    <author>marraan</author>
    <author>rouanet</author>
    <author>VANDEWYNCKEL Camille</author>
  </authors>
  <commentList>
    <comment ref="L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Q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V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A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F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K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P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U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AZ1" authorId="0">
      <text>
        <r>
          <rPr>
            <b/>
            <sz val="10"/>
            <color indexed="81"/>
            <rFont val="Tahoma"/>
            <family val="2"/>
          </rPr>
          <t>O : opérateur
V: voisin
A: ambiance</t>
        </r>
      </text>
    </comment>
    <comment ref="BF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annuelle pour les CMR 1-2</t>
        </r>
      </text>
    </comment>
    <comment ref="BG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par rapport à la dernière date de mesure</t>
        </r>
      </text>
    </comment>
    <comment ref="BH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aiguë</t>
        </r>
      </text>
    </comment>
    <comment ref="BI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dose dérivée sans effet inhalation exposition chronique</t>
        </r>
      </text>
    </comment>
    <comment ref="BJ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formule automatique : mesure 1, type de mesure ( LT ou CT), DNEL aiguë ou chronique. 
mise en forme conditionnelle</t>
        </r>
      </text>
    </comment>
    <comment ref="BK1" authorId="1">
      <text>
        <r>
          <rPr>
            <b/>
            <sz val="8"/>
            <color indexed="81"/>
            <rFont val="Tahoma"/>
            <family val="2"/>
          </rPr>
          <t>bessedl:</t>
        </r>
        <r>
          <rPr>
            <sz val="8"/>
            <color indexed="81"/>
            <rFont val="Tahoma"/>
            <family val="2"/>
          </rPr>
          <t xml:space="preserve">
fournisseur de la FDS avec date de révision</t>
        </r>
      </text>
    </comment>
    <comment ref="M7" authorId="2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R7" authorId="2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M8" authorId="2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APAVE
2627954
</t>
        </r>
      </text>
    </comment>
    <comment ref="R8" authorId="2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V8" authorId="2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Opérateur voisin au dioxane était sur le poste acétylleucine
</t>
        </r>
      </text>
    </comment>
    <comment ref="W8" authorId="2">
      <text>
        <r>
          <rPr>
            <b/>
            <sz val="8"/>
            <color indexed="81"/>
            <rFont val="Tahoma"/>
            <family val="2"/>
          </rPr>
          <t xml:space="preserve">ITGA:
KSP1303-0303-001_1LAG
</t>
        </r>
      </text>
    </comment>
    <comment ref="AB8" authorId="3">
      <text>
        <r>
          <rPr>
            <sz val="8"/>
            <color indexed="81"/>
            <rFont val="Tahoma"/>
            <family val="2"/>
          </rPr>
          <t xml:space="preserve">KSP1306-0180-001-1
</t>
        </r>
      </text>
    </comment>
    <comment ref="AG8" authorId="3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KSP1406-0233-7257-001_1</t>
        </r>
      </text>
    </comment>
    <comment ref="AL8" authorId="3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KSP1409-0208-001_1</t>
        </r>
      </text>
    </comment>
    <comment ref="M10" authorId="2">
      <text>
        <r>
          <rPr>
            <b/>
            <sz val="8"/>
            <color indexed="81"/>
            <rFont val="Tahoma"/>
            <family val="2"/>
          </rPr>
          <t xml:space="preserve">ITGA
09/04/1811 LFR
</t>
        </r>
      </text>
    </comment>
    <comment ref="R10" authorId="2">
      <text>
        <r>
          <rPr>
            <b/>
            <sz val="8"/>
            <color indexed="81"/>
            <rFont val="Tahoma"/>
            <family val="2"/>
          </rPr>
          <t>ITGA
FAB 10/12/5488</t>
        </r>
      </text>
    </comment>
    <comment ref="V10" authorId="2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Aide au débatissage</t>
        </r>
      </text>
    </comment>
    <comment ref="W10" authorId="2">
      <text>
        <r>
          <rPr>
            <b/>
            <sz val="8"/>
            <color indexed="81"/>
            <rFont val="Tahoma"/>
            <family val="2"/>
          </rPr>
          <t>ITGA
FAB 12/01/0378</t>
        </r>
      </text>
    </comment>
    <comment ref="M24" authorId="2">
      <text>
        <r>
          <rPr>
            <b/>
            <sz val="8"/>
            <color indexed="81"/>
            <rFont val="Tahoma"/>
            <family val="2"/>
          </rPr>
          <t>ITGA
FAB 09/10/4788</t>
        </r>
      </text>
    </comment>
    <comment ref="R24" authorId="2">
      <text>
        <r>
          <rPr>
            <b/>
            <sz val="8"/>
            <color indexed="81"/>
            <rFont val="Tahoma"/>
            <family val="2"/>
          </rPr>
          <t>ITGA
FAB 09/10/4788
connexion flexibles + Aide ajout Beta Glucose Penta Acétate par opérateur voisin + ajout BF3</t>
        </r>
      </text>
    </comment>
    <comment ref="W24" authorId="2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26" authorId="2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R26" authorId="2">
      <text>
        <r>
          <rPr>
            <b/>
            <sz val="8"/>
            <color indexed="81"/>
            <rFont val="Tahoma"/>
            <family val="2"/>
          </rPr>
          <t>ITGA
FAB 11/05/1761
 (incident déversement 2L)</t>
        </r>
      </text>
    </comment>
    <comment ref="M27" authorId="2">
      <text>
        <r>
          <rPr>
            <b/>
            <sz val="8"/>
            <color indexed="81"/>
            <rFont val="Tahoma"/>
            <family val="2"/>
          </rPr>
          <t xml:space="preserve">ITGA
09/10/4788
</t>
        </r>
      </text>
    </comment>
    <comment ref="M31" authorId="3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Q31" authorId="3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Voivin sur MYRTE (solvant ethanol)</t>
        </r>
      </text>
    </comment>
    <comment ref="R31" authorId="3">
      <text>
        <r>
          <rPr>
            <b/>
            <sz val="8"/>
            <color indexed="81"/>
            <rFont val="Tahoma"/>
            <family val="2"/>
          </rPr>
          <t>rouanet:</t>
        </r>
        <r>
          <rPr>
            <sz val="8"/>
            <color indexed="81"/>
            <rFont val="Tahoma"/>
            <family val="2"/>
          </rPr>
          <t xml:space="preserve">
En analyse</t>
        </r>
      </text>
    </comment>
    <comment ref="M57" authorId="2">
      <text>
        <r>
          <rPr>
            <b/>
            <sz val="8"/>
            <color indexed="81"/>
            <rFont val="Tahoma"/>
            <family val="2"/>
          </rPr>
          <t>ITGA
FAB 12/03/955</t>
        </r>
      </text>
    </comment>
    <comment ref="R57" authorId="2">
      <text>
        <r>
          <rPr>
            <b/>
            <sz val="8"/>
            <color indexed="81"/>
            <rFont val="Tahoma"/>
            <family val="2"/>
          </rPr>
          <t>marraan:</t>
        </r>
        <r>
          <rPr>
            <sz val="8"/>
            <color indexed="81"/>
            <rFont val="Tahoma"/>
            <family val="2"/>
          </rPr>
          <t xml:space="preserve">
ITGA
FAB 12/03/955</t>
        </r>
      </text>
    </comment>
    <comment ref="G75" authorId="4">
      <text>
        <r>
          <rPr>
            <b/>
            <sz val="9"/>
            <color indexed="81"/>
            <rFont val="Tahoma"/>
            <family val="2"/>
          </rPr>
          <t>VANDEWYNCKEL Camille: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>Anciennement Acétylleucine racémisation</t>
        </r>
      </text>
    </comment>
    <comment ref="M90" authorId="2">
      <text>
        <r>
          <rPr>
            <b/>
            <sz val="8"/>
            <color indexed="81"/>
            <rFont val="Tahoma"/>
            <family val="2"/>
          </rPr>
          <t>ITGA
KSP1211-0112-001-1 BPS</t>
        </r>
      </text>
    </comment>
  </commentList>
</comments>
</file>

<file path=xl/sharedStrings.xml><?xml version="1.0" encoding="utf-8"?>
<sst xmlns="http://schemas.openxmlformats.org/spreadsheetml/2006/main" count="1427" uniqueCount="398">
  <si>
    <t>Substance</t>
  </si>
  <si>
    <t>Dernière mesure</t>
  </si>
  <si>
    <t>VLEP</t>
  </si>
  <si>
    <t>CMR</t>
  </si>
  <si>
    <t>ADC prioritaire</t>
  </si>
  <si>
    <t>Atelier</t>
  </si>
  <si>
    <t>Nom Produit</t>
  </si>
  <si>
    <t>Conditions de prod.
FMO</t>
  </si>
  <si>
    <t>Evaluation des risques
( Chapitres concernés )</t>
  </si>
  <si>
    <t>Phase à risque global</t>
  </si>
  <si>
    <t>Court terme
Long terme</t>
  </si>
  <si>
    <t>Type de
mesure
O/V/A</t>
  </si>
  <si>
    <t>Date de la mesure 1</t>
  </si>
  <si>
    <t>Année de la mesure</t>
  </si>
  <si>
    <t xml:space="preserve"> mesure 1 (mg/m3)</t>
  </si>
  <si>
    <t>ratio (%)</t>
  </si>
  <si>
    <t>Date de la mesure 2</t>
  </si>
  <si>
    <t>mesure 2 (mg/m3)</t>
  </si>
  <si>
    <t>Date de la mesure 3</t>
  </si>
  <si>
    <t>mesure 3 (mg/m3)</t>
  </si>
  <si>
    <t>Date de la mesure 4</t>
  </si>
  <si>
    <t>mesure 4 (mg/m3)</t>
  </si>
  <si>
    <t>Date de la mesure 5</t>
  </si>
  <si>
    <t>mesure 5 (mg/m3)</t>
  </si>
  <si>
    <t>Date de la mesure 6</t>
  </si>
  <si>
    <t>mesure 6 (mg/m3)</t>
  </si>
  <si>
    <t>Date de la mesure 7</t>
  </si>
  <si>
    <t>mesure 7 (mg/m3)</t>
  </si>
  <si>
    <t>Date de la mesure 8</t>
  </si>
  <si>
    <t>mesure 8 (mg/m3)</t>
  </si>
  <si>
    <t>Date de la mesure 9</t>
  </si>
  <si>
    <t>mesure 9 (mg/m3)</t>
  </si>
  <si>
    <t>Mesure valide</t>
  </si>
  <si>
    <t>Fréquence mesures</t>
  </si>
  <si>
    <t>Dernière année de mesure</t>
  </si>
  <si>
    <t>DNEL aiguë (mg/m3)</t>
  </si>
  <si>
    <t>DNEL chronique (mg/m3)</t>
  </si>
  <si>
    <t>Ratio concentration mesurée/DNEL (%)</t>
  </si>
  <si>
    <t>Source</t>
  </si>
  <si>
    <t xml:space="preserve"> Acide sulfurique </t>
  </si>
  <si>
    <t>VLEPi</t>
  </si>
  <si>
    <t>Non</t>
  </si>
  <si>
    <t>AT1</t>
  </si>
  <si>
    <t>Hespéridine Méthyl Chalcone 
Récup1HMCR02,docération du Dioxane 
Destruction du méthyl sulfate de sodium</t>
  </si>
  <si>
    <t>1HMCR02.doc (21/9/15)</t>
  </si>
  <si>
    <t>D.6.3 Neutralisation des sels HMC</t>
  </si>
  <si>
    <t xml:space="preserve">Chargement de l'acide par vanne de chargement haut réacteur par le biais d'une pompe pneumatique </t>
  </si>
  <si>
    <t>N</t>
  </si>
  <si>
    <t xml:space="preserve">HMC concentrât aqueux </t>
  </si>
  <si>
    <t>1HMCC03.doc (21/9/15)</t>
  </si>
  <si>
    <t>D.1.4 Stabilisation du milieu 
réactionnel</t>
  </si>
  <si>
    <t>Lors de l'ouverture et fermeture du bidon</t>
  </si>
  <si>
    <t>1,4-Dioxane</t>
  </si>
  <si>
    <t>VLEPc</t>
  </si>
  <si>
    <t>HMC concentrât aqueux</t>
  </si>
  <si>
    <t xml:space="preserve">INST_GAI_0136
1HMCC03.doc. (27/10/15)  </t>
  </si>
  <si>
    <t xml:space="preserve">D5.2 passage sur eau </t>
  </si>
  <si>
    <t>Passage sur eau et evaporation du dioxane pour prise d'échantillon</t>
  </si>
  <si>
    <t xml:space="preserve">Long terme </t>
  </si>
  <si>
    <t xml:space="preserve">O  </t>
  </si>
  <si>
    <t>Dioxane récup (origine HMC)</t>
  </si>
  <si>
    <t>D.1 : séchage d'évaporat dioxane, D.2 : blanchiment du dioxane séché, D.4, D.5 : préséchage et séchage du dioxane azéotrope</t>
  </si>
  <si>
    <t>Chargement en réacteur, homogénéisation et purification</t>
  </si>
  <si>
    <r>
      <t>D.1</t>
    </r>
    <r>
      <rPr>
        <sz val="10"/>
        <rFont val="Times New Roman"/>
        <family val="1"/>
      </rPr>
      <t> </t>
    </r>
    <r>
      <rPr>
        <sz val="10"/>
        <rFont val="Arial"/>
        <family val="2"/>
      </rPr>
      <t>Séchage de l'évaporat dioxane à D,6 Hydrolyse des sels HMC</t>
    </r>
  </si>
  <si>
    <t>Ouverture des cuves pour séchage et stabilisation du Dioxane</t>
  </si>
  <si>
    <t>HMC concentrât aqueux.</t>
  </si>
  <si>
    <t>D.2.4 : Reprise par le dioxane</t>
  </si>
  <si>
    <t>Chargement du dioxane (2*3000L)</t>
  </si>
  <si>
    <t>Long terme</t>
  </si>
  <si>
    <t>V</t>
  </si>
  <si>
    <t>NA</t>
  </si>
  <si>
    <t xml:space="preserve">HMC concentrât aqueux  </t>
  </si>
  <si>
    <t xml:space="preserve">INST_GAI_0136
1HMCC03.doc. (27/10/15)   </t>
  </si>
  <si>
    <t>D4.3 Filtration du FA101
D4..4 Acidification par acide sulfurique 50 %</t>
  </si>
  <si>
    <t>Lors du débatissage FM 110, rinçage et prise d'échantillon</t>
  </si>
  <si>
    <t>O.</t>
  </si>
  <si>
    <t>O</t>
  </si>
  <si>
    <t>Retraitement HCM poudre, concentrât aqueux</t>
  </si>
  <si>
    <t>1RHMCC1A.doc (5/14)</t>
  </si>
  <si>
    <t>D.1 : Chargement, D.2.3 : Filtration sur multiplaques</t>
  </si>
  <si>
    <t>Chargement du réacteur, débatissage du filtre</t>
  </si>
  <si>
    <t xml:space="preserve">INST_GAI_0136
1HMCC03.doc. (27/10/15) </t>
  </si>
  <si>
    <t>D.3.1 à D.3.2 Filtration
D.4.3 Filtration sur FM110 et FC</t>
  </si>
  <si>
    <t>Lors du débatissage filtre gaf</t>
  </si>
  <si>
    <t xml:space="preserve">Court terme </t>
  </si>
  <si>
    <t xml:space="preserve">O </t>
  </si>
  <si>
    <t>statuer direction</t>
  </si>
  <si>
    <t>3 nicométhanol</t>
  </si>
  <si>
    <t>Fluorhydrate de nicométhanol</t>
  </si>
  <si>
    <t>1FLUOR02.doc (15/7/15)</t>
  </si>
  <si>
    <t>D.3 Chargement et rinçage canalisation</t>
  </si>
  <si>
    <t>Chargement réacteur sous vide par accès haut à l'aide de la canne de chargement</t>
  </si>
  <si>
    <t>Acétate d'éthyle</t>
  </si>
  <si>
    <t>non</t>
  </si>
  <si>
    <t xml:space="preserve">Extrait marc de pommes </t>
  </si>
  <si>
    <t>1MAPOM1A.doc (28/5/15)</t>
  </si>
  <si>
    <t>D.1.1 : Préparation du solvant d'extraction, D.2.1, D.2.3, D.3.3, D.4.3 : Extraction solide/liquide</t>
  </si>
  <si>
    <t>Chargement successif d'acétate d'éthyle et eau (94/6)</t>
  </si>
  <si>
    <t>Pentyl rhamnoside</t>
  </si>
  <si>
    <t>1ALKYR1A.doc (15/7/15)</t>
  </si>
  <si>
    <t>D.2.1 Chargement</t>
  </si>
  <si>
    <t>Chargement par vanne de fond et réacteur sous vide</t>
  </si>
  <si>
    <t>Acétonitrile</t>
  </si>
  <si>
    <t>Fractions purifiées de madécassoside</t>
  </si>
  <si>
    <t>INST_GAI_1078 (29/9/15)</t>
  </si>
  <si>
    <t>D.1 : Préparation des solvants, D.2 : Préparation colonne, package colonne, D.6 : Elution décrassage.</t>
  </si>
  <si>
    <t>Mélange solvant d'élution, rinçage colonne</t>
  </si>
  <si>
    <t>Acide acétique</t>
  </si>
  <si>
    <t>DL Leucine en solution sodée
Acétylleucine Racémisation</t>
  </si>
  <si>
    <t>INST_GAI-0247
1DLLEU03.doc (19/5/15)</t>
  </si>
  <si>
    <t>Prise ECH</t>
  </si>
  <si>
    <t>Lors de la prise ECH</t>
  </si>
  <si>
    <t>Ext.lip.de soja</t>
  </si>
  <si>
    <t>1LISOJ1A.doc (10/6/15)</t>
  </si>
  <si>
    <t>D.6 Neutralisation</t>
  </si>
  <si>
    <t>Chargement par trou d'homme   ( 900 ml )</t>
  </si>
  <si>
    <t>Acide chlorhydrique</t>
  </si>
  <si>
    <t>Acétylleucine orale</t>
  </si>
  <si>
    <t>INST_GAI_0132.doc</t>
  </si>
  <si>
    <t>D.3.1 : Précipitation et chargement de l'acide chlorhydrique 25%</t>
  </si>
  <si>
    <t>Ajuster le pH par ajout d'HCl 25%</t>
  </si>
  <si>
    <t>Acide Chlorhydrique</t>
  </si>
  <si>
    <t>Hydroxydécénoïque acide (étape 4)</t>
  </si>
  <si>
    <t>1HYDE41A.doc (1/9/15)</t>
  </si>
  <si>
    <t>D.3.2 : Préparation de l'acide chlorhydrique 5N</t>
  </si>
  <si>
    <t>Addition HCl par canalisation de chargement équipé de filtre RE111-FC01</t>
  </si>
  <si>
    <t>Acide Fluorhydrique</t>
  </si>
  <si>
    <t>Fluorhydrate de nicométhanol (15/7/15)</t>
  </si>
  <si>
    <t>D.4 Chargement et rinçage canalisation</t>
  </si>
  <si>
    <t>Acide Phosphorique</t>
  </si>
  <si>
    <t xml:space="preserve">Salicylate de zinc séché </t>
  </si>
  <si>
    <t>1SALZN01.doc (20/4/15)</t>
  </si>
  <si>
    <t>F.4.2.1.2, F.4.3.2 : Nettoyage par immersion lavage.</t>
  </si>
  <si>
    <t>Chargement acide phosp en réacteur à 30°C</t>
  </si>
  <si>
    <t>Acide pyroglutamique</t>
  </si>
  <si>
    <t>Pyroglutamate DMAE Hydroalcoolique</t>
  </si>
  <si>
    <t>1pyrog02.doc (25/10/13)</t>
  </si>
  <si>
    <t>D.3 Préparation suspension de l'acide</t>
  </si>
  <si>
    <t xml:space="preserve">Chargement par trou d'homme   </t>
  </si>
  <si>
    <t>Pyroglutamate DMAE Hydroalcoolique.</t>
  </si>
  <si>
    <t>1pyrog02.doc (25/10/13).</t>
  </si>
  <si>
    <t>D.5 Ajustement</t>
  </si>
  <si>
    <t xml:space="preserve">Ajustement en acide pyroglutamique par le trou d'homme   </t>
  </si>
  <si>
    <t>aldéhyde salicylique</t>
  </si>
  <si>
    <t>DL Leucine en solution sodée</t>
  </si>
  <si>
    <t>1DLLEU03.doc (4/6/15)</t>
  </si>
  <si>
    <t>D.1 Racémisation chargement
D2 : Essorage des jus + prise ECH</t>
  </si>
  <si>
    <t>Lors du chargement</t>
  </si>
  <si>
    <t>CH2CL2</t>
  </si>
  <si>
    <t xml:space="preserve">TOCOL ST 1    </t>
  </si>
  <si>
    <t>1TOCO100.doc (28/2/12).</t>
  </si>
  <si>
    <t>D1 (mise en solution RE108) à D2 (Réaction de couplage)</t>
  </si>
  <si>
    <t>Ajout Beta Glucose Penta Acetate par trou d'homme + Aide ajout BF3</t>
  </si>
  <si>
    <t xml:space="preserve">Long terme   </t>
  </si>
  <si>
    <t>A</t>
  </si>
  <si>
    <t>Solvay
22/03/2011</t>
  </si>
  <si>
    <t xml:space="preserve">TOCOL ST 1 </t>
  </si>
  <si>
    <t xml:space="preserve">1TOCO100.doc (28/2/12)  </t>
  </si>
  <si>
    <t>D2 : Mise en solution
D3 : Dilution
+ echantillon</t>
  </si>
  <si>
    <t>Chargement</t>
  </si>
  <si>
    <t xml:space="preserve">TOCOL ST 1  </t>
  </si>
  <si>
    <t xml:space="preserve">1TOCO100.doc (28/2/12)   </t>
  </si>
  <si>
    <t>D.1 Mise en solution
D.2 Réaction de couplage</t>
  </si>
  <si>
    <t>Chargement, rinçage et prise d'echantillons</t>
  </si>
  <si>
    <t xml:space="preserve">TOCOL ST 1   </t>
  </si>
  <si>
    <t xml:space="preserve">1TOCO100.doc (28/2/12)    </t>
  </si>
  <si>
    <t>D.2 Réaction de couplage</t>
  </si>
  <si>
    <t>Chargement par vanne de fond et réacteur sous vide
prise d'échantillon (Ech n°30 ou Ech n°31)</t>
  </si>
  <si>
    <t>Court terme</t>
  </si>
  <si>
    <t>TOCOL ST 2</t>
  </si>
  <si>
    <t>1TOCOS1A.doc (28/2/12)</t>
  </si>
  <si>
    <t>D.1 Préparation</t>
  </si>
  <si>
    <t xml:space="preserve">Chargement </t>
  </si>
  <si>
    <t xml:space="preserve">TOCOL ST 2  </t>
  </si>
  <si>
    <t xml:space="preserve">1TOCOS1A.doc (28/2/12) </t>
  </si>
  <si>
    <t>D.3 Dilution</t>
  </si>
  <si>
    <t xml:space="preserve">Chargement  </t>
  </si>
  <si>
    <t>DMAE</t>
  </si>
  <si>
    <t>D.3 Synthèse</t>
  </si>
  <si>
    <t xml:space="preserve"> L'opérateur charge par la vanne de fond et réacteur sous vide le DMAE.
 L’opérateur ajuste la quantité de DMAE avec une pompe Lutz où un ballon de coulé.</t>
  </si>
  <si>
    <t>Ethanol</t>
  </si>
  <si>
    <t>APRC11</t>
  </si>
  <si>
    <t>1APRPU1A.doc (12/5/15)</t>
  </si>
  <si>
    <t>D.2.10 Nettoyage CR101 ; D.3.2 Nettoyage RI105 ; D.4.3 Concentration</t>
  </si>
  <si>
    <t>Chargement et nettoyage</t>
  </si>
  <si>
    <t>v</t>
  </si>
  <si>
    <t xml:space="preserve"> Extrait aq de capucine G6</t>
  </si>
  <si>
    <t>1CAPUC02.doc (12/6/15)</t>
  </si>
  <si>
    <t>D1 : Extraction + échantillons</t>
  </si>
  <si>
    <t xml:space="preserve">Prise ech 10 par trou d'homme.
Décantation centrifuge
Volumer les jus décantés
Débatissage du gaf si colmatage
Prise ech 20 sur cuve trou d'homme ouvert </t>
  </si>
  <si>
    <t xml:space="preserve"> Extrait aq de capucine G6 </t>
  </si>
  <si>
    <t xml:space="preserve">1CAPUC02.doc (12/6/15) </t>
  </si>
  <si>
    <r>
      <t xml:space="preserve">Selon le broyage de la plante, nous pouvons êtres amener à utiliser
le pressoir EP102. </t>
    </r>
    <r>
      <rPr>
        <b/>
        <sz val="11"/>
        <rFont val="Arial"/>
        <family val="2"/>
      </rPr>
      <t>Cette utilisation est très rare.</t>
    </r>
  </si>
  <si>
    <t>Pressage sur pressoir EP102
Chargement éthanol</t>
  </si>
  <si>
    <t>Distillation sur CD101</t>
  </si>
  <si>
    <t>1DISTI01.doc</t>
  </si>
  <si>
    <t>D.1  Distillation
+ echantillon</t>
  </si>
  <si>
    <t>Ext. Hyd. Alc. Rhizome ruscus 957 G2</t>
  </si>
  <si>
    <t>1EAR571A.doc (18/1/15)</t>
  </si>
  <si>
    <t>D.1 et D.3  Extraction
D.7  Préstandardisation
+ échantillons</t>
  </si>
  <si>
    <t xml:space="preserve"> Prise des ech et volume par trou d'homme.
 Changement filtre gaf si colmatage.
 Vidange recette pompe à vide.</t>
  </si>
  <si>
    <t>D1 : Préparation de la solution potassique
D13.2 : Retraitement NC bactério et NC points noirs en D13.1</t>
  </si>
  <si>
    <t>Ouverture du trou d'homme pour le chargement des matières</t>
  </si>
  <si>
    <t>Extrait alcoolique Ecorces de grenade</t>
  </si>
  <si>
    <t>1EAEGR1A.doc (26/2/13)</t>
  </si>
  <si>
    <t>D.1  Extraction
D.6  Standardisation 
+ échantillons</t>
  </si>
  <si>
    <t>Prise des volumes
Prises des ech
Changement des cartouches si colmatage
Vidange pompe à vide</t>
  </si>
  <si>
    <t>Extrait d'Okara G1</t>
  </si>
  <si>
    <t>1OKARA01.doc (29/7/15)</t>
  </si>
  <si>
    <t>D.1  Extraction
+ echantillon</t>
  </si>
  <si>
    <t xml:space="preserve"> Préparation solvant d'extraction.
 Prise Ech N°10, 20.</t>
  </si>
  <si>
    <t>Extrait d'ortie dioique tween</t>
  </si>
  <si>
    <t>1ORTDI1A.doc (17/5/13)</t>
  </si>
  <si>
    <t>D.1  Extraction</t>
  </si>
  <si>
    <t xml:space="preserve"> Préparation du solvant d'extraction.
 Ouverture du trou d'homme pour prise volume et Ech N° 10 et 20.
 Nourrissage du milieu avec de l'hyflosupercel.</t>
  </si>
  <si>
    <t>Extrait fluide de Cédrat</t>
  </si>
  <si>
    <t>1CEDRA01.doc (7/7/15)</t>
  </si>
  <si>
    <t>D2.1 : Extraction
D2.3 : Lavage
D3.1 : Extraction
D3.3 : Lavage
+ échantillons</t>
  </si>
  <si>
    <t>Chargement de l' Ethanol  en réacteur
Chargement de l' EtOH sur la plante broyée réacteur sous vide 
Prise des volumes.</t>
  </si>
  <si>
    <t>Extrait fluide de lierre
D0,05-0,3</t>
  </si>
  <si>
    <t>1LIERD1A.doc (16/2/15)</t>
  </si>
  <si>
    <t>D.1  Dilution
+ echantillons</t>
  </si>
  <si>
    <t>Chargement du concentrât en réacteur sous vide.
Prise des Ech N° 10 et 20.</t>
  </si>
  <si>
    <t>Extrait fluide de Myrte G1</t>
  </si>
  <si>
    <t>1MYRTE01.doc (21/7/14)</t>
  </si>
  <si>
    <t>D.1 Extraction solide/liquide
D.3 Polissage
+ echantillon</t>
  </si>
  <si>
    <t>Préparation du solvant.
Polissage des jus
Prise ECH N°10 et 20 par trou d'homme.</t>
  </si>
  <si>
    <t>Extrait fluide de Phyllantus</t>
  </si>
  <si>
    <t>1PHYLL03.doc (29/6/15)</t>
  </si>
  <si>
    <t>D.1  Précipitation en milieu alcoolique
D.3  Traitement des boues précipitées
D.5  Dilution
D.10  Dilution finale
+ echantillons</t>
  </si>
  <si>
    <t xml:space="preserve"> Chargement.
 Aspiration du surnageant.
 Prise ECH N°10 et 20.
 Chargement de l'ETOH sur le surnageant.</t>
  </si>
  <si>
    <t>Extrait fluide de pivoine G1</t>
  </si>
  <si>
    <t>1PIVOI01.doc (12/6/15)</t>
  </si>
  <si>
    <t>D.1  Extraction solide/liquide
+ echantillon</t>
  </si>
  <si>
    <t>Préparation de la solution d'ETOH.
Ouverture trou d'homme cuve pour prise ECH N° 10.
Changement poche gaf si colmatage.
Prise volume.</t>
  </si>
  <si>
    <t>Extrait Hydroalc. Ruscus 2%-G1</t>
  </si>
  <si>
    <t>1R2%G11A.doc (22/4/14)</t>
  </si>
  <si>
    <t>D.2  Dilution
+ echantillon</t>
  </si>
  <si>
    <t xml:space="preserve"> Chargement de l'extrait fluide sous vide et par vanne de fond du réacteur.
 Prise ECH N° 10, 20, 30 et 40.
 Prise des volumes.
 Filtration.</t>
  </si>
  <si>
    <t>Extrait hydroalcoolique de Zanthoxylum Bung</t>
  </si>
  <si>
    <t>1ZANTH1A.doc (6/7/12)</t>
  </si>
  <si>
    <t>D.10 : Passage sur l'éthanol
D.11 :Dilution pour maturation
D.13 : Standardisation conditionnement
+ echantillon</t>
  </si>
  <si>
    <t xml:space="preserve"> Prise ECH N° 10 voir 11 si résultat d'analyse non conforme.
 ECH N°20, 30, 40.
 Prise des volumes.</t>
  </si>
  <si>
    <t>Extrait sec de reine des près G1</t>
  </si>
  <si>
    <t>1REIS101.doc (7/14)</t>
  </si>
  <si>
    <t>D.5  Stérilisation
+ echantillon</t>
  </si>
  <si>
    <t xml:space="preserve"> Prise ECH N° 30.
 Prise du volumes</t>
  </si>
  <si>
    <t>Lierre extrait conc. Pour ext fl.</t>
  </si>
  <si>
    <t>1LICON01.doc (10/6/15)</t>
  </si>
  <si>
    <t>D.1  Dilution
D.4  Traitement résidus de collage
D.5  Dilution finale
+ échantillons</t>
  </si>
  <si>
    <t xml:space="preserve"> Chargement.
 Prise ECH N°10 à 50.
 Chargement de l'ETOH sur le surnageant et sur les boues de décantation.
 Prise de volume.</t>
  </si>
  <si>
    <t>Mélilot Extrait Fluide N</t>
  </si>
  <si>
    <t>1MLILO02.doc (3/7/13)</t>
  </si>
  <si>
    <t>Préparation de la solution d'éthanol eau en réacteur.
Prise des volumes.</t>
  </si>
  <si>
    <t>Piloselle extrait en maturation</t>
  </si>
  <si>
    <t>1PILOS02.doc (31/8/12)</t>
  </si>
  <si>
    <t>D.2  Stabilisation
D.3  Dilution
+ echantillons</t>
  </si>
  <si>
    <t>L'opérateur charge l'éthanol par la vanne de chargement du réacteur par le biais  d'un tricoclair.
Prise des volumes. 
Prise ECH N°10 et 20.</t>
  </si>
  <si>
    <t>Piloselle Extrait fluide N</t>
  </si>
  <si>
    <t>1PILEF1A.doc (6/9/13)</t>
  </si>
  <si>
    <t>D.2 Aspiration du surnageant
D.3 Dilution</t>
  </si>
  <si>
    <t xml:space="preserve"> Prise des volume.
 Prise ECH N° 10, 20.
 Aspiration du surnageant.
 Réajustement.
 filtration finale.</t>
  </si>
  <si>
    <t xml:space="preserve">D.4 Dilution </t>
  </si>
  <si>
    <t xml:space="preserve"> L'opérateur charge l'éthanol par la vanne de chargement du réacteur par le biais  d'un tricoclair.
 Prise volume et échantillons .</t>
  </si>
  <si>
    <t>D.7 Passage sur ETOH</t>
  </si>
  <si>
    <t>Myrte concentrat aqueux code 025232</t>
  </si>
  <si>
    <t>1XSMYRT1A.doc (7/9/15)</t>
  </si>
  <si>
    <t>D1.4, D2.1 : Extration S/L
D3 : Décoloration et maturation</t>
  </si>
  <si>
    <t>Hexane</t>
  </si>
  <si>
    <t>Concentrat Calendula s/ octylpalmitate</t>
  </si>
  <si>
    <t>1CALCO00.doc (12/3/13)</t>
  </si>
  <si>
    <t>D1:Extraction 1
D3: Extraction 2
D6: Echantillon</t>
  </si>
  <si>
    <t>Chargement hexane (récup ou neuf) par le bas, récupération des jus hexaniques et cuve</t>
  </si>
  <si>
    <t xml:space="preserve">Sérénoa repens </t>
  </si>
  <si>
    <t>1SEREN1C.doc (27/8/13)</t>
  </si>
  <si>
    <t>D1 : Chargement
+ echantillon
F4 Nettoyage</t>
  </si>
  <si>
    <t>Lors du transfert en cuve mobile SUNCAD</t>
  </si>
  <si>
    <t>Méthanol</t>
  </si>
  <si>
    <t>TOCOL ST 1</t>
  </si>
  <si>
    <t>1TOCO100.doc (28/2/12)</t>
  </si>
  <si>
    <t>D6.1 : 1ère reprise méthanol
D6.2 : 2ème reprise méthanol
D7 : Cristallisation (RI105 affranchi au meoh 100)
D.8 : Essorage (ES104 + CS1…  affranchi au meoh 100)
D.9 : Rempâtage du Tocol Stade 1 non conforme
+ echantillons</t>
  </si>
  <si>
    <t>Chargement du MEOH, affranchissement matériels, débatissage ES104 et réempatage du TOCOL humide</t>
  </si>
  <si>
    <t>Extrait fluide de Camomille G5</t>
  </si>
  <si>
    <t>1CAMOM1C.doc (7/4/15)</t>
  </si>
  <si>
    <t>D1, D2 et D3 Extractions
échantillons</t>
  </si>
  <si>
    <t>oui</t>
  </si>
  <si>
    <t>D.2.1 : Elimination du méthanol</t>
  </si>
  <si>
    <t xml:space="preserve">1TOCO100.doc (28/2/12) </t>
  </si>
  <si>
    <t>Préparation du MEOH en cuve et prise ECH pour analyse</t>
  </si>
  <si>
    <t>Prélèvement par trou d'homme</t>
  </si>
  <si>
    <t>Extrait purifié de centella</t>
  </si>
  <si>
    <t>2CENTE1A.doc</t>
  </si>
  <si>
    <t>D1 : Chargement des solvants
D2 : Préparation colonne
+ echantillon
D3.2 : Nettoyage réacteur et filtre
D11 : Débatissage de la colonne
D12 : Recyclage solvant
D13 : Nettoyage fin de campagne</t>
  </si>
  <si>
    <t>Chargement, Nettoyage</t>
  </si>
  <si>
    <t xml:space="preserve">Méthanol </t>
  </si>
  <si>
    <t>D.8  Essorage</t>
  </si>
  <si>
    <t>Chargement.</t>
  </si>
  <si>
    <t>D.9 Reempatage</t>
  </si>
  <si>
    <t>Ouverture éssoreuse</t>
  </si>
  <si>
    <t>D.2 Mise en solution</t>
  </si>
  <si>
    <t>Chargement du TOCOL ST 1</t>
  </si>
  <si>
    <t xml:space="preserve">TOCOL ST 2 </t>
  </si>
  <si>
    <t>Chargement pour dilution</t>
  </si>
  <si>
    <t xml:space="preserve">1TOCOS1A.doc (28/2/12)  </t>
  </si>
  <si>
    <t>D3 : Dilution
+ echantillon</t>
  </si>
  <si>
    <t>Chargement + échantillon</t>
  </si>
  <si>
    <t>n- heptane</t>
  </si>
  <si>
    <t>D2, D4 et D6 : Extraction
D9 : Concentration</t>
  </si>
  <si>
    <t>Chargement par le trou d'homme du réacteur ou de la cuve</t>
  </si>
  <si>
    <t>NH3</t>
  </si>
  <si>
    <t>D.4.4 Ajustement du pH</t>
  </si>
  <si>
    <t>L'opérateur charge par le trou d'homme l'ammoniaque</t>
  </si>
  <si>
    <t>Pentanol</t>
  </si>
  <si>
    <t>1ALKYR1A,doc (15/7/15)</t>
  </si>
  <si>
    <t>D.1.1 Chargement</t>
  </si>
  <si>
    <t>D.3.2 à D.3.7 liq/liq et soutirage vers cuve avant transfert en SUNCAD</t>
  </si>
  <si>
    <t>Prise des volumes</t>
  </si>
  <si>
    <t xml:space="preserve">Soude liquide 30,5% </t>
  </si>
  <si>
    <t>Spindalite</t>
  </si>
  <si>
    <t>Concentrat aqueux de Caroube retraitement</t>
  </si>
  <si>
    <t>INST_GAI_0109.doc (9/9/15)</t>
  </si>
  <si>
    <t>D.2 : Filtration</t>
  </si>
  <si>
    <t>Chargement 5kg dans le milieu</t>
  </si>
  <si>
    <t>1DLLEU03.doc (19/5/15)</t>
  </si>
  <si>
    <t>D.2 : Dissolution</t>
  </si>
  <si>
    <t>Chargement dans le réacteur sous agitation</t>
  </si>
  <si>
    <t>D.8 Filtration</t>
  </si>
  <si>
    <t>1ORTDI1A.doc (06/15)</t>
  </si>
  <si>
    <t>D6 :  Filtration finale</t>
  </si>
  <si>
    <t>Extrait fluide de bourgeons de peuplier</t>
  </si>
  <si>
    <t>1EFBPE1A.doc (18/9/15)</t>
  </si>
  <si>
    <t>D3 : Polissage</t>
  </si>
  <si>
    <t>Extrait fluide de lierre D0,05-0,3</t>
  </si>
  <si>
    <t>D2 : Filtration</t>
  </si>
  <si>
    <t>1MYRTE01.doc (06/15)</t>
  </si>
  <si>
    <t>D7 : Filtration finale</t>
  </si>
  <si>
    <t xml:space="preserve">Extrait fluide de Myrte G1 </t>
  </si>
  <si>
    <t xml:space="preserve">1MYRTE01.doc (06/15) </t>
  </si>
  <si>
    <t>D3 : Polisage</t>
  </si>
  <si>
    <t>D12 : Filtration</t>
  </si>
  <si>
    <t>1PIVOI01.doc (06/15)</t>
  </si>
  <si>
    <t>Extrait hydroalc. Racines de pfaffia</t>
  </si>
  <si>
    <t>1PFAFF1A.doc (08/9/15)</t>
  </si>
  <si>
    <t>D.5 : Filtration à froid</t>
  </si>
  <si>
    <t>D4 : Filtration finale</t>
  </si>
  <si>
    <t>Extrait lipidique de Cyperus esculentus</t>
  </si>
  <si>
    <t>XCYPER1A (20/4/15)</t>
  </si>
  <si>
    <t>D.4 : Filtration</t>
  </si>
  <si>
    <t>Nourriture du milieu par 10g/L de spindalite</t>
  </si>
  <si>
    <t>Extrait lipidique de soja PEG</t>
  </si>
  <si>
    <t>D7 : Préparation du RI 105 ou Ri 106
D8 : Filtration
D13.2 : Retraitement NC bactério et NC points noirs en D13.1</t>
  </si>
  <si>
    <t>1MLILO02.doc (07/15)</t>
  </si>
  <si>
    <t>D5 : Filtration
D10 : Filtration
D12 : Filtration finale</t>
  </si>
  <si>
    <t xml:space="preserve">Myrte concentrât aqueux </t>
  </si>
  <si>
    <t xml:space="preserve">XSMYRT1A.doc (8/9/15) </t>
  </si>
  <si>
    <t>D.3 : Décoloration et maturation</t>
  </si>
  <si>
    <t>TBME</t>
  </si>
  <si>
    <t>D.3 Chargement pour liq/liq A D14 Analyse TBME Recyclé</t>
  </si>
  <si>
    <t>Chargement TBME</t>
  </si>
  <si>
    <t>CH0341 S1.1 PA 102 Acétate (étape 3)</t>
  </si>
  <si>
    <t>1341E31A.doc (20/8/15)</t>
  </si>
  <si>
    <t>D.2.1 : Traitement liquide/liquide, chargement</t>
  </si>
  <si>
    <t>Inertage RE108, charger TBME</t>
  </si>
  <si>
    <t>1LISOJ1A.doc (10/7/15)</t>
  </si>
  <si>
    <t>D.3, D.4 : Extraction liquide/liquide, D.7 : Préparation du RI105, D.8 : Filtration</t>
  </si>
  <si>
    <t>Chargement TBME (avec filtre en D7), débatissage du filtre</t>
  </si>
  <si>
    <t>Toluène</t>
  </si>
  <si>
    <t>Acétoxyoctanol CH0341 S1,3 étape 1</t>
  </si>
  <si>
    <t>1341AC1A.doc (1/9/15)</t>
  </si>
  <si>
    <t>D.1 : Chargement en RE108 à 20 °C</t>
  </si>
  <si>
    <t>Chargement de toluène et acide sulfurique</t>
  </si>
  <si>
    <t>CH0294 APRC11 purifié</t>
  </si>
  <si>
    <t>D.2.1 : Solvants neufs ou recyclés</t>
  </si>
  <si>
    <t>Préparation solution éluante B, rinçage cuve. Elution 7,5 L/h</t>
  </si>
  <si>
    <t>Diolénique C8 CH0406</t>
  </si>
  <si>
    <t>KDIOC81A-02 (20/6/15)</t>
  </si>
  <si>
    <t>H.1.1 : Chargement des matières premières
H.2.1 : Filtration du milieu et polissage</t>
  </si>
  <si>
    <t>Chargement de tolène, évaporation. Désolvantation résiduelle par bullage azote</t>
  </si>
  <si>
    <r>
      <t xml:space="preserve">Code produit 
</t>
    </r>
    <r>
      <rPr>
        <sz val="12"/>
        <rFont val="Times New Roman"/>
        <family val="1"/>
      </rPr>
      <t>(dernière révision)</t>
    </r>
  </si>
  <si>
    <r>
      <t xml:space="preserve">Evaluation des risques
</t>
    </r>
    <r>
      <rPr>
        <sz val="12"/>
        <rFont val="Times New Roman"/>
        <family val="1"/>
      </rPr>
      <t>(Chapitres concernés)</t>
    </r>
  </si>
  <si>
    <t/>
  </si>
  <si>
    <t>seconde mesure pour statuer</t>
  </si>
  <si>
    <t>Prise d'échantillon</t>
  </si>
  <si>
    <t>Lors de la prise d'échantillon</t>
  </si>
  <si>
    <t>Chargement par trou d'homme (900 ml)</t>
  </si>
  <si>
    <t xml:space="preserve">D.1 Racémisation chargement, D.2  Essorage des jus, prise d'échantillon </t>
  </si>
  <si>
    <t>Lors du chargement et prise d'échantillon</t>
  </si>
  <si>
    <t>D.1, D.3 : Extraction, D.5 : Désolvantation, D.6 : Concentration</t>
  </si>
  <si>
    <t>Chargement par vanne de fond et réacteur sous vide, prise de volume</t>
  </si>
  <si>
    <t xml:space="preserve">Substance unique </t>
  </si>
  <si>
    <t>exemple de rechercheV</t>
  </si>
  <si>
    <t>exemple de index/equiv</t>
  </si>
  <si>
    <t>TEST</t>
  </si>
  <si>
    <t>TEST CMR</t>
  </si>
  <si>
    <t>cmr</t>
  </si>
  <si>
    <t>AT1-test</t>
  </si>
  <si>
    <t>Non test</t>
  </si>
  <si>
    <t>Non-testvlep</t>
  </si>
</sst>
</file>

<file path=xl/styles.xml><?xml version="1.0" encoding="utf-8"?>
<styleSheet xmlns="http://schemas.openxmlformats.org/spreadsheetml/2006/main">
  <numFmts count="1">
    <numFmt numFmtId="164" formatCode="0.0%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indexed="8"/>
      <name val="Arial"/>
      <family val="2"/>
    </font>
    <font>
      <b/>
      <sz val="10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1"/>
      <name val="Tahoma"/>
      <family val="2"/>
    </font>
    <font>
      <sz val="12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darkDown">
        <fgColor theme="4" tint="0.39991454817346722"/>
        <bgColor theme="0"/>
      </patternFill>
    </fill>
    <fill>
      <patternFill patternType="lightDown">
        <fgColor theme="2" tint="-0.499984740745262"/>
        <bgColor indexed="65"/>
      </patternFill>
    </fill>
    <fill>
      <patternFill patternType="solid">
        <fgColor indexed="65"/>
        <bgColor theme="0"/>
      </patternFill>
    </fill>
    <fill>
      <patternFill patternType="solid">
        <fgColor indexed="42"/>
        <bgColor theme="0"/>
      </patternFill>
    </fill>
    <fill>
      <patternFill patternType="solid">
        <fgColor indexed="9"/>
        <bgColor theme="0"/>
      </patternFill>
    </fill>
    <fill>
      <patternFill patternType="darkDown">
        <fgColor theme="4" tint="0.39991454817346722"/>
        <bgColor indexed="46"/>
      </patternFill>
    </fill>
    <fill>
      <patternFill patternType="darkDown">
        <fgColor theme="4" tint="0.39994506668294322"/>
        <bgColor indexed="46"/>
      </patternFill>
    </fill>
    <fill>
      <patternFill patternType="darkDown">
        <fgColor theme="4" tint="0.39994506668294322"/>
        <bgColor theme="0"/>
      </patternFill>
    </fill>
    <fill>
      <patternFill patternType="darkDown">
        <fgColor theme="4" tint="0.39994506668294322"/>
        <bgColor theme="9" tint="0.39997558519241921"/>
      </patternFill>
    </fill>
    <fill>
      <patternFill patternType="darkDown">
        <fgColor theme="4" tint="0.39994506668294322"/>
        <bgColor indexed="65"/>
      </patternFill>
    </fill>
    <fill>
      <patternFill patternType="darkDown">
        <fgColor theme="4" tint="0.39994506668294322"/>
        <bgColor indexed="42"/>
      </patternFill>
    </fill>
    <fill>
      <patternFill patternType="darkDown">
        <fgColor theme="2" tint="-0.499984740745262"/>
        <bgColor indexed="65"/>
      </patternFill>
    </fill>
    <fill>
      <patternFill patternType="solid">
        <fgColor theme="0"/>
        <bgColor indexed="64"/>
      </patternFill>
    </fill>
    <fill>
      <patternFill patternType="darkDown">
        <fgColor theme="4" tint="0.39994506668294322"/>
        <bgColor indexed="9"/>
      </patternFill>
    </fill>
    <fill>
      <patternFill patternType="solid">
        <fgColor indexed="46"/>
        <bgColor theme="0"/>
      </patternFill>
    </fill>
    <fill>
      <patternFill patternType="solid">
        <fgColor theme="9" tint="0.39997558519241921"/>
        <bgColor theme="0"/>
      </patternFill>
    </fill>
    <fill>
      <patternFill patternType="darkUp">
        <fgColor theme="2" tint="-0.2499465926084170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darkDown">
        <fgColor theme="4" tint="0.39994506668294322"/>
        <bgColor theme="4" tint="0.399975585192419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6" borderId="1" xfId="0" applyFont="1" applyFill="1" applyBorder="1" applyAlignment="1">
      <alignment horizontal="center" vertical="center"/>
    </xf>
    <xf numFmtId="14" fontId="3" fillId="7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14" fontId="4" fillId="10" borderId="1" xfId="0" applyNumberFormat="1" applyFont="1" applyFill="1" applyBorder="1" applyAlignment="1">
      <alignment horizontal="center" vertical="center" wrapText="1"/>
    </xf>
    <xf numFmtId="0" fontId="4" fillId="10" borderId="1" xfId="0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 wrapText="1"/>
    </xf>
    <xf numFmtId="14" fontId="3" fillId="11" borderId="1" xfId="0" applyNumberFormat="1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  <xf numFmtId="49" fontId="3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 wrapText="1"/>
    </xf>
    <xf numFmtId="164" fontId="4" fillId="11" borderId="1" xfId="1" applyNumberFormat="1" applyFont="1" applyFill="1" applyBorder="1" applyAlignment="1">
      <alignment horizontal="center" vertical="center" wrapText="1"/>
    </xf>
    <xf numFmtId="0" fontId="0" fillId="11" borderId="1" xfId="0" applyFill="1" applyBorder="1"/>
    <xf numFmtId="0" fontId="3" fillId="6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0" fontId="0" fillId="12" borderId="1" xfId="0" applyFill="1" applyBorder="1"/>
    <xf numFmtId="0" fontId="3" fillId="13" borderId="1" xfId="0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wrapText="1"/>
    </xf>
    <xf numFmtId="49" fontId="3" fillId="15" borderId="1" xfId="0" applyNumberFormat="1" applyFont="1" applyFill="1" applyBorder="1" applyAlignment="1">
      <alignment horizontal="center" vertical="center" wrapText="1"/>
    </xf>
    <xf numFmtId="164" fontId="4" fillId="13" borderId="1" xfId="1" applyNumberFormat="1" applyFont="1" applyFill="1" applyBorder="1" applyAlignment="1">
      <alignment horizontal="center" vertical="center" wrapText="1"/>
    </xf>
    <xf numFmtId="14" fontId="4" fillId="13" borderId="1" xfId="0" applyNumberFormat="1" applyFont="1" applyFill="1" applyBorder="1" applyAlignment="1">
      <alignment horizontal="center" vertical="center" wrapText="1"/>
    </xf>
    <xf numFmtId="0" fontId="4" fillId="13" borderId="1" xfId="0" applyNumberFormat="1" applyFont="1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/>
    </xf>
    <xf numFmtId="10" fontId="4" fillId="13" borderId="1" xfId="0" applyNumberFormat="1" applyFont="1" applyFill="1" applyBorder="1" applyAlignment="1">
      <alignment horizontal="center" vertical="center" wrapText="1"/>
    </xf>
    <xf numFmtId="0" fontId="0" fillId="13" borderId="1" xfId="0" applyFill="1" applyBorder="1"/>
    <xf numFmtId="0" fontId="3" fillId="9" borderId="1" xfId="0" applyNumberFormat="1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 wrapText="1"/>
    </xf>
    <xf numFmtId="10" fontId="4" fillId="11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3" fillId="16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 wrapText="1"/>
    </xf>
    <xf numFmtId="0" fontId="4" fillId="11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/>
    </xf>
    <xf numFmtId="14" fontId="3" fillId="18" borderId="1" xfId="0" applyNumberFormat="1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4" fillId="18" borderId="1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 wrapText="1"/>
    </xf>
    <xf numFmtId="49" fontId="3" fillId="18" borderId="1" xfId="0" applyNumberFormat="1" applyFont="1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14" fontId="4" fillId="18" borderId="1" xfId="0" applyNumberFormat="1" applyFont="1" applyFill="1" applyBorder="1" applyAlignment="1">
      <alignment horizontal="center" vertical="center" wrapText="1"/>
    </xf>
    <xf numFmtId="0" fontId="4" fillId="18" borderId="1" xfId="0" applyNumberFormat="1" applyFont="1" applyFill="1" applyBorder="1" applyAlignment="1">
      <alignment horizontal="center" vertical="center" wrapText="1"/>
    </xf>
    <xf numFmtId="164" fontId="4" fillId="18" borderId="1" xfId="1" applyNumberFormat="1" applyFont="1" applyFill="1" applyBorder="1" applyAlignment="1">
      <alignment horizontal="center" vertical="center" wrapText="1"/>
    </xf>
    <xf numFmtId="0" fontId="0" fillId="18" borderId="1" xfId="0" applyFill="1" applyBorder="1"/>
    <xf numFmtId="0" fontId="0" fillId="0" borderId="0" xfId="0" applyBorder="1"/>
    <xf numFmtId="0" fontId="4" fillId="9" borderId="1" xfId="0" applyFont="1" applyFill="1" applyBorder="1" applyAlignment="1">
      <alignment horizontal="center" vertical="center"/>
    </xf>
    <xf numFmtId="14" fontId="3" fillId="19" borderId="1" xfId="0" applyNumberFormat="1" applyFont="1" applyFill="1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21" borderId="1" xfId="0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/>
    </xf>
    <xf numFmtId="0" fontId="4" fillId="20" borderId="1" xfId="0" applyFont="1" applyFill="1" applyBorder="1" applyAlignment="1">
      <alignment horizontal="center" vertical="center" wrapText="1"/>
    </xf>
    <xf numFmtId="49" fontId="3" fillId="20" borderId="1" xfId="0" applyNumberFormat="1" applyFont="1" applyFill="1" applyBorder="1" applyAlignment="1">
      <alignment horizontal="center" vertical="center" wrapText="1"/>
    </xf>
    <xf numFmtId="14" fontId="4" fillId="20" borderId="1" xfId="0" applyNumberFormat="1" applyFont="1" applyFill="1" applyBorder="1" applyAlignment="1">
      <alignment horizontal="center" vertical="center" wrapText="1"/>
    </xf>
    <xf numFmtId="0" fontId="4" fillId="20" borderId="1" xfId="0" applyNumberFormat="1" applyFont="1" applyFill="1" applyBorder="1" applyAlignment="1">
      <alignment horizontal="center" vertical="center" wrapText="1"/>
    </xf>
    <xf numFmtId="164" fontId="4" fillId="20" borderId="1" xfId="1" applyNumberFormat="1" applyFon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/>
    </xf>
    <xf numFmtId="10" fontId="4" fillId="20" borderId="1" xfId="0" applyNumberFormat="1" applyFont="1" applyFill="1" applyBorder="1" applyAlignment="1">
      <alignment horizontal="center" vertical="center" wrapText="1"/>
    </xf>
    <xf numFmtId="0" fontId="4" fillId="20" borderId="1" xfId="0" applyFont="1" applyFill="1" applyBorder="1"/>
    <xf numFmtId="0" fontId="0" fillId="20" borderId="1" xfId="0" applyFill="1" applyBorder="1"/>
    <xf numFmtId="0" fontId="6" fillId="9" borderId="1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 vertical="center" wrapText="1"/>
    </xf>
    <xf numFmtId="0" fontId="0" fillId="20" borderId="1" xfId="0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9" fillId="9" borderId="1" xfId="0" applyNumberFormat="1" applyFont="1" applyFill="1" applyBorder="1" applyAlignment="1">
      <alignment horizontal="center" vertical="center" wrapText="1"/>
    </xf>
    <xf numFmtId="0" fontId="0" fillId="12" borderId="0" xfId="0" applyFill="1" applyBorder="1"/>
    <xf numFmtId="0" fontId="0" fillId="0" borderId="1" xfId="0" applyFont="1" applyBorder="1" applyAlignment="1">
      <alignment horizontal="center" vertical="center"/>
    </xf>
    <xf numFmtId="0" fontId="4" fillId="22" borderId="1" xfId="0" applyFont="1" applyFill="1" applyBorder="1"/>
    <xf numFmtId="0" fontId="0" fillId="23" borderId="1" xfId="0" applyFont="1" applyFill="1" applyBorder="1" applyAlignment="1">
      <alignment horizontal="center" vertical="center" wrapText="1"/>
    </xf>
    <xf numFmtId="0" fontId="3" fillId="23" borderId="1" xfId="0" applyFont="1" applyFill="1" applyBorder="1" applyAlignment="1">
      <alignment horizontal="center" vertical="center" wrapText="1"/>
    </xf>
    <xf numFmtId="0" fontId="4" fillId="23" borderId="1" xfId="0" applyFont="1" applyFill="1" applyBorder="1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0" fillId="20" borderId="0" xfId="0" applyFill="1" applyBorder="1"/>
    <xf numFmtId="0" fontId="0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3" fillId="25" borderId="1" xfId="0" applyFont="1" applyFill="1" applyBorder="1" applyAlignment="1">
      <alignment horizontal="center" vertical="center" wrapText="1"/>
    </xf>
    <xf numFmtId="14" fontId="3" fillId="26" borderId="1" xfId="0" applyNumberFormat="1" applyFont="1" applyFill="1" applyBorder="1" applyAlignment="1">
      <alignment horizontal="center" vertical="center"/>
    </xf>
    <xf numFmtId="49" fontId="3" fillId="13" borderId="1" xfId="0" applyNumberFormat="1" applyFont="1" applyFill="1" applyBorder="1" applyAlignment="1">
      <alignment horizontal="center" vertical="center" wrapText="1"/>
    </xf>
    <xf numFmtId="0" fontId="0" fillId="27" borderId="1" xfId="0" applyFill="1" applyBorder="1"/>
    <xf numFmtId="10" fontId="4" fillId="0" borderId="1" xfId="1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0" fontId="3" fillId="3" borderId="1" xfId="1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6" borderId="2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 wrapText="1"/>
    </xf>
    <xf numFmtId="0" fontId="4" fillId="28" borderId="1" xfId="0" applyFont="1" applyFill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30" borderId="2" xfId="0" applyNumberFormat="1" applyFill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0" fillId="30" borderId="1" xfId="0" applyNumberForma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9" borderId="1" xfId="0" applyNumberFormat="1" applyFont="1" applyFill="1" applyBorder="1" applyAlignment="1">
      <alignment horizontal="center" vertical="center" wrapText="1"/>
    </xf>
    <xf numFmtId="0" fontId="4" fillId="3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5" borderId="2" xfId="0" applyFont="1" applyFill="1" applyBorder="1" applyAlignment="1">
      <alignment horizontal="center" vertical="center" wrapText="1"/>
    </xf>
    <xf numFmtId="0" fontId="0" fillId="31" borderId="1" xfId="0" applyNumberFormat="1" applyFill="1" applyBorder="1" applyAlignment="1">
      <alignment horizontal="center" vertical="center" wrapText="1"/>
    </xf>
    <xf numFmtId="0" fontId="3" fillId="13" borderId="1" xfId="0" applyNumberFormat="1" applyFont="1" applyFill="1" applyBorder="1" applyAlignment="1">
      <alignment horizontal="center" vertical="center" wrapText="1"/>
    </xf>
    <xf numFmtId="10" fontId="4" fillId="13" borderId="1" xfId="1" applyNumberFormat="1" applyFont="1" applyFill="1" applyBorder="1" applyAlignment="1">
      <alignment horizontal="center" vertical="center" wrapText="1"/>
    </xf>
    <xf numFmtId="0" fontId="6" fillId="9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4" fontId="4" fillId="28" borderId="1" xfId="0" applyNumberFormat="1" applyFont="1" applyFill="1" applyBorder="1" applyAlignment="1">
      <alignment horizontal="center" vertical="center" wrapText="1"/>
    </xf>
    <xf numFmtId="0" fontId="4" fillId="32" borderId="1" xfId="0" applyNumberFormat="1" applyFont="1" applyFill="1" applyBorder="1" applyAlignment="1">
      <alignment horizontal="center" vertical="center" wrapText="1"/>
    </xf>
    <xf numFmtId="0" fontId="0" fillId="28" borderId="1" xfId="0" applyFill="1" applyBorder="1"/>
    <xf numFmtId="0" fontId="0" fillId="0" borderId="1" xfId="0" applyNumberFormat="1" applyFont="1" applyBorder="1" applyAlignment="1">
      <alignment horizontal="center" vertical="center" wrapText="1"/>
    </xf>
    <xf numFmtId="0" fontId="4" fillId="29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33" borderId="1" xfId="0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/>
    </xf>
    <xf numFmtId="0" fontId="0" fillId="34" borderId="0" xfId="0" applyFill="1"/>
    <xf numFmtId="0" fontId="3" fillId="34" borderId="1" xfId="0" applyFont="1" applyFill="1" applyBorder="1" applyAlignment="1">
      <alignment horizontal="center" vertical="center" wrapText="1"/>
    </xf>
    <xf numFmtId="0" fontId="0" fillId="34" borderId="1" xfId="0" applyFill="1" applyBorder="1"/>
    <xf numFmtId="0" fontId="3" fillId="35" borderId="1" xfId="0" applyFont="1" applyFill="1" applyBorder="1" applyAlignment="1">
      <alignment horizontal="center" vertical="center"/>
    </xf>
    <xf numFmtId="0" fontId="0" fillId="7" borderId="0" xfId="0" applyFill="1"/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/>
    <xf numFmtId="0" fontId="3" fillId="7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56"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theme="2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5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theme="2"/>
        </patternFill>
      </fill>
    </dxf>
    <dxf>
      <fill>
        <patternFill>
          <bgColor theme="0" tint="-0.24994659260841701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rgb="FFFF000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5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5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2FF14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  <dxf>
      <fill>
        <patternFill patternType="solid">
          <bgColor theme="2"/>
        </patternFill>
      </fill>
    </dxf>
    <dxf>
      <fill>
        <patternFill>
          <bgColor indexed="52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22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dewc/Documents/Tableur%20Mesurage/Copie%20de%20Plan%20de%20mesura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Notice d'utilisation"/>
      <sheetName val="Plan d'échantillonnage CMR 1"/>
      <sheetName val="Test synthèse"/>
      <sheetName val="Plan complet"/>
      <sheetName val="Nouveaux process"/>
      <sheetName val="Archivage"/>
      <sheetName val="Données autres"/>
      <sheetName val="Données réglementaires"/>
      <sheetName val="N° CAS"/>
      <sheetName val="GEH REV du 24,09,2012"/>
    </sheetNames>
    <sheetDataSet>
      <sheetData sheetId="0"/>
      <sheetData sheetId="1"/>
      <sheetData sheetId="2"/>
      <sheetData sheetId="3">
        <row r="4">
          <cell r="G4" t="str">
            <v>HMC concentrât aqueux</v>
          </cell>
        </row>
        <row r="5">
          <cell r="G5" t="str">
            <v>Dioxane récup (origine HMC)</v>
          </cell>
        </row>
        <row r="6">
          <cell r="G6" t="str">
            <v>Hespéridine Méthyl Chalcone 
Récup1HMCR02,docération du Dioxane 
Destruction du méthyl sulfate de sodium</v>
          </cell>
        </row>
        <row r="7">
          <cell r="G7" t="str">
            <v>HMC concentrât aqueux.</v>
          </cell>
        </row>
        <row r="8">
          <cell r="G8" t="str">
            <v xml:space="preserve">HMC concentrât aqueux  </v>
          </cell>
        </row>
        <row r="9">
          <cell r="G9" t="str">
            <v>Retraitement HCM poudre, concentrât aqueux</v>
          </cell>
        </row>
        <row r="12">
          <cell r="G12" t="str">
            <v xml:space="preserve">Extrait marc de pommes </v>
          </cell>
        </row>
        <row r="13">
          <cell r="G13" t="str">
            <v>Pentyl rhamnoside</v>
          </cell>
        </row>
        <row r="15">
          <cell r="G15" t="str">
            <v>DL Leucine en solution sodée
Acétylleucine Racémisation</v>
          </cell>
        </row>
        <row r="16">
          <cell r="G16" t="str">
            <v>Ext.lip.de soja</v>
          </cell>
        </row>
        <row r="17">
          <cell r="G17" t="str">
            <v>Acétylleucine orale</v>
          </cell>
        </row>
        <row r="18">
          <cell r="G18" t="str">
            <v>Hydroxydécénoïque acide (étape 4)</v>
          </cell>
        </row>
        <row r="24">
          <cell r="G24" t="str">
            <v xml:space="preserve">TOCOL ST 1    </v>
          </cell>
        </row>
        <row r="25">
          <cell r="G25" t="str">
            <v xml:space="preserve">TOCOL ST 1 </v>
          </cell>
        </row>
        <row r="26">
          <cell r="G26" t="str">
            <v xml:space="preserve">TOCOL ST 1  </v>
          </cell>
        </row>
        <row r="27">
          <cell r="G27" t="str">
            <v xml:space="preserve">TOCOL ST 1   </v>
          </cell>
        </row>
        <row r="28">
          <cell r="G28" t="str">
            <v>TOCOL ST 2</v>
          </cell>
        </row>
        <row r="29">
          <cell r="G29" t="str">
            <v xml:space="preserve">TOCOL ST 2  </v>
          </cell>
        </row>
        <row r="31">
          <cell r="G31" t="str">
            <v>APRC11</v>
          </cell>
        </row>
        <row r="32">
          <cell r="G32" t="str">
            <v xml:space="preserve"> Extrait aq de capucine G6</v>
          </cell>
        </row>
        <row r="33">
          <cell r="G33" t="str">
            <v xml:space="preserve"> Extrait aq de capucine G6 </v>
          </cell>
        </row>
        <row r="34">
          <cell r="G34" t="str">
            <v>Distillation sur CD101</v>
          </cell>
        </row>
        <row r="35">
          <cell r="G35" t="str">
            <v>Ext. Hyd. Alc. Rhizome ruscus 957 G2</v>
          </cell>
        </row>
        <row r="36">
          <cell r="G36" t="str">
            <v>Ext.lip.de soja</v>
          </cell>
        </row>
        <row r="37">
          <cell r="G37" t="str">
            <v>Extrait alcoolique Ecorces de grenade</v>
          </cell>
        </row>
        <row r="38">
          <cell r="G38" t="str">
            <v>Extrait d'Okara G1</v>
          </cell>
        </row>
        <row r="39">
          <cell r="G39" t="str">
            <v>Extrait d'ortie dioique tween</v>
          </cell>
        </row>
        <row r="40">
          <cell r="G40" t="str">
            <v>Extrait fluide de Cédrat</v>
          </cell>
        </row>
        <row r="41">
          <cell r="G41" t="str">
            <v>Extrait fluide de lierre
D0,05-0,3</v>
          </cell>
        </row>
        <row r="42">
          <cell r="G42" t="str">
            <v>Extrait fluide de Myrte G1</v>
          </cell>
        </row>
        <row r="43">
          <cell r="G43" t="str">
            <v>Extrait fluide de Phyllantus</v>
          </cell>
        </row>
        <row r="44">
          <cell r="G44" t="str">
            <v>Extrait fluide de pivoine G1</v>
          </cell>
        </row>
        <row r="45">
          <cell r="G45" t="str">
            <v>Extrait Hydroalc. Ruscus 2%-G1</v>
          </cell>
        </row>
        <row r="46">
          <cell r="G46" t="str">
            <v>Extrait hydroalcoolique de Zanthoxylum Bung</v>
          </cell>
        </row>
        <row r="47">
          <cell r="G47" t="str">
            <v>Extrait sec de reine des près G1</v>
          </cell>
        </row>
        <row r="48">
          <cell r="G48" t="str">
            <v>Lierre extrait conc. Pour ext fl.</v>
          </cell>
        </row>
        <row r="49">
          <cell r="G49" t="str">
            <v>Mélilot Extrait Fluide N</v>
          </cell>
        </row>
        <row r="50">
          <cell r="G50" t="str">
            <v>Piloselle extrait en maturation</v>
          </cell>
        </row>
        <row r="51">
          <cell r="G51" t="str">
            <v>Piloselle Extrait fluide N</v>
          </cell>
        </row>
        <row r="52">
          <cell r="G52" t="str">
            <v>Pyroglutamate DMAE Hydroalcoolique</v>
          </cell>
        </row>
        <row r="53">
          <cell r="G53" t="str">
            <v>TOCOL ST 2</v>
          </cell>
        </row>
        <row r="54">
          <cell r="G54" t="str">
            <v>Myrte concentrat aqueux code 025232</v>
          </cell>
        </row>
        <row r="57">
          <cell r="G57" t="str">
            <v>TOCOL ST 1</v>
          </cell>
        </row>
        <row r="58">
          <cell r="G58" t="str">
            <v>Extrait fluide de Camomille G5</v>
          </cell>
        </row>
        <row r="59">
          <cell r="G59" t="str">
            <v>HMC concentrât aqueux</v>
          </cell>
        </row>
        <row r="60">
          <cell r="G60" t="str">
            <v xml:space="preserve">TOCOL ST 1 </v>
          </cell>
        </row>
        <row r="61">
          <cell r="G61" t="str">
            <v>Extrait purifié de centella</v>
          </cell>
        </row>
        <row r="62">
          <cell r="G62" t="str">
            <v xml:space="preserve">TOCOL ST 1  </v>
          </cell>
        </row>
        <row r="63">
          <cell r="G63" t="str">
            <v xml:space="preserve">TOCOL ST 1   </v>
          </cell>
        </row>
        <row r="64">
          <cell r="G64" t="str">
            <v xml:space="preserve">TOCOL ST 1    </v>
          </cell>
        </row>
        <row r="65">
          <cell r="G65" t="str">
            <v>TOCOL ST 2</v>
          </cell>
        </row>
        <row r="66">
          <cell r="G66" t="str">
            <v xml:space="preserve">TOCOL ST 2 </v>
          </cell>
        </row>
        <row r="67">
          <cell r="G67" t="str">
            <v xml:space="preserve">TOCOL ST 2  </v>
          </cell>
        </row>
        <row r="71">
          <cell r="G71" t="str">
            <v>Pentyl rhamnoside</v>
          </cell>
        </row>
        <row r="72">
          <cell r="G72" t="str">
            <v xml:space="preserve">HMC concentrât aqueux </v>
          </cell>
        </row>
        <row r="73">
          <cell r="G73" t="str">
            <v>Concentrat aqueux de Caroube retraitement</v>
          </cell>
        </row>
        <row r="74">
          <cell r="G74" t="str">
            <v>DL Leucine en solution sodée</v>
          </cell>
        </row>
        <row r="75">
          <cell r="G75" t="str">
            <v>DL Leucine en solution sodée</v>
          </cell>
        </row>
        <row r="76">
          <cell r="G76" t="str">
            <v>Ext.lip.de soja</v>
          </cell>
        </row>
        <row r="77">
          <cell r="G77" t="str">
            <v>Extrait d'ortie dioique tween</v>
          </cell>
        </row>
        <row r="78">
          <cell r="G78" t="str">
            <v>Extrait fluide de bourgeons de peuplier</v>
          </cell>
        </row>
        <row r="79">
          <cell r="G79" t="str">
            <v>Extrait fluide de lierre D0,05-0,3</v>
          </cell>
        </row>
        <row r="80">
          <cell r="G80" t="str">
            <v>Extrait fluide de Myrte G1</v>
          </cell>
        </row>
        <row r="81">
          <cell r="G81" t="str">
            <v xml:space="preserve">Extrait fluide de Myrte G1 </v>
          </cell>
        </row>
        <row r="82">
          <cell r="G82" t="str">
            <v>Extrait fluide de Phyllantus</v>
          </cell>
        </row>
        <row r="83">
          <cell r="G83" t="str">
            <v>Extrait fluide de pivoine G1</v>
          </cell>
        </row>
        <row r="84">
          <cell r="G84" t="str">
            <v>Extrait hydroalc. Racines de pfaffia</v>
          </cell>
        </row>
        <row r="85">
          <cell r="G85" t="str">
            <v>Extrait Hydroalc. Ruscus 2%-G1</v>
          </cell>
        </row>
        <row r="86">
          <cell r="G86" t="str">
            <v>Extrait lipidique de Cyperus esculentus</v>
          </cell>
        </row>
        <row r="87">
          <cell r="G87" t="str">
            <v>Extrait lipidique de soja PEG</v>
          </cell>
        </row>
        <row r="88">
          <cell r="G88" t="str">
            <v>Mélilot Extrait Fluide N</v>
          </cell>
        </row>
        <row r="90">
          <cell r="G90" t="str">
            <v>Ext.lip.de soja</v>
          </cell>
        </row>
        <row r="91">
          <cell r="G91" t="str">
            <v>CH0341 S1.1 PA 102 Acétate (étape 3)</v>
          </cell>
        </row>
        <row r="92">
          <cell r="G92" t="str">
            <v>Extrait lipidique de soja PEG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V30"/>
  <sheetViews>
    <sheetView topLeftCell="H1" zoomScale="70" zoomScaleNormal="70" workbookViewId="0">
      <selection activeCell="K2" sqref="K2"/>
    </sheetView>
    <sheetView zoomScale="60" zoomScaleNormal="60" workbookViewId="1">
      <selection sqref="A1:A1048576"/>
    </sheetView>
  </sheetViews>
  <sheetFormatPr baseColWidth="10" defaultRowHeight="14.4"/>
  <cols>
    <col min="1" max="1" width="17.5546875" customWidth="1"/>
    <col min="7" max="7" width="34.33203125" bestFit="1" customWidth="1"/>
    <col min="8" max="8" width="21.44140625" bestFit="1" customWidth="1"/>
    <col min="9" max="9" width="63.33203125" customWidth="1"/>
    <col min="10" max="10" width="35.6640625" customWidth="1"/>
  </cols>
  <sheetData>
    <row r="1" spans="1:74" s="119" customFormat="1" ht="6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116" t="s">
        <v>6</v>
      </c>
      <c r="H1" s="116" t="s">
        <v>378</v>
      </c>
      <c r="I1" s="116" t="s">
        <v>379</v>
      </c>
      <c r="J1" s="116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117" t="s">
        <v>15</v>
      </c>
      <c r="Q1" s="5" t="s">
        <v>11</v>
      </c>
      <c r="R1" s="6" t="s">
        <v>16</v>
      </c>
      <c r="S1" s="7" t="s">
        <v>13</v>
      </c>
      <c r="T1" s="8" t="s">
        <v>17</v>
      </c>
      <c r="U1" s="118" t="s">
        <v>15</v>
      </c>
      <c r="V1" s="5" t="s">
        <v>11</v>
      </c>
      <c r="W1" s="6" t="s">
        <v>18</v>
      </c>
      <c r="X1" s="7" t="s">
        <v>13</v>
      </c>
      <c r="Y1" s="8" t="s">
        <v>19</v>
      </c>
      <c r="Z1" s="118" t="s">
        <v>15</v>
      </c>
      <c r="AA1" s="5" t="s">
        <v>11</v>
      </c>
      <c r="AB1" s="6" t="s">
        <v>20</v>
      </c>
      <c r="AC1" s="7" t="s">
        <v>13</v>
      </c>
      <c r="AD1" s="8" t="s">
        <v>21</v>
      </c>
      <c r="AE1" s="118" t="s">
        <v>15</v>
      </c>
      <c r="AF1" s="5" t="s">
        <v>11</v>
      </c>
      <c r="AG1" s="6" t="s">
        <v>22</v>
      </c>
      <c r="AH1" s="7" t="s">
        <v>13</v>
      </c>
      <c r="AI1" s="8" t="s">
        <v>23</v>
      </c>
      <c r="AJ1" s="118" t="s">
        <v>15</v>
      </c>
      <c r="AK1" s="5" t="s">
        <v>11</v>
      </c>
      <c r="AL1" s="6" t="s">
        <v>24</v>
      </c>
      <c r="AM1" s="7" t="s">
        <v>13</v>
      </c>
      <c r="AN1" s="8" t="s">
        <v>25</v>
      </c>
      <c r="AO1" s="118" t="s">
        <v>15</v>
      </c>
      <c r="AP1" s="5" t="s">
        <v>11</v>
      </c>
      <c r="AQ1" s="6" t="s">
        <v>26</v>
      </c>
      <c r="AR1" s="7" t="s">
        <v>13</v>
      </c>
      <c r="AS1" s="8" t="s">
        <v>27</v>
      </c>
      <c r="AT1" s="118" t="s">
        <v>15</v>
      </c>
      <c r="AU1" s="5" t="s">
        <v>11</v>
      </c>
      <c r="AV1" s="6" t="s">
        <v>28</v>
      </c>
      <c r="AW1" s="7" t="s">
        <v>13</v>
      </c>
      <c r="AX1" s="8" t="s">
        <v>29</v>
      </c>
      <c r="AY1" s="118" t="s">
        <v>15</v>
      </c>
      <c r="AZ1" s="5" t="s">
        <v>11</v>
      </c>
      <c r="BA1" s="6" t="s">
        <v>30</v>
      </c>
      <c r="BB1" s="7" t="s">
        <v>13</v>
      </c>
      <c r="BC1" s="8" t="s">
        <v>31</v>
      </c>
      <c r="BD1" s="118" t="s">
        <v>15</v>
      </c>
      <c r="BE1" s="10" t="s">
        <v>32</v>
      </c>
      <c r="BF1" s="5" t="s">
        <v>33</v>
      </c>
      <c r="BG1" s="5" t="s">
        <v>34</v>
      </c>
      <c r="BH1" s="11" t="s">
        <v>35</v>
      </c>
      <c r="BI1" s="11" t="s">
        <v>36</v>
      </c>
      <c r="BJ1" s="11" t="s">
        <v>37</v>
      </c>
      <c r="BK1" s="11" t="s">
        <v>38</v>
      </c>
    </row>
    <row r="2" spans="1:74" s="28" customFormat="1" ht="50.1" customHeight="1">
      <c r="A2" s="120" t="s">
        <v>39</v>
      </c>
      <c r="B2" s="121">
        <f>IF(ISNA(MAX(M2,R2,W2,AB2,AG2,AL2,AQ2,AV2,BA2)),"",MAX(M2,R2,W2,AB2,AG2,AL2,AQ2,AV2,BA2))</f>
        <v>0</v>
      </c>
      <c r="C2" s="15" t="s">
        <v>40</v>
      </c>
      <c r="D2" s="15" t="s">
        <v>41</v>
      </c>
      <c r="E2" s="15" t="s">
        <v>285</v>
      </c>
      <c r="F2" s="16" t="s">
        <v>42</v>
      </c>
      <c r="G2" s="122" t="s">
        <v>48</v>
      </c>
      <c r="H2" s="122" t="s">
        <v>49</v>
      </c>
      <c r="I2" s="122" t="s">
        <v>50</v>
      </c>
      <c r="J2" s="57" t="s">
        <v>51</v>
      </c>
      <c r="K2" s="123">
        <f>IF(ISNA(VLOOKUP(J2,'Plan complet'!J3:K3,ROW('Plan complet'!2:5),0)),"",(VLOOKUP(J2,'Plan complet'!J3:K3,ROW('Plan complet'!2:5),0)))</f>
        <v>0</v>
      </c>
      <c r="L2" s="124" t="str">
        <f>IF(ISNA(VLOOKUP(K2,'Plan complet'!K3:L3,2,0)),"",(VLOOKUP(K2,'Plan complet'!K3:L3,2,0)))</f>
        <v/>
      </c>
      <c r="M2" s="124" t="str">
        <f>IF(ISNA(VLOOKUP(L2,'Plan complet'!L3:M3,2,0)),"",(VLOOKUP(L2,'Plan complet'!L3:M3,2,0)))</f>
        <v/>
      </c>
      <c r="N2" s="124" t="str">
        <f>IF(ISNA(VLOOKUP(M2,'Plan complet'!M3:N3,2,0)),"",(VLOOKUP(M2,'Plan complet'!M3:N3,2,0)))</f>
        <v/>
      </c>
      <c r="O2" s="124" t="str">
        <f>IF(ISNA(VLOOKUP(N2,'Plan complet'!N3:O3,2,0)),"",(VLOOKUP(N2,'Plan complet'!N3:O3,2,0)))</f>
        <v/>
      </c>
      <c r="P2" s="115" t="str">
        <f>IF(ISNA(VLOOKUP(O2,'Plan complet'!O3:P3,2,0)),"",(VLOOKUP(O2,'Plan complet'!O3:P3,2,0)))</f>
        <v/>
      </c>
      <c r="Q2" s="25" t="str">
        <f>IF(ISNA(VLOOKUP(P2,'Plan complet'!P3:Q3,2,0)),"",(VLOOKUP(P2,'Plan complet'!P3:Q3,2,0)))</f>
        <v/>
      </c>
      <c r="R2" s="25" t="str">
        <f>IF(ISNA(VLOOKUP(Q2,'Plan complet'!Q3:R3,2,0)),"",(VLOOKUP(Q2,'Plan complet'!Q3:R3,2,0)))</f>
        <v/>
      </c>
      <c r="S2" s="25" t="str">
        <f>IF(ISNA(VLOOKUP(R2,'Plan complet'!R3:S3,2,0)),"",(VLOOKUP(R2,'Plan complet'!R3:S3,2,0)))</f>
        <v/>
      </c>
      <c r="T2" s="25" t="str">
        <f>IF(ISNA(VLOOKUP(S2,'Plan complet'!S3:T3,2,0)),"",(VLOOKUP(S2,'Plan complet'!S3:T3,2,0)))</f>
        <v/>
      </c>
      <c r="U2" s="115" t="str">
        <f>IF(ISNA(VLOOKUP(T2,'Plan complet'!T3:U3,2,0)),"",(VLOOKUP(T2,'Plan complet'!T3:U3,2,0)))</f>
        <v/>
      </c>
      <c r="V2" s="115" t="str">
        <f>IF(ISNA(VLOOKUP(U2,'Plan complet'!U3:V3,2,0)),"",(VLOOKUP(U2,'Plan complet'!U3:V3,2,0)))</f>
        <v/>
      </c>
      <c r="W2" s="115" t="str">
        <f>IF(ISNA(VLOOKUP(V2,'Plan complet'!V3:W3,2,0)),"",(VLOOKUP(V2,'Plan complet'!V3:W3,2,0)))</f>
        <v/>
      </c>
      <c r="X2" s="115" t="str">
        <f>IF(ISNA(VLOOKUP(W2,'Plan complet'!W3:X3,2,0)),"",(VLOOKUP(W2,'Plan complet'!W3:X3,2,0)))</f>
        <v/>
      </c>
      <c r="Y2" s="115" t="str">
        <f>IF(ISNA(VLOOKUP(X2,'Plan complet'!X3:Y3,2,0)),"",(VLOOKUP(X2,'Plan complet'!X3:Y3,2,0)))</f>
        <v/>
      </c>
      <c r="Z2" s="115" t="str">
        <f>IF(ISNA(VLOOKUP(Y2,'Plan complet'!Y3:Z3,2,0)),"",(VLOOKUP(Y2,'Plan complet'!Y3:Z3,2,0)))</f>
        <v/>
      </c>
      <c r="AA2" s="115" t="str">
        <f>IF(ISNA(VLOOKUP(Z2,'Plan complet'!Z3:AA3,2,0)),"",(VLOOKUP(Z2,'Plan complet'!Z3:AA3,2,0)))</f>
        <v/>
      </c>
      <c r="AB2" s="115" t="str">
        <f>IF(ISNA(VLOOKUP(AA2,'Plan complet'!AA3:AB3,2,0)),"",(VLOOKUP(AA2,'Plan complet'!AA3:AB3,2,0)))</f>
        <v/>
      </c>
      <c r="AC2" s="115" t="str">
        <f>IF(ISNA(VLOOKUP(AB2,'Plan complet'!AB3:AC3,2,0)),"",(VLOOKUP(AB2,'Plan complet'!AB3:AC3,2,0)))</f>
        <v/>
      </c>
      <c r="AD2" s="115" t="str">
        <f>IF(ISNA(VLOOKUP(AC2,'Plan complet'!AC3:AD3,2,0)),"",(VLOOKUP(AC2,'Plan complet'!AC3:AD3,2,0)))</f>
        <v/>
      </c>
      <c r="AE2" s="115" t="str">
        <f>IF(ISNA(VLOOKUP(AD2,'Plan complet'!AD3:AE3,2,0)),"",(VLOOKUP(AD2,'Plan complet'!AD3:AE3,2,0)))</f>
        <v/>
      </c>
      <c r="AF2" s="115" t="str">
        <f>IF(ISNA(VLOOKUP(AE2,'Plan complet'!AE3:AF3,2,0)),"",(VLOOKUP(AE2,'Plan complet'!AE3:AF3,2,0)))</f>
        <v/>
      </c>
      <c r="AG2" s="115" t="str">
        <f>IF(ISNA(VLOOKUP(AF2,'Plan complet'!AF3:AG3,2,0)),"",(VLOOKUP(AF2,'Plan complet'!AF3:AG3,2,0)))</f>
        <v/>
      </c>
      <c r="AH2" s="115" t="str">
        <f>IF(ISNA(VLOOKUP(AG2,'Plan complet'!AG3:AH3,2,0)),"",(VLOOKUP(AG2,'Plan complet'!AG3:AH3,2,0)))</f>
        <v/>
      </c>
      <c r="AI2" s="115" t="str">
        <f>IF(ISNA(VLOOKUP(AH2,'Plan complet'!AH3:AI3,2,0)),"",(VLOOKUP(AH2,'Plan complet'!AH3:AI3,2,0)))</f>
        <v/>
      </c>
      <c r="AJ2" s="115" t="str">
        <f>IF(ISNA(VLOOKUP(AI2,'Plan complet'!AI3:AJ3,2,0)),"",(VLOOKUP(AI2,'Plan complet'!AI3:AJ3,2,0)))</f>
        <v/>
      </c>
      <c r="AK2" s="21"/>
      <c r="AL2" s="22"/>
      <c r="AM2" s="23" t="s">
        <v>380</v>
      </c>
      <c r="AN2" s="21"/>
      <c r="AO2" s="115"/>
      <c r="AP2" s="21"/>
      <c r="AQ2" s="22"/>
      <c r="AR2" s="23" t="s">
        <v>380</v>
      </c>
      <c r="AS2" s="21"/>
      <c r="AT2" s="115"/>
      <c r="AU2" s="21"/>
      <c r="AV2" s="22"/>
      <c r="AW2" s="23" t="s">
        <v>380</v>
      </c>
      <c r="AX2" s="21"/>
      <c r="AY2" s="115"/>
      <c r="AZ2" s="21"/>
      <c r="BA2" s="22"/>
      <c r="BB2" s="23" t="s">
        <v>380</v>
      </c>
      <c r="BC2" s="21"/>
      <c r="BD2" s="115"/>
      <c r="BE2" s="27" t="s">
        <v>47</v>
      </c>
      <c r="BF2" s="21"/>
      <c r="BG2" s="21"/>
      <c r="BH2" s="21"/>
      <c r="BI2" s="21"/>
      <c r="BJ2" s="21"/>
      <c r="BK2" s="21"/>
    </row>
    <row r="3" spans="1:74" s="28" customFormat="1" ht="57.75" customHeight="1">
      <c r="A3" s="120" t="s">
        <v>39</v>
      </c>
      <c r="B3" s="121">
        <f>IF(ISNA(MAX(M3,R3,W3,AB3,AG3,AL3,AQ3,AV3,BA3)),"",MAX(M3,R3,W3,AB3,AG3,AL3,AQ3,AV3,BA3))</f>
        <v>0</v>
      </c>
      <c r="C3" s="15" t="s">
        <v>40</v>
      </c>
      <c r="D3" s="15" t="s">
        <v>41</v>
      </c>
      <c r="E3" s="15" t="s">
        <v>285</v>
      </c>
      <c r="F3" s="16" t="s">
        <v>42</v>
      </c>
      <c r="G3" s="125" t="s">
        <v>43</v>
      </c>
      <c r="H3" s="122" t="s">
        <v>44</v>
      </c>
      <c r="I3" s="122" t="s">
        <v>45</v>
      </c>
      <c r="J3" s="57" t="s">
        <v>46</v>
      </c>
      <c r="K3" s="123">
        <f>IF(ISNA(VLOOKUP(J3,'Plan complet'!J2:K2,2,0)),"",(VLOOKUP(J3,'Plan complet'!J2:K2,2,0)))</f>
        <v>0</v>
      </c>
      <c r="L3" s="124" t="str">
        <f>IF(ISNA(VLOOKUP(K3,'Plan complet'!K2:L2,2,0)),"",(VLOOKUP(K3,'Plan complet'!K2:L2,2,0)))</f>
        <v/>
      </c>
      <c r="M3" s="124" t="str">
        <f>IF(ISNA(VLOOKUP(L3,'Plan complet'!L2:M2,2,0)),"",(VLOOKUP(L3,'Plan complet'!L2:M2,2,0)))</f>
        <v/>
      </c>
      <c r="N3" s="124" t="str">
        <f>IF(ISNA(VLOOKUP(M3,'Plan complet'!M2:N2,2,0)),"",(VLOOKUP(M3,'Plan complet'!M2:N2,2,0)))</f>
        <v/>
      </c>
      <c r="O3" s="124" t="str">
        <f>IF(ISNA(VLOOKUP(N3,'Plan complet'!N2:O2,2,0)),"",(VLOOKUP(N3,'Plan complet'!N2:O2,2,0)))</f>
        <v/>
      </c>
      <c r="P3" s="115" t="str">
        <f>IF(ISNA(VLOOKUP(O3,'Plan complet'!O2:P2,2,0)),"",(VLOOKUP(O3,'Plan complet'!O2:P2,2,0)))</f>
        <v/>
      </c>
      <c r="Q3" s="115" t="str">
        <f>IF(ISNA(VLOOKUP(P3,'Plan complet'!P2:Q2,2,0)),"",(VLOOKUP(P3,'Plan complet'!P2:Q2,2,0)))</f>
        <v/>
      </c>
      <c r="R3" s="115" t="str">
        <f>IF(ISNA(VLOOKUP(Q3,'Plan complet'!Q2:R2,2,0)),"",(VLOOKUP(Q3,'Plan complet'!Q2:R2,2,0)))</f>
        <v/>
      </c>
      <c r="S3" s="115" t="str">
        <f>IF(ISNA(VLOOKUP(R3,'Plan complet'!R2:S2,2,0)),"",(VLOOKUP(R3,'Plan complet'!R2:S2,2,0)))</f>
        <v/>
      </c>
      <c r="T3" s="115" t="str">
        <f>IF(ISNA(VLOOKUP(S3,'Plan complet'!S2:T2,2,0)),"",(VLOOKUP(S3,'Plan complet'!S2:T2,2,0)))</f>
        <v/>
      </c>
      <c r="U3" s="115" t="str">
        <f>IF(ISNA(VLOOKUP(T3,'Plan complet'!T2:U2,2,0)),"",(VLOOKUP(T3,'Plan complet'!T2:U2,2,0)))</f>
        <v/>
      </c>
      <c r="V3" s="115" t="str">
        <f>IF(ISNA(VLOOKUP(U3,'Plan complet'!U2:V2,2,0)),"",(VLOOKUP(U3,'Plan complet'!U2:V2,2,0)))</f>
        <v/>
      </c>
      <c r="W3" s="115" t="str">
        <f>IF(ISNA(VLOOKUP(V3,'Plan complet'!V2:W2,2,0)),"",(VLOOKUP(V3,'Plan complet'!V2:W2,2,0)))</f>
        <v/>
      </c>
      <c r="X3" s="115" t="str">
        <f>IF(ISNA(VLOOKUP(W3,'Plan complet'!W2:X2,2,0)),"",(VLOOKUP(W3,'Plan complet'!W2:X2,2,0)))</f>
        <v/>
      </c>
      <c r="Y3" s="115" t="str">
        <f>IF(ISNA(VLOOKUP(X3,'Plan complet'!X2:Y2,2,0)),"",(VLOOKUP(X3,'Plan complet'!X2:Y2,2,0)))</f>
        <v/>
      </c>
      <c r="Z3" s="115" t="str">
        <f>IF(ISNA(VLOOKUP(Y3,'Plan complet'!Y2:Z2,2,0)),"",(VLOOKUP(Y3,'Plan complet'!Y2:Z2,2,0)))</f>
        <v/>
      </c>
      <c r="AA3" s="115" t="str">
        <f>IF(ISNA(VLOOKUP(Z3,'Plan complet'!Z2:AA2,2,0)),"",(VLOOKUP(Z3,'Plan complet'!Z2:AA2,2,0)))</f>
        <v/>
      </c>
      <c r="AB3" s="115" t="str">
        <f>IF(ISNA(VLOOKUP(AA3,'Plan complet'!AA2:AB2,2,0)),"",(VLOOKUP(AA3,'Plan complet'!AA2:AB2,2,0)))</f>
        <v/>
      </c>
      <c r="AC3" s="115" t="str">
        <f>IF(ISNA(VLOOKUP(AB3,'Plan complet'!AB2:AC2,2,0)),"",(VLOOKUP(AB3,'Plan complet'!AB2:AC2,2,0)))</f>
        <v/>
      </c>
      <c r="AD3" s="115" t="str">
        <f>IF(ISNA(VLOOKUP(AC3,'Plan complet'!AC2:AD2,2,0)),"",(VLOOKUP(AC3,'Plan complet'!AC2:AD2,2,0)))</f>
        <v/>
      </c>
      <c r="AE3" s="115" t="str">
        <f>IF(ISNA(VLOOKUP(AD3,'Plan complet'!AD2:AE2,2,0)),"",(VLOOKUP(AD3,'Plan complet'!AD2:AE2,2,0)))</f>
        <v/>
      </c>
      <c r="AF3" s="115" t="str">
        <f>IF(ISNA(VLOOKUP(AE3,'Plan complet'!AE2:AF2,2,0)),"",(VLOOKUP(AE3,'Plan complet'!AE2:AF2,2,0)))</f>
        <v/>
      </c>
      <c r="AG3" s="115" t="str">
        <f>IF(ISNA(VLOOKUP(AF3,'Plan complet'!AF2:AG2,2,0)),"",(VLOOKUP(AF3,'Plan complet'!AF2:AG2,2,0)))</f>
        <v/>
      </c>
      <c r="AH3" s="115" t="str">
        <f>IF(ISNA(VLOOKUP(AG3,'Plan complet'!AG2:AH2,2,0)),"",(VLOOKUP(AG3,'Plan complet'!AG2:AH2,2,0)))</f>
        <v/>
      </c>
      <c r="AI3" s="115" t="str">
        <f>IF(ISNA(VLOOKUP(AH3,'Plan complet'!AH2:AI2,2,0)),"",(VLOOKUP(AH3,'Plan complet'!AH2:AI2,2,0)))</f>
        <v/>
      </c>
      <c r="AJ3" s="115" t="str">
        <f>IF(ISNA(VLOOKUP(AI3,'Plan complet'!AI2:AJ2,2,0)),"",(VLOOKUP(AI3,'Plan complet'!AI2:AJ2,2,0)))</f>
        <v/>
      </c>
      <c r="AK3" s="21"/>
      <c r="AL3" s="22"/>
      <c r="AM3" s="23" t="s">
        <v>380</v>
      </c>
      <c r="AN3" s="21"/>
      <c r="AO3" s="115"/>
      <c r="AP3" s="21"/>
      <c r="AQ3" s="22"/>
      <c r="AR3" s="23" t="s">
        <v>380</v>
      </c>
      <c r="AS3" s="21"/>
      <c r="AT3" s="115"/>
      <c r="AU3" s="21"/>
      <c r="AV3" s="22"/>
      <c r="AW3" s="23" t="s">
        <v>380</v>
      </c>
      <c r="AX3" s="21"/>
      <c r="AY3" s="115"/>
      <c r="AZ3" s="21"/>
      <c r="BA3" s="22"/>
      <c r="BB3" s="23" t="s">
        <v>380</v>
      </c>
      <c r="BC3" s="21"/>
      <c r="BD3" s="115"/>
      <c r="BE3" s="27" t="s">
        <v>47</v>
      </c>
      <c r="BF3" s="21"/>
      <c r="BG3" s="21"/>
      <c r="BH3" s="21"/>
      <c r="BI3" s="21"/>
      <c r="BJ3" s="21"/>
      <c r="BK3" s="21"/>
    </row>
    <row r="4" spans="1:74" s="45" customFormat="1" ht="50.1" customHeight="1">
      <c r="A4" s="41" t="s">
        <v>52</v>
      </c>
      <c r="B4" s="14">
        <f>MAX(M4,R4,W4,AB4,AG4,AL4,AQ4,AV4,BA4)</f>
        <v>40938</v>
      </c>
      <c r="C4" s="15" t="s">
        <v>53</v>
      </c>
      <c r="D4" s="15">
        <v>2</v>
      </c>
      <c r="E4" s="15" t="str">
        <f>IF(AND(C4="non",D4="non"),"non","oui")</f>
        <v>oui</v>
      </c>
      <c r="F4" s="16" t="s">
        <v>42</v>
      </c>
      <c r="G4" s="126" t="s">
        <v>65</v>
      </c>
      <c r="H4" s="127" t="str">
        <f>VLOOKUP(G4,'Plan complet'!G3:H8,2,0)</f>
        <v xml:space="preserve">INST_GAI_0136
1HMCC03.doc. (27/10/15)  </v>
      </c>
      <c r="I4" s="127" t="str">
        <f>VLOOKUP(H4,'Plan complet'!H3:I8,2,0)</f>
        <v xml:space="preserve">D5.2 passage sur eau </v>
      </c>
      <c r="J4" s="128" t="str">
        <f>VLOOKUP(I4,'Plan complet'!I3:J8,2,0)</f>
        <v>Passage sur eau et evaporation du dioxane pour prise d'échantillon</v>
      </c>
      <c r="K4" s="21" t="s">
        <v>84</v>
      </c>
      <c r="L4" s="29" t="s">
        <v>85</v>
      </c>
      <c r="M4" s="25">
        <v>39932</v>
      </c>
      <c r="N4" s="23">
        <v>2009</v>
      </c>
      <c r="O4" s="27">
        <v>27.5</v>
      </c>
      <c r="P4" s="24">
        <v>0.19639999999999999</v>
      </c>
      <c r="Q4" s="48" t="s">
        <v>76</v>
      </c>
      <c r="R4" s="52">
        <v>40938</v>
      </c>
      <c r="S4" s="53">
        <v>2012</v>
      </c>
      <c r="T4" s="49">
        <v>389</v>
      </c>
      <c r="U4" s="51">
        <v>2.78</v>
      </c>
      <c r="V4" s="54" t="s">
        <v>76</v>
      </c>
      <c r="W4" s="52">
        <v>40938</v>
      </c>
      <c r="X4" s="53">
        <v>2012</v>
      </c>
      <c r="Y4" s="49">
        <v>351</v>
      </c>
      <c r="Z4" s="51">
        <v>2.5</v>
      </c>
      <c r="AA4" s="21" t="str">
        <f>IF(ISNA(VLOOKUP(Z4,'Plan complet'!P10:Q10,2,0)),"",(VLOOKUP(Z4,'Plan complet'!P10:Q10,2,0)))</f>
        <v/>
      </c>
      <c r="AB4" s="21" t="str">
        <f>IF(ISNA(VLOOKUP(AA4,'Plan complet'!Q10:R10,2,0)),"",(VLOOKUP(AA4,'Plan complet'!Q10:R10,2,0)))</f>
        <v/>
      </c>
      <c r="AC4" s="21" t="str">
        <f>IF(ISNA(VLOOKUP(AB4,'Plan complet'!R10:S10,2,0)),"",(VLOOKUP(AB4,'Plan complet'!R10:S10,2,0)))</f>
        <v/>
      </c>
      <c r="AD4" s="21" t="str">
        <f>IF(ISNA(VLOOKUP(AC4,'Plan complet'!S10:T10,2,0)),"",(VLOOKUP(AC4,'Plan complet'!S10:T10,2,0)))</f>
        <v/>
      </c>
      <c r="AE4" s="115" t="str">
        <f>IF(ISNA(VLOOKUP(AD4,'Plan complet'!T10:U10,2,0)),"",(VLOOKUP(AD4,'Plan complet'!T10:U10,2,0)))</f>
        <v/>
      </c>
      <c r="AF4" s="21" t="str">
        <f>IF(ISNA(VLOOKUP(AE4,'Plan complet'!U10:V10,2,0)),"",(VLOOKUP(AE4,'Plan complet'!U10:V10,2,0)))</f>
        <v/>
      </c>
      <c r="AG4" s="21" t="str">
        <f>IF(ISNA(VLOOKUP(AF4,'Plan complet'!V10:W10,2,0)),"",(VLOOKUP(AF4,'Plan complet'!V10:W10,2,0)))</f>
        <v/>
      </c>
      <c r="AH4" s="21" t="str">
        <f>IF(ISNA(VLOOKUP(AG4,'Plan complet'!W10:X10,2,0)),"",(VLOOKUP(AG4,'Plan complet'!W10:X10,2,0)))</f>
        <v/>
      </c>
      <c r="AI4" s="21" t="str">
        <f>IF(ISNA(VLOOKUP(AH4,'Plan complet'!X10:Y10,2,0)),"",(VLOOKUP(AH4,'Plan complet'!X10:Y10,2,0)))</f>
        <v/>
      </c>
      <c r="AJ4" s="115" t="str">
        <f>IF(ISNA(VLOOKUP(AI4,'Plan complet'!Y10:Z10,2,0)),"",(VLOOKUP(AI4,'Plan complet'!Y10:Z10,2,0)))</f>
        <v/>
      </c>
      <c r="AK4" s="21"/>
      <c r="AL4" s="21"/>
      <c r="AM4" s="23" t="str">
        <f>IF(AL4="","",YEAR(AL4))</f>
        <v/>
      </c>
      <c r="AN4" s="21"/>
      <c r="AO4" s="24"/>
      <c r="AP4" s="21"/>
      <c r="AQ4" s="21"/>
      <c r="AR4" s="23"/>
      <c r="AS4" s="21"/>
      <c r="AT4" s="24"/>
      <c r="AU4" s="21"/>
      <c r="AV4" s="21"/>
      <c r="AW4" s="23" t="str">
        <f>IF(AV4="","",YEAR(AV4))</f>
        <v/>
      </c>
      <c r="AX4" s="21"/>
      <c r="AY4" s="24"/>
      <c r="AZ4" s="21"/>
      <c r="BA4" s="21"/>
      <c r="BB4" s="23" t="str">
        <f>IF(BA4="","",YEAR(BA4))</f>
        <v/>
      </c>
      <c r="BC4" s="21"/>
      <c r="BD4" s="24"/>
      <c r="BE4" s="27" t="s">
        <v>47</v>
      </c>
      <c r="BF4" s="21" t="s">
        <v>86</v>
      </c>
      <c r="BG4" s="21">
        <v>2009</v>
      </c>
      <c r="BH4" s="21"/>
      <c r="BI4" s="21"/>
      <c r="BJ4" s="21" t="s">
        <v>70</v>
      </c>
      <c r="BK4" s="21"/>
      <c r="BL4" s="44"/>
      <c r="BM4" s="44"/>
      <c r="BN4" s="44"/>
      <c r="BO4" s="44"/>
      <c r="BP4" s="28"/>
      <c r="BQ4" s="28"/>
      <c r="BR4" s="28"/>
      <c r="BS4" s="28"/>
      <c r="BT4" s="28"/>
      <c r="BU4" s="28"/>
      <c r="BV4" s="28"/>
    </row>
    <row r="5" spans="1:74" s="28" customFormat="1" ht="50.1" customHeight="1">
      <c r="A5" s="120" t="s">
        <v>52</v>
      </c>
      <c r="B5" s="14">
        <f t="shared" ref="B5:B15" si="0">IF(ISNA(MAX(M5,R5,W5,AB5,AG5,AL5,AQ5,AV5,BA5)),"",MAX(M5,R5,W5,AB5,AG5,AL5,AQ5,AV5,BA5))</f>
        <v>41893</v>
      </c>
      <c r="C5" s="129" t="s">
        <v>53</v>
      </c>
      <c r="D5" s="129">
        <v>2</v>
      </c>
      <c r="E5" s="129" t="s">
        <v>285</v>
      </c>
      <c r="F5" s="16" t="s">
        <v>42</v>
      </c>
      <c r="G5" s="126" t="s">
        <v>65</v>
      </c>
      <c r="H5" s="127" t="str">
        <f>VLOOKUP(G5,'Plan complet'!G4:H9,2,0)</f>
        <v xml:space="preserve">INST_GAI_0136
1HMCC03.doc. (27/10/15)  </v>
      </c>
      <c r="I5" s="127" t="str">
        <f>VLOOKUP(H5,'Plan complet'!H4:I9,2,0)</f>
        <v xml:space="preserve">D5.2 passage sur eau </v>
      </c>
      <c r="J5" s="128" t="str">
        <f>VLOOKUP(I5,'Plan complet'!I4:J9,2,0)</f>
        <v>Passage sur eau et evaporation du dioxane pour prise d'échantillon</v>
      </c>
      <c r="K5" s="49" t="s">
        <v>58</v>
      </c>
      <c r="L5" s="48" t="s">
        <v>76</v>
      </c>
      <c r="M5" s="52">
        <v>38887</v>
      </c>
      <c r="N5" s="53">
        <v>2006</v>
      </c>
      <c r="O5" s="49">
        <v>15.2</v>
      </c>
      <c r="P5" s="51">
        <v>0.20821917808219176</v>
      </c>
      <c r="Q5" s="52" t="s">
        <v>76</v>
      </c>
      <c r="R5" s="52">
        <v>41333</v>
      </c>
      <c r="S5" s="53">
        <v>2013</v>
      </c>
      <c r="T5" s="49">
        <v>10.5</v>
      </c>
      <c r="U5" s="51">
        <v>0.14000000000000001</v>
      </c>
      <c r="V5" s="52" t="s">
        <v>69</v>
      </c>
      <c r="W5" s="52">
        <v>41333</v>
      </c>
      <c r="X5" s="53">
        <v>2013</v>
      </c>
      <c r="Y5" s="49">
        <v>1.18</v>
      </c>
      <c r="Z5" s="51">
        <v>1.6E-2</v>
      </c>
      <c r="AA5" s="54" t="s">
        <v>76</v>
      </c>
      <c r="AB5" s="52">
        <v>41439</v>
      </c>
      <c r="AC5" s="53">
        <v>2013</v>
      </c>
      <c r="AD5" s="49">
        <v>35.4</v>
      </c>
      <c r="AE5" s="51">
        <f>AD5/73</f>
        <v>0.48493150684931507</v>
      </c>
      <c r="AF5" s="52" t="s">
        <v>76</v>
      </c>
      <c r="AG5" s="52">
        <v>41807</v>
      </c>
      <c r="AH5" s="53">
        <v>2014</v>
      </c>
      <c r="AI5" s="49">
        <v>10.4</v>
      </c>
      <c r="AJ5" s="51">
        <v>0.14000000000000001</v>
      </c>
      <c r="AK5" s="52" t="s">
        <v>76</v>
      </c>
      <c r="AL5" s="52">
        <v>41893</v>
      </c>
      <c r="AM5" s="53">
        <v>2014</v>
      </c>
      <c r="AN5" s="49">
        <v>11.4</v>
      </c>
      <c r="AO5" s="51">
        <v>0.156</v>
      </c>
      <c r="AP5" s="21"/>
      <c r="AQ5" s="22"/>
      <c r="AR5" s="23" t="s">
        <v>380</v>
      </c>
      <c r="AS5" s="21"/>
      <c r="AT5" s="115"/>
      <c r="AU5" s="21"/>
      <c r="AV5" s="22"/>
      <c r="AW5" s="23" t="s">
        <v>380</v>
      </c>
      <c r="AX5" s="21"/>
      <c r="AY5" s="115"/>
      <c r="AZ5" s="21"/>
      <c r="BA5" s="22"/>
      <c r="BB5" s="23" t="s">
        <v>380</v>
      </c>
      <c r="BC5" s="21"/>
      <c r="BD5" s="115"/>
      <c r="BE5" s="27" t="s">
        <v>47</v>
      </c>
      <c r="BF5" s="21" t="s">
        <v>381</v>
      </c>
      <c r="BG5" s="21">
        <v>2006</v>
      </c>
      <c r="BH5" s="21"/>
      <c r="BI5" s="21"/>
      <c r="BJ5" s="21" t="s">
        <v>70</v>
      </c>
      <c r="BK5" s="21"/>
    </row>
    <row r="6" spans="1:74" s="28" customFormat="1" ht="50.1" customHeight="1">
      <c r="A6" s="120" t="s">
        <v>87</v>
      </c>
      <c r="B6" s="14">
        <f t="shared" si="0"/>
        <v>0</v>
      </c>
      <c r="C6" s="15" t="s">
        <v>41</v>
      </c>
      <c r="D6" s="15" t="s">
        <v>41</v>
      </c>
      <c r="E6" s="15" t="s">
        <v>93</v>
      </c>
      <c r="F6" s="16" t="s">
        <v>42</v>
      </c>
      <c r="G6" s="122" t="s">
        <v>88</v>
      </c>
      <c r="H6" s="125" t="s">
        <v>89</v>
      </c>
      <c r="I6" s="122" t="s">
        <v>90</v>
      </c>
      <c r="J6" s="57" t="s">
        <v>91</v>
      </c>
      <c r="K6" s="123">
        <f>IF(ISNA(VLOOKUP(J6,'Plan complet'!J11:K11,2,0)),"",VLOOKUP(J6,'Plan complet'!J11:K11,2,0))</f>
        <v>0</v>
      </c>
      <c r="L6" s="21" t="str">
        <f>IF(ISNA(VLOOKUP(K6,'Plan complet'!K11:L11,2,0)),"",VLOOKUP(K6,'Plan complet'!K11:L11,2,0))</f>
        <v/>
      </c>
      <c r="M6" s="21" t="str">
        <f>IF(ISNA(VLOOKUP(L6,'Plan complet'!L11:M11,2,0)),"",VLOOKUP(L6,'Plan complet'!L11:M11,2,0))</f>
        <v/>
      </c>
      <c r="N6" s="21" t="str">
        <f>IF(ISNA(VLOOKUP(M6,'Plan complet'!M11:N11,2,0)),"",VLOOKUP(M6,'Plan complet'!M11:N11,2,0))</f>
        <v/>
      </c>
      <c r="O6" s="21" t="str">
        <f>IF(ISNA(VLOOKUP(N6,'Plan complet'!N11:O11,2,0)),"",VLOOKUP(N6,'Plan complet'!N11:O11,2,0))</f>
        <v/>
      </c>
      <c r="P6" s="115" t="str">
        <f>IF(ISNA(VLOOKUP(O6,'Plan complet'!O11:P11,2,0)),"",VLOOKUP(O6,'Plan complet'!O11:P11,2,0))</f>
        <v/>
      </c>
      <c r="Q6" s="22" t="str">
        <f>IF(ISNA(VLOOKUP(P6,'Plan complet'!P11:Q11,2,0)),"",VLOOKUP(P6,'Plan complet'!P11:Q11,2,0))</f>
        <v/>
      </c>
      <c r="R6" s="22" t="str">
        <f>IF(ISNA(VLOOKUP(Q6,'Plan complet'!Q11:R11,2,0)),"",VLOOKUP(Q6,'Plan complet'!Q11:R11,2,0))</f>
        <v/>
      </c>
      <c r="S6" s="22" t="str">
        <f>IF(ISNA(VLOOKUP(R6,'Plan complet'!R11:S11,2,0)),"",VLOOKUP(R6,'Plan complet'!R11:S11,2,0))</f>
        <v/>
      </c>
      <c r="T6" s="22" t="str">
        <f>IF(ISNA(VLOOKUP(S6,'Plan complet'!S11:T11,2,0)),"",VLOOKUP(S6,'Plan complet'!S11:T11,2,0))</f>
        <v/>
      </c>
      <c r="U6" s="115" t="str">
        <f>IF(ISNA(VLOOKUP(T6,'Plan complet'!T11:U11,2,0)),"",VLOOKUP(T6,'Plan complet'!T11:U11,2,0))</f>
        <v/>
      </c>
      <c r="V6" s="21" t="str">
        <f>IF(ISNA(VLOOKUP(U6,'Plan complet'!U11:V11,2,0)),"",VLOOKUP(U6,'Plan complet'!U11:V11,2,0))</f>
        <v/>
      </c>
      <c r="W6" s="21" t="str">
        <f>IF(ISNA(VLOOKUP(V6,'Plan complet'!V11:W11,2,0)),"",VLOOKUP(V6,'Plan complet'!V11:W11,2,0))</f>
        <v/>
      </c>
      <c r="X6" s="21" t="str">
        <f>IF(ISNA(VLOOKUP(W6,'Plan complet'!W11:X11,2,0)),"",VLOOKUP(W6,'Plan complet'!W11:X11,2,0))</f>
        <v/>
      </c>
      <c r="Y6" s="123">
        <f>IF(ISNA(VLOOKUP(X6,'Plan complet'!X11:Y11,2,0)),"",VLOOKUP(X6,'Plan complet'!X11:Y11,2,0))</f>
        <v>0</v>
      </c>
      <c r="Z6" s="115" t="str">
        <f>IF(ISNA(VLOOKUP(Y6,'Plan complet'!Y11:Z11,2,0)),"",VLOOKUP(Y6,'Plan complet'!Y11:Z11,2,0))</f>
        <v/>
      </c>
      <c r="AA6" s="21" t="str">
        <f>IF(ISNA(VLOOKUP(Z6,'Plan complet'!Z11:AA11,2,0)),"",VLOOKUP(Z6,'Plan complet'!Z11:AA11,2,0))</f>
        <v/>
      </c>
      <c r="AB6" s="21" t="str">
        <f>IF(ISNA(VLOOKUP(AA6,'Plan complet'!AA11:AB11,2,0)),"",VLOOKUP(AA6,'Plan complet'!AA11:AB11,2,0))</f>
        <v/>
      </c>
      <c r="AC6" s="21" t="str">
        <f>IF(ISNA(VLOOKUP(AB6,'Plan complet'!AB11:AC11,2,0)),"",VLOOKUP(AB6,'Plan complet'!AB11:AC11,2,0))</f>
        <v/>
      </c>
      <c r="AD6" s="123">
        <f>IF(ISNA(VLOOKUP(AC6,'Plan complet'!AC11:AD11,2,0)),"",VLOOKUP(AC6,'Plan complet'!AC11:AD11,2,0))</f>
        <v>0</v>
      </c>
      <c r="AE6" s="115" t="str">
        <f>IF(ISNA(VLOOKUP(AD6,'Plan complet'!AD11:AE11,2,0)),"",VLOOKUP(AD6,'Plan complet'!AD11:AE11,2,0))</f>
        <v/>
      </c>
      <c r="AF6" s="21" t="str">
        <f>IF(ISNA(VLOOKUP(AE6,'Plan complet'!AE11:AF11,2,0)),"",VLOOKUP(AE6,'Plan complet'!AE11:AF11,2,0))</f>
        <v/>
      </c>
      <c r="AG6" s="21" t="str">
        <f>IF(ISNA(VLOOKUP(AF6,'Plan complet'!AF11:AG11,2,0)),"",VLOOKUP(AF6,'Plan complet'!AF11:AG11,2,0))</f>
        <v/>
      </c>
      <c r="AH6" s="21" t="str">
        <f>IF(ISNA(VLOOKUP(AG6,'Plan complet'!AG11:AH11,2,0)),"",VLOOKUP(AG6,'Plan complet'!AG11:AH11,2,0))</f>
        <v/>
      </c>
      <c r="AI6" s="123">
        <f>IF(ISNA(VLOOKUP(AH6,'Plan complet'!AH11:AI11,2,0)),"",VLOOKUP(AH6,'Plan complet'!AH11:AI11,2,0))</f>
        <v>0</v>
      </c>
      <c r="AJ6" s="115" t="str">
        <f>IF(ISNA(VLOOKUP(AI6,'Plan complet'!AI11:AJ11,2,0)),"",VLOOKUP(AI6,'Plan complet'!AI11:AJ11,2,0))</f>
        <v/>
      </c>
      <c r="AK6" s="21"/>
      <c r="AL6" s="22"/>
      <c r="AM6" s="23" t="s">
        <v>380</v>
      </c>
      <c r="AN6" s="21"/>
      <c r="AO6" s="115"/>
      <c r="AP6" s="21"/>
      <c r="AQ6" s="22"/>
      <c r="AR6" s="23" t="s">
        <v>380</v>
      </c>
      <c r="AS6" s="21"/>
      <c r="AT6" s="115"/>
      <c r="AU6" s="21"/>
      <c r="AV6" s="22"/>
      <c r="AW6" s="23" t="s">
        <v>380</v>
      </c>
      <c r="AX6" s="21"/>
      <c r="AY6" s="115"/>
      <c r="AZ6" s="21"/>
      <c r="BA6" s="22"/>
      <c r="BB6" s="23" t="s">
        <v>380</v>
      </c>
      <c r="BC6" s="21"/>
      <c r="BD6" s="115"/>
      <c r="BE6" s="27" t="s">
        <v>47</v>
      </c>
      <c r="BF6" s="21"/>
      <c r="BG6" s="21"/>
      <c r="BH6" s="21"/>
      <c r="BI6" s="21"/>
      <c r="BJ6" s="21"/>
      <c r="BK6" s="21"/>
    </row>
    <row r="7" spans="1:74" s="28" customFormat="1" ht="50.1" customHeight="1">
      <c r="A7" s="120" t="s">
        <v>92</v>
      </c>
      <c r="B7" s="14">
        <f t="shared" si="0"/>
        <v>0</v>
      </c>
      <c r="C7" s="15" t="s">
        <v>41</v>
      </c>
      <c r="D7" s="15" t="s">
        <v>41</v>
      </c>
      <c r="E7" s="15" t="s">
        <v>93</v>
      </c>
      <c r="F7" s="16" t="s">
        <v>42</v>
      </c>
      <c r="G7" s="130" t="s">
        <v>94</v>
      </c>
      <c r="H7" s="122" t="str">
        <f>VLOOKUP(G7, 'Plan complet'!G12:H13,2,0)</f>
        <v>1MAPOM1A.doc (28/5/15)</v>
      </c>
      <c r="I7" s="122" t="str">
        <f>VLOOKUP(H7, 'Plan complet'!H12:I13,2,0)</f>
        <v>D.1.1 : Préparation du solvant d'extraction, D.2.1, D.2.3, D.3.3, D.4.3 : Extraction solide/liquide</v>
      </c>
      <c r="J7" s="131" t="str">
        <f>VLOOKUP(I7, 'Plan complet'!I12:J13,2,0)</f>
        <v>Chargement successif d'acétate d'éthyle et eau (94/6)</v>
      </c>
      <c r="K7" s="123">
        <f>IF(ISNA(VLOOKUP(J7, 'Plan complet'!J12:K13,2,0)),"",VLOOKUP(J7, 'Plan complet'!J12:K13,2,0))</f>
        <v>0</v>
      </c>
      <c r="L7" s="21" t="str">
        <f>IF(ISNA(VLOOKUP(K7, 'Plan complet'!K12:L13,2,0)),"",VLOOKUP(K7, 'Plan complet'!K12:L13,2,0))</f>
        <v/>
      </c>
      <c r="M7" s="22" t="str">
        <f>IF(ISNA(VLOOKUP(L7, 'Plan complet'!L12:M13,2,0)),"",VLOOKUP(L7, 'Plan complet'!L12:M13,2,0))</f>
        <v/>
      </c>
      <c r="N7" s="23" t="str">
        <f>IF(ISNA(VLOOKUP(M7, 'Plan complet'!M12:N13,2,0)),"",VLOOKUP(M7, 'Plan complet'!M12:N13,2,0))</f>
        <v/>
      </c>
      <c r="O7" s="21" t="str">
        <f>IF(ISNA(VLOOKUP(N7, 'Plan complet'!N12:O13,2,0)),"",VLOOKUP(N7, 'Plan complet'!N12:O13,2,0))</f>
        <v/>
      </c>
      <c r="P7" s="115" t="str">
        <f>IF(ISNA(VLOOKUP(O7, 'Plan complet'!O12:P13,2,0)),"",VLOOKUP(O7, 'Plan complet'!O12:P13,2,0))</f>
        <v/>
      </c>
      <c r="Q7" s="21" t="str">
        <f>IF(ISNA(VLOOKUP(P7, 'Plan complet'!P12:Q13,2,0)),"",VLOOKUP(P7, 'Plan complet'!P12:Q13,2,0))</f>
        <v/>
      </c>
      <c r="R7" s="21" t="str">
        <f>IF(ISNA(VLOOKUP(Q7, 'Plan complet'!Q12:R13,2,0)),"",VLOOKUP(Q7, 'Plan complet'!Q12:R13,2,0))</f>
        <v/>
      </c>
      <c r="S7" s="21" t="str">
        <f>IF(ISNA(VLOOKUP(R7, 'Plan complet'!R12:S13,2,0)),"",VLOOKUP(R7, 'Plan complet'!R12:S13,2,0))</f>
        <v/>
      </c>
      <c r="T7" s="21" t="str">
        <f>IF(ISNA(VLOOKUP(S7, 'Plan complet'!S12:T13,2,0)),"",VLOOKUP(S7, 'Plan complet'!S12:T13,2,0))</f>
        <v/>
      </c>
      <c r="U7" s="115" t="str">
        <f>IF(ISNA(VLOOKUP(T7, 'Plan complet'!T12:U13,2,0)),"",VLOOKUP(T7, 'Plan complet'!T12:U13,2,0))</f>
        <v/>
      </c>
      <c r="V7" s="21" t="str">
        <f>IF(ISNA(VLOOKUP(U7, 'Plan complet'!U12:V13,2,0)),"",VLOOKUP(U7, 'Plan complet'!U12:V13,2,0))</f>
        <v/>
      </c>
      <c r="W7" s="21" t="str">
        <f>IF(ISNA(VLOOKUP(V7, 'Plan complet'!V12:W13,2,0)),"",VLOOKUP(V7, 'Plan complet'!V12:W13,2,0))</f>
        <v/>
      </c>
      <c r="X7" s="21" t="str">
        <f>IF(ISNA(VLOOKUP(W7, 'Plan complet'!W12:X13,2,0)),"",VLOOKUP(W7, 'Plan complet'!W12:X13,2,0))</f>
        <v/>
      </c>
      <c r="Y7" s="123">
        <f>IF(ISNA(VLOOKUP(X7, 'Plan complet'!X12:Y13,2,0)),"",VLOOKUP(X7, 'Plan complet'!X12:Y13,2,0))</f>
        <v>0</v>
      </c>
      <c r="Z7" s="115" t="str">
        <f>IF(ISNA(VLOOKUP(Y7, 'Plan complet'!Y12:Z13,2,0)),"",VLOOKUP(Y7, 'Plan complet'!Y12:Z13,2,0))</f>
        <v/>
      </c>
      <c r="AA7" s="21" t="str">
        <f>IF(ISNA(VLOOKUP(Z7, 'Plan complet'!Z12:AA13,2,0)),"",VLOOKUP(Z7, 'Plan complet'!Z12:AA13,2,0))</f>
        <v/>
      </c>
      <c r="AB7" s="21" t="str">
        <f>IF(ISNA(VLOOKUP(AA7, 'Plan complet'!AA12:AB13,2,0)),"",VLOOKUP(AA7, 'Plan complet'!AA12:AB13,2,0))</f>
        <v/>
      </c>
      <c r="AC7" s="21" t="str">
        <f>IF(ISNA(VLOOKUP(AB7, 'Plan complet'!AB12:AC13,2,0)),"",VLOOKUP(AB7, 'Plan complet'!AB12:AC13,2,0))</f>
        <v/>
      </c>
      <c r="AD7" s="123">
        <f>IF(ISNA(VLOOKUP(AC7, 'Plan complet'!AC12:AD13,2,0)),"",VLOOKUP(AC7, 'Plan complet'!AC12:AD13,2,0))</f>
        <v>0</v>
      </c>
      <c r="AE7" s="115" t="str">
        <f>IF(ISNA(VLOOKUP(AD7, 'Plan complet'!AD12:AE13,2,0)),"",VLOOKUP(AD7, 'Plan complet'!AD12:AE13,2,0))</f>
        <v/>
      </c>
      <c r="AF7" s="21" t="str">
        <f>IF(ISNA(VLOOKUP(AE7, 'Plan complet'!AE12:AF13,2,0)),"",VLOOKUP(AE7, 'Plan complet'!AE12:AF13,2,0))</f>
        <v/>
      </c>
      <c r="AG7" s="21" t="str">
        <f>IF(ISNA(VLOOKUP(AF7, 'Plan complet'!AF12:AG13,2,0)),"",VLOOKUP(AF7, 'Plan complet'!AF12:AG13,2,0))</f>
        <v/>
      </c>
      <c r="AH7" s="21" t="str">
        <f>IF(ISNA(VLOOKUP(AG7, 'Plan complet'!AG12:AH13,2,0)),"",VLOOKUP(AG7, 'Plan complet'!AG12:AH13,2,0))</f>
        <v/>
      </c>
      <c r="AI7" s="123">
        <f>IF(ISNA(VLOOKUP(AH7, 'Plan complet'!AH12:AI13,2,0)),"",VLOOKUP(AH7, 'Plan complet'!AH12:AI13,2,0))</f>
        <v>0</v>
      </c>
      <c r="AJ7" s="115" t="str">
        <f>IF(ISNA(VLOOKUP(AI7, 'Plan complet'!AI12:AJ13,2,0)),"",VLOOKUP(AI7, 'Plan complet'!AI12:AJ13,2,0))</f>
        <v/>
      </c>
      <c r="AK7" s="21"/>
      <c r="AL7" s="22"/>
      <c r="AM7" s="23" t="s">
        <v>380</v>
      </c>
      <c r="AN7" s="21"/>
      <c r="AO7" s="115"/>
      <c r="AP7" s="21"/>
      <c r="AQ7" s="22"/>
      <c r="AR7" s="23" t="s">
        <v>380</v>
      </c>
      <c r="AS7" s="21"/>
      <c r="AT7" s="115"/>
      <c r="AU7" s="21"/>
      <c r="AV7" s="22"/>
      <c r="AW7" s="23" t="s">
        <v>380</v>
      </c>
      <c r="AX7" s="21"/>
      <c r="AY7" s="115"/>
      <c r="AZ7" s="21"/>
      <c r="BA7" s="22"/>
      <c r="BB7" s="23" t="s">
        <v>380</v>
      </c>
      <c r="BC7" s="21"/>
      <c r="BD7" s="115"/>
      <c r="BE7" s="27" t="s">
        <v>47</v>
      </c>
      <c r="BF7" s="21"/>
      <c r="BG7" s="21"/>
      <c r="BH7" s="21"/>
      <c r="BI7" s="21"/>
      <c r="BJ7" s="21"/>
      <c r="BK7" s="21"/>
    </row>
    <row r="8" spans="1:74" s="28" customFormat="1" ht="38.25" customHeight="1">
      <c r="A8" s="120" t="s">
        <v>102</v>
      </c>
      <c r="B8" s="14">
        <f t="shared" si="0"/>
        <v>0</v>
      </c>
      <c r="C8" s="60" t="s">
        <v>53</v>
      </c>
      <c r="D8" s="60" t="s">
        <v>41</v>
      </c>
      <c r="E8" s="15" t="s">
        <v>285</v>
      </c>
      <c r="F8" s="16" t="s">
        <v>42</v>
      </c>
      <c r="G8" s="132" t="s">
        <v>103</v>
      </c>
      <c r="H8" s="132" t="s">
        <v>104</v>
      </c>
      <c r="I8" s="132" t="s">
        <v>105</v>
      </c>
      <c r="J8" s="131" t="s">
        <v>106</v>
      </c>
      <c r="K8" s="123">
        <f>IF(ISNA(VLOOKUP(J8,'Plan complet'!J14:K14,2,0)),"",(VLOOKUP(J8,'Plan complet'!J14:K14,2,0)))</f>
        <v>0</v>
      </c>
      <c r="L8" s="27" t="str">
        <f>IF(ISNA(VLOOKUP(K8,'Plan complet'!K14:L14,2,0)),"",(VLOOKUP(K8,'Plan complet'!K14:L14,2,0)))</f>
        <v/>
      </c>
      <c r="M8" s="27" t="str">
        <f>IF(ISNA(VLOOKUP(L8,'Plan complet'!L14:M14,2,0)),"",(VLOOKUP(L8,'Plan complet'!L14:M14,2,0)))</f>
        <v/>
      </c>
      <c r="N8" s="27" t="str">
        <f>IF(ISNA(VLOOKUP(M8,'Plan complet'!M14:N14,2,0)),"",(VLOOKUP(M8,'Plan complet'!M14:N14,2,0)))</f>
        <v/>
      </c>
      <c r="O8" s="27" t="str">
        <f>IF(ISNA(VLOOKUP(N8,'Plan complet'!N14:O14,2,0)),"",(VLOOKUP(N8,'Plan complet'!N14:O14,2,0)))</f>
        <v/>
      </c>
      <c r="P8" s="115" t="str">
        <f>IF(ISNA(VLOOKUP(O8,'Plan complet'!O14:P14,2,0)),"",(VLOOKUP(O8,'Plan complet'!O14:P14,2,0)))</f>
        <v/>
      </c>
      <c r="Q8" s="27" t="str">
        <f>IF(ISNA(VLOOKUP(P8,'Plan complet'!P14:Q14,2,0)),"",(VLOOKUP(P8,'Plan complet'!P14:Q14,2,0)))</f>
        <v/>
      </c>
      <c r="R8" s="27" t="str">
        <f>IF(ISNA(VLOOKUP(Q8,'Plan complet'!Q14:R14,2,0)),"",(VLOOKUP(Q8,'Plan complet'!Q14:R14,2,0)))</f>
        <v/>
      </c>
      <c r="S8" s="27" t="str">
        <f>IF(ISNA(VLOOKUP(R8,'Plan complet'!R14:S14,2,0)),"",(VLOOKUP(R8,'Plan complet'!R14:S14,2,0)))</f>
        <v/>
      </c>
      <c r="T8" s="27" t="str">
        <f>IF(ISNA(VLOOKUP(S8,'Plan complet'!S14:T14,2,0)),"",(VLOOKUP(S8,'Plan complet'!S14:T14,2,0)))</f>
        <v/>
      </c>
      <c r="U8" s="115" t="str">
        <f>IF(ISNA(VLOOKUP(T8,'Plan complet'!T14:U14,2,0)),"",(VLOOKUP(T8,'Plan complet'!T14:U14,2,0)))</f>
        <v/>
      </c>
      <c r="V8" s="27" t="str">
        <f>IF(ISNA(VLOOKUP(U8,'Plan complet'!U14:V14,2,0)),"",(VLOOKUP(U8,'Plan complet'!U14:V14,2,0)))</f>
        <v/>
      </c>
      <c r="W8" s="27" t="str">
        <f>IF(ISNA(VLOOKUP(V8,'Plan complet'!V14:W14,2,0)),"",(VLOOKUP(V8,'Plan complet'!V14:W14,2,0)))</f>
        <v/>
      </c>
      <c r="X8" s="27" t="str">
        <f>IF(ISNA(VLOOKUP(W8,'Plan complet'!W14:X14,2,0)),"",(VLOOKUP(W8,'Plan complet'!W14:X14,2,0)))</f>
        <v/>
      </c>
      <c r="Y8" s="27" t="str">
        <f>IF(ISNA(VLOOKUP(X8,'Plan complet'!X14:Y14,2,0)),"",(VLOOKUP(X8,'Plan complet'!X14:Y14,2,0)))</f>
        <v/>
      </c>
      <c r="Z8" s="115" t="str">
        <f>IF(ISNA(VLOOKUP(Y8,'Plan complet'!Y14:Z14,2,0)),"",(VLOOKUP(Y8,'Plan complet'!Y14:Z14,2,0)))</f>
        <v/>
      </c>
      <c r="AA8" s="27" t="str">
        <f>IF(ISNA(VLOOKUP(Z8,'Plan complet'!Z14:AA14,2,0)),"",(VLOOKUP(Z8,'Plan complet'!Z14:AA14,2,0)))</f>
        <v/>
      </c>
      <c r="AB8" s="27" t="str">
        <f>IF(ISNA(VLOOKUP(AA8,'Plan complet'!AA14:AB14,2,0)),"",(VLOOKUP(AA8,'Plan complet'!AA14:AB14,2,0)))</f>
        <v/>
      </c>
      <c r="AC8" s="27" t="str">
        <f>IF(ISNA(VLOOKUP(AB8,'Plan complet'!AB14:AC14,2,0)),"",(VLOOKUP(AB8,'Plan complet'!AB14:AC14,2,0)))</f>
        <v/>
      </c>
      <c r="AD8" s="27" t="str">
        <f>IF(ISNA(VLOOKUP(AC8,'Plan complet'!AC14:AD14,2,0)),"",(VLOOKUP(AC8,'Plan complet'!AC14:AD14,2,0)))</f>
        <v/>
      </c>
      <c r="AE8" s="115" t="str">
        <f>IF(ISNA(VLOOKUP(AD8,'Plan complet'!AD14:AE14,2,0)),"",(VLOOKUP(AD8,'Plan complet'!AD14:AE14,2,0)))</f>
        <v/>
      </c>
      <c r="AF8" s="27" t="str">
        <f>IF(ISNA(VLOOKUP(AE8,'Plan complet'!AE14:AF14,2,0)),"",(VLOOKUP(AE8,'Plan complet'!AE14:AF14,2,0)))</f>
        <v/>
      </c>
      <c r="AG8" s="27" t="str">
        <f>IF(ISNA(VLOOKUP(AF8,'Plan complet'!AF14:AG14,2,0)),"",(VLOOKUP(AF8,'Plan complet'!AF14:AG14,2,0)))</f>
        <v/>
      </c>
      <c r="AH8" s="27" t="str">
        <f>IF(ISNA(VLOOKUP(AG8,'Plan complet'!AG14:AH14,2,0)),"",(VLOOKUP(AG8,'Plan complet'!AG14:AH14,2,0)))</f>
        <v/>
      </c>
      <c r="AI8" s="27" t="str">
        <f>IF(ISNA(VLOOKUP(AH8,'Plan complet'!AH14:AI14,2,0)),"",(VLOOKUP(AH8,'Plan complet'!AH14:AI14,2,0)))</f>
        <v/>
      </c>
      <c r="AJ8" s="115" t="str">
        <f>IF(ISNA(VLOOKUP(AI8,'Plan complet'!AI14:AJ14,2,0)),"",(VLOOKUP(AI8,'Plan complet'!AI14:AJ14,2,0)))</f>
        <v/>
      </c>
      <c r="AK8" s="21"/>
      <c r="AL8" s="22"/>
      <c r="AM8" s="23"/>
      <c r="AN8" s="21"/>
      <c r="AO8" s="115"/>
      <c r="AP8" s="21"/>
      <c r="AQ8" s="22"/>
      <c r="AR8" s="23"/>
      <c r="AS8" s="21"/>
      <c r="AT8" s="115"/>
      <c r="AU8" s="21"/>
      <c r="AV8" s="22"/>
      <c r="AW8" s="23"/>
      <c r="AX8" s="21"/>
      <c r="AY8" s="115"/>
      <c r="AZ8" s="21"/>
      <c r="BA8" s="22"/>
      <c r="BB8" s="23"/>
      <c r="BC8" s="21"/>
      <c r="BD8" s="115"/>
      <c r="BE8" s="27" t="s">
        <v>47</v>
      </c>
      <c r="BF8" s="21"/>
      <c r="BG8" s="21"/>
      <c r="BH8" s="21"/>
      <c r="BI8" s="21"/>
      <c r="BJ8" s="21"/>
      <c r="BK8" s="21"/>
    </row>
    <row r="9" spans="1:74" s="28" customFormat="1" ht="45.75" customHeight="1">
      <c r="A9" s="120" t="s">
        <v>107</v>
      </c>
      <c r="B9" s="14">
        <f t="shared" si="0"/>
        <v>0</v>
      </c>
      <c r="C9" s="15" t="s">
        <v>41</v>
      </c>
      <c r="D9" s="15" t="s">
        <v>41</v>
      </c>
      <c r="E9" s="15" t="s">
        <v>93</v>
      </c>
      <c r="F9" s="16" t="s">
        <v>42</v>
      </c>
      <c r="G9" s="125" t="s">
        <v>144</v>
      </c>
      <c r="H9" s="133" t="s">
        <v>145</v>
      </c>
      <c r="I9" s="133" t="s">
        <v>382</v>
      </c>
      <c r="J9" s="57" t="s">
        <v>383</v>
      </c>
      <c r="K9" s="21" t="str">
        <f>IF(ISNA(VLOOKUP(J9,'Plan complet'!J15:K15,2,0)),"",(VLOOKUP(J9,'Plan complet'!J15:K15,2,0)))</f>
        <v/>
      </c>
      <c r="L9" s="21" t="str">
        <f>IF(ISNA(VLOOKUP(K9,'Plan complet'!K15:L15,2,0)),"",(VLOOKUP(K9,'Plan complet'!K15:L15,2,0)))</f>
        <v/>
      </c>
      <c r="M9" s="21" t="str">
        <f>IF(ISNA(VLOOKUP(L9,'Plan complet'!L15:M15,2,0)),"",(VLOOKUP(L9,'Plan complet'!L15:M15,2,0)))</f>
        <v/>
      </c>
      <c r="N9" s="21" t="str">
        <f>IF(ISNA(VLOOKUP(M9,'Plan complet'!M15:N15,2,0)),"",(VLOOKUP(M9,'Plan complet'!M15:N15,2,0)))</f>
        <v/>
      </c>
      <c r="O9" s="21" t="str">
        <f>IF(ISNA(VLOOKUP(N9,'Plan complet'!N15:O15,2,0)),"",(VLOOKUP(N9,'Plan complet'!N15:O15,2,0)))</f>
        <v/>
      </c>
      <c r="P9" s="115" t="str">
        <f>IF(ISNA(VLOOKUP(O9,'Plan complet'!O15:P15,2,0)),"",(VLOOKUP(O9,'Plan complet'!O15:P15,2,0)))</f>
        <v/>
      </c>
      <c r="Q9" s="21" t="str">
        <f>IF(ISNA(VLOOKUP(P9,'Plan complet'!P15:Q15,2,0)),"",(VLOOKUP(P9,'Plan complet'!P15:Q15,2,0)))</f>
        <v/>
      </c>
      <c r="R9" s="21" t="str">
        <f>IF(ISNA(VLOOKUP(Q9,'Plan complet'!Q15:R15,2,0)),"",(VLOOKUP(Q9,'Plan complet'!Q15:R15,2,0)))</f>
        <v/>
      </c>
      <c r="S9" s="21" t="str">
        <f>IF(ISNA(VLOOKUP(R9,'Plan complet'!R15:S15,2,0)),"",(VLOOKUP(R9,'Plan complet'!R15:S15,2,0)))</f>
        <v/>
      </c>
      <c r="T9" s="21" t="str">
        <f>IF(ISNA(VLOOKUP(S9,'Plan complet'!S15:T15,2,0)),"",(VLOOKUP(S9,'Plan complet'!S15:T15,2,0)))</f>
        <v/>
      </c>
      <c r="U9" s="115" t="str">
        <f>IF(ISNA(VLOOKUP(T9,'Plan complet'!T15:U15,2,0)),"",(VLOOKUP(T9,'Plan complet'!T15:U15,2,0)))</f>
        <v/>
      </c>
      <c r="V9" s="21" t="str">
        <f>IF(ISNA(VLOOKUP(U9,'Plan complet'!U15:V15,2,0)),"",(VLOOKUP(U9,'Plan complet'!U15:V15,2,0)))</f>
        <v/>
      </c>
      <c r="W9" s="21" t="str">
        <f>IF(ISNA(VLOOKUP(V9,'Plan complet'!V15:W15,2,0)),"",(VLOOKUP(V9,'Plan complet'!V15:W15,2,0)))</f>
        <v/>
      </c>
      <c r="X9" s="21" t="str">
        <f>IF(ISNA(VLOOKUP(W9,'Plan complet'!W15:X15,2,0)),"",(VLOOKUP(W9,'Plan complet'!W15:X15,2,0)))</f>
        <v/>
      </c>
      <c r="Y9" s="123">
        <f>IF(ISNA(VLOOKUP(X9,'Plan complet'!X15:Y15,2,0)),"",(VLOOKUP(X9,'Plan complet'!X15:Y15,2,0)))</f>
        <v>0</v>
      </c>
      <c r="Z9" s="115" t="str">
        <f>IF(ISNA(VLOOKUP(Y9,'Plan complet'!Y15:Z15,2,0)),"",(VLOOKUP(Y9,'Plan complet'!Y15:Z15,2,0)))</f>
        <v/>
      </c>
      <c r="AA9" s="21" t="str">
        <f>IF(ISNA(VLOOKUP(Z9,'Plan complet'!Z15:AA15,2,0)),"",(VLOOKUP(Z9,'Plan complet'!Z15:AA15,2,0)))</f>
        <v/>
      </c>
      <c r="AB9" s="21" t="str">
        <f>IF(ISNA(VLOOKUP(AA9,'Plan complet'!AA15:AB15,2,0)),"",(VLOOKUP(AA9,'Plan complet'!AA15:AB15,2,0)))</f>
        <v/>
      </c>
      <c r="AC9" s="21" t="str">
        <f>IF(ISNA(VLOOKUP(AB9,'Plan complet'!AB15:AC15,2,0)),"",(VLOOKUP(AB9,'Plan complet'!AB15:AC15,2,0)))</f>
        <v/>
      </c>
      <c r="AD9" s="123">
        <f>IF(ISNA(VLOOKUP(AC9,'Plan complet'!AC15:AD15,2,0)),"",(VLOOKUP(AC9,'Plan complet'!AC15:AD15,2,0)))</f>
        <v>0</v>
      </c>
      <c r="AE9" s="115" t="str">
        <f>IF(ISNA(VLOOKUP(AD9,'Plan complet'!AD15:AE15,2,0)),"",(VLOOKUP(AD9,'Plan complet'!AD15:AE15,2,0)))</f>
        <v/>
      </c>
      <c r="AF9" s="21" t="str">
        <f>IF(ISNA(VLOOKUP(AE9,'Plan complet'!AE15:AF15,2,0)),"",(VLOOKUP(AE9,'Plan complet'!AE15:AF15,2,0)))</f>
        <v/>
      </c>
      <c r="AG9" s="21" t="str">
        <f>IF(ISNA(VLOOKUP(AF9,'Plan complet'!AF15:AG15,2,0)),"",(VLOOKUP(AF9,'Plan complet'!AF15:AG15,2,0)))</f>
        <v/>
      </c>
      <c r="AH9" s="21" t="str">
        <f>IF(ISNA(VLOOKUP(AG9,'Plan complet'!AG15:AH15,2,0)),"",(VLOOKUP(AG9,'Plan complet'!AG15:AH15,2,0)))</f>
        <v/>
      </c>
      <c r="AI9" s="123">
        <f>IF(ISNA(VLOOKUP(AH9,'Plan complet'!AH15:AI15,2,0)),"",(VLOOKUP(AH9,'Plan complet'!AH15:AI15,2,0)))</f>
        <v>0</v>
      </c>
      <c r="AJ9" s="115" t="str">
        <f>IF(ISNA(VLOOKUP(AI9,'Plan complet'!AI15:AJ15,2,0)),"",(VLOOKUP(AI9,'Plan complet'!AI15:AJ15,2,0)))</f>
        <v/>
      </c>
      <c r="AK9" s="21"/>
      <c r="AL9" s="22"/>
      <c r="AM9" s="23" t="s">
        <v>380</v>
      </c>
      <c r="AN9" s="21"/>
      <c r="AO9" s="115"/>
      <c r="AP9" s="21"/>
      <c r="AQ9" s="22"/>
      <c r="AR9" s="23" t="s">
        <v>380</v>
      </c>
      <c r="AS9" s="21"/>
      <c r="AT9" s="115"/>
      <c r="AU9" s="21"/>
      <c r="AV9" s="22"/>
      <c r="AW9" s="23" t="s">
        <v>380</v>
      </c>
      <c r="AX9" s="21"/>
      <c r="AY9" s="115"/>
      <c r="AZ9" s="21"/>
      <c r="BA9" s="22"/>
      <c r="BB9" s="23" t="s">
        <v>380</v>
      </c>
      <c r="BC9" s="21"/>
      <c r="BD9" s="115"/>
      <c r="BE9" s="27" t="s">
        <v>47</v>
      </c>
      <c r="BF9" s="21"/>
      <c r="BG9" s="21"/>
      <c r="BH9" s="21"/>
      <c r="BI9" s="21"/>
      <c r="BJ9" s="21"/>
      <c r="BK9" s="21"/>
    </row>
    <row r="10" spans="1:74" s="28" customFormat="1" ht="50.1" customHeight="1">
      <c r="A10" s="120" t="s">
        <v>107</v>
      </c>
      <c r="B10" s="14">
        <f t="shared" si="0"/>
        <v>0</v>
      </c>
      <c r="C10" s="15" t="s">
        <v>41</v>
      </c>
      <c r="D10" s="15" t="s">
        <v>41</v>
      </c>
      <c r="E10" s="15" t="s">
        <v>93</v>
      </c>
      <c r="F10" s="16" t="s">
        <v>42</v>
      </c>
      <c r="G10" s="122" t="s">
        <v>112</v>
      </c>
      <c r="H10" s="125" t="s">
        <v>113</v>
      </c>
      <c r="I10" s="122" t="s">
        <v>114</v>
      </c>
      <c r="J10" s="57" t="s">
        <v>384</v>
      </c>
      <c r="K10" s="123" t="str">
        <f>IF(ISNA(VLOOKUP(J10,'Plan complet'!J16:K16,2,0)),"",(VLOOKUP(J10,'Plan complet'!J16:K16,2,0)))</f>
        <v/>
      </c>
      <c r="L10" s="123" t="str">
        <f>IF(ISNA(VLOOKUP(K10,'Plan complet'!K16:L16,2,0)),"",(VLOOKUP(K10,'Plan complet'!K16:L16,2,0)))</f>
        <v/>
      </c>
      <c r="M10" s="123" t="str">
        <f>IF(ISNA(VLOOKUP(L10,'Plan complet'!L16:M16,2,0)),"",(VLOOKUP(L10,'Plan complet'!L16:M16,2,0)))</f>
        <v/>
      </c>
      <c r="N10" s="123" t="str">
        <f>IF(ISNA(VLOOKUP(M10,'Plan complet'!M16:N16,2,0)),"",(VLOOKUP(M10,'Plan complet'!M16:N16,2,0)))</f>
        <v/>
      </c>
      <c r="O10" s="123" t="str">
        <f>IF(ISNA(VLOOKUP(N10,'Plan complet'!N16:O16,2,0)),"",(VLOOKUP(N10,'Plan complet'!N16:O16,2,0)))</f>
        <v/>
      </c>
      <c r="P10" s="115" t="str">
        <f>IF(ISNA(VLOOKUP(O10,'Plan complet'!O16:P16,2,0)),"",(VLOOKUP(O10,'Plan complet'!O16:P16,2,0)))</f>
        <v/>
      </c>
      <c r="Q10" s="123" t="str">
        <f>IF(ISNA(VLOOKUP(P10,'Plan complet'!P16:Q16,2,0)),"",(VLOOKUP(P10,'Plan complet'!P16:Q16,2,0)))</f>
        <v/>
      </c>
      <c r="R10" s="123" t="str">
        <f>IF(ISNA(VLOOKUP(Q10,'Plan complet'!Q16:R16,2,0)),"",(VLOOKUP(Q10,'Plan complet'!Q16:R16,2,0)))</f>
        <v/>
      </c>
      <c r="S10" s="123" t="str">
        <f>IF(ISNA(VLOOKUP(R10,'Plan complet'!R16:S16,2,0)),"",(VLOOKUP(R10,'Plan complet'!R16:S16,2,0)))</f>
        <v/>
      </c>
      <c r="T10" s="123" t="str">
        <f>IF(ISNA(VLOOKUP(S10,'Plan complet'!S16:T16,2,0)),"",(VLOOKUP(S10,'Plan complet'!S16:T16,2,0)))</f>
        <v/>
      </c>
      <c r="U10" s="115" t="str">
        <f>IF(ISNA(VLOOKUP(T10,'Plan complet'!T16:U16,2,0)),"",(VLOOKUP(T10,'Plan complet'!T16:U16,2,0)))</f>
        <v/>
      </c>
      <c r="V10" s="123" t="str">
        <f>IF(ISNA(VLOOKUP(U10,'Plan complet'!U16:V16,2,0)),"",(VLOOKUP(U10,'Plan complet'!U16:V16,2,0)))</f>
        <v/>
      </c>
      <c r="W10" s="123" t="str">
        <f>IF(ISNA(VLOOKUP(V10,'Plan complet'!V16:W16,2,0)),"",(VLOOKUP(V10,'Plan complet'!V16:W16,2,0)))</f>
        <v/>
      </c>
      <c r="X10" s="123" t="str">
        <f>IF(ISNA(VLOOKUP(W10,'Plan complet'!W16:X16,2,0)),"",(VLOOKUP(W10,'Plan complet'!W16:X16,2,0)))</f>
        <v/>
      </c>
      <c r="Y10" s="123">
        <f>IF(ISNA(VLOOKUP(X10,'Plan complet'!X16:Y16,2,0)),"",(VLOOKUP(X10,'Plan complet'!X16:Y16,2,0)))</f>
        <v>0</v>
      </c>
      <c r="Z10" s="115" t="str">
        <f>IF(ISNA(VLOOKUP(Y10,'Plan complet'!Y16:Z16,2,0)),"",(VLOOKUP(Y10,'Plan complet'!Y16:Z16,2,0)))</f>
        <v/>
      </c>
      <c r="AA10" s="123" t="str">
        <f>IF(ISNA(VLOOKUP(Z10,'Plan complet'!Z16:AA16,2,0)),"",(VLOOKUP(Z10,'Plan complet'!Z16:AA16,2,0)))</f>
        <v/>
      </c>
      <c r="AB10" s="123" t="str">
        <f>IF(ISNA(VLOOKUP(AA10,'Plan complet'!AA16:AB16,2,0)),"",(VLOOKUP(AA10,'Plan complet'!AA16:AB16,2,0)))</f>
        <v/>
      </c>
      <c r="AC10" s="123" t="str">
        <f>IF(ISNA(VLOOKUP(AB10,'Plan complet'!AB16:AC16,2,0)),"",(VLOOKUP(AB10,'Plan complet'!AB16:AC16,2,0)))</f>
        <v/>
      </c>
      <c r="AD10" s="123">
        <f>IF(ISNA(VLOOKUP(AC10,'Plan complet'!AC16:AD16,2,0)),"",(VLOOKUP(AC10,'Plan complet'!AC16:AD16,2,0)))</f>
        <v>0</v>
      </c>
      <c r="AE10" s="115" t="str">
        <f>IF(ISNA(VLOOKUP(AD10,'Plan complet'!AD16:AE16,2,0)),"",(VLOOKUP(AD10,'Plan complet'!AD16:AE16,2,0)))</f>
        <v/>
      </c>
      <c r="AF10" s="123" t="str">
        <f>IF(ISNA(VLOOKUP(AE10,'Plan complet'!AE16:AF16,2,0)),"",(VLOOKUP(AE10,'Plan complet'!AE16:AF16,2,0)))</f>
        <v/>
      </c>
      <c r="AG10" s="123" t="str">
        <f>IF(ISNA(VLOOKUP(AF10,'Plan complet'!AF16:AG16,2,0)),"",(VLOOKUP(AF10,'Plan complet'!AF16:AG16,2,0)))</f>
        <v/>
      </c>
      <c r="AH10" s="123" t="str">
        <f>IF(ISNA(VLOOKUP(AG10,'Plan complet'!AG16:AH16,2,0)),"",(VLOOKUP(AG10,'Plan complet'!AG16:AH16,2,0)))</f>
        <v/>
      </c>
      <c r="AI10" s="123">
        <f>IF(ISNA(VLOOKUP(AH10,'Plan complet'!AH16:AI16,2,0)),"",(VLOOKUP(AH10,'Plan complet'!AH16:AI16,2,0)))</f>
        <v>0</v>
      </c>
      <c r="AJ10" s="115" t="str">
        <f>IF(ISNA(VLOOKUP(AI10,'Plan complet'!AI16:AJ16,2,0)),"",(VLOOKUP(AI10,'Plan complet'!AI16:AJ16,2,0)))</f>
        <v/>
      </c>
      <c r="AK10" s="21"/>
      <c r="AL10" s="22"/>
      <c r="AM10" s="23" t="s">
        <v>380</v>
      </c>
      <c r="AN10" s="21"/>
      <c r="AO10" s="115"/>
      <c r="AP10" s="21"/>
      <c r="AQ10" s="22"/>
      <c r="AR10" s="23" t="s">
        <v>380</v>
      </c>
      <c r="AS10" s="21"/>
      <c r="AT10" s="115"/>
      <c r="AU10" s="21"/>
      <c r="AV10" s="22"/>
      <c r="AW10" s="23" t="s">
        <v>380</v>
      </c>
      <c r="AX10" s="21"/>
      <c r="AY10" s="115"/>
      <c r="AZ10" s="21"/>
      <c r="BA10" s="22"/>
      <c r="BB10" s="23" t="s">
        <v>380</v>
      </c>
      <c r="BC10" s="21"/>
      <c r="BD10" s="115"/>
      <c r="BE10" s="27" t="s">
        <v>47</v>
      </c>
      <c r="BF10" s="21"/>
      <c r="BG10" s="21"/>
      <c r="BH10" s="21"/>
      <c r="BI10" s="21"/>
      <c r="BJ10" s="21"/>
      <c r="BK10" s="21"/>
    </row>
    <row r="11" spans="1:74" s="28" customFormat="1" ht="51.75" customHeight="1">
      <c r="A11" s="120" t="s">
        <v>121</v>
      </c>
      <c r="B11" s="14">
        <f t="shared" si="0"/>
        <v>0</v>
      </c>
      <c r="C11" s="60" t="s">
        <v>53</v>
      </c>
      <c r="D11" s="60" t="s">
        <v>41</v>
      </c>
      <c r="E11" s="15" t="s">
        <v>285</v>
      </c>
      <c r="F11" s="16" t="s">
        <v>42</v>
      </c>
      <c r="G11" s="134" t="s">
        <v>108</v>
      </c>
      <c r="H11" s="125" t="str">
        <f>VLOOKUP(G11, 'Plan complet'!G15:H16,2,0)</f>
        <v>INST_GAI-0247
1DLLEU03.doc (19/5/15)</v>
      </c>
      <c r="I11" s="125" t="str">
        <f>VLOOKUP(H11, 'Plan complet'!H15:I16,2,0)</f>
        <v>Prise ECH</v>
      </c>
      <c r="J11" s="131" t="str">
        <f>VLOOKUP(I11, 'Plan complet'!I15:J16,2,0)</f>
        <v>Lors de la prise ECH</v>
      </c>
      <c r="K11" s="123">
        <f>IF(ISNA(VLOOKUP(J11, 'Plan complet'!J15:K16,2,0)),"",VLOOKUP(J11, 'Plan complet'!J15:K16,2,0))</f>
        <v>0</v>
      </c>
      <c r="L11" s="123" t="str">
        <f>IF(ISNA(VLOOKUP(K11, 'Plan complet'!K15:L16,2,0)),"",VLOOKUP(K11, 'Plan complet'!K15:L16,2,0))</f>
        <v/>
      </c>
      <c r="M11" s="22" t="str">
        <f>IF(ISNA(VLOOKUP(L11, 'Plan complet'!L15:M16,2,0)),"",VLOOKUP(L11, 'Plan complet'!L15:M16,2,0))</f>
        <v/>
      </c>
      <c r="N11" s="23" t="str">
        <f>IF(ISNA(VLOOKUP(M11, 'Plan complet'!M15:N16,2,0)),"",VLOOKUP(M11, 'Plan complet'!M15:N16,2,0))</f>
        <v/>
      </c>
      <c r="O11" s="21" t="str">
        <f>IF(ISNA(VLOOKUP(N11, 'Plan complet'!N15:O16,2,0)),"",VLOOKUP(N11, 'Plan complet'!N15:O16,2,0))</f>
        <v/>
      </c>
      <c r="P11" s="115" t="str">
        <f>IF(ISNA(VLOOKUP(O11, 'Plan complet'!O15:P16,2,0)),"",VLOOKUP(O11, 'Plan complet'!O15:P16,2,0))</f>
        <v/>
      </c>
      <c r="Q11" s="25" t="str">
        <f>IF(ISNA(VLOOKUP(P11, 'Plan complet'!P15:Q16,2,0)),"",VLOOKUP(P11, 'Plan complet'!P15:Q16,2,0))</f>
        <v/>
      </c>
      <c r="R11" s="22" t="str">
        <f>IF(ISNA(VLOOKUP(Q11, 'Plan complet'!Q15:R16,2,0)),"",VLOOKUP(Q11, 'Plan complet'!Q15:R16,2,0))</f>
        <v/>
      </c>
      <c r="S11" s="23" t="str">
        <f>IF(ISNA(VLOOKUP(R11, 'Plan complet'!R15:S16,2,0)),"",VLOOKUP(R11, 'Plan complet'!R15:S16,2,0))</f>
        <v/>
      </c>
      <c r="T11" s="21" t="str">
        <f>IF(ISNA(VLOOKUP(S11, 'Plan complet'!S15:T16,2,0)),"",VLOOKUP(S11, 'Plan complet'!S15:T16,2,0))</f>
        <v/>
      </c>
      <c r="U11" s="115" t="str">
        <f>IF(ISNA(VLOOKUP(T11, 'Plan complet'!T15:U16,2,0)),"",VLOOKUP(T11, 'Plan complet'!T15:U16,2,0))</f>
        <v/>
      </c>
      <c r="V11" s="123" t="str">
        <f>IF(ISNA(VLOOKUP(U11, 'Plan complet'!U15:V16,2,0)),"",VLOOKUP(U11, 'Plan complet'!U15:V16,2,0))</f>
        <v/>
      </c>
      <c r="W11" s="123" t="str">
        <f>IF(ISNA(VLOOKUP(V11, 'Plan complet'!V15:W16,2,0)),"",VLOOKUP(V11, 'Plan complet'!V15:W16,2,0))</f>
        <v/>
      </c>
      <c r="X11" s="123" t="str">
        <f>IF(ISNA(VLOOKUP(W11, 'Plan complet'!W15:X16,2,0)),"",VLOOKUP(W11, 'Plan complet'!W15:X16,2,0))</f>
        <v/>
      </c>
      <c r="Y11" s="123">
        <f>IF(ISNA(VLOOKUP(X11, 'Plan complet'!X15:Y16,2,0)),"",VLOOKUP(X11, 'Plan complet'!X15:Y16,2,0))</f>
        <v>0</v>
      </c>
      <c r="Z11" s="115" t="str">
        <f>IF(ISNA(VLOOKUP(Y11, 'Plan complet'!Y15:Z16,2,0)),"",VLOOKUP(Y11, 'Plan complet'!Y15:Z16,2,0))</f>
        <v/>
      </c>
      <c r="AA11" s="123" t="str">
        <f>IF(ISNA(VLOOKUP(Z11, 'Plan complet'!Z15:AA16,2,0)),"",VLOOKUP(Z11, 'Plan complet'!Z15:AA16,2,0))</f>
        <v/>
      </c>
      <c r="AB11" s="123" t="str">
        <f>IF(ISNA(VLOOKUP(AA11, 'Plan complet'!AA15:AB16,2,0)),"",VLOOKUP(AA11, 'Plan complet'!AA15:AB16,2,0))</f>
        <v/>
      </c>
      <c r="AC11" s="123" t="str">
        <f>IF(ISNA(VLOOKUP(AB11, 'Plan complet'!AB15:AC16,2,0)),"",VLOOKUP(AB11, 'Plan complet'!AB15:AC16,2,0))</f>
        <v/>
      </c>
      <c r="AD11" s="123">
        <f>IF(ISNA(VLOOKUP(AC11, 'Plan complet'!AC15:AD16,2,0)),"",VLOOKUP(AC11, 'Plan complet'!AC15:AD16,2,0))</f>
        <v>0</v>
      </c>
      <c r="AE11" s="115" t="str">
        <f>IF(ISNA(VLOOKUP(AD11, 'Plan complet'!AD15:AE16,2,0)),"",VLOOKUP(AD11, 'Plan complet'!AD15:AE16,2,0))</f>
        <v/>
      </c>
      <c r="AF11" s="123" t="str">
        <f>IF(ISNA(VLOOKUP(AE11, 'Plan complet'!AE15:AF16,2,0)),"",VLOOKUP(AE11, 'Plan complet'!AE15:AF16,2,0))</f>
        <v/>
      </c>
      <c r="AG11" s="123" t="str">
        <f>IF(ISNA(VLOOKUP(AF11, 'Plan complet'!AF15:AG16,2,0)),"",VLOOKUP(AF11, 'Plan complet'!AF15:AG16,2,0))</f>
        <v/>
      </c>
      <c r="AH11" s="123" t="str">
        <f>IF(ISNA(VLOOKUP(AG11, 'Plan complet'!AG15:AH16,2,0)),"",VLOOKUP(AG11, 'Plan complet'!AG15:AH16,2,0))</f>
        <v/>
      </c>
      <c r="AI11" s="123">
        <f>IF(ISNA(VLOOKUP(AH11, 'Plan complet'!AH15:AI16,2,0)),"",VLOOKUP(AH11, 'Plan complet'!AH15:AI16,2,0))</f>
        <v>0</v>
      </c>
      <c r="AJ11" s="115" t="str">
        <f>IF(ISNA(VLOOKUP(AI11, 'Plan complet'!AI15:AJ16,2,0)),"",VLOOKUP(AI11, 'Plan complet'!AI15:AJ16,2,0))</f>
        <v/>
      </c>
      <c r="AK11" s="21"/>
      <c r="AL11" s="22"/>
      <c r="AM11" s="23"/>
      <c r="AN11" s="21"/>
      <c r="AO11" s="115"/>
      <c r="AP11" s="21"/>
      <c r="AQ11" s="22"/>
      <c r="AR11" s="23"/>
      <c r="AS11" s="21"/>
      <c r="AT11" s="115"/>
      <c r="AU11" s="21"/>
      <c r="AV11" s="22"/>
      <c r="AW11" s="23"/>
      <c r="AX11" s="21"/>
      <c r="AY11" s="115"/>
      <c r="AZ11" s="21"/>
      <c r="BA11" s="22"/>
      <c r="BB11" s="23"/>
      <c r="BC11" s="21"/>
      <c r="BD11" s="115"/>
      <c r="BE11" s="27" t="s">
        <v>47</v>
      </c>
      <c r="BF11" s="21"/>
      <c r="BG11" s="21"/>
      <c r="BH11" s="21"/>
      <c r="BI11" s="21"/>
      <c r="BJ11" s="21"/>
      <c r="BK11" s="21"/>
      <c r="BL11" s="44"/>
      <c r="BM11" s="44"/>
      <c r="BN11" s="44"/>
      <c r="BO11" s="44"/>
    </row>
    <row r="12" spans="1:74" s="28" customFormat="1" ht="68.25" customHeight="1">
      <c r="A12" s="120" t="s">
        <v>126</v>
      </c>
      <c r="B12" s="14">
        <f t="shared" si="0"/>
        <v>0</v>
      </c>
      <c r="C12" s="15" t="s">
        <v>53</v>
      </c>
      <c r="D12" s="15" t="s">
        <v>41</v>
      </c>
      <c r="E12" s="15" t="s">
        <v>285</v>
      </c>
      <c r="F12" s="16" t="s">
        <v>42</v>
      </c>
      <c r="G12" s="125" t="s">
        <v>88</v>
      </c>
      <c r="H12" s="125" t="s">
        <v>89</v>
      </c>
      <c r="I12" s="122" t="s">
        <v>128</v>
      </c>
      <c r="J12" s="57" t="s">
        <v>91</v>
      </c>
      <c r="K12" s="123">
        <f>IF(ISNA(VLOOKUP(J12,'Plan complet'!J19:K19,2,0)),"",(VLOOKUP(J12,'Plan complet'!J19:K19,2,0)))</f>
        <v>0</v>
      </c>
      <c r="L12" s="123" t="str">
        <f>IF(ISNA(VLOOKUP(K12,'Plan complet'!K19:L19,2,0)),"",(VLOOKUP(K12,'Plan complet'!K19:L19,2,0)))</f>
        <v/>
      </c>
      <c r="M12" s="123" t="str">
        <f>IF(ISNA(VLOOKUP(L12,'Plan complet'!L19:M19,2,0)),"",(VLOOKUP(L12,'Plan complet'!L19:M19,2,0)))</f>
        <v/>
      </c>
      <c r="N12" s="123" t="str">
        <f>IF(ISNA(VLOOKUP(M12,'Plan complet'!M19:N19,2,0)),"",(VLOOKUP(M12,'Plan complet'!M19:N19,2,0)))</f>
        <v/>
      </c>
      <c r="O12" s="123" t="str">
        <f>IF(ISNA(VLOOKUP(N12,'Plan complet'!N19:O19,2,0)),"",(VLOOKUP(N12,'Plan complet'!N19:O19,2,0)))</f>
        <v/>
      </c>
      <c r="P12" s="115" t="str">
        <f>IF(ISNA(VLOOKUP(O12,'Plan complet'!O19:P19,2,0)),"",(VLOOKUP(O12,'Plan complet'!O19:P19,2,0)))</f>
        <v/>
      </c>
      <c r="Q12" s="123" t="str">
        <f>IF(ISNA(VLOOKUP(P12,'Plan complet'!P19:Q19,2,0)),"",(VLOOKUP(P12,'Plan complet'!P19:Q19,2,0)))</f>
        <v/>
      </c>
      <c r="R12" s="123" t="str">
        <f>IF(ISNA(VLOOKUP(Q12,'Plan complet'!Q19:R19,2,0)),"",(VLOOKUP(Q12,'Plan complet'!Q19:R19,2,0)))</f>
        <v/>
      </c>
      <c r="S12" s="123" t="str">
        <f>IF(ISNA(VLOOKUP(R12,'Plan complet'!R19:S19,2,0)),"",(VLOOKUP(R12,'Plan complet'!R19:S19,2,0)))</f>
        <v/>
      </c>
      <c r="T12" s="123" t="str">
        <f>IF(ISNA(VLOOKUP(S12,'Plan complet'!S19:T19,2,0)),"",(VLOOKUP(S12,'Plan complet'!S19:T19,2,0)))</f>
        <v/>
      </c>
      <c r="U12" s="115" t="str">
        <f>IF(ISNA(VLOOKUP(T12,'Plan complet'!T19:U19,2,0)),"",(VLOOKUP(T12,'Plan complet'!T19:U19,2,0)))</f>
        <v/>
      </c>
      <c r="V12" s="123" t="str">
        <f>IF(ISNA(VLOOKUP(U12,'Plan complet'!U19:V19,2,0)),"",(VLOOKUP(U12,'Plan complet'!U19:V19,2,0)))</f>
        <v/>
      </c>
      <c r="W12" s="123" t="str">
        <f>IF(ISNA(VLOOKUP(V12,'Plan complet'!V19:W19,2,0)),"",(VLOOKUP(V12,'Plan complet'!V19:W19,2,0)))</f>
        <v/>
      </c>
      <c r="X12" s="123" t="str">
        <f>IF(ISNA(VLOOKUP(W12,'Plan complet'!W19:X19,2,0)),"",(VLOOKUP(W12,'Plan complet'!W19:X19,2,0)))</f>
        <v/>
      </c>
      <c r="Y12" s="123">
        <f>IF(ISNA(VLOOKUP(X12,'Plan complet'!X19:Y19,2,0)),"",(VLOOKUP(X12,'Plan complet'!X19:Y19,2,0)))</f>
        <v>0</v>
      </c>
      <c r="Z12" s="115" t="str">
        <f>IF(ISNA(VLOOKUP(Y12,'Plan complet'!Y19:Z19,2,0)),"",(VLOOKUP(Y12,'Plan complet'!Y19:Z19,2,0)))</f>
        <v/>
      </c>
      <c r="AA12" s="123" t="str">
        <f>IF(ISNA(VLOOKUP(Z12,'Plan complet'!Z19:AA19,2,0)),"",(VLOOKUP(Z12,'Plan complet'!Z19:AA19,2,0)))</f>
        <v/>
      </c>
      <c r="AB12" s="123" t="str">
        <f>IF(ISNA(VLOOKUP(AA12,'Plan complet'!AA19:AB19,2,0)),"",(VLOOKUP(AA12,'Plan complet'!AA19:AB19,2,0)))</f>
        <v/>
      </c>
      <c r="AC12" s="123" t="str">
        <f>IF(ISNA(VLOOKUP(AB12,'Plan complet'!AB19:AC19,2,0)),"",(VLOOKUP(AB12,'Plan complet'!AB19:AC19,2,0)))</f>
        <v/>
      </c>
      <c r="AD12" s="123">
        <f>IF(ISNA(VLOOKUP(AC12,'Plan complet'!AC19:AD19,2,0)),"",(VLOOKUP(AC12,'Plan complet'!AC19:AD19,2,0)))</f>
        <v>0</v>
      </c>
      <c r="AE12" s="115" t="str">
        <f>IF(ISNA(VLOOKUP(AD12,'Plan complet'!AD19:AE19,2,0)),"",(VLOOKUP(AD12,'Plan complet'!AD19:AE19,2,0)))</f>
        <v/>
      </c>
      <c r="AF12" s="123" t="str">
        <f>IF(ISNA(VLOOKUP(AE12,'Plan complet'!AE19:AF19,2,0)),"",(VLOOKUP(AE12,'Plan complet'!AE19:AF19,2,0)))</f>
        <v/>
      </c>
      <c r="AG12" s="123" t="str">
        <f>IF(ISNA(VLOOKUP(AF12,'Plan complet'!AF19:AG19,2,0)),"",(VLOOKUP(AF12,'Plan complet'!AF19:AG19,2,0)))</f>
        <v/>
      </c>
      <c r="AH12" s="123" t="str">
        <f>IF(ISNA(VLOOKUP(AG12,'Plan complet'!AG19:AH19,2,0)),"",(VLOOKUP(AG12,'Plan complet'!AG19:AH19,2,0)))</f>
        <v/>
      </c>
      <c r="AI12" s="123">
        <f>IF(ISNA(VLOOKUP(AH12,'Plan complet'!AH19:AI19,2,0)),"",(VLOOKUP(AH12,'Plan complet'!AH19:AI19,2,0)))</f>
        <v>0</v>
      </c>
      <c r="AJ12" s="115" t="str">
        <f>IF(ISNA(VLOOKUP(AI12,'Plan complet'!AI19:AJ19,2,0)),"",(VLOOKUP(AI12,'Plan complet'!AI19:AJ19,2,0)))</f>
        <v/>
      </c>
      <c r="AK12" s="21"/>
      <c r="AL12" s="22"/>
      <c r="AM12" s="23" t="s">
        <v>380</v>
      </c>
      <c r="AN12" s="21"/>
      <c r="AO12" s="115"/>
      <c r="AP12" s="21"/>
      <c r="AQ12" s="22"/>
      <c r="AR12" s="23" t="s">
        <v>380</v>
      </c>
      <c r="AS12" s="21"/>
      <c r="AT12" s="115"/>
      <c r="AU12" s="21"/>
      <c r="AV12" s="22"/>
      <c r="AW12" s="23" t="s">
        <v>380</v>
      </c>
      <c r="AX12" s="21"/>
      <c r="AY12" s="115"/>
      <c r="AZ12" s="21"/>
      <c r="BA12" s="22"/>
      <c r="BB12" s="23" t="s">
        <v>380</v>
      </c>
      <c r="BC12" s="21"/>
      <c r="BD12" s="115"/>
      <c r="BE12" s="27" t="s">
        <v>47</v>
      </c>
      <c r="BF12" s="21"/>
      <c r="BG12" s="21"/>
      <c r="BH12" s="21"/>
      <c r="BI12" s="21"/>
      <c r="BJ12" s="21"/>
      <c r="BK12" s="21"/>
      <c r="BL12" s="44"/>
      <c r="BM12" s="44"/>
      <c r="BN12" s="44"/>
      <c r="BO12" s="44"/>
    </row>
    <row r="13" spans="1:74" s="28" customFormat="1" ht="50.1" customHeight="1">
      <c r="A13" s="120" t="s">
        <v>129</v>
      </c>
      <c r="B13" s="14">
        <f t="shared" si="0"/>
        <v>0</v>
      </c>
      <c r="C13" s="60" t="s">
        <v>41</v>
      </c>
      <c r="D13" s="60" t="s">
        <v>41</v>
      </c>
      <c r="E13" s="15" t="s">
        <v>93</v>
      </c>
      <c r="F13" s="16" t="s">
        <v>42</v>
      </c>
      <c r="G13" s="125" t="s">
        <v>130</v>
      </c>
      <c r="H13" s="132" t="s">
        <v>131</v>
      </c>
      <c r="I13" s="125" t="s">
        <v>132</v>
      </c>
      <c r="J13" s="135" t="s">
        <v>133</v>
      </c>
      <c r="K13" s="123">
        <f>IF(ISNA(VLOOKUP(J13,'Plan complet'!J20:K20,2,0)),"",(VLOOKUP(J13,'Plan complet'!J20:K20,2,0)))</f>
        <v>0</v>
      </c>
      <c r="L13" s="123" t="str">
        <f>IF(ISNA(VLOOKUP(K13,'Plan complet'!K20:L20,2,0)),"",(VLOOKUP(K13,'Plan complet'!K20:L20,2,0)))</f>
        <v/>
      </c>
      <c r="M13" s="123" t="str">
        <f>IF(ISNA(VLOOKUP(L13,'Plan complet'!L20:M20,2,0)),"",(VLOOKUP(L13,'Plan complet'!L20:M20,2,0)))</f>
        <v/>
      </c>
      <c r="N13" s="123" t="str">
        <f>IF(ISNA(VLOOKUP(M13,'Plan complet'!M20:N20,2,0)),"",(VLOOKUP(M13,'Plan complet'!M20:N20,2,0)))</f>
        <v/>
      </c>
      <c r="O13" s="123" t="str">
        <f>IF(ISNA(VLOOKUP(N13,'Plan complet'!N20:O20,2,0)),"",(VLOOKUP(N13,'Plan complet'!N20:O20,2,0)))</f>
        <v/>
      </c>
      <c r="P13" s="115" t="str">
        <f>IF(ISNA(VLOOKUP(O13,'Plan complet'!O20:P20,2,0)),"",(VLOOKUP(O13,'Plan complet'!O20:P20,2,0)))</f>
        <v/>
      </c>
      <c r="Q13" s="123" t="str">
        <f>IF(ISNA(VLOOKUP(P13,'Plan complet'!P20:Q20,2,0)),"",(VLOOKUP(P13,'Plan complet'!P20:Q20,2,0)))</f>
        <v/>
      </c>
      <c r="R13" s="123" t="str">
        <f>IF(ISNA(VLOOKUP(Q13,'Plan complet'!Q20:R20,2,0)),"",(VLOOKUP(Q13,'Plan complet'!Q20:R20,2,0)))</f>
        <v/>
      </c>
      <c r="S13" s="123" t="str">
        <f>IF(ISNA(VLOOKUP(R13,'Plan complet'!R20:S20,2,0)),"",(VLOOKUP(R13,'Plan complet'!R20:S20,2,0)))</f>
        <v/>
      </c>
      <c r="T13" s="123" t="str">
        <f>IF(ISNA(VLOOKUP(S13,'Plan complet'!S20:T20,2,0)),"",(VLOOKUP(S13,'Plan complet'!S20:T20,2,0)))</f>
        <v/>
      </c>
      <c r="U13" s="115" t="str">
        <f>IF(ISNA(VLOOKUP(T13,'Plan complet'!T20:U20,2,0)),"",(VLOOKUP(T13,'Plan complet'!T20:U20,2,0)))</f>
        <v/>
      </c>
      <c r="V13" s="123" t="str">
        <f>IF(ISNA(VLOOKUP(U13,'Plan complet'!U20:V20,2,0)),"",(VLOOKUP(U13,'Plan complet'!U20:V20,2,0)))</f>
        <v/>
      </c>
      <c r="W13" s="123" t="str">
        <f>IF(ISNA(VLOOKUP(V13,'Plan complet'!V20:W20,2,0)),"",(VLOOKUP(V13,'Plan complet'!V20:W20,2,0)))</f>
        <v/>
      </c>
      <c r="X13" s="123" t="str">
        <f>IF(ISNA(VLOOKUP(W13,'Plan complet'!W20:X20,2,0)),"",(VLOOKUP(W13,'Plan complet'!W20:X20,2,0)))</f>
        <v/>
      </c>
      <c r="Y13" s="123" t="str">
        <f>IF(ISNA(VLOOKUP(X13,'Plan complet'!X20:Y20,2,0)),"",(VLOOKUP(X13,'Plan complet'!X20:Y20,2,0)))</f>
        <v/>
      </c>
      <c r="Z13" s="115" t="str">
        <f>IF(ISNA(VLOOKUP(Y13,'Plan complet'!Y20:Z20,2,0)),"",(VLOOKUP(Y13,'Plan complet'!Y20:Z20,2,0)))</f>
        <v/>
      </c>
      <c r="AA13" s="123" t="str">
        <f>IF(ISNA(VLOOKUP(Z13,'Plan complet'!Z20:AA20,2,0)),"",(VLOOKUP(Z13,'Plan complet'!Z20:AA20,2,0)))</f>
        <v/>
      </c>
      <c r="AB13" s="123" t="str">
        <f>IF(ISNA(VLOOKUP(AA13,'Plan complet'!AA20:AB20,2,0)),"",(VLOOKUP(AA13,'Plan complet'!AA20:AB20,2,0)))</f>
        <v/>
      </c>
      <c r="AC13" s="123" t="str">
        <f>IF(ISNA(VLOOKUP(AB13,'Plan complet'!AB20:AC20,2,0)),"",(VLOOKUP(AB13,'Plan complet'!AB20:AC20,2,0)))</f>
        <v/>
      </c>
      <c r="AD13" s="123" t="str">
        <f>IF(ISNA(VLOOKUP(AC13,'Plan complet'!AC20:AD20,2,0)),"",(VLOOKUP(AC13,'Plan complet'!AC20:AD20,2,0)))</f>
        <v/>
      </c>
      <c r="AE13" s="115" t="str">
        <f>IF(ISNA(VLOOKUP(AD13,'Plan complet'!AD20:AE20,2,0)),"",(VLOOKUP(AD13,'Plan complet'!AD20:AE20,2,0)))</f>
        <v/>
      </c>
      <c r="AF13" s="123" t="str">
        <f>IF(ISNA(VLOOKUP(AE13,'Plan complet'!AE20:AF20,2,0)),"",(VLOOKUP(AE13,'Plan complet'!AE20:AF20,2,0)))</f>
        <v/>
      </c>
      <c r="AG13" s="123" t="str">
        <f>IF(ISNA(VLOOKUP(AF13,'Plan complet'!AF20:AG20,2,0)),"",(VLOOKUP(AF13,'Plan complet'!AF20:AG20,2,0)))</f>
        <v/>
      </c>
      <c r="AH13" s="123" t="str">
        <f>IF(ISNA(VLOOKUP(AG13,'Plan complet'!AG20:AH20,2,0)),"",(VLOOKUP(AG13,'Plan complet'!AG20:AH20,2,0)))</f>
        <v/>
      </c>
      <c r="AI13" s="123" t="str">
        <f>IF(ISNA(VLOOKUP(AH13,'Plan complet'!AH20:AI20,2,0)),"",(VLOOKUP(AH13,'Plan complet'!AH20:AI20,2,0)))</f>
        <v/>
      </c>
      <c r="AJ13" s="115" t="str">
        <f>IF(ISNA(VLOOKUP(AI13,'Plan complet'!AI20:AJ20,2,0)),"",(VLOOKUP(AI13,'Plan complet'!AI20:AJ20,2,0)))</f>
        <v/>
      </c>
      <c r="AK13" s="21"/>
      <c r="AL13" s="22"/>
      <c r="AM13" s="23"/>
      <c r="AN13" s="21"/>
      <c r="AO13" s="115"/>
      <c r="AP13" s="21"/>
      <c r="AQ13" s="22"/>
      <c r="AR13" s="23"/>
      <c r="AS13" s="21"/>
      <c r="AT13" s="115"/>
      <c r="AU13" s="21"/>
      <c r="AV13" s="22"/>
      <c r="AW13" s="23"/>
      <c r="AX13" s="21"/>
      <c r="AY13" s="115"/>
      <c r="AZ13" s="21"/>
      <c r="BA13" s="22"/>
      <c r="BB13" s="23"/>
      <c r="BC13" s="21"/>
      <c r="BD13" s="115"/>
      <c r="BE13" s="27" t="s">
        <v>47</v>
      </c>
      <c r="BF13" s="21"/>
      <c r="BG13" s="21"/>
      <c r="BH13" s="21"/>
      <c r="BI13" s="21"/>
      <c r="BJ13" s="21"/>
      <c r="BK13" s="21"/>
    </row>
    <row r="14" spans="1:74" s="28" customFormat="1" ht="39.6">
      <c r="A14" s="120" t="s">
        <v>134</v>
      </c>
      <c r="B14" s="14">
        <f t="shared" si="0"/>
        <v>0</v>
      </c>
      <c r="C14" s="15" t="s">
        <v>41</v>
      </c>
      <c r="D14" s="15" t="s">
        <v>41</v>
      </c>
      <c r="E14" s="15" t="s">
        <v>93</v>
      </c>
      <c r="F14" s="16" t="s">
        <v>42</v>
      </c>
      <c r="G14" s="130" t="s">
        <v>122</v>
      </c>
      <c r="H14" s="125" t="str">
        <f>VLOOKUP(G14, 'Plan complet'!G17:H18,2,0)</f>
        <v>1HYDE41A.doc (1/9/15)</v>
      </c>
      <c r="I14" s="125" t="str">
        <f>VLOOKUP(H14, 'Plan complet'!H17:I18,2,0)</f>
        <v>D.3.2 : Préparation de l'acide chlorhydrique 5N</v>
      </c>
      <c r="J14" s="131" t="str">
        <f>VLOOKUP(I14, 'Plan complet'!I17:J18,2,0)</f>
        <v>Addition HCl par canalisation de chargement équipé de filtre RE111-FC01</v>
      </c>
      <c r="K14" s="123">
        <f>IF(ISNA(VLOOKUP(J14, 'Plan complet'!J17:K18,2,0)),"",VLOOKUP(J14, 'Plan complet'!J17:K18,2,0))</f>
        <v>0</v>
      </c>
      <c r="L14" s="123" t="str">
        <f>IF(ISNA(VLOOKUP(K14, 'Plan complet'!K17:L18,2,0)),"",VLOOKUP(K14, 'Plan complet'!K17:L18,2,0))</f>
        <v/>
      </c>
      <c r="M14" s="25" t="str">
        <f>IF(ISNA(VLOOKUP(L14, 'Plan complet'!L17:M18,2,0)),"",VLOOKUP(L14, 'Plan complet'!L17:M18,2,0))</f>
        <v/>
      </c>
      <c r="N14" s="23" t="str">
        <f>IF(ISNA(VLOOKUP(M14, 'Plan complet'!M17:N18,2,0)),"",VLOOKUP(M14, 'Plan complet'!M17:N18,2,0))</f>
        <v/>
      </c>
      <c r="O14" s="27" t="str">
        <f>IF(ISNA(VLOOKUP(N14, 'Plan complet'!N17:O18,2,0)),"",VLOOKUP(N14, 'Plan complet'!N17:O18,2,0))</f>
        <v/>
      </c>
      <c r="P14" s="115" t="str">
        <f>IF(ISNA(VLOOKUP(O14, 'Plan complet'!O17:P18,2,0)),"",VLOOKUP(O14, 'Plan complet'!O17:P18,2,0))</f>
        <v/>
      </c>
      <c r="Q14" s="25" t="str">
        <f>IF(ISNA(VLOOKUP(P14, 'Plan complet'!P17:Q18,2,0)),"",VLOOKUP(P14, 'Plan complet'!P17:Q18,2,0))</f>
        <v/>
      </c>
      <c r="R14" s="25" t="str">
        <f>IF(ISNA(VLOOKUP(Q14, 'Plan complet'!Q17:R18,2,0)),"",VLOOKUP(Q14, 'Plan complet'!Q17:R18,2,0))</f>
        <v/>
      </c>
      <c r="S14" s="23" t="str">
        <f>IF(ISNA(VLOOKUP(R14, 'Plan complet'!R17:S18,2,0)),"",VLOOKUP(R14, 'Plan complet'!R17:S18,2,0))</f>
        <v/>
      </c>
      <c r="T14" s="27" t="str">
        <f>IF(ISNA(VLOOKUP(S14, 'Plan complet'!S17:T18,2,0)),"",VLOOKUP(S14, 'Plan complet'!S17:T18,2,0))</f>
        <v/>
      </c>
      <c r="U14" s="115" t="str">
        <f>IF(ISNA(VLOOKUP(T14, 'Plan complet'!T17:U18,2,0)),"",VLOOKUP(T14, 'Plan complet'!T17:U18,2,0))</f>
        <v/>
      </c>
      <c r="V14" s="123" t="str">
        <f>IF(ISNA(VLOOKUP(U14, 'Plan complet'!U17:V18,2,0)),"",VLOOKUP(U14, 'Plan complet'!U17:V18,2,0))</f>
        <v/>
      </c>
      <c r="W14" s="123" t="str">
        <f>IF(ISNA(VLOOKUP(V14, 'Plan complet'!V17:W18,2,0)),"",VLOOKUP(V14, 'Plan complet'!V17:W18,2,0))</f>
        <v/>
      </c>
      <c r="X14" s="123" t="str">
        <f>IF(ISNA(VLOOKUP(W14, 'Plan complet'!W17:X18,2,0)),"",VLOOKUP(W14, 'Plan complet'!W17:X18,2,0))</f>
        <v/>
      </c>
      <c r="Y14" s="123" t="str">
        <f>IF(ISNA(VLOOKUP(X14, 'Plan complet'!X17:Y18,2,0)),"",VLOOKUP(X14, 'Plan complet'!X17:Y18,2,0))</f>
        <v/>
      </c>
      <c r="Z14" s="115" t="str">
        <f>IF(ISNA(VLOOKUP(Y14, 'Plan complet'!Y17:Z18,2,0)),"",VLOOKUP(Y14, 'Plan complet'!Y17:Z18,2,0))</f>
        <v/>
      </c>
      <c r="AA14" s="123" t="str">
        <f>IF(ISNA(VLOOKUP(Z14, 'Plan complet'!Z17:AA18,2,0)),"",VLOOKUP(Z14, 'Plan complet'!Z17:AA18,2,0))</f>
        <v/>
      </c>
      <c r="AB14" s="123" t="str">
        <f>IF(ISNA(VLOOKUP(AA14, 'Plan complet'!AA17:AB18,2,0)),"",VLOOKUP(AA14, 'Plan complet'!AA17:AB18,2,0))</f>
        <v/>
      </c>
      <c r="AC14" s="123" t="str">
        <f>IF(ISNA(VLOOKUP(AB14, 'Plan complet'!AB17:AC18,2,0)),"",VLOOKUP(AB14, 'Plan complet'!AB17:AC18,2,0))</f>
        <v/>
      </c>
      <c r="AD14" s="123" t="str">
        <f>IF(ISNA(VLOOKUP(AC14, 'Plan complet'!AC17:AD18,2,0)),"",VLOOKUP(AC14, 'Plan complet'!AC17:AD18,2,0))</f>
        <v/>
      </c>
      <c r="AE14" s="115" t="str">
        <f>IF(ISNA(VLOOKUP(AD14, 'Plan complet'!AD17:AE18,2,0)),"",VLOOKUP(AD14, 'Plan complet'!AD17:AE18,2,0))</f>
        <v/>
      </c>
      <c r="AF14" s="123" t="str">
        <f>IF(ISNA(VLOOKUP(AE14, 'Plan complet'!AE17:AF18,2,0)),"",VLOOKUP(AE14, 'Plan complet'!AE17:AF18,2,0))</f>
        <v/>
      </c>
      <c r="AG14" s="123" t="str">
        <f>IF(ISNA(VLOOKUP(AF14, 'Plan complet'!AF17:AG18,2,0)),"",VLOOKUP(AF14, 'Plan complet'!AF17:AG18,2,0))</f>
        <v/>
      </c>
      <c r="AH14" s="123" t="str">
        <f>IF(ISNA(VLOOKUP(AG14, 'Plan complet'!AG17:AH18,2,0)),"",VLOOKUP(AG14, 'Plan complet'!AG17:AH18,2,0))</f>
        <v/>
      </c>
      <c r="AI14" s="123" t="str">
        <f>IF(ISNA(VLOOKUP(AH14, 'Plan complet'!AH17:AI18,2,0)),"",VLOOKUP(AH14, 'Plan complet'!AH17:AI18,2,0))</f>
        <v/>
      </c>
      <c r="AJ14" s="115" t="str">
        <f>IF(ISNA(VLOOKUP(AI14, 'Plan complet'!AI17:AJ18,2,0)),"",VLOOKUP(AI14, 'Plan complet'!AI17:AJ18,2,0))</f>
        <v/>
      </c>
      <c r="AK14" s="21"/>
      <c r="AL14" s="22"/>
      <c r="AM14" s="23" t="s">
        <v>380</v>
      </c>
      <c r="AN14" s="21"/>
      <c r="AO14" s="115"/>
      <c r="AP14" s="21"/>
      <c r="AQ14" s="22"/>
      <c r="AR14" s="23" t="s">
        <v>380</v>
      </c>
      <c r="AS14" s="21"/>
      <c r="AT14" s="115"/>
      <c r="AU14" s="21"/>
      <c r="AV14" s="22"/>
      <c r="AW14" s="23" t="s">
        <v>380</v>
      </c>
      <c r="AX14" s="21"/>
      <c r="AY14" s="115"/>
      <c r="AZ14" s="21"/>
      <c r="BA14" s="22"/>
      <c r="BB14" s="23" t="s">
        <v>380</v>
      </c>
      <c r="BC14" s="21"/>
      <c r="BD14" s="115"/>
      <c r="BE14" s="27" t="s">
        <v>47</v>
      </c>
      <c r="BF14" s="21"/>
      <c r="BG14" s="21"/>
      <c r="BH14" s="21"/>
      <c r="BI14" s="21"/>
      <c r="BJ14" s="21"/>
      <c r="BK14" s="21"/>
      <c r="BL14" s="44"/>
      <c r="BM14" s="44"/>
      <c r="BN14" s="44"/>
      <c r="BO14" s="44"/>
    </row>
    <row r="15" spans="1:74" s="28" customFormat="1" ht="28.5" customHeight="1">
      <c r="A15" s="120" t="s">
        <v>143</v>
      </c>
      <c r="B15" s="14">
        <f t="shared" si="0"/>
        <v>0</v>
      </c>
      <c r="C15" s="15" t="s">
        <v>41</v>
      </c>
      <c r="D15" s="15" t="s">
        <v>41</v>
      </c>
      <c r="E15" s="15" t="s">
        <v>93</v>
      </c>
      <c r="F15" s="16" t="s">
        <v>42</v>
      </c>
      <c r="G15" s="125" t="s">
        <v>144</v>
      </c>
      <c r="H15" s="133" t="s">
        <v>145</v>
      </c>
      <c r="I15" s="133" t="s">
        <v>385</v>
      </c>
      <c r="J15" s="57" t="s">
        <v>386</v>
      </c>
      <c r="K15" s="27" t="str">
        <f>IF(ISNA(VLOOKUP(J15,'Plan complet'!J23:K23,2,0)),"",(VLOOKUP(J15,'Plan complet'!J23:K23,2,0)))</f>
        <v/>
      </c>
      <c r="L15" s="27" t="str">
        <f>IF(ISNA(VLOOKUP(K15,'Plan complet'!K23:L23,2,0)),"",(VLOOKUP(K15,'Plan complet'!K23:L23,2,0)))</f>
        <v/>
      </c>
      <c r="M15" s="27" t="str">
        <f>IF(ISNA(VLOOKUP(L15,'Plan complet'!L23:M23,2,0)),"",(VLOOKUP(L15,'Plan complet'!L23:M23,2,0)))</f>
        <v/>
      </c>
      <c r="N15" s="27" t="str">
        <f>IF(ISNA(VLOOKUP(M15,'Plan complet'!M23:N23,2,0)),"",(VLOOKUP(M15,'Plan complet'!M23:N23,2,0)))</f>
        <v/>
      </c>
      <c r="O15" s="27" t="str">
        <f>IF(ISNA(VLOOKUP(N15,'Plan complet'!N23:O23,2,0)),"",(VLOOKUP(N15,'Plan complet'!N23:O23,2,0)))</f>
        <v/>
      </c>
      <c r="P15" s="115" t="str">
        <f>IF(ISNA(VLOOKUP(O15,'Plan complet'!O23:P23,2,0)),"",(VLOOKUP(O15,'Plan complet'!O23:P23,2,0)))</f>
        <v/>
      </c>
      <c r="Q15" s="27" t="str">
        <f>IF(ISNA(VLOOKUP(P15,'Plan complet'!P23:Q23,2,0)),"",(VLOOKUP(P15,'Plan complet'!P23:Q23,2,0)))</f>
        <v/>
      </c>
      <c r="R15" s="27" t="str">
        <f>IF(ISNA(VLOOKUP(Q15,'Plan complet'!Q23:R23,2,0)),"",(VLOOKUP(Q15,'Plan complet'!Q23:R23,2,0)))</f>
        <v/>
      </c>
      <c r="S15" s="27" t="str">
        <f>IF(ISNA(VLOOKUP(R15,'Plan complet'!R23:S23,2,0)),"",(VLOOKUP(R15,'Plan complet'!R23:S23,2,0)))</f>
        <v/>
      </c>
      <c r="T15" s="27" t="str">
        <f>IF(ISNA(VLOOKUP(S15,'Plan complet'!S23:T23,2,0)),"",(VLOOKUP(S15,'Plan complet'!S23:T23,2,0)))</f>
        <v/>
      </c>
      <c r="U15" s="115" t="str">
        <f>IF(ISNA(VLOOKUP(T15,'Plan complet'!T23:U23,2,0)),"",(VLOOKUP(T15,'Plan complet'!T23:U23,2,0)))</f>
        <v/>
      </c>
      <c r="V15" s="123" t="str">
        <f>IF(ISNA(VLOOKUP(U15,'Plan complet'!U23:V23,2,0)),"",(VLOOKUP(U15,'Plan complet'!U23:V23,2,0)))</f>
        <v/>
      </c>
      <c r="W15" s="123" t="str">
        <f>IF(ISNA(VLOOKUP(V15,'Plan complet'!V23:W23,2,0)),"",(VLOOKUP(V15,'Plan complet'!V23:W23,2,0)))</f>
        <v/>
      </c>
      <c r="X15" s="123" t="str">
        <f>IF(ISNA(VLOOKUP(W15,'Plan complet'!W23:X23,2,0)),"",(VLOOKUP(W15,'Plan complet'!W23:X23,2,0)))</f>
        <v/>
      </c>
      <c r="Y15" s="123">
        <f>IF(ISNA(VLOOKUP(X15,'Plan complet'!X23:Y23,2,0)),"",(VLOOKUP(X15,'Plan complet'!X23:Y23,2,0)))</f>
        <v>0</v>
      </c>
      <c r="Z15" s="115" t="str">
        <f>IF(ISNA(VLOOKUP(Y15,'Plan complet'!Y23:Z23,2,0)),"",(VLOOKUP(Y15,'Plan complet'!Y23:Z23,2,0)))</f>
        <v/>
      </c>
      <c r="AA15" s="123" t="str">
        <f>IF(ISNA(VLOOKUP(Z15,'Plan complet'!Z23:AA23,2,0)),"",(VLOOKUP(Z15,'Plan complet'!Z23:AA23,2,0)))</f>
        <v/>
      </c>
      <c r="AB15" s="123" t="str">
        <f>IF(ISNA(VLOOKUP(AA15,'Plan complet'!AA23:AB23,2,0)),"",(VLOOKUP(AA15,'Plan complet'!AA23:AB23,2,0)))</f>
        <v/>
      </c>
      <c r="AC15" s="123" t="str">
        <f>IF(ISNA(VLOOKUP(AB15,'Plan complet'!AB23:AC23,2,0)),"",(VLOOKUP(AB15,'Plan complet'!AB23:AC23,2,0)))</f>
        <v/>
      </c>
      <c r="AD15" s="123">
        <f>IF(ISNA(VLOOKUP(AC15,'Plan complet'!AC23:AD23,2,0)),"",(VLOOKUP(AC15,'Plan complet'!AC23:AD23,2,0)))</f>
        <v>0</v>
      </c>
      <c r="AE15" s="115" t="str">
        <f>IF(ISNA(VLOOKUP(AD15,'Plan complet'!AD23:AE23,2,0)),"",(VLOOKUP(AD15,'Plan complet'!AD23:AE23,2,0)))</f>
        <v/>
      </c>
      <c r="AF15" s="123" t="str">
        <f>IF(ISNA(VLOOKUP(AE15,'Plan complet'!AE23:AF23,2,0)),"",(VLOOKUP(AE15,'Plan complet'!AE23:AF23,2,0)))</f>
        <v/>
      </c>
      <c r="AG15" s="123" t="str">
        <f>IF(ISNA(VLOOKUP(AF15,'Plan complet'!AF23:AG23,2,0)),"",(VLOOKUP(AF15,'Plan complet'!AF23:AG23,2,0)))</f>
        <v/>
      </c>
      <c r="AH15" s="123" t="str">
        <f>IF(ISNA(VLOOKUP(AG15,'Plan complet'!AG23:AH23,2,0)),"",(VLOOKUP(AG15,'Plan complet'!AG23:AH23,2,0)))</f>
        <v/>
      </c>
      <c r="AI15" s="123">
        <f>IF(ISNA(VLOOKUP(AH15,'Plan complet'!AH23:AI23,2,0)),"",(VLOOKUP(AH15,'Plan complet'!AH23:AI23,2,0)))</f>
        <v>0</v>
      </c>
      <c r="AJ15" s="115" t="str">
        <f>IF(ISNA(VLOOKUP(AI15,'Plan complet'!AI23:AJ23,2,0)),"",(VLOOKUP(AI15,'Plan complet'!AI23:AJ23,2,0)))</f>
        <v/>
      </c>
      <c r="AK15" s="21"/>
      <c r="AL15" s="22"/>
      <c r="AM15" s="23" t="s">
        <v>380</v>
      </c>
      <c r="AN15" s="21"/>
      <c r="AO15" s="115"/>
      <c r="AP15" s="21"/>
      <c r="AQ15" s="22"/>
      <c r="AR15" s="23" t="s">
        <v>380</v>
      </c>
      <c r="AS15" s="21"/>
      <c r="AT15" s="115"/>
      <c r="AU15" s="21"/>
      <c r="AV15" s="22"/>
      <c r="AW15" s="23" t="s">
        <v>380</v>
      </c>
      <c r="AX15" s="21"/>
      <c r="AY15" s="115"/>
      <c r="AZ15" s="21"/>
      <c r="BA15" s="22"/>
      <c r="BB15" s="23" t="s">
        <v>380</v>
      </c>
      <c r="BC15" s="21"/>
      <c r="BD15" s="115"/>
      <c r="BE15" s="27" t="s">
        <v>47</v>
      </c>
      <c r="BF15" s="21"/>
      <c r="BG15" s="21"/>
      <c r="BH15" s="21"/>
      <c r="BI15" s="21"/>
      <c r="BJ15" s="21"/>
      <c r="BK15" s="21"/>
    </row>
    <row r="16" spans="1:74" s="56" customFormat="1" ht="50.1" customHeight="1">
      <c r="A16" s="136" t="s">
        <v>148</v>
      </c>
      <c r="B16" s="112">
        <f>IF(ISNA(MAX(W16,AA16,AF16,AK16,AP16,AU16,AZ16,BE16,BJ16)),"",MAX(W16,AA16,AF16,AK16,AP16,AU16,AZ16,BE16,BJ16))</f>
        <v>40659</v>
      </c>
      <c r="C16" s="46" t="s">
        <v>53</v>
      </c>
      <c r="D16" s="46">
        <v>2</v>
      </c>
      <c r="E16" s="46" t="s">
        <v>285</v>
      </c>
      <c r="F16" s="16" t="s">
        <v>42</v>
      </c>
      <c r="G16" s="137" t="s">
        <v>160</v>
      </c>
      <c r="H16" s="53" t="str">
        <f>VLOOKUP(G16,'Plan complet'!G24:H29,2,0)</f>
        <v xml:space="preserve">1TOCO100.doc (28/2/12)   </v>
      </c>
      <c r="I16" s="53" t="str">
        <f>VLOOKUP(H16,'Plan complet'!H24:I29,2,0)</f>
        <v>D.1 Mise en solution
D.2 Réaction de couplage</v>
      </c>
      <c r="J16" s="138" t="str">
        <f>VLOOKUP(I16,'Plan complet'!I24:J29,2,0)</f>
        <v>Chargement, rinçage et prise d'echantillons</v>
      </c>
      <c r="K16" s="21" t="s">
        <v>153</v>
      </c>
      <c r="L16" s="21" t="s">
        <v>76</v>
      </c>
      <c r="M16" s="22">
        <v>40108</v>
      </c>
      <c r="N16" s="23">
        <v>2009</v>
      </c>
      <c r="O16" s="21">
        <v>30.2</v>
      </c>
      <c r="P16" s="24">
        <v>0.16966292134831459</v>
      </c>
      <c r="Q16" s="18" t="s">
        <v>76</v>
      </c>
      <c r="R16" s="25">
        <v>40108</v>
      </c>
      <c r="S16" s="23">
        <f>IF(R16="","",YEAR(R16))</f>
        <v>2009</v>
      </c>
      <c r="T16" s="27">
        <v>35.4</v>
      </c>
      <c r="U16" s="24">
        <v>0.19887640449438201</v>
      </c>
      <c r="V16" s="21" t="s">
        <v>154</v>
      </c>
      <c r="W16" s="22">
        <v>40659</v>
      </c>
      <c r="X16" s="23">
        <v>2011</v>
      </c>
      <c r="Y16" s="21">
        <v>3.04</v>
      </c>
      <c r="Z16" s="24">
        <f>Y16/178</f>
        <v>1.707865168539326E-2</v>
      </c>
      <c r="AA16" s="21" t="s">
        <v>85</v>
      </c>
      <c r="AB16" s="22">
        <v>40659</v>
      </c>
      <c r="AC16" s="23">
        <v>2011</v>
      </c>
      <c r="AD16" s="21">
        <v>20</v>
      </c>
      <c r="AE16" s="24">
        <v>0.11235955056179775</v>
      </c>
      <c r="AF16" s="18" t="s">
        <v>154</v>
      </c>
      <c r="AG16" s="26">
        <v>40659</v>
      </c>
      <c r="AH16" s="23">
        <f>IF(AG16="","",YEAR(AG16))</f>
        <v>2011</v>
      </c>
      <c r="AI16" s="27">
        <v>3.04</v>
      </c>
      <c r="AJ16" s="24">
        <v>1.707865168539326E-2</v>
      </c>
      <c r="AK16" s="52"/>
      <c r="AL16" s="53" t="s">
        <v>380</v>
      </c>
      <c r="AM16" s="49"/>
      <c r="AN16" s="139"/>
      <c r="AO16" s="49"/>
      <c r="AP16" s="52"/>
      <c r="AQ16" s="53" t="s">
        <v>380</v>
      </c>
      <c r="AR16" s="49"/>
      <c r="AS16" s="139"/>
      <c r="AT16" s="49"/>
      <c r="AU16" s="52"/>
      <c r="AV16" s="53" t="s">
        <v>380</v>
      </c>
      <c r="AW16" s="49"/>
      <c r="AX16" s="139"/>
      <c r="AY16" s="49"/>
      <c r="AZ16" s="52"/>
      <c r="BA16" s="53" t="s">
        <v>380</v>
      </c>
      <c r="BB16" s="49"/>
      <c r="BC16" s="139"/>
      <c r="BD16" s="49"/>
      <c r="BE16" s="52"/>
      <c r="BF16" s="53" t="s">
        <v>380</v>
      </c>
      <c r="BG16" s="49"/>
      <c r="BH16" s="139"/>
      <c r="BI16" s="49"/>
      <c r="BJ16" s="52"/>
      <c r="BK16" s="53" t="s">
        <v>380</v>
      </c>
      <c r="BL16" s="49"/>
      <c r="BM16" s="139"/>
      <c r="BN16" s="27" t="s">
        <v>47</v>
      </c>
      <c r="BO16" s="21"/>
      <c r="BP16" s="21"/>
      <c r="BQ16" s="21"/>
      <c r="BR16" s="21"/>
      <c r="BS16" s="21"/>
      <c r="BT16" s="21"/>
    </row>
    <row r="17" spans="1:74" s="28" customFormat="1" ht="68.25" customHeight="1">
      <c r="A17" s="120" t="s">
        <v>177</v>
      </c>
      <c r="B17" s="14">
        <f t="shared" ref="B17:B30" si="1">IF(ISNA(MAX(M17,R17,W17,AB17,AG17,AL17,AQ17,AV17,BA17)),"",MAX(M17,R17,W17,AB17,AG17,AL17,AQ17,AV17,BA17))</f>
        <v>0</v>
      </c>
      <c r="C17" s="15" t="s">
        <v>41</v>
      </c>
      <c r="D17" s="15" t="s">
        <v>41</v>
      </c>
      <c r="E17" s="15" t="s">
        <v>93</v>
      </c>
      <c r="F17" s="16" t="s">
        <v>42</v>
      </c>
      <c r="G17" s="122" t="s">
        <v>135</v>
      </c>
      <c r="H17" s="125" t="s">
        <v>136</v>
      </c>
      <c r="I17" s="140" t="s">
        <v>178</v>
      </c>
      <c r="J17" s="57" t="s">
        <v>179</v>
      </c>
      <c r="K17" s="123">
        <f>IF(ISNA(VLOOKUP(J17,'Plan complet'!J30:K30,2,0)),"",(VLOOKUP(J17,'Plan complet'!J30:K30,2,0)))</f>
        <v>0</v>
      </c>
      <c r="L17" s="21" t="str">
        <f>IF(ISNA(VLOOKUP(K17,'Plan complet'!K30:L30,2,0)),"",(VLOOKUP(K17,'Plan complet'!K30:L30,2,0)))</f>
        <v/>
      </c>
      <c r="M17" s="21" t="str">
        <f>IF(ISNA(VLOOKUP(L17,'Plan complet'!L30:M30,2,0)),"",(VLOOKUP(L17,'Plan complet'!L30:M30,2,0)))</f>
        <v/>
      </c>
      <c r="N17" s="21" t="str">
        <f>IF(ISNA(VLOOKUP(M17,'Plan complet'!M30:N30,2,0)),"",(VLOOKUP(M17,'Plan complet'!M30:N30,2,0)))</f>
        <v/>
      </c>
      <c r="O17" s="21" t="str">
        <f>IF(ISNA(VLOOKUP(N17,'Plan complet'!N30:O30,2,0)),"",(VLOOKUP(N17,'Plan complet'!N30:O30,2,0)))</f>
        <v/>
      </c>
      <c r="P17" s="24" t="str">
        <f>IF(ISNA(VLOOKUP(O17,'Plan complet'!O30:P30,2,0)),"",(VLOOKUP(O17,'Plan complet'!O30:P30,2,0)))</f>
        <v/>
      </c>
      <c r="Q17" s="21" t="str">
        <f>IF(ISNA(VLOOKUP(P17,'Plan complet'!P30:Q30,2,0)),"",(VLOOKUP(P17,'Plan complet'!P30:Q30,2,0)))</f>
        <v/>
      </c>
      <c r="R17" s="21" t="str">
        <f>IF(ISNA(VLOOKUP(Q17,'Plan complet'!Q30:R30,2,0)),"",(VLOOKUP(Q17,'Plan complet'!Q30:R30,2,0)))</f>
        <v/>
      </c>
      <c r="S17" s="21" t="str">
        <f>IF(ISNA(VLOOKUP(R17,'Plan complet'!R30:S30,2,0)),"",(VLOOKUP(R17,'Plan complet'!R30:S30,2,0)))</f>
        <v/>
      </c>
      <c r="T17" s="21" t="str">
        <f>IF(ISNA(VLOOKUP(S17,'Plan complet'!S30:T30,2,0)),"",(VLOOKUP(S17,'Plan complet'!S30:T30,2,0)))</f>
        <v/>
      </c>
      <c r="U17" s="24" t="str">
        <f>IF(ISNA(VLOOKUP(T17,'Plan complet'!T30:U30,2,0)),"",(VLOOKUP(T17,'Plan complet'!T30:U30,2,0)))</f>
        <v/>
      </c>
      <c r="V17" s="21" t="str">
        <f>IF(ISNA(VLOOKUP(U17,'Plan complet'!U30:V30,2,0)),"",(VLOOKUP(U17,'Plan complet'!U30:V30,2,0)))</f>
        <v/>
      </c>
      <c r="W17" s="21" t="str">
        <f>IF(ISNA(VLOOKUP(V17,'Plan complet'!V30:W30,2,0)),"",(VLOOKUP(V17,'Plan complet'!V30:W30,2,0)))</f>
        <v/>
      </c>
      <c r="X17" s="21" t="str">
        <f>IF(ISNA(VLOOKUP(W17,'Plan complet'!W30:X30,2,0)),"",(VLOOKUP(W17,'Plan complet'!W30:X30,2,0)))</f>
        <v/>
      </c>
      <c r="Y17" s="123">
        <f>IF(ISNA(VLOOKUP(X17,'Plan complet'!X30:Y30,2,0)),"",(VLOOKUP(X17,'Plan complet'!X30:Y30,2,0)))</f>
        <v>0</v>
      </c>
      <c r="Z17" s="24" t="str">
        <f>IF(ISNA(VLOOKUP(Y17,'Plan complet'!Y30:Z30,2,0)),"",(VLOOKUP(Y17,'Plan complet'!Y30:Z30,2,0)))</f>
        <v/>
      </c>
      <c r="AA17" s="21" t="str">
        <f>IF(ISNA(VLOOKUP(Z17,'Plan complet'!Z30:AA30,2,0)),"",(VLOOKUP(Z17,'Plan complet'!Z30:AA30,2,0)))</f>
        <v/>
      </c>
      <c r="AB17" s="21" t="str">
        <f>IF(ISNA(VLOOKUP(AA17,'Plan complet'!AA30:AB30,2,0)),"",(VLOOKUP(AA17,'Plan complet'!AA30:AB30,2,0)))</f>
        <v/>
      </c>
      <c r="AC17" s="21" t="str">
        <f>IF(ISNA(VLOOKUP(AB17,'Plan complet'!AB30:AC30,2,0)),"",(VLOOKUP(AB17,'Plan complet'!AB30:AC30,2,0)))</f>
        <v/>
      </c>
      <c r="AD17" s="123">
        <f>IF(ISNA(VLOOKUP(AC17,'Plan complet'!AC30:AD30,2,0)),"",(VLOOKUP(AC17,'Plan complet'!AC30:AD30,2,0)))</f>
        <v>0</v>
      </c>
      <c r="AE17" s="24" t="str">
        <f>IF(ISNA(VLOOKUP(AD17,'Plan complet'!AD30:AE30,2,0)),"",(VLOOKUP(AD17,'Plan complet'!AD30:AE30,2,0)))</f>
        <v/>
      </c>
      <c r="AF17" s="21" t="str">
        <f>IF(ISNA(VLOOKUP(AE17,'Plan complet'!AE30:AF30,2,0)),"",(VLOOKUP(AE17,'Plan complet'!AE30:AF30,2,0)))</f>
        <v/>
      </c>
      <c r="AG17" s="21" t="str">
        <f>IF(ISNA(VLOOKUP(AF17,'Plan complet'!AF30:AG30,2,0)),"",(VLOOKUP(AF17,'Plan complet'!AF30:AG30,2,0)))</f>
        <v/>
      </c>
      <c r="AH17" s="21" t="str">
        <f>IF(ISNA(VLOOKUP(AG17,'Plan complet'!AG30:AH30,2,0)),"",(VLOOKUP(AG17,'Plan complet'!AG30:AH30,2,0)))</f>
        <v/>
      </c>
      <c r="AI17" s="123">
        <f>IF(ISNA(VLOOKUP(AH17,'Plan complet'!AH30:AI30,2,0)),"",(VLOOKUP(AH17,'Plan complet'!AH30:AI30,2,0)))</f>
        <v>0</v>
      </c>
      <c r="AJ17" s="24" t="str">
        <f>IF(ISNA(VLOOKUP(AI17,'Plan complet'!AI30:AJ30,2,0)),"",(VLOOKUP(AI17,'Plan complet'!AI30:AJ30,2,0)))</f>
        <v/>
      </c>
      <c r="AK17" s="21"/>
      <c r="AL17" s="22"/>
      <c r="AM17" s="23" t="s">
        <v>380</v>
      </c>
      <c r="AN17" s="21"/>
      <c r="AO17" s="115"/>
      <c r="AP17" s="21"/>
      <c r="AQ17" s="22"/>
      <c r="AR17" s="23" t="s">
        <v>380</v>
      </c>
      <c r="AS17" s="21"/>
      <c r="AT17" s="115"/>
      <c r="AU17" s="21"/>
      <c r="AV17" s="22"/>
      <c r="AW17" s="23" t="s">
        <v>380</v>
      </c>
      <c r="AX17" s="21"/>
      <c r="AY17" s="115"/>
      <c r="AZ17" s="21"/>
      <c r="BA17" s="22"/>
      <c r="BB17" s="23" t="s">
        <v>380</v>
      </c>
      <c r="BC17" s="21"/>
      <c r="BD17" s="115"/>
      <c r="BE17" s="27" t="s">
        <v>47</v>
      </c>
      <c r="BF17" s="21"/>
      <c r="BG17" s="21"/>
      <c r="BH17" s="21"/>
      <c r="BI17" s="21"/>
      <c r="BJ17" s="21"/>
      <c r="BK17" s="21"/>
      <c r="BL17" s="44"/>
      <c r="BM17" s="44"/>
      <c r="BN17" s="44"/>
      <c r="BO17" s="44"/>
    </row>
    <row r="18" spans="1:74" s="28" customFormat="1" ht="67.5" customHeight="1">
      <c r="A18" s="120" t="s">
        <v>180</v>
      </c>
      <c r="B18" s="14">
        <f t="shared" si="1"/>
        <v>41807</v>
      </c>
      <c r="C18" s="141" t="s">
        <v>40</v>
      </c>
      <c r="D18" s="141" t="s">
        <v>41</v>
      </c>
      <c r="E18" s="129" t="s">
        <v>285</v>
      </c>
      <c r="F18" s="16" t="s">
        <v>42</v>
      </c>
      <c r="G18" s="134" t="s">
        <v>207</v>
      </c>
      <c r="H18" s="125" t="str">
        <f>VLOOKUP(G18, 'Plan complet'!G31:H54,2,0)</f>
        <v>1OKARA01.doc (29/7/15)</v>
      </c>
      <c r="I18" s="125" t="str">
        <f>VLOOKUP(H18, 'Plan complet'!H31:I54,2,0)</f>
        <v>D.1  Extraction
+ echantillon</v>
      </c>
      <c r="J18" s="131" t="str">
        <f>VLOOKUP(I18, 'Plan complet'!I31:J54,2,0)</f>
        <v xml:space="preserve"> Préparation solvant d'extraction.
 Prise Ech N°10, 20.</v>
      </c>
      <c r="K18" s="21" t="s">
        <v>68</v>
      </c>
      <c r="L18" s="21" t="s">
        <v>76</v>
      </c>
      <c r="M18" s="22">
        <v>41807</v>
      </c>
      <c r="N18" s="23">
        <f>IF(M18="","",YEAR(M18))</f>
        <v>2014</v>
      </c>
      <c r="O18" s="21">
        <v>10.6</v>
      </c>
      <c r="P18" s="24">
        <v>5.5999999999999999E-3</v>
      </c>
      <c r="Q18" s="21" t="s">
        <v>185</v>
      </c>
      <c r="R18" s="22">
        <v>41807</v>
      </c>
      <c r="S18" s="23">
        <f>IF(R18="","",YEAR(R18))</f>
        <v>2014</v>
      </c>
      <c r="T18" s="21">
        <v>6.44</v>
      </c>
      <c r="U18" s="24">
        <v>3.3999999999999998E-3</v>
      </c>
      <c r="V18" s="142" t="str">
        <f>IF(ISNA(VLOOKUP(U18,'Plan complet'!P31:Q31,2,0)),"",(VLOOKUP(U18,'Plan complet'!P31:Q31,2,0)))</f>
        <v/>
      </c>
      <c r="W18" s="142" t="str">
        <f>IF(ISNA(VLOOKUP(V18,'Plan complet'!Q31:R31,2,0)),"",(VLOOKUP(V18,'Plan complet'!Q31:R31,2,0)))</f>
        <v/>
      </c>
      <c r="X18" s="142" t="str">
        <f>IF(ISNA(VLOOKUP(W18,'Plan complet'!R31:S31,2,0)),"",(VLOOKUP(W18,'Plan complet'!R31:S31,2,0)))</f>
        <v/>
      </c>
      <c r="Y18" s="142" t="str">
        <f>IF(ISNA(VLOOKUP(X18,'Plan complet'!S31:T31,2,0)),"",(VLOOKUP(X18,'Plan complet'!S31:T31,2,0)))</f>
        <v/>
      </c>
      <c r="Z18" s="24" t="str">
        <f>IF(ISNA(VLOOKUP(Y18,'Plan complet'!T31:U31,2,0)),"",(VLOOKUP(Y18,'Plan complet'!T31:U31,2,0)))</f>
        <v/>
      </c>
      <c r="AA18" s="142" t="str">
        <f>IF(ISNA(VLOOKUP(Z18,'Plan complet'!U31:V31,2,0)),"",(VLOOKUP(Z18,'Plan complet'!U31:V31,2,0)))</f>
        <v/>
      </c>
      <c r="AB18" s="142" t="str">
        <f>IF(ISNA(VLOOKUP(AA18,'Plan complet'!V31:W31,2,0)),"",(VLOOKUP(AA18,'Plan complet'!V31:W31,2,0)))</f>
        <v/>
      </c>
      <c r="AC18" s="142" t="str">
        <f>IF(ISNA(VLOOKUP(AB18,'Plan complet'!W31:X31,2,0)),"",(VLOOKUP(AB18,'Plan complet'!W31:X31,2,0)))</f>
        <v/>
      </c>
      <c r="AD18" s="142">
        <f>IF(ISNA(VLOOKUP(AC18,'Plan complet'!X31:Y31,2,0)),"",(VLOOKUP(AC18,'Plan complet'!X31:Y31,2,0)))</f>
        <v>0</v>
      </c>
      <c r="AE18" s="24" t="str">
        <f>IF(ISNA(VLOOKUP(AD18,'Plan complet'!Y31:Z31,2,0)),"",(VLOOKUP(AD18,'Plan complet'!Y31:Z31,2,0)))</f>
        <v/>
      </c>
      <c r="AF18" s="142" t="str">
        <f>IF(ISNA(VLOOKUP(AE18,'Plan complet'!Z31:AA31,2,0)),"",(VLOOKUP(AE18,'Plan complet'!Z31:AA31,2,0)))</f>
        <v/>
      </c>
      <c r="AG18" s="142" t="str">
        <f>IF(ISNA(VLOOKUP(AF18,'Plan complet'!AA31:AB31,2,0)),"",(VLOOKUP(AF18,'Plan complet'!AA31:AB31,2,0)))</f>
        <v/>
      </c>
      <c r="AH18" s="142" t="str">
        <f>IF(ISNA(VLOOKUP(AG18,'Plan complet'!AB31:AC31,2,0)),"",(VLOOKUP(AG18,'Plan complet'!AB31:AC31,2,0)))</f>
        <v/>
      </c>
      <c r="AI18" s="142">
        <f>IF(ISNA(VLOOKUP(AH18,'Plan complet'!AC31:AD31,2,0)),"",(VLOOKUP(AH18,'Plan complet'!AC31:AD31,2,0)))</f>
        <v>0</v>
      </c>
      <c r="AJ18" s="24" t="str">
        <f>IF(ISNA(VLOOKUP(AI18,'Plan complet'!AD31:AE31,2,0)),"",(VLOOKUP(AI18,'Plan complet'!AD31:AE31,2,0)))</f>
        <v/>
      </c>
      <c r="AK18" s="21"/>
      <c r="AL18" s="22"/>
      <c r="AM18" s="23" t="s">
        <v>380</v>
      </c>
      <c r="AN18" s="21"/>
      <c r="AO18" s="115"/>
      <c r="AP18" s="21"/>
      <c r="AQ18" s="22"/>
      <c r="AR18" s="23" t="s">
        <v>380</v>
      </c>
      <c r="AS18" s="21"/>
      <c r="AT18" s="115"/>
      <c r="AU18" s="21"/>
      <c r="AV18" s="22"/>
      <c r="AW18" s="23" t="s">
        <v>380</v>
      </c>
      <c r="AX18" s="21"/>
      <c r="AY18" s="115"/>
      <c r="AZ18" s="21"/>
      <c r="BA18" s="22"/>
      <c r="BB18" s="23" t="s">
        <v>380</v>
      </c>
      <c r="BC18" s="21"/>
      <c r="BD18" s="115"/>
      <c r="BE18" s="27" t="s">
        <v>47</v>
      </c>
      <c r="BF18" s="21"/>
      <c r="BG18" s="21"/>
      <c r="BH18" s="21"/>
      <c r="BI18" s="21"/>
      <c r="BJ18" s="21"/>
      <c r="BK18" s="21"/>
    </row>
    <row r="19" spans="1:74" s="44" customFormat="1" ht="41.25" customHeight="1">
      <c r="A19" s="120" t="s">
        <v>268</v>
      </c>
      <c r="B19" s="14">
        <f t="shared" si="1"/>
        <v>0</v>
      </c>
      <c r="C19" s="15" t="s">
        <v>53</v>
      </c>
      <c r="D19" s="15">
        <v>2</v>
      </c>
      <c r="E19" s="15" t="s">
        <v>285</v>
      </c>
      <c r="F19" s="16" t="s">
        <v>42</v>
      </c>
      <c r="G19" s="122" t="s">
        <v>269</v>
      </c>
      <c r="H19" s="122" t="s">
        <v>270</v>
      </c>
      <c r="I19" s="122" t="s">
        <v>387</v>
      </c>
      <c r="J19" s="57" t="s">
        <v>272</v>
      </c>
      <c r="K19" s="123">
        <f>IF(ISNA(VLOOKUP(J19,'Plan complet'!J55:K55,2,0)),"",(VLOOKUP(J19,'Plan complet'!J55:K55,2,0)))</f>
        <v>0</v>
      </c>
      <c r="L19" s="27" t="str">
        <f>IF(ISNA(VLOOKUP(K19,'Plan complet'!K55:L55,2,0)),"",(VLOOKUP(K19,'Plan complet'!K55:L55,2,0)))</f>
        <v/>
      </c>
      <c r="M19" s="27" t="str">
        <f>IF(ISNA(VLOOKUP(L19,'Plan complet'!L55:M55,2,0)),"",(VLOOKUP(L19,'Plan complet'!L55:M55,2,0)))</f>
        <v/>
      </c>
      <c r="N19" s="27" t="str">
        <f>IF(ISNA(VLOOKUP(M19,'Plan complet'!M55:N55,2,0)),"",(VLOOKUP(M19,'Plan complet'!M55:N55,2,0)))</f>
        <v/>
      </c>
      <c r="O19" s="27" t="str">
        <f>IF(ISNA(VLOOKUP(N19,'Plan complet'!N55:O55,2,0)),"",(VLOOKUP(N19,'Plan complet'!N55:O55,2,0)))</f>
        <v/>
      </c>
      <c r="P19" s="24" t="str">
        <f>IF(ISNA(VLOOKUP(O19,'Plan complet'!O55:P55,2,0)),"",(VLOOKUP(O19,'Plan complet'!O55:P55,2,0)))</f>
        <v/>
      </c>
      <c r="Q19" s="27" t="str">
        <f>IF(ISNA(VLOOKUP(P19,'Plan complet'!P55:Q55,2,0)),"",(VLOOKUP(P19,'Plan complet'!P55:Q55,2,0)))</f>
        <v/>
      </c>
      <c r="R19" s="27" t="str">
        <f>IF(ISNA(VLOOKUP(Q19,'Plan complet'!Q55:R55,2,0)),"",(VLOOKUP(Q19,'Plan complet'!Q55:R55,2,0)))</f>
        <v/>
      </c>
      <c r="S19" s="27" t="str">
        <f>IF(ISNA(VLOOKUP(R19,'Plan complet'!R55:S55,2,0)),"",(VLOOKUP(R19,'Plan complet'!R55:S55,2,0)))</f>
        <v/>
      </c>
      <c r="T19" s="27" t="str">
        <f>IF(ISNA(VLOOKUP(S19,'Plan complet'!S55:T55,2,0)),"",(VLOOKUP(S19,'Plan complet'!S55:T55,2,0)))</f>
        <v/>
      </c>
      <c r="U19" s="24" t="str">
        <f>IF(ISNA(VLOOKUP(T19,'Plan complet'!T55:U55,2,0)),"",(VLOOKUP(T19,'Plan complet'!T55:U55,2,0)))</f>
        <v/>
      </c>
      <c r="V19" s="27" t="str">
        <f>IF(ISNA(VLOOKUP(U19,'Plan complet'!U55:V55,2,0)),"",(VLOOKUP(U19,'Plan complet'!U55:V55,2,0)))</f>
        <v/>
      </c>
      <c r="W19" s="27" t="str">
        <f>IF(ISNA(VLOOKUP(V19,'Plan complet'!V55:W55,2,0)),"",(VLOOKUP(V19,'Plan complet'!V55:W55,2,0)))</f>
        <v/>
      </c>
      <c r="X19" s="27" t="str">
        <f>IF(ISNA(VLOOKUP(W19,'Plan complet'!W55:X55,2,0)),"",(VLOOKUP(W19,'Plan complet'!W55:X55,2,0)))</f>
        <v/>
      </c>
      <c r="Y19" s="123">
        <f>IF(ISNA(VLOOKUP(X19,'Plan complet'!X55:Y55,2,0)),"",(VLOOKUP(X19,'Plan complet'!X55:Y55,2,0)))</f>
        <v>0</v>
      </c>
      <c r="Z19" s="24" t="str">
        <f>IF(ISNA(VLOOKUP(Y19,'Plan complet'!Y55:Z55,2,0)),"",(VLOOKUP(Y19,'Plan complet'!Y55:Z55,2,0)))</f>
        <v/>
      </c>
      <c r="AA19" s="27" t="str">
        <f>IF(ISNA(VLOOKUP(Z19,'Plan complet'!Z55:AA55,2,0)),"",(VLOOKUP(Z19,'Plan complet'!Z55:AA55,2,0)))</f>
        <v/>
      </c>
      <c r="AB19" s="27" t="str">
        <f>IF(ISNA(VLOOKUP(AA19,'Plan complet'!AA55:AB55,2,0)),"",(VLOOKUP(AA19,'Plan complet'!AA55:AB55,2,0)))</f>
        <v/>
      </c>
      <c r="AC19" s="27" t="str">
        <f>IF(ISNA(VLOOKUP(AB19,'Plan complet'!AB55:AC55,2,0)),"",(VLOOKUP(AB19,'Plan complet'!AB55:AC55,2,0)))</f>
        <v/>
      </c>
      <c r="AD19" s="123">
        <f>IF(ISNA(VLOOKUP(AC19,'Plan complet'!AC55:AD55,2,0)),"",(VLOOKUP(AC19,'Plan complet'!AC55:AD55,2,0)))</f>
        <v>0</v>
      </c>
      <c r="AE19" s="24" t="str">
        <f>IF(ISNA(VLOOKUP(AD19,'Plan complet'!AD55:AE55,2,0)),"",(VLOOKUP(AD19,'Plan complet'!AD55:AE55,2,0)))</f>
        <v/>
      </c>
      <c r="AF19" s="27" t="str">
        <f>IF(ISNA(VLOOKUP(AE19,'Plan complet'!AE55:AF55,2,0)),"",(VLOOKUP(AE19,'Plan complet'!AE55:AF55,2,0)))</f>
        <v/>
      </c>
      <c r="AG19" s="27" t="str">
        <f>IF(ISNA(VLOOKUP(AF19,'Plan complet'!AF55:AG55,2,0)),"",(VLOOKUP(AF19,'Plan complet'!AF55:AG55,2,0)))</f>
        <v/>
      </c>
      <c r="AH19" s="27" t="str">
        <f>IF(ISNA(VLOOKUP(AG19,'Plan complet'!AG55:AH55,2,0)),"",(VLOOKUP(AG19,'Plan complet'!AG55:AH55,2,0)))</f>
        <v/>
      </c>
      <c r="AI19" s="123">
        <f>IF(ISNA(VLOOKUP(AH19,'Plan complet'!AH55:AI55,2,0)),"",(VLOOKUP(AH19,'Plan complet'!AH55:AI55,2,0)))</f>
        <v>0</v>
      </c>
      <c r="AJ19" s="24" t="str">
        <f>IF(ISNA(VLOOKUP(AI19,'Plan complet'!AI55:AJ55,2,0)),"",(VLOOKUP(AI19,'Plan complet'!AI55:AJ55,2,0)))</f>
        <v/>
      </c>
      <c r="AK19" s="21"/>
      <c r="AL19" s="22"/>
      <c r="AM19" s="23"/>
      <c r="AN19" s="21"/>
      <c r="AO19" s="115"/>
      <c r="AP19" s="21"/>
      <c r="AQ19" s="22"/>
      <c r="AR19" s="23"/>
      <c r="AS19" s="21"/>
      <c r="AT19" s="115"/>
      <c r="AU19" s="21"/>
      <c r="AV19" s="22"/>
      <c r="AW19" s="23"/>
      <c r="AX19" s="21"/>
      <c r="AY19" s="115"/>
      <c r="AZ19" s="21"/>
      <c r="BA19" s="22"/>
      <c r="BB19" s="23"/>
      <c r="BC19" s="21"/>
      <c r="BD19" s="115"/>
      <c r="BE19" s="27" t="s">
        <v>47</v>
      </c>
      <c r="BF19" s="21"/>
      <c r="BG19" s="21"/>
      <c r="BH19" s="21"/>
      <c r="BI19" s="21"/>
      <c r="BJ19" s="21"/>
      <c r="BK19" s="21"/>
      <c r="BL19" s="28"/>
      <c r="BM19" s="28"/>
      <c r="BN19" s="28"/>
      <c r="BO19" s="28"/>
      <c r="BP19" s="78"/>
      <c r="BQ19" s="78"/>
      <c r="BR19" s="78"/>
      <c r="BS19" s="78"/>
      <c r="BT19" s="78"/>
      <c r="BU19" s="78"/>
      <c r="BV19" s="78"/>
    </row>
    <row r="20" spans="1:74" s="44" customFormat="1" ht="39.6">
      <c r="A20" s="120" t="s">
        <v>268</v>
      </c>
      <c r="B20" s="14">
        <f t="shared" si="1"/>
        <v>0</v>
      </c>
      <c r="C20" s="15" t="s">
        <v>53</v>
      </c>
      <c r="D20" s="15">
        <v>2</v>
      </c>
      <c r="E20" s="15" t="s">
        <v>285</v>
      </c>
      <c r="F20" s="16" t="s">
        <v>42</v>
      </c>
      <c r="G20" s="122" t="s">
        <v>273</v>
      </c>
      <c r="H20" s="122" t="s">
        <v>274</v>
      </c>
      <c r="I20" s="132" t="s">
        <v>275</v>
      </c>
      <c r="J20" s="57" t="s">
        <v>276</v>
      </c>
      <c r="K20" s="123">
        <f>IF(ISNA(VLOOKUP(J20,'Plan complet'!J56:K56,2,0)),"",(VLOOKUP(J20,'Plan complet'!J56:K56,2,0)))</f>
        <v>0</v>
      </c>
      <c r="L20" s="21" t="str">
        <f>IF(ISNA(VLOOKUP(K20,'Plan complet'!K56:L56,2,0)),"",(VLOOKUP(K20,'Plan complet'!K56:L56,2,0)))</f>
        <v/>
      </c>
      <c r="M20" s="21" t="str">
        <f>IF(ISNA(VLOOKUP(L20,'Plan complet'!L56:M56,2,0)),"",(VLOOKUP(L20,'Plan complet'!L56:M56,2,0)))</f>
        <v/>
      </c>
      <c r="N20" s="21" t="str">
        <f>IF(ISNA(VLOOKUP(M20,'Plan complet'!M56:N56,2,0)),"",(VLOOKUP(M20,'Plan complet'!M56:N56,2,0)))</f>
        <v/>
      </c>
      <c r="O20" s="21" t="str">
        <f>IF(ISNA(VLOOKUP(N20,'Plan complet'!N56:O56,2,0)),"",(VLOOKUP(N20,'Plan complet'!N56:O56,2,0)))</f>
        <v/>
      </c>
      <c r="P20" s="24" t="str">
        <f>IF(ISNA(VLOOKUP(O20,'Plan complet'!O56:P56,2,0)),"",(VLOOKUP(O20,'Plan complet'!O56:P56,2,0)))</f>
        <v/>
      </c>
      <c r="Q20" s="21" t="str">
        <f>IF(ISNA(VLOOKUP(P20,'Plan complet'!P56:Q56,2,0)),"",(VLOOKUP(P20,'Plan complet'!P56:Q56,2,0)))</f>
        <v/>
      </c>
      <c r="R20" s="21" t="str">
        <f>IF(ISNA(VLOOKUP(Q20,'Plan complet'!Q56:R56,2,0)),"",(VLOOKUP(Q20,'Plan complet'!Q56:R56,2,0)))</f>
        <v/>
      </c>
      <c r="S20" s="21" t="str">
        <f>IF(ISNA(VLOOKUP(R20,'Plan complet'!R56:S56,2,0)),"",(VLOOKUP(R20,'Plan complet'!R56:S56,2,0)))</f>
        <v/>
      </c>
      <c r="T20" s="21" t="str">
        <f>IF(ISNA(VLOOKUP(S20,'Plan complet'!S56:T56,2,0)),"",(VLOOKUP(S20,'Plan complet'!S56:T56,2,0)))</f>
        <v/>
      </c>
      <c r="U20" s="24" t="str">
        <f>IF(ISNA(VLOOKUP(T20,'Plan complet'!T56:U56,2,0)),"",(VLOOKUP(T20,'Plan complet'!T56:U56,2,0)))</f>
        <v/>
      </c>
      <c r="V20" s="21" t="str">
        <f>IF(ISNA(VLOOKUP(U20,'Plan complet'!U56:V56,2,0)),"",(VLOOKUP(U20,'Plan complet'!U56:V56,2,0)))</f>
        <v/>
      </c>
      <c r="W20" s="21" t="str">
        <f>IF(ISNA(VLOOKUP(V20,'Plan complet'!V56:W56,2,0)),"",(VLOOKUP(V20,'Plan complet'!V56:W56,2,0)))</f>
        <v/>
      </c>
      <c r="X20" s="21" t="str">
        <f>IF(ISNA(VLOOKUP(W20,'Plan complet'!W56:X56,2,0)),"",(VLOOKUP(W20,'Plan complet'!W56:X56,2,0)))</f>
        <v/>
      </c>
      <c r="Y20" s="123">
        <f>IF(ISNA(VLOOKUP(X20,'Plan complet'!X56:Y56,2,0)),"",(VLOOKUP(X20,'Plan complet'!X56:Y56,2,0)))</f>
        <v>0</v>
      </c>
      <c r="Z20" s="24" t="str">
        <f>IF(ISNA(VLOOKUP(Y20,'Plan complet'!Y56:Z56,2,0)),"",(VLOOKUP(Y20,'Plan complet'!Y56:Z56,2,0)))</f>
        <v/>
      </c>
      <c r="AA20" s="21" t="str">
        <f>IF(ISNA(VLOOKUP(Z20,'Plan complet'!Z56:AA56,2,0)),"",(VLOOKUP(Z20,'Plan complet'!Z56:AA56,2,0)))</f>
        <v/>
      </c>
      <c r="AB20" s="21" t="str">
        <f>IF(ISNA(VLOOKUP(AA20,'Plan complet'!AA56:AB56,2,0)),"",(VLOOKUP(AA20,'Plan complet'!AA56:AB56,2,0)))</f>
        <v/>
      </c>
      <c r="AC20" s="21" t="str">
        <f>IF(ISNA(VLOOKUP(AB20,'Plan complet'!AB56:AC56,2,0)),"",(VLOOKUP(AB20,'Plan complet'!AB56:AC56,2,0)))</f>
        <v/>
      </c>
      <c r="AD20" s="123">
        <f>IF(ISNA(VLOOKUP(AC20,'Plan complet'!AC56:AD56,2,0)),"",(VLOOKUP(AC20,'Plan complet'!AC56:AD56,2,0)))</f>
        <v>0</v>
      </c>
      <c r="AE20" s="24" t="str">
        <f>IF(ISNA(VLOOKUP(AD20,'Plan complet'!AD56:AE56,2,0)),"",(VLOOKUP(AD20,'Plan complet'!AD56:AE56,2,0)))</f>
        <v/>
      </c>
      <c r="AF20" s="21" t="str">
        <f>IF(ISNA(VLOOKUP(AE20,'Plan complet'!AE56:AF56,2,0)),"",(VLOOKUP(AE20,'Plan complet'!AE56:AF56,2,0)))</f>
        <v/>
      </c>
      <c r="AG20" s="21" t="str">
        <f>IF(ISNA(VLOOKUP(AF20,'Plan complet'!AF56:AG56,2,0)),"",(VLOOKUP(AF20,'Plan complet'!AF56:AG56,2,0)))</f>
        <v/>
      </c>
      <c r="AH20" s="21" t="str">
        <f>IF(ISNA(VLOOKUP(AG20,'Plan complet'!AG56:AH56,2,0)),"",(VLOOKUP(AG20,'Plan complet'!AG56:AH56,2,0)))</f>
        <v/>
      </c>
      <c r="AI20" s="123">
        <f>IF(ISNA(VLOOKUP(AH20,'Plan complet'!AH56:AI56,2,0)),"",(VLOOKUP(AH20,'Plan complet'!AH56:AI56,2,0)))</f>
        <v>0</v>
      </c>
      <c r="AJ20" s="24" t="str">
        <f>IF(ISNA(VLOOKUP(AI20,'Plan complet'!AI56:AJ56,2,0)),"",(VLOOKUP(AI20,'Plan complet'!AI56:AJ56,2,0)))</f>
        <v/>
      </c>
      <c r="AK20" s="21"/>
      <c r="AL20" s="22"/>
      <c r="AM20" s="23" t="s">
        <v>380</v>
      </c>
      <c r="AN20" s="21"/>
      <c r="AO20" s="115"/>
      <c r="AP20" s="21"/>
      <c r="AQ20" s="22"/>
      <c r="AR20" s="23" t="s">
        <v>380</v>
      </c>
      <c r="AS20" s="21"/>
      <c r="AT20" s="115"/>
      <c r="AU20" s="21"/>
      <c r="AV20" s="22"/>
      <c r="AW20" s="23" t="s">
        <v>380</v>
      </c>
      <c r="AX20" s="21"/>
      <c r="AY20" s="115"/>
      <c r="AZ20" s="21"/>
      <c r="BA20" s="22"/>
      <c r="BB20" s="23" t="s">
        <v>380</v>
      </c>
      <c r="BC20" s="21"/>
      <c r="BD20" s="115"/>
      <c r="BE20" s="27" t="s">
        <v>47</v>
      </c>
      <c r="BF20" s="21"/>
      <c r="BG20" s="21"/>
      <c r="BH20" s="21"/>
      <c r="BI20" s="21"/>
      <c r="BJ20" s="21"/>
      <c r="BK20" s="21"/>
      <c r="BL20" s="28"/>
      <c r="BM20" s="28"/>
      <c r="BN20" s="28"/>
      <c r="BO20" s="28"/>
      <c r="BP20" s="78"/>
      <c r="BQ20" s="78"/>
      <c r="BR20" s="78"/>
      <c r="BS20" s="78"/>
      <c r="BT20" s="78"/>
      <c r="BU20" s="78"/>
      <c r="BV20" s="78"/>
    </row>
    <row r="21" spans="1:74" s="44" customFormat="1" ht="26.25" customHeight="1">
      <c r="A21" s="120" t="s">
        <v>277</v>
      </c>
      <c r="B21" s="14">
        <f t="shared" si="1"/>
        <v>40976</v>
      </c>
      <c r="C21" s="15" t="s">
        <v>53</v>
      </c>
      <c r="D21" s="15" t="s">
        <v>41</v>
      </c>
      <c r="E21" s="15" t="s">
        <v>285</v>
      </c>
      <c r="F21" s="16" t="s">
        <v>42</v>
      </c>
      <c r="G21" s="143" t="s">
        <v>169</v>
      </c>
      <c r="H21" s="125" t="str">
        <f>VLOOKUP(G21,'Plan complet'!G57:H67,2,0)</f>
        <v>1TOCOS1A.doc (28/2/12)</v>
      </c>
      <c r="I21" s="125" t="str">
        <f>VLOOKUP(H21,'Plan complet'!H57:I67,2,0)</f>
        <v>D.2 Mise en solution</v>
      </c>
      <c r="J21" s="131" t="str">
        <f>VLOOKUP(I21,'Plan complet'!I57:J67,2,0)</f>
        <v>Chargement du TOCOL ST 1</v>
      </c>
      <c r="K21" s="21" t="s">
        <v>68</v>
      </c>
      <c r="L21" s="21" t="s">
        <v>76</v>
      </c>
      <c r="M21" s="22">
        <v>40976</v>
      </c>
      <c r="N21" s="23">
        <f>IF(M21="","",YEAR(M21))</f>
        <v>2012</v>
      </c>
      <c r="O21" s="21">
        <v>16.2</v>
      </c>
      <c r="P21" s="24">
        <v>0.06</v>
      </c>
      <c r="Q21" s="21" t="s">
        <v>69</v>
      </c>
      <c r="R21" s="22">
        <v>40976</v>
      </c>
      <c r="S21" s="23">
        <f>IF(R21="","",YEAR(R21))</f>
        <v>2012</v>
      </c>
      <c r="T21" s="21">
        <v>2</v>
      </c>
      <c r="U21" s="24">
        <v>7.6923076923076927E-3</v>
      </c>
      <c r="V21" s="144">
        <f>IF(ISNA(VLOOKUP(U21,'Plan complet'!U57:V57,2,0)),"",(VLOOKUP(U21,'Plan complet'!U57:V57,2,0)))</f>
        <v>0</v>
      </c>
      <c r="W21" s="28" t="str">
        <f>IF(ISNA(VLOOKUP(V21,'Plan complet'!V57:W57,2,0)),"",(VLOOKUP(V21,'Plan complet'!V57:W57,2,0)))</f>
        <v/>
      </c>
      <c r="X21" s="28" t="str">
        <f>IF(ISNA(VLOOKUP(W21,'Plan complet'!W57:X57,2,0)),"",(VLOOKUP(W21,'Plan complet'!W57:X57,2,0)))</f>
        <v/>
      </c>
      <c r="Y21" s="144">
        <f>IF(ISNA(VLOOKUP(X21,'Plan complet'!X57:Y57,2,0)),"",(VLOOKUP(X21,'Plan complet'!X57:Y57,2,0)))</f>
        <v>0</v>
      </c>
      <c r="Z21" s="24" t="str">
        <f>IF(ISNA(VLOOKUP(Y21,'Plan complet'!Y57:Z57,2,0)),"",(VLOOKUP(Y21,'Plan complet'!Y57:Z57,2,0)))</f>
        <v/>
      </c>
      <c r="AA21" s="28" t="str">
        <f>IF(ISNA(VLOOKUP(Z21,'Plan complet'!Z57:AA57,2,0)),"",(VLOOKUP(Z21,'Plan complet'!Z57:AA57,2,0)))</f>
        <v/>
      </c>
      <c r="AB21" s="28" t="str">
        <f>IF(ISNA(VLOOKUP(AA21,'Plan complet'!AA57:AB57,2,0)),"",(VLOOKUP(AA21,'Plan complet'!AA57:AB57,2,0)))</f>
        <v/>
      </c>
      <c r="AC21" s="28" t="str">
        <f>IF(ISNA(VLOOKUP(AB21,'Plan complet'!AB57:AC57,2,0)),"",(VLOOKUP(AB21,'Plan complet'!AB57:AC57,2,0)))</f>
        <v/>
      </c>
      <c r="AD21" s="144">
        <f>IF(ISNA(VLOOKUP(AC21,'Plan complet'!AC57:AD57,2,0)),"",(VLOOKUP(AC21,'Plan complet'!AC57:AD57,2,0)))</f>
        <v>0</v>
      </c>
      <c r="AE21" s="24" t="str">
        <f>IF(ISNA(VLOOKUP(AD21,'Plan complet'!AD57:AE57,2,0)),"",(VLOOKUP(AD21,'Plan complet'!AD57:AE57,2,0)))</f>
        <v/>
      </c>
      <c r="AF21" s="28" t="str">
        <f>IF(ISNA(VLOOKUP(AE21,'Plan complet'!AE57:AF57,2,0)),"",(VLOOKUP(AE21,'Plan complet'!AE57:AF57,2,0)))</f>
        <v/>
      </c>
      <c r="AG21" s="28" t="str">
        <f>IF(ISNA(VLOOKUP(AF21,'Plan complet'!AF57:AG57,2,0)),"",(VLOOKUP(AF21,'Plan complet'!AF57:AG57,2,0)))</f>
        <v/>
      </c>
      <c r="AH21" s="28" t="str">
        <f>IF(ISNA(VLOOKUP(AG21,'Plan complet'!AG57:AH57,2,0)),"",(VLOOKUP(AG21,'Plan complet'!AG57:AH57,2,0)))</f>
        <v/>
      </c>
      <c r="AI21" s="144">
        <f>IF(ISNA(VLOOKUP(AH21,'Plan complet'!AH57:AI57,2,0)),"",(VLOOKUP(AH21,'Plan complet'!AH57:AI57,2,0)))</f>
        <v>0</v>
      </c>
      <c r="AJ21" s="24" t="str">
        <f>IF(ISNA(VLOOKUP(AI21,'Plan complet'!AI57:AJ57,2,0)),"",(VLOOKUP(AI21,'Plan complet'!AI57:AJ57,2,0)))</f>
        <v/>
      </c>
      <c r="AK21" s="21"/>
      <c r="AL21" s="22"/>
      <c r="AM21" s="23" t="s">
        <v>380</v>
      </c>
      <c r="AN21" s="21"/>
      <c r="AO21" s="115"/>
      <c r="AP21" s="21"/>
      <c r="AQ21" s="22"/>
      <c r="AR21" s="23" t="s">
        <v>380</v>
      </c>
      <c r="AS21" s="21"/>
      <c r="AT21" s="115"/>
      <c r="AU21" s="21"/>
      <c r="AV21" s="22"/>
      <c r="AW21" s="23" t="s">
        <v>380</v>
      </c>
      <c r="AX21" s="21"/>
      <c r="AY21" s="115"/>
      <c r="AZ21" s="21"/>
      <c r="BA21" s="22"/>
      <c r="BB21" s="23" t="s">
        <v>380</v>
      </c>
      <c r="BC21" s="21"/>
      <c r="BD21" s="115"/>
      <c r="BE21" s="27" t="s">
        <v>47</v>
      </c>
      <c r="BF21" s="21"/>
      <c r="BG21" s="21"/>
      <c r="BH21" s="21"/>
      <c r="BI21" s="21"/>
      <c r="BJ21" s="21"/>
      <c r="BK21" s="21"/>
      <c r="BL21" s="28"/>
      <c r="BM21" s="28"/>
      <c r="BN21" s="28"/>
      <c r="BO21" s="28"/>
      <c r="BP21" s="78"/>
      <c r="BQ21" s="78"/>
      <c r="BR21" s="78"/>
      <c r="BS21" s="78"/>
      <c r="BT21" s="78"/>
      <c r="BU21" s="78"/>
      <c r="BV21" s="78"/>
    </row>
    <row r="22" spans="1:74" s="28" customFormat="1" ht="50.1" customHeight="1">
      <c r="A22" s="120" t="s">
        <v>306</v>
      </c>
      <c r="B22" s="14">
        <f t="shared" si="1"/>
        <v>0</v>
      </c>
      <c r="C22" s="15" t="s">
        <v>53</v>
      </c>
      <c r="D22" s="15" t="s">
        <v>41</v>
      </c>
      <c r="E22" s="15" t="s">
        <v>285</v>
      </c>
      <c r="F22" s="16" t="s">
        <v>42</v>
      </c>
      <c r="G22" s="132" t="s">
        <v>239</v>
      </c>
      <c r="H22" s="132" t="s">
        <v>240</v>
      </c>
      <c r="I22" s="132" t="s">
        <v>307</v>
      </c>
      <c r="J22" s="57" t="s">
        <v>308</v>
      </c>
      <c r="K22" s="123">
        <f>IF(ISNA(VLOOKUP(J22,'Plan complet'!J68:K68,2,0)),"",(VLOOKUP(J22,'Plan complet'!J68:K68,2,0)))</f>
        <v>0</v>
      </c>
      <c r="L22" s="21" t="str">
        <f>IF(ISNA(VLOOKUP(K22,'Plan complet'!K68:L68,2,0)),"",(VLOOKUP(K22,'Plan complet'!K68:L68,2,0)))</f>
        <v/>
      </c>
      <c r="M22" s="21" t="str">
        <f>IF(ISNA(VLOOKUP(L22,'Plan complet'!L68:M68,2,0)),"",(VLOOKUP(L22,'Plan complet'!L68:M68,2,0)))</f>
        <v/>
      </c>
      <c r="N22" s="21" t="str">
        <f>IF(ISNA(VLOOKUP(M22,'Plan complet'!M68:N68,2,0)),"",(VLOOKUP(M22,'Plan complet'!M68:N68,2,0)))</f>
        <v/>
      </c>
      <c r="O22" s="21" t="str">
        <f>IF(ISNA(VLOOKUP(N22,'Plan complet'!N68:O68,2,0)),"",(VLOOKUP(N22,'Plan complet'!N68:O68,2,0)))</f>
        <v/>
      </c>
      <c r="P22" s="24" t="str">
        <f>IF(ISNA(VLOOKUP(O22,'Plan complet'!O68:P68,2,0)),"",(VLOOKUP(O22,'Plan complet'!O68:P68,2,0)))</f>
        <v/>
      </c>
      <c r="Q22" s="21" t="str">
        <f>IF(ISNA(VLOOKUP(P22,'Plan complet'!P68:Q68,2,0)),"",(VLOOKUP(P22,'Plan complet'!P68:Q68,2,0)))</f>
        <v/>
      </c>
      <c r="R22" s="21" t="str">
        <f>IF(ISNA(VLOOKUP(Q22,'Plan complet'!Q68:R68,2,0)),"",(VLOOKUP(Q22,'Plan complet'!Q68:R68,2,0)))</f>
        <v/>
      </c>
      <c r="S22" s="21" t="str">
        <f>IF(ISNA(VLOOKUP(R22,'Plan complet'!R68:S68,2,0)),"",(VLOOKUP(R22,'Plan complet'!R68:S68,2,0)))</f>
        <v/>
      </c>
      <c r="T22" s="21" t="str">
        <f>IF(ISNA(VLOOKUP(S22,'Plan complet'!S68:T68,2,0)),"",(VLOOKUP(S22,'Plan complet'!S68:T68,2,0)))</f>
        <v/>
      </c>
      <c r="U22" s="24" t="str">
        <f>IF(ISNA(VLOOKUP(T22,'Plan complet'!T68:U68,2,0)),"",(VLOOKUP(T22,'Plan complet'!T68:U68,2,0)))</f>
        <v/>
      </c>
      <c r="V22" s="21" t="str">
        <f>IF(ISNA(VLOOKUP(U22,'Plan complet'!U68:V68,2,0)),"",(VLOOKUP(U22,'Plan complet'!U68:V68,2,0)))</f>
        <v/>
      </c>
      <c r="W22" s="21" t="str">
        <f>IF(ISNA(VLOOKUP(V22,'Plan complet'!V68:W68,2,0)),"",(VLOOKUP(V22,'Plan complet'!V68:W68,2,0)))</f>
        <v/>
      </c>
      <c r="X22" s="21" t="str">
        <f>IF(ISNA(VLOOKUP(W22,'Plan complet'!W68:X68,2,0)),"",(VLOOKUP(W22,'Plan complet'!W68:X68,2,0)))</f>
        <v/>
      </c>
      <c r="Y22" s="123">
        <f>IF(ISNA(VLOOKUP(X22,'Plan complet'!X68:Y68,2,0)),"",(VLOOKUP(X22,'Plan complet'!X68:Y68,2,0)))</f>
        <v>0</v>
      </c>
      <c r="Z22" s="24" t="str">
        <f>IF(ISNA(VLOOKUP(Y22,'Plan complet'!Y68:Z68,2,0)),"",(VLOOKUP(Y22,'Plan complet'!Y68:Z68,2,0)))</f>
        <v/>
      </c>
      <c r="AA22" s="21" t="str">
        <f>IF(ISNA(VLOOKUP(Z22,'Plan complet'!Z68:AA68,2,0)),"",(VLOOKUP(Z22,'Plan complet'!Z68:AA68,2,0)))</f>
        <v/>
      </c>
      <c r="AB22" s="21" t="str">
        <f>IF(ISNA(VLOOKUP(AA22,'Plan complet'!AA68:AB68,2,0)),"",(VLOOKUP(AA22,'Plan complet'!AA68:AB68,2,0)))</f>
        <v/>
      </c>
      <c r="AC22" s="21" t="str">
        <f>IF(ISNA(VLOOKUP(AB22,'Plan complet'!AB68:AC68,2,0)),"",(VLOOKUP(AB22,'Plan complet'!AB68:AC68,2,0)))</f>
        <v/>
      </c>
      <c r="AD22" s="123">
        <f>IF(ISNA(VLOOKUP(AC22,'Plan complet'!AC68:AD68,2,0)),"",(VLOOKUP(AC22,'Plan complet'!AC68:AD68,2,0)))</f>
        <v>0</v>
      </c>
      <c r="AE22" s="24" t="str">
        <f>IF(ISNA(VLOOKUP(AD22,'Plan complet'!AD68:AE68,2,0)),"",(VLOOKUP(AD22,'Plan complet'!AD68:AE68,2,0)))</f>
        <v/>
      </c>
      <c r="AF22" s="21" t="str">
        <f>IF(ISNA(VLOOKUP(AE22,'Plan complet'!AE68:AF68,2,0)),"",(VLOOKUP(AE22,'Plan complet'!AE68:AF68,2,0)))</f>
        <v/>
      </c>
      <c r="AG22" s="21" t="str">
        <f>IF(ISNA(VLOOKUP(AF22,'Plan complet'!AF68:AG68,2,0)),"",(VLOOKUP(AF22,'Plan complet'!AF68:AG68,2,0)))</f>
        <v/>
      </c>
      <c r="AH22" s="21" t="str">
        <f>IF(ISNA(VLOOKUP(AG22,'Plan complet'!AG68:AH68,2,0)),"",(VLOOKUP(AG22,'Plan complet'!AG68:AH68,2,0)))</f>
        <v/>
      </c>
      <c r="AI22" s="123">
        <f>IF(ISNA(VLOOKUP(AH22,'Plan complet'!AH68:AI68,2,0)),"",(VLOOKUP(AH22,'Plan complet'!AH68:AI68,2,0)))</f>
        <v>0</v>
      </c>
      <c r="AJ22" s="24" t="str">
        <f>IF(ISNA(VLOOKUP(AI22,'Plan complet'!AI68:AJ68,2,0)),"",(VLOOKUP(AI22,'Plan complet'!AI68:AJ68,2,0)))</f>
        <v/>
      </c>
      <c r="AK22" s="21"/>
      <c r="AL22" s="22"/>
      <c r="AM22" s="23" t="s">
        <v>380</v>
      </c>
      <c r="AN22" s="21"/>
      <c r="AO22" s="115"/>
      <c r="AP22" s="21"/>
      <c r="AQ22" s="22"/>
      <c r="AR22" s="23" t="s">
        <v>380</v>
      </c>
      <c r="AS22" s="21"/>
      <c r="AT22" s="115"/>
      <c r="AU22" s="21"/>
      <c r="AV22" s="22"/>
      <c r="AW22" s="23" t="s">
        <v>380</v>
      </c>
      <c r="AX22" s="21"/>
      <c r="AY22" s="115"/>
      <c r="AZ22" s="21"/>
      <c r="BA22" s="22"/>
      <c r="BB22" s="23" t="s">
        <v>380</v>
      </c>
      <c r="BC22" s="21"/>
      <c r="BD22" s="115"/>
      <c r="BE22" s="27" t="s">
        <v>47</v>
      </c>
      <c r="BF22" s="21"/>
      <c r="BG22" s="21"/>
      <c r="BH22" s="21"/>
      <c r="BI22" s="21"/>
      <c r="BJ22" s="21"/>
      <c r="BK22" s="21"/>
    </row>
    <row r="23" spans="1:74" s="28" customFormat="1" ht="50.1" customHeight="1">
      <c r="A23" s="120" t="s">
        <v>309</v>
      </c>
      <c r="B23" s="14">
        <f t="shared" si="1"/>
        <v>0</v>
      </c>
      <c r="C23" s="15" t="s">
        <v>41</v>
      </c>
      <c r="D23" s="15" t="s">
        <v>41</v>
      </c>
      <c r="E23" s="15" t="s">
        <v>93</v>
      </c>
      <c r="F23" s="16" t="s">
        <v>42</v>
      </c>
      <c r="G23" s="122" t="s">
        <v>48</v>
      </c>
      <c r="H23" s="125" t="s">
        <v>49</v>
      </c>
      <c r="I23" s="122" t="s">
        <v>310</v>
      </c>
      <c r="J23" s="57" t="s">
        <v>311</v>
      </c>
      <c r="K23" s="123">
        <f>IF(ISNA(VLOOKUP(J23,'Plan complet'!J69:K69,2,0)),"",(VLOOKUP(J23,'Plan complet'!J69:K69,2,0)))</f>
        <v>0</v>
      </c>
      <c r="L23" s="21" t="str">
        <f>IF(ISNA(VLOOKUP(K23,'Plan complet'!K69:L69,2,0)),"",(VLOOKUP(K23,'Plan complet'!K69:L69,2,0)))</f>
        <v/>
      </c>
      <c r="M23" s="21" t="str">
        <f>IF(ISNA(VLOOKUP(L23,'Plan complet'!L69:M69,2,0)),"",(VLOOKUP(L23,'Plan complet'!L69:M69,2,0)))</f>
        <v/>
      </c>
      <c r="N23" s="21" t="str">
        <f>IF(ISNA(VLOOKUP(M23,'Plan complet'!M69:N69,2,0)),"",(VLOOKUP(M23,'Plan complet'!M69:N69,2,0)))</f>
        <v/>
      </c>
      <c r="O23" s="21" t="str">
        <f>IF(ISNA(VLOOKUP(N23,'Plan complet'!N69:O69,2,0)),"",(VLOOKUP(N23,'Plan complet'!N69:O69,2,0)))</f>
        <v/>
      </c>
      <c r="P23" s="24" t="str">
        <f>IF(ISNA(VLOOKUP(O23,'Plan complet'!O69:P69,2,0)),"",(VLOOKUP(O23,'Plan complet'!O69:P69,2,0)))</f>
        <v/>
      </c>
      <c r="Q23" s="21" t="str">
        <f>IF(ISNA(VLOOKUP(P23,'Plan complet'!P69:Q69,2,0)),"",(VLOOKUP(P23,'Plan complet'!P69:Q69,2,0)))</f>
        <v/>
      </c>
      <c r="R23" s="21" t="str">
        <f>IF(ISNA(VLOOKUP(Q23,'Plan complet'!Q69:R69,2,0)),"",(VLOOKUP(Q23,'Plan complet'!Q69:R69,2,0)))</f>
        <v/>
      </c>
      <c r="S23" s="21" t="str">
        <f>IF(ISNA(VLOOKUP(R23,'Plan complet'!R69:S69,2,0)),"",(VLOOKUP(R23,'Plan complet'!R69:S69,2,0)))</f>
        <v/>
      </c>
      <c r="T23" s="21" t="str">
        <f>IF(ISNA(VLOOKUP(S23,'Plan complet'!S69:T69,2,0)),"",(VLOOKUP(S23,'Plan complet'!S69:T69,2,0)))</f>
        <v/>
      </c>
      <c r="U23" s="24" t="str">
        <f>IF(ISNA(VLOOKUP(T23,'Plan complet'!T69:U69,2,0)),"",(VLOOKUP(T23,'Plan complet'!T69:U69,2,0)))</f>
        <v/>
      </c>
      <c r="V23" s="21" t="str">
        <f>IF(ISNA(VLOOKUP(U23,'Plan complet'!U69:V69,2,0)),"",(VLOOKUP(U23,'Plan complet'!U69:V69,2,0)))</f>
        <v/>
      </c>
      <c r="W23" s="21" t="str">
        <f>IF(ISNA(VLOOKUP(V23,'Plan complet'!V69:W69,2,0)),"",(VLOOKUP(V23,'Plan complet'!V69:W69,2,0)))</f>
        <v/>
      </c>
      <c r="X23" s="21" t="str">
        <f>IF(ISNA(VLOOKUP(W23,'Plan complet'!W69:X69,2,0)),"",(VLOOKUP(W23,'Plan complet'!W69:X69,2,0)))</f>
        <v/>
      </c>
      <c r="Y23" s="123">
        <f>IF(ISNA(VLOOKUP(X23,'Plan complet'!X69:Y69,2,0)),"",(VLOOKUP(X23,'Plan complet'!X69:Y69,2,0)))</f>
        <v>0</v>
      </c>
      <c r="Z23" s="24" t="str">
        <f>IF(ISNA(VLOOKUP(Y23,'Plan complet'!Y69:Z69,2,0)),"",(VLOOKUP(Y23,'Plan complet'!Y69:Z69,2,0)))</f>
        <v/>
      </c>
      <c r="AA23" s="21" t="str">
        <f>IF(ISNA(VLOOKUP(Z23,'Plan complet'!Z69:AA69,2,0)),"",(VLOOKUP(Z23,'Plan complet'!Z69:AA69,2,0)))</f>
        <v/>
      </c>
      <c r="AB23" s="21" t="str">
        <f>IF(ISNA(VLOOKUP(AA23,'Plan complet'!AA69:AB69,2,0)),"",(VLOOKUP(AA23,'Plan complet'!AA69:AB69,2,0)))</f>
        <v/>
      </c>
      <c r="AC23" s="21" t="str">
        <f>IF(ISNA(VLOOKUP(AB23,'Plan complet'!AB69:AC69,2,0)),"",(VLOOKUP(AB23,'Plan complet'!AB69:AC69,2,0)))</f>
        <v/>
      </c>
      <c r="AD23" s="123">
        <f>IF(ISNA(VLOOKUP(AC23,'Plan complet'!AC69:AD69,2,0)),"",(VLOOKUP(AC23,'Plan complet'!AC69:AD69,2,0)))</f>
        <v>0</v>
      </c>
      <c r="AE23" s="24" t="str">
        <f>IF(ISNA(VLOOKUP(AD23,'Plan complet'!AD69:AE69,2,0)),"",(VLOOKUP(AD23,'Plan complet'!AD69:AE69,2,0)))</f>
        <v/>
      </c>
      <c r="AF23" s="21" t="str">
        <f>IF(ISNA(VLOOKUP(AE23,'Plan complet'!AE69:AF69,2,0)),"",(VLOOKUP(AE23,'Plan complet'!AE69:AF69,2,0)))</f>
        <v/>
      </c>
      <c r="AG23" s="21" t="str">
        <f>IF(ISNA(VLOOKUP(AF23,'Plan complet'!AF69:AG69,2,0)),"",(VLOOKUP(AF23,'Plan complet'!AF69:AG69,2,0)))</f>
        <v/>
      </c>
      <c r="AH23" s="21" t="str">
        <f>IF(ISNA(VLOOKUP(AG23,'Plan complet'!AG69:AH69,2,0)),"",(VLOOKUP(AG23,'Plan complet'!AG69:AH69,2,0)))</f>
        <v/>
      </c>
      <c r="AI23" s="123">
        <f>IF(ISNA(VLOOKUP(AH23,'Plan complet'!AH69:AI69,2,0)),"",(VLOOKUP(AH23,'Plan complet'!AH69:AI69,2,0)))</f>
        <v>0</v>
      </c>
      <c r="AJ23" s="24" t="str">
        <f>IF(ISNA(VLOOKUP(AI23,'Plan complet'!AI69:AJ69,2,0)),"",(VLOOKUP(AI23,'Plan complet'!AI69:AJ69,2,0)))</f>
        <v/>
      </c>
      <c r="AK23" s="21"/>
      <c r="AL23" s="22"/>
      <c r="AM23" s="23" t="s">
        <v>380</v>
      </c>
      <c r="AN23" s="21"/>
      <c r="AO23" s="115"/>
      <c r="AP23" s="21"/>
      <c r="AQ23" s="22"/>
      <c r="AR23" s="23" t="s">
        <v>380</v>
      </c>
      <c r="AS23" s="21"/>
      <c r="AT23" s="115"/>
      <c r="AU23" s="21"/>
      <c r="AV23" s="22"/>
      <c r="AW23" s="23" t="s">
        <v>380</v>
      </c>
      <c r="AX23" s="21"/>
      <c r="AY23" s="115"/>
      <c r="AZ23" s="21"/>
      <c r="BA23" s="22"/>
      <c r="BB23" s="23" t="s">
        <v>380</v>
      </c>
      <c r="BC23" s="21"/>
      <c r="BD23" s="115"/>
      <c r="BE23" s="27" t="s">
        <v>47</v>
      </c>
      <c r="BF23" s="21"/>
      <c r="BG23" s="21"/>
      <c r="BH23" s="21"/>
      <c r="BI23" s="21"/>
      <c r="BJ23" s="21"/>
      <c r="BK23" s="21"/>
    </row>
    <row r="24" spans="1:74" s="28" customFormat="1" ht="50.1" customHeight="1">
      <c r="A24" s="120" t="s">
        <v>312</v>
      </c>
      <c r="B24" s="14">
        <f t="shared" si="1"/>
        <v>0</v>
      </c>
      <c r="C24" s="15" t="s">
        <v>41</v>
      </c>
      <c r="D24" s="15" t="s">
        <v>41</v>
      </c>
      <c r="E24" s="15" t="s">
        <v>93</v>
      </c>
      <c r="F24" s="16" t="s">
        <v>42</v>
      </c>
      <c r="G24" s="122" t="s">
        <v>98</v>
      </c>
      <c r="H24" s="125" t="s">
        <v>313</v>
      </c>
      <c r="I24" s="122" t="s">
        <v>314</v>
      </c>
      <c r="J24" s="57" t="s">
        <v>388</v>
      </c>
      <c r="K24" s="21" t="str">
        <f>IF(ISNA(VLOOKUP(J24,'Plan complet'!J70:K71,2,0)),"",(VLOOKUP(J24,'Plan complet'!J70:K71,2,0)))</f>
        <v/>
      </c>
      <c r="L24" s="21" t="str">
        <f>IF(ISNA(VLOOKUP(K24,'Plan complet'!K70:L70,2,0)),"",(VLOOKUP(K24,'Plan complet'!K70:L70,2,0)))</f>
        <v/>
      </c>
      <c r="M24" s="21" t="str">
        <f>IF(ISNA(VLOOKUP(L24,'Plan complet'!L70:M70,2,0)),"",(VLOOKUP(L24,'Plan complet'!L70:M70,2,0)))</f>
        <v/>
      </c>
      <c r="N24" s="21" t="str">
        <f>IF(ISNA(VLOOKUP(M24,'Plan complet'!M70:N70,2,0)),"",(VLOOKUP(M24,'Plan complet'!M70:N70,2,0)))</f>
        <v/>
      </c>
      <c r="O24" s="21" t="str">
        <f>IF(ISNA(VLOOKUP(N24,'Plan complet'!N70:O70,2,0)),"",(VLOOKUP(N24,'Plan complet'!N70:O70,2,0)))</f>
        <v/>
      </c>
      <c r="P24" s="24" t="str">
        <f>IF(ISNA(VLOOKUP(O24,'Plan complet'!O70:P70,2,0)),"",(VLOOKUP(O24,'Plan complet'!O70:P70,2,0)))</f>
        <v/>
      </c>
      <c r="Q24" s="21" t="str">
        <f>IF(ISNA(VLOOKUP(P24,'Plan complet'!P70:Q70,2,0)),"",(VLOOKUP(P24,'Plan complet'!P70:Q70,2,0)))</f>
        <v/>
      </c>
      <c r="R24" s="21" t="str">
        <f>IF(ISNA(VLOOKUP(Q24,'Plan complet'!Q70:R70,2,0)),"",(VLOOKUP(Q24,'Plan complet'!Q70:R70,2,0)))</f>
        <v/>
      </c>
      <c r="S24" s="21" t="str">
        <f>IF(ISNA(VLOOKUP(R24,'Plan complet'!R70:S70,2,0)),"",(VLOOKUP(R24,'Plan complet'!R70:S70,2,0)))</f>
        <v/>
      </c>
      <c r="T24" s="21" t="str">
        <f>IF(ISNA(VLOOKUP(S24,'Plan complet'!S70:T70,2,0)),"",(VLOOKUP(S24,'Plan complet'!S70:T70,2,0)))</f>
        <v/>
      </c>
      <c r="U24" s="24" t="str">
        <f>IF(ISNA(VLOOKUP(T24,'Plan complet'!T70:U70,2,0)),"",(VLOOKUP(T24,'Plan complet'!T70:U70,2,0)))</f>
        <v/>
      </c>
      <c r="V24" s="21" t="str">
        <f>IF(ISNA(VLOOKUP(U24,'Plan complet'!U70:V70,2,0)),"",(VLOOKUP(U24,'Plan complet'!U70:V70,2,0)))</f>
        <v/>
      </c>
      <c r="W24" s="21" t="str">
        <f>IF(ISNA(VLOOKUP(V24,'Plan complet'!V70:W70,2,0)),"",(VLOOKUP(V24,'Plan complet'!V70:W70,2,0)))</f>
        <v/>
      </c>
      <c r="X24" s="21" t="str">
        <f>IF(ISNA(VLOOKUP(W24,'Plan complet'!W70:X70,2,0)),"",(VLOOKUP(W24,'Plan complet'!W70:X70,2,0)))</f>
        <v/>
      </c>
      <c r="Y24" s="123">
        <f>IF(ISNA(VLOOKUP(X24,'Plan complet'!X70:Y70,2,0)),"",(VLOOKUP(X24,'Plan complet'!X70:Y70,2,0)))</f>
        <v>0</v>
      </c>
      <c r="Z24" s="24" t="str">
        <f>IF(ISNA(VLOOKUP(Y24,'Plan complet'!Y70:Z70,2,0)),"",(VLOOKUP(Y24,'Plan complet'!Y70:Z70,2,0)))</f>
        <v/>
      </c>
      <c r="AA24" s="21" t="str">
        <f>IF(ISNA(VLOOKUP(Z24,'Plan complet'!Z70:AA70,2,0)),"",(VLOOKUP(Z24,'Plan complet'!Z70:AA70,2,0)))</f>
        <v/>
      </c>
      <c r="AB24" s="21" t="str">
        <f>IF(ISNA(VLOOKUP(AA24,'Plan complet'!AA70:AB70,2,0)),"",(VLOOKUP(AA24,'Plan complet'!AA70:AB70,2,0)))</f>
        <v/>
      </c>
      <c r="AC24" s="21" t="str">
        <f>IF(ISNA(VLOOKUP(AB24,'Plan complet'!AB70:AC70,2,0)),"",(VLOOKUP(AB24,'Plan complet'!AB70:AC70,2,0)))</f>
        <v/>
      </c>
      <c r="AD24" s="123">
        <f>IF(ISNA(VLOOKUP(AC24,'Plan complet'!AC70:AD70,2,0)),"",(VLOOKUP(AC24,'Plan complet'!AC70:AD70,2,0)))</f>
        <v>0</v>
      </c>
      <c r="AE24" s="24" t="str">
        <f>IF(ISNA(VLOOKUP(AD24,'Plan complet'!AD70:AE70,2,0)),"",(VLOOKUP(AD24,'Plan complet'!AD70:AE70,2,0)))</f>
        <v/>
      </c>
      <c r="AF24" s="21" t="str">
        <f>IF(ISNA(VLOOKUP(AE24,'Plan complet'!AE70:AF70,2,0)),"",(VLOOKUP(AE24,'Plan complet'!AE70:AF70,2,0)))</f>
        <v/>
      </c>
      <c r="AG24" s="21" t="str">
        <f>IF(ISNA(VLOOKUP(AF24,'Plan complet'!AF70:AG70,2,0)),"",(VLOOKUP(AF24,'Plan complet'!AF70:AG70,2,0)))</f>
        <v/>
      </c>
      <c r="AH24" s="21" t="str">
        <f>IF(ISNA(VLOOKUP(AG24,'Plan complet'!AG70:AH70,2,0)),"",(VLOOKUP(AG24,'Plan complet'!AG70:AH70,2,0)))</f>
        <v/>
      </c>
      <c r="AI24" s="123">
        <f>IF(ISNA(VLOOKUP(AH24,'Plan complet'!AH70:AI70,2,0)),"",(VLOOKUP(AH24,'Plan complet'!AH70:AI70,2,0)))</f>
        <v>0</v>
      </c>
      <c r="AJ24" s="24" t="str">
        <f>IF(ISNA(VLOOKUP(AI24,'Plan complet'!AI70:AJ70,2,0)),"",(VLOOKUP(AI24,'Plan complet'!AI70:AJ70,2,0)))</f>
        <v/>
      </c>
      <c r="AK24" s="21"/>
      <c r="AL24" s="22"/>
      <c r="AM24" s="23" t="s">
        <v>380</v>
      </c>
      <c r="AN24" s="21"/>
      <c r="AO24" s="115"/>
      <c r="AP24" s="21"/>
      <c r="AQ24" s="22"/>
      <c r="AR24" s="23" t="s">
        <v>380</v>
      </c>
      <c r="AS24" s="21"/>
      <c r="AT24" s="115"/>
      <c r="AU24" s="21"/>
      <c r="AV24" s="22"/>
      <c r="AW24" s="23" t="s">
        <v>380</v>
      </c>
      <c r="AX24" s="21"/>
      <c r="AY24" s="115"/>
      <c r="AZ24" s="21"/>
      <c r="BA24" s="22"/>
      <c r="BB24" s="23" t="s">
        <v>380</v>
      </c>
      <c r="BC24" s="21"/>
      <c r="BD24" s="115"/>
      <c r="BE24" s="27" t="s">
        <v>47</v>
      </c>
      <c r="BF24" s="21"/>
      <c r="BG24" s="21"/>
      <c r="BH24" s="21"/>
      <c r="BI24" s="21"/>
      <c r="BJ24" s="21"/>
      <c r="BK24" s="21"/>
    </row>
    <row r="25" spans="1:74" s="114" customFormat="1" ht="50.1" customHeight="1">
      <c r="A25" s="120" t="s">
        <v>317</v>
      </c>
      <c r="B25" s="14">
        <f t="shared" si="1"/>
        <v>0</v>
      </c>
      <c r="C25" s="60" t="s">
        <v>41</v>
      </c>
      <c r="D25" s="60" t="s">
        <v>41</v>
      </c>
      <c r="E25" s="15" t="s">
        <v>93</v>
      </c>
      <c r="F25" s="16" t="s">
        <v>42</v>
      </c>
      <c r="G25" s="122" t="s">
        <v>48</v>
      </c>
      <c r="H25" s="122" t="s">
        <v>49</v>
      </c>
      <c r="I25" s="122" t="s">
        <v>50</v>
      </c>
      <c r="J25" s="57" t="s">
        <v>51</v>
      </c>
      <c r="K25" s="123">
        <f>IF(ISNA(VLOOKUP(J25,'Plan complet'!J72:K72,2,0)),"",(VLOOKUP(J25,'Plan complet'!J72:K72,2,0)))</f>
        <v>0</v>
      </c>
      <c r="L25" s="21" t="str">
        <f>IF(ISNA(VLOOKUP(K25,'Plan complet'!K72:L72,2,0)),"",(VLOOKUP(K25,'Plan complet'!K72:L72,2,0)))</f>
        <v/>
      </c>
      <c r="M25" s="21" t="str">
        <f>IF(ISNA(VLOOKUP(L25,'Plan complet'!L72:M72,2,0)),"",(VLOOKUP(L25,'Plan complet'!L72:M72,2,0)))</f>
        <v/>
      </c>
      <c r="N25" s="21" t="str">
        <f>IF(ISNA(VLOOKUP(M25,'Plan complet'!M72:N72,2,0)),"",(VLOOKUP(M25,'Plan complet'!M72:N72,2,0)))</f>
        <v/>
      </c>
      <c r="O25" s="21" t="str">
        <f>IF(ISNA(VLOOKUP(N25,'Plan complet'!N72:O72,2,0)),"",(VLOOKUP(N25,'Plan complet'!N72:O72,2,0)))</f>
        <v/>
      </c>
      <c r="P25" s="24" t="str">
        <f>IF(ISNA(VLOOKUP(O25,'Plan complet'!O72:P72,2,0)),"",(VLOOKUP(O25,'Plan complet'!O72:P72,2,0)))</f>
        <v/>
      </c>
      <c r="Q25" s="21" t="str">
        <f>IF(ISNA(VLOOKUP(P25,'Plan complet'!P72:Q72,2,0)),"",(VLOOKUP(P25,'Plan complet'!P72:Q72,2,0)))</f>
        <v/>
      </c>
      <c r="R25" s="21" t="str">
        <f>IF(ISNA(VLOOKUP(Q25,'Plan complet'!Q72:R72,2,0)),"",(VLOOKUP(Q25,'Plan complet'!Q72:R72,2,0)))</f>
        <v/>
      </c>
      <c r="S25" s="21" t="str">
        <f>IF(ISNA(VLOOKUP(R25,'Plan complet'!R72:S72,2,0)),"",(VLOOKUP(R25,'Plan complet'!R72:S72,2,0)))</f>
        <v/>
      </c>
      <c r="T25" s="21" t="str">
        <f>IF(ISNA(VLOOKUP(S25,'Plan complet'!S72:T72,2,0)),"",(VLOOKUP(S25,'Plan complet'!S72:T72,2,0)))</f>
        <v/>
      </c>
      <c r="U25" s="24" t="str">
        <f>IF(ISNA(VLOOKUP(T25,'Plan complet'!T72:U72,2,0)),"",(VLOOKUP(T25,'Plan complet'!T72:U72,2,0)))</f>
        <v/>
      </c>
      <c r="V25" s="21" t="str">
        <f>IF(ISNA(VLOOKUP(U25,'Plan complet'!U72:V72,2,0)),"",(VLOOKUP(U25,'Plan complet'!U72:V72,2,0)))</f>
        <v/>
      </c>
      <c r="W25" s="21" t="str">
        <f>IF(ISNA(VLOOKUP(V25,'Plan complet'!V72:W72,2,0)),"",(VLOOKUP(V25,'Plan complet'!V72:W72,2,0)))</f>
        <v/>
      </c>
      <c r="X25" s="21" t="str">
        <f>IF(ISNA(VLOOKUP(W25,'Plan complet'!W72:X72,2,0)),"",(VLOOKUP(W25,'Plan complet'!W72:X72,2,0)))</f>
        <v/>
      </c>
      <c r="Y25" s="123">
        <f>IF(ISNA(VLOOKUP(X25,'Plan complet'!X72:Y72,2,0)),"",(VLOOKUP(X25,'Plan complet'!X72:Y72,2,0)))</f>
        <v>0</v>
      </c>
      <c r="Z25" s="24" t="str">
        <f>IF(ISNA(VLOOKUP(Y25,'Plan complet'!Y72:Z72,2,0)),"",(VLOOKUP(Y25,'Plan complet'!Y72:Z72,2,0)))</f>
        <v/>
      </c>
      <c r="AA25" s="21" t="str">
        <f>IF(ISNA(VLOOKUP(Z25,'Plan complet'!Z72:AA72,2,0)),"",(VLOOKUP(Z25,'Plan complet'!Z72:AA72,2,0)))</f>
        <v/>
      </c>
      <c r="AB25" s="21" t="str">
        <f>IF(ISNA(VLOOKUP(AA25,'Plan complet'!AA72:AB72,2,0)),"",(VLOOKUP(AA25,'Plan complet'!AA72:AB72,2,0)))</f>
        <v/>
      </c>
      <c r="AC25" s="21" t="str">
        <f>IF(ISNA(VLOOKUP(AB25,'Plan complet'!AB72:AC72,2,0)),"",(VLOOKUP(AB25,'Plan complet'!AB72:AC72,2,0)))</f>
        <v/>
      </c>
      <c r="AD25" s="123">
        <f>IF(ISNA(VLOOKUP(AC25,'Plan complet'!AC72:AD72,2,0)),"",(VLOOKUP(AC25,'Plan complet'!AC72:AD72,2,0)))</f>
        <v>0</v>
      </c>
      <c r="AE25" s="24" t="str">
        <f>IF(ISNA(VLOOKUP(AD25,'Plan complet'!AD72:AE72,2,0)),"",(VLOOKUP(AD25,'Plan complet'!AD72:AE72,2,0)))</f>
        <v/>
      </c>
      <c r="AF25" s="21" t="str">
        <f>IF(ISNA(VLOOKUP(AE25,'Plan complet'!AE72:AF72,2,0)),"",(VLOOKUP(AE25,'Plan complet'!AE72:AF72,2,0)))</f>
        <v/>
      </c>
      <c r="AG25" s="21" t="str">
        <f>IF(ISNA(VLOOKUP(AF25,'Plan complet'!AF72:AG72,2,0)),"",(VLOOKUP(AF25,'Plan complet'!AF72:AG72,2,0)))</f>
        <v/>
      </c>
      <c r="AH25" s="21" t="str">
        <f>IF(ISNA(VLOOKUP(AG25,'Plan complet'!AG72:AH72,2,0)),"",(VLOOKUP(AG25,'Plan complet'!AG72:AH72,2,0)))</f>
        <v/>
      </c>
      <c r="AI25" s="123">
        <f>IF(ISNA(VLOOKUP(AH25,'Plan complet'!AH72:AI72,2,0)),"",(VLOOKUP(AH25,'Plan complet'!AH72:AI72,2,0)))</f>
        <v>0</v>
      </c>
      <c r="AJ25" s="24" t="str">
        <f>IF(ISNA(VLOOKUP(AI25,'Plan complet'!AI72:AJ72,2,0)),"",(VLOOKUP(AI25,'Plan complet'!AI72:AJ72,2,0)))</f>
        <v/>
      </c>
      <c r="AK25" s="21"/>
      <c r="AL25" s="22"/>
      <c r="AM25" s="23" t="s">
        <v>380</v>
      </c>
      <c r="AN25" s="21"/>
      <c r="AO25" s="115"/>
      <c r="AP25" s="21"/>
      <c r="AQ25" s="22"/>
      <c r="AR25" s="23" t="s">
        <v>380</v>
      </c>
      <c r="AS25" s="21"/>
      <c r="AT25" s="115"/>
      <c r="AU25" s="21"/>
      <c r="AV25" s="22"/>
      <c r="AW25" s="23" t="s">
        <v>380</v>
      </c>
      <c r="AX25" s="21"/>
      <c r="AY25" s="115"/>
      <c r="AZ25" s="21"/>
      <c r="BA25" s="22"/>
      <c r="BB25" s="23" t="s">
        <v>380</v>
      </c>
      <c r="BC25" s="21"/>
      <c r="BD25" s="115"/>
      <c r="BE25" s="27" t="s">
        <v>47</v>
      </c>
      <c r="BF25" s="21"/>
      <c r="BG25" s="21"/>
      <c r="BH25" s="21"/>
      <c r="BI25" s="21"/>
      <c r="BJ25" s="21"/>
      <c r="BK25" s="21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</row>
    <row r="26" spans="1:74" s="28" customFormat="1" ht="50.1" customHeight="1">
      <c r="A26" s="120" t="s">
        <v>318</v>
      </c>
      <c r="B26" s="14">
        <f t="shared" si="1"/>
        <v>0</v>
      </c>
      <c r="C26" s="15" t="s">
        <v>41</v>
      </c>
      <c r="D26" s="15">
        <v>2</v>
      </c>
      <c r="E26" s="15" t="s">
        <v>285</v>
      </c>
      <c r="F26" s="16" t="s">
        <v>42</v>
      </c>
      <c r="G26" s="134" t="s">
        <v>341</v>
      </c>
      <c r="H26" s="132" t="str">
        <f>VLOOKUP(G26,'Plan complet'!G71:H88,2,0)</f>
        <v>1PFAFF1A.doc (08/9/15)</v>
      </c>
      <c r="I26" s="132" t="str">
        <f>VLOOKUP(H26,'Plan complet'!H71:I88,2,0)</f>
        <v>D.5 : Filtration à froid</v>
      </c>
      <c r="J26" s="135" t="str">
        <f>VLOOKUP(I26,'Plan complet'!I71:J88,2,0)</f>
        <v>Chargement par le trou d'homme du réacteur ou de la cuve</v>
      </c>
      <c r="K26" s="124">
        <f>IF(ISNA(VLOOKUP(J26,'Plan complet'!J73:K89,2,0)),"",(VLOOKUP(J26,'Plan complet'!J73:K89,2,0)))</f>
        <v>0</v>
      </c>
      <c r="L26" s="124" t="str">
        <f>IF(ISNA(VLOOKUP(K26,'Plan complet'!K73:L89,2,0)),"",(VLOOKUP(K26,'Plan complet'!K73:L89,2,0)))</f>
        <v/>
      </c>
      <c r="M26" s="124" t="str">
        <f>IF(ISNA(VLOOKUP(L26,'Plan complet'!L73:M89,2,0)),"",(VLOOKUP(L26,'Plan complet'!L73:M89,2,0)))</f>
        <v/>
      </c>
      <c r="N26" s="124" t="str">
        <f>IF(ISNA(VLOOKUP(M26,'Plan complet'!M73:N89,2,0)),"",(VLOOKUP(M26,'Plan complet'!M73:N89,2,0)))</f>
        <v/>
      </c>
      <c r="O26" s="124" t="str">
        <f>IF(ISNA(VLOOKUP(N26,'Plan complet'!N73:O89,2,0)),"",(VLOOKUP(N26,'Plan complet'!N73:O89,2,0)))</f>
        <v/>
      </c>
      <c r="P26" s="24" t="str">
        <f>IF(ISNA(VLOOKUP(O26,'Plan complet'!O73:P89,2,0)),"",(VLOOKUP(O26,'Plan complet'!O73:P89,2,0)))</f>
        <v/>
      </c>
      <c r="Q26" s="124" t="str">
        <f>IF(ISNA(VLOOKUP(P26,'Plan complet'!P73:Q89,2,0)),"",(VLOOKUP(P26,'Plan complet'!P73:Q89,2,0)))</f>
        <v/>
      </c>
      <c r="R26" s="124" t="str">
        <f>IF(ISNA(VLOOKUP(Q26,'Plan complet'!Q73:R89,2,0)),"",(VLOOKUP(Q26,'Plan complet'!Q73:R89,2,0)))</f>
        <v/>
      </c>
      <c r="S26" s="124" t="str">
        <f>IF(ISNA(VLOOKUP(R26,'Plan complet'!R73:S89,2,0)),"",(VLOOKUP(R26,'Plan complet'!R73:S89,2,0)))</f>
        <v/>
      </c>
      <c r="T26" s="124" t="str">
        <f>IF(ISNA(VLOOKUP(S26,'Plan complet'!S73:T89,2,0)),"",(VLOOKUP(S26,'Plan complet'!S73:T89,2,0)))</f>
        <v/>
      </c>
      <c r="U26" s="24" t="str">
        <f>IF(ISNA(VLOOKUP(T26,'Plan complet'!T73:U89,2,0)),"",(VLOOKUP(T26,'Plan complet'!T73:U89,2,0)))</f>
        <v/>
      </c>
      <c r="V26" s="124" t="str">
        <f>IF(ISNA(VLOOKUP(U26,'Plan complet'!U73:V89,2,0)),"",(VLOOKUP(U26,'Plan complet'!U73:V89,2,0)))</f>
        <v/>
      </c>
      <c r="W26" s="124" t="str">
        <f>IF(ISNA(VLOOKUP(V26,'Plan complet'!V73:W89,2,0)),"",(VLOOKUP(V26,'Plan complet'!V73:W89,2,0)))</f>
        <v/>
      </c>
      <c r="X26" s="124" t="str">
        <f>IF(ISNA(VLOOKUP(W26,'Plan complet'!W73:X89,2,0)),"",(VLOOKUP(W26,'Plan complet'!W73:X89,2,0)))</f>
        <v/>
      </c>
      <c r="Y26" s="124">
        <f>IF(ISNA(VLOOKUP(X26,'Plan complet'!X73:Y89,2,0)),"",(VLOOKUP(X26,'Plan complet'!X73:Y89,2,0)))</f>
        <v>0</v>
      </c>
      <c r="Z26" s="24" t="str">
        <f>IF(ISNA(VLOOKUP(Y26,'Plan complet'!Y73:Z89,2,0)),"",(VLOOKUP(Y26,'Plan complet'!Y73:Z89,2,0)))</f>
        <v/>
      </c>
      <c r="AA26" s="124" t="str">
        <f>IF(ISNA(VLOOKUP(Z26,'Plan complet'!Z73:AA89,2,0)),"",(VLOOKUP(Z26,'Plan complet'!Z73:AA89,2,0)))</f>
        <v/>
      </c>
      <c r="AB26" s="124" t="str">
        <f>IF(ISNA(VLOOKUP(AA26,'Plan complet'!AA73:AB89,2,0)),"",(VLOOKUP(AA26,'Plan complet'!AA73:AB89,2,0)))</f>
        <v/>
      </c>
      <c r="AC26" s="124" t="str">
        <f>IF(ISNA(VLOOKUP(AB26,'Plan complet'!AB73:AC89,2,0)),"",(VLOOKUP(AB26,'Plan complet'!AB73:AC89,2,0)))</f>
        <v/>
      </c>
      <c r="AD26" s="124">
        <f>IF(ISNA(VLOOKUP(AC26,'Plan complet'!AC73:AD89,2,0)),"",(VLOOKUP(AC26,'Plan complet'!AC73:AD89,2,0)))</f>
        <v>0</v>
      </c>
      <c r="AE26" s="24" t="str">
        <f>IF(ISNA(VLOOKUP(AD26,'Plan complet'!AD73:AE89,2,0)),"",(VLOOKUP(AD26,'Plan complet'!AD73:AE89,2,0)))</f>
        <v/>
      </c>
      <c r="AF26" s="124" t="str">
        <f>IF(ISNA(VLOOKUP(AE26,'Plan complet'!AE73:AF89,2,0)),"",(VLOOKUP(AE26,'Plan complet'!AE73:AF89,2,0)))</f>
        <v/>
      </c>
      <c r="AG26" s="124" t="str">
        <f>IF(ISNA(VLOOKUP(AF26,'Plan complet'!AF73:AG89,2,0)),"",(VLOOKUP(AF26,'Plan complet'!AF73:AG89,2,0)))</f>
        <v/>
      </c>
      <c r="AH26" s="124" t="str">
        <f>IF(ISNA(VLOOKUP(AG26,'Plan complet'!AG73:AH89,2,0)),"",(VLOOKUP(AG26,'Plan complet'!AG73:AH89,2,0)))</f>
        <v/>
      </c>
      <c r="AI26" s="124">
        <f>IF(ISNA(VLOOKUP(AH26,'Plan complet'!AH73:AI89,2,0)),"",(VLOOKUP(AH26,'Plan complet'!AH73:AI89,2,0)))</f>
        <v>0</v>
      </c>
      <c r="AJ26" s="24" t="str">
        <f>IF(ISNA(VLOOKUP(AI26,'Plan complet'!AI73:AJ89,2,0)),"",(VLOOKUP(AI26,'Plan complet'!AI73:AJ89,2,0)))</f>
        <v/>
      </c>
      <c r="AK26" s="21"/>
      <c r="AL26" s="22"/>
      <c r="AM26" s="23"/>
      <c r="AN26" s="21"/>
      <c r="AO26" s="115"/>
      <c r="AP26" s="21"/>
      <c r="AQ26" s="22"/>
      <c r="AR26" s="23"/>
      <c r="AS26" s="21"/>
      <c r="AT26" s="115"/>
      <c r="AU26" s="21"/>
      <c r="AV26" s="22"/>
      <c r="AW26" s="23"/>
      <c r="AX26" s="21"/>
      <c r="AY26" s="115"/>
      <c r="AZ26" s="21"/>
      <c r="BA26" s="22"/>
      <c r="BB26" s="23"/>
      <c r="BC26" s="21"/>
      <c r="BD26" s="115"/>
      <c r="BE26" s="27" t="s">
        <v>47</v>
      </c>
      <c r="BF26" s="21"/>
      <c r="BG26" s="21"/>
      <c r="BH26" s="21"/>
      <c r="BI26" s="21"/>
      <c r="BJ26" s="21"/>
      <c r="BK26" s="21"/>
    </row>
    <row r="27" spans="1:74" s="28" customFormat="1" ht="28.5" customHeight="1">
      <c r="A27" s="120" t="s">
        <v>356</v>
      </c>
      <c r="B27" s="14">
        <f t="shared" si="1"/>
        <v>41227</v>
      </c>
      <c r="C27" s="15" t="s">
        <v>53</v>
      </c>
      <c r="D27" s="15" t="s">
        <v>41</v>
      </c>
      <c r="E27" s="15" t="s">
        <v>285</v>
      </c>
      <c r="F27" s="16" t="s">
        <v>42</v>
      </c>
      <c r="G27" s="130" t="s">
        <v>349</v>
      </c>
      <c r="H27" s="122" t="str">
        <f>VLOOKUP(G27,'Plan complet'!G90:H92,2,0)</f>
        <v>1LISOJ1A.doc (10/7/15)</v>
      </c>
      <c r="I27" s="122" t="str">
        <f>VLOOKUP(H27,'Plan complet'!H90:I92,2,0)</f>
        <v>D.3, D.4 : Extraction liquide/liquide, D.7 : Préparation du RI105, D.8 : Filtration</v>
      </c>
      <c r="J27" s="131" t="str">
        <f>VLOOKUP(I27,'Plan complet'!I90:J92,2,0)</f>
        <v>Chargement TBME (avec filtre en D7), débatissage du filtre</v>
      </c>
      <c r="K27" s="21" t="s">
        <v>68</v>
      </c>
      <c r="L27" s="21" t="s">
        <v>76</v>
      </c>
      <c r="M27" s="22">
        <v>41227</v>
      </c>
      <c r="N27" s="23">
        <v>2012</v>
      </c>
      <c r="O27" s="21">
        <v>21.5</v>
      </c>
      <c r="P27" s="24">
        <v>0.12</v>
      </c>
      <c r="Q27" s="142">
        <f>IF(ISNA(VLOOKUP(P27,'Plan complet'!P90:Q90,2,0)),"",(VLOOKUP(P27,'Plan complet'!P90:Q90,2,0)))</f>
        <v>0</v>
      </c>
      <c r="R27" s="25" t="str">
        <f>IF(ISNA(VLOOKUP(Q27,'Plan complet'!Q90:R90,2,0)),"",(VLOOKUP(Q27,'Plan complet'!Q90:R90,2,0)))</f>
        <v/>
      </c>
      <c r="S27" s="25" t="str">
        <f>IF(ISNA(VLOOKUP(R27,'Plan complet'!R90:S90,2,0)),"",(VLOOKUP(R27,'Plan complet'!R90:S90,2,0)))</f>
        <v/>
      </c>
      <c r="T27" s="25" t="str">
        <f>IF(ISNA(VLOOKUP(S27,'Plan complet'!S90:T90,2,0)),"",(VLOOKUP(S27,'Plan complet'!S90:T90,2,0)))</f>
        <v/>
      </c>
      <c r="U27" s="24" t="str">
        <f>IF(ISNA(VLOOKUP(T27,'Plan complet'!T90:U90,2,0)),"",(VLOOKUP(T27,'Plan complet'!T90:U90,2,0)))</f>
        <v/>
      </c>
      <c r="V27" s="25" t="str">
        <f>IF(ISNA(VLOOKUP(U27,'Plan complet'!U90:V90,2,0)),"",(VLOOKUP(U27,'Plan complet'!U90:V90,2,0)))</f>
        <v/>
      </c>
      <c r="W27" s="25" t="str">
        <f>IF(ISNA(VLOOKUP(V27,'Plan complet'!V90:W90,2,0)),"",(VLOOKUP(V27,'Plan complet'!V90:W90,2,0)))</f>
        <v/>
      </c>
      <c r="X27" s="25" t="str">
        <f>IF(ISNA(VLOOKUP(W27,'Plan complet'!W90:X90,2,0)),"",(VLOOKUP(W27,'Plan complet'!W90:X90,2,0)))</f>
        <v/>
      </c>
      <c r="Y27" s="142">
        <f>IF(ISNA(VLOOKUP(X27,'Plan complet'!X90:Y90,2,0)),"",(VLOOKUP(X27,'Plan complet'!X90:Y90,2,0)))</f>
        <v>0</v>
      </c>
      <c r="Z27" s="24" t="str">
        <f>IF(ISNA(VLOOKUP(Y27,'Plan complet'!Y90:Z90,2,0)),"",(VLOOKUP(Y27,'Plan complet'!Y90:Z90,2,0)))</f>
        <v/>
      </c>
      <c r="AA27" s="25" t="str">
        <f>IF(ISNA(VLOOKUP(Z27,'Plan complet'!Z90:AA90,2,0)),"",(VLOOKUP(Z27,'Plan complet'!Z90:AA90,2,0)))</f>
        <v/>
      </c>
      <c r="AB27" s="25" t="str">
        <f>IF(ISNA(VLOOKUP(AA27,'Plan complet'!AA90:AB90,2,0)),"",(VLOOKUP(AA27,'Plan complet'!AA90:AB90,2,0)))</f>
        <v/>
      </c>
      <c r="AC27" s="25" t="str">
        <f>IF(ISNA(VLOOKUP(AB27,'Plan complet'!AB90:AC90,2,0)),"",(VLOOKUP(AB27,'Plan complet'!AB90:AC90,2,0)))</f>
        <v/>
      </c>
      <c r="AD27" s="142">
        <f>IF(ISNA(VLOOKUP(AC27,'Plan complet'!AC90:AD90,2,0)),"",(VLOOKUP(AC27,'Plan complet'!AC90:AD90,2,0)))</f>
        <v>0</v>
      </c>
      <c r="AE27" s="24" t="str">
        <f>IF(ISNA(VLOOKUP(AD27,'Plan complet'!AD90:AE90,2,0)),"",(VLOOKUP(AD27,'Plan complet'!AD90:AE90,2,0)))</f>
        <v/>
      </c>
      <c r="AF27" s="25" t="str">
        <f>IF(ISNA(VLOOKUP(AE27,'Plan complet'!AE90:AF90,2,0)),"",(VLOOKUP(AE27,'Plan complet'!AE90:AF90,2,0)))</f>
        <v/>
      </c>
      <c r="AG27" s="25" t="str">
        <f>IF(ISNA(VLOOKUP(AF27,'Plan complet'!AF90:AG90,2,0)),"",(VLOOKUP(AF27,'Plan complet'!AF90:AG90,2,0)))</f>
        <v/>
      </c>
      <c r="AH27" s="25" t="str">
        <f>IF(ISNA(VLOOKUP(AG27,'Plan complet'!AG90:AH90,2,0)),"",(VLOOKUP(AG27,'Plan complet'!AG90:AH90,2,0)))</f>
        <v/>
      </c>
      <c r="AI27" s="142">
        <f>IF(ISNA(VLOOKUP(AH27,'Plan complet'!AH90:AI90,2,0)),"",(VLOOKUP(AH27,'Plan complet'!AH90:AI90,2,0)))</f>
        <v>0</v>
      </c>
      <c r="AJ27" s="24" t="str">
        <f>IF(ISNA(VLOOKUP(AI27,'Plan complet'!AI90:AJ90,2,0)),"",(VLOOKUP(AI27,'Plan complet'!AI90:AJ90,2,0)))</f>
        <v/>
      </c>
      <c r="AK27" s="21"/>
      <c r="AL27" s="22"/>
      <c r="AM27" s="23"/>
      <c r="AN27" s="21"/>
      <c r="AO27" s="115"/>
      <c r="AP27" s="21"/>
      <c r="AQ27" s="22"/>
      <c r="AR27" s="23"/>
      <c r="AS27" s="21"/>
      <c r="AT27" s="115"/>
      <c r="AU27" s="21"/>
      <c r="AV27" s="22"/>
      <c r="AW27" s="23"/>
      <c r="AX27" s="21"/>
      <c r="AY27" s="115"/>
      <c r="AZ27" s="21"/>
      <c r="BA27" s="22"/>
      <c r="BB27" s="23"/>
      <c r="BC27" s="21"/>
      <c r="BD27" s="115"/>
      <c r="BE27" s="27" t="s">
        <v>47</v>
      </c>
      <c r="BF27" s="21"/>
      <c r="BG27" s="21"/>
      <c r="BH27" s="21"/>
      <c r="BI27" s="21"/>
      <c r="BJ27" s="21"/>
      <c r="BK27" s="21"/>
    </row>
    <row r="28" spans="1:74" s="28" customFormat="1" ht="19.5" customHeight="1">
      <c r="A28" s="120" t="s">
        <v>366</v>
      </c>
      <c r="B28" s="14">
        <f t="shared" si="1"/>
        <v>0</v>
      </c>
      <c r="C28" s="60" t="s">
        <v>53</v>
      </c>
      <c r="D28" s="60">
        <v>2</v>
      </c>
      <c r="E28" s="15" t="s">
        <v>285</v>
      </c>
      <c r="F28" s="16" t="s">
        <v>42</v>
      </c>
      <c r="G28" s="145" t="s">
        <v>367</v>
      </c>
      <c r="H28" s="145" t="s">
        <v>368</v>
      </c>
      <c r="I28" s="145" t="s">
        <v>369</v>
      </c>
      <c r="J28" s="131" t="s">
        <v>370</v>
      </c>
      <c r="K28" s="146">
        <f>IF(ISNA(VLOOKUP(J28,'Plan complet'!J93:K93,2,0)),"",(VLOOKUP(J28,'Plan complet'!J93:K93,2,0)))</f>
        <v>0</v>
      </c>
      <c r="L28" s="146" t="str">
        <f>IF(ISNA(VLOOKUP(K28,'Plan complet'!K93:L93,2,0)),"",(VLOOKUP(K28,'Plan complet'!K93:L93,2,0)))</f>
        <v/>
      </c>
      <c r="M28" s="146" t="str">
        <f>IF(ISNA(VLOOKUP(L28,'Plan complet'!L93:M93,2,0)),"",(VLOOKUP(L28,'Plan complet'!L93:M93,2,0)))</f>
        <v/>
      </c>
      <c r="N28" s="146" t="str">
        <f>IF(ISNA(VLOOKUP(M28,'Plan complet'!M93:N93,2,0)),"",(VLOOKUP(M28,'Plan complet'!M93:N93,2,0)))</f>
        <v/>
      </c>
      <c r="O28" s="146" t="str">
        <f>IF(ISNA(VLOOKUP(N28,'Plan complet'!N93:O93,2,0)),"",(VLOOKUP(N28,'Plan complet'!N93:O93,2,0)))</f>
        <v/>
      </c>
      <c r="P28" s="24" t="str">
        <f>IF(ISNA(VLOOKUP(O28,'Plan complet'!O93:P93,2,0)),"",(VLOOKUP(O28,'Plan complet'!O93:P93,2,0)))</f>
        <v/>
      </c>
      <c r="Q28" s="146" t="str">
        <f>IF(ISNA(VLOOKUP(P28,'Plan complet'!P93:Q93,2,0)),"",(VLOOKUP(P28,'Plan complet'!P93:Q93,2,0)))</f>
        <v/>
      </c>
      <c r="R28" s="146" t="str">
        <f>IF(ISNA(VLOOKUP(Q28,'Plan complet'!Q93:R93,2,0)),"",(VLOOKUP(Q28,'Plan complet'!Q93:R93,2,0)))</f>
        <v/>
      </c>
      <c r="S28" s="146" t="str">
        <f>IF(ISNA(VLOOKUP(R28,'Plan complet'!R93:S93,2,0)),"",(VLOOKUP(R28,'Plan complet'!R93:S93,2,0)))</f>
        <v/>
      </c>
      <c r="T28" s="146" t="str">
        <f>IF(ISNA(VLOOKUP(S28,'Plan complet'!S93:T93,2,0)),"",(VLOOKUP(S28,'Plan complet'!S93:T93,2,0)))</f>
        <v/>
      </c>
      <c r="U28" s="24" t="str">
        <f>IF(ISNA(VLOOKUP(T28,'Plan complet'!T93:U93,2,0)),"",(VLOOKUP(T28,'Plan complet'!T93:U93,2,0)))</f>
        <v/>
      </c>
      <c r="V28" s="146" t="str">
        <f>IF(ISNA(VLOOKUP(U28,'Plan complet'!U93:V93,2,0)),"",(VLOOKUP(U28,'Plan complet'!U93:V93,2,0)))</f>
        <v/>
      </c>
      <c r="W28" s="146" t="str">
        <f>IF(ISNA(VLOOKUP(V28,'Plan complet'!V93:W93,2,0)),"",(VLOOKUP(V28,'Plan complet'!V93:W93,2,0)))</f>
        <v/>
      </c>
      <c r="X28" s="146" t="str">
        <f>IF(ISNA(VLOOKUP(W28,'Plan complet'!W93:X93,2,0)),"",(VLOOKUP(W28,'Plan complet'!W93:X93,2,0)))</f>
        <v/>
      </c>
      <c r="Y28" s="146" t="str">
        <f>IF(ISNA(VLOOKUP(X28,'Plan complet'!X93:Y93,2,0)),"",(VLOOKUP(X28,'Plan complet'!X93:Y93,2,0)))</f>
        <v/>
      </c>
      <c r="Z28" s="24" t="str">
        <f>IF(ISNA(VLOOKUP(Y28,'Plan complet'!Y93:Z93,2,0)),"",(VLOOKUP(Y28,'Plan complet'!Y93:Z93,2,0)))</f>
        <v/>
      </c>
      <c r="AA28" s="146" t="str">
        <f>IF(ISNA(VLOOKUP(Z28,'Plan complet'!Z93:AA93,2,0)),"",(VLOOKUP(Z28,'Plan complet'!Z93:AA93,2,0)))</f>
        <v/>
      </c>
      <c r="AB28" s="146" t="str">
        <f>IF(ISNA(VLOOKUP(AA28,'Plan complet'!AA93:AB93,2,0)),"",(VLOOKUP(AA28,'Plan complet'!AA93:AB93,2,0)))</f>
        <v/>
      </c>
      <c r="AC28" s="146" t="str">
        <f>IF(ISNA(VLOOKUP(AB28,'Plan complet'!AB93:AC93,2,0)),"",(VLOOKUP(AB28,'Plan complet'!AB93:AC93,2,0)))</f>
        <v/>
      </c>
      <c r="AD28" s="146" t="str">
        <f>IF(ISNA(VLOOKUP(AC28,'Plan complet'!AC93:AD93,2,0)),"",(VLOOKUP(AC28,'Plan complet'!AC93:AD93,2,0)))</f>
        <v/>
      </c>
      <c r="AE28" s="24" t="str">
        <f>IF(ISNA(VLOOKUP(AD28,'Plan complet'!AD93:AE93,2,0)),"",(VLOOKUP(AD28,'Plan complet'!AD93:AE93,2,0)))</f>
        <v/>
      </c>
      <c r="AF28" s="146" t="str">
        <f>IF(ISNA(VLOOKUP(AE28,'Plan complet'!AE93:AF93,2,0)),"",(VLOOKUP(AE28,'Plan complet'!AE93:AF93,2,0)))</f>
        <v/>
      </c>
      <c r="AG28" s="146" t="str">
        <f>IF(ISNA(VLOOKUP(AF28,'Plan complet'!AF93:AG93,2,0)),"",(VLOOKUP(AF28,'Plan complet'!AF93:AG93,2,0)))</f>
        <v/>
      </c>
      <c r="AH28" s="146" t="str">
        <f>IF(ISNA(VLOOKUP(AG28,'Plan complet'!AG93:AH93,2,0)),"",(VLOOKUP(AG28,'Plan complet'!AG93:AH93,2,0)))</f>
        <v/>
      </c>
      <c r="AI28" s="146" t="str">
        <f>IF(ISNA(VLOOKUP(AH28,'Plan complet'!AH93:AI93,2,0)),"",(VLOOKUP(AH28,'Plan complet'!AH93:AI93,2,0)))</f>
        <v/>
      </c>
      <c r="AJ28" s="24" t="str">
        <f>IF(ISNA(VLOOKUP(AI28,'Plan complet'!AI93:AJ93,2,0)),"",(VLOOKUP(AI28,'Plan complet'!AI93:AJ93,2,0)))</f>
        <v/>
      </c>
      <c r="AK28" s="29"/>
      <c r="AL28" s="147"/>
      <c r="AM28" s="110"/>
      <c r="AN28" s="29"/>
      <c r="AO28" s="115"/>
      <c r="AP28" s="29"/>
      <c r="AQ28" s="147"/>
      <c r="AR28" s="110"/>
      <c r="AS28" s="29"/>
      <c r="AT28" s="115"/>
      <c r="AU28" s="29"/>
      <c r="AV28" s="147"/>
      <c r="AW28" s="110"/>
      <c r="AX28" s="29"/>
      <c r="AY28" s="115"/>
      <c r="AZ28" s="29"/>
      <c r="BA28" s="147"/>
      <c r="BB28" s="110"/>
      <c r="BC28" s="29"/>
      <c r="BD28" s="115"/>
      <c r="BE28" s="27" t="s">
        <v>47</v>
      </c>
      <c r="BF28" s="21"/>
      <c r="BG28" s="21"/>
      <c r="BH28" s="21"/>
      <c r="BI28" s="21"/>
      <c r="BJ28" s="21"/>
      <c r="BK28" s="21"/>
    </row>
    <row r="29" spans="1:74" s="28" customFormat="1" ht="28.8">
      <c r="A29" s="120" t="s">
        <v>366</v>
      </c>
      <c r="B29" s="14">
        <f t="shared" si="1"/>
        <v>0</v>
      </c>
      <c r="C29" s="60" t="s">
        <v>53</v>
      </c>
      <c r="D29" s="60">
        <v>2</v>
      </c>
      <c r="E29" s="15" t="s">
        <v>285</v>
      </c>
      <c r="F29" s="16" t="s">
        <v>42</v>
      </c>
      <c r="G29" s="122" t="s">
        <v>371</v>
      </c>
      <c r="H29" s="122" t="s">
        <v>182</v>
      </c>
      <c r="I29" s="122" t="s">
        <v>372</v>
      </c>
      <c r="J29" s="57" t="s">
        <v>373</v>
      </c>
      <c r="K29" s="124">
        <f>IF(ISNA(VLOOKUP(J29,'Plan complet'!J94:K94,2,0)),"",(VLOOKUP(J29,'Plan complet'!J94:K94,2,0)))</f>
        <v>0</v>
      </c>
      <c r="L29" s="124" t="str">
        <f>IF(ISNA(VLOOKUP(K29,'Plan complet'!K94:L94,2,0)),"",(VLOOKUP(K29,'Plan complet'!K94:L94,2,0)))</f>
        <v/>
      </c>
      <c r="M29" s="124" t="str">
        <f>IF(ISNA(VLOOKUP(L29,'Plan complet'!L94:M94,2,0)),"",(VLOOKUP(L29,'Plan complet'!L94:M94,2,0)))</f>
        <v/>
      </c>
      <c r="N29" s="124" t="str">
        <f>IF(ISNA(VLOOKUP(M29,'Plan complet'!M94:N94,2,0)),"",(VLOOKUP(M29,'Plan complet'!M94:N94,2,0)))</f>
        <v/>
      </c>
      <c r="O29" s="124" t="str">
        <f>IF(ISNA(VLOOKUP(N29,'Plan complet'!N94:O94,2,0)),"",(VLOOKUP(N29,'Plan complet'!N94:O94,2,0)))</f>
        <v/>
      </c>
      <c r="P29" s="24" t="str">
        <f>IF(ISNA(VLOOKUP(O29,'Plan complet'!O94:P94,2,0)),"",(VLOOKUP(O29,'Plan complet'!O94:P94,2,0)))</f>
        <v/>
      </c>
      <c r="Q29" s="124" t="str">
        <f>IF(ISNA(VLOOKUP(P29,'Plan complet'!P94:Q94,2,0)),"",(VLOOKUP(P29,'Plan complet'!P94:Q94,2,0)))</f>
        <v/>
      </c>
      <c r="R29" s="124" t="str">
        <f>IF(ISNA(VLOOKUP(Q29,'Plan complet'!Q94:R94,2,0)),"",(VLOOKUP(Q29,'Plan complet'!Q94:R94,2,0)))</f>
        <v/>
      </c>
      <c r="S29" s="124" t="str">
        <f>IF(ISNA(VLOOKUP(R29,'Plan complet'!R94:S94,2,0)),"",(VLOOKUP(R29,'Plan complet'!R94:S94,2,0)))</f>
        <v/>
      </c>
      <c r="T29" s="124" t="str">
        <f>IF(ISNA(VLOOKUP(S29,'Plan complet'!S94:T94,2,0)),"",(VLOOKUP(S29,'Plan complet'!S94:T94,2,0)))</f>
        <v/>
      </c>
      <c r="U29" s="24" t="str">
        <f>IF(ISNA(VLOOKUP(T29,'Plan complet'!T94:U94,2,0)),"",(VLOOKUP(T29,'Plan complet'!T94:U94,2,0)))</f>
        <v/>
      </c>
      <c r="V29" s="124" t="str">
        <f>IF(ISNA(VLOOKUP(U29,'Plan complet'!U94:V94,2,0)),"",(VLOOKUP(U29,'Plan complet'!U94:V94,2,0)))</f>
        <v/>
      </c>
      <c r="W29" s="124" t="str">
        <f>IF(ISNA(VLOOKUP(V29,'Plan complet'!V94:W94,2,0)),"",(VLOOKUP(V29,'Plan complet'!V94:W94,2,0)))</f>
        <v/>
      </c>
      <c r="X29" s="124" t="str">
        <f>IF(ISNA(VLOOKUP(W29,'Plan complet'!W94:X94,2,0)),"",(VLOOKUP(W29,'Plan complet'!W94:X94,2,0)))</f>
        <v/>
      </c>
      <c r="Y29" s="124" t="str">
        <f>IF(ISNA(VLOOKUP(X29,'Plan complet'!X94:Y94,2,0)),"",(VLOOKUP(X29,'Plan complet'!X94:Y94,2,0)))</f>
        <v/>
      </c>
      <c r="Z29" s="24" t="str">
        <f>IF(ISNA(VLOOKUP(Y29,'Plan complet'!Y94:Z94,2,0)),"",(VLOOKUP(Y29,'Plan complet'!Y94:Z94,2,0)))</f>
        <v/>
      </c>
      <c r="AA29" s="124" t="str">
        <f>IF(ISNA(VLOOKUP(Z29,'Plan complet'!Z94:AA94,2,0)),"",(VLOOKUP(Z29,'Plan complet'!Z94:AA94,2,0)))</f>
        <v/>
      </c>
      <c r="AB29" s="124" t="str">
        <f>IF(ISNA(VLOOKUP(AA29,'Plan complet'!AA94:AB94,2,0)),"",(VLOOKUP(AA29,'Plan complet'!AA94:AB94,2,0)))</f>
        <v/>
      </c>
      <c r="AC29" s="124" t="str">
        <f>IF(ISNA(VLOOKUP(AB29,'Plan complet'!AB94:AC94,2,0)),"",(VLOOKUP(AB29,'Plan complet'!AB94:AC94,2,0)))</f>
        <v/>
      </c>
      <c r="AD29" s="124" t="str">
        <f>IF(ISNA(VLOOKUP(AC29,'Plan complet'!AC94:AD94,2,0)),"",(VLOOKUP(AC29,'Plan complet'!AC94:AD94,2,0)))</f>
        <v/>
      </c>
      <c r="AE29" s="24" t="str">
        <f>IF(ISNA(VLOOKUP(AD29,'Plan complet'!AD94:AE94,2,0)),"",(VLOOKUP(AD29,'Plan complet'!AD94:AE94,2,0)))</f>
        <v/>
      </c>
      <c r="AF29" s="124" t="str">
        <f>IF(ISNA(VLOOKUP(AE29,'Plan complet'!AE94:AF94,2,0)),"",(VLOOKUP(AE29,'Plan complet'!AE94:AF94,2,0)))</f>
        <v/>
      </c>
      <c r="AG29" s="124" t="str">
        <f>IF(ISNA(VLOOKUP(AF29,'Plan complet'!AF94:AG94,2,0)),"",(VLOOKUP(AF29,'Plan complet'!AF94:AG94,2,0)))</f>
        <v/>
      </c>
      <c r="AH29" s="124" t="str">
        <f>IF(ISNA(VLOOKUP(AG29,'Plan complet'!AG94:AH94,2,0)),"",(VLOOKUP(AG29,'Plan complet'!AG94:AH94,2,0)))</f>
        <v/>
      </c>
      <c r="AI29" s="124" t="str">
        <f>IF(ISNA(VLOOKUP(AH29,'Plan complet'!AH94:AI94,2,0)),"",(VLOOKUP(AH29,'Plan complet'!AH94:AI94,2,0)))</f>
        <v/>
      </c>
      <c r="AJ29" s="24" t="str">
        <f>IF(ISNA(VLOOKUP(AI29,'Plan complet'!AI94:AJ94,2,0)),"",(VLOOKUP(AI29,'Plan complet'!AI94:AJ94,2,0)))</f>
        <v/>
      </c>
      <c r="AK29" s="21"/>
      <c r="AL29" s="22"/>
      <c r="AM29" s="23"/>
      <c r="AN29" s="21"/>
      <c r="AO29" s="115"/>
      <c r="AP29" s="21"/>
      <c r="AQ29" s="22"/>
      <c r="AR29" s="23"/>
      <c r="AS29" s="21"/>
      <c r="AT29" s="115"/>
      <c r="AU29" s="21"/>
      <c r="AV29" s="22"/>
      <c r="AW29" s="23"/>
      <c r="AX29" s="21"/>
      <c r="AY29" s="115"/>
      <c r="AZ29" s="21"/>
      <c r="BA29" s="22"/>
      <c r="BB29" s="23"/>
      <c r="BC29" s="21"/>
      <c r="BD29" s="115"/>
      <c r="BE29" s="27" t="s">
        <v>47</v>
      </c>
      <c r="BF29" s="21"/>
      <c r="BG29" s="21"/>
      <c r="BH29" s="21"/>
      <c r="BI29" s="21"/>
      <c r="BJ29" s="21"/>
      <c r="BK29" s="21"/>
    </row>
    <row r="30" spans="1:74" s="28" customFormat="1" ht="46.5" customHeight="1">
      <c r="A30" s="120" t="s">
        <v>366</v>
      </c>
      <c r="B30" s="14">
        <f t="shared" si="1"/>
        <v>0</v>
      </c>
      <c r="C30" s="60" t="s">
        <v>53</v>
      </c>
      <c r="D30" s="60">
        <v>2</v>
      </c>
      <c r="E30" s="15" t="s">
        <v>285</v>
      </c>
      <c r="F30" s="16" t="s">
        <v>42</v>
      </c>
      <c r="G30" s="145" t="s">
        <v>374</v>
      </c>
      <c r="H30" s="145" t="s">
        <v>375</v>
      </c>
      <c r="I30" s="145" t="s">
        <v>376</v>
      </c>
      <c r="J30" s="131" t="s">
        <v>377</v>
      </c>
      <c r="K30" s="146">
        <f>IF(ISNA(VLOOKUP(J30,'Plan complet'!J95:K95,2,0)),"",(VLOOKUP(J30,'Plan complet'!J95:K95,2,0)))</f>
        <v>0</v>
      </c>
      <c r="L30" s="146" t="str">
        <f>IF(ISNA(VLOOKUP(K30,'Plan complet'!K95:L95,2,0)),"",(VLOOKUP(K30,'Plan complet'!K95:L95,2,0)))</f>
        <v/>
      </c>
      <c r="M30" s="146" t="str">
        <f>IF(ISNA(VLOOKUP(L30,'Plan complet'!L95:M95,2,0)),"",(VLOOKUP(L30,'Plan complet'!L95:M95,2,0)))</f>
        <v/>
      </c>
      <c r="N30" s="146" t="str">
        <f>IF(ISNA(VLOOKUP(M30,'Plan complet'!M95:N95,2,0)),"",(VLOOKUP(M30,'Plan complet'!M95:N95,2,0)))</f>
        <v/>
      </c>
      <c r="O30" s="146" t="str">
        <f>IF(ISNA(VLOOKUP(N30,'Plan complet'!N95:O95,2,0)),"",(VLOOKUP(N30,'Plan complet'!N95:O95,2,0)))</f>
        <v/>
      </c>
      <c r="P30" s="24" t="str">
        <f>IF(ISNA(VLOOKUP(O30,'Plan complet'!O95:P95,2,0)),"",(VLOOKUP(O30,'Plan complet'!O95:P95,2,0)))</f>
        <v/>
      </c>
      <c r="Q30" s="146" t="str">
        <f>IF(ISNA(VLOOKUP(P30,'Plan complet'!P95:Q95,2,0)),"",(VLOOKUP(P30,'Plan complet'!P95:Q95,2,0)))</f>
        <v/>
      </c>
      <c r="R30" s="146" t="str">
        <f>IF(ISNA(VLOOKUP(Q30,'Plan complet'!Q95:R95,2,0)),"",(VLOOKUP(Q30,'Plan complet'!Q95:R95,2,0)))</f>
        <v/>
      </c>
      <c r="S30" s="146" t="str">
        <f>IF(ISNA(VLOOKUP(R30,'Plan complet'!R95:S95,2,0)),"",(VLOOKUP(R30,'Plan complet'!R95:S95,2,0)))</f>
        <v/>
      </c>
      <c r="T30" s="146" t="str">
        <f>IF(ISNA(VLOOKUP(S30,'Plan complet'!S95:T95,2,0)),"",(VLOOKUP(S30,'Plan complet'!S95:T95,2,0)))</f>
        <v/>
      </c>
      <c r="U30" s="24" t="str">
        <f>IF(ISNA(VLOOKUP(T30,'Plan complet'!T95:U95,2,0)),"",(VLOOKUP(T30,'Plan complet'!T95:U95,2,0)))</f>
        <v/>
      </c>
      <c r="V30" s="146" t="str">
        <f>IF(ISNA(VLOOKUP(U30,'Plan complet'!U95:V95,2,0)),"",(VLOOKUP(U30,'Plan complet'!U95:V95,2,0)))</f>
        <v/>
      </c>
      <c r="W30" s="146" t="str">
        <f>IF(ISNA(VLOOKUP(V30,'Plan complet'!V95:W95,2,0)),"",(VLOOKUP(V30,'Plan complet'!V95:W95,2,0)))</f>
        <v/>
      </c>
      <c r="X30" s="146" t="str">
        <f>IF(ISNA(VLOOKUP(W30,'Plan complet'!W95:X95,2,0)),"",(VLOOKUP(W30,'Plan complet'!W95:X95,2,0)))</f>
        <v/>
      </c>
      <c r="Y30" s="146" t="str">
        <f>IF(ISNA(VLOOKUP(X30,'Plan complet'!X95:Y95,2,0)),"",(VLOOKUP(X30,'Plan complet'!X95:Y95,2,0)))</f>
        <v/>
      </c>
      <c r="Z30" s="24" t="str">
        <f>IF(ISNA(VLOOKUP(Y30,'Plan complet'!Y95:Z95,2,0)),"",(VLOOKUP(Y30,'Plan complet'!Y95:Z95,2,0)))</f>
        <v/>
      </c>
      <c r="AA30" s="146" t="str">
        <f>IF(ISNA(VLOOKUP(Z30,'Plan complet'!Z95:AA95,2,0)),"",(VLOOKUP(Z30,'Plan complet'!Z95:AA95,2,0)))</f>
        <v/>
      </c>
      <c r="AB30" s="146" t="str">
        <f>IF(ISNA(VLOOKUP(AA30,'Plan complet'!AA95:AB95,2,0)),"",(VLOOKUP(AA30,'Plan complet'!AA95:AB95,2,0)))</f>
        <v/>
      </c>
      <c r="AC30" s="146" t="str">
        <f>IF(ISNA(VLOOKUP(AB30,'Plan complet'!AB95:AC95,2,0)),"",(VLOOKUP(AB30,'Plan complet'!AB95:AC95,2,0)))</f>
        <v/>
      </c>
      <c r="AD30" s="146" t="str">
        <f>IF(ISNA(VLOOKUP(AC30,'Plan complet'!AC95:AD95,2,0)),"",(VLOOKUP(AC30,'Plan complet'!AC95:AD95,2,0)))</f>
        <v/>
      </c>
      <c r="AE30" s="24" t="str">
        <f>IF(ISNA(VLOOKUP(AD30,'Plan complet'!AD95:AE95,2,0)),"",(VLOOKUP(AD30,'Plan complet'!AD95:AE95,2,0)))</f>
        <v/>
      </c>
      <c r="AF30" s="146" t="str">
        <f>IF(ISNA(VLOOKUP(AE30,'Plan complet'!AE95:AF95,2,0)),"",(VLOOKUP(AE30,'Plan complet'!AE95:AF95,2,0)))</f>
        <v/>
      </c>
      <c r="AG30" s="146" t="str">
        <f>IF(ISNA(VLOOKUP(AF30,'Plan complet'!AF95:AG95,2,0)),"",(VLOOKUP(AF30,'Plan complet'!AF95:AG95,2,0)))</f>
        <v/>
      </c>
      <c r="AH30" s="146" t="str">
        <f>IF(ISNA(VLOOKUP(AG30,'Plan complet'!AG95:AH95,2,0)),"",(VLOOKUP(AG30,'Plan complet'!AG95:AH95,2,0)))</f>
        <v/>
      </c>
      <c r="AI30" s="146" t="str">
        <f>IF(ISNA(VLOOKUP(AH30,'Plan complet'!AH95:AI95,2,0)),"",(VLOOKUP(AH30,'Plan complet'!AH95:AI95,2,0)))</f>
        <v/>
      </c>
      <c r="AJ30" s="24" t="str">
        <f>IF(ISNA(VLOOKUP(AI30,'Plan complet'!AI95:AJ95,2,0)),"",(VLOOKUP(AI30,'Plan complet'!AI95:AJ95,2,0)))</f>
        <v/>
      </c>
      <c r="AK30" s="29"/>
      <c r="AL30" s="147"/>
      <c r="AM30" s="110"/>
      <c r="AN30" s="29"/>
      <c r="AO30" s="115"/>
      <c r="AP30" s="29"/>
      <c r="AQ30" s="147"/>
      <c r="AR30" s="110"/>
      <c r="AS30" s="29"/>
      <c r="AT30" s="115"/>
      <c r="AU30" s="29"/>
      <c r="AV30" s="147"/>
      <c r="AW30" s="110"/>
      <c r="AX30" s="29"/>
      <c r="AY30" s="115"/>
      <c r="AZ30" s="29"/>
      <c r="BA30" s="147"/>
      <c r="BB30" s="110"/>
      <c r="BC30" s="29"/>
      <c r="BD30" s="115"/>
      <c r="BE30" s="27" t="s">
        <v>47</v>
      </c>
      <c r="BF30" s="21"/>
      <c r="BG30" s="21"/>
      <c r="BH30" s="21"/>
      <c r="BI30" s="21"/>
      <c r="BJ30" s="21"/>
      <c r="BK30" s="21"/>
    </row>
  </sheetData>
  <conditionalFormatting sqref="D1:D3 D8:D16 D18:D21 D23:D30 D5:D6">
    <cfRule type="cellIs" dxfId="755" priority="254" stopIfTrue="1" operator="equal">
      <formula>1</formula>
    </cfRule>
    <cfRule type="cellIs" dxfId="754" priority="255" stopIfTrue="1" operator="equal">
      <formula>2</formula>
    </cfRule>
    <cfRule type="cellIs" dxfId="753" priority="256" stopIfTrue="1" operator="equal">
      <formula>""""""</formula>
    </cfRule>
  </conditionalFormatting>
  <conditionalFormatting sqref="C1:C3 C23:C30 C5:C6 C8:C21">
    <cfRule type="cellIs" dxfId="752" priority="257" stopIfTrue="1" operator="equal">
      <formula>"VLEPc"</formula>
    </cfRule>
    <cfRule type="cellIs" dxfId="751" priority="258" stopIfTrue="1" operator="equal">
      <formula>"VLEPi"</formula>
    </cfRule>
  </conditionalFormatting>
  <conditionalFormatting sqref="E1:E3 E8:E16 E18:E21 E23:E30 E5:E6">
    <cfRule type="cellIs" dxfId="750" priority="259" stopIfTrue="1" operator="equal">
      <formula>"oui"</formula>
    </cfRule>
    <cfRule type="cellIs" dxfId="749" priority="260" stopIfTrue="1" operator="equal">
      <formula>"non"</formula>
    </cfRule>
    <cfRule type="cellIs" dxfId="748" priority="261" stopIfTrue="1" operator="equal">
      <formula>""""""</formula>
    </cfRule>
  </conditionalFormatting>
  <conditionalFormatting sqref="D17">
    <cfRule type="cellIs" dxfId="747" priority="248" stopIfTrue="1" operator="equal">
      <formula>1</formula>
    </cfRule>
    <cfRule type="cellIs" dxfId="746" priority="249" stopIfTrue="1" operator="equal">
      <formula>2</formula>
    </cfRule>
    <cfRule type="cellIs" dxfId="745" priority="250" stopIfTrue="1" operator="equal">
      <formula>""""""</formula>
    </cfRule>
  </conditionalFormatting>
  <conditionalFormatting sqref="E17">
    <cfRule type="cellIs" dxfId="744" priority="251" stopIfTrue="1" operator="equal">
      <formula>"oui"</formula>
    </cfRule>
    <cfRule type="cellIs" dxfId="743" priority="252" stopIfTrue="1" operator="equal">
      <formula>"non"</formula>
    </cfRule>
    <cfRule type="cellIs" dxfId="742" priority="253" stopIfTrue="1" operator="equal">
      <formula>""""""</formula>
    </cfRule>
  </conditionalFormatting>
  <conditionalFormatting sqref="D22">
    <cfRule type="cellIs" dxfId="741" priority="240" stopIfTrue="1" operator="equal">
      <formula>1</formula>
    </cfRule>
    <cfRule type="cellIs" dxfId="740" priority="241" stopIfTrue="1" operator="equal">
      <formula>2</formula>
    </cfRule>
    <cfRule type="cellIs" dxfId="739" priority="242" stopIfTrue="1" operator="equal">
      <formula>""""""</formula>
    </cfRule>
  </conditionalFormatting>
  <conditionalFormatting sqref="C22">
    <cfRule type="cellIs" dxfId="738" priority="243" stopIfTrue="1" operator="equal">
      <formula>"VLEPc"</formula>
    </cfRule>
    <cfRule type="cellIs" dxfId="737" priority="244" stopIfTrue="1" operator="equal">
      <formula>"VLEPi"</formula>
    </cfRule>
  </conditionalFormatting>
  <conditionalFormatting sqref="E22">
    <cfRule type="cellIs" dxfId="736" priority="245" stopIfTrue="1" operator="equal">
      <formula>"oui"</formula>
    </cfRule>
    <cfRule type="cellIs" dxfId="735" priority="246" stopIfTrue="1" operator="equal">
      <formula>"non"</formula>
    </cfRule>
    <cfRule type="cellIs" dxfId="734" priority="247" stopIfTrue="1" operator="equal">
      <formula>""""""</formula>
    </cfRule>
  </conditionalFormatting>
  <conditionalFormatting sqref="D7">
    <cfRule type="cellIs" dxfId="733" priority="232" stopIfTrue="1" operator="equal">
      <formula>1</formula>
    </cfRule>
    <cfRule type="cellIs" dxfId="732" priority="233" stopIfTrue="1" operator="equal">
      <formula>2</formula>
    </cfRule>
    <cfRule type="cellIs" dxfId="731" priority="234" stopIfTrue="1" operator="equal">
      <formula>""""""</formula>
    </cfRule>
  </conditionalFormatting>
  <conditionalFormatting sqref="C7">
    <cfRule type="cellIs" dxfId="730" priority="235" stopIfTrue="1" operator="equal">
      <formula>"VLEPc"</formula>
    </cfRule>
    <cfRule type="cellIs" dxfId="729" priority="236" stopIfTrue="1" operator="equal">
      <formula>"VLEPi"</formula>
    </cfRule>
  </conditionalFormatting>
  <conditionalFormatting sqref="E7">
    <cfRule type="cellIs" dxfId="728" priority="237" stopIfTrue="1" operator="equal">
      <formula>"oui"</formula>
    </cfRule>
    <cfRule type="cellIs" dxfId="727" priority="238" stopIfTrue="1" operator="equal">
      <formula>"non"</formula>
    </cfRule>
    <cfRule type="cellIs" dxfId="726" priority="239" stopIfTrue="1" operator="equal">
      <formula>""""""</formula>
    </cfRule>
  </conditionalFormatting>
  <conditionalFormatting sqref="A2:A3 A5:A15 A17:A30">
    <cfRule type="expression" dxfId="725" priority="229" stopIfTrue="1">
      <formula>AND(O2&lt;&gt;"",T2&lt;&gt;"",Y2&lt;&gt;"")</formula>
    </cfRule>
    <cfRule type="expression" dxfId="724" priority="230" stopIfTrue="1">
      <formula>AND(O2&lt;&gt;"",T2&lt;&gt;"")</formula>
    </cfRule>
    <cfRule type="expression" dxfId="723" priority="231" stopIfTrue="1">
      <formula>AND(O2&lt;&gt;"")</formula>
    </cfRule>
  </conditionalFormatting>
  <conditionalFormatting sqref="B2:B3 B5:B30">
    <cfRule type="expression" dxfId="722" priority="227">
      <formula>AND(B2=0)</formula>
    </cfRule>
    <cfRule type="expression" dxfId="721" priority="228">
      <formula>EDATE(B2,36)&lt;TODAY()</formula>
    </cfRule>
  </conditionalFormatting>
  <conditionalFormatting sqref="D4">
    <cfRule type="cellIs" dxfId="720" priority="213" stopIfTrue="1" operator="equal">
      <formula>1</formula>
    </cfRule>
    <cfRule type="cellIs" dxfId="719" priority="214" stopIfTrue="1" operator="equal">
      <formula>2</formula>
    </cfRule>
    <cfRule type="cellIs" dxfId="718" priority="215" stopIfTrue="1" operator="equal">
      <formula>""""""</formula>
    </cfRule>
  </conditionalFormatting>
  <conditionalFormatting sqref="C4">
    <cfRule type="cellIs" dxfId="717" priority="216" stopIfTrue="1" operator="equal">
      <formula>"VLEPc"</formula>
    </cfRule>
    <cfRule type="cellIs" dxfId="716" priority="217" stopIfTrue="1" operator="equal">
      <formula>"VLEPi"</formula>
    </cfRule>
  </conditionalFormatting>
  <conditionalFormatting sqref="E4">
    <cfRule type="cellIs" dxfId="715" priority="218" stopIfTrue="1" operator="equal">
      <formula>"oui"</formula>
    </cfRule>
    <cfRule type="cellIs" dxfId="714" priority="219" stopIfTrue="1" operator="equal">
      <formula>"non"</formula>
    </cfRule>
    <cfRule type="cellIs" dxfId="713" priority="220" stopIfTrue="1" operator="equal">
      <formula>""""""</formula>
    </cfRule>
  </conditionalFormatting>
  <conditionalFormatting sqref="A4">
    <cfRule type="expression" dxfId="712" priority="221" stopIfTrue="1">
      <formula>AND(O4&lt;&gt;"",T4&lt;&gt;"",Y4&lt;&gt;"")</formula>
    </cfRule>
    <cfRule type="expression" dxfId="711" priority="222" stopIfTrue="1">
      <formula>AND(O4&lt;&gt;"",T4&lt;&gt;"")</formula>
    </cfRule>
    <cfRule type="expression" dxfId="710" priority="223" stopIfTrue="1">
      <formula>AND(O4&lt;&gt;"")</formula>
    </cfRule>
  </conditionalFormatting>
  <conditionalFormatting sqref="B4">
    <cfRule type="expression" dxfId="709" priority="212">
      <formula>EDATE(B4,36)&lt;TODAY()</formula>
    </cfRule>
  </conditionalFormatting>
  <conditionalFormatting sqref="B4">
    <cfRule type="expression" dxfId="708" priority="211">
      <formula>AND(B4=0)</formula>
    </cfRule>
  </conditionalFormatting>
  <conditionalFormatting sqref="A4">
    <cfRule type="expression" dxfId="707" priority="224" stopIfTrue="1">
      <formula>AND(O4&lt;&gt;"",#REF!&lt;&gt;"",#REF!&lt;&gt;"")</formula>
    </cfRule>
    <cfRule type="expression" dxfId="706" priority="225" stopIfTrue="1">
      <formula>AND(O4&lt;&gt;"",#REF!&lt;&gt;"")</formula>
    </cfRule>
    <cfRule type="expression" dxfId="705" priority="226" stopIfTrue="1">
      <formula>AND(O4&lt;&gt;"")</formula>
    </cfRule>
  </conditionalFormatting>
  <conditionalFormatting sqref="A16">
    <cfRule type="expression" dxfId="704" priority="262" stopIfTrue="1">
      <formula>AND(Y16&lt;&gt;"",AC16&lt;&gt;"",AH16&lt;&gt;"")</formula>
    </cfRule>
    <cfRule type="expression" dxfId="703" priority="263" stopIfTrue="1">
      <formula>AND(Y16&lt;&gt;"",AC16&lt;&gt;"")</formula>
    </cfRule>
    <cfRule type="expression" dxfId="702" priority="264" stopIfTrue="1">
      <formula>AND(Y16&lt;&gt;"")</formula>
    </cfRule>
  </conditionalFormatting>
  <conditionalFormatting sqref="Q2:T5 V3:Y5 AA3:AD5 AF3:AI5 AF8:AI10 AA8:AD10 V7:Y10 AF12:AI13 AA12:AD13 V12:Y13 AK2:AN30 AP2:AS30 AU2:AX30 AZ2:BC30 BF2:BK30 V26:AD26 V16:Y25 AA16:AD25 K2:O30 Q7:T30 V27:Y30 AA27:AD30 AF16:AI30">
    <cfRule type="cellIs" dxfId="701" priority="210" stopIfTrue="1" operator="equal">
      <formula>""</formula>
    </cfRule>
  </conditionalFormatting>
  <conditionalFormatting sqref="P2:P5 U2:U5 Z2 AE2 AJ2 AJ5 AE5 Z4:Z5 P11 P14 U11 Z11 AE11 AJ11 AE16 AJ16 Z16 U16 P16 U14 Z14 AE14 AJ14 AO2:AO30 AT2:AT30 AY2:AY30 BD2:BD30 P18 U18 U21 P21 P27">
    <cfRule type="cellIs" dxfId="700" priority="207" stopIfTrue="1" operator="greaterThan">
      <formula>1</formula>
    </cfRule>
    <cfRule type="cellIs" dxfId="699" priority="208" stopIfTrue="1" operator="between">
      <formula>0.1</formula>
      <formula>1</formula>
    </cfRule>
    <cfRule type="cellIs" dxfId="698" priority="209" stopIfTrue="1" operator="lessThan">
      <formula>0.1</formula>
    </cfRule>
  </conditionalFormatting>
  <conditionalFormatting sqref="P6 U6 Z6 AE6 AJ6">
    <cfRule type="cellIs" dxfId="697" priority="204" stopIfTrue="1" operator="greaterThan">
      <formula>1</formula>
    </cfRule>
    <cfRule type="cellIs" dxfId="696" priority="205" stopIfTrue="1" operator="between">
      <formula>0.1</formula>
      <formula>1</formula>
    </cfRule>
    <cfRule type="cellIs" dxfId="695" priority="206" stopIfTrue="1" operator="lessThan">
      <formula>0.1</formula>
    </cfRule>
  </conditionalFormatting>
  <conditionalFormatting sqref="Q6:T6">
    <cfRule type="cellIs" dxfId="694" priority="203" stopIfTrue="1" operator="equal">
      <formula>""</formula>
    </cfRule>
  </conditionalFormatting>
  <conditionalFormatting sqref="V6:Y6">
    <cfRule type="cellIs" dxfId="693" priority="202" stopIfTrue="1" operator="equal">
      <formula>""</formula>
    </cfRule>
  </conditionalFormatting>
  <conditionalFormatting sqref="P7">
    <cfRule type="cellIs" dxfId="692" priority="199" stopIfTrue="1" operator="greaterThan">
      <formula>1</formula>
    </cfRule>
    <cfRule type="cellIs" dxfId="691" priority="200" stopIfTrue="1" operator="between">
      <formula>0.1</formula>
      <formula>1</formula>
    </cfRule>
    <cfRule type="cellIs" dxfId="690" priority="201" stopIfTrue="1" operator="lessThan">
      <formula>0.1</formula>
    </cfRule>
  </conditionalFormatting>
  <conditionalFormatting sqref="U7">
    <cfRule type="cellIs" dxfId="689" priority="196" stopIfTrue="1" operator="greaterThan">
      <formula>1</formula>
    </cfRule>
    <cfRule type="cellIs" dxfId="688" priority="197" stopIfTrue="1" operator="between">
      <formula>0.1</formula>
      <formula>1</formula>
    </cfRule>
    <cfRule type="cellIs" dxfId="687" priority="198" stopIfTrue="1" operator="lessThan">
      <formula>0.1</formula>
    </cfRule>
  </conditionalFormatting>
  <conditionalFormatting sqref="Z7 AE7 AJ7">
    <cfRule type="cellIs" dxfId="686" priority="193" stopIfTrue="1" operator="greaterThan">
      <formula>1</formula>
    </cfRule>
    <cfRule type="cellIs" dxfId="685" priority="194" stopIfTrue="1" operator="between">
      <formula>0.1</formula>
      <formula>1</formula>
    </cfRule>
    <cfRule type="cellIs" dxfId="684" priority="195" stopIfTrue="1" operator="lessThan">
      <formula>0.1</formula>
    </cfRule>
  </conditionalFormatting>
  <conditionalFormatting sqref="AJ8">
    <cfRule type="cellIs" dxfId="683" priority="190" stopIfTrue="1" operator="greaterThan">
      <formula>1</formula>
    </cfRule>
    <cfRule type="cellIs" dxfId="682" priority="191" stopIfTrue="1" operator="between">
      <formula>0.1</formula>
      <formula>1</formula>
    </cfRule>
    <cfRule type="cellIs" dxfId="681" priority="192" stopIfTrue="1" operator="lessThan">
      <formula>0.1</formula>
    </cfRule>
  </conditionalFormatting>
  <conditionalFormatting sqref="AA7:AD7">
    <cfRule type="cellIs" dxfId="680" priority="189" stopIfTrue="1" operator="equal">
      <formula>""</formula>
    </cfRule>
  </conditionalFormatting>
  <conditionalFormatting sqref="AF7:AI7">
    <cfRule type="cellIs" dxfId="679" priority="188" stopIfTrue="1" operator="equal">
      <formula>""</formula>
    </cfRule>
  </conditionalFormatting>
  <conditionalFormatting sqref="AE8">
    <cfRule type="cellIs" dxfId="678" priority="185" stopIfTrue="1" operator="greaterThan">
      <formula>1</formula>
    </cfRule>
    <cfRule type="cellIs" dxfId="677" priority="186" stopIfTrue="1" operator="between">
      <formula>0.1</formula>
      <formula>1</formula>
    </cfRule>
    <cfRule type="cellIs" dxfId="676" priority="187" stopIfTrue="1" operator="lessThan">
      <formula>0.1</formula>
    </cfRule>
  </conditionalFormatting>
  <conditionalFormatting sqref="Z8">
    <cfRule type="cellIs" dxfId="675" priority="182" stopIfTrue="1" operator="greaterThan">
      <formula>1</formula>
    </cfRule>
    <cfRule type="cellIs" dxfId="674" priority="183" stopIfTrue="1" operator="between">
      <formula>0.1</formula>
      <formula>1</formula>
    </cfRule>
    <cfRule type="cellIs" dxfId="673" priority="184" stopIfTrue="1" operator="lessThan">
      <formula>0.1</formula>
    </cfRule>
  </conditionalFormatting>
  <conditionalFormatting sqref="U8">
    <cfRule type="cellIs" dxfId="672" priority="179" stopIfTrue="1" operator="greaterThan">
      <formula>1</formula>
    </cfRule>
    <cfRule type="cellIs" dxfId="671" priority="180" stopIfTrue="1" operator="between">
      <formula>0.1</formula>
      <formula>1</formula>
    </cfRule>
    <cfRule type="cellIs" dxfId="670" priority="181" stopIfTrue="1" operator="lessThan">
      <formula>0.1</formula>
    </cfRule>
  </conditionalFormatting>
  <conditionalFormatting sqref="AA6:AD6">
    <cfRule type="cellIs" dxfId="669" priority="178" stopIfTrue="1" operator="equal">
      <formula>""</formula>
    </cfRule>
  </conditionalFormatting>
  <conditionalFormatting sqref="AF6:AI6">
    <cfRule type="cellIs" dxfId="668" priority="177" stopIfTrue="1" operator="equal">
      <formula>""</formula>
    </cfRule>
  </conditionalFormatting>
  <conditionalFormatting sqref="V2:Y2">
    <cfRule type="cellIs" dxfId="667" priority="176" stopIfTrue="1" operator="equal">
      <formula>""</formula>
    </cfRule>
  </conditionalFormatting>
  <conditionalFormatting sqref="AA2:AD2">
    <cfRule type="cellIs" dxfId="666" priority="175" stopIfTrue="1" operator="equal">
      <formula>""</formula>
    </cfRule>
  </conditionalFormatting>
  <conditionalFormatting sqref="AF2:AI2">
    <cfRule type="cellIs" dxfId="665" priority="174" stopIfTrue="1" operator="equal">
      <formula>""</formula>
    </cfRule>
  </conditionalFormatting>
  <conditionalFormatting sqref="Z3">
    <cfRule type="cellIs" dxfId="664" priority="171" stopIfTrue="1" operator="greaterThan">
      <formula>1</formula>
    </cfRule>
    <cfRule type="cellIs" dxfId="663" priority="172" stopIfTrue="1" operator="between">
      <formula>0.1</formula>
      <formula>1</formula>
    </cfRule>
    <cfRule type="cellIs" dxfId="662" priority="173" stopIfTrue="1" operator="lessThan">
      <formula>0.1</formula>
    </cfRule>
  </conditionalFormatting>
  <conditionalFormatting sqref="AE3">
    <cfRule type="cellIs" dxfId="661" priority="168" stopIfTrue="1" operator="greaterThan">
      <formula>1</formula>
    </cfRule>
    <cfRule type="cellIs" dxfId="660" priority="169" stopIfTrue="1" operator="between">
      <formula>0.1</formula>
      <formula>1</formula>
    </cfRule>
    <cfRule type="cellIs" dxfId="659" priority="170" stopIfTrue="1" operator="lessThan">
      <formula>0.1</formula>
    </cfRule>
  </conditionalFormatting>
  <conditionalFormatting sqref="AJ3">
    <cfRule type="cellIs" dxfId="658" priority="165" stopIfTrue="1" operator="greaterThan">
      <formula>1</formula>
    </cfRule>
    <cfRule type="cellIs" dxfId="657" priority="166" stopIfTrue="1" operator="between">
      <formula>0.1</formula>
      <formula>1</formula>
    </cfRule>
    <cfRule type="cellIs" dxfId="656" priority="167" stopIfTrue="1" operator="lessThan">
      <formula>0.1</formula>
    </cfRule>
  </conditionalFormatting>
  <conditionalFormatting sqref="P8">
    <cfRule type="cellIs" dxfId="655" priority="162" stopIfTrue="1" operator="greaterThan">
      <formula>1</formula>
    </cfRule>
    <cfRule type="cellIs" dxfId="654" priority="163" stopIfTrue="1" operator="between">
      <formula>0.1</formula>
      <formula>1</formula>
    </cfRule>
    <cfRule type="cellIs" dxfId="653" priority="164" stopIfTrue="1" operator="lessThan">
      <formula>0.1</formula>
    </cfRule>
  </conditionalFormatting>
  <conditionalFormatting sqref="AJ10">
    <cfRule type="cellIs" dxfId="652" priority="159" stopIfTrue="1" operator="greaterThan">
      <formula>1</formula>
    </cfRule>
    <cfRule type="cellIs" dxfId="651" priority="160" stopIfTrue="1" operator="between">
      <formula>0.1</formula>
      <formula>1</formula>
    </cfRule>
    <cfRule type="cellIs" dxfId="650" priority="161" stopIfTrue="1" operator="lessThan">
      <formula>0.1</formula>
    </cfRule>
  </conditionalFormatting>
  <conditionalFormatting sqref="AE10">
    <cfRule type="cellIs" dxfId="649" priority="156" stopIfTrue="1" operator="greaterThan">
      <formula>1</formula>
    </cfRule>
    <cfRule type="cellIs" dxfId="648" priority="157" stopIfTrue="1" operator="between">
      <formula>0.1</formula>
      <formula>1</formula>
    </cfRule>
    <cfRule type="cellIs" dxfId="647" priority="158" stopIfTrue="1" operator="lessThan">
      <formula>0.1</formula>
    </cfRule>
  </conditionalFormatting>
  <conditionalFormatting sqref="Z10">
    <cfRule type="cellIs" dxfId="646" priority="153" stopIfTrue="1" operator="greaterThan">
      <formula>1</formula>
    </cfRule>
    <cfRule type="cellIs" dxfId="645" priority="154" stopIfTrue="1" operator="between">
      <formula>0.1</formula>
      <formula>1</formula>
    </cfRule>
    <cfRule type="cellIs" dxfId="644" priority="155" stopIfTrue="1" operator="lessThan">
      <formula>0.1</formula>
    </cfRule>
  </conditionalFormatting>
  <conditionalFormatting sqref="U10">
    <cfRule type="cellIs" dxfId="643" priority="150" stopIfTrue="1" operator="greaterThan">
      <formula>1</formula>
    </cfRule>
    <cfRule type="cellIs" dxfId="642" priority="151" stopIfTrue="1" operator="between">
      <formula>0.1</formula>
      <formula>1</formula>
    </cfRule>
    <cfRule type="cellIs" dxfId="641" priority="152" stopIfTrue="1" operator="lessThan">
      <formula>0.1</formula>
    </cfRule>
  </conditionalFormatting>
  <conditionalFormatting sqref="P10">
    <cfRule type="cellIs" dxfId="640" priority="147" stopIfTrue="1" operator="greaterThan">
      <formula>1</formula>
    </cfRule>
    <cfRule type="cellIs" dxfId="639" priority="148" stopIfTrue="1" operator="between">
      <formula>0.1</formula>
      <formula>1</formula>
    </cfRule>
    <cfRule type="cellIs" dxfId="638" priority="149" stopIfTrue="1" operator="lessThan">
      <formula>0.1</formula>
    </cfRule>
  </conditionalFormatting>
  <conditionalFormatting sqref="U9">
    <cfRule type="cellIs" dxfId="637" priority="144" stopIfTrue="1" operator="greaterThan">
      <formula>1</formula>
    </cfRule>
    <cfRule type="cellIs" dxfId="636" priority="145" stopIfTrue="1" operator="between">
      <formula>0.1</formula>
      <formula>1</formula>
    </cfRule>
    <cfRule type="cellIs" dxfId="635" priority="146" stopIfTrue="1" operator="lessThan">
      <formula>0.1</formula>
    </cfRule>
  </conditionalFormatting>
  <conditionalFormatting sqref="Z9">
    <cfRule type="cellIs" dxfId="634" priority="141" stopIfTrue="1" operator="greaterThan">
      <formula>1</formula>
    </cfRule>
    <cfRule type="cellIs" dxfId="633" priority="142" stopIfTrue="1" operator="between">
      <formula>0.1</formula>
      <formula>1</formula>
    </cfRule>
    <cfRule type="cellIs" dxfId="632" priority="143" stopIfTrue="1" operator="lessThan">
      <formula>0.1</formula>
    </cfRule>
  </conditionalFormatting>
  <conditionalFormatting sqref="AE9">
    <cfRule type="cellIs" dxfId="631" priority="138" stopIfTrue="1" operator="greaterThan">
      <formula>1</formula>
    </cfRule>
    <cfRule type="cellIs" dxfId="630" priority="139" stopIfTrue="1" operator="between">
      <formula>0.1</formula>
      <formula>1</formula>
    </cfRule>
    <cfRule type="cellIs" dxfId="629" priority="140" stopIfTrue="1" operator="lessThan">
      <formula>0.1</formula>
    </cfRule>
  </conditionalFormatting>
  <conditionalFormatting sqref="AJ9">
    <cfRule type="cellIs" dxfId="628" priority="135" stopIfTrue="1" operator="greaterThan">
      <formula>1</formula>
    </cfRule>
    <cfRule type="cellIs" dxfId="627" priority="136" stopIfTrue="1" operator="between">
      <formula>0.1</formula>
      <formula>1</formula>
    </cfRule>
    <cfRule type="cellIs" dxfId="626" priority="137" stopIfTrue="1" operator="lessThan">
      <formula>0.1</formula>
    </cfRule>
  </conditionalFormatting>
  <conditionalFormatting sqref="P9">
    <cfRule type="cellIs" dxfId="625" priority="132" stopIfTrue="1" operator="greaterThan">
      <formula>1</formula>
    </cfRule>
    <cfRule type="cellIs" dxfId="624" priority="133" stopIfTrue="1" operator="between">
      <formula>0.1</formula>
      <formula>1</formula>
    </cfRule>
    <cfRule type="cellIs" dxfId="623" priority="134" stopIfTrue="1" operator="lessThan">
      <formula>0.1</formula>
    </cfRule>
  </conditionalFormatting>
  <conditionalFormatting sqref="AE19:AE20">
    <cfRule type="cellIs" dxfId="622" priority="36" stopIfTrue="1" operator="greaterThan">
      <formula>1</formula>
    </cfRule>
    <cfRule type="cellIs" dxfId="621" priority="37" stopIfTrue="1" operator="between">
      <formula>0.1</formula>
      <formula>1</formula>
    </cfRule>
    <cfRule type="cellIs" dxfId="620" priority="38" stopIfTrue="1" operator="lessThan">
      <formula>0.1</formula>
    </cfRule>
  </conditionalFormatting>
  <conditionalFormatting sqref="AJ19:AJ20">
    <cfRule type="cellIs" dxfId="619" priority="33" stopIfTrue="1" operator="greaterThan">
      <formula>1</formula>
    </cfRule>
    <cfRule type="cellIs" dxfId="618" priority="34" stopIfTrue="1" operator="between">
      <formula>0.1</formula>
      <formula>1</formula>
    </cfRule>
    <cfRule type="cellIs" dxfId="617" priority="35" stopIfTrue="1" operator="lessThan">
      <formula>0.1</formula>
    </cfRule>
  </conditionalFormatting>
  <conditionalFormatting sqref="AJ4">
    <cfRule type="cellIs" dxfId="616" priority="129" stopIfTrue="1" operator="greaterThan">
      <formula>1</formula>
    </cfRule>
    <cfRule type="cellIs" dxfId="615" priority="130" stopIfTrue="1" operator="between">
      <formula>0.1</formula>
      <formula>1</formula>
    </cfRule>
    <cfRule type="cellIs" dxfId="614" priority="131" stopIfTrue="1" operator="lessThan">
      <formula>0.1</formula>
    </cfRule>
  </conditionalFormatting>
  <conditionalFormatting sqref="AE4">
    <cfRule type="cellIs" dxfId="613" priority="126" stopIfTrue="1" operator="greaterThan">
      <formula>1</formula>
    </cfRule>
    <cfRule type="cellIs" dxfId="612" priority="127" stopIfTrue="1" operator="between">
      <formula>0.1</formula>
      <formula>1</formula>
    </cfRule>
    <cfRule type="cellIs" dxfId="611" priority="128" stopIfTrue="1" operator="lessThan">
      <formula>0.1</formula>
    </cfRule>
  </conditionalFormatting>
  <conditionalFormatting sqref="AJ12">
    <cfRule type="cellIs" dxfId="610" priority="123" stopIfTrue="1" operator="greaterThan">
      <formula>1</formula>
    </cfRule>
    <cfRule type="cellIs" dxfId="609" priority="124" stopIfTrue="1" operator="between">
      <formula>0.1</formula>
      <formula>1</formula>
    </cfRule>
    <cfRule type="cellIs" dxfId="608" priority="125" stopIfTrue="1" operator="lessThan">
      <formula>0.1</formula>
    </cfRule>
  </conditionalFormatting>
  <conditionalFormatting sqref="AE12">
    <cfRule type="cellIs" dxfId="607" priority="120" stopIfTrue="1" operator="greaterThan">
      <formula>1</formula>
    </cfRule>
    <cfRule type="cellIs" dxfId="606" priority="121" stopIfTrue="1" operator="between">
      <formula>0.1</formula>
      <formula>1</formula>
    </cfRule>
    <cfRule type="cellIs" dxfId="605" priority="122" stopIfTrue="1" operator="lessThan">
      <formula>0.1</formula>
    </cfRule>
  </conditionalFormatting>
  <conditionalFormatting sqref="Z12">
    <cfRule type="cellIs" dxfId="604" priority="117" stopIfTrue="1" operator="greaterThan">
      <formula>1</formula>
    </cfRule>
    <cfRule type="cellIs" dxfId="603" priority="118" stopIfTrue="1" operator="between">
      <formula>0.1</formula>
      <formula>1</formula>
    </cfRule>
    <cfRule type="cellIs" dxfId="602" priority="119" stopIfTrue="1" operator="lessThan">
      <formula>0.1</formula>
    </cfRule>
  </conditionalFormatting>
  <conditionalFormatting sqref="U12">
    <cfRule type="cellIs" dxfId="601" priority="114" stopIfTrue="1" operator="greaterThan">
      <formula>1</formula>
    </cfRule>
    <cfRule type="cellIs" dxfId="600" priority="115" stopIfTrue="1" operator="between">
      <formula>0.1</formula>
      <formula>1</formula>
    </cfRule>
    <cfRule type="cellIs" dxfId="599" priority="116" stopIfTrue="1" operator="lessThan">
      <formula>0.1</formula>
    </cfRule>
  </conditionalFormatting>
  <conditionalFormatting sqref="P12">
    <cfRule type="cellIs" dxfId="598" priority="111" stopIfTrue="1" operator="greaterThan">
      <formula>1</formula>
    </cfRule>
    <cfRule type="cellIs" dxfId="597" priority="112" stopIfTrue="1" operator="between">
      <formula>0.1</formula>
      <formula>1</formula>
    </cfRule>
    <cfRule type="cellIs" dxfId="596" priority="113" stopIfTrue="1" operator="lessThan">
      <formula>0.1</formula>
    </cfRule>
  </conditionalFormatting>
  <conditionalFormatting sqref="V11:Y11">
    <cfRule type="cellIs" dxfId="595" priority="110" stopIfTrue="1" operator="equal">
      <formula>""</formula>
    </cfRule>
  </conditionalFormatting>
  <conditionalFormatting sqref="AA11:AD11">
    <cfRule type="cellIs" dxfId="594" priority="109" stopIfTrue="1" operator="equal">
      <formula>""</formula>
    </cfRule>
  </conditionalFormatting>
  <conditionalFormatting sqref="AF11:AI11">
    <cfRule type="cellIs" dxfId="593" priority="108" stopIfTrue="1" operator="equal">
      <formula>""</formula>
    </cfRule>
  </conditionalFormatting>
  <conditionalFormatting sqref="AJ13">
    <cfRule type="cellIs" dxfId="592" priority="105" stopIfTrue="1" operator="greaterThan">
      <formula>1</formula>
    </cfRule>
    <cfRule type="cellIs" dxfId="591" priority="106" stopIfTrue="1" operator="between">
      <formula>0.1</formula>
      <formula>1</formula>
    </cfRule>
    <cfRule type="cellIs" dxfId="590" priority="107" stopIfTrue="1" operator="lessThan">
      <formula>0.1</formula>
    </cfRule>
  </conditionalFormatting>
  <conditionalFormatting sqref="AE13">
    <cfRule type="cellIs" dxfId="589" priority="102" stopIfTrue="1" operator="greaterThan">
      <formula>1</formula>
    </cfRule>
    <cfRule type="cellIs" dxfId="588" priority="103" stopIfTrue="1" operator="between">
      <formula>0.1</formula>
      <formula>1</formula>
    </cfRule>
    <cfRule type="cellIs" dxfId="587" priority="104" stopIfTrue="1" operator="lessThan">
      <formula>0.1</formula>
    </cfRule>
  </conditionalFormatting>
  <conditionalFormatting sqref="Z13">
    <cfRule type="cellIs" dxfId="586" priority="99" stopIfTrue="1" operator="greaterThan">
      <formula>1</formula>
    </cfRule>
    <cfRule type="cellIs" dxfId="585" priority="100" stopIfTrue="1" operator="between">
      <formula>0.1</formula>
      <formula>1</formula>
    </cfRule>
    <cfRule type="cellIs" dxfId="584" priority="101" stopIfTrue="1" operator="lessThan">
      <formula>0.1</formula>
    </cfRule>
  </conditionalFormatting>
  <conditionalFormatting sqref="U13">
    <cfRule type="cellIs" dxfId="583" priority="96" stopIfTrue="1" operator="greaterThan">
      <formula>1</formula>
    </cfRule>
    <cfRule type="cellIs" dxfId="582" priority="97" stopIfTrue="1" operator="between">
      <formula>0.1</formula>
      <formula>1</formula>
    </cfRule>
    <cfRule type="cellIs" dxfId="581" priority="98" stopIfTrue="1" operator="lessThan">
      <formula>0.1</formula>
    </cfRule>
  </conditionalFormatting>
  <conditionalFormatting sqref="P13">
    <cfRule type="cellIs" dxfId="580" priority="93" stopIfTrue="1" operator="greaterThan">
      <formula>1</formula>
    </cfRule>
    <cfRule type="cellIs" dxfId="579" priority="94" stopIfTrue="1" operator="between">
      <formula>0.1</formula>
      <formula>1</formula>
    </cfRule>
    <cfRule type="cellIs" dxfId="578" priority="95" stopIfTrue="1" operator="lessThan">
      <formula>0.1</formula>
    </cfRule>
  </conditionalFormatting>
  <conditionalFormatting sqref="V14:Y14">
    <cfRule type="cellIs" dxfId="577" priority="92" stopIfTrue="1" operator="equal">
      <formula>""</formula>
    </cfRule>
  </conditionalFormatting>
  <conditionalFormatting sqref="AA14:AD14">
    <cfRule type="cellIs" dxfId="576" priority="91" stopIfTrue="1" operator="equal">
      <formula>""</formula>
    </cfRule>
  </conditionalFormatting>
  <conditionalFormatting sqref="AF14:AI14">
    <cfRule type="cellIs" dxfId="575" priority="90" stopIfTrue="1" operator="equal">
      <formula>""</formula>
    </cfRule>
  </conditionalFormatting>
  <conditionalFormatting sqref="AF15:AI15">
    <cfRule type="cellIs" dxfId="574" priority="89" stopIfTrue="1" operator="equal">
      <formula>""</formula>
    </cfRule>
  </conditionalFormatting>
  <conditionalFormatting sqref="AA15:AD15">
    <cfRule type="cellIs" dxfId="573" priority="88" stopIfTrue="1" operator="equal">
      <formula>""</formula>
    </cfRule>
  </conditionalFormatting>
  <conditionalFormatting sqref="V15:Y15">
    <cfRule type="cellIs" dxfId="572" priority="87" stopIfTrue="1" operator="equal">
      <formula>""</formula>
    </cfRule>
  </conditionalFormatting>
  <conditionalFormatting sqref="P15">
    <cfRule type="cellIs" dxfId="571" priority="84" stopIfTrue="1" operator="greaterThan">
      <formula>1</formula>
    </cfRule>
    <cfRule type="cellIs" dxfId="570" priority="85" stopIfTrue="1" operator="between">
      <formula>0.1</formula>
      <formula>1</formula>
    </cfRule>
    <cfRule type="cellIs" dxfId="569" priority="86" stopIfTrue="1" operator="lessThan">
      <formula>0.1</formula>
    </cfRule>
  </conditionalFormatting>
  <conditionalFormatting sqref="U15">
    <cfRule type="cellIs" dxfId="568" priority="81" stopIfTrue="1" operator="greaterThan">
      <formula>1</formula>
    </cfRule>
    <cfRule type="cellIs" dxfId="567" priority="82" stopIfTrue="1" operator="between">
      <formula>0.1</formula>
      <formula>1</formula>
    </cfRule>
    <cfRule type="cellIs" dxfId="566" priority="83" stopIfTrue="1" operator="lessThan">
      <formula>0.1</formula>
    </cfRule>
  </conditionalFormatting>
  <conditionalFormatting sqref="Z15">
    <cfRule type="cellIs" dxfId="565" priority="78" stopIfTrue="1" operator="greaterThan">
      <formula>1</formula>
    </cfRule>
    <cfRule type="cellIs" dxfId="564" priority="79" stopIfTrue="1" operator="between">
      <formula>0.1</formula>
      <formula>1</formula>
    </cfRule>
    <cfRule type="cellIs" dxfId="563" priority="80" stopIfTrue="1" operator="lessThan">
      <formula>0.1</formula>
    </cfRule>
  </conditionalFormatting>
  <conditionalFormatting sqref="AE15">
    <cfRule type="cellIs" dxfId="562" priority="75" stopIfTrue="1" operator="greaterThan">
      <formula>1</formula>
    </cfRule>
    <cfRule type="cellIs" dxfId="561" priority="76" stopIfTrue="1" operator="between">
      <formula>0.1</formula>
      <formula>1</formula>
    </cfRule>
    <cfRule type="cellIs" dxfId="560" priority="77" stopIfTrue="1" operator="lessThan">
      <formula>0.1</formula>
    </cfRule>
  </conditionalFormatting>
  <conditionalFormatting sqref="AJ15">
    <cfRule type="cellIs" dxfId="559" priority="72" stopIfTrue="1" operator="greaterThan">
      <formula>1</formula>
    </cfRule>
    <cfRule type="cellIs" dxfId="558" priority="73" stopIfTrue="1" operator="between">
      <formula>0.1</formula>
      <formula>1</formula>
    </cfRule>
    <cfRule type="cellIs" dxfId="557" priority="74" stopIfTrue="1" operator="lessThan">
      <formula>0.1</formula>
    </cfRule>
  </conditionalFormatting>
  <conditionalFormatting sqref="P17">
    <cfRule type="cellIs" dxfId="556" priority="69" stopIfTrue="1" operator="greaterThan">
      <formula>1</formula>
    </cfRule>
    <cfRule type="cellIs" dxfId="555" priority="70" stopIfTrue="1" operator="between">
      <formula>0.1</formula>
      <formula>1</formula>
    </cfRule>
    <cfRule type="cellIs" dxfId="554" priority="71" stopIfTrue="1" operator="lessThan">
      <formula>0.1</formula>
    </cfRule>
  </conditionalFormatting>
  <conditionalFormatting sqref="U17">
    <cfRule type="cellIs" dxfId="553" priority="66" stopIfTrue="1" operator="greaterThan">
      <formula>1</formula>
    </cfRule>
    <cfRule type="cellIs" dxfId="552" priority="67" stopIfTrue="1" operator="between">
      <formula>0.1</formula>
      <formula>1</formula>
    </cfRule>
    <cfRule type="cellIs" dxfId="551" priority="68" stopIfTrue="1" operator="lessThan">
      <formula>0.1</formula>
    </cfRule>
  </conditionalFormatting>
  <conditionalFormatting sqref="Z17">
    <cfRule type="cellIs" dxfId="550" priority="63" stopIfTrue="1" operator="greaterThan">
      <formula>1</formula>
    </cfRule>
    <cfRule type="cellIs" dxfId="549" priority="64" stopIfTrue="1" operator="between">
      <formula>0.1</formula>
      <formula>1</formula>
    </cfRule>
    <cfRule type="cellIs" dxfId="548" priority="65" stopIfTrue="1" operator="lessThan">
      <formula>0.1</formula>
    </cfRule>
  </conditionalFormatting>
  <conditionalFormatting sqref="AE17">
    <cfRule type="cellIs" dxfId="547" priority="60" stopIfTrue="1" operator="greaterThan">
      <formula>1</formula>
    </cfRule>
    <cfRule type="cellIs" dxfId="546" priority="61" stopIfTrue="1" operator="between">
      <formula>0.1</formula>
      <formula>1</formula>
    </cfRule>
    <cfRule type="cellIs" dxfId="545" priority="62" stopIfTrue="1" operator="lessThan">
      <formula>0.1</formula>
    </cfRule>
  </conditionalFormatting>
  <conditionalFormatting sqref="AJ17">
    <cfRule type="cellIs" dxfId="544" priority="57" stopIfTrue="1" operator="greaterThan">
      <formula>1</formula>
    </cfRule>
    <cfRule type="cellIs" dxfId="543" priority="58" stopIfTrue="1" operator="between">
      <formula>0.1</formula>
      <formula>1</formula>
    </cfRule>
    <cfRule type="cellIs" dxfId="542" priority="59" stopIfTrue="1" operator="lessThan">
      <formula>0.1</formula>
    </cfRule>
  </conditionalFormatting>
  <conditionalFormatting sqref="Z19:Z20">
    <cfRule type="cellIs" dxfId="541" priority="39" stopIfTrue="1" operator="greaterThan">
      <formula>1</formula>
    </cfRule>
    <cfRule type="cellIs" dxfId="540" priority="40" stopIfTrue="1" operator="between">
      <formula>0.1</formula>
      <formula>1</formula>
    </cfRule>
    <cfRule type="cellIs" dxfId="539" priority="41" stopIfTrue="1" operator="lessThan">
      <formula>0.1</formula>
    </cfRule>
  </conditionalFormatting>
  <conditionalFormatting sqref="Z18">
    <cfRule type="cellIs" dxfId="538" priority="54" stopIfTrue="1" operator="greaterThan">
      <formula>1</formula>
    </cfRule>
    <cfRule type="cellIs" dxfId="537" priority="55" stopIfTrue="1" operator="between">
      <formula>0.1</formula>
      <formula>1</formula>
    </cfRule>
    <cfRule type="cellIs" dxfId="536" priority="56" stopIfTrue="1" operator="lessThan">
      <formula>0.1</formula>
    </cfRule>
  </conditionalFormatting>
  <conditionalFormatting sqref="AE18">
    <cfRule type="cellIs" dxfId="535" priority="51" stopIfTrue="1" operator="greaterThan">
      <formula>1</formula>
    </cfRule>
    <cfRule type="cellIs" dxfId="534" priority="52" stopIfTrue="1" operator="between">
      <formula>0.1</formula>
      <formula>1</formula>
    </cfRule>
    <cfRule type="cellIs" dxfId="533" priority="53" stopIfTrue="1" operator="lessThan">
      <formula>0.1</formula>
    </cfRule>
  </conditionalFormatting>
  <conditionalFormatting sqref="AJ18">
    <cfRule type="cellIs" dxfId="532" priority="48" stopIfTrue="1" operator="greaterThan">
      <formula>1</formula>
    </cfRule>
    <cfRule type="cellIs" dxfId="531" priority="49" stopIfTrue="1" operator="between">
      <formula>0.1</formula>
      <formula>1</formula>
    </cfRule>
    <cfRule type="cellIs" dxfId="530" priority="50" stopIfTrue="1" operator="lessThan">
      <formula>0.1</formula>
    </cfRule>
  </conditionalFormatting>
  <conditionalFormatting sqref="P19:P20">
    <cfRule type="cellIs" dxfId="529" priority="45" stopIfTrue="1" operator="greaterThan">
      <formula>1</formula>
    </cfRule>
    <cfRule type="cellIs" dxfId="528" priority="46" stopIfTrue="1" operator="between">
      <formula>0.1</formula>
      <formula>1</formula>
    </cfRule>
    <cfRule type="cellIs" dxfId="527" priority="47" stopIfTrue="1" operator="lessThan">
      <formula>0.1</formula>
    </cfRule>
  </conditionalFormatting>
  <conditionalFormatting sqref="U19:U20">
    <cfRule type="cellIs" dxfId="526" priority="42" stopIfTrue="1" operator="greaterThan">
      <formula>1</formula>
    </cfRule>
    <cfRule type="cellIs" dxfId="525" priority="43" stopIfTrue="1" operator="between">
      <formula>0.1</formula>
      <formula>1</formula>
    </cfRule>
    <cfRule type="cellIs" dxfId="524" priority="44" stopIfTrue="1" operator="lessThan">
      <formula>0.1</formula>
    </cfRule>
  </conditionalFormatting>
  <conditionalFormatting sqref="P22:P26">
    <cfRule type="cellIs" dxfId="523" priority="30" stopIfTrue="1" operator="greaterThan">
      <formula>1</formula>
    </cfRule>
    <cfRule type="cellIs" dxfId="522" priority="31" stopIfTrue="1" operator="between">
      <formula>0.1</formula>
      <formula>1</formula>
    </cfRule>
    <cfRule type="cellIs" dxfId="521" priority="32" stopIfTrue="1" operator="lessThan">
      <formula>0.1</formula>
    </cfRule>
  </conditionalFormatting>
  <conditionalFormatting sqref="U22:U26">
    <cfRule type="cellIs" dxfId="520" priority="27" stopIfTrue="1" operator="greaterThan">
      <formula>1</formula>
    </cfRule>
    <cfRule type="cellIs" dxfId="519" priority="28" stopIfTrue="1" operator="between">
      <formula>0.1</formula>
      <formula>1</formula>
    </cfRule>
    <cfRule type="cellIs" dxfId="518" priority="29" stopIfTrue="1" operator="lessThan">
      <formula>0.1</formula>
    </cfRule>
  </conditionalFormatting>
  <conditionalFormatting sqref="Z21:Z26">
    <cfRule type="cellIs" dxfId="517" priority="24" stopIfTrue="1" operator="greaterThan">
      <formula>1</formula>
    </cfRule>
    <cfRule type="cellIs" dxfId="516" priority="25" stopIfTrue="1" operator="between">
      <formula>0.1</formula>
      <formula>1</formula>
    </cfRule>
    <cfRule type="cellIs" dxfId="515" priority="26" stopIfTrue="1" operator="lessThan">
      <formula>0.1</formula>
    </cfRule>
  </conditionalFormatting>
  <conditionalFormatting sqref="AE26">
    <cfRule type="cellIs" dxfId="514" priority="23" stopIfTrue="1" operator="equal">
      <formula>""</formula>
    </cfRule>
  </conditionalFormatting>
  <conditionalFormatting sqref="AE21:AE26">
    <cfRule type="cellIs" dxfId="513" priority="20" stopIfTrue="1" operator="greaterThan">
      <formula>1</formula>
    </cfRule>
    <cfRule type="cellIs" dxfId="512" priority="21" stopIfTrue="1" operator="between">
      <formula>0.1</formula>
      <formula>1</formula>
    </cfRule>
    <cfRule type="cellIs" dxfId="511" priority="22" stopIfTrue="1" operator="lessThan">
      <formula>0.1</formula>
    </cfRule>
  </conditionalFormatting>
  <conditionalFormatting sqref="AJ26">
    <cfRule type="cellIs" dxfId="510" priority="19" stopIfTrue="1" operator="equal">
      <formula>""</formula>
    </cfRule>
  </conditionalFormatting>
  <conditionalFormatting sqref="AJ21:AJ26">
    <cfRule type="cellIs" dxfId="509" priority="16" stopIfTrue="1" operator="greaterThan">
      <formula>1</formula>
    </cfRule>
    <cfRule type="cellIs" dxfId="508" priority="17" stopIfTrue="1" operator="between">
      <formula>0.1</formula>
      <formula>1</formula>
    </cfRule>
    <cfRule type="cellIs" dxfId="507" priority="18" stopIfTrue="1" operator="lessThan">
      <formula>0.1</formula>
    </cfRule>
  </conditionalFormatting>
  <conditionalFormatting sqref="P28:P30">
    <cfRule type="cellIs" dxfId="506" priority="13" stopIfTrue="1" operator="greaterThan">
      <formula>1</formula>
    </cfRule>
    <cfRule type="cellIs" dxfId="505" priority="14" stopIfTrue="1" operator="between">
      <formula>0.1</formula>
      <formula>1</formula>
    </cfRule>
    <cfRule type="cellIs" dxfId="504" priority="15" stopIfTrue="1" operator="lessThan">
      <formula>0.1</formula>
    </cfRule>
  </conditionalFormatting>
  <conditionalFormatting sqref="U27:U30">
    <cfRule type="cellIs" dxfId="503" priority="10" stopIfTrue="1" operator="greaterThan">
      <formula>1</formula>
    </cfRule>
    <cfRule type="cellIs" dxfId="502" priority="11" stopIfTrue="1" operator="between">
      <formula>0.1</formula>
      <formula>1</formula>
    </cfRule>
    <cfRule type="cellIs" dxfId="501" priority="12" stopIfTrue="1" operator="lessThan">
      <formula>0.1</formula>
    </cfRule>
  </conditionalFormatting>
  <conditionalFormatting sqref="Z27:Z30">
    <cfRule type="cellIs" dxfId="500" priority="7" stopIfTrue="1" operator="greaterThan">
      <formula>1</formula>
    </cfRule>
    <cfRule type="cellIs" dxfId="499" priority="8" stopIfTrue="1" operator="between">
      <formula>0.1</formula>
      <formula>1</formula>
    </cfRule>
    <cfRule type="cellIs" dxfId="498" priority="9" stopIfTrue="1" operator="lessThan">
      <formula>0.1</formula>
    </cfRule>
  </conditionalFormatting>
  <conditionalFormatting sqref="AE27:AE30">
    <cfRule type="cellIs" dxfId="497" priority="4" stopIfTrue="1" operator="greaterThan">
      <formula>1</formula>
    </cfRule>
    <cfRule type="cellIs" dxfId="496" priority="5" stopIfTrue="1" operator="between">
      <formula>0.1</formula>
      <formula>1</formula>
    </cfRule>
    <cfRule type="cellIs" dxfId="495" priority="6" stopIfTrue="1" operator="lessThan">
      <formula>0.1</formula>
    </cfRule>
  </conditionalFormatting>
  <conditionalFormatting sqref="AJ27:AJ30">
    <cfRule type="cellIs" dxfId="494" priority="1" stopIfTrue="1" operator="greaterThan">
      <formula>1</formula>
    </cfRule>
    <cfRule type="cellIs" dxfId="493" priority="2" stopIfTrue="1" operator="between">
      <formula>0.1</formula>
      <formula>1</formula>
    </cfRule>
    <cfRule type="cellIs" dxfId="492" priority="3" stopIfTrue="1" operator="lessThan">
      <formula>0.1</formula>
    </cfRule>
  </conditionalFormatting>
  <dataValidations disablePrompts="1" count="9">
    <dataValidation type="list" allowBlank="1" showInputMessage="1" showErrorMessage="1" sqref="G21">
      <formula1>MeOHAT1</formula1>
    </dataValidation>
    <dataValidation type="list" allowBlank="1" showInputMessage="1" showErrorMessage="1" sqref="G27">
      <formula1>TBME</formula1>
    </dataValidation>
    <dataValidation type="list" allowBlank="1" showInputMessage="1" showErrorMessage="1" sqref="G26">
      <formula1>Spind</formula1>
    </dataValidation>
    <dataValidation type="list" allowBlank="1" showInputMessage="1" showErrorMessage="1" sqref="G18">
      <formula1>Ethan1</formula1>
    </dataValidation>
    <dataValidation type="list" allowBlank="1" showInputMessage="1" showErrorMessage="1" sqref="G16">
      <formula1>Ch2Cl2AT1</formula1>
    </dataValidation>
    <dataValidation type="list" allowBlank="1" showInputMessage="1" showErrorMessage="1" sqref="G14">
      <formula1>Acidpyro</formula1>
    </dataValidation>
    <dataValidation type="list" allowBlank="1" showInputMessage="1" showErrorMessage="1" sqref="G11">
      <formula1>Acidchlo</formula1>
    </dataValidation>
    <dataValidation type="list" allowBlank="1" showInputMessage="1" showErrorMessage="1" sqref="G7">
      <formula1>Acétaéthyl</formula1>
    </dataValidation>
    <dataValidation type="list" allowBlank="1" showInputMessage="1" showErrorMessage="1" sqref="G4:G5">
      <formula1>DioxHMC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V95"/>
  <sheetViews>
    <sheetView tabSelected="1" topLeftCell="A89" zoomScale="60" zoomScaleNormal="60" workbookViewId="0">
      <selection sqref="A1:F95"/>
    </sheetView>
    <sheetView workbookViewId="1"/>
  </sheetViews>
  <sheetFormatPr baseColWidth="10" defaultRowHeight="14.4"/>
  <cols>
    <col min="1" max="1" width="21.33203125" bestFit="1" customWidth="1"/>
    <col min="2" max="2" width="17.33203125" bestFit="1" customWidth="1"/>
    <col min="7" max="7" width="24.33203125" customWidth="1"/>
    <col min="8" max="8" width="22.88671875" customWidth="1"/>
    <col min="9" max="9" width="39.33203125" bestFit="1" customWidth="1"/>
    <col min="10" max="10" width="55.44140625" bestFit="1" customWidth="1"/>
  </cols>
  <sheetData>
    <row r="1" spans="1:74" s="12" customFormat="1" ht="106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7" t="s">
        <v>13</v>
      </c>
      <c r="O1" s="8" t="s">
        <v>14</v>
      </c>
      <c r="P1" s="9" t="s">
        <v>15</v>
      </c>
      <c r="Q1" s="5" t="s">
        <v>11</v>
      </c>
      <c r="R1" s="8" t="s">
        <v>16</v>
      </c>
      <c r="S1" s="7" t="s">
        <v>13</v>
      </c>
      <c r="T1" s="8" t="s">
        <v>17</v>
      </c>
      <c r="U1" s="8" t="s">
        <v>15</v>
      </c>
      <c r="V1" s="5" t="s">
        <v>11</v>
      </c>
      <c r="W1" s="8" t="s">
        <v>18</v>
      </c>
      <c r="X1" s="7" t="s">
        <v>13</v>
      </c>
      <c r="Y1" s="8" t="s">
        <v>19</v>
      </c>
      <c r="Z1" s="8" t="s">
        <v>15</v>
      </c>
      <c r="AA1" s="5" t="s">
        <v>11</v>
      </c>
      <c r="AB1" s="8" t="s">
        <v>20</v>
      </c>
      <c r="AC1" s="7" t="s">
        <v>13</v>
      </c>
      <c r="AD1" s="8" t="s">
        <v>21</v>
      </c>
      <c r="AE1" s="8" t="s">
        <v>15</v>
      </c>
      <c r="AF1" s="5" t="s">
        <v>11</v>
      </c>
      <c r="AG1" s="8" t="s">
        <v>22</v>
      </c>
      <c r="AH1" s="7" t="s">
        <v>13</v>
      </c>
      <c r="AI1" s="8" t="s">
        <v>23</v>
      </c>
      <c r="AJ1" s="8" t="s">
        <v>15</v>
      </c>
      <c r="AK1" s="5" t="s">
        <v>11</v>
      </c>
      <c r="AL1" s="8" t="s">
        <v>24</v>
      </c>
      <c r="AM1" s="7" t="s">
        <v>13</v>
      </c>
      <c r="AN1" s="8" t="s">
        <v>25</v>
      </c>
      <c r="AO1" s="8" t="s">
        <v>15</v>
      </c>
      <c r="AP1" s="5" t="s">
        <v>11</v>
      </c>
      <c r="AQ1" s="8" t="s">
        <v>26</v>
      </c>
      <c r="AR1" s="7" t="s">
        <v>13</v>
      </c>
      <c r="AS1" s="8" t="s">
        <v>27</v>
      </c>
      <c r="AT1" s="8" t="s">
        <v>15</v>
      </c>
      <c r="AU1" s="5" t="s">
        <v>11</v>
      </c>
      <c r="AV1" s="8" t="s">
        <v>28</v>
      </c>
      <c r="AW1" s="7" t="s">
        <v>13</v>
      </c>
      <c r="AX1" s="8" t="s">
        <v>29</v>
      </c>
      <c r="AY1" s="8" t="s">
        <v>15</v>
      </c>
      <c r="AZ1" s="5" t="s">
        <v>11</v>
      </c>
      <c r="BA1" s="8" t="s">
        <v>30</v>
      </c>
      <c r="BB1" s="7" t="s">
        <v>13</v>
      </c>
      <c r="BC1" s="8" t="s">
        <v>31</v>
      </c>
      <c r="BD1" s="8" t="s">
        <v>15</v>
      </c>
      <c r="BE1" s="10" t="s">
        <v>32</v>
      </c>
      <c r="BF1" s="5" t="s">
        <v>33</v>
      </c>
      <c r="BG1" s="5" t="s">
        <v>34</v>
      </c>
      <c r="BH1" s="11" t="s">
        <v>35</v>
      </c>
      <c r="BI1" s="11" t="s">
        <v>36</v>
      </c>
      <c r="BJ1" s="11" t="s">
        <v>37</v>
      </c>
      <c r="BK1" s="11" t="s">
        <v>38</v>
      </c>
    </row>
    <row r="2" spans="1:74" s="28" customFormat="1" ht="50.1" customHeight="1">
      <c r="A2" s="13" t="s">
        <v>39</v>
      </c>
      <c r="B2" s="14">
        <f>MAX(M2,R2,W2,AB2,AG2,AL2,AQ2,AV2,BA2)</f>
        <v>0</v>
      </c>
      <c r="C2" s="15" t="s">
        <v>40</v>
      </c>
      <c r="D2" s="15" t="s">
        <v>41</v>
      </c>
      <c r="E2" s="15" t="str">
        <f t="shared" ref="E2:E11" si="0">IF(AND(C2="non",D2="non"),"non","oui")</f>
        <v>oui</v>
      </c>
      <c r="F2" s="16" t="s">
        <v>42</v>
      </c>
      <c r="G2" s="17" t="s">
        <v>43</v>
      </c>
      <c r="H2" s="18" t="s">
        <v>44</v>
      </c>
      <c r="I2" s="19" t="s">
        <v>45</v>
      </c>
      <c r="J2" s="20" t="s">
        <v>46</v>
      </c>
      <c r="K2" s="21"/>
      <c r="L2" s="21"/>
      <c r="M2" s="22"/>
      <c r="N2" s="23"/>
      <c r="O2" s="21"/>
      <c r="P2" s="24"/>
      <c r="Q2" s="25"/>
      <c r="R2" s="21"/>
      <c r="S2" s="23"/>
      <c r="T2" s="21"/>
      <c r="U2" s="24"/>
      <c r="V2" s="26"/>
      <c r="W2" s="21"/>
      <c r="X2" s="23"/>
      <c r="Y2" s="21"/>
      <c r="Z2" s="24"/>
      <c r="AA2" s="21"/>
      <c r="AB2" s="21"/>
      <c r="AC2" s="23"/>
      <c r="AD2" s="21"/>
      <c r="AE2" s="24"/>
      <c r="AF2" s="21"/>
      <c r="AG2" s="21"/>
      <c r="AH2" s="23"/>
      <c r="AI2" s="21"/>
      <c r="AJ2" s="24"/>
      <c r="AK2" s="21"/>
      <c r="AL2" s="21"/>
      <c r="AM2" s="23" t="str">
        <f>IF(AL2="","",YEAR(AL2))</f>
        <v/>
      </c>
      <c r="AN2" s="21"/>
      <c r="AO2" s="24"/>
      <c r="AP2" s="21"/>
      <c r="AQ2" s="21"/>
      <c r="AR2" s="23"/>
      <c r="AS2" s="21"/>
      <c r="AT2" s="24"/>
      <c r="AU2" s="21"/>
      <c r="AV2" s="21"/>
      <c r="AW2" s="23" t="str">
        <f>IF(AV2="","",YEAR(AV2))</f>
        <v/>
      </c>
      <c r="AX2" s="21"/>
      <c r="AY2" s="24"/>
      <c r="AZ2" s="21"/>
      <c r="BA2" s="21"/>
      <c r="BB2" s="23" t="str">
        <f>IF(BA2="","",YEAR(BA2))</f>
        <v/>
      </c>
      <c r="BC2" s="21"/>
      <c r="BD2" s="24"/>
      <c r="BE2" s="27" t="s">
        <v>47</v>
      </c>
      <c r="BF2" s="21"/>
      <c r="BG2" s="21"/>
      <c r="BH2" s="21"/>
      <c r="BI2" s="21"/>
      <c r="BJ2" s="21"/>
      <c r="BK2" s="21"/>
    </row>
    <row r="3" spans="1:74" s="28" customFormat="1" ht="50.1" customHeight="1">
      <c r="A3" s="13" t="s">
        <v>39</v>
      </c>
      <c r="B3" s="14">
        <f>IF(ISNA(MAX(M3,R3,W3,AB3,AG3,AL3,AQ3,AV3,BA3)),"",MAX(M3,R3,W3,AB3,AG3,AL3,AQ3,AV3,BA3))</f>
        <v>0</v>
      </c>
      <c r="C3" s="15" t="s">
        <v>40</v>
      </c>
      <c r="D3" s="15" t="s">
        <v>41</v>
      </c>
      <c r="E3" s="15" t="str">
        <f t="shared" si="0"/>
        <v>oui</v>
      </c>
      <c r="F3" s="16" t="s">
        <v>42</v>
      </c>
      <c r="G3" s="29" t="s">
        <v>48</v>
      </c>
      <c r="H3" s="18" t="s">
        <v>49</v>
      </c>
      <c r="I3" s="19" t="s">
        <v>50</v>
      </c>
      <c r="J3" s="20" t="s">
        <v>51</v>
      </c>
      <c r="K3" s="21"/>
      <c r="L3" s="21"/>
      <c r="M3" s="22"/>
      <c r="N3" s="23"/>
      <c r="O3" s="21"/>
      <c r="P3" s="24"/>
      <c r="Q3" s="25"/>
      <c r="R3" s="21"/>
      <c r="S3" s="23"/>
      <c r="T3" s="21"/>
      <c r="U3" s="24"/>
      <c r="V3" s="26"/>
      <c r="W3" s="21"/>
      <c r="X3" s="23"/>
      <c r="Y3" s="21"/>
      <c r="Z3" s="24"/>
      <c r="AA3" s="21"/>
      <c r="AB3" s="21"/>
      <c r="AC3" s="23"/>
      <c r="AD3" s="21"/>
      <c r="AE3" s="24"/>
      <c r="AF3" s="21"/>
      <c r="AG3" s="21"/>
      <c r="AH3" s="23"/>
      <c r="AI3" s="21"/>
      <c r="AJ3" s="24"/>
      <c r="AK3" s="21"/>
      <c r="AL3" s="21"/>
      <c r="AM3" s="23" t="str">
        <f>IF(AL3="","",YEAR(AL3))</f>
        <v/>
      </c>
      <c r="AN3" s="21"/>
      <c r="AO3" s="24"/>
      <c r="AP3" s="21"/>
      <c r="AQ3" s="21"/>
      <c r="AR3" s="23"/>
      <c r="AS3" s="21"/>
      <c r="AT3" s="24"/>
      <c r="AU3" s="21"/>
      <c r="AV3" s="21"/>
      <c r="AW3" s="23" t="str">
        <f>IF(AV3="","",YEAR(AV3))</f>
        <v/>
      </c>
      <c r="AX3" s="21"/>
      <c r="AY3" s="24"/>
      <c r="AZ3" s="21"/>
      <c r="BA3" s="21"/>
      <c r="BB3" s="23" t="str">
        <f>IF(BA3="","",YEAR(BA3))</f>
        <v/>
      </c>
      <c r="BC3" s="21"/>
      <c r="BD3" s="24"/>
      <c r="BE3" s="27" t="s">
        <v>47</v>
      </c>
      <c r="BF3" s="21"/>
      <c r="BG3" s="21"/>
      <c r="BH3" s="21"/>
      <c r="BI3" s="21"/>
      <c r="BJ3" s="21"/>
      <c r="BK3" s="21"/>
    </row>
    <row r="4" spans="1:74" s="40" customFormat="1" ht="50.1" customHeight="1">
      <c r="A4" s="30" t="s">
        <v>52</v>
      </c>
      <c r="B4" s="31">
        <f t="shared" ref="B4:B37" si="1">MAX(M4,R4,W4,AB4,AG4,AL4,AQ4,AV4,BA4)</f>
        <v>41439</v>
      </c>
      <c r="C4" s="32" t="s">
        <v>53</v>
      </c>
      <c r="D4" s="32">
        <v>2</v>
      </c>
      <c r="E4" s="32" t="str">
        <f t="shared" si="0"/>
        <v>oui</v>
      </c>
      <c r="F4" s="33" t="s">
        <v>42</v>
      </c>
      <c r="G4" s="34" t="s">
        <v>54</v>
      </c>
      <c r="H4" s="35" t="s">
        <v>55</v>
      </c>
      <c r="I4" s="35" t="s">
        <v>56</v>
      </c>
      <c r="J4" s="36" t="s">
        <v>57</v>
      </c>
      <c r="K4" s="35" t="s">
        <v>58</v>
      </c>
      <c r="L4" s="35" t="s">
        <v>59</v>
      </c>
      <c r="M4" s="37">
        <v>41439</v>
      </c>
      <c r="N4" s="38">
        <v>2013</v>
      </c>
      <c r="O4" s="35">
        <v>11.4</v>
      </c>
      <c r="P4" s="39">
        <f>O4/73</f>
        <v>0.15616438356164383</v>
      </c>
      <c r="Q4" s="37"/>
      <c r="R4" s="35"/>
      <c r="S4" s="38"/>
      <c r="T4" s="35"/>
      <c r="U4" s="39"/>
      <c r="V4" s="37"/>
      <c r="W4" s="35"/>
      <c r="X4" s="38"/>
      <c r="Y4" s="35"/>
      <c r="Z4" s="39"/>
      <c r="AA4" s="35"/>
      <c r="AB4" s="35"/>
      <c r="AC4" s="38"/>
      <c r="AD4" s="35"/>
      <c r="AE4" s="39"/>
      <c r="AF4" s="35"/>
      <c r="AG4" s="35"/>
      <c r="AH4" s="38"/>
      <c r="AI4" s="35"/>
      <c r="AJ4" s="39"/>
      <c r="AK4" s="35"/>
      <c r="AL4" s="35"/>
      <c r="AM4" s="38" t="str">
        <f>IF(AL4="","",YEAR(AL4))</f>
        <v/>
      </c>
      <c r="AN4" s="35"/>
      <c r="AO4" s="39"/>
      <c r="AP4" s="35"/>
      <c r="AQ4" s="35"/>
      <c r="AR4" s="38"/>
      <c r="AS4" s="35"/>
      <c r="AT4" s="39"/>
      <c r="AU4" s="35"/>
      <c r="AV4" s="35"/>
      <c r="AW4" s="38" t="str">
        <f>IF(AV4="","",YEAR(AV4))</f>
        <v/>
      </c>
      <c r="AX4" s="35"/>
      <c r="AY4" s="39"/>
      <c r="AZ4" s="35"/>
      <c r="BA4" s="35"/>
      <c r="BB4" s="38" t="str">
        <f>IF(BA4="","",YEAR(BA4))</f>
        <v/>
      </c>
      <c r="BC4" s="35"/>
      <c r="BD4" s="39"/>
      <c r="BE4" s="35"/>
      <c r="BF4" s="35"/>
      <c r="BG4" s="35"/>
      <c r="BH4" s="35"/>
      <c r="BI4" s="35"/>
      <c r="BJ4" s="35"/>
      <c r="BK4" s="35"/>
    </row>
    <row r="5" spans="1:74" s="28" customFormat="1" ht="50.1" customHeight="1">
      <c r="A5" s="41" t="s">
        <v>52</v>
      </c>
      <c r="B5" s="14">
        <f t="shared" si="1"/>
        <v>0</v>
      </c>
      <c r="C5" s="15" t="s">
        <v>53</v>
      </c>
      <c r="D5" s="15">
        <v>2</v>
      </c>
      <c r="E5" s="15" t="str">
        <f t="shared" si="0"/>
        <v>oui</v>
      </c>
      <c r="F5" s="16" t="s">
        <v>42</v>
      </c>
      <c r="G5" s="17" t="s">
        <v>60</v>
      </c>
      <c r="H5" s="17" t="s">
        <v>44</v>
      </c>
      <c r="I5" s="27" t="s">
        <v>61</v>
      </c>
      <c r="J5" s="42" t="s">
        <v>62</v>
      </c>
      <c r="K5" s="21"/>
      <c r="L5" s="21"/>
      <c r="M5" s="22"/>
      <c r="N5" s="23"/>
      <c r="O5" s="21"/>
      <c r="P5" s="24"/>
      <c r="Q5" s="25"/>
      <c r="R5" s="25"/>
      <c r="S5" s="23"/>
      <c r="T5" s="27"/>
      <c r="U5" s="24"/>
      <c r="V5" s="26"/>
      <c r="W5" s="25"/>
      <c r="X5" s="23"/>
      <c r="Y5" s="27"/>
      <c r="Z5" s="24"/>
      <c r="AA5" s="21"/>
      <c r="AB5" s="25"/>
      <c r="AC5" s="23"/>
      <c r="AD5" s="27"/>
      <c r="AE5" s="24"/>
      <c r="AF5" s="21"/>
      <c r="AG5" s="21"/>
      <c r="AH5" s="23"/>
      <c r="AI5" s="21"/>
      <c r="AJ5" s="24"/>
      <c r="AK5" s="21"/>
      <c r="AL5" s="21"/>
      <c r="AM5" s="23"/>
      <c r="AN5" s="21"/>
      <c r="AO5" s="24"/>
      <c r="AP5" s="21"/>
      <c r="AQ5" s="21"/>
      <c r="AR5" s="23"/>
      <c r="AS5" s="21"/>
      <c r="AT5" s="24"/>
      <c r="AU5" s="21"/>
      <c r="AV5" s="21"/>
      <c r="AW5" s="23"/>
      <c r="AX5" s="21"/>
      <c r="AY5" s="24"/>
      <c r="AZ5" s="21"/>
      <c r="BA5" s="21"/>
      <c r="BB5" s="23"/>
      <c r="BC5" s="21"/>
      <c r="BD5" s="24"/>
      <c r="BE5" s="27"/>
      <c r="BF5" s="27"/>
      <c r="BG5" s="17"/>
      <c r="BH5" s="27"/>
      <c r="BI5" s="27"/>
      <c r="BJ5" s="43"/>
      <c r="BK5" s="27"/>
    </row>
    <row r="6" spans="1:74" s="28" customFormat="1" ht="50.1" customHeight="1">
      <c r="A6" s="41" t="s">
        <v>52</v>
      </c>
      <c r="B6" s="14">
        <f t="shared" si="1"/>
        <v>0</v>
      </c>
      <c r="C6" s="15" t="s">
        <v>53</v>
      </c>
      <c r="D6" s="15">
        <v>2</v>
      </c>
      <c r="E6" s="15" t="str">
        <f t="shared" si="0"/>
        <v>oui</v>
      </c>
      <c r="F6" s="16" t="s">
        <v>42</v>
      </c>
      <c r="G6" s="17" t="s">
        <v>43</v>
      </c>
      <c r="H6" s="18" t="s">
        <v>44</v>
      </c>
      <c r="I6" s="19" t="s">
        <v>63</v>
      </c>
      <c r="J6" s="20" t="s">
        <v>64</v>
      </c>
      <c r="K6" s="21"/>
      <c r="L6" s="21"/>
      <c r="M6" s="22"/>
      <c r="N6" s="23"/>
      <c r="O6" s="21"/>
      <c r="P6" s="24"/>
      <c r="Q6" s="25"/>
      <c r="R6" s="21"/>
      <c r="S6" s="23"/>
      <c r="T6" s="21"/>
      <c r="U6" s="24"/>
      <c r="V6" s="26"/>
      <c r="W6" s="21"/>
      <c r="X6" s="23"/>
      <c r="Y6" s="21"/>
      <c r="Z6" s="24"/>
      <c r="AA6" s="21"/>
      <c r="AB6" s="21"/>
      <c r="AC6" s="23"/>
      <c r="AD6" s="21"/>
      <c r="AE6" s="24"/>
      <c r="AF6" s="21"/>
      <c r="AG6" s="21"/>
      <c r="AH6" s="23"/>
      <c r="AI6" s="21"/>
      <c r="AJ6" s="24"/>
      <c r="AK6" s="21"/>
      <c r="AL6" s="21"/>
      <c r="AM6" s="23" t="str">
        <f>IF(AL6="","",YEAR(AL6))</f>
        <v/>
      </c>
      <c r="AN6" s="21"/>
      <c r="AO6" s="24"/>
      <c r="AP6" s="21"/>
      <c r="AQ6" s="21"/>
      <c r="AR6" s="23"/>
      <c r="AS6" s="21"/>
      <c r="AT6" s="24"/>
      <c r="AU6" s="21"/>
      <c r="AV6" s="21"/>
      <c r="AW6" s="23" t="str">
        <f>IF(AV6="","",YEAR(AV6))</f>
        <v/>
      </c>
      <c r="AX6" s="21"/>
      <c r="AY6" s="24"/>
      <c r="AZ6" s="21"/>
      <c r="BA6" s="21"/>
      <c r="BB6" s="23" t="str">
        <f>IF(BA6="","",YEAR(BA6))</f>
        <v/>
      </c>
      <c r="BC6" s="21"/>
      <c r="BD6" s="24"/>
      <c r="BE6" s="27" t="s">
        <v>47</v>
      </c>
      <c r="BF6" s="21"/>
      <c r="BG6" s="21"/>
      <c r="BH6" s="21"/>
      <c r="BI6" s="21"/>
      <c r="BJ6" s="21"/>
      <c r="BK6" s="21"/>
    </row>
    <row r="7" spans="1:74" s="45" customFormat="1" ht="50.1" customHeight="1">
      <c r="A7" s="41" t="s">
        <v>52</v>
      </c>
      <c r="B7" s="14">
        <f t="shared" si="1"/>
        <v>40522</v>
      </c>
      <c r="C7" s="15" t="s">
        <v>53</v>
      </c>
      <c r="D7" s="15">
        <v>2</v>
      </c>
      <c r="E7" s="15" t="str">
        <f t="shared" si="0"/>
        <v>oui</v>
      </c>
      <c r="F7" s="16" t="s">
        <v>42</v>
      </c>
      <c r="G7" s="29" t="s">
        <v>65</v>
      </c>
      <c r="H7" s="17" t="s">
        <v>55</v>
      </c>
      <c r="I7" s="27" t="s">
        <v>66</v>
      </c>
      <c r="J7" s="20" t="s">
        <v>67</v>
      </c>
      <c r="K7" s="21" t="s">
        <v>68</v>
      </c>
      <c r="L7" s="21" t="s">
        <v>59</v>
      </c>
      <c r="M7" s="22">
        <v>40522</v>
      </c>
      <c r="N7" s="23">
        <v>2010</v>
      </c>
      <c r="O7" s="21">
        <v>31</v>
      </c>
      <c r="P7" s="24">
        <v>0.42465753424657532</v>
      </c>
      <c r="Q7" s="18" t="s">
        <v>69</v>
      </c>
      <c r="R7" s="26">
        <v>40522</v>
      </c>
      <c r="S7" s="23">
        <v>2010</v>
      </c>
      <c r="T7" s="27">
        <v>2.72</v>
      </c>
      <c r="U7" s="24">
        <v>3.7260273972602745E-2</v>
      </c>
      <c r="V7" s="26"/>
      <c r="W7" s="26"/>
      <c r="X7" s="23"/>
      <c r="Y7" s="27"/>
      <c r="Z7" s="24"/>
      <c r="AA7" s="21"/>
      <c r="AB7" s="26"/>
      <c r="AC7" s="23"/>
      <c r="AD7" s="27"/>
      <c r="AE7" s="24"/>
      <c r="AF7" s="21"/>
      <c r="AG7" s="21"/>
      <c r="AH7" s="23"/>
      <c r="AI7" s="21"/>
      <c r="AJ7" s="24"/>
      <c r="AK7" s="21"/>
      <c r="AL7" s="21"/>
      <c r="AM7" s="23" t="str">
        <f>IF(AL7="","",YEAR(AL7))</f>
        <v/>
      </c>
      <c r="AN7" s="21"/>
      <c r="AO7" s="24"/>
      <c r="AP7" s="21"/>
      <c r="AQ7" s="21"/>
      <c r="AR7" s="23"/>
      <c r="AS7" s="21"/>
      <c r="AT7" s="24"/>
      <c r="AU7" s="21"/>
      <c r="AV7" s="21"/>
      <c r="AW7" s="23" t="str">
        <f>IF(AV7="","",YEAR(AV7))</f>
        <v/>
      </c>
      <c r="AX7" s="21"/>
      <c r="AY7" s="24"/>
      <c r="AZ7" s="21"/>
      <c r="BA7" s="21"/>
      <c r="BB7" s="23" t="str">
        <f>IF(BA7="","",YEAR(BA7))</f>
        <v/>
      </c>
      <c r="BC7" s="21"/>
      <c r="BD7" s="24"/>
      <c r="BE7" s="27" t="s">
        <v>47</v>
      </c>
      <c r="BF7" s="21"/>
      <c r="BG7" s="17">
        <v>2010</v>
      </c>
      <c r="BH7" s="21"/>
      <c r="BI7" s="21"/>
      <c r="BJ7" s="43" t="s">
        <v>70</v>
      </c>
      <c r="BK7" s="21"/>
      <c r="BL7" s="44"/>
      <c r="BM7" s="44"/>
      <c r="BN7" s="44"/>
      <c r="BO7" s="44"/>
      <c r="BP7" s="28"/>
      <c r="BQ7" s="28"/>
      <c r="BR7" s="28"/>
      <c r="BS7" s="28"/>
      <c r="BT7" s="28"/>
      <c r="BU7" s="28"/>
      <c r="BV7" s="28"/>
    </row>
    <row r="8" spans="1:74" s="56" customFormat="1" ht="50.1" customHeight="1">
      <c r="A8" s="41" t="s">
        <v>52</v>
      </c>
      <c r="B8" s="14">
        <f t="shared" si="1"/>
        <v>41893</v>
      </c>
      <c r="C8" s="46" t="s">
        <v>53</v>
      </c>
      <c r="D8" s="46">
        <v>2</v>
      </c>
      <c r="E8" s="46" t="str">
        <f t="shared" si="0"/>
        <v>oui</v>
      </c>
      <c r="F8" s="47" t="s">
        <v>42</v>
      </c>
      <c r="G8" s="48" t="s">
        <v>71</v>
      </c>
      <c r="H8" s="17" t="s">
        <v>72</v>
      </c>
      <c r="I8" s="49" t="s">
        <v>73</v>
      </c>
      <c r="J8" s="50" t="s">
        <v>74</v>
      </c>
      <c r="K8" s="21" t="s">
        <v>58</v>
      </c>
      <c r="L8" s="21" t="s">
        <v>75</v>
      </c>
      <c r="M8" s="22">
        <v>38887</v>
      </c>
      <c r="N8" s="23">
        <v>2006</v>
      </c>
      <c r="O8" s="21">
        <v>15.2</v>
      </c>
      <c r="P8" s="51">
        <v>0.20821917808219176</v>
      </c>
      <c r="Q8" s="52" t="s">
        <v>76</v>
      </c>
      <c r="R8" s="52">
        <v>41333</v>
      </c>
      <c r="S8" s="53">
        <v>2013</v>
      </c>
      <c r="T8" s="49">
        <v>10.5</v>
      </c>
      <c r="U8" s="51">
        <v>0.14000000000000001</v>
      </c>
      <c r="V8" s="52" t="s">
        <v>69</v>
      </c>
      <c r="W8" s="52">
        <v>41333</v>
      </c>
      <c r="X8" s="53">
        <v>2013</v>
      </c>
      <c r="Y8" s="49">
        <v>1.18</v>
      </c>
      <c r="Z8" s="51">
        <v>1.6E-2</v>
      </c>
      <c r="AA8" s="54" t="s">
        <v>76</v>
      </c>
      <c r="AB8" s="52">
        <v>41439</v>
      </c>
      <c r="AC8" s="53">
        <v>2013</v>
      </c>
      <c r="AD8" s="49">
        <v>35.4</v>
      </c>
      <c r="AE8" s="51">
        <f>AD8/73</f>
        <v>0.48493150684931507</v>
      </c>
      <c r="AF8" s="52" t="s">
        <v>76</v>
      </c>
      <c r="AG8" s="52">
        <v>41807</v>
      </c>
      <c r="AH8" s="53">
        <v>2014</v>
      </c>
      <c r="AI8" s="49">
        <v>10.4</v>
      </c>
      <c r="AJ8" s="51">
        <v>0.14000000000000001</v>
      </c>
      <c r="AK8" s="52" t="s">
        <v>76</v>
      </c>
      <c r="AL8" s="52">
        <v>41893</v>
      </c>
      <c r="AM8" s="53">
        <v>2014</v>
      </c>
      <c r="AN8" s="49">
        <v>11.4</v>
      </c>
      <c r="AO8" s="51">
        <v>0.156</v>
      </c>
      <c r="AP8" s="49"/>
      <c r="AQ8" s="49"/>
      <c r="AR8" s="53"/>
      <c r="AS8" s="49"/>
      <c r="AT8" s="51"/>
      <c r="AU8" s="49"/>
      <c r="AV8" s="49"/>
      <c r="AW8" s="53" t="str">
        <f>IF(AV8="","",YEAR(AV8))</f>
        <v/>
      </c>
      <c r="AX8" s="49"/>
      <c r="AY8" s="51"/>
      <c r="AZ8" s="49"/>
      <c r="BA8" s="49"/>
      <c r="BB8" s="53" t="str">
        <f>IF(BA8="","",YEAR(BA8))</f>
        <v/>
      </c>
      <c r="BC8" s="49"/>
      <c r="BD8" s="51"/>
      <c r="BE8" s="49"/>
      <c r="BF8" s="49"/>
      <c r="BG8" s="49"/>
      <c r="BH8" s="49"/>
      <c r="BI8" s="49"/>
      <c r="BJ8" s="55"/>
      <c r="BK8" s="49"/>
    </row>
    <row r="9" spans="1:74" s="45" customFormat="1" ht="50.1" customHeight="1">
      <c r="A9" s="41" t="s">
        <v>52</v>
      </c>
      <c r="B9" s="14">
        <f t="shared" si="1"/>
        <v>0</v>
      </c>
      <c r="C9" s="15" t="s">
        <v>53</v>
      </c>
      <c r="D9" s="15">
        <v>2</v>
      </c>
      <c r="E9" s="15" t="str">
        <f t="shared" si="0"/>
        <v>oui</v>
      </c>
      <c r="F9" s="16" t="s">
        <v>42</v>
      </c>
      <c r="G9" s="17" t="s">
        <v>77</v>
      </c>
      <c r="H9" s="17" t="s">
        <v>78</v>
      </c>
      <c r="I9" s="27" t="s">
        <v>79</v>
      </c>
      <c r="J9" s="42" t="s">
        <v>80</v>
      </c>
      <c r="K9" s="21"/>
      <c r="L9" s="21"/>
      <c r="M9" s="22"/>
      <c r="N9" s="23"/>
      <c r="O9" s="21"/>
      <c r="P9" s="24"/>
      <c r="Q9" s="25"/>
      <c r="R9" s="25"/>
      <c r="S9" s="23"/>
      <c r="T9" s="27"/>
      <c r="U9" s="24"/>
      <c r="V9" s="26"/>
      <c r="W9" s="25"/>
      <c r="X9" s="23"/>
      <c r="Y9" s="27"/>
      <c r="Z9" s="24"/>
      <c r="AA9" s="21"/>
      <c r="AB9" s="25"/>
      <c r="AC9" s="23"/>
      <c r="AD9" s="27"/>
      <c r="AE9" s="24"/>
      <c r="AF9" s="21"/>
      <c r="AG9" s="21"/>
      <c r="AH9" s="23"/>
      <c r="AI9" s="21"/>
      <c r="AJ9" s="24"/>
      <c r="AK9" s="21"/>
      <c r="AL9" s="21"/>
      <c r="AM9" s="23"/>
      <c r="AN9" s="21"/>
      <c r="AO9" s="24"/>
      <c r="AP9" s="21"/>
      <c r="AQ9" s="21"/>
      <c r="AR9" s="23"/>
      <c r="AS9" s="21"/>
      <c r="AT9" s="24"/>
      <c r="AU9" s="21"/>
      <c r="AV9" s="21"/>
      <c r="AW9" s="23"/>
      <c r="AX9" s="21"/>
      <c r="AY9" s="24"/>
      <c r="AZ9" s="21"/>
      <c r="BA9" s="21"/>
      <c r="BB9" s="23"/>
      <c r="BC9" s="21"/>
      <c r="BD9" s="24"/>
      <c r="BE9" s="27"/>
      <c r="BF9" s="27"/>
      <c r="BG9" s="17"/>
      <c r="BH9" s="27"/>
      <c r="BI9" s="27"/>
      <c r="BJ9" s="43"/>
      <c r="BK9" s="27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</row>
    <row r="10" spans="1:74" s="45" customFormat="1" ht="50.1" customHeight="1">
      <c r="A10" s="41" t="s">
        <v>52</v>
      </c>
      <c r="B10" s="14">
        <f t="shared" si="1"/>
        <v>40938</v>
      </c>
      <c r="C10" s="15" t="s">
        <v>53</v>
      </c>
      <c r="D10" s="15">
        <v>2</v>
      </c>
      <c r="E10" s="15" t="str">
        <f t="shared" si="0"/>
        <v>oui</v>
      </c>
      <c r="F10" s="16" t="s">
        <v>42</v>
      </c>
      <c r="G10" s="29" t="s">
        <v>48</v>
      </c>
      <c r="H10" s="17" t="s">
        <v>81</v>
      </c>
      <c r="I10" s="17" t="s">
        <v>82</v>
      </c>
      <c r="J10" s="20" t="s">
        <v>83</v>
      </c>
      <c r="K10" s="21" t="s">
        <v>84</v>
      </c>
      <c r="L10" s="21" t="s">
        <v>85</v>
      </c>
      <c r="M10" s="22">
        <v>39932</v>
      </c>
      <c r="N10" s="23">
        <v>2009</v>
      </c>
      <c r="O10" s="21">
        <v>27.5</v>
      </c>
      <c r="P10" s="24">
        <v>0.19639999999999999</v>
      </c>
      <c r="Q10" s="48" t="s">
        <v>76</v>
      </c>
      <c r="R10" s="52">
        <v>40938</v>
      </c>
      <c r="S10" s="53">
        <v>2012</v>
      </c>
      <c r="T10" s="49">
        <v>389</v>
      </c>
      <c r="U10" s="51">
        <v>2.78</v>
      </c>
      <c r="V10" s="54" t="s">
        <v>76</v>
      </c>
      <c r="W10" s="52">
        <v>40938</v>
      </c>
      <c r="X10" s="53">
        <v>2012</v>
      </c>
      <c r="Y10" s="49">
        <v>351</v>
      </c>
      <c r="Z10" s="51">
        <v>2.5</v>
      </c>
      <c r="AA10" s="21"/>
      <c r="AB10" s="25"/>
      <c r="AC10" s="23"/>
      <c r="AD10" s="27"/>
      <c r="AE10" s="24"/>
      <c r="AF10" s="21"/>
      <c r="AG10" s="21"/>
      <c r="AH10" s="23"/>
      <c r="AI10" s="21"/>
      <c r="AJ10" s="24"/>
      <c r="AK10" s="21"/>
      <c r="AL10" s="21"/>
      <c r="AM10" s="23" t="str">
        <f>IF(AL10="","",YEAR(AL10))</f>
        <v/>
      </c>
      <c r="AN10" s="21"/>
      <c r="AO10" s="24"/>
      <c r="AP10" s="21"/>
      <c r="AQ10" s="21"/>
      <c r="AR10" s="23"/>
      <c r="AS10" s="21"/>
      <c r="AT10" s="24"/>
      <c r="AU10" s="21"/>
      <c r="AV10" s="21"/>
      <c r="AW10" s="23" t="str">
        <f>IF(AV10="","",YEAR(AV10))</f>
        <v/>
      </c>
      <c r="AX10" s="21"/>
      <c r="AY10" s="24"/>
      <c r="AZ10" s="21"/>
      <c r="BA10" s="21"/>
      <c r="BB10" s="23" t="str">
        <f>IF(BA10="","",YEAR(BA10))</f>
        <v/>
      </c>
      <c r="BC10" s="21"/>
      <c r="BD10" s="24"/>
      <c r="BE10" s="27" t="s">
        <v>47</v>
      </c>
      <c r="BF10" s="27" t="s">
        <v>86</v>
      </c>
      <c r="BG10" s="17">
        <v>2009</v>
      </c>
      <c r="BH10" s="21"/>
      <c r="BI10" s="21"/>
      <c r="BJ10" s="43" t="s">
        <v>70</v>
      </c>
      <c r="BK10" s="21"/>
      <c r="BL10" s="44"/>
      <c r="BM10" s="44"/>
      <c r="BN10" s="44"/>
      <c r="BO10" s="44"/>
      <c r="BP10" s="28"/>
      <c r="BQ10" s="28"/>
      <c r="BR10" s="28"/>
      <c r="BS10" s="28"/>
      <c r="BT10" s="28"/>
      <c r="BU10" s="28"/>
      <c r="BV10" s="28"/>
    </row>
    <row r="11" spans="1:74" s="28" customFormat="1" ht="50.1" customHeight="1">
      <c r="A11" s="41" t="s">
        <v>87</v>
      </c>
      <c r="B11" s="14">
        <f t="shared" si="1"/>
        <v>0</v>
      </c>
      <c r="C11" s="15" t="s">
        <v>41</v>
      </c>
      <c r="D11" s="15" t="s">
        <v>41</v>
      </c>
      <c r="E11" s="15" t="str">
        <f t="shared" si="0"/>
        <v>non</v>
      </c>
      <c r="F11" s="16" t="s">
        <v>42</v>
      </c>
      <c r="G11" s="29" t="s">
        <v>88</v>
      </c>
      <c r="H11" s="29" t="s">
        <v>89</v>
      </c>
      <c r="I11" s="19" t="s">
        <v>90</v>
      </c>
      <c r="J11" s="57" t="s">
        <v>91</v>
      </c>
      <c r="K11" s="21"/>
      <c r="L11" s="21"/>
      <c r="M11" s="22"/>
      <c r="N11" s="23"/>
      <c r="O11" s="21"/>
      <c r="P11" s="24"/>
      <c r="Q11" s="25"/>
      <c r="R11" s="21"/>
      <c r="S11" s="23"/>
      <c r="T11" s="21"/>
      <c r="U11" s="24"/>
      <c r="V11" s="26"/>
      <c r="W11" s="21"/>
      <c r="X11" s="23" t="str">
        <f>IF(W11="","",YEAR(W11))</f>
        <v/>
      </c>
      <c r="Y11" s="21"/>
      <c r="Z11" s="24"/>
      <c r="AA11" s="21"/>
      <c r="AB11" s="21"/>
      <c r="AC11" s="23" t="str">
        <f>IF(AB11="","",YEAR(AB11))</f>
        <v/>
      </c>
      <c r="AD11" s="21"/>
      <c r="AE11" s="24"/>
      <c r="AF11" s="21"/>
      <c r="AG11" s="21"/>
      <c r="AH11" s="23" t="str">
        <f>IF(AG11="","",YEAR(AG11))</f>
        <v/>
      </c>
      <c r="AI11" s="21"/>
      <c r="AJ11" s="24"/>
      <c r="AK11" s="21"/>
      <c r="AL11" s="21"/>
      <c r="AM11" s="23" t="str">
        <f>IF(AL11="","",YEAR(AL11))</f>
        <v/>
      </c>
      <c r="AN11" s="21"/>
      <c r="AO11" s="24"/>
      <c r="AP11" s="21"/>
      <c r="AQ11" s="21"/>
      <c r="AR11" s="23"/>
      <c r="AS11" s="21"/>
      <c r="AT11" s="24"/>
      <c r="AU11" s="21"/>
      <c r="AV11" s="21"/>
      <c r="AW11" s="23" t="str">
        <f>IF(AV11="","",YEAR(AV11))</f>
        <v/>
      </c>
      <c r="AX11" s="21"/>
      <c r="AY11" s="24"/>
      <c r="AZ11" s="21"/>
      <c r="BA11" s="21"/>
      <c r="BB11" s="23" t="str">
        <f>IF(BA11="","",YEAR(BA11))</f>
        <v/>
      </c>
      <c r="BC11" s="21"/>
      <c r="BD11" s="24"/>
      <c r="BE11" s="27" t="s">
        <v>47</v>
      </c>
      <c r="BF11" s="21"/>
      <c r="BG11" s="21"/>
      <c r="BH11" s="21"/>
      <c r="BI11" s="21"/>
      <c r="BJ11" s="21"/>
      <c r="BK11" s="21"/>
    </row>
    <row r="12" spans="1:74" s="40" customFormat="1" ht="50.1" customHeight="1">
      <c r="A12" s="58" t="s">
        <v>92</v>
      </c>
      <c r="B12" s="31">
        <f t="shared" si="1"/>
        <v>0</v>
      </c>
      <c r="C12" s="32" t="s">
        <v>41</v>
      </c>
      <c r="D12" s="32" t="s">
        <v>41</v>
      </c>
      <c r="E12" s="32" t="s">
        <v>93</v>
      </c>
      <c r="F12" s="33" t="s">
        <v>42</v>
      </c>
      <c r="G12" s="35" t="s">
        <v>94</v>
      </c>
      <c r="H12" s="35" t="s">
        <v>95</v>
      </c>
      <c r="I12" s="35" t="s">
        <v>96</v>
      </c>
      <c r="J12" s="36" t="s">
        <v>97</v>
      </c>
      <c r="K12" s="35"/>
      <c r="L12" s="35"/>
      <c r="M12" s="37"/>
      <c r="N12" s="38"/>
      <c r="O12" s="35"/>
      <c r="P12" s="39"/>
      <c r="Q12" s="37"/>
      <c r="R12" s="37"/>
      <c r="S12" s="38"/>
      <c r="T12" s="35"/>
      <c r="U12" s="39"/>
      <c r="V12" s="37"/>
      <c r="W12" s="37"/>
      <c r="X12" s="38"/>
      <c r="Y12" s="35"/>
      <c r="Z12" s="39"/>
      <c r="AA12" s="35"/>
      <c r="AB12" s="37"/>
      <c r="AC12" s="38"/>
      <c r="AD12" s="35"/>
      <c r="AE12" s="39"/>
      <c r="AF12" s="35"/>
      <c r="AG12" s="35"/>
      <c r="AH12" s="38"/>
      <c r="AI12" s="35"/>
      <c r="AJ12" s="39"/>
      <c r="AK12" s="35"/>
      <c r="AL12" s="35"/>
      <c r="AM12" s="38"/>
      <c r="AN12" s="35"/>
      <c r="AO12" s="39"/>
      <c r="AP12" s="35"/>
      <c r="AQ12" s="35"/>
      <c r="AR12" s="38"/>
      <c r="AS12" s="35"/>
      <c r="AT12" s="39"/>
      <c r="AU12" s="35"/>
      <c r="AV12" s="35"/>
      <c r="AW12" s="38"/>
      <c r="AX12" s="35"/>
      <c r="AY12" s="39"/>
      <c r="AZ12" s="35"/>
      <c r="BA12" s="35"/>
      <c r="BB12" s="38"/>
      <c r="BC12" s="35"/>
      <c r="BD12" s="39"/>
      <c r="BE12" s="35"/>
      <c r="BF12" s="35"/>
      <c r="BG12" s="35"/>
      <c r="BH12" s="35"/>
      <c r="BI12" s="35"/>
      <c r="BJ12" s="59"/>
      <c r="BK12" s="35"/>
    </row>
    <row r="13" spans="1:74" s="28" customFormat="1" ht="50.1" customHeight="1">
      <c r="A13" s="13" t="s">
        <v>92</v>
      </c>
      <c r="B13" s="14">
        <f t="shared" si="1"/>
        <v>0</v>
      </c>
      <c r="C13" s="15" t="s">
        <v>41</v>
      </c>
      <c r="D13" s="15" t="s">
        <v>41</v>
      </c>
      <c r="E13" s="15" t="str">
        <f t="shared" ref="E13:E58" si="2">IF(AND(C13="non",D13="non"),"non","oui")</f>
        <v>non</v>
      </c>
      <c r="F13" s="16" t="s">
        <v>42</v>
      </c>
      <c r="G13" s="29" t="s">
        <v>98</v>
      </c>
      <c r="H13" s="18" t="s">
        <v>99</v>
      </c>
      <c r="I13" s="19" t="s">
        <v>100</v>
      </c>
      <c r="J13" s="20" t="s">
        <v>101</v>
      </c>
      <c r="K13" s="21"/>
      <c r="L13" s="21"/>
      <c r="M13" s="22"/>
      <c r="N13" s="23"/>
      <c r="O13" s="21"/>
      <c r="P13" s="24"/>
      <c r="Q13" s="25"/>
      <c r="R13" s="21"/>
      <c r="S13" s="23"/>
      <c r="T13" s="21"/>
      <c r="U13" s="24"/>
      <c r="V13" s="26"/>
      <c r="W13" s="21"/>
      <c r="X13" s="23" t="str">
        <f>IF(W13="","",YEAR(W13))</f>
        <v/>
      </c>
      <c r="Y13" s="21"/>
      <c r="Z13" s="24"/>
      <c r="AA13" s="21"/>
      <c r="AB13" s="21"/>
      <c r="AC13" s="23" t="str">
        <f>IF(AB13="","",YEAR(AB13))</f>
        <v/>
      </c>
      <c r="AD13" s="21"/>
      <c r="AE13" s="24"/>
      <c r="AF13" s="21"/>
      <c r="AG13" s="21"/>
      <c r="AH13" s="23" t="str">
        <f>IF(AG13="","",YEAR(AG13))</f>
        <v/>
      </c>
      <c r="AI13" s="21"/>
      <c r="AJ13" s="24"/>
      <c r="AK13" s="21"/>
      <c r="AL13" s="21"/>
      <c r="AM13" s="23" t="str">
        <f>IF(AL13="","",YEAR(AL13))</f>
        <v/>
      </c>
      <c r="AN13" s="21"/>
      <c r="AO13" s="24"/>
      <c r="AP13" s="21"/>
      <c r="AQ13" s="21"/>
      <c r="AR13" s="23"/>
      <c r="AS13" s="21"/>
      <c r="AT13" s="24"/>
      <c r="AU13" s="21"/>
      <c r="AV13" s="21"/>
      <c r="AW13" s="23" t="str">
        <f>IF(AV13="","",YEAR(AV13))</f>
        <v/>
      </c>
      <c r="AX13" s="21"/>
      <c r="AY13" s="24"/>
      <c r="AZ13" s="21"/>
      <c r="BA13" s="21"/>
      <c r="BB13" s="23" t="str">
        <f>IF(BA13="","",YEAR(BA13))</f>
        <v/>
      </c>
      <c r="BC13" s="21"/>
      <c r="BD13" s="24"/>
      <c r="BE13" s="27" t="s">
        <v>47</v>
      </c>
      <c r="BF13" s="21"/>
      <c r="BG13" s="21"/>
      <c r="BH13" s="21"/>
      <c r="BI13" s="21"/>
      <c r="BJ13" s="21"/>
      <c r="BK13" s="21"/>
    </row>
    <row r="14" spans="1:74" s="28" customFormat="1" ht="50.1" customHeight="1">
      <c r="A14" s="41" t="s">
        <v>102</v>
      </c>
      <c r="B14" s="14">
        <f t="shared" si="1"/>
        <v>0</v>
      </c>
      <c r="C14" s="60" t="s">
        <v>53</v>
      </c>
      <c r="D14" s="60" t="s">
        <v>41</v>
      </c>
      <c r="E14" s="15" t="str">
        <f t="shared" si="2"/>
        <v>oui</v>
      </c>
      <c r="F14" s="16" t="s">
        <v>42</v>
      </c>
      <c r="G14" s="27" t="s">
        <v>103</v>
      </c>
      <c r="H14" s="27" t="s">
        <v>104</v>
      </c>
      <c r="I14" s="27" t="s">
        <v>105</v>
      </c>
      <c r="J14" s="42" t="s">
        <v>106</v>
      </c>
      <c r="K14" s="21"/>
      <c r="L14" s="21"/>
      <c r="M14" s="22"/>
      <c r="N14" s="23"/>
      <c r="O14" s="21"/>
      <c r="P14" s="24"/>
      <c r="Q14" s="25"/>
      <c r="R14" s="25"/>
      <c r="S14" s="23"/>
      <c r="T14" s="17"/>
      <c r="U14" s="24"/>
      <c r="V14" s="26"/>
      <c r="W14" s="25"/>
      <c r="X14" s="23"/>
      <c r="Y14" s="17"/>
      <c r="Z14" s="24"/>
      <c r="AA14" s="21"/>
      <c r="AB14" s="25"/>
      <c r="AC14" s="23"/>
      <c r="AD14" s="17"/>
      <c r="AE14" s="24"/>
      <c r="AF14" s="21"/>
      <c r="AG14" s="21"/>
      <c r="AH14" s="23"/>
      <c r="AI14" s="21"/>
      <c r="AJ14" s="24"/>
      <c r="AK14" s="21"/>
      <c r="AL14" s="21"/>
      <c r="AM14" s="23"/>
      <c r="AN14" s="21"/>
      <c r="AO14" s="24"/>
      <c r="AP14" s="21"/>
      <c r="AQ14" s="21"/>
      <c r="AR14" s="23"/>
      <c r="AS14" s="21"/>
      <c r="AT14" s="24"/>
      <c r="AU14" s="21"/>
      <c r="AV14" s="21"/>
      <c r="AW14" s="23"/>
      <c r="AX14" s="21"/>
      <c r="AY14" s="24"/>
      <c r="AZ14" s="21"/>
      <c r="BA14" s="21"/>
      <c r="BB14" s="23"/>
      <c r="BC14" s="21"/>
      <c r="BD14" s="24"/>
      <c r="BE14" s="27"/>
      <c r="BF14" s="17"/>
      <c r="BG14" s="17"/>
      <c r="BH14" s="17"/>
      <c r="BI14" s="17"/>
      <c r="BJ14" s="43"/>
      <c r="BK14" s="17"/>
    </row>
    <row r="15" spans="1:74" s="28" customFormat="1" ht="50.1" customHeight="1">
      <c r="A15" s="13" t="s">
        <v>107</v>
      </c>
      <c r="B15" s="14">
        <f t="shared" si="1"/>
        <v>0</v>
      </c>
      <c r="C15" s="15" t="s">
        <v>41</v>
      </c>
      <c r="D15" s="15" t="s">
        <v>41</v>
      </c>
      <c r="E15" s="15" t="str">
        <f t="shared" si="2"/>
        <v>non</v>
      </c>
      <c r="F15" s="16" t="s">
        <v>42</v>
      </c>
      <c r="G15" s="17" t="s">
        <v>108</v>
      </c>
      <c r="H15" s="61" t="s">
        <v>109</v>
      </c>
      <c r="I15" s="61" t="s">
        <v>110</v>
      </c>
      <c r="J15" s="20" t="s">
        <v>111</v>
      </c>
      <c r="K15" s="21"/>
      <c r="L15" s="21"/>
      <c r="M15" s="22"/>
      <c r="N15" s="23"/>
      <c r="O15" s="21"/>
      <c r="P15" s="24"/>
      <c r="Q15" s="21"/>
      <c r="R15" s="21"/>
      <c r="S15" s="23"/>
      <c r="T15" s="21"/>
      <c r="U15" s="24"/>
      <c r="V15" s="26"/>
      <c r="W15" s="21"/>
      <c r="X15" s="23" t="str">
        <f>IF(W15="","",YEAR(W15))</f>
        <v/>
      </c>
      <c r="Y15" s="21"/>
      <c r="Z15" s="24"/>
      <c r="AA15" s="21"/>
      <c r="AB15" s="21"/>
      <c r="AC15" s="23" t="str">
        <f>IF(AB15="","",YEAR(AB15))</f>
        <v/>
      </c>
      <c r="AD15" s="21"/>
      <c r="AE15" s="24"/>
      <c r="AF15" s="21"/>
      <c r="AG15" s="21"/>
      <c r="AH15" s="23" t="str">
        <f>IF(AG15="","",YEAR(AG15))</f>
        <v/>
      </c>
      <c r="AI15" s="21"/>
      <c r="AJ15" s="24"/>
      <c r="AK15" s="21"/>
      <c r="AL15" s="21"/>
      <c r="AM15" s="23" t="str">
        <f>IF(AL15="","",YEAR(AL15))</f>
        <v/>
      </c>
      <c r="AN15" s="21"/>
      <c r="AO15" s="24"/>
      <c r="AP15" s="21"/>
      <c r="AQ15" s="21"/>
      <c r="AR15" s="23"/>
      <c r="AS15" s="21"/>
      <c r="AT15" s="24"/>
      <c r="AU15" s="21"/>
      <c r="AV15" s="21"/>
      <c r="AW15" s="23" t="str">
        <f>IF(AV15="","",YEAR(AV15))</f>
        <v/>
      </c>
      <c r="AX15" s="21"/>
      <c r="AY15" s="24"/>
      <c r="AZ15" s="21"/>
      <c r="BA15" s="21"/>
      <c r="BB15" s="23" t="str">
        <f>IF(BA15="","",YEAR(BA15))</f>
        <v/>
      </c>
      <c r="BC15" s="21"/>
      <c r="BD15" s="24"/>
      <c r="BE15" s="27" t="s">
        <v>47</v>
      </c>
      <c r="BF15" s="21"/>
      <c r="BG15" s="21"/>
      <c r="BH15" s="21"/>
      <c r="BI15" s="21"/>
      <c r="BJ15" s="21"/>
      <c r="BK15" s="21"/>
    </row>
    <row r="16" spans="1:74" s="28" customFormat="1" ht="50.1" customHeight="1">
      <c r="A16" s="13" t="s">
        <v>107</v>
      </c>
      <c r="B16" s="14">
        <f t="shared" si="1"/>
        <v>0</v>
      </c>
      <c r="C16" s="15" t="s">
        <v>41</v>
      </c>
      <c r="D16" s="15" t="s">
        <v>41</v>
      </c>
      <c r="E16" s="15" t="str">
        <f t="shared" si="2"/>
        <v>non</v>
      </c>
      <c r="F16" s="16" t="s">
        <v>42</v>
      </c>
      <c r="G16" s="29" t="s">
        <v>112</v>
      </c>
      <c r="H16" s="29" t="s">
        <v>113</v>
      </c>
      <c r="I16" s="19" t="s">
        <v>114</v>
      </c>
      <c r="J16" s="20" t="s">
        <v>115</v>
      </c>
      <c r="K16" s="21"/>
      <c r="L16" s="21"/>
      <c r="M16" s="22"/>
      <c r="N16" s="23"/>
      <c r="O16" s="21"/>
      <c r="P16" s="24"/>
      <c r="Q16" s="21"/>
      <c r="R16" s="21"/>
      <c r="S16" s="23"/>
      <c r="T16" s="21"/>
      <c r="U16" s="24"/>
      <c r="V16" s="26"/>
      <c r="W16" s="21"/>
      <c r="X16" s="23" t="str">
        <f>IF(W16="","",YEAR(W16))</f>
        <v/>
      </c>
      <c r="Y16" s="21"/>
      <c r="Z16" s="24"/>
      <c r="AA16" s="21"/>
      <c r="AB16" s="21"/>
      <c r="AC16" s="23" t="str">
        <f>IF(AB16="","",YEAR(AB16))</f>
        <v/>
      </c>
      <c r="AD16" s="21"/>
      <c r="AE16" s="24"/>
      <c r="AF16" s="21"/>
      <c r="AG16" s="21"/>
      <c r="AH16" s="23" t="str">
        <f>IF(AG16="","",YEAR(AG16))</f>
        <v/>
      </c>
      <c r="AI16" s="21"/>
      <c r="AJ16" s="24"/>
      <c r="AK16" s="21"/>
      <c r="AL16" s="21"/>
      <c r="AM16" s="23" t="str">
        <f>IF(AL16="","",YEAR(AL16))</f>
        <v/>
      </c>
      <c r="AN16" s="21"/>
      <c r="AO16" s="24"/>
      <c r="AP16" s="21"/>
      <c r="AQ16" s="21"/>
      <c r="AR16" s="23"/>
      <c r="AS16" s="21"/>
      <c r="AT16" s="24"/>
      <c r="AU16" s="21"/>
      <c r="AV16" s="21"/>
      <c r="AW16" s="23" t="str">
        <f>IF(AV16="","",YEAR(AV16))</f>
        <v/>
      </c>
      <c r="AX16" s="21"/>
      <c r="AY16" s="24"/>
      <c r="AZ16" s="21"/>
      <c r="BA16" s="21"/>
      <c r="BB16" s="23" t="str">
        <f>IF(BA16="","",YEAR(BA16))</f>
        <v/>
      </c>
      <c r="BC16" s="21"/>
      <c r="BD16" s="24"/>
      <c r="BE16" s="27" t="s">
        <v>47</v>
      </c>
      <c r="BF16" s="21"/>
      <c r="BG16" s="21"/>
      <c r="BH16" s="21"/>
      <c r="BI16" s="21"/>
      <c r="BJ16" s="21"/>
      <c r="BK16" s="21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</row>
    <row r="17" spans="1:74" s="40" customFormat="1" ht="58.5" customHeight="1">
      <c r="A17" s="62" t="s">
        <v>116</v>
      </c>
      <c r="B17" s="31">
        <f t="shared" si="1"/>
        <v>0</v>
      </c>
      <c r="C17" s="30" t="s">
        <v>53</v>
      </c>
      <c r="D17" s="30" t="s">
        <v>41</v>
      </c>
      <c r="E17" s="32" t="str">
        <f t="shared" si="2"/>
        <v>oui</v>
      </c>
      <c r="F17" s="33" t="s">
        <v>42</v>
      </c>
      <c r="G17" s="34" t="s">
        <v>117</v>
      </c>
      <c r="H17" s="34" t="s">
        <v>118</v>
      </c>
      <c r="I17" s="63" t="s">
        <v>119</v>
      </c>
      <c r="J17" s="36" t="s">
        <v>120</v>
      </c>
      <c r="K17" s="35"/>
      <c r="L17" s="35"/>
      <c r="M17" s="37"/>
      <c r="N17" s="38"/>
      <c r="O17" s="35"/>
      <c r="P17" s="39"/>
      <c r="Q17" s="35"/>
      <c r="R17" s="35"/>
      <c r="S17" s="64"/>
      <c r="T17" s="34"/>
      <c r="U17" s="39"/>
      <c r="W17" s="34"/>
      <c r="X17" s="64"/>
      <c r="Y17" s="34"/>
      <c r="Z17" s="39"/>
      <c r="AB17" s="34"/>
      <c r="AC17" s="64"/>
      <c r="AD17" s="34"/>
      <c r="AE17" s="39"/>
      <c r="AF17" s="34"/>
      <c r="AG17" s="34"/>
      <c r="AH17" s="64"/>
      <c r="AI17" s="34"/>
      <c r="AJ17" s="39"/>
      <c r="AK17" s="34"/>
      <c r="AL17" s="34"/>
      <c r="AM17" s="64"/>
      <c r="AN17" s="34"/>
      <c r="AO17" s="39"/>
      <c r="AP17" s="34"/>
      <c r="AQ17" s="34"/>
      <c r="AR17" s="64"/>
      <c r="AS17" s="34"/>
      <c r="AT17" s="39"/>
      <c r="AU17" s="34"/>
      <c r="AV17" s="34"/>
      <c r="AW17" s="64"/>
      <c r="AX17" s="34"/>
      <c r="AY17" s="39"/>
      <c r="AZ17" s="34"/>
      <c r="BA17" s="34"/>
      <c r="BB17" s="64"/>
      <c r="BC17" s="34"/>
      <c r="BD17" s="39"/>
      <c r="BE17" s="34"/>
      <c r="BF17" s="34"/>
      <c r="BG17" s="34"/>
      <c r="BH17" s="34"/>
      <c r="BI17" s="34"/>
      <c r="BJ17" s="34"/>
      <c r="BK17" s="34"/>
    </row>
    <row r="18" spans="1:74" s="28" customFormat="1" ht="50.1" customHeight="1">
      <c r="A18" s="13" t="s">
        <v>121</v>
      </c>
      <c r="B18" s="14">
        <f t="shared" si="1"/>
        <v>0</v>
      </c>
      <c r="C18" s="60" t="s">
        <v>53</v>
      </c>
      <c r="D18" s="60" t="s">
        <v>41</v>
      </c>
      <c r="E18" s="15" t="str">
        <f t="shared" si="2"/>
        <v>oui</v>
      </c>
      <c r="F18" s="16" t="s">
        <v>42</v>
      </c>
      <c r="G18" s="29" t="s">
        <v>122</v>
      </c>
      <c r="H18" s="18" t="s">
        <v>123</v>
      </c>
      <c r="I18" s="19" t="s">
        <v>124</v>
      </c>
      <c r="J18" s="65" t="s">
        <v>125</v>
      </c>
      <c r="K18" s="21"/>
      <c r="L18" s="21"/>
      <c r="M18" s="22"/>
      <c r="N18" s="23"/>
      <c r="O18" s="21"/>
      <c r="P18" s="24"/>
      <c r="Q18" s="21"/>
      <c r="R18" s="21"/>
      <c r="S18" s="23"/>
      <c r="T18" s="21"/>
      <c r="U18" s="24"/>
      <c r="V18" s="26"/>
      <c r="W18" s="21"/>
      <c r="X18" s="23"/>
      <c r="Y18" s="21"/>
      <c r="Z18" s="24"/>
      <c r="AA18" s="21"/>
      <c r="AB18" s="21"/>
      <c r="AC18" s="23"/>
      <c r="AD18" s="21"/>
      <c r="AE18" s="24"/>
      <c r="AF18" s="21"/>
      <c r="AG18" s="21"/>
      <c r="AH18" s="23"/>
      <c r="AI18" s="21"/>
      <c r="AJ18" s="24"/>
      <c r="AK18" s="21"/>
      <c r="AL18" s="21"/>
      <c r="AM18" s="23"/>
      <c r="AN18" s="21"/>
      <c r="AO18" s="24"/>
      <c r="AP18" s="21"/>
      <c r="AQ18" s="21"/>
      <c r="AR18" s="23"/>
      <c r="AS18" s="21"/>
      <c r="AT18" s="24"/>
      <c r="AU18" s="21"/>
      <c r="AV18" s="21"/>
      <c r="AW18" s="23"/>
      <c r="AX18" s="21"/>
      <c r="AY18" s="24"/>
      <c r="AZ18" s="21"/>
      <c r="BA18" s="21"/>
      <c r="BB18" s="23"/>
      <c r="BC18" s="21"/>
      <c r="BD18" s="24"/>
      <c r="BE18" s="27"/>
      <c r="BF18" s="27"/>
      <c r="BG18" s="21"/>
      <c r="BH18" s="21"/>
      <c r="BI18" s="21"/>
      <c r="BJ18" s="21"/>
      <c r="BK18" s="21"/>
    </row>
    <row r="19" spans="1:74" s="28" customFormat="1" ht="50.1" customHeight="1">
      <c r="A19" s="13" t="s">
        <v>126</v>
      </c>
      <c r="B19" s="14">
        <f t="shared" si="1"/>
        <v>0</v>
      </c>
      <c r="C19" s="15" t="s">
        <v>53</v>
      </c>
      <c r="D19" s="15" t="s">
        <v>41</v>
      </c>
      <c r="E19" s="15" t="str">
        <f t="shared" si="2"/>
        <v>oui</v>
      </c>
      <c r="F19" s="16" t="s">
        <v>42</v>
      </c>
      <c r="G19" s="29" t="s">
        <v>127</v>
      </c>
      <c r="H19" s="29" t="s">
        <v>89</v>
      </c>
      <c r="I19" s="19" t="s">
        <v>128</v>
      </c>
      <c r="J19" s="57" t="s">
        <v>91</v>
      </c>
      <c r="K19" s="21"/>
      <c r="L19" s="21"/>
      <c r="M19" s="22"/>
      <c r="N19" s="23"/>
      <c r="O19" s="21"/>
      <c r="P19" s="24"/>
      <c r="Q19" s="25"/>
      <c r="R19" s="21"/>
      <c r="S19" s="23"/>
      <c r="T19" s="21"/>
      <c r="U19" s="24"/>
      <c r="V19" s="26"/>
      <c r="W19" s="21"/>
      <c r="X19" s="23" t="str">
        <f>IF(W19="","",YEAR(W19))</f>
        <v/>
      </c>
      <c r="Y19" s="21"/>
      <c r="Z19" s="24"/>
      <c r="AA19" s="21"/>
      <c r="AB19" s="21"/>
      <c r="AC19" s="23" t="str">
        <f>IF(AB19="","",YEAR(AB19))</f>
        <v/>
      </c>
      <c r="AD19" s="21"/>
      <c r="AE19" s="24"/>
      <c r="AF19" s="21"/>
      <c r="AG19" s="21"/>
      <c r="AH19" s="23" t="str">
        <f>IF(AG19="","",YEAR(AG19))</f>
        <v/>
      </c>
      <c r="AI19" s="21"/>
      <c r="AJ19" s="24"/>
      <c r="AK19" s="21"/>
      <c r="AL19" s="21"/>
      <c r="AM19" s="23" t="str">
        <f>IF(AL19="","",YEAR(AL19))</f>
        <v/>
      </c>
      <c r="AN19" s="21"/>
      <c r="AO19" s="24"/>
      <c r="AP19" s="21"/>
      <c r="AQ19" s="21"/>
      <c r="AR19" s="23"/>
      <c r="AS19" s="21"/>
      <c r="AT19" s="24"/>
      <c r="AU19" s="21"/>
      <c r="AV19" s="21"/>
      <c r="AW19" s="23" t="str">
        <f>IF(AV19="","",YEAR(AV19))</f>
        <v/>
      </c>
      <c r="AX19" s="21"/>
      <c r="AY19" s="24"/>
      <c r="AZ19" s="21"/>
      <c r="BA19" s="21"/>
      <c r="BB19" s="23" t="str">
        <f>IF(BA19="","",YEAR(BA19))</f>
        <v/>
      </c>
      <c r="BC19" s="21"/>
      <c r="BD19" s="24"/>
      <c r="BE19" s="27" t="s">
        <v>47</v>
      </c>
      <c r="BF19" s="21"/>
      <c r="BG19" s="21"/>
      <c r="BH19" s="21"/>
      <c r="BI19" s="21"/>
      <c r="BJ19" s="21"/>
      <c r="BK19" s="21"/>
    </row>
    <row r="20" spans="1:74" s="28" customFormat="1" ht="50.1" customHeight="1">
      <c r="A20" s="13" t="s">
        <v>129</v>
      </c>
      <c r="B20" s="14">
        <f t="shared" si="1"/>
        <v>0</v>
      </c>
      <c r="C20" s="60" t="s">
        <v>41</v>
      </c>
      <c r="D20" s="60" t="s">
        <v>41</v>
      </c>
      <c r="E20" s="15" t="str">
        <f t="shared" si="2"/>
        <v>non</v>
      </c>
      <c r="F20" s="16" t="s">
        <v>42</v>
      </c>
      <c r="G20" s="17" t="s">
        <v>130</v>
      </c>
      <c r="H20" s="27" t="s">
        <v>131</v>
      </c>
      <c r="I20" s="17" t="s">
        <v>132</v>
      </c>
      <c r="J20" s="65" t="s">
        <v>133</v>
      </c>
      <c r="K20" s="21"/>
      <c r="L20" s="21"/>
      <c r="M20" s="22"/>
      <c r="N20" s="23"/>
      <c r="O20" s="21"/>
      <c r="P20" s="24"/>
      <c r="Q20" s="25"/>
      <c r="R20" s="27"/>
      <c r="S20" s="23"/>
      <c r="T20" s="27"/>
      <c r="U20" s="24"/>
      <c r="V20" s="26"/>
      <c r="W20" s="27"/>
      <c r="X20" s="23"/>
      <c r="Y20" s="27"/>
      <c r="Z20" s="24"/>
      <c r="AA20" s="21"/>
      <c r="AB20" s="27"/>
      <c r="AC20" s="23"/>
      <c r="AD20" s="27"/>
      <c r="AE20" s="24"/>
      <c r="AF20" s="21"/>
      <c r="AG20" s="21"/>
      <c r="AH20" s="23"/>
      <c r="AI20" s="21"/>
      <c r="AJ20" s="24"/>
      <c r="AK20" s="21"/>
      <c r="AL20" s="21"/>
      <c r="AM20" s="23"/>
      <c r="AN20" s="21"/>
      <c r="AO20" s="24"/>
      <c r="AP20" s="21"/>
      <c r="AQ20" s="21"/>
      <c r="AR20" s="23"/>
      <c r="AS20" s="21"/>
      <c r="AT20" s="24"/>
      <c r="AU20" s="21"/>
      <c r="AV20" s="21"/>
      <c r="AW20" s="23"/>
      <c r="AX20" s="21"/>
      <c r="AY20" s="24"/>
      <c r="AZ20" s="21"/>
      <c r="BA20" s="21"/>
      <c r="BB20" s="23"/>
      <c r="BC20" s="21"/>
      <c r="BD20" s="24"/>
      <c r="BE20" s="27"/>
      <c r="BF20" s="27"/>
      <c r="BG20" s="27"/>
      <c r="BH20" s="27"/>
      <c r="BI20" s="27"/>
      <c r="BJ20" s="27"/>
      <c r="BK20" s="27"/>
    </row>
    <row r="21" spans="1:74" s="77" customFormat="1" ht="50.1" customHeight="1">
      <c r="A21" s="66" t="s">
        <v>134</v>
      </c>
      <c r="B21" s="67">
        <f t="shared" si="1"/>
        <v>0</v>
      </c>
      <c r="C21" s="68" t="s">
        <v>41</v>
      </c>
      <c r="D21" s="68" t="s">
        <v>41</v>
      </c>
      <c r="E21" s="68" t="str">
        <f t="shared" si="2"/>
        <v>non</v>
      </c>
      <c r="F21" s="69" t="s">
        <v>42</v>
      </c>
      <c r="G21" s="70" t="s">
        <v>135</v>
      </c>
      <c r="H21" s="70" t="s">
        <v>136</v>
      </c>
      <c r="I21" s="71" t="s">
        <v>137</v>
      </c>
      <c r="J21" s="72" t="s">
        <v>138</v>
      </c>
      <c r="K21" s="73"/>
      <c r="L21" s="73"/>
      <c r="M21" s="74"/>
      <c r="N21" s="75"/>
      <c r="O21" s="73"/>
      <c r="P21" s="76"/>
      <c r="Q21" s="74"/>
      <c r="R21" s="73"/>
      <c r="S21" s="75"/>
      <c r="T21" s="73"/>
      <c r="U21" s="76"/>
      <c r="V21" s="74"/>
      <c r="W21" s="73"/>
      <c r="X21" s="75" t="str">
        <f t="shared" ref="X21:X58" si="3">IF(W21="","",YEAR(W21))</f>
        <v/>
      </c>
      <c r="Y21" s="73"/>
      <c r="Z21" s="76"/>
      <c r="AA21" s="73"/>
      <c r="AB21" s="73"/>
      <c r="AC21" s="75" t="str">
        <f t="shared" ref="AC21:AC58" si="4">IF(AB21="","",YEAR(AB21))</f>
        <v/>
      </c>
      <c r="AD21" s="73"/>
      <c r="AE21" s="76"/>
      <c r="AF21" s="73"/>
      <c r="AG21" s="73"/>
      <c r="AH21" s="75" t="str">
        <f t="shared" ref="AH21:AH58" si="5">IF(AG21="","",YEAR(AG21))</f>
        <v/>
      </c>
      <c r="AI21" s="73"/>
      <c r="AJ21" s="76"/>
      <c r="AK21" s="73"/>
      <c r="AL21" s="73"/>
      <c r="AM21" s="75" t="str">
        <f t="shared" ref="AM21:AM58" si="6">IF(AL21="","",YEAR(AL21))</f>
        <v/>
      </c>
      <c r="AN21" s="73"/>
      <c r="AO21" s="76"/>
      <c r="AP21" s="73"/>
      <c r="AQ21" s="73"/>
      <c r="AR21" s="75"/>
      <c r="AS21" s="73"/>
      <c r="AT21" s="76"/>
      <c r="AU21" s="73"/>
      <c r="AV21" s="73"/>
      <c r="AW21" s="75" t="str">
        <f t="shared" ref="AW21:AW58" si="7">IF(AV21="","",YEAR(AV21))</f>
        <v/>
      </c>
      <c r="AX21" s="73"/>
      <c r="AY21" s="76"/>
      <c r="AZ21" s="73"/>
      <c r="BA21" s="73"/>
      <c r="BB21" s="75" t="str">
        <f t="shared" ref="BB21:BB58" si="8">IF(BA21="","",YEAR(BA21))</f>
        <v/>
      </c>
      <c r="BC21" s="73"/>
      <c r="BD21" s="76"/>
      <c r="BE21" s="73" t="s">
        <v>47</v>
      </c>
      <c r="BF21" s="73"/>
      <c r="BG21" s="73"/>
      <c r="BH21" s="73"/>
      <c r="BI21" s="73"/>
      <c r="BJ21" s="73"/>
      <c r="BK21" s="73"/>
    </row>
    <row r="22" spans="1:74" s="44" customFormat="1" ht="50.1" customHeight="1">
      <c r="A22" s="13" t="s">
        <v>134</v>
      </c>
      <c r="B22" s="14">
        <f t="shared" si="1"/>
        <v>0</v>
      </c>
      <c r="C22" s="15" t="s">
        <v>41</v>
      </c>
      <c r="D22" s="15" t="s">
        <v>41</v>
      </c>
      <c r="E22" s="15" t="str">
        <f t="shared" si="2"/>
        <v>non</v>
      </c>
      <c r="F22" s="16" t="s">
        <v>42</v>
      </c>
      <c r="G22" s="29" t="s">
        <v>139</v>
      </c>
      <c r="H22" s="29" t="s">
        <v>140</v>
      </c>
      <c r="I22" s="19" t="s">
        <v>141</v>
      </c>
      <c r="J22" s="20" t="s">
        <v>142</v>
      </c>
      <c r="K22" s="21"/>
      <c r="L22" s="21"/>
      <c r="M22" s="22"/>
      <c r="N22" s="23"/>
      <c r="O22" s="21"/>
      <c r="P22" s="24"/>
      <c r="Q22" s="25"/>
      <c r="R22" s="21"/>
      <c r="S22" s="23"/>
      <c r="T22" s="21"/>
      <c r="U22" s="24"/>
      <c r="V22" s="26"/>
      <c r="W22" s="21"/>
      <c r="X22" s="23" t="str">
        <f t="shared" si="3"/>
        <v/>
      </c>
      <c r="Y22" s="21"/>
      <c r="Z22" s="24"/>
      <c r="AA22" s="21"/>
      <c r="AB22" s="21"/>
      <c r="AC22" s="23" t="str">
        <f t="shared" si="4"/>
        <v/>
      </c>
      <c r="AD22" s="21"/>
      <c r="AE22" s="24"/>
      <c r="AF22" s="21"/>
      <c r="AG22" s="21"/>
      <c r="AH22" s="23" t="str">
        <f t="shared" si="5"/>
        <v/>
      </c>
      <c r="AI22" s="21"/>
      <c r="AJ22" s="24"/>
      <c r="AK22" s="21"/>
      <c r="AL22" s="21"/>
      <c r="AM22" s="23" t="str">
        <f t="shared" si="6"/>
        <v/>
      </c>
      <c r="AN22" s="21"/>
      <c r="AO22" s="24"/>
      <c r="AP22" s="21"/>
      <c r="AQ22" s="21"/>
      <c r="AR22" s="23"/>
      <c r="AS22" s="21"/>
      <c r="AT22" s="24"/>
      <c r="AU22" s="21"/>
      <c r="AV22" s="21"/>
      <c r="AW22" s="23" t="str">
        <f t="shared" si="7"/>
        <v/>
      </c>
      <c r="AX22" s="21"/>
      <c r="AY22" s="24"/>
      <c r="AZ22" s="21"/>
      <c r="BA22" s="21"/>
      <c r="BB22" s="23" t="str">
        <f t="shared" si="8"/>
        <v/>
      </c>
      <c r="BC22" s="21"/>
      <c r="BD22" s="24"/>
      <c r="BE22" s="27" t="s">
        <v>47</v>
      </c>
      <c r="BF22" s="21"/>
      <c r="BG22" s="21"/>
      <c r="BH22" s="21"/>
      <c r="BI22" s="21"/>
      <c r="BJ22" s="21"/>
      <c r="BK22" s="21"/>
      <c r="BL22" s="28"/>
      <c r="BM22" s="28"/>
      <c r="BN22" s="28"/>
      <c r="BO22" s="28"/>
      <c r="BP22" s="78"/>
      <c r="BQ22" s="78"/>
      <c r="BR22" s="78"/>
      <c r="BS22" s="78"/>
      <c r="BT22" s="78"/>
      <c r="BU22" s="78"/>
      <c r="BV22" s="78"/>
    </row>
    <row r="23" spans="1:74" s="28" customFormat="1" ht="50.1" customHeight="1">
      <c r="A23" s="13" t="s">
        <v>143</v>
      </c>
      <c r="B23" s="14">
        <f t="shared" si="1"/>
        <v>0</v>
      </c>
      <c r="C23" s="15" t="s">
        <v>41</v>
      </c>
      <c r="D23" s="15" t="s">
        <v>41</v>
      </c>
      <c r="E23" s="15" t="str">
        <f t="shared" si="2"/>
        <v>non</v>
      </c>
      <c r="F23" s="16" t="s">
        <v>42</v>
      </c>
      <c r="G23" s="29" t="s">
        <v>144</v>
      </c>
      <c r="H23" s="79" t="s">
        <v>145</v>
      </c>
      <c r="I23" s="61" t="s">
        <v>146</v>
      </c>
      <c r="J23" s="20" t="s">
        <v>147</v>
      </c>
      <c r="K23" s="21"/>
      <c r="L23" s="21"/>
      <c r="M23" s="22"/>
      <c r="N23" s="23"/>
      <c r="O23" s="21"/>
      <c r="P23" s="24"/>
      <c r="Q23" s="21"/>
      <c r="R23" s="21"/>
      <c r="S23" s="23"/>
      <c r="T23" s="21"/>
      <c r="U23" s="24"/>
      <c r="V23" s="26"/>
      <c r="W23" s="21"/>
      <c r="X23" s="23" t="str">
        <f t="shared" si="3"/>
        <v/>
      </c>
      <c r="Y23" s="21"/>
      <c r="Z23" s="24"/>
      <c r="AA23" s="21"/>
      <c r="AB23" s="21"/>
      <c r="AC23" s="23" t="str">
        <f t="shared" si="4"/>
        <v/>
      </c>
      <c r="AD23" s="21"/>
      <c r="AE23" s="24"/>
      <c r="AF23" s="21"/>
      <c r="AG23" s="21"/>
      <c r="AH23" s="23" t="str">
        <f t="shared" si="5"/>
        <v/>
      </c>
      <c r="AI23" s="21"/>
      <c r="AJ23" s="24"/>
      <c r="AK23" s="21"/>
      <c r="AL23" s="21"/>
      <c r="AM23" s="23" t="str">
        <f t="shared" si="6"/>
        <v/>
      </c>
      <c r="AN23" s="21"/>
      <c r="AO23" s="24"/>
      <c r="AP23" s="21"/>
      <c r="AQ23" s="21"/>
      <c r="AR23" s="23"/>
      <c r="AS23" s="21"/>
      <c r="AT23" s="24"/>
      <c r="AU23" s="21"/>
      <c r="AV23" s="21"/>
      <c r="AW23" s="23" t="str">
        <f t="shared" si="7"/>
        <v/>
      </c>
      <c r="AX23" s="21"/>
      <c r="AY23" s="24"/>
      <c r="AZ23" s="21"/>
      <c r="BA23" s="21"/>
      <c r="BB23" s="23" t="str">
        <f t="shared" si="8"/>
        <v/>
      </c>
      <c r="BC23" s="21"/>
      <c r="BD23" s="24"/>
      <c r="BE23" s="27" t="s">
        <v>47</v>
      </c>
      <c r="BF23" s="21"/>
      <c r="BG23" s="21"/>
      <c r="BH23" s="21"/>
      <c r="BI23" s="21"/>
      <c r="BJ23" s="21"/>
      <c r="BK23" s="21"/>
    </row>
    <row r="24" spans="1:74" s="92" customFormat="1" ht="50.1" customHeight="1">
      <c r="A24" s="66" t="s">
        <v>148</v>
      </c>
      <c r="B24" s="80">
        <f>MAX(M24,R24,W24,AB24,AG24,AL24,AQ24,AV24,BA24)</f>
        <v>40659</v>
      </c>
      <c r="C24" s="81" t="s">
        <v>53</v>
      </c>
      <c r="D24" s="81">
        <v>2</v>
      </c>
      <c r="E24" s="81" t="str">
        <f>IF(AND(C24="non",D24="non"),"non","oui")</f>
        <v>oui</v>
      </c>
      <c r="F24" s="82" t="s">
        <v>42</v>
      </c>
      <c r="G24" s="83" t="s">
        <v>149</v>
      </c>
      <c r="H24" s="83" t="s">
        <v>150</v>
      </c>
      <c r="I24" s="84" t="s">
        <v>151</v>
      </c>
      <c r="J24" s="85" t="s">
        <v>152</v>
      </c>
      <c r="K24" s="84" t="s">
        <v>153</v>
      </c>
      <c r="L24" s="84" t="s">
        <v>76</v>
      </c>
      <c r="M24" s="86">
        <v>40108</v>
      </c>
      <c r="N24" s="87">
        <v>2009</v>
      </c>
      <c r="O24" s="84">
        <v>30.2</v>
      </c>
      <c r="P24" s="88">
        <v>0.16966292134831459</v>
      </c>
      <c r="Q24" s="89" t="s">
        <v>76</v>
      </c>
      <c r="R24" s="86">
        <v>40108</v>
      </c>
      <c r="S24" s="87">
        <f>IF(R24="","",YEAR(R24))</f>
        <v>2009</v>
      </c>
      <c r="T24" s="84">
        <v>35.4</v>
      </c>
      <c r="U24" s="88">
        <v>0.19887640449438201</v>
      </c>
      <c r="V24" s="84" t="s">
        <v>154</v>
      </c>
      <c r="W24" s="86">
        <v>40659</v>
      </c>
      <c r="X24" s="87">
        <v>2011</v>
      </c>
      <c r="Y24" s="84">
        <v>3.04</v>
      </c>
      <c r="Z24" s="88">
        <f>Y24/178</f>
        <v>1.707865168539326E-2</v>
      </c>
      <c r="AA24" s="84"/>
      <c r="AB24" s="86"/>
      <c r="AC24" s="87" t="str">
        <f>IF(AB24="","",YEAR(AB24))</f>
        <v/>
      </c>
      <c r="AD24" s="84"/>
      <c r="AE24" s="88"/>
      <c r="AF24" s="84"/>
      <c r="AG24" s="84"/>
      <c r="AH24" s="87" t="str">
        <f>IF(AG24="","",YEAR(AG24))</f>
        <v/>
      </c>
      <c r="AI24" s="84"/>
      <c r="AJ24" s="88"/>
      <c r="AK24" s="84"/>
      <c r="AL24" s="84"/>
      <c r="AM24" s="87" t="str">
        <f>IF(AL24="","",YEAR(AL24))</f>
        <v/>
      </c>
      <c r="AN24" s="84"/>
      <c r="AO24" s="88"/>
      <c r="AP24" s="84"/>
      <c r="AQ24" s="84"/>
      <c r="AR24" s="87"/>
      <c r="AS24" s="84"/>
      <c r="AT24" s="88"/>
      <c r="AU24" s="84"/>
      <c r="AV24" s="84"/>
      <c r="AW24" s="87" t="str">
        <f>IF(AV24="","",YEAR(AV24))</f>
        <v/>
      </c>
      <c r="AX24" s="84"/>
      <c r="AY24" s="88"/>
      <c r="AZ24" s="84"/>
      <c r="BA24" s="84"/>
      <c r="BB24" s="87" t="str">
        <f>IF(BA24="","",YEAR(BA24))</f>
        <v/>
      </c>
      <c r="BC24" s="84"/>
      <c r="BD24" s="88"/>
      <c r="BE24" s="84" t="s">
        <v>47</v>
      </c>
      <c r="BF24" s="84"/>
      <c r="BG24" s="84">
        <v>2009</v>
      </c>
      <c r="BH24" s="84">
        <v>706</v>
      </c>
      <c r="BI24" s="84">
        <v>353</v>
      </c>
      <c r="BJ24" s="90">
        <v>8.5552407932011326E-2</v>
      </c>
      <c r="BK24" s="84" t="s">
        <v>155</v>
      </c>
      <c r="BL24" s="91"/>
      <c r="BM24" s="91"/>
      <c r="BN24" s="91"/>
      <c r="BO24" s="91"/>
    </row>
    <row r="25" spans="1:74" s="28" customFormat="1" ht="50.1" customHeight="1">
      <c r="A25" s="13" t="s">
        <v>148</v>
      </c>
      <c r="B25" s="14">
        <f t="shared" si="1"/>
        <v>0</v>
      </c>
      <c r="C25" s="15" t="s">
        <v>53</v>
      </c>
      <c r="D25" s="15">
        <v>2</v>
      </c>
      <c r="E25" s="15" t="str">
        <f t="shared" si="2"/>
        <v>oui</v>
      </c>
      <c r="F25" s="16" t="s">
        <v>42</v>
      </c>
      <c r="G25" s="29" t="s">
        <v>156</v>
      </c>
      <c r="H25" s="29" t="s">
        <v>157</v>
      </c>
      <c r="I25" s="17" t="s">
        <v>158</v>
      </c>
      <c r="J25" s="65" t="s">
        <v>159</v>
      </c>
      <c r="K25" s="21"/>
      <c r="L25" s="21"/>
      <c r="M25" s="22"/>
      <c r="N25" s="23"/>
      <c r="O25" s="21"/>
      <c r="P25" s="24"/>
      <c r="Q25" s="25"/>
      <c r="R25" s="25"/>
      <c r="S25" s="23"/>
      <c r="T25" s="27"/>
      <c r="U25" s="24"/>
      <c r="V25" s="26"/>
      <c r="W25" s="25"/>
      <c r="X25" s="23" t="str">
        <f t="shared" si="3"/>
        <v/>
      </c>
      <c r="Y25" s="27"/>
      <c r="Z25" s="24"/>
      <c r="AA25" s="21"/>
      <c r="AB25" s="25"/>
      <c r="AC25" s="23" t="str">
        <f t="shared" si="4"/>
        <v/>
      </c>
      <c r="AD25" s="27"/>
      <c r="AE25" s="24"/>
      <c r="AF25" s="21"/>
      <c r="AG25" s="21"/>
      <c r="AH25" s="23" t="str">
        <f t="shared" si="5"/>
        <v/>
      </c>
      <c r="AI25" s="21"/>
      <c r="AJ25" s="24"/>
      <c r="AK25" s="21"/>
      <c r="AL25" s="21"/>
      <c r="AM25" s="23" t="str">
        <f t="shared" si="6"/>
        <v/>
      </c>
      <c r="AN25" s="21"/>
      <c r="AO25" s="24"/>
      <c r="AP25" s="21"/>
      <c r="AQ25" s="21"/>
      <c r="AR25" s="23"/>
      <c r="AS25" s="21"/>
      <c r="AT25" s="24"/>
      <c r="AU25" s="21"/>
      <c r="AV25" s="21"/>
      <c r="AW25" s="23" t="str">
        <f t="shared" si="7"/>
        <v/>
      </c>
      <c r="AX25" s="21"/>
      <c r="AY25" s="24"/>
      <c r="AZ25" s="21"/>
      <c r="BA25" s="21"/>
      <c r="BB25" s="23" t="str">
        <f t="shared" si="8"/>
        <v/>
      </c>
      <c r="BC25" s="21"/>
      <c r="BD25" s="24"/>
      <c r="BE25" s="27" t="s">
        <v>47</v>
      </c>
      <c r="BF25" s="21"/>
      <c r="BG25" s="21"/>
      <c r="BH25" s="21"/>
      <c r="BI25" s="21"/>
      <c r="BJ25" s="21"/>
      <c r="BK25" s="21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</row>
    <row r="26" spans="1:74" s="28" customFormat="1" ht="50.1" customHeight="1">
      <c r="A26" s="13" t="s">
        <v>148</v>
      </c>
      <c r="B26" s="14">
        <f t="shared" si="1"/>
        <v>40659</v>
      </c>
      <c r="C26" s="15" t="s">
        <v>53</v>
      </c>
      <c r="D26" s="15">
        <v>2</v>
      </c>
      <c r="E26" s="15" t="str">
        <f t="shared" si="2"/>
        <v>oui</v>
      </c>
      <c r="F26" s="16" t="s">
        <v>42</v>
      </c>
      <c r="G26" s="29" t="s">
        <v>160</v>
      </c>
      <c r="H26" s="29" t="s">
        <v>161</v>
      </c>
      <c r="I26" s="17" t="s">
        <v>162</v>
      </c>
      <c r="J26" s="42" t="s">
        <v>163</v>
      </c>
      <c r="K26" s="21" t="s">
        <v>58</v>
      </c>
      <c r="L26" s="21" t="s">
        <v>85</v>
      </c>
      <c r="M26" s="22">
        <v>40659</v>
      </c>
      <c r="N26" s="23">
        <v>2011</v>
      </c>
      <c r="O26" s="21">
        <v>20</v>
      </c>
      <c r="P26" s="24">
        <v>0.11235955056179775</v>
      </c>
      <c r="Q26" s="18" t="s">
        <v>154</v>
      </c>
      <c r="R26" s="26">
        <v>40659</v>
      </c>
      <c r="S26" s="23">
        <f>IF(R26="","",YEAR(R26))</f>
        <v>2011</v>
      </c>
      <c r="T26" s="27">
        <v>3.04</v>
      </c>
      <c r="U26" s="24">
        <v>1.707865168539326E-2</v>
      </c>
      <c r="V26" s="26"/>
      <c r="W26" s="26"/>
      <c r="X26" s="23" t="str">
        <f t="shared" si="3"/>
        <v/>
      </c>
      <c r="Y26" s="27"/>
      <c r="Z26" s="24"/>
      <c r="AA26" s="21"/>
      <c r="AB26" s="26"/>
      <c r="AC26" s="23" t="str">
        <f t="shared" si="4"/>
        <v/>
      </c>
      <c r="AD26" s="27"/>
      <c r="AE26" s="24"/>
      <c r="AF26" s="21"/>
      <c r="AG26" s="21"/>
      <c r="AH26" s="23" t="str">
        <f t="shared" si="5"/>
        <v/>
      </c>
      <c r="AI26" s="21"/>
      <c r="AJ26" s="24"/>
      <c r="AK26" s="21"/>
      <c r="AL26" s="21"/>
      <c r="AM26" s="23" t="str">
        <f t="shared" si="6"/>
        <v/>
      </c>
      <c r="AN26" s="21"/>
      <c r="AO26" s="24"/>
      <c r="AP26" s="21"/>
      <c r="AQ26" s="21"/>
      <c r="AR26" s="23"/>
      <c r="AS26" s="21"/>
      <c r="AT26" s="24"/>
      <c r="AU26" s="21"/>
      <c r="AV26" s="21"/>
      <c r="AW26" s="23" t="str">
        <f t="shared" si="7"/>
        <v/>
      </c>
      <c r="AX26" s="21"/>
      <c r="AY26" s="24"/>
      <c r="AZ26" s="21"/>
      <c r="BA26" s="21"/>
      <c r="BB26" s="23" t="str">
        <f t="shared" si="8"/>
        <v/>
      </c>
      <c r="BC26" s="21"/>
      <c r="BD26" s="24"/>
      <c r="BE26" s="27" t="s">
        <v>47</v>
      </c>
      <c r="BF26" s="21"/>
      <c r="BG26" s="17">
        <v>2011</v>
      </c>
      <c r="BH26" s="27">
        <v>706</v>
      </c>
      <c r="BI26" s="27">
        <v>353</v>
      </c>
      <c r="BJ26" s="43">
        <v>5.6657223796033995E-2</v>
      </c>
      <c r="BK26" s="17" t="s">
        <v>155</v>
      </c>
      <c r="BL26" s="44"/>
      <c r="BM26" s="44"/>
      <c r="BN26" s="44"/>
      <c r="BO26" s="44"/>
    </row>
    <row r="27" spans="1:74" s="28" customFormat="1" ht="50.1" customHeight="1">
      <c r="A27" s="13" t="s">
        <v>148</v>
      </c>
      <c r="B27" s="14">
        <f t="shared" si="1"/>
        <v>40108</v>
      </c>
      <c r="C27" s="15" t="s">
        <v>53</v>
      </c>
      <c r="D27" s="15">
        <v>2</v>
      </c>
      <c r="E27" s="15" t="str">
        <f t="shared" si="2"/>
        <v>oui</v>
      </c>
      <c r="F27" s="16" t="s">
        <v>42</v>
      </c>
      <c r="G27" s="29" t="s">
        <v>164</v>
      </c>
      <c r="H27" s="29" t="s">
        <v>165</v>
      </c>
      <c r="I27" s="19" t="s">
        <v>166</v>
      </c>
      <c r="J27" s="20" t="s">
        <v>167</v>
      </c>
      <c r="K27" s="21" t="s">
        <v>168</v>
      </c>
      <c r="L27" s="21" t="s">
        <v>59</v>
      </c>
      <c r="M27" s="22">
        <v>40108</v>
      </c>
      <c r="N27" s="23">
        <v>2009</v>
      </c>
      <c r="O27" s="21">
        <v>15</v>
      </c>
      <c r="P27" s="24">
        <v>4.2134831460674156E-2</v>
      </c>
      <c r="Q27" s="25"/>
      <c r="R27" s="25"/>
      <c r="S27" s="23"/>
      <c r="T27" s="27"/>
      <c r="U27" s="24"/>
      <c r="V27" s="26"/>
      <c r="W27" s="25"/>
      <c r="X27" s="23" t="str">
        <f t="shared" si="3"/>
        <v/>
      </c>
      <c r="Y27" s="27"/>
      <c r="Z27" s="24"/>
      <c r="AA27" s="21"/>
      <c r="AB27" s="25"/>
      <c r="AC27" s="23" t="str">
        <f t="shared" si="4"/>
        <v/>
      </c>
      <c r="AD27" s="27"/>
      <c r="AE27" s="24"/>
      <c r="AF27" s="21"/>
      <c r="AG27" s="21"/>
      <c r="AH27" s="23" t="str">
        <f t="shared" si="5"/>
        <v/>
      </c>
      <c r="AI27" s="21"/>
      <c r="AJ27" s="24"/>
      <c r="AK27" s="21"/>
      <c r="AL27" s="21"/>
      <c r="AM27" s="23" t="str">
        <f t="shared" si="6"/>
        <v/>
      </c>
      <c r="AN27" s="21"/>
      <c r="AO27" s="24"/>
      <c r="AP27" s="21"/>
      <c r="AQ27" s="21"/>
      <c r="AR27" s="23"/>
      <c r="AS27" s="21"/>
      <c r="AT27" s="24"/>
      <c r="AU27" s="21"/>
      <c r="AV27" s="21"/>
      <c r="AW27" s="23" t="str">
        <f t="shared" si="7"/>
        <v/>
      </c>
      <c r="AX27" s="21"/>
      <c r="AY27" s="24"/>
      <c r="AZ27" s="21"/>
      <c r="BA27" s="21"/>
      <c r="BB27" s="23" t="str">
        <f t="shared" si="8"/>
        <v/>
      </c>
      <c r="BC27" s="21"/>
      <c r="BD27" s="24"/>
      <c r="BE27" s="27" t="s">
        <v>47</v>
      </c>
      <c r="BF27" s="21"/>
      <c r="BG27" s="17">
        <v>2009</v>
      </c>
      <c r="BH27" s="27">
        <v>706</v>
      </c>
      <c r="BI27" s="27">
        <v>353</v>
      </c>
      <c r="BJ27" s="43">
        <v>2.1246458923512748E-2</v>
      </c>
      <c r="BK27" s="17" t="s">
        <v>155</v>
      </c>
      <c r="BL27" s="44"/>
      <c r="BM27" s="44"/>
      <c r="BN27" s="44"/>
      <c r="BO27" s="44"/>
    </row>
    <row r="28" spans="1:74" s="28" customFormat="1" ht="50.1" customHeight="1">
      <c r="A28" s="13" t="s">
        <v>148</v>
      </c>
      <c r="B28" s="14">
        <f t="shared" si="1"/>
        <v>0</v>
      </c>
      <c r="C28" s="15" t="s">
        <v>53</v>
      </c>
      <c r="D28" s="15">
        <v>2</v>
      </c>
      <c r="E28" s="15" t="str">
        <f t="shared" si="2"/>
        <v>oui</v>
      </c>
      <c r="F28" s="16" t="s">
        <v>42</v>
      </c>
      <c r="G28" s="29" t="s">
        <v>169</v>
      </c>
      <c r="H28" s="18" t="s">
        <v>170</v>
      </c>
      <c r="I28" s="19" t="s">
        <v>171</v>
      </c>
      <c r="J28" s="65" t="s">
        <v>172</v>
      </c>
      <c r="K28" s="21"/>
      <c r="L28" s="21"/>
      <c r="M28" s="22"/>
      <c r="N28" s="23"/>
      <c r="O28" s="21"/>
      <c r="P28" s="24"/>
      <c r="Q28" s="25"/>
      <c r="R28" s="21"/>
      <c r="S28" s="23"/>
      <c r="T28" s="21"/>
      <c r="U28" s="24"/>
      <c r="V28" s="26"/>
      <c r="W28" s="21"/>
      <c r="X28" s="23" t="str">
        <f t="shared" si="3"/>
        <v/>
      </c>
      <c r="Y28" s="21"/>
      <c r="Z28" s="24"/>
      <c r="AA28" s="21"/>
      <c r="AB28" s="21"/>
      <c r="AC28" s="23" t="str">
        <f t="shared" si="4"/>
        <v/>
      </c>
      <c r="AD28" s="21"/>
      <c r="AE28" s="24"/>
      <c r="AF28" s="21"/>
      <c r="AG28" s="21"/>
      <c r="AH28" s="23" t="str">
        <f t="shared" si="5"/>
        <v/>
      </c>
      <c r="AI28" s="21"/>
      <c r="AJ28" s="24"/>
      <c r="AK28" s="21"/>
      <c r="AL28" s="21"/>
      <c r="AM28" s="23" t="str">
        <f t="shared" si="6"/>
        <v/>
      </c>
      <c r="AN28" s="21"/>
      <c r="AO28" s="24"/>
      <c r="AP28" s="21"/>
      <c r="AQ28" s="21"/>
      <c r="AR28" s="23"/>
      <c r="AS28" s="21"/>
      <c r="AT28" s="24"/>
      <c r="AU28" s="21"/>
      <c r="AV28" s="21"/>
      <c r="AW28" s="23" t="str">
        <f t="shared" si="7"/>
        <v/>
      </c>
      <c r="AX28" s="21"/>
      <c r="AY28" s="24"/>
      <c r="AZ28" s="21"/>
      <c r="BA28" s="21"/>
      <c r="BB28" s="23" t="str">
        <f t="shared" si="8"/>
        <v/>
      </c>
      <c r="BC28" s="21"/>
      <c r="BD28" s="24"/>
      <c r="BE28" s="27" t="s">
        <v>47</v>
      </c>
      <c r="BF28" s="21"/>
      <c r="BG28" s="21"/>
      <c r="BH28" s="21"/>
      <c r="BI28" s="21"/>
      <c r="BJ28" s="21"/>
      <c r="BK28" s="21"/>
    </row>
    <row r="29" spans="1:74" s="28" customFormat="1" ht="99.75" customHeight="1">
      <c r="A29" s="13" t="s">
        <v>148</v>
      </c>
      <c r="B29" s="14">
        <f t="shared" si="1"/>
        <v>0</v>
      </c>
      <c r="C29" s="15" t="s">
        <v>53</v>
      </c>
      <c r="D29" s="15">
        <v>2</v>
      </c>
      <c r="E29" s="15" t="str">
        <f t="shared" si="2"/>
        <v>oui</v>
      </c>
      <c r="F29" s="16" t="s">
        <v>42</v>
      </c>
      <c r="G29" s="29" t="s">
        <v>173</v>
      </c>
      <c r="H29" s="18" t="s">
        <v>174</v>
      </c>
      <c r="I29" s="19" t="s">
        <v>175</v>
      </c>
      <c r="J29" s="65" t="s">
        <v>176</v>
      </c>
      <c r="K29" s="21"/>
      <c r="L29" s="21"/>
      <c r="M29" s="22"/>
      <c r="N29" s="23"/>
      <c r="O29" s="21"/>
      <c r="P29" s="24"/>
      <c r="Q29" s="25"/>
      <c r="R29" s="21"/>
      <c r="S29" s="23"/>
      <c r="T29" s="21"/>
      <c r="U29" s="24"/>
      <c r="V29" s="26"/>
      <c r="W29" s="21"/>
      <c r="X29" s="23" t="str">
        <f t="shared" si="3"/>
        <v/>
      </c>
      <c r="Y29" s="21"/>
      <c r="Z29" s="24"/>
      <c r="AA29" s="21"/>
      <c r="AB29" s="21"/>
      <c r="AC29" s="23" t="str">
        <f t="shared" si="4"/>
        <v/>
      </c>
      <c r="AD29" s="21"/>
      <c r="AE29" s="24"/>
      <c r="AF29" s="21"/>
      <c r="AG29" s="21"/>
      <c r="AH29" s="23" t="str">
        <f t="shared" si="5"/>
        <v/>
      </c>
      <c r="AI29" s="21"/>
      <c r="AJ29" s="24"/>
      <c r="AK29" s="21"/>
      <c r="AL29" s="21"/>
      <c r="AM29" s="23" t="str">
        <f t="shared" si="6"/>
        <v/>
      </c>
      <c r="AN29" s="21"/>
      <c r="AO29" s="24"/>
      <c r="AP29" s="21"/>
      <c r="AQ29" s="21"/>
      <c r="AR29" s="23"/>
      <c r="AS29" s="21"/>
      <c r="AT29" s="24"/>
      <c r="AU29" s="21"/>
      <c r="AV29" s="21"/>
      <c r="AW29" s="23" t="str">
        <f t="shared" si="7"/>
        <v/>
      </c>
      <c r="AX29" s="21"/>
      <c r="AY29" s="24"/>
      <c r="AZ29" s="21"/>
      <c r="BA29" s="21"/>
      <c r="BB29" s="23" t="str">
        <f t="shared" si="8"/>
        <v/>
      </c>
      <c r="BC29" s="21"/>
      <c r="BD29" s="24"/>
      <c r="BE29" s="27" t="s">
        <v>47</v>
      </c>
      <c r="BF29" s="21"/>
      <c r="BG29" s="21"/>
      <c r="BH29" s="21"/>
      <c r="BI29" s="21"/>
      <c r="BJ29" s="21"/>
      <c r="BK29" s="21"/>
    </row>
    <row r="30" spans="1:74" s="28" customFormat="1" ht="52.8">
      <c r="A30" s="13" t="s">
        <v>177</v>
      </c>
      <c r="B30" s="14">
        <f t="shared" si="1"/>
        <v>0</v>
      </c>
      <c r="C30" s="15" t="s">
        <v>41</v>
      </c>
      <c r="D30" s="15" t="s">
        <v>41</v>
      </c>
      <c r="E30" s="15" t="str">
        <f t="shared" si="2"/>
        <v>non</v>
      </c>
      <c r="F30" s="16" t="s">
        <v>42</v>
      </c>
      <c r="G30" s="29" t="s">
        <v>135</v>
      </c>
      <c r="H30" s="29" t="s">
        <v>136</v>
      </c>
      <c r="I30" s="93" t="s">
        <v>178</v>
      </c>
      <c r="J30" s="20" t="s">
        <v>179</v>
      </c>
      <c r="K30" s="21"/>
      <c r="L30" s="21"/>
      <c r="M30" s="22"/>
      <c r="N30" s="23"/>
      <c r="O30" s="21"/>
      <c r="P30" s="24"/>
      <c r="Q30" s="25"/>
      <c r="R30" s="21"/>
      <c r="S30" s="23"/>
      <c r="T30" s="21"/>
      <c r="U30" s="24"/>
      <c r="V30" s="26"/>
      <c r="W30" s="21"/>
      <c r="X30" s="23" t="str">
        <f t="shared" si="3"/>
        <v/>
      </c>
      <c r="Y30" s="21"/>
      <c r="Z30" s="24"/>
      <c r="AA30" s="21"/>
      <c r="AB30" s="21"/>
      <c r="AC30" s="23" t="str">
        <f t="shared" si="4"/>
        <v/>
      </c>
      <c r="AD30" s="21"/>
      <c r="AE30" s="24"/>
      <c r="AF30" s="21"/>
      <c r="AG30" s="21"/>
      <c r="AH30" s="23" t="str">
        <f t="shared" si="5"/>
        <v/>
      </c>
      <c r="AI30" s="21"/>
      <c r="AJ30" s="24"/>
      <c r="AK30" s="21"/>
      <c r="AL30" s="21"/>
      <c r="AM30" s="23" t="str">
        <f t="shared" si="6"/>
        <v/>
      </c>
      <c r="AN30" s="21"/>
      <c r="AO30" s="24"/>
      <c r="AP30" s="21"/>
      <c r="AQ30" s="21"/>
      <c r="AR30" s="23"/>
      <c r="AS30" s="21"/>
      <c r="AT30" s="24"/>
      <c r="AU30" s="21"/>
      <c r="AV30" s="21"/>
      <c r="AW30" s="23" t="str">
        <f t="shared" si="7"/>
        <v/>
      </c>
      <c r="AX30" s="21"/>
      <c r="AY30" s="24"/>
      <c r="AZ30" s="21"/>
      <c r="BA30" s="21"/>
      <c r="BB30" s="23" t="str">
        <f t="shared" si="8"/>
        <v/>
      </c>
      <c r="BC30" s="21"/>
      <c r="BD30" s="24"/>
      <c r="BE30" s="27" t="s">
        <v>47</v>
      </c>
      <c r="BF30" s="21"/>
      <c r="BG30" s="21"/>
      <c r="BH30" s="21"/>
      <c r="BI30" s="21"/>
      <c r="BJ30" s="21"/>
      <c r="BK30" s="21"/>
    </row>
    <row r="31" spans="1:74" s="92" customFormat="1" ht="101.25" customHeight="1">
      <c r="A31" s="94" t="s">
        <v>180</v>
      </c>
      <c r="B31" s="80">
        <f>MAX(M31,S31,W31,AB31,AG31,AL31,AQ31,AV31,BA31)</f>
        <v>41807</v>
      </c>
      <c r="C31" s="95" t="s">
        <v>40</v>
      </c>
      <c r="D31" s="95" t="s">
        <v>41</v>
      </c>
      <c r="E31" s="81" t="str">
        <f>IF(AND(C31="non",D31="non"),"non","oui")</f>
        <v>oui</v>
      </c>
      <c r="F31" s="82" t="s">
        <v>42</v>
      </c>
      <c r="G31" s="83" t="s">
        <v>181</v>
      </c>
      <c r="H31" s="83" t="s">
        <v>182</v>
      </c>
      <c r="I31" s="96" t="s">
        <v>183</v>
      </c>
      <c r="J31" s="85" t="s">
        <v>184</v>
      </c>
      <c r="K31" s="84" t="s">
        <v>68</v>
      </c>
      <c r="L31" s="84" t="s">
        <v>76</v>
      </c>
      <c r="M31" s="86">
        <v>41807</v>
      </c>
      <c r="N31" s="87">
        <f>IF(M31="","",YEAR(M31))</f>
        <v>2014</v>
      </c>
      <c r="O31" s="84">
        <v>10.6</v>
      </c>
      <c r="P31" s="88">
        <v>5.5999999999999999E-3</v>
      </c>
      <c r="Q31" s="84" t="s">
        <v>185</v>
      </c>
      <c r="R31" s="86">
        <v>41807</v>
      </c>
      <c r="S31" s="87">
        <f>IF(R31="","",YEAR(R31))</f>
        <v>2014</v>
      </c>
      <c r="T31" s="84">
        <v>6.44</v>
      </c>
      <c r="U31" s="88">
        <v>3.3999999999999998E-3</v>
      </c>
      <c r="V31" s="86"/>
      <c r="W31" s="84"/>
      <c r="X31" s="87" t="str">
        <f>IF(W31="","",YEAR(W31))</f>
        <v/>
      </c>
      <c r="Y31" s="84"/>
      <c r="Z31" s="88"/>
      <c r="AA31" s="84"/>
      <c r="AB31" s="84"/>
      <c r="AC31" s="87" t="str">
        <f>IF(AB31="","",YEAR(AB31))</f>
        <v/>
      </c>
      <c r="AD31" s="84"/>
      <c r="AE31" s="88"/>
      <c r="AF31" s="84"/>
      <c r="AG31" s="84"/>
      <c r="AH31" s="87" t="str">
        <f>IF(AG31="","",YEAR(AG31))</f>
        <v/>
      </c>
      <c r="AI31" s="84"/>
      <c r="AJ31" s="88"/>
      <c r="AK31" s="84"/>
      <c r="AL31" s="84"/>
      <c r="AM31" s="87" t="str">
        <f>IF(AL31="","",YEAR(AL31))</f>
        <v/>
      </c>
      <c r="AN31" s="84"/>
      <c r="AO31" s="88"/>
      <c r="AP31" s="84"/>
      <c r="AQ31" s="84"/>
      <c r="AR31" s="87"/>
      <c r="AS31" s="84"/>
      <c r="AT31" s="88"/>
      <c r="AU31" s="84"/>
      <c r="AV31" s="84"/>
      <c r="AW31" s="87" t="str">
        <f>IF(AV31="","",YEAR(AV31))</f>
        <v/>
      </c>
      <c r="AX31" s="84"/>
      <c r="AY31" s="88"/>
      <c r="AZ31" s="84"/>
      <c r="BA31" s="84"/>
      <c r="BB31" s="87" t="str">
        <f>IF(BA31="","",YEAR(BA31))</f>
        <v/>
      </c>
      <c r="BC31" s="84"/>
      <c r="BD31" s="88"/>
      <c r="BE31" s="84"/>
      <c r="BF31" s="84"/>
      <c r="BG31" s="84"/>
      <c r="BH31" s="84"/>
      <c r="BI31" s="84"/>
      <c r="BJ31" s="84"/>
      <c r="BK31" s="84"/>
    </row>
    <row r="32" spans="1:74" s="28" customFormat="1" ht="66.75" customHeight="1">
      <c r="A32" s="13" t="s">
        <v>180</v>
      </c>
      <c r="B32" s="14">
        <f t="shared" si="1"/>
        <v>0</v>
      </c>
      <c r="C32" s="60" t="s">
        <v>40</v>
      </c>
      <c r="D32" s="60" t="s">
        <v>41</v>
      </c>
      <c r="E32" s="15" t="str">
        <f t="shared" si="2"/>
        <v>oui</v>
      </c>
      <c r="F32" s="16" t="s">
        <v>42</v>
      </c>
      <c r="G32" s="17" t="s">
        <v>186</v>
      </c>
      <c r="H32" s="17" t="s">
        <v>187</v>
      </c>
      <c r="I32" s="27" t="s">
        <v>188</v>
      </c>
      <c r="J32" s="20" t="s">
        <v>189</v>
      </c>
      <c r="K32" s="21"/>
      <c r="L32" s="21"/>
      <c r="M32" s="22"/>
      <c r="N32" s="23"/>
      <c r="O32" s="21"/>
      <c r="P32" s="24"/>
      <c r="Q32" s="25"/>
      <c r="R32" s="21"/>
      <c r="S32" s="23"/>
      <c r="T32" s="21"/>
      <c r="U32" s="24"/>
      <c r="V32" s="26"/>
      <c r="W32" s="21"/>
      <c r="X32" s="23" t="str">
        <f t="shared" si="3"/>
        <v/>
      </c>
      <c r="Y32" s="21"/>
      <c r="Z32" s="24"/>
      <c r="AA32" s="21"/>
      <c r="AB32" s="21"/>
      <c r="AC32" s="23" t="str">
        <f t="shared" si="4"/>
        <v/>
      </c>
      <c r="AD32" s="21"/>
      <c r="AE32" s="24"/>
      <c r="AF32" s="21"/>
      <c r="AG32" s="21"/>
      <c r="AH32" s="23" t="str">
        <f t="shared" si="5"/>
        <v/>
      </c>
      <c r="AI32" s="21"/>
      <c r="AJ32" s="24"/>
      <c r="AK32" s="21"/>
      <c r="AL32" s="21"/>
      <c r="AM32" s="23" t="str">
        <f t="shared" si="6"/>
        <v/>
      </c>
      <c r="AN32" s="21"/>
      <c r="AO32" s="24"/>
      <c r="AP32" s="21"/>
      <c r="AQ32" s="21"/>
      <c r="AR32" s="23"/>
      <c r="AS32" s="21"/>
      <c r="AT32" s="24"/>
      <c r="AU32" s="21"/>
      <c r="AV32" s="21"/>
      <c r="AW32" s="23" t="str">
        <f t="shared" si="7"/>
        <v/>
      </c>
      <c r="AX32" s="21"/>
      <c r="AY32" s="24"/>
      <c r="AZ32" s="21"/>
      <c r="BA32" s="21"/>
      <c r="BB32" s="23" t="str">
        <f t="shared" si="8"/>
        <v/>
      </c>
      <c r="BC32" s="21"/>
      <c r="BD32" s="24"/>
      <c r="BE32" s="27" t="s">
        <v>47</v>
      </c>
      <c r="BF32" s="21"/>
      <c r="BG32" s="21"/>
      <c r="BH32" s="21"/>
      <c r="BI32" s="21"/>
      <c r="BJ32" s="21"/>
      <c r="BK32" s="21"/>
    </row>
    <row r="33" spans="1:74" s="28" customFormat="1" ht="73.5" customHeight="1">
      <c r="A33" s="13" t="s">
        <v>180</v>
      </c>
      <c r="B33" s="14">
        <f t="shared" si="1"/>
        <v>0</v>
      </c>
      <c r="C33" s="60" t="s">
        <v>40</v>
      </c>
      <c r="D33" s="60" t="s">
        <v>41</v>
      </c>
      <c r="E33" s="15" t="str">
        <f t="shared" si="2"/>
        <v>oui</v>
      </c>
      <c r="F33" s="16" t="s">
        <v>42</v>
      </c>
      <c r="G33" s="17" t="s">
        <v>190</v>
      </c>
      <c r="H33" s="17" t="s">
        <v>191</v>
      </c>
      <c r="I33" s="97" t="s">
        <v>192</v>
      </c>
      <c r="J33" s="20" t="s">
        <v>193</v>
      </c>
      <c r="K33" s="21"/>
      <c r="L33" s="21"/>
      <c r="M33" s="22"/>
      <c r="N33" s="23"/>
      <c r="O33" s="21"/>
      <c r="P33" s="24"/>
      <c r="Q33" s="25"/>
      <c r="R33" s="21"/>
      <c r="S33" s="23"/>
      <c r="T33" s="21"/>
      <c r="U33" s="24"/>
      <c r="V33" s="26"/>
      <c r="W33" s="21"/>
      <c r="X33" s="23" t="str">
        <f t="shared" si="3"/>
        <v/>
      </c>
      <c r="Y33" s="21"/>
      <c r="Z33" s="24"/>
      <c r="AA33" s="21"/>
      <c r="AB33" s="21"/>
      <c r="AC33" s="23" t="str">
        <f t="shared" si="4"/>
        <v/>
      </c>
      <c r="AD33" s="21"/>
      <c r="AE33" s="24"/>
      <c r="AF33" s="21"/>
      <c r="AG33" s="21"/>
      <c r="AH33" s="23" t="str">
        <f t="shared" si="5"/>
        <v/>
      </c>
      <c r="AI33" s="21"/>
      <c r="AJ33" s="24"/>
      <c r="AK33" s="21"/>
      <c r="AL33" s="21"/>
      <c r="AM33" s="23" t="str">
        <f t="shared" si="6"/>
        <v/>
      </c>
      <c r="AN33" s="21"/>
      <c r="AO33" s="24"/>
      <c r="AP33" s="21"/>
      <c r="AQ33" s="21"/>
      <c r="AR33" s="23"/>
      <c r="AS33" s="21"/>
      <c r="AT33" s="24"/>
      <c r="AU33" s="21"/>
      <c r="AV33" s="21"/>
      <c r="AW33" s="23" t="str">
        <f t="shared" si="7"/>
        <v/>
      </c>
      <c r="AX33" s="21"/>
      <c r="AY33" s="24"/>
      <c r="AZ33" s="21"/>
      <c r="BA33" s="21"/>
      <c r="BB33" s="23" t="str">
        <f t="shared" si="8"/>
        <v/>
      </c>
      <c r="BC33" s="21"/>
      <c r="BD33" s="24"/>
      <c r="BE33" s="27" t="s">
        <v>47</v>
      </c>
      <c r="BF33" s="21"/>
      <c r="BG33" s="21"/>
      <c r="BH33" s="21"/>
      <c r="BI33" s="21"/>
      <c r="BJ33" s="21"/>
      <c r="BK33" s="21"/>
    </row>
    <row r="34" spans="1:74" s="28" customFormat="1" ht="49.5" customHeight="1">
      <c r="A34" s="41" t="s">
        <v>180</v>
      </c>
      <c r="B34" s="14">
        <f t="shared" si="1"/>
        <v>0</v>
      </c>
      <c r="C34" s="60" t="s">
        <v>40</v>
      </c>
      <c r="D34" s="60" t="s">
        <v>41</v>
      </c>
      <c r="E34" s="15" t="str">
        <f t="shared" si="2"/>
        <v>oui</v>
      </c>
      <c r="F34" s="16" t="s">
        <v>42</v>
      </c>
      <c r="G34" s="61" t="s">
        <v>194</v>
      </c>
      <c r="H34" s="17" t="s">
        <v>195</v>
      </c>
      <c r="I34" s="27" t="s">
        <v>196</v>
      </c>
      <c r="J34" s="98" t="s">
        <v>111</v>
      </c>
      <c r="K34" s="21"/>
      <c r="L34" s="21"/>
      <c r="M34" s="22"/>
      <c r="N34" s="23" t="str">
        <f>IF(M34="","",YEAR(M34))</f>
        <v/>
      </c>
      <c r="O34" s="21"/>
      <c r="P34" s="24"/>
      <c r="Q34" s="25"/>
      <c r="R34" s="21"/>
      <c r="S34" s="23" t="str">
        <f>IF(R34="","",YEAR(R34))</f>
        <v/>
      </c>
      <c r="T34" s="21"/>
      <c r="U34" s="24"/>
      <c r="V34" s="26"/>
      <c r="W34" s="21"/>
      <c r="X34" s="23" t="str">
        <f t="shared" si="3"/>
        <v/>
      </c>
      <c r="Y34" s="21"/>
      <c r="Z34" s="24"/>
      <c r="AA34" s="21"/>
      <c r="AB34" s="21"/>
      <c r="AC34" s="23" t="str">
        <f t="shared" si="4"/>
        <v/>
      </c>
      <c r="AD34" s="21"/>
      <c r="AE34" s="24"/>
      <c r="AF34" s="21"/>
      <c r="AG34" s="21"/>
      <c r="AH34" s="23" t="str">
        <f t="shared" si="5"/>
        <v/>
      </c>
      <c r="AI34" s="21"/>
      <c r="AJ34" s="24"/>
      <c r="AK34" s="21"/>
      <c r="AL34" s="21"/>
      <c r="AM34" s="23" t="str">
        <f t="shared" si="6"/>
        <v/>
      </c>
      <c r="AN34" s="21"/>
      <c r="AO34" s="24"/>
      <c r="AP34" s="21"/>
      <c r="AQ34" s="21"/>
      <c r="AR34" s="23" t="str">
        <f>IF(AQ34="","",YEAR(AQ34))</f>
        <v/>
      </c>
      <c r="AS34" s="21"/>
      <c r="AT34" s="24"/>
      <c r="AU34" s="21"/>
      <c r="AV34" s="21"/>
      <c r="AW34" s="23" t="str">
        <f t="shared" si="7"/>
        <v/>
      </c>
      <c r="AX34" s="21"/>
      <c r="AY34" s="24"/>
      <c r="AZ34" s="21"/>
      <c r="BA34" s="21"/>
      <c r="BB34" s="23" t="str">
        <f t="shared" si="8"/>
        <v/>
      </c>
      <c r="BC34" s="21"/>
      <c r="BD34" s="24"/>
      <c r="BE34" s="27" t="s">
        <v>47</v>
      </c>
      <c r="BF34" s="21"/>
      <c r="BG34" s="21"/>
      <c r="BH34" s="21"/>
      <c r="BI34" s="21"/>
      <c r="BJ34" s="21"/>
      <c r="BK34" s="21"/>
      <c r="BL34" s="44"/>
      <c r="BM34" s="44"/>
      <c r="BN34" s="44"/>
      <c r="BO34" s="44"/>
    </row>
    <row r="35" spans="1:74" s="28" customFormat="1" ht="50.1" customHeight="1">
      <c r="A35" s="13" t="s">
        <v>180</v>
      </c>
      <c r="B35" s="14">
        <f t="shared" si="1"/>
        <v>0</v>
      </c>
      <c r="C35" s="60" t="s">
        <v>40</v>
      </c>
      <c r="D35" s="60" t="s">
        <v>41</v>
      </c>
      <c r="E35" s="15" t="str">
        <f t="shared" si="2"/>
        <v>oui</v>
      </c>
      <c r="F35" s="16" t="s">
        <v>42</v>
      </c>
      <c r="G35" s="17" t="s">
        <v>197</v>
      </c>
      <c r="H35" s="17" t="s">
        <v>198</v>
      </c>
      <c r="I35" s="99" t="s">
        <v>199</v>
      </c>
      <c r="J35" s="20" t="s">
        <v>200</v>
      </c>
      <c r="K35" s="21"/>
      <c r="L35" s="21"/>
      <c r="M35" s="22"/>
      <c r="N35" s="23"/>
      <c r="O35" s="21"/>
      <c r="P35" s="24"/>
      <c r="Q35" s="25"/>
      <c r="R35" s="21"/>
      <c r="S35" s="23"/>
      <c r="T35" s="21"/>
      <c r="U35" s="24"/>
      <c r="V35" s="26"/>
      <c r="W35" s="21"/>
      <c r="X35" s="23" t="str">
        <f t="shared" si="3"/>
        <v/>
      </c>
      <c r="Y35" s="21"/>
      <c r="Z35" s="24"/>
      <c r="AA35" s="21"/>
      <c r="AB35" s="21"/>
      <c r="AC35" s="23" t="str">
        <f t="shared" si="4"/>
        <v/>
      </c>
      <c r="AD35" s="21"/>
      <c r="AE35" s="24"/>
      <c r="AF35" s="21"/>
      <c r="AG35" s="21"/>
      <c r="AH35" s="23" t="str">
        <f t="shared" si="5"/>
        <v/>
      </c>
      <c r="AI35" s="21"/>
      <c r="AJ35" s="24"/>
      <c r="AK35" s="21"/>
      <c r="AL35" s="21"/>
      <c r="AM35" s="23" t="str">
        <f t="shared" si="6"/>
        <v/>
      </c>
      <c r="AN35" s="21"/>
      <c r="AO35" s="24"/>
      <c r="AP35" s="21"/>
      <c r="AQ35" s="21"/>
      <c r="AR35" s="23"/>
      <c r="AS35" s="21"/>
      <c r="AT35" s="24"/>
      <c r="AU35" s="21"/>
      <c r="AV35" s="21"/>
      <c r="AW35" s="23" t="str">
        <f t="shared" si="7"/>
        <v/>
      </c>
      <c r="AX35" s="21"/>
      <c r="AY35" s="24"/>
      <c r="AZ35" s="21"/>
      <c r="BA35" s="21"/>
      <c r="BB35" s="23" t="str">
        <f t="shared" si="8"/>
        <v/>
      </c>
      <c r="BC35" s="21"/>
      <c r="BD35" s="24"/>
      <c r="BE35" s="27" t="s">
        <v>47</v>
      </c>
      <c r="BF35" s="21"/>
      <c r="BG35" s="21"/>
      <c r="BH35" s="21"/>
      <c r="BI35" s="21"/>
      <c r="BJ35" s="21"/>
      <c r="BK35" s="21"/>
    </row>
    <row r="36" spans="1:74" s="44" customFormat="1" ht="100.5" customHeight="1">
      <c r="A36" s="13" t="s">
        <v>180</v>
      </c>
      <c r="B36" s="14">
        <f t="shared" si="1"/>
        <v>0</v>
      </c>
      <c r="C36" s="60" t="s">
        <v>40</v>
      </c>
      <c r="D36" s="60" t="s">
        <v>41</v>
      </c>
      <c r="E36" s="15" t="str">
        <f t="shared" si="2"/>
        <v>oui</v>
      </c>
      <c r="F36" s="16" t="s">
        <v>42</v>
      </c>
      <c r="G36" s="29" t="s">
        <v>112</v>
      </c>
      <c r="H36" s="29" t="s">
        <v>113</v>
      </c>
      <c r="I36" s="27" t="s">
        <v>201</v>
      </c>
      <c r="J36" s="65" t="s">
        <v>202</v>
      </c>
      <c r="K36" s="21"/>
      <c r="L36" s="21"/>
      <c r="M36" s="22"/>
      <c r="N36" s="23"/>
      <c r="O36" s="21"/>
      <c r="P36" s="24"/>
      <c r="Q36" s="25"/>
      <c r="R36" s="21"/>
      <c r="S36" s="23"/>
      <c r="T36" s="21"/>
      <c r="U36" s="24"/>
      <c r="V36" s="26"/>
      <c r="W36" s="21"/>
      <c r="X36" s="23" t="str">
        <f t="shared" si="3"/>
        <v/>
      </c>
      <c r="Y36" s="21"/>
      <c r="Z36" s="24"/>
      <c r="AA36" s="21"/>
      <c r="AB36" s="21"/>
      <c r="AC36" s="23" t="str">
        <f t="shared" si="4"/>
        <v/>
      </c>
      <c r="AD36" s="21"/>
      <c r="AE36" s="24"/>
      <c r="AF36" s="21"/>
      <c r="AG36" s="21"/>
      <c r="AH36" s="23" t="str">
        <f t="shared" si="5"/>
        <v/>
      </c>
      <c r="AI36" s="21"/>
      <c r="AJ36" s="24"/>
      <c r="AK36" s="21"/>
      <c r="AL36" s="21"/>
      <c r="AM36" s="23" t="str">
        <f t="shared" si="6"/>
        <v/>
      </c>
      <c r="AN36" s="21"/>
      <c r="AO36" s="24"/>
      <c r="AP36" s="21"/>
      <c r="AQ36" s="21"/>
      <c r="AR36" s="23"/>
      <c r="AS36" s="21"/>
      <c r="AT36" s="24"/>
      <c r="AU36" s="21"/>
      <c r="AV36" s="21"/>
      <c r="AW36" s="23" t="str">
        <f t="shared" si="7"/>
        <v/>
      </c>
      <c r="AX36" s="21"/>
      <c r="AY36" s="24"/>
      <c r="AZ36" s="21"/>
      <c r="BA36" s="21"/>
      <c r="BB36" s="23" t="str">
        <f t="shared" si="8"/>
        <v/>
      </c>
      <c r="BC36" s="21"/>
      <c r="BD36" s="24"/>
      <c r="BE36" s="27" t="s">
        <v>47</v>
      </c>
      <c r="BF36" s="21"/>
      <c r="BG36" s="21"/>
      <c r="BH36" s="21"/>
      <c r="BI36" s="21"/>
      <c r="BJ36" s="21"/>
      <c r="BK36" s="21"/>
      <c r="BL36" s="28"/>
      <c r="BM36" s="28"/>
      <c r="BN36" s="28"/>
      <c r="BO36" s="28"/>
      <c r="BP36" s="78"/>
      <c r="BQ36" s="78"/>
      <c r="BR36" s="78"/>
      <c r="BS36" s="78"/>
      <c r="BT36" s="78"/>
      <c r="BU36" s="78"/>
      <c r="BV36" s="78"/>
    </row>
    <row r="37" spans="1:74" s="28" customFormat="1" ht="87" customHeight="1">
      <c r="A37" s="13" t="s">
        <v>180</v>
      </c>
      <c r="B37" s="14">
        <f t="shared" si="1"/>
        <v>0</v>
      </c>
      <c r="C37" s="60" t="s">
        <v>40</v>
      </c>
      <c r="D37" s="60" t="s">
        <v>41</v>
      </c>
      <c r="E37" s="15" t="str">
        <f t="shared" si="2"/>
        <v>oui</v>
      </c>
      <c r="F37" s="16" t="s">
        <v>42</v>
      </c>
      <c r="G37" s="17" t="s">
        <v>203</v>
      </c>
      <c r="H37" s="17" t="s">
        <v>204</v>
      </c>
      <c r="I37" s="99" t="s">
        <v>205</v>
      </c>
      <c r="J37" s="20" t="s">
        <v>206</v>
      </c>
      <c r="K37" s="21"/>
      <c r="L37" s="21"/>
      <c r="M37" s="22"/>
      <c r="N37" s="23"/>
      <c r="O37" s="21"/>
      <c r="P37" s="24"/>
      <c r="Q37" s="25"/>
      <c r="R37" s="21"/>
      <c r="S37" s="23"/>
      <c r="T37" s="21"/>
      <c r="U37" s="24"/>
      <c r="V37" s="26"/>
      <c r="W37" s="21"/>
      <c r="X37" s="23" t="str">
        <f t="shared" si="3"/>
        <v/>
      </c>
      <c r="Y37" s="21"/>
      <c r="Z37" s="24"/>
      <c r="AA37" s="21"/>
      <c r="AB37" s="21"/>
      <c r="AC37" s="23" t="str">
        <f t="shared" si="4"/>
        <v/>
      </c>
      <c r="AD37" s="21"/>
      <c r="AE37" s="24"/>
      <c r="AF37" s="21"/>
      <c r="AG37" s="21"/>
      <c r="AH37" s="23" t="str">
        <f t="shared" si="5"/>
        <v/>
      </c>
      <c r="AI37" s="21"/>
      <c r="AJ37" s="24"/>
      <c r="AK37" s="21"/>
      <c r="AL37" s="21"/>
      <c r="AM37" s="23" t="str">
        <f t="shared" si="6"/>
        <v/>
      </c>
      <c r="AN37" s="21"/>
      <c r="AO37" s="24"/>
      <c r="AP37" s="21"/>
      <c r="AQ37" s="21"/>
      <c r="AR37" s="23"/>
      <c r="AS37" s="21"/>
      <c r="AT37" s="24"/>
      <c r="AU37" s="21"/>
      <c r="AV37" s="21"/>
      <c r="AW37" s="23" t="str">
        <f t="shared" si="7"/>
        <v/>
      </c>
      <c r="AX37" s="21"/>
      <c r="AY37" s="24"/>
      <c r="AZ37" s="21"/>
      <c r="BA37" s="21"/>
      <c r="BB37" s="23" t="str">
        <f t="shared" si="8"/>
        <v/>
      </c>
      <c r="BC37" s="21"/>
      <c r="BD37" s="24"/>
      <c r="BE37" s="27" t="s">
        <v>47</v>
      </c>
      <c r="BF37" s="21"/>
      <c r="BG37" s="21"/>
      <c r="BH37" s="21"/>
      <c r="BI37" s="21"/>
      <c r="BJ37" s="21"/>
      <c r="BK37" s="21"/>
    </row>
    <row r="38" spans="1:74" s="28" customFormat="1" ht="178.5" customHeight="1">
      <c r="A38" s="13" t="s">
        <v>180</v>
      </c>
      <c r="B38" s="14">
        <f>MAX(N38,S38,X38,AC38,AH38,AM38,AR38,AW38,BB38)</f>
        <v>0</v>
      </c>
      <c r="C38" s="60" t="s">
        <v>40</v>
      </c>
      <c r="D38" s="60" t="s">
        <v>41</v>
      </c>
      <c r="E38" s="15" t="str">
        <f t="shared" si="2"/>
        <v>oui</v>
      </c>
      <c r="F38" s="16" t="s">
        <v>42</v>
      </c>
      <c r="G38" s="17" t="s">
        <v>207</v>
      </c>
      <c r="H38" s="17" t="s">
        <v>208</v>
      </c>
      <c r="I38" s="99" t="s">
        <v>209</v>
      </c>
      <c r="J38" s="100" t="s">
        <v>210</v>
      </c>
      <c r="K38" s="21"/>
      <c r="L38" s="21"/>
      <c r="M38" s="22"/>
      <c r="N38" s="23"/>
      <c r="O38" s="21"/>
      <c r="P38" s="24"/>
      <c r="Q38" s="25"/>
      <c r="R38" s="21"/>
      <c r="S38" s="23"/>
      <c r="T38" s="21"/>
      <c r="U38" s="24"/>
      <c r="V38" s="26"/>
      <c r="W38" s="21"/>
      <c r="X38" s="23" t="str">
        <f t="shared" si="3"/>
        <v/>
      </c>
      <c r="Y38" s="21"/>
      <c r="Z38" s="24"/>
      <c r="AA38" s="21"/>
      <c r="AB38" s="21"/>
      <c r="AC38" s="23" t="str">
        <f t="shared" si="4"/>
        <v/>
      </c>
      <c r="AD38" s="21"/>
      <c r="AE38" s="24"/>
      <c r="AF38" s="21"/>
      <c r="AG38" s="21"/>
      <c r="AH38" s="23" t="str">
        <f t="shared" si="5"/>
        <v/>
      </c>
      <c r="AI38" s="21"/>
      <c r="AJ38" s="24"/>
      <c r="AK38" s="21"/>
      <c r="AL38" s="21"/>
      <c r="AM38" s="23" t="str">
        <f t="shared" si="6"/>
        <v/>
      </c>
      <c r="AN38" s="21"/>
      <c r="AO38" s="24"/>
      <c r="AP38" s="21"/>
      <c r="AQ38" s="21"/>
      <c r="AR38" s="23"/>
      <c r="AS38" s="21"/>
      <c r="AT38" s="24"/>
      <c r="AU38" s="21"/>
      <c r="AV38" s="21"/>
      <c r="AW38" s="23" t="str">
        <f t="shared" si="7"/>
        <v/>
      </c>
      <c r="AX38" s="21"/>
      <c r="AY38" s="24"/>
      <c r="AZ38" s="21"/>
      <c r="BA38" s="21"/>
      <c r="BB38" s="23" t="str">
        <f t="shared" si="8"/>
        <v/>
      </c>
      <c r="BC38" s="21"/>
      <c r="BD38" s="24"/>
      <c r="BE38" s="27" t="s">
        <v>47</v>
      </c>
      <c r="BF38" s="21"/>
      <c r="BG38" s="21"/>
      <c r="BH38" s="21"/>
      <c r="BI38" s="21"/>
      <c r="BJ38" s="21"/>
      <c r="BK38" s="21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</row>
    <row r="39" spans="1:74" s="28" customFormat="1" ht="147.75" customHeight="1">
      <c r="A39" s="13" t="s">
        <v>180</v>
      </c>
      <c r="B39" s="14">
        <f>MAX(N39,S39,X39,AC39,AH39,AM39,AR39,AW39,BB39)</f>
        <v>0</v>
      </c>
      <c r="C39" s="60" t="s">
        <v>40</v>
      </c>
      <c r="D39" s="60" t="s">
        <v>41</v>
      </c>
      <c r="E39" s="15" t="str">
        <f t="shared" si="2"/>
        <v>oui</v>
      </c>
      <c r="F39" s="16" t="s">
        <v>42</v>
      </c>
      <c r="G39" s="17" t="s">
        <v>211</v>
      </c>
      <c r="H39" s="27" t="s">
        <v>212</v>
      </c>
      <c r="I39" s="99" t="s">
        <v>213</v>
      </c>
      <c r="J39" s="20" t="s">
        <v>214</v>
      </c>
      <c r="K39" s="21"/>
      <c r="L39" s="21"/>
      <c r="M39" s="22"/>
      <c r="N39" s="23"/>
      <c r="O39" s="21"/>
      <c r="P39" s="24"/>
      <c r="Q39" s="25"/>
      <c r="R39" s="21"/>
      <c r="S39" s="23"/>
      <c r="T39" s="21"/>
      <c r="U39" s="24"/>
      <c r="V39" s="26"/>
      <c r="W39" s="21"/>
      <c r="X39" s="23" t="str">
        <f t="shared" si="3"/>
        <v/>
      </c>
      <c r="Y39" s="21"/>
      <c r="Z39" s="24"/>
      <c r="AA39" s="21"/>
      <c r="AB39" s="21"/>
      <c r="AC39" s="23" t="str">
        <f t="shared" si="4"/>
        <v/>
      </c>
      <c r="AD39" s="21"/>
      <c r="AE39" s="24"/>
      <c r="AF39" s="21"/>
      <c r="AG39" s="21"/>
      <c r="AH39" s="23" t="str">
        <f t="shared" si="5"/>
        <v/>
      </c>
      <c r="AI39" s="21"/>
      <c r="AJ39" s="24"/>
      <c r="AK39" s="21"/>
      <c r="AL39" s="21"/>
      <c r="AM39" s="23" t="str">
        <f t="shared" si="6"/>
        <v/>
      </c>
      <c r="AN39" s="21"/>
      <c r="AO39" s="24"/>
      <c r="AP39" s="21"/>
      <c r="AQ39" s="21"/>
      <c r="AR39" s="23"/>
      <c r="AS39" s="21"/>
      <c r="AT39" s="24"/>
      <c r="AU39" s="21"/>
      <c r="AV39" s="21"/>
      <c r="AW39" s="23" t="str">
        <f t="shared" si="7"/>
        <v/>
      </c>
      <c r="AX39" s="21"/>
      <c r="AY39" s="24"/>
      <c r="AZ39" s="21"/>
      <c r="BA39" s="21"/>
      <c r="BB39" s="23" t="str">
        <f t="shared" si="8"/>
        <v/>
      </c>
      <c r="BC39" s="21"/>
      <c r="BD39" s="24"/>
      <c r="BE39" s="27" t="s">
        <v>47</v>
      </c>
      <c r="BF39" s="21"/>
      <c r="BG39" s="21"/>
      <c r="BH39" s="21"/>
      <c r="BI39" s="21"/>
      <c r="BJ39" s="21"/>
      <c r="BK39" s="21"/>
    </row>
    <row r="40" spans="1:74" s="28" customFormat="1" ht="88.5" customHeight="1">
      <c r="A40" s="13" t="s">
        <v>180</v>
      </c>
      <c r="B40" s="14">
        <f>MAX(M40,R40,W40,AB40,AG40,AL40,AQ40,AV40,BA40)</f>
        <v>0</v>
      </c>
      <c r="C40" s="60" t="s">
        <v>40</v>
      </c>
      <c r="D40" s="60" t="s">
        <v>41</v>
      </c>
      <c r="E40" s="15" t="str">
        <f t="shared" si="2"/>
        <v>oui</v>
      </c>
      <c r="F40" s="16" t="s">
        <v>42</v>
      </c>
      <c r="G40" s="17" t="s">
        <v>215</v>
      </c>
      <c r="H40" s="17" t="s">
        <v>216</v>
      </c>
      <c r="I40" s="99" t="s">
        <v>217</v>
      </c>
      <c r="J40" s="20" t="s">
        <v>218</v>
      </c>
      <c r="K40" s="21"/>
      <c r="L40" s="21"/>
      <c r="M40" s="22"/>
      <c r="N40" s="23"/>
      <c r="O40" s="21"/>
      <c r="P40" s="24"/>
      <c r="Q40" s="25"/>
      <c r="R40" s="21"/>
      <c r="S40" s="23"/>
      <c r="T40" s="21"/>
      <c r="U40" s="24"/>
      <c r="V40" s="26"/>
      <c r="W40" s="21"/>
      <c r="X40" s="23" t="str">
        <f t="shared" si="3"/>
        <v/>
      </c>
      <c r="Y40" s="21"/>
      <c r="Z40" s="24"/>
      <c r="AA40" s="21"/>
      <c r="AB40" s="21"/>
      <c r="AC40" s="23" t="str">
        <f t="shared" si="4"/>
        <v/>
      </c>
      <c r="AD40" s="21"/>
      <c r="AE40" s="24"/>
      <c r="AF40" s="21"/>
      <c r="AG40" s="21"/>
      <c r="AH40" s="23" t="str">
        <f t="shared" si="5"/>
        <v/>
      </c>
      <c r="AI40" s="21"/>
      <c r="AJ40" s="24"/>
      <c r="AK40" s="21"/>
      <c r="AL40" s="21"/>
      <c r="AM40" s="23" t="str">
        <f t="shared" si="6"/>
        <v/>
      </c>
      <c r="AN40" s="21"/>
      <c r="AO40" s="24"/>
      <c r="AP40" s="21"/>
      <c r="AQ40" s="21"/>
      <c r="AR40" s="23"/>
      <c r="AS40" s="21"/>
      <c r="AT40" s="24"/>
      <c r="AU40" s="21"/>
      <c r="AV40" s="21"/>
      <c r="AW40" s="23" t="str">
        <f t="shared" si="7"/>
        <v/>
      </c>
      <c r="AX40" s="21"/>
      <c r="AY40" s="24"/>
      <c r="AZ40" s="21"/>
      <c r="BA40" s="21"/>
      <c r="BB40" s="23" t="str">
        <f t="shared" si="8"/>
        <v/>
      </c>
      <c r="BC40" s="21"/>
      <c r="BD40" s="24"/>
      <c r="BE40" s="27" t="s">
        <v>47</v>
      </c>
      <c r="BF40" s="21"/>
      <c r="BG40" s="21"/>
      <c r="BH40" s="21"/>
      <c r="BI40" s="21"/>
      <c r="BJ40" s="21"/>
      <c r="BK40" s="21"/>
      <c r="BP40" s="78"/>
      <c r="BQ40" s="78"/>
      <c r="BR40" s="78"/>
      <c r="BS40" s="78"/>
      <c r="BT40" s="78"/>
      <c r="BU40" s="78"/>
      <c r="BV40" s="78"/>
    </row>
    <row r="41" spans="1:74" s="28" customFormat="1" ht="88.5" customHeight="1">
      <c r="A41" s="13" t="s">
        <v>180</v>
      </c>
      <c r="B41" s="14">
        <f>MAX(M41,R41,W41,AB41,AG41,AL41,AQ41,AV41,BA41)</f>
        <v>0</v>
      </c>
      <c r="C41" s="60" t="s">
        <v>40</v>
      </c>
      <c r="D41" s="60" t="s">
        <v>41</v>
      </c>
      <c r="E41" s="15" t="str">
        <f t="shared" si="2"/>
        <v>oui</v>
      </c>
      <c r="F41" s="16" t="s">
        <v>42</v>
      </c>
      <c r="G41" s="17" t="s">
        <v>219</v>
      </c>
      <c r="H41" s="17" t="s">
        <v>220</v>
      </c>
      <c r="I41" s="99" t="s">
        <v>221</v>
      </c>
      <c r="J41" s="100" t="s">
        <v>222</v>
      </c>
      <c r="K41" s="21"/>
      <c r="L41" s="21"/>
      <c r="M41" s="22"/>
      <c r="N41" s="23"/>
      <c r="O41" s="21"/>
      <c r="P41" s="24"/>
      <c r="Q41" s="25"/>
      <c r="R41" s="21"/>
      <c r="S41" s="23"/>
      <c r="T41" s="21"/>
      <c r="U41" s="24"/>
      <c r="V41" s="26"/>
      <c r="W41" s="21"/>
      <c r="X41" s="23" t="str">
        <f t="shared" si="3"/>
        <v/>
      </c>
      <c r="Y41" s="21"/>
      <c r="Z41" s="24"/>
      <c r="AA41" s="21"/>
      <c r="AB41" s="21"/>
      <c r="AC41" s="23" t="str">
        <f t="shared" si="4"/>
        <v/>
      </c>
      <c r="AD41" s="21"/>
      <c r="AE41" s="24"/>
      <c r="AF41" s="21"/>
      <c r="AG41" s="21"/>
      <c r="AH41" s="23" t="str">
        <f t="shared" si="5"/>
        <v/>
      </c>
      <c r="AI41" s="21"/>
      <c r="AJ41" s="24"/>
      <c r="AK41" s="21"/>
      <c r="AL41" s="21"/>
      <c r="AM41" s="23" t="str">
        <f t="shared" si="6"/>
        <v/>
      </c>
      <c r="AN41" s="21"/>
      <c r="AO41" s="24"/>
      <c r="AP41" s="21"/>
      <c r="AQ41" s="21"/>
      <c r="AR41" s="23"/>
      <c r="AS41" s="21"/>
      <c r="AT41" s="24"/>
      <c r="AU41" s="21"/>
      <c r="AV41" s="21"/>
      <c r="AW41" s="23" t="str">
        <f t="shared" si="7"/>
        <v/>
      </c>
      <c r="AX41" s="21"/>
      <c r="AY41" s="24"/>
      <c r="AZ41" s="21"/>
      <c r="BA41" s="21"/>
      <c r="BB41" s="23" t="str">
        <f t="shared" si="8"/>
        <v/>
      </c>
      <c r="BC41" s="21"/>
      <c r="BD41" s="24"/>
      <c r="BE41" s="27" t="s">
        <v>47</v>
      </c>
      <c r="BF41" s="21"/>
      <c r="BG41" s="21"/>
      <c r="BH41" s="21"/>
      <c r="BI41" s="21"/>
      <c r="BJ41" s="21"/>
      <c r="BK41" s="21"/>
      <c r="BP41" s="78"/>
      <c r="BQ41" s="78"/>
      <c r="BR41" s="78"/>
      <c r="BS41" s="78"/>
      <c r="BT41" s="78"/>
      <c r="BU41" s="78"/>
      <c r="BV41" s="78"/>
    </row>
    <row r="42" spans="1:74" s="28" customFormat="1" ht="87" customHeight="1">
      <c r="A42" s="13" t="s">
        <v>180</v>
      </c>
      <c r="B42" s="14">
        <f t="shared" ref="B42:B47" si="9">MAX(N42,S42,X42,AC42,AH42,AM42,AR42,AW42,BB42)</f>
        <v>0</v>
      </c>
      <c r="C42" s="60" t="s">
        <v>40</v>
      </c>
      <c r="D42" s="60" t="s">
        <v>41</v>
      </c>
      <c r="E42" s="15" t="str">
        <f t="shared" si="2"/>
        <v>oui</v>
      </c>
      <c r="F42" s="16" t="s">
        <v>42</v>
      </c>
      <c r="G42" s="17" t="s">
        <v>223</v>
      </c>
      <c r="H42" s="17" t="s">
        <v>224</v>
      </c>
      <c r="I42" s="99" t="s">
        <v>225</v>
      </c>
      <c r="J42" s="20" t="s">
        <v>226</v>
      </c>
      <c r="K42" s="21"/>
      <c r="L42" s="21"/>
      <c r="M42" s="22"/>
      <c r="N42" s="23"/>
      <c r="O42" s="21"/>
      <c r="P42" s="24"/>
      <c r="Q42" s="25"/>
      <c r="R42" s="21"/>
      <c r="S42" s="23"/>
      <c r="T42" s="21"/>
      <c r="U42" s="24"/>
      <c r="V42" s="26"/>
      <c r="W42" s="21"/>
      <c r="X42" s="23" t="str">
        <f t="shared" si="3"/>
        <v/>
      </c>
      <c r="Y42" s="21"/>
      <c r="Z42" s="24"/>
      <c r="AA42" s="21"/>
      <c r="AB42" s="21"/>
      <c r="AC42" s="23" t="str">
        <f t="shared" si="4"/>
        <v/>
      </c>
      <c r="AD42" s="21"/>
      <c r="AE42" s="24"/>
      <c r="AF42" s="21"/>
      <c r="AG42" s="21"/>
      <c r="AH42" s="23" t="str">
        <f t="shared" si="5"/>
        <v/>
      </c>
      <c r="AI42" s="21"/>
      <c r="AJ42" s="24"/>
      <c r="AK42" s="21"/>
      <c r="AL42" s="21"/>
      <c r="AM42" s="23" t="str">
        <f t="shared" si="6"/>
        <v/>
      </c>
      <c r="AN42" s="21"/>
      <c r="AO42" s="24"/>
      <c r="AP42" s="21"/>
      <c r="AQ42" s="21"/>
      <c r="AR42" s="23"/>
      <c r="AS42" s="21"/>
      <c r="AT42" s="24"/>
      <c r="AU42" s="21"/>
      <c r="AV42" s="21"/>
      <c r="AW42" s="23" t="str">
        <f t="shared" si="7"/>
        <v/>
      </c>
      <c r="AX42" s="21"/>
      <c r="AY42" s="24"/>
      <c r="AZ42" s="21"/>
      <c r="BA42" s="21"/>
      <c r="BB42" s="23" t="str">
        <f t="shared" si="8"/>
        <v/>
      </c>
      <c r="BC42" s="21"/>
      <c r="BD42" s="24"/>
      <c r="BE42" s="27" t="s">
        <v>47</v>
      </c>
      <c r="BF42" s="21"/>
      <c r="BG42" s="21"/>
      <c r="BH42" s="21"/>
      <c r="BI42" s="21"/>
      <c r="BJ42" s="21"/>
      <c r="BK42" s="21"/>
    </row>
    <row r="43" spans="1:74" s="44" customFormat="1" ht="69">
      <c r="A43" s="13" t="s">
        <v>180</v>
      </c>
      <c r="B43" s="14">
        <f t="shared" si="9"/>
        <v>0</v>
      </c>
      <c r="C43" s="60" t="s">
        <v>40</v>
      </c>
      <c r="D43" s="60" t="s">
        <v>41</v>
      </c>
      <c r="E43" s="15" t="str">
        <f t="shared" si="2"/>
        <v>oui</v>
      </c>
      <c r="F43" s="16" t="s">
        <v>42</v>
      </c>
      <c r="G43" s="17" t="s">
        <v>227</v>
      </c>
      <c r="H43" s="27" t="s">
        <v>228</v>
      </c>
      <c r="I43" s="99" t="s">
        <v>229</v>
      </c>
      <c r="J43" s="20" t="s">
        <v>230</v>
      </c>
      <c r="K43" s="21"/>
      <c r="L43" s="21"/>
      <c r="M43" s="22"/>
      <c r="N43" s="23"/>
      <c r="O43" s="21"/>
      <c r="P43" s="24"/>
      <c r="Q43" s="25"/>
      <c r="R43" s="21"/>
      <c r="S43" s="23"/>
      <c r="T43" s="21"/>
      <c r="U43" s="24"/>
      <c r="V43" s="26"/>
      <c r="W43" s="21"/>
      <c r="X43" s="23" t="str">
        <f t="shared" si="3"/>
        <v/>
      </c>
      <c r="Y43" s="21"/>
      <c r="Z43" s="24"/>
      <c r="AA43" s="21"/>
      <c r="AB43" s="21"/>
      <c r="AC43" s="23" t="str">
        <f t="shared" si="4"/>
        <v/>
      </c>
      <c r="AD43" s="21"/>
      <c r="AE43" s="24"/>
      <c r="AF43" s="21"/>
      <c r="AG43" s="21"/>
      <c r="AH43" s="23" t="str">
        <f t="shared" si="5"/>
        <v/>
      </c>
      <c r="AI43" s="21"/>
      <c r="AJ43" s="24"/>
      <c r="AK43" s="21"/>
      <c r="AL43" s="21"/>
      <c r="AM43" s="23" t="str">
        <f t="shared" si="6"/>
        <v/>
      </c>
      <c r="AN43" s="21"/>
      <c r="AO43" s="24"/>
      <c r="AP43" s="21"/>
      <c r="AQ43" s="21"/>
      <c r="AR43" s="23"/>
      <c r="AS43" s="21"/>
      <c r="AT43" s="24"/>
      <c r="AU43" s="21"/>
      <c r="AV43" s="21"/>
      <c r="AW43" s="23" t="str">
        <f t="shared" si="7"/>
        <v/>
      </c>
      <c r="AX43" s="21"/>
      <c r="AY43" s="24"/>
      <c r="AZ43" s="21"/>
      <c r="BA43" s="21"/>
      <c r="BB43" s="23" t="str">
        <f t="shared" si="8"/>
        <v/>
      </c>
      <c r="BC43" s="21"/>
      <c r="BD43" s="24"/>
      <c r="BE43" s="27" t="s">
        <v>47</v>
      </c>
      <c r="BF43" s="21"/>
      <c r="BG43" s="21"/>
      <c r="BH43" s="21"/>
      <c r="BI43" s="21"/>
      <c r="BJ43" s="21"/>
      <c r="BK43" s="21"/>
      <c r="BL43" s="28"/>
      <c r="BM43" s="28"/>
      <c r="BN43" s="28"/>
      <c r="BO43" s="28"/>
      <c r="BP43" s="78"/>
      <c r="BQ43" s="78"/>
      <c r="BR43" s="78"/>
      <c r="BS43" s="78"/>
      <c r="BT43" s="78"/>
      <c r="BU43" s="78"/>
      <c r="BV43" s="78"/>
    </row>
    <row r="44" spans="1:74" s="44" customFormat="1" ht="52.8">
      <c r="A44" s="13" t="s">
        <v>180</v>
      </c>
      <c r="B44" s="14">
        <f t="shared" si="9"/>
        <v>0</v>
      </c>
      <c r="C44" s="60" t="s">
        <v>40</v>
      </c>
      <c r="D44" s="60" t="s">
        <v>41</v>
      </c>
      <c r="E44" s="15" t="str">
        <f t="shared" si="2"/>
        <v>oui</v>
      </c>
      <c r="F44" s="16" t="s">
        <v>42</v>
      </c>
      <c r="G44" s="17" t="s">
        <v>231</v>
      </c>
      <c r="H44" s="27" t="s">
        <v>232</v>
      </c>
      <c r="I44" s="99" t="s">
        <v>233</v>
      </c>
      <c r="J44" s="20" t="s">
        <v>234</v>
      </c>
      <c r="K44" s="21"/>
      <c r="L44" s="21"/>
      <c r="M44" s="22"/>
      <c r="N44" s="23"/>
      <c r="O44" s="21"/>
      <c r="P44" s="24"/>
      <c r="Q44" s="25"/>
      <c r="R44" s="21"/>
      <c r="S44" s="23"/>
      <c r="T44" s="21"/>
      <c r="U44" s="24"/>
      <c r="V44" s="26"/>
      <c r="W44" s="21"/>
      <c r="X44" s="23" t="str">
        <f t="shared" si="3"/>
        <v/>
      </c>
      <c r="Y44" s="21"/>
      <c r="Z44" s="24"/>
      <c r="AA44" s="21"/>
      <c r="AB44" s="21"/>
      <c r="AC44" s="23" t="str">
        <f t="shared" si="4"/>
        <v/>
      </c>
      <c r="AD44" s="21"/>
      <c r="AE44" s="24"/>
      <c r="AF44" s="21"/>
      <c r="AG44" s="21"/>
      <c r="AH44" s="23" t="str">
        <f t="shared" si="5"/>
        <v/>
      </c>
      <c r="AI44" s="21"/>
      <c r="AJ44" s="24"/>
      <c r="AK44" s="21"/>
      <c r="AL44" s="21"/>
      <c r="AM44" s="23" t="str">
        <f t="shared" si="6"/>
        <v/>
      </c>
      <c r="AN44" s="21"/>
      <c r="AO44" s="24"/>
      <c r="AP44" s="21"/>
      <c r="AQ44" s="21"/>
      <c r="AR44" s="23"/>
      <c r="AS44" s="21"/>
      <c r="AT44" s="24"/>
      <c r="AU44" s="21"/>
      <c r="AV44" s="21"/>
      <c r="AW44" s="23" t="str">
        <f t="shared" si="7"/>
        <v/>
      </c>
      <c r="AX44" s="21"/>
      <c r="AY44" s="24"/>
      <c r="AZ44" s="21"/>
      <c r="BA44" s="21"/>
      <c r="BB44" s="23" t="str">
        <f t="shared" si="8"/>
        <v/>
      </c>
      <c r="BC44" s="21"/>
      <c r="BD44" s="24"/>
      <c r="BE44" s="27" t="s">
        <v>47</v>
      </c>
      <c r="BF44" s="21"/>
      <c r="BG44" s="21"/>
      <c r="BH44" s="21"/>
      <c r="BI44" s="21"/>
      <c r="BJ44" s="21"/>
      <c r="BK44" s="21"/>
      <c r="BL44" s="28"/>
      <c r="BM44" s="28"/>
      <c r="BN44" s="28"/>
      <c r="BO44" s="28"/>
      <c r="BP44" s="78"/>
      <c r="BQ44" s="78"/>
      <c r="BR44" s="78"/>
      <c r="BS44" s="78"/>
      <c r="BT44" s="78"/>
      <c r="BU44" s="78"/>
      <c r="BV44" s="78"/>
    </row>
    <row r="45" spans="1:74" s="44" customFormat="1" ht="64.5" customHeight="1">
      <c r="A45" s="13" t="s">
        <v>180</v>
      </c>
      <c r="B45" s="14">
        <f t="shared" si="9"/>
        <v>0</v>
      </c>
      <c r="C45" s="60" t="s">
        <v>40</v>
      </c>
      <c r="D45" s="60" t="s">
        <v>41</v>
      </c>
      <c r="E45" s="15" t="str">
        <f t="shared" si="2"/>
        <v>oui</v>
      </c>
      <c r="F45" s="16" t="s">
        <v>42</v>
      </c>
      <c r="G45" s="17" t="s">
        <v>235</v>
      </c>
      <c r="H45" s="27" t="s">
        <v>236</v>
      </c>
      <c r="I45" s="99" t="s">
        <v>237</v>
      </c>
      <c r="J45" s="20" t="s">
        <v>238</v>
      </c>
      <c r="K45" s="21"/>
      <c r="L45" s="21"/>
      <c r="M45" s="22"/>
      <c r="N45" s="23"/>
      <c r="O45" s="21"/>
      <c r="P45" s="24"/>
      <c r="Q45" s="25"/>
      <c r="R45" s="21"/>
      <c r="S45" s="23"/>
      <c r="T45" s="21"/>
      <c r="U45" s="24"/>
      <c r="V45" s="26"/>
      <c r="W45" s="21"/>
      <c r="X45" s="23" t="str">
        <f t="shared" si="3"/>
        <v/>
      </c>
      <c r="Y45" s="21"/>
      <c r="Z45" s="24"/>
      <c r="AA45" s="21"/>
      <c r="AB45" s="21"/>
      <c r="AC45" s="23" t="str">
        <f t="shared" si="4"/>
        <v/>
      </c>
      <c r="AD45" s="21"/>
      <c r="AE45" s="24"/>
      <c r="AF45" s="21"/>
      <c r="AG45" s="21"/>
      <c r="AH45" s="23" t="str">
        <f t="shared" si="5"/>
        <v/>
      </c>
      <c r="AI45" s="21"/>
      <c r="AJ45" s="24"/>
      <c r="AK45" s="21"/>
      <c r="AL45" s="21"/>
      <c r="AM45" s="23" t="str">
        <f t="shared" si="6"/>
        <v/>
      </c>
      <c r="AN45" s="21"/>
      <c r="AO45" s="24"/>
      <c r="AP45" s="21"/>
      <c r="AQ45" s="21"/>
      <c r="AR45" s="23"/>
      <c r="AS45" s="21"/>
      <c r="AT45" s="24"/>
      <c r="AU45" s="21"/>
      <c r="AV45" s="21"/>
      <c r="AW45" s="23" t="str">
        <f t="shared" si="7"/>
        <v/>
      </c>
      <c r="AX45" s="21"/>
      <c r="AY45" s="24"/>
      <c r="AZ45" s="21"/>
      <c r="BA45" s="21"/>
      <c r="BB45" s="23" t="str">
        <f t="shared" si="8"/>
        <v/>
      </c>
      <c r="BC45" s="21"/>
      <c r="BD45" s="24"/>
      <c r="BE45" s="27" t="s">
        <v>47</v>
      </c>
      <c r="BF45" s="21"/>
      <c r="BG45" s="21"/>
      <c r="BH45" s="21"/>
      <c r="BI45" s="21"/>
      <c r="BJ45" s="21"/>
      <c r="BK45" s="21"/>
      <c r="BL45" s="28"/>
      <c r="BM45" s="28"/>
      <c r="BN45" s="28"/>
      <c r="BO45" s="28"/>
      <c r="BP45" s="78"/>
      <c r="BQ45" s="78"/>
      <c r="BR45" s="78"/>
      <c r="BS45" s="78"/>
      <c r="BT45" s="78"/>
      <c r="BU45" s="78"/>
      <c r="BV45" s="78"/>
    </row>
    <row r="46" spans="1:74" s="28" customFormat="1" ht="50.1" customHeight="1">
      <c r="A46" s="13" t="s">
        <v>180</v>
      </c>
      <c r="B46" s="14">
        <f t="shared" si="9"/>
        <v>0</v>
      </c>
      <c r="C46" s="60" t="s">
        <v>40</v>
      </c>
      <c r="D46" s="60" t="s">
        <v>41</v>
      </c>
      <c r="E46" s="15" t="str">
        <f t="shared" si="2"/>
        <v>oui</v>
      </c>
      <c r="F46" s="16" t="s">
        <v>42</v>
      </c>
      <c r="G46" s="17" t="s">
        <v>239</v>
      </c>
      <c r="H46" s="27" t="s">
        <v>240</v>
      </c>
      <c r="I46" s="99" t="s">
        <v>241</v>
      </c>
      <c r="J46" s="20" t="s">
        <v>242</v>
      </c>
      <c r="K46" s="21"/>
      <c r="L46" s="21"/>
      <c r="M46" s="22"/>
      <c r="N46" s="23"/>
      <c r="O46" s="21"/>
      <c r="P46" s="24"/>
      <c r="Q46" s="25"/>
      <c r="R46" s="21"/>
      <c r="S46" s="23"/>
      <c r="T46" s="21"/>
      <c r="U46" s="24"/>
      <c r="V46" s="26"/>
      <c r="W46" s="21"/>
      <c r="X46" s="23" t="str">
        <f t="shared" si="3"/>
        <v/>
      </c>
      <c r="Y46" s="21"/>
      <c r="Z46" s="24"/>
      <c r="AA46" s="21"/>
      <c r="AB46" s="21"/>
      <c r="AC46" s="23" t="str">
        <f t="shared" si="4"/>
        <v/>
      </c>
      <c r="AD46" s="21"/>
      <c r="AE46" s="24"/>
      <c r="AF46" s="21"/>
      <c r="AG46" s="21"/>
      <c r="AH46" s="23" t="str">
        <f t="shared" si="5"/>
        <v/>
      </c>
      <c r="AI46" s="21"/>
      <c r="AJ46" s="24"/>
      <c r="AK46" s="21"/>
      <c r="AL46" s="21"/>
      <c r="AM46" s="23" t="str">
        <f t="shared" si="6"/>
        <v/>
      </c>
      <c r="AN46" s="21"/>
      <c r="AO46" s="24"/>
      <c r="AP46" s="21"/>
      <c r="AQ46" s="21"/>
      <c r="AR46" s="23"/>
      <c r="AS46" s="21"/>
      <c r="AT46" s="24"/>
      <c r="AU46" s="21"/>
      <c r="AV46" s="21"/>
      <c r="AW46" s="23" t="str">
        <f t="shared" si="7"/>
        <v/>
      </c>
      <c r="AX46" s="21"/>
      <c r="AY46" s="24"/>
      <c r="AZ46" s="21"/>
      <c r="BA46" s="21"/>
      <c r="BB46" s="23" t="str">
        <f t="shared" si="8"/>
        <v/>
      </c>
      <c r="BC46" s="21"/>
      <c r="BD46" s="24"/>
      <c r="BE46" s="27" t="s">
        <v>47</v>
      </c>
      <c r="BF46" s="21"/>
      <c r="BG46" s="21"/>
      <c r="BH46" s="21"/>
      <c r="BI46" s="21"/>
      <c r="BJ46" s="21"/>
      <c r="BK46" s="21"/>
    </row>
    <row r="47" spans="1:74" s="44" customFormat="1" ht="50.1" customHeight="1">
      <c r="A47" s="13" t="s">
        <v>180</v>
      </c>
      <c r="B47" s="14">
        <f t="shared" si="9"/>
        <v>0</v>
      </c>
      <c r="C47" s="60" t="s">
        <v>40</v>
      </c>
      <c r="D47" s="60" t="s">
        <v>41</v>
      </c>
      <c r="E47" s="15" t="str">
        <f t="shared" si="2"/>
        <v>oui</v>
      </c>
      <c r="F47" s="16" t="s">
        <v>42</v>
      </c>
      <c r="G47" s="17" t="s">
        <v>243</v>
      </c>
      <c r="H47" s="27" t="s">
        <v>244</v>
      </c>
      <c r="I47" s="99" t="s">
        <v>245</v>
      </c>
      <c r="J47" s="20" t="s">
        <v>246</v>
      </c>
      <c r="K47" s="21"/>
      <c r="L47" s="21"/>
      <c r="M47" s="22"/>
      <c r="N47" s="23"/>
      <c r="O47" s="21"/>
      <c r="P47" s="24"/>
      <c r="Q47" s="25"/>
      <c r="R47" s="21"/>
      <c r="S47" s="23"/>
      <c r="T47" s="21"/>
      <c r="U47" s="24"/>
      <c r="V47" s="26"/>
      <c r="W47" s="21"/>
      <c r="X47" s="23" t="str">
        <f t="shared" si="3"/>
        <v/>
      </c>
      <c r="Y47" s="21"/>
      <c r="Z47" s="24"/>
      <c r="AA47" s="21"/>
      <c r="AB47" s="21"/>
      <c r="AC47" s="23" t="str">
        <f t="shared" si="4"/>
        <v/>
      </c>
      <c r="AD47" s="21"/>
      <c r="AE47" s="24"/>
      <c r="AF47" s="21"/>
      <c r="AG47" s="21"/>
      <c r="AH47" s="23" t="str">
        <f t="shared" si="5"/>
        <v/>
      </c>
      <c r="AI47" s="21"/>
      <c r="AJ47" s="24"/>
      <c r="AK47" s="21"/>
      <c r="AL47" s="21"/>
      <c r="AM47" s="23" t="str">
        <f t="shared" si="6"/>
        <v/>
      </c>
      <c r="AN47" s="21"/>
      <c r="AO47" s="24"/>
      <c r="AP47" s="21"/>
      <c r="AQ47" s="21"/>
      <c r="AR47" s="23"/>
      <c r="AS47" s="21"/>
      <c r="AT47" s="24"/>
      <c r="AU47" s="21"/>
      <c r="AV47" s="21"/>
      <c r="AW47" s="23" t="str">
        <f t="shared" si="7"/>
        <v/>
      </c>
      <c r="AX47" s="21"/>
      <c r="AY47" s="24"/>
      <c r="AZ47" s="21"/>
      <c r="BA47" s="21"/>
      <c r="BB47" s="23" t="str">
        <f t="shared" si="8"/>
        <v/>
      </c>
      <c r="BC47" s="21"/>
      <c r="BD47" s="24"/>
      <c r="BE47" s="27" t="s">
        <v>47</v>
      </c>
      <c r="BF47" s="21"/>
      <c r="BG47" s="21"/>
      <c r="BH47" s="21"/>
      <c r="BI47" s="21"/>
      <c r="BJ47" s="21"/>
      <c r="BK47" s="21"/>
      <c r="BL47" s="28"/>
      <c r="BM47" s="28"/>
      <c r="BN47" s="28"/>
      <c r="BO47" s="28"/>
      <c r="BP47" s="78"/>
      <c r="BQ47" s="78"/>
      <c r="BR47" s="78"/>
      <c r="BS47" s="78"/>
      <c r="BT47" s="78"/>
      <c r="BU47" s="78"/>
      <c r="BV47" s="78"/>
    </row>
    <row r="48" spans="1:74" s="28" customFormat="1" ht="50.1" customHeight="1">
      <c r="A48" s="13" t="s">
        <v>180</v>
      </c>
      <c r="B48" s="14">
        <f>MAX(M48,R48,W48,AB48,AG48,AL48,AQ48,AV48,BA48)</f>
        <v>0</v>
      </c>
      <c r="C48" s="60" t="s">
        <v>40</v>
      </c>
      <c r="D48" s="60" t="s">
        <v>41</v>
      </c>
      <c r="E48" s="15" t="str">
        <f t="shared" si="2"/>
        <v>oui</v>
      </c>
      <c r="F48" s="16" t="s">
        <v>42</v>
      </c>
      <c r="G48" s="17" t="s">
        <v>247</v>
      </c>
      <c r="H48" s="17" t="s">
        <v>248</v>
      </c>
      <c r="I48" s="99" t="s">
        <v>249</v>
      </c>
      <c r="J48" s="20" t="s">
        <v>250</v>
      </c>
      <c r="K48" s="21"/>
      <c r="L48" s="21"/>
      <c r="M48" s="22"/>
      <c r="N48" s="23"/>
      <c r="O48" s="21"/>
      <c r="P48" s="24"/>
      <c r="Q48" s="25"/>
      <c r="R48" s="21"/>
      <c r="S48" s="23"/>
      <c r="T48" s="21"/>
      <c r="U48" s="24"/>
      <c r="V48" s="26"/>
      <c r="W48" s="21"/>
      <c r="X48" s="23" t="str">
        <f t="shared" si="3"/>
        <v/>
      </c>
      <c r="Y48" s="21"/>
      <c r="Z48" s="24"/>
      <c r="AA48" s="21"/>
      <c r="AB48" s="21"/>
      <c r="AC48" s="23" t="str">
        <f t="shared" si="4"/>
        <v/>
      </c>
      <c r="AD48" s="21"/>
      <c r="AE48" s="24"/>
      <c r="AF48" s="21"/>
      <c r="AG48" s="21"/>
      <c r="AH48" s="23" t="str">
        <f t="shared" si="5"/>
        <v/>
      </c>
      <c r="AI48" s="21"/>
      <c r="AJ48" s="24"/>
      <c r="AK48" s="21"/>
      <c r="AL48" s="21"/>
      <c r="AM48" s="23" t="str">
        <f t="shared" si="6"/>
        <v/>
      </c>
      <c r="AN48" s="21"/>
      <c r="AO48" s="24"/>
      <c r="AP48" s="21"/>
      <c r="AQ48" s="21"/>
      <c r="AR48" s="23"/>
      <c r="AS48" s="21"/>
      <c r="AT48" s="24"/>
      <c r="AU48" s="21"/>
      <c r="AV48" s="21"/>
      <c r="AW48" s="23" t="str">
        <f t="shared" si="7"/>
        <v/>
      </c>
      <c r="AX48" s="21"/>
      <c r="AY48" s="24"/>
      <c r="AZ48" s="21"/>
      <c r="BA48" s="21"/>
      <c r="BB48" s="23" t="str">
        <f t="shared" si="8"/>
        <v/>
      </c>
      <c r="BC48" s="21"/>
      <c r="BD48" s="24"/>
      <c r="BE48" s="27" t="s">
        <v>47</v>
      </c>
      <c r="BF48" s="21"/>
      <c r="BG48" s="21"/>
      <c r="BH48" s="21"/>
      <c r="BI48" s="21"/>
      <c r="BJ48" s="21"/>
      <c r="BK48" s="21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</row>
    <row r="49" spans="1:74" s="28" customFormat="1" ht="87.75" customHeight="1">
      <c r="A49" s="13" t="s">
        <v>180</v>
      </c>
      <c r="B49" s="14">
        <f t="shared" ref="B49:B59" si="10">MAX(N49,S49,X49,AC49,AH49,AM49,AR49,AW49,BB49)</f>
        <v>0</v>
      </c>
      <c r="C49" s="60" t="s">
        <v>40</v>
      </c>
      <c r="D49" s="60" t="s">
        <v>41</v>
      </c>
      <c r="E49" s="15" t="str">
        <f t="shared" si="2"/>
        <v>oui</v>
      </c>
      <c r="F49" s="16" t="s">
        <v>42</v>
      </c>
      <c r="G49" s="17" t="s">
        <v>251</v>
      </c>
      <c r="H49" s="17" t="s">
        <v>252</v>
      </c>
      <c r="I49" s="99" t="s">
        <v>209</v>
      </c>
      <c r="J49" s="20" t="s">
        <v>253</v>
      </c>
      <c r="K49" s="21"/>
      <c r="L49" s="21"/>
      <c r="M49" s="22"/>
      <c r="N49" s="23"/>
      <c r="O49" s="21"/>
      <c r="P49" s="24"/>
      <c r="Q49" s="25"/>
      <c r="R49" s="21"/>
      <c r="S49" s="23"/>
      <c r="T49" s="21"/>
      <c r="U49" s="24"/>
      <c r="V49" s="26"/>
      <c r="W49" s="21"/>
      <c r="X49" s="23" t="str">
        <f t="shared" si="3"/>
        <v/>
      </c>
      <c r="Y49" s="21"/>
      <c r="Z49" s="24"/>
      <c r="AA49" s="21"/>
      <c r="AB49" s="21"/>
      <c r="AC49" s="23" t="str">
        <f t="shared" si="4"/>
        <v/>
      </c>
      <c r="AD49" s="21"/>
      <c r="AE49" s="24"/>
      <c r="AF49" s="21"/>
      <c r="AG49" s="21"/>
      <c r="AH49" s="23" t="str">
        <f t="shared" si="5"/>
        <v/>
      </c>
      <c r="AI49" s="21"/>
      <c r="AJ49" s="24"/>
      <c r="AK49" s="21"/>
      <c r="AL49" s="21"/>
      <c r="AM49" s="23" t="str">
        <f t="shared" si="6"/>
        <v/>
      </c>
      <c r="AN49" s="21"/>
      <c r="AO49" s="24"/>
      <c r="AP49" s="21"/>
      <c r="AQ49" s="21"/>
      <c r="AR49" s="23"/>
      <c r="AS49" s="21"/>
      <c r="AT49" s="24"/>
      <c r="AU49" s="21"/>
      <c r="AV49" s="21"/>
      <c r="AW49" s="23" t="str">
        <f t="shared" si="7"/>
        <v/>
      </c>
      <c r="AX49" s="21"/>
      <c r="AY49" s="24"/>
      <c r="AZ49" s="21"/>
      <c r="BA49" s="21"/>
      <c r="BB49" s="23" t="str">
        <f t="shared" si="8"/>
        <v/>
      </c>
      <c r="BC49" s="21"/>
      <c r="BD49" s="24"/>
      <c r="BE49" s="27" t="s">
        <v>47</v>
      </c>
      <c r="BF49" s="21"/>
      <c r="BG49" s="21"/>
      <c r="BH49" s="21"/>
      <c r="BI49" s="21"/>
      <c r="BJ49" s="21"/>
      <c r="BK49" s="21"/>
    </row>
    <row r="50" spans="1:74" s="44" customFormat="1" ht="69.75" customHeight="1">
      <c r="A50" s="13" t="s">
        <v>180</v>
      </c>
      <c r="B50" s="14">
        <f t="shared" si="10"/>
        <v>0</v>
      </c>
      <c r="C50" s="60" t="s">
        <v>40</v>
      </c>
      <c r="D50" s="60" t="s">
        <v>41</v>
      </c>
      <c r="E50" s="15" t="str">
        <f t="shared" si="2"/>
        <v>oui</v>
      </c>
      <c r="F50" s="16" t="s">
        <v>42</v>
      </c>
      <c r="G50" s="17" t="s">
        <v>254</v>
      </c>
      <c r="H50" s="27" t="s">
        <v>255</v>
      </c>
      <c r="I50" s="99" t="s">
        <v>256</v>
      </c>
      <c r="J50" s="20" t="s">
        <v>257</v>
      </c>
      <c r="K50" s="21"/>
      <c r="L50" s="21"/>
      <c r="M50" s="22"/>
      <c r="N50" s="23"/>
      <c r="O50" s="21"/>
      <c r="P50" s="24"/>
      <c r="Q50" s="25"/>
      <c r="R50" s="21"/>
      <c r="S50" s="23"/>
      <c r="T50" s="21"/>
      <c r="U50" s="24"/>
      <c r="V50" s="26"/>
      <c r="W50" s="21"/>
      <c r="X50" s="23" t="str">
        <f t="shared" si="3"/>
        <v/>
      </c>
      <c r="Y50" s="21"/>
      <c r="Z50" s="24"/>
      <c r="AA50" s="21"/>
      <c r="AB50" s="21"/>
      <c r="AC50" s="23" t="str">
        <f t="shared" si="4"/>
        <v/>
      </c>
      <c r="AD50" s="21"/>
      <c r="AE50" s="24"/>
      <c r="AF50" s="21"/>
      <c r="AG50" s="21"/>
      <c r="AH50" s="23" t="str">
        <f t="shared" si="5"/>
        <v/>
      </c>
      <c r="AI50" s="21"/>
      <c r="AJ50" s="24"/>
      <c r="AK50" s="21"/>
      <c r="AL50" s="21"/>
      <c r="AM50" s="23" t="str">
        <f t="shared" si="6"/>
        <v/>
      </c>
      <c r="AN50" s="21"/>
      <c r="AO50" s="24"/>
      <c r="AP50" s="21"/>
      <c r="AQ50" s="21"/>
      <c r="AR50" s="23"/>
      <c r="AS50" s="21"/>
      <c r="AT50" s="24"/>
      <c r="AU50" s="21"/>
      <c r="AV50" s="21"/>
      <c r="AW50" s="23" t="str">
        <f t="shared" si="7"/>
        <v/>
      </c>
      <c r="AX50" s="21"/>
      <c r="AY50" s="24"/>
      <c r="AZ50" s="21"/>
      <c r="BA50" s="21"/>
      <c r="BB50" s="23" t="str">
        <f t="shared" si="8"/>
        <v/>
      </c>
      <c r="BC50" s="21"/>
      <c r="BD50" s="24"/>
      <c r="BE50" s="27" t="s">
        <v>47</v>
      </c>
      <c r="BF50" s="21"/>
      <c r="BG50" s="21"/>
      <c r="BH50" s="21"/>
      <c r="BI50" s="21"/>
      <c r="BJ50" s="21"/>
      <c r="BK50" s="21"/>
      <c r="BL50" s="28"/>
      <c r="BM50" s="28"/>
      <c r="BN50" s="28"/>
      <c r="BO50" s="28"/>
      <c r="BP50" s="78"/>
      <c r="BQ50" s="78"/>
      <c r="BR50" s="78"/>
      <c r="BS50" s="78"/>
      <c r="BT50" s="78"/>
      <c r="BU50" s="78"/>
      <c r="BV50" s="78"/>
    </row>
    <row r="51" spans="1:74" s="44" customFormat="1" ht="96.75" customHeight="1">
      <c r="A51" s="13" t="s">
        <v>180</v>
      </c>
      <c r="B51" s="14">
        <f t="shared" si="10"/>
        <v>0</v>
      </c>
      <c r="C51" s="60" t="s">
        <v>40</v>
      </c>
      <c r="D51" s="60" t="s">
        <v>41</v>
      </c>
      <c r="E51" s="15" t="str">
        <f t="shared" si="2"/>
        <v>oui</v>
      </c>
      <c r="F51" s="16" t="s">
        <v>42</v>
      </c>
      <c r="G51" s="27" t="s">
        <v>258</v>
      </c>
      <c r="H51" s="27" t="s">
        <v>259</v>
      </c>
      <c r="I51" s="99" t="s">
        <v>260</v>
      </c>
      <c r="J51" s="20" t="s">
        <v>261</v>
      </c>
      <c r="K51" s="21"/>
      <c r="L51" s="21"/>
      <c r="M51" s="22"/>
      <c r="N51" s="23"/>
      <c r="O51" s="21"/>
      <c r="P51" s="24"/>
      <c r="Q51" s="25"/>
      <c r="R51" s="21"/>
      <c r="S51" s="23"/>
      <c r="T51" s="21"/>
      <c r="U51" s="24"/>
      <c r="V51" s="26"/>
      <c r="W51" s="21"/>
      <c r="X51" s="23" t="str">
        <f t="shared" si="3"/>
        <v/>
      </c>
      <c r="Y51" s="21"/>
      <c r="Z51" s="24"/>
      <c r="AA51" s="21"/>
      <c r="AB51" s="21"/>
      <c r="AC51" s="23" t="str">
        <f t="shared" si="4"/>
        <v/>
      </c>
      <c r="AD51" s="21"/>
      <c r="AE51" s="24"/>
      <c r="AF51" s="21"/>
      <c r="AG51" s="21"/>
      <c r="AH51" s="23" t="str">
        <f t="shared" si="5"/>
        <v/>
      </c>
      <c r="AI51" s="21"/>
      <c r="AJ51" s="24"/>
      <c r="AK51" s="21"/>
      <c r="AL51" s="21"/>
      <c r="AM51" s="23" t="str">
        <f t="shared" si="6"/>
        <v/>
      </c>
      <c r="AN51" s="21"/>
      <c r="AO51" s="24"/>
      <c r="AP51" s="21"/>
      <c r="AQ51" s="21"/>
      <c r="AR51" s="23"/>
      <c r="AS51" s="21"/>
      <c r="AT51" s="24"/>
      <c r="AU51" s="21"/>
      <c r="AV51" s="21"/>
      <c r="AW51" s="23" t="str">
        <f t="shared" si="7"/>
        <v/>
      </c>
      <c r="AX51" s="21"/>
      <c r="AY51" s="24"/>
      <c r="AZ51" s="21"/>
      <c r="BA51" s="21"/>
      <c r="BB51" s="23" t="str">
        <f t="shared" si="8"/>
        <v/>
      </c>
      <c r="BC51" s="21"/>
      <c r="BD51" s="24"/>
      <c r="BE51" s="27" t="s">
        <v>47</v>
      </c>
      <c r="BF51" s="21"/>
      <c r="BG51" s="21"/>
      <c r="BH51" s="21"/>
      <c r="BI51" s="21"/>
      <c r="BJ51" s="21"/>
      <c r="BK51" s="21"/>
      <c r="BL51" s="28"/>
      <c r="BM51" s="28"/>
      <c r="BN51" s="28"/>
      <c r="BO51" s="28"/>
      <c r="BP51" s="78"/>
      <c r="BQ51" s="78"/>
      <c r="BR51" s="78"/>
      <c r="BS51" s="78"/>
      <c r="BT51" s="78"/>
      <c r="BU51" s="78"/>
      <c r="BV51" s="78"/>
    </row>
    <row r="52" spans="1:74" s="44" customFormat="1" ht="50.1" customHeight="1">
      <c r="A52" s="13" t="s">
        <v>180</v>
      </c>
      <c r="B52" s="14">
        <f t="shared" si="10"/>
        <v>0</v>
      </c>
      <c r="C52" s="60" t="s">
        <v>40</v>
      </c>
      <c r="D52" s="60" t="s">
        <v>41</v>
      </c>
      <c r="E52" s="15" t="str">
        <f t="shared" si="2"/>
        <v>oui</v>
      </c>
      <c r="F52" s="16" t="s">
        <v>42</v>
      </c>
      <c r="G52" s="29" t="s">
        <v>135</v>
      </c>
      <c r="H52" s="29" t="s">
        <v>136</v>
      </c>
      <c r="I52" s="93" t="s">
        <v>262</v>
      </c>
      <c r="J52" s="20" t="s">
        <v>263</v>
      </c>
      <c r="K52" s="21"/>
      <c r="L52" s="21"/>
      <c r="M52" s="22"/>
      <c r="N52" s="23"/>
      <c r="O52" s="21"/>
      <c r="P52" s="24"/>
      <c r="Q52" s="25"/>
      <c r="R52" s="21"/>
      <c r="S52" s="23"/>
      <c r="T52" s="21"/>
      <c r="U52" s="24"/>
      <c r="V52" s="26"/>
      <c r="W52" s="21"/>
      <c r="X52" s="23" t="str">
        <f t="shared" si="3"/>
        <v/>
      </c>
      <c r="Y52" s="21"/>
      <c r="Z52" s="24"/>
      <c r="AA52" s="21"/>
      <c r="AB52" s="21"/>
      <c r="AC52" s="23" t="str">
        <f t="shared" si="4"/>
        <v/>
      </c>
      <c r="AD52" s="21"/>
      <c r="AE52" s="24"/>
      <c r="AF52" s="21"/>
      <c r="AG52" s="21"/>
      <c r="AH52" s="23" t="str">
        <f t="shared" si="5"/>
        <v/>
      </c>
      <c r="AI52" s="21"/>
      <c r="AJ52" s="24"/>
      <c r="AK52" s="21"/>
      <c r="AL52" s="21"/>
      <c r="AM52" s="23" t="str">
        <f t="shared" si="6"/>
        <v/>
      </c>
      <c r="AN52" s="21"/>
      <c r="AO52" s="24"/>
      <c r="AP52" s="21"/>
      <c r="AQ52" s="21"/>
      <c r="AR52" s="23"/>
      <c r="AS52" s="21"/>
      <c r="AT52" s="24"/>
      <c r="AU52" s="21"/>
      <c r="AV52" s="21"/>
      <c r="AW52" s="23" t="str">
        <f t="shared" si="7"/>
        <v/>
      </c>
      <c r="AX52" s="21"/>
      <c r="AY52" s="24"/>
      <c r="AZ52" s="21"/>
      <c r="BA52" s="21"/>
      <c r="BB52" s="23" t="str">
        <f t="shared" si="8"/>
        <v/>
      </c>
      <c r="BC52" s="21"/>
      <c r="BD52" s="24"/>
      <c r="BE52" s="27" t="s">
        <v>47</v>
      </c>
      <c r="BF52" s="21"/>
      <c r="BG52" s="21"/>
      <c r="BH52" s="21"/>
      <c r="BI52" s="21"/>
      <c r="BJ52" s="21"/>
      <c r="BK52" s="21"/>
      <c r="BL52" s="45"/>
      <c r="BM52" s="45"/>
      <c r="BN52" s="45"/>
      <c r="BO52" s="45"/>
      <c r="BP52" s="101"/>
      <c r="BQ52" s="101"/>
      <c r="BR52" s="101"/>
      <c r="BS52" s="101"/>
      <c r="BT52" s="101"/>
      <c r="BU52" s="101"/>
      <c r="BV52" s="101"/>
    </row>
    <row r="53" spans="1:74" s="103" customFormat="1" ht="50.1" customHeight="1">
      <c r="A53" s="13" t="s">
        <v>180</v>
      </c>
      <c r="B53" s="14">
        <f t="shared" si="10"/>
        <v>0</v>
      </c>
      <c r="C53" s="60" t="s">
        <v>40</v>
      </c>
      <c r="D53" s="60" t="s">
        <v>41</v>
      </c>
      <c r="E53" s="15" t="str">
        <f t="shared" si="2"/>
        <v>oui</v>
      </c>
      <c r="F53" s="16" t="s">
        <v>42</v>
      </c>
      <c r="G53" s="29" t="s">
        <v>169</v>
      </c>
      <c r="H53" s="102" t="s">
        <v>170</v>
      </c>
      <c r="I53" s="17" t="s">
        <v>264</v>
      </c>
      <c r="J53" s="20" t="s">
        <v>101</v>
      </c>
      <c r="K53" s="21"/>
      <c r="L53" s="21"/>
      <c r="M53" s="22"/>
      <c r="N53" s="23"/>
      <c r="O53" s="21"/>
      <c r="P53" s="24"/>
      <c r="Q53" s="25"/>
      <c r="R53" s="21"/>
      <c r="S53" s="23"/>
      <c r="T53" s="21"/>
      <c r="U53" s="24"/>
      <c r="V53" s="26"/>
      <c r="W53" s="21"/>
      <c r="X53" s="23" t="str">
        <f t="shared" si="3"/>
        <v/>
      </c>
      <c r="Y53" s="21"/>
      <c r="Z53" s="24"/>
      <c r="AA53" s="21"/>
      <c r="AB53" s="21"/>
      <c r="AC53" s="23" t="str">
        <f t="shared" si="4"/>
        <v/>
      </c>
      <c r="AD53" s="21"/>
      <c r="AE53" s="24"/>
      <c r="AF53" s="21"/>
      <c r="AG53" s="21"/>
      <c r="AH53" s="23" t="str">
        <f t="shared" si="5"/>
        <v/>
      </c>
      <c r="AI53" s="21"/>
      <c r="AJ53" s="24"/>
      <c r="AK53" s="21"/>
      <c r="AL53" s="21"/>
      <c r="AM53" s="23" t="str">
        <f t="shared" si="6"/>
        <v/>
      </c>
      <c r="AN53" s="21"/>
      <c r="AO53" s="24"/>
      <c r="AP53" s="21"/>
      <c r="AQ53" s="21"/>
      <c r="AR53" s="23"/>
      <c r="AS53" s="21"/>
      <c r="AT53" s="24"/>
      <c r="AU53" s="21"/>
      <c r="AV53" s="21"/>
      <c r="AW53" s="23" t="str">
        <f t="shared" si="7"/>
        <v/>
      </c>
      <c r="AX53" s="21"/>
      <c r="AY53" s="24"/>
      <c r="AZ53" s="21"/>
      <c r="BA53" s="21"/>
      <c r="BB53" s="23" t="str">
        <f t="shared" si="8"/>
        <v/>
      </c>
      <c r="BC53" s="21"/>
      <c r="BD53" s="24"/>
      <c r="BE53" s="27" t="s">
        <v>47</v>
      </c>
      <c r="BF53" s="21"/>
      <c r="BG53" s="21"/>
      <c r="BH53" s="21"/>
      <c r="BI53" s="21"/>
      <c r="BJ53" s="21"/>
      <c r="BK53" s="21"/>
      <c r="BL53" s="28"/>
      <c r="BM53" s="28"/>
      <c r="BN53" s="28"/>
      <c r="BO53" s="28"/>
      <c r="BP53" s="78"/>
      <c r="BQ53" s="78"/>
      <c r="BR53" s="78"/>
      <c r="BS53" s="78"/>
      <c r="BT53" s="78"/>
      <c r="BU53" s="78"/>
      <c r="BV53" s="78"/>
    </row>
    <row r="54" spans="1:74" s="44" customFormat="1" ht="69.75" customHeight="1">
      <c r="A54" s="13" t="s">
        <v>180</v>
      </c>
      <c r="B54" s="14">
        <f t="shared" si="10"/>
        <v>0</v>
      </c>
      <c r="C54" s="60" t="s">
        <v>40</v>
      </c>
      <c r="D54" s="60" t="s">
        <v>41</v>
      </c>
      <c r="E54" s="15" t="str">
        <f t="shared" si="2"/>
        <v>oui</v>
      </c>
      <c r="F54" s="16" t="s">
        <v>42</v>
      </c>
      <c r="G54" s="61" t="s">
        <v>265</v>
      </c>
      <c r="H54" s="61" t="s">
        <v>266</v>
      </c>
      <c r="I54" s="104" t="s">
        <v>267</v>
      </c>
      <c r="J54" s="105" t="s">
        <v>159</v>
      </c>
      <c r="K54" s="21"/>
      <c r="L54" s="21"/>
      <c r="M54" s="22"/>
      <c r="N54" s="23" t="str">
        <f>IF(M54="","",YEAR(M54))</f>
        <v/>
      </c>
      <c r="O54" s="21"/>
      <c r="P54" s="24"/>
      <c r="Q54" s="25"/>
      <c r="R54" s="21"/>
      <c r="S54" s="23" t="str">
        <f>IF(R54="","",YEAR(R54))</f>
        <v/>
      </c>
      <c r="T54" s="21"/>
      <c r="U54" s="24"/>
      <c r="V54" s="26"/>
      <c r="W54" s="21"/>
      <c r="X54" s="23" t="str">
        <f t="shared" si="3"/>
        <v/>
      </c>
      <c r="Y54" s="21"/>
      <c r="Z54" s="24"/>
      <c r="AA54" s="21"/>
      <c r="AB54" s="21"/>
      <c r="AC54" s="23" t="str">
        <f t="shared" si="4"/>
        <v/>
      </c>
      <c r="AD54" s="21"/>
      <c r="AE54" s="24"/>
      <c r="AF54" s="21"/>
      <c r="AG54" s="21"/>
      <c r="AH54" s="23" t="str">
        <f t="shared" si="5"/>
        <v/>
      </c>
      <c r="AI54" s="21"/>
      <c r="AJ54" s="24"/>
      <c r="AK54" s="21"/>
      <c r="AL54" s="21"/>
      <c r="AM54" s="23" t="str">
        <f t="shared" si="6"/>
        <v/>
      </c>
      <c r="AN54" s="21"/>
      <c r="AO54" s="24"/>
      <c r="AP54" s="21"/>
      <c r="AQ54" s="21"/>
      <c r="AR54" s="23" t="str">
        <f>IF(AQ54="","",YEAR(AQ54))</f>
        <v/>
      </c>
      <c r="AS54" s="21"/>
      <c r="AT54" s="24"/>
      <c r="AU54" s="21"/>
      <c r="AV54" s="21"/>
      <c r="AW54" s="23" t="str">
        <f t="shared" si="7"/>
        <v/>
      </c>
      <c r="AX54" s="21"/>
      <c r="AY54" s="24"/>
      <c r="AZ54" s="21"/>
      <c r="BA54" s="21"/>
      <c r="BB54" s="23" t="str">
        <f t="shared" si="8"/>
        <v/>
      </c>
      <c r="BC54" s="21"/>
      <c r="BD54" s="24"/>
      <c r="BE54" s="27" t="s">
        <v>47</v>
      </c>
      <c r="BF54" s="21"/>
      <c r="BG54" s="21"/>
      <c r="BH54" s="21"/>
      <c r="BI54" s="21"/>
      <c r="BJ54" s="21"/>
      <c r="BK54" s="21"/>
      <c r="BP54" s="78"/>
      <c r="BQ54" s="78"/>
      <c r="BR54" s="78"/>
      <c r="BS54" s="78"/>
      <c r="BT54" s="78"/>
      <c r="BU54" s="78"/>
      <c r="BV54" s="78"/>
    </row>
    <row r="55" spans="1:74" s="44" customFormat="1" ht="50.1" customHeight="1">
      <c r="A55" s="13" t="s">
        <v>268</v>
      </c>
      <c r="B55" s="14">
        <f t="shared" si="10"/>
        <v>0</v>
      </c>
      <c r="C55" s="15" t="s">
        <v>53</v>
      </c>
      <c r="D55" s="15">
        <v>2</v>
      </c>
      <c r="E55" s="15" t="str">
        <f t="shared" si="2"/>
        <v>oui</v>
      </c>
      <c r="F55" s="16" t="s">
        <v>42</v>
      </c>
      <c r="G55" s="27" t="s">
        <v>269</v>
      </c>
      <c r="H55" s="27" t="s">
        <v>270</v>
      </c>
      <c r="I55" s="106" t="s">
        <v>271</v>
      </c>
      <c r="J55" s="57" t="s">
        <v>272</v>
      </c>
      <c r="K55" s="21"/>
      <c r="L55" s="21"/>
      <c r="M55" s="22"/>
      <c r="N55" s="23"/>
      <c r="O55" s="21"/>
      <c r="P55" s="24"/>
      <c r="Q55" s="25"/>
      <c r="R55" s="21"/>
      <c r="S55" s="23"/>
      <c r="T55" s="21"/>
      <c r="U55" s="24"/>
      <c r="V55" s="26"/>
      <c r="W55" s="21"/>
      <c r="X55" s="23" t="str">
        <f t="shared" si="3"/>
        <v/>
      </c>
      <c r="Y55" s="21"/>
      <c r="Z55" s="24"/>
      <c r="AA55" s="21"/>
      <c r="AB55" s="21"/>
      <c r="AC55" s="23" t="str">
        <f t="shared" si="4"/>
        <v/>
      </c>
      <c r="AD55" s="21"/>
      <c r="AE55" s="24"/>
      <c r="AF55" s="21"/>
      <c r="AG55" s="21"/>
      <c r="AH55" s="23" t="str">
        <f t="shared" si="5"/>
        <v/>
      </c>
      <c r="AI55" s="21"/>
      <c r="AJ55" s="24"/>
      <c r="AK55" s="21"/>
      <c r="AL55" s="21"/>
      <c r="AM55" s="23" t="str">
        <f t="shared" si="6"/>
        <v/>
      </c>
      <c r="AN55" s="21"/>
      <c r="AO55" s="24"/>
      <c r="AP55" s="21"/>
      <c r="AQ55" s="21"/>
      <c r="AR55" s="23"/>
      <c r="AS55" s="21"/>
      <c r="AT55" s="24"/>
      <c r="AU55" s="21"/>
      <c r="AV55" s="21"/>
      <c r="AW55" s="23" t="str">
        <f t="shared" si="7"/>
        <v/>
      </c>
      <c r="AX55" s="21"/>
      <c r="AY55" s="24"/>
      <c r="AZ55" s="21"/>
      <c r="BA55" s="21"/>
      <c r="BB55" s="23" t="str">
        <f t="shared" si="8"/>
        <v/>
      </c>
      <c r="BC55" s="21"/>
      <c r="BD55" s="24"/>
      <c r="BE55" s="27" t="s">
        <v>47</v>
      </c>
      <c r="BF55" s="21"/>
      <c r="BG55" s="21"/>
      <c r="BH55" s="21"/>
      <c r="BI55" s="21"/>
      <c r="BJ55" s="21"/>
      <c r="BK55" s="21"/>
      <c r="BL55" s="28"/>
      <c r="BM55" s="28"/>
      <c r="BN55" s="28"/>
      <c r="BO55" s="28"/>
      <c r="BP55" s="78"/>
      <c r="BQ55" s="78"/>
      <c r="BR55" s="78"/>
      <c r="BS55" s="78"/>
      <c r="BT55" s="78"/>
      <c r="BU55" s="78"/>
      <c r="BV55" s="78"/>
    </row>
    <row r="56" spans="1:74" s="44" customFormat="1" ht="39.6">
      <c r="A56" s="13" t="s">
        <v>268</v>
      </c>
      <c r="B56" s="14">
        <f t="shared" si="10"/>
        <v>0</v>
      </c>
      <c r="C56" s="15" t="s">
        <v>53</v>
      </c>
      <c r="D56" s="15">
        <v>2</v>
      </c>
      <c r="E56" s="15" t="str">
        <f t="shared" si="2"/>
        <v>oui</v>
      </c>
      <c r="F56" s="16" t="s">
        <v>42</v>
      </c>
      <c r="G56" s="29" t="s">
        <v>273</v>
      </c>
      <c r="H56" s="18" t="s">
        <v>274</v>
      </c>
      <c r="I56" s="27" t="s">
        <v>275</v>
      </c>
      <c r="J56" s="20" t="s">
        <v>276</v>
      </c>
      <c r="K56" s="21"/>
      <c r="L56" s="21"/>
      <c r="M56" s="22"/>
      <c r="N56" s="23"/>
      <c r="O56" s="21"/>
      <c r="P56" s="24"/>
      <c r="Q56" s="25"/>
      <c r="R56" s="21"/>
      <c r="S56" s="23"/>
      <c r="T56" s="21"/>
      <c r="U56" s="24"/>
      <c r="V56" s="26"/>
      <c r="W56" s="21"/>
      <c r="X56" s="23" t="str">
        <f t="shared" si="3"/>
        <v/>
      </c>
      <c r="Y56" s="21"/>
      <c r="Z56" s="24"/>
      <c r="AA56" s="21"/>
      <c r="AB56" s="21"/>
      <c r="AC56" s="23" t="str">
        <f t="shared" si="4"/>
        <v/>
      </c>
      <c r="AD56" s="21"/>
      <c r="AE56" s="24"/>
      <c r="AF56" s="21"/>
      <c r="AG56" s="21"/>
      <c r="AH56" s="23" t="str">
        <f t="shared" si="5"/>
        <v/>
      </c>
      <c r="AI56" s="21"/>
      <c r="AJ56" s="24"/>
      <c r="AK56" s="21"/>
      <c r="AL56" s="21"/>
      <c r="AM56" s="23" t="str">
        <f t="shared" si="6"/>
        <v/>
      </c>
      <c r="AN56" s="21"/>
      <c r="AO56" s="24"/>
      <c r="AP56" s="21"/>
      <c r="AQ56" s="21"/>
      <c r="AR56" s="23"/>
      <c r="AS56" s="21"/>
      <c r="AT56" s="24"/>
      <c r="AU56" s="21"/>
      <c r="AV56" s="21"/>
      <c r="AW56" s="23" t="str">
        <f t="shared" si="7"/>
        <v/>
      </c>
      <c r="AX56" s="21"/>
      <c r="AY56" s="24"/>
      <c r="AZ56" s="21"/>
      <c r="BA56" s="21"/>
      <c r="BB56" s="23" t="str">
        <f t="shared" si="8"/>
        <v/>
      </c>
      <c r="BC56" s="21"/>
      <c r="BD56" s="24"/>
      <c r="BE56" s="27" t="s">
        <v>47</v>
      </c>
      <c r="BF56" s="21"/>
      <c r="BG56" s="21"/>
      <c r="BH56" s="21"/>
      <c r="BI56" s="21"/>
      <c r="BJ56" s="21"/>
      <c r="BK56" s="21"/>
      <c r="BL56" s="45"/>
      <c r="BM56" s="45"/>
      <c r="BN56" s="45"/>
      <c r="BO56" s="45"/>
      <c r="BP56" s="101"/>
      <c r="BQ56" s="101"/>
      <c r="BR56" s="101"/>
      <c r="BS56" s="101"/>
      <c r="BT56" s="101"/>
      <c r="BU56" s="101"/>
      <c r="BV56" s="101"/>
    </row>
    <row r="57" spans="1:74" s="91" customFormat="1" ht="73.5" customHeight="1">
      <c r="A57" s="66" t="s">
        <v>277</v>
      </c>
      <c r="B57" s="80">
        <f>MAX(M57,R57,W57,AB57,AG57,AL57,AQ57,AV57,BA57)</f>
        <v>40976</v>
      </c>
      <c r="C57" s="81" t="s">
        <v>53</v>
      </c>
      <c r="D57" s="81" t="s">
        <v>41</v>
      </c>
      <c r="E57" s="81" t="str">
        <f>IF(AND(C57="non",D57="non"),"non","oui")</f>
        <v>oui</v>
      </c>
      <c r="F57" s="82" t="s">
        <v>42</v>
      </c>
      <c r="G57" s="83" t="s">
        <v>278</v>
      </c>
      <c r="H57" s="83" t="s">
        <v>279</v>
      </c>
      <c r="I57" s="84" t="s">
        <v>280</v>
      </c>
      <c r="J57" s="107" t="s">
        <v>281</v>
      </c>
      <c r="K57" s="84" t="s">
        <v>68</v>
      </c>
      <c r="L57" s="84" t="s">
        <v>76</v>
      </c>
      <c r="M57" s="86">
        <v>40976</v>
      </c>
      <c r="N57" s="87">
        <f>IF(M57="","",YEAR(M57))</f>
        <v>2012</v>
      </c>
      <c r="O57" s="84">
        <v>16.2</v>
      </c>
      <c r="P57" s="88">
        <v>0.06</v>
      </c>
      <c r="Q57" s="84" t="s">
        <v>69</v>
      </c>
      <c r="R57" s="86">
        <v>40976</v>
      </c>
      <c r="S57" s="87">
        <f>IF(R57="","",YEAR(R57))</f>
        <v>2012</v>
      </c>
      <c r="T57" s="84">
        <v>2</v>
      </c>
      <c r="U57" s="88">
        <v>7.6923076923076927E-3</v>
      </c>
      <c r="V57" s="86"/>
      <c r="W57" s="86"/>
      <c r="X57" s="87" t="str">
        <f>IF(W57="","",YEAR(W57))</f>
        <v/>
      </c>
      <c r="Y57" s="84"/>
      <c r="Z57" s="88"/>
      <c r="AA57" s="84"/>
      <c r="AB57" s="86"/>
      <c r="AC57" s="87" t="str">
        <f>IF(AB57="","",YEAR(AB57))</f>
        <v/>
      </c>
      <c r="AD57" s="84"/>
      <c r="AE57" s="88"/>
      <c r="AF57" s="84"/>
      <c r="AG57" s="84"/>
      <c r="AH57" s="87" t="str">
        <f>IF(AG57="","",YEAR(AG57))</f>
        <v/>
      </c>
      <c r="AI57" s="84"/>
      <c r="AJ57" s="88"/>
      <c r="AK57" s="84"/>
      <c r="AL57" s="84"/>
      <c r="AM57" s="87" t="str">
        <f>IF(AL57="","",YEAR(AL57))</f>
        <v/>
      </c>
      <c r="AN57" s="84"/>
      <c r="AO57" s="88"/>
      <c r="AP57" s="84"/>
      <c r="AQ57" s="84"/>
      <c r="AR57" s="87"/>
      <c r="AS57" s="84"/>
      <c r="AT57" s="88"/>
      <c r="AU57" s="84"/>
      <c r="AV57" s="84"/>
      <c r="AW57" s="87" t="str">
        <f>IF(AV57="","",YEAR(AV57))</f>
        <v/>
      </c>
      <c r="AX57" s="84"/>
      <c r="AY57" s="88"/>
      <c r="AZ57" s="84"/>
      <c r="BA57" s="84"/>
      <c r="BB57" s="87" t="str">
        <f>IF(BA57="","",YEAR(BA57))</f>
        <v/>
      </c>
      <c r="BC57" s="84"/>
      <c r="BD57" s="88"/>
      <c r="BE57" s="84" t="s">
        <v>47</v>
      </c>
      <c r="BF57" s="84"/>
      <c r="BG57" s="84">
        <v>2012</v>
      </c>
      <c r="BH57" s="84"/>
      <c r="BI57" s="84"/>
      <c r="BJ57" s="90" t="s">
        <v>70</v>
      </c>
      <c r="BK57" s="84"/>
      <c r="BL57" s="92"/>
      <c r="BM57" s="92"/>
      <c r="BN57" s="92"/>
      <c r="BO57" s="92"/>
      <c r="BP57" s="108"/>
      <c r="BQ57" s="108"/>
      <c r="BR57" s="108"/>
      <c r="BS57" s="108"/>
      <c r="BT57" s="108"/>
      <c r="BU57" s="108"/>
      <c r="BV57" s="108"/>
    </row>
    <row r="58" spans="1:74" s="44" customFormat="1" ht="99.75" customHeight="1">
      <c r="A58" s="13" t="s">
        <v>277</v>
      </c>
      <c r="B58" s="14">
        <f t="shared" si="10"/>
        <v>0</v>
      </c>
      <c r="C58" s="15" t="s">
        <v>53</v>
      </c>
      <c r="D58" s="15" t="s">
        <v>41</v>
      </c>
      <c r="E58" s="15" t="str">
        <f t="shared" si="2"/>
        <v>oui</v>
      </c>
      <c r="F58" s="16" t="s">
        <v>42</v>
      </c>
      <c r="G58" s="17" t="s">
        <v>282</v>
      </c>
      <c r="H58" s="17" t="s">
        <v>283</v>
      </c>
      <c r="I58" s="17" t="s">
        <v>284</v>
      </c>
      <c r="J58" s="65" t="s">
        <v>159</v>
      </c>
      <c r="K58" s="21"/>
      <c r="L58" s="21"/>
      <c r="M58" s="22"/>
      <c r="N58" s="23"/>
      <c r="O58" s="21"/>
      <c r="P58" s="24"/>
      <c r="Q58" s="25"/>
      <c r="R58" s="21"/>
      <c r="S58" s="23"/>
      <c r="T58" s="21"/>
      <c r="U58" s="24"/>
      <c r="V58" s="26"/>
      <c r="W58" s="21"/>
      <c r="X58" s="23" t="str">
        <f t="shared" si="3"/>
        <v/>
      </c>
      <c r="Y58" s="21"/>
      <c r="Z58" s="24"/>
      <c r="AA58" s="21"/>
      <c r="AB58" s="21"/>
      <c r="AC58" s="23" t="str">
        <f t="shared" si="4"/>
        <v/>
      </c>
      <c r="AD58" s="21"/>
      <c r="AE58" s="24"/>
      <c r="AF58" s="21"/>
      <c r="AG58" s="21"/>
      <c r="AH58" s="23" t="str">
        <f t="shared" si="5"/>
        <v/>
      </c>
      <c r="AI58" s="21"/>
      <c r="AJ58" s="24"/>
      <c r="AK58" s="21"/>
      <c r="AL58" s="21"/>
      <c r="AM58" s="23" t="str">
        <f t="shared" si="6"/>
        <v/>
      </c>
      <c r="AN58" s="21"/>
      <c r="AO58" s="24"/>
      <c r="AP58" s="21"/>
      <c r="AQ58" s="21"/>
      <c r="AR58" s="23"/>
      <c r="AS58" s="21"/>
      <c r="AT58" s="24"/>
      <c r="AU58" s="21"/>
      <c r="AV58" s="21"/>
      <c r="AW58" s="23" t="str">
        <f t="shared" si="7"/>
        <v/>
      </c>
      <c r="AX58" s="21"/>
      <c r="AY58" s="24"/>
      <c r="AZ58" s="21"/>
      <c r="BA58" s="21"/>
      <c r="BB58" s="23" t="str">
        <f t="shared" si="8"/>
        <v/>
      </c>
      <c r="BC58" s="21"/>
      <c r="BD58" s="24"/>
      <c r="BE58" s="27" t="s">
        <v>47</v>
      </c>
      <c r="BF58" s="21"/>
      <c r="BG58" s="21"/>
      <c r="BH58" s="21"/>
      <c r="BI58" s="21"/>
      <c r="BJ58" s="21"/>
      <c r="BK58" s="21"/>
      <c r="BL58" s="28"/>
      <c r="BM58" s="28"/>
      <c r="BN58" s="28"/>
      <c r="BO58" s="28"/>
      <c r="BP58" s="78"/>
      <c r="BQ58" s="78"/>
      <c r="BR58" s="78"/>
      <c r="BS58" s="78"/>
      <c r="BT58" s="78"/>
      <c r="BU58" s="78"/>
      <c r="BV58" s="78"/>
    </row>
    <row r="59" spans="1:74" s="44" customFormat="1" ht="140.25" customHeight="1">
      <c r="A59" s="41" t="s">
        <v>277</v>
      </c>
      <c r="B59" s="14">
        <f t="shared" si="10"/>
        <v>0</v>
      </c>
      <c r="C59" s="15" t="s">
        <v>53</v>
      </c>
      <c r="D59" s="15" t="s">
        <v>41</v>
      </c>
      <c r="E59" s="15" t="s">
        <v>285</v>
      </c>
      <c r="F59" s="16" t="s">
        <v>42</v>
      </c>
      <c r="G59" s="29" t="s">
        <v>54</v>
      </c>
      <c r="H59" s="29" t="s">
        <v>49</v>
      </c>
      <c r="I59" s="109" t="s">
        <v>286</v>
      </c>
      <c r="J59" s="42"/>
      <c r="K59" s="21"/>
      <c r="L59" s="21"/>
      <c r="M59" s="22"/>
      <c r="N59" s="23"/>
      <c r="O59" s="21"/>
      <c r="P59" s="24"/>
      <c r="Q59" s="28"/>
      <c r="R59" s="29"/>
      <c r="S59" s="110"/>
      <c r="T59" s="29"/>
      <c r="U59" s="24"/>
      <c r="V59" s="28"/>
      <c r="W59" s="29"/>
      <c r="X59" s="110"/>
      <c r="Y59" s="29"/>
      <c r="Z59" s="24"/>
      <c r="AA59" s="28"/>
      <c r="AB59" s="29"/>
      <c r="AC59" s="110"/>
      <c r="AD59" s="29"/>
      <c r="AE59" s="24"/>
      <c r="AF59" s="29"/>
      <c r="AG59" s="29"/>
      <c r="AH59" s="110"/>
      <c r="AI59" s="29"/>
      <c r="AJ59" s="24"/>
      <c r="AK59" s="29"/>
      <c r="AL59" s="29"/>
      <c r="AM59" s="110"/>
      <c r="AN59" s="29"/>
      <c r="AO59" s="24"/>
      <c r="AP59" s="29"/>
      <c r="AQ59" s="29"/>
      <c r="AR59" s="110"/>
      <c r="AS59" s="29"/>
      <c r="AT59" s="24"/>
      <c r="AU59" s="29"/>
      <c r="AV59" s="29"/>
      <c r="AW59" s="110"/>
      <c r="AX59" s="29"/>
      <c r="AY59" s="24"/>
      <c r="AZ59" s="29"/>
      <c r="BA59" s="29"/>
      <c r="BB59" s="110"/>
      <c r="BC59" s="29"/>
      <c r="BD59" s="24"/>
      <c r="BE59" s="29"/>
      <c r="BF59" s="29"/>
      <c r="BG59" s="29"/>
      <c r="BH59" s="29"/>
      <c r="BI59" s="29"/>
      <c r="BJ59" s="29"/>
      <c r="BK59" s="29"/>
      <c r="BL59" s="28"/>
      <c r="BM59" s="28"/>
      <c r="BN59" s="28"/>
      <c r="BO59" s="28"/>
      <c r="BP59" s="78"/>
      <c r="BQ59" s="78"/>
      <c r="BR59" s="78"/>
      <c r="BS59" s="78"/>
      <c r="BT59" s="78"/>
      <c r="BU59" s="78"/>
      <c r="BV59" s="78"/>
    </row>
    <row r="60" spans="1:74" s="44" customFormat="1" ht="81.75" customHeight="1">
      <c r="A60" s="13" t="s">
        <v>277</v>
      </c>
      <c r="B60" s="14">
        <f t="shared" ref="B60:B95" si="11">MAX(M60,R60,W60,AB60,AG60,AL60,AQ60,AV60,BA60)</f>
        <v>0</v>
      </c>
      <c r="C60" s="15" t="s">
        <v>53</v>
      </c>
      <c r="D60" s="15" t="s">
        <v>41</v>
      </c>
      <c r="E60" s="15" t="str">
        <f t="shared" ref="E60:E73" si="12">IF(AND(C60="non",D60="non"),"non","oui")</f>
        <v>oui</v>
      </c>
      <c r="F60" s="16" t="s">
        <v>42</v>
      </c>
      <c r="G60" s="29" t="s">
        <v>156</v>
      </c>
      <c r="H60" s="29" t="s">
        <v>287</v>
      </c>
      <c r="I60" s="19" t="s">
        <v>288</v>
      </c>
      <c r="J60" s="20" t="s">
        <v>289</v>
      </c>
      <c r="K60" s="21"/>
      <c r="L60" s="21"/>
      <c r="M60" s="22"/>
      <c r="N60" s="23"/>
      <c r="O60" s="21"/>
      <c r="P60" s="24"/>
      <c r="Q60" s="25"/>
      <c r="R60" s="21"/>
      <c r="S60" s="23"/>
      <c r="T60" s="21"/>
      <c r="U60" s="24"/>
      <c r="V60" s="26"/>
      <c r="W60" s="21"/>
      <c r="X60" s="23" t="str">
        <f t="shared" ref="X60:X72" si="13">IF(W60="","",YEAR(W60))</f>
        <v/>
      </c>
      <c r="Y60" s="21"/>
      <c r="Z60" s="24"/>
      <c r="AA60" s="21"/>
      <c r="AB60" s="21"/>
      <c r="AC60" s="23" t="str">
        <f t="shared" ref="AC60:AC72" si="14">IF(AB60="","",YEAR(AB60))</f>
        <v/>
      </c>
      <c r="AD60" s="21"/>
      <c r="AE60" s="24"/>
      <c r="AF60" s="21"/>
      <c r="AG60" s="21"/>
      <c r="AH60" s="23" t="str">
        <f t="shared" ref="AH60:AH72" si="15">IF(AG60="","",YEAR(AG60))</f>
        <v/>
      </c>
      <c r="AI60" s="21"/>
      <c r="AJ60" s="24"/>
      <c r="AK60" s="21"/>
      <c r="AL60" s="21"/>
      <c r="AM60" s="23" t="str">
        <f t="shared" ref="AM60:AM72" si="16">IF(AL60="","",YEAR(AL60))</f>
        <v/>
      </c>
      <c r="AN60" s="21"/>
      <c r="AO60" s="24"/>
      <c r="AP60" s="21"/>
      <c r="AQ60" s="21"/>
      <c r="AR60" s="23"/>
      <c r="AS60" s="21"/>
      <c r="AT60" s="24"/>
      <c r="AU60" s="21"/>
      <c r="AV60" s="21"/>
      <c r="AW60" s="23" t="str">
        <f t="shared" ref="AW60:AW72" si="17">IF(AV60="","",YEAR(AV60))</f>
        <v/>
      </c>
      <c r="AX60" s="21"/>
      <c r="AY60" s="24"/>
      <c r="AZ60" s="21"/>
      <c r="BA60" s="21"/>
      <c r="BB60" s="23" t="str">
        <f t="shared" ref="BB60:BB72" si="18">IF(BA60="","",YEAR(BA60))</f>
        <v/>
      </c>
      <c r="BC60" s="21"/>
      <c r="BD60" s="24"/>
      <c r="BE60" s="27" t="s">
        <v>47</v>
      </c>
      <c r="BF60" s="21"/>
      <c r="BG60" s="21"/>
      <c r="BH60" s="21"/>
      <c r="BI60" s="21"/>
      <c r="BJ60" s="21"/>
      <c r="BK60" s="21"/>
      <c r="BL60" s="45"/>
      <c r="BM60" s="45"/>
      <c r="BN60" s="45"/>
      <c r="BO60" s="45"/>
      <c r="BP60" s="101"/>
      <c r="BQ60" s="101"/>
      <c r="BR60" s="101"/>
      <c r="BS60" s="101"/>
      <c r="BT60" s="101"/>
      <c r="BU60" s="101"/>
      <c r="BV60" s="101"/>
    </row>
    <row r="61" spans="1:74" s="44" customFormat="1" ht="71.25" customHeight="1">
      <c r="A61" s="111" t="s">
        <v>277</v>
      </c>
      <c r="B61" s="112">
        <f t="shared" si="11"/>
        <v>0</v>
      </c>
      <c r="C61" s="46" t="s">
        <v>53</v>
      </c>
      <c r="D61" s="46" t="s">
        <v>41</v>
      </c>
      <c r="E61" s="46" t="str">
        <f t="shared" si="12"/>
        <v>oui</v>
      </c>
      <c r="F61" s="16" t="s">
        <v>42</v>
      </c>
      <c r="G61" s="49" t="s">
        <v>290</v>
      </c>
      <c r="H61" s="49" t="s">
        <v>291</v>
      </c>
      <c r="I61" s="49" t="s">
        <v>292</v>
      </c>
      <c r="J61" s="113" t="s">
        <v>293</v>
      </c>
      <c r="K61" s="21"/>
      <c r="L61" s="21"/>
      <c r="M61" s="22"/>
      <c r="N61" s="23"/>
      <c r="O61" s="21"/>
      <c r="P61" s="51"/>
      <c r="Q61" s="52"/>
      <c r="R61" s="49"/>
      <c r="S61" s="53"/>
      <c r="T61" s="49"/>
      <c r="U61" s="51"/>
      <c r="V61" s="52"/>
      <c r="W61" s="49"/>
      <c r="X61" s="53" t="str">
        <f t="shared" si="13"/>
        <v/>
      </c>
      <c r="Y61" s="49"/>
      <c r="Z61" s="51"/>
      <c r="AA61" s="49"/>
      <c r="AB61" s="49"/>
      <c r="AC61" s="53" t="str">
        <f t="shared" si="14"/>
        <v/>
      </c>
      <c r="AD61" s="49"/>
      <c r="AE61" s="51"/>
      <c r="AF61" s="49"/>
      <c r="AG61" s="49"/>
      <c r="AH61" s="53" t="str">
        <f t="shared" si="15"/>
        <v/>
      </c>
      <c r="AI61" s="49"/>
      <c r="AJ61" s="51"/>
      <c r="AK61" s="49"/>
      <c r="AL61" s="49"/>
      <c r="AM61" s="53" t="str">
        <f t="shared" si="16"/>
        <v/>
      </c>
      <c r="AN61" s="49"/>
      <c r="AO61" s="51"/>
      <c r="AP61" s="49"/>
      <c r="AQ61" s="49"/>
      <c r="AR61" s="53" t="str">
        <f>IF(AQ61="","",YEAR(AQ61))</f>
        <v/>
      </c>
      <c r="AS61" s="49"/>
      <c r="AT61" s="51"/>
      <c r="AU61" s="49"/>
      <c r="AV61" s="49"/>
      <c r="AW61" s="53" t="str">
        <f t="shared" si="17"/>
        <v/>
      </c>
      <c r="AX61" s="49"/>
      <c r="AY61" s="51"/>
      <c r="AZ61" s="49"/>
      <c r="BA61" s="49"/>
      <c r="BB61" s="53" t="str">
        <f t="shared" si="18"/>
        <v/>
      </c>
      <c r="BC61" s="49"/>
      <c r="BD61" s="51"/>
      <c r="BE61" s="49" t="s">
        <v>47</v>
      </c>
      <c r="BF61" s="49"/>
      <c r="BG61" s="49"/>
      <c r="BH61" s="49"/>
      <c r="BI61" s="49"/>
      <c r="BJ61" s="49"/>
      <c r="BK61" s="49"/>
      <c r="BL61" s="28"/>
      <c r="BM61" s="28"/>
      <c r="BN61" s="28"/>
      <c r="BO61" s="28"/>
      <c r="BP61" s="78"/>
      <c r="BQ61" s="78"/>
      <c r="BR61" s="78"/>
      <c r="BS61" s="78"/>
      <c r="BT61" s="78"/>
      <c r="BU61" s="78"/>
      <c r="BV61" s="78"/>
    </row>
    <row r="62" spans="1:74" s="44" customFormat="1" ht="50.1" customHeight="1">
      <c r="A62" s="111" t="s">
        <v>277</v>
      </c>
      <c r="B62" s="14">
        <f>MAX(R57,R62,W62,AB62,AG62,AL62,AQ62,AV62,BA62)</f>
        <v>40976</v>
      </c>
      <c r="C62" s="15" t="s">
        <v>53</v>
      </c>
      <c r="D62" s="15" t="s">
        <v>41</v>
      </c>
      <c r="E62" s="15" t="str">
        <f t="shared" si="12"/>
        <v>oui</v>
      </c>
      <c r="F62" s="16" t="s">
        <v>42</v>
      </c>
      <c r="G62" s="29" t="s">
        <v>160</v>
      </c>
      <c r="H62" s="29" t="s">
        <v>157</v>
      </c>
      <c r="I62" s="17" t="s">
        <v>280</v>
      </c>
      <c r="J62" s="20" t="s">
        <v>281</v>
      </c>
      <c r="K62" s="21"/>
      <c r="L62" s="21"/>
      <c r="M62" s="21"/>
      <c r="N62" s="21"/>
      <c r="O62" s="21"/>
      <c r="P62" s="51"/>
      <c r="Q62" s="25"/>
      <c r="R62" s="26"/>
      <c r="S62" s="23"/>
      <c r="T62" s="27"/>
      <c r="U62" s="24"/>
      <c r="V62" s="26"/>
      <c r="W62" s="26"/>
      <c r="X62" s="23"/>
      <c r="Y62" s="27"/>
      <c r="Z62" s="24"/>
      <c r="AA62" s="21"/>
      <c r="AB62" s="26"/>
      <c r="AC62" s="23"/>
      <c r="AD62" s="27"/>
      <c r="AE62" s="24"/>
      <c r="AF62" s="21"/>
      <c r="AG62" s="21"/>
      <c r="AH62" s="23" t="str">
        <f t="shared" si="15"/>
        <v/>
      </c>
      <c r="AI62" s="21"/>
      <c r="AJ62" s="24"/>
      <c r="AK62" s="21"/>
      <c r="AL62" s="21"/>
      <c r="AM62" s="23" t="str">
        <f t="shared" si="16"/>
        <v/>
      </c>
      <c r="AN62" s="21"/>
      <c r="AO62" s="24"/>
      <c r="AP62" s="21"/>
      <c r="AQ62" s="21"/>
      <c r="AR62" s="23"/>
      <c r="AS62" s="21"/>
      <c r="AT62" s="24"/>
      <c r="AU62" s="21"/>
      <c r="AV62" s="21"/>
      <c r="AW62" s="23" t="str">
        <f t="shared" si="17"/>
        <v/>
      </c>
      <c r="AX62" s="21"/>
      <c r="AY62" s="24"/>
      <c r="AZ62" s="21"/>
      <c r="BA62" s="21"/>
      <c r="BB62" s="23" t="str">
        <f t="shared" si="18"/>
        <v/>
      </c>
      <c r="BC62" s="21"/>
      <c r="BD62" s="24"/>
      <c r="BE62" s="27" t="s">
        <v>47</v>
      </c>
      <c r="BF62" s="21"/>
      <c r="BG62" s="17">
        <v>2012</v>
      </c>
      <c r="BH62" s="21"/>
      <c r="BI62" s="21"/>
      <c r="BJ62" s="43" t="s">
        <v>70</v>
      </c>
      <c r="BK62" s="21"/>
      <c r="BL62" s="28"/>
      <c r="BM62" s="28"/>
      <c r="BN62" s="28"/>
      <c r="BO62" s="28"/>
      <c r="BP62" s="78"/>
      <c r="BQ62" s="78"/>
      <c r="BR62" s="78"/>
      <c r="BS62" s="78"/>
      <c r="BT62" s="78"/>
      <c r="BU62" s="78"/>
      <c r="BV62" s="78"/>
    </row>
    <row r="63" spans="1:74" s="44" customFormat="1" ht="132.75" customHeight="1">
      <c r="A63" s="13" t="s">
        <v>294</v>
      </c>
      <c r="B63" s="14">
        <f t="shared" si="11"/>
        <v>0</v>
      </c>
      <c r="C63" s="15" t="s">
        <v>53</v>
      </c>
      <c r="D63" s="15" t="s">
        <v>41</v>
      </c>
      <c r="E63" s="15" t="str">
        <f t="shared" si="12"/>
        <v>oui</v>
      </c>
      <c r="F63" s="16" t="s">
        <v>42</v>
      </c>
      <c r="G63" s="29" t="s">
        <v>164</v>
      </c>
      <c r="H63" s="29" t="s">
        <v>161</v>
      </c>
      <c r="I63" s="19" t="s">
        <v>295</v>
      </c>
      <c r="J63" s="65" t="s">
        <v>296</v>
      </c>
      <c r="K63" s="21"/>
      <c r="L63" s="21"/>
      <c r="M63" s="22"/>
      <c r="N63" s="23"/>
      <c r="O63" s="21"/>
      <c r="P63" s="24"/>
      <c r="Q63" s="25"/>
      <c r="R63" s="21"/>
      <c r="S63" s="23"/>
      <c r="T63" s="21"/>
      <c r="U63" s="24"/>
      <c r="V63" s="26"/>
      <c r="W63" s="21"/>
      <c r="X63" s="23" t="str">
        <f t="shared" si="13"/>
        <v/>
      </c>
      <c r="Y63" s="21"/>
      <c r="Z63" s="24"/>
      <c r="AA63" s="21"/>
      <c r="AB63" s="21"/>
      <c r="AC63" s="23" t="str">
        <f t="shared" si="14"/>
        <v/>
      </c>
      <c r="AD63" s="21"/>
      <c r="AE63" s="24"/>
      <c r="AF63" s="21"/>
      <c r="AG63" s="21"/>
      <c r="AH63" s="23" t="str">
        <f t="shared" si="15"/>
        <v/>
      </c>
      <c r="AI63" s="21"/>
      <c r="AJ63" s="24"/>
      <c r="AK63" s="21"/>
      <c r="AL63" s="21"/>
      <c r="AM63" s="23" t="str">
        <f t="shared" si="16"/>
        <v/>
      </c>
      <c r="AN63" s="21"/>
      <c r="AO63" s="24"/>
      <c r="AP63" s="21"/>
      <c r="AQ63" s="21"/>
      <c r="AR63" s="23"/>
      <c r="AS63" s="21"/>
      <c r="AT63" s="24"/>
      <c r="AU63" s="21"/>
      <c r="AV63" s="21"/>
      <c r="AW63" s="23" t="str">
        <f t="shared" si="17"/>
        <v/>
      </c>
      <c r="AX63" s="21"/>
      <c r="AY63" s="24"/>
      <c r="AZ63" s="21"/>
      <c r="BA63" s="21"/>
      <c r="BB63" s="23" t="str">
        <f t="shared" si="18"/>
        <v/>
      </c>
      <c r="BC63" s="21"/>
      <c r="BD63" s="24"/>
      <c r="BE63" s="27" t="s">
        <v>47</v>
      </c>
      <c r="BF63" s="21"/>
      <c r="BG63" s="21"/>
      <c r="BH63" s="21"/>
      <c r="BI63" s="21"/>
      <c r="BJ63" s="21"/>
      <c r="BK63" s="21"/>
      <c r="BL63" s="28"/>
      <c r="BM63" s="28"/>
      <c r="BN63" s="28"/>
      <c r="BO63" s="28"/>
      <c r="BP63" s="78"/>
      <c r="BQ63" s="78"/>
      <c r="BR63" s="78"/>
      <c r="BS63" s="78"/>
      <c r="BT63" s="78"/>
      <c r="BU63" s="78"/>
      <c r="BV63" s="78"/>
    </row>
    <row r="64" spans="1:74" s="44" customFormat="1" ht="74.25" customHeight="1">
      <c r="A64" s="13" t="s">
        <v>294</v>
      </c>
      <c r="B64" s="14">
        <f t="shared" si="11"/>
        <v>0</v>
      </c>
      <c r="C64" s="15" t="s">
        <v>53</v>
      </c>
      <c r="D64" s="15" t="s">
        <v>41</v>
      </c>
      <c r="E64" s="15" t="str">
        <f t="shared" si="12"/>
        <v>oui</v>
      </c>
      <c r="F64" s="16" t="s">
        <v>42</v>
      </c>
      <c r="G64" s="29" t="s">
        <v>149</v>
      </c>
      <c r="H64" s="29" t="s">
        <v>165</v>
      </c>
      <c r="I64" s="19" t="s">
        <v>297</v>
      </c>
      <c r="J64" s="20" t="s">
        <v>298</v>
      </c>
      <c r="K64" s="21"/>
      <c r="L64" s="21"/>
      <c r="M64" s="22"/>
      <c r="N64" s="23"/>
      <c r="O64" s="21"/>
      <c r="P64" s="24"/>
      <c r="Q64" s="25"/>
      <c r="R64" s="21"/>
      <c r="S64" s="23"/>
      <c r="T64" s="21"/>
      <c r="U64" s="24"/>
      <c r="V64" s="26"/>
      <c r="W64" s="21"/>
      <c r="X64" s="23" t="str">
        <f t="shared" si="13"/>
        <v/>
      </c>
      <c r="Y64" s="21"/>
      <c r="Z64" s="24"/>
      <c r="AA64" s="21"/>
      <c r="AB64" s="21"/>
      <c r="AC64" s="23" t="str">
        <f t="shared" si="14"/>
        <v/>
      </c>
      <c r="AD64" s="21"/>
      <c r="AE64" s="24"/>
      <c r="AF64" s="21"/>
      <c r="AG64" s="21"/>
      <c r="AH64" s="23" t="str">
        <f t="shared" si="15"/>
        <v/>
      </c>
      <c r="AI64" s="21"/>
      <c r="AJ64" s="24"/>
      <c r="AK64" s="21"/>
      <c r="AL64" s="21"/>
      <c r="AM64" s="23" t="str">
        <f t="shared" si="16"/>
        <v/>
      </c>
      <c r="AN64" s="21"/>
      <c r="AO64" s="24"/>
      <c r="AP64" s="21"/>
      <c r="AQ64" s="21"/>
      <c r="AR64" s="23"/>
      <c r="AS64" s="21"/>
      <c r="AT64" s="24"/>
      <c r="AU64" s="21"/>
      <c r="AV64" s="21"/>
      <c r="AW64" s="23" t="str">
        <f t="shared" si="17"/>
        <v/>
      </c>
      <c r="AX64" s="21"/>
      <c r="AY64" s="24"/>
      <c r="AZ64" s="21"/>
      <c r="BA64" s="21"/>
      <c r="BB64" s="23" t="str">
        <f t="shared" si="18"/>
        <v/>
      </c>
      <c r="BC64" s="21"/>
      <c r="BD64" s="24"/>
      <c r="BE64" s="27" t="s">
        <v>47</v>
      </c>
      <c r="BF64" s="21"/>
      <c r="BG64" s="21"/>
      <c r="BH64" s="21"/>
      <c r="BI64" s="21"/>
      <c r="BJ64" s="21"/>
      <c r="BK64" s="21"/>
      <c r="BL64" s="28"/>
      <c r="BM64" s="28"/>
      <c r="BN64" s="28"/>
      <c r="BO64" s="28"/>
      <c r="BP64" s="78"/>
      <c r="BQ64" s="78"/>
      <c r="BR64" s="78"/>
      <c r="BS64" s="78"/>
      <c r="BT64" s="78"/>
      <c r="BU64" s="78"/>
      <c r="BV64" s="78"/>
    </row>
    <row r="65" spans="1:74" s="44" customFormat="1" ht="91.5" customHeight="1">
      <c r="A65" s="13" t="s">
        <v>294</v>
      </c>
      <c r="B65" s="14">
        <f t="shared" si="11"/>
        <v>0</v>
      </c>
      <c r="C65" s="15" t="s">
        <v>53</v>
      </c>
      <c r="D65" s="15" t="s">
        <v>41</v>
      </c>
      <c r="E65" s="15" t="str">
        <f t="shared" si="12"/>
        <v>oui</v>
      </c>
      <c r="F65" s="16" t="s">
        <v>42</v>
      </c>
      <c r="G65" s="29" t="s">
        <v>169</v>
      </c>
      <c r="H65" s="18" t="s">
        <v>170</v>
      </c>
      <c r="I65" s="19" t="s">
        <v>299</v>
      </c>
      <c r="J65" s="20" t="s">
        <v>300</v>
      </c>
      <c r="K65" s="21"/>
      <c r="L65" s="21"/>
      <c r="M65" s="22"/>
      <c r="N65" s="23"/>
      <c r="O65" s="21"/>
      <c r="P65" s="24"/>
      <c r="Q65" s="25"/>
      <c r="R65" s="21"/>
      <c r="S65" s="23"/>
      <c r="T65" s="21"/>
      <c r="U65" s="24"/>
      <c r="V65" s="26"/>
      <c r="W65" s="21"/>
      <c r="X65" s="23" t="str">
        <f t="shared" si="13"/>
        <v/>
      </c>
      <c r="Y65" s="21"/>
      <c r="Z65" s="24"/>
      <c r="AA65" s="21"/>
      <c r="AB65" s="21"/>
      <c r="AC65" s="23" t="str">
        <f t="shared" si="14"/>
        <v/>
      </c>
      <c r="AD65" s="21"/>
      <c r="AE65" s="24"/>
      <c r="AF65" s="21"/>
      <c r="AG65" s="21"/>
      <c r="AH65" s="23" t="str">
        <f t="shared" si="15"/>
        <v/>
      </c>
      <c r="AI65" s="21"/>
      <c r="AJ65" s="24"/>
      <c r="AK65" s="21"/>
      <c r="AL65" s="21"/>
      <c r="AM65" s="23" t="str">
        <f t="shared" si="16"/>
        <v/>
      </c>
      <c r="AN65" s="21"/>
      <c r="AO65" s="24"/>
      <c r="AP65" s="21"/>
      <c r="AQ65" s="21"/>
      <c r="AR65" s="23"/>
      <c r="AS65" s="21"/>
      <c r="AT65" s="24"/>
      <c r="AU65" s="21"/>
      <c r="AV65" s="21"/>
      <c r="AW65" s="23" t="str">
        <f t="shared" si="17"/>
        <v/>
      </c>
      <c r="AX65" s="21"/>
      <c r="AY65" s="24"/>
      <c r="AZ65" s="21"/>
      <c r="BA65" s="21"/>
      <c r="BB65" s="23" t="str">
        <f t="shared" si="18"/>
        <v/>
      </c>
      <c r="BC65" s="21"/>
      <c r="BD65" s="24"/>
      <c r="BE65" s="27" t="s">
        <v>47</v>
      </c>
      <c r="BF65" s="21"/>
      <c r="BG65" s="21"/>
      <c r="BH65" s="21"/>
      <c r="BI65" s="21"/>
      <c r="BJ65" s="21"/>
      <c r="BK65" s="21"/>
      <c r="BL65" s="45"/>
      <c r="BM65" s="45"/>
      <c r="BN65" s="45"/>
      <c r="BO65" s="45"/>
      <c r="BP65" s="101"/>
      <c r="BQ65" s="101"/>
      <c r="BR65" s="101"/>
      <c r="BS65" s="101"/>
      <c r="BT65" s="101"/>
      <c r="BU65" s="101"/>
      <c r="BV65" s="101"/>
    </row>
    <row r="66" spans="1:74" s="44" customFormat="1" ht="50.1" customHeight="1">
      <c r="A66" s="13" t="s">
        <v>294</v>
      </c>
      <c r="B66" s="14">
        <f t="shared" si="11"/>
        <v>0</v>
      </c>
      <c r="C66" s="15" t="s">
        <v>53</v>
      </c>
      <c r="D66" s="15" t="s">
        <v>41</v>
      </c>
      <c r="E66" s="15" t="str">
        <f t="shared" si="12"/>
        <v>oui</v>
      </c>
      <c r="F66" s="16" t="s">
        <v>42</v>
      </c>
      <c r="G66" s="29" t="s">
        <v>301</v>
      </c>
      <c r="H66" s="29" t="s">
        <v>174</v>
      </c>
      <c r="I66" s="19" t="s">
        <v>175</v>
      </c>
      <c r="J66" s="65" t="s">
        <v>302</v>
      </c>
      <c r="K66" s="21"/>
      <c r="L66" s="21"/>
      <c r="M66" s="22"/>
      <c r="N66" s="23"/>
      <c r="O66" s="21"/>
      <c r="P66" s="24"/>
      <c r="Q66" s="25"/>
      <c r="R66" s="21"/>
      <c r="S66" s="23"/>
      <c r="T66" s="21"/>
      <c r="U66" s="24"/>
      <c r="V66" s="26"/>
      <c r="W66" s="21"/>
      <c r="X66" s="23" t="str">
        <f t="shared" si="13"/>
        <v/>
      </c>
      <c r="Y66" s="21"/>
      <c r="Z66" s="24"/>
      <c r="AA66" s="21"/>
      <c r="AB66" s="21"/>
      <c r="AC66" s="23" t="str">
        <f t="shared" si="14"/>
        <v/>
      </c>
      <c r="AD66" s="21"/>
      <c r="AE66" s="24"/>
      <c r="AF66" s="21"/>
      <c r="AG66" s="21"/>
      <c r="AH66" s="23" t="str">
        <f t="shared" si="15"/>
        <v/>
      </c>
      <c r="AI66" s="21"/>
      <c r="AJ66" s="24"/>
      <c r="AK66" s="21"/>
      <c r="AL66" s="21"/>
      <c r="AM66" s="23" t="str">
        <f t="shared" si="16"/>
        <v/>
      </c>
      <c r="AN66" s="21"/>
      <c r="AO66" s="24"/>
      <c r="AP66" s="21"/>
      <c r="AQ66" s="21"/>
      <c r="AR66" s="23"/>
      <c r="AS66" s="21"/>
      <c r="AT66" s="24"/>
      <c r="AU66" s="21"/>
      <c r="AV66" s="21"/>
      <c r="AW66" s="23" t="str">
        <f t="shared" si="17"/>
        <v/>
      </c>
      <c r="AX66" s="21"/>
      <c r="AY66" s="24"/>
      <c r="AZ66" s="21"/>
      <c r="BA66" s="21"/>
      <c r="BB66" s="23" t="str">
        <f t="shared" si="18"/>
        <v/>
      </c>
      <c r="BC66" s="21"/>
      <c r="BD66" s="24"/>
      <c r="BE66" s="27" t="s">
        <v>47</v>
      </c>
      <c r="BF66" s="21"/>
      <c r="BG66" s="21"/>
      <c r="BH66" s="21"/>
      <c r="BI66" s="21"/>
      <c r="BJ66" s="21"/>
      <c r="BK66" s="21"/>
      <c r="BL66" s="28"/>
      <c r="BM66" s="28"/>
      <c r="BN66" s="28"/>
      <c r="BO66" s="28"/>
      <c r="BP66" s="78"/>
      <c r="BQ66" s="78"/>
      <c r="BR66" s="78"/>
      <c r="BS66" s="78"/>
      <c r="BT66" s="78"/>
      <c r="BU66" s="78"/>
      <c r="BV66" s="78"/>
    </row>
    <row r="67" spans="1:74" s="28" customFormat="1" ht="50.1" customHeight="1">
      <c r="A67" s="13" t="s">
        <v>294</v>
      </c>
      <c r="B67" s="14">
        <f t="shared" si="11"/>
        <v>0</v>
      </c>
      <c r="C67" s="15" t="s">
        <v>53</v>
      </c>
      <c r="D67" s="15" t="s">
        <v>41</v>
      </c>
      <c r="E67" s="15" t="str">
        <f t="shared" si="12"/>
        <v>oui</v>
      </c>
      <c r="F67" s="16" t="s">
        <v>42</v>
      </c>
      <c r="G67" s="29" t="s">
        <v>173</v>
      </c>
      <c r="H67" s="29" t="s">
        <v>303</v>
      </c>
      <c r="I67" s="17" t="s">
        <v>304</v>
      </c>
      <c r="J67" s="65" t="s">
        <v>305</v>
      </c>
      <c r="K67" s="21"/>
      <c r="L67" s="21"/>
      <c r="M67" s="22"/>
      <c r="N67" s="23"/>
      <c r="O67" s="21"/>
      <c r="P67" s="24"/>
      <c r="Q67" s="25"/>
      <c r="R67" s="21"/>
      <c r="S67" s="23"/>
      <c r="T67" s="21"/>
      <c r="U67" s="24"/>
      <c r="V67" s="26"/>
      <c r="W67" s="21"/>
      <c r="X67" s="23" t="str">
        <f t="shared" si="13"/>
        <v/>
      </c>
      <c r="Y67" s="21"/>
      <c r="Z67" s="24"/>
      <c r="AA67" s="21"/>
      <c r="AB67" s="21"/>
      <c r="AC67" s="23" t="str">
        <f t="shared" si="14"/>
        <v/>
      </c>
      <c r="AD67" s="21"/>
      <c r="AE67" s="24"/>
      <c r="AF67" s="21"/>
      <c r="AG67" s="21"/>
      <c r="AH67" s="23" t="str">
        <f t="shared" si="15"/>
        <v/>
      </c>
      <c r="AI67" s="21"/>
      <c r="AJ67" s="24"/>
      <c r="AK67" s="21"/>
      <c r="AL67" s="21"/>
      <c r="AM67" s="23" t="str">
        <f t="shared" si="16"/>
        <v/>
      </c>
      <c r="AN67" s="21"/>
      <c r="AO67" s="24"/>
      <c r="AP67" s="21"/>
      <c r="AQ67" s="21"/>
      <c r="AR67" s="23"/>
      <c r="AS67" s="21"/>
      <c r="AT67" s="24"/>
      <c r="AU67" s="21"/>
      <c r="AV67" s="21"/>
      <c r="AW67" s="23" t="str">
        <f t="shared" si="17"/>
        <v/>
      </c>
      <c r="AX67" s="21"/>
      <c r="AY67" s="24"/>
      <c r="AZ67" s="21"/>
      <c r="BA67" s="21"/>
      <c r="BB67" s="23" t="str">
        <f t="shared" si="18"/>
        <v/>
      </c>
      <c r="BC67" s="21"/>
      <c r="BD67" s="24"/>
      <c r="BE67" s="27" t="s">
        <v>47</v>
      </c>
      <c r="BF67" s="21"/>
      <c r="BG67" s="21"/>
      <c r="BH67" s="21"/>
      <c r="BI67" s="21"/>
      <c r="BJ67" s="21"/>
      <c r="BK67" s="21"/>
    </row>
    <row r="68" spans="1:74" s="28" customFormat="1" ht="50.1" customHeight="1">
      <c r="A68" s="41" t="s">
        <v>306</v>
      </c>
      <c r="B68" s="14">
        <f t="shared" si="11"/>
        <v>0</v>
      </c>
      <c r="C68" s="15" t="s">
        <v>53</v>
      </c>
      <c r="D68" s="15" t="s">
        <v>41</v>
      </c>
      <c r="E68" s="15" t="str">
        <f t="shared" si="12"/>
        <v>oui</v>
      </c>
      <c r="F68" s="16" t="s">
        <v>42</v>
      </c>
      <c r="G68" s="27" t="s">
        <v>239</v>
      </c>
      <c r="H68" s="27" t="s">
        <v>240</v>
      </c>
      <c r="I68" s="27" t="s">
        <v>307</v>
      </c>
      <c r="J68" s="20" t="s">
        <v>308</v>
      </c>
      <c r="K68" s="21"/>
      <c r="L68" s="21"/>
      <c r="M68" s="22"/>
      <c r="N68" s="23"/>
      <c r="O68" s="21"/>
      <c r="P68" s="24"/>
      <c r="Q68" s="25"/>
      <c r="R68" s="21"/>
      <c r="S68" s="23"/>
      <c r="T68" s="21"/>
      <c r="U68" s="24"/>
      <c r="V68" s="26"/>
      <c r="W68" s="21"/>
      <c r="X68" s="23" t="str">
        <f t="shared" si="13"/>
        <v/>
      </c>
      <c r="Y68" s="21"/>
      <c r="Z68" s="24"/>
      <c r="AA68" s="21"/>
      <c r="AB68" s="21"/>
      <c r="AC68" s="23" t="str">
        <f t="shared" si="14"/>
        <v/>
      </c>
      <c r="AD68" s="21"/>
      <c r="AE68" s="24"/>
      <c r="AF68" s="21"/>
      <c r="AG68" s="21"/>
      <c r="AH68" s="23" t="str">
        <f t="shared" si="15"/>
        <v/>
      </c>
      <c r="AI68" s="21"/>
      <c r="AJ68" s="24"/>
      <c r="AK68" s="21"/>
      <c r="AL68" s="21"/>
      <c r="AM68" s="23" t="str">
        <f t="shared" si="16"/>
        <v/>
      </c>
      <c r="AN68" s="21"/>
      <c r="AO68" s="24"/>
      <c r="AP68" s="21"/>
      <c r="AQ68" s="21"/>
      <c r="AR68" s="23"/>
      <c r="AS68" s="21"/>
      <c r="AT68" s="24"/>
      <c r="AU68" s="21"/>
      <c r="AV68" s="21"/>
      <c r="AW68" s="23" t="str">
        <f t="shared" si="17"/>
        <v/>
      </c>
      <c r="AX68" s="21"/>
      <c r="AY68" s="24"/>
      <c r="AZ68" s="21"/>
      <c r="BA68" s="21"/>
      <c r="BB68" s="23" t="str">
        <f t="shared" si="18"/>
        <v/>
      </c>
      <c r="BC68" s="21"/>
      <c r="BD68" s="24"/>
      <c r="BE68" s="27" t="s">
        <v>47</v>
      </c>
      <c r="BF68" s="21"/>
      <c r="BG68" s="21"/>
      <c r="BH68" s="21"/>
      <c r="BI68" s="21"/>
      <c r="BJ68" s="21"/>
      <c r="BK68" s="21"/>
    </row>
    <row r="69" spans="1:74" s="28" customFormat="1" ht="50.1" customHeight="1">
      <c r="A69" s="13" t="s">
        <v>309</v>
      </c>
      <c r="B69" s="14">
        <f t="shared" si="11"/>
        <v>0</v>
      </c>
      <c r="C69" s="15" t="s">
        <v>41</v>
      </c>
      <c r="D69" s="15" t="s">
        <v>41</v>
      </c>
      <c r="E69" s="15" t="str">
        <f t="shared" si="12"/>
        <v>non</v>
      </c>
      <c r="F69" s="16" t="s">
        <v>42</v>
      </c>
      <c r="G69" s="29" t="s">
        <v>48</v>
      </c>
      <c r="H69" s="29" t="s">
        <v>49</v>
      </c>
      <c r="I69" s="19" t="s">
        <v>310</v>
      </c>
      <c r="J69" s="20" t="s">
        <v>311</v>
      </c>
      <c r="K69" s="21"/>
      <c r="L69" s="21"/>
      <c r="M69" s="22"/>
      <c r="N69" s="23"/>
      <c r="O69" s="21"/>
      <c r="P69" s="24"/>
      <c r="Q69" s="25"/>
      <c r="R69" s="21"/>
      <c r="S69" s="23"/>
      <c r="T69" s="21"/>
      <c r="U69" s="24"/>
      <c r="V69" s="26"/>
      <c r="W69" s="21"/>
      <c r="X69" s="23" t="str">
        <f t="shared" si="13"/>
        <v/>
      </c>
      <c r="Y69" s="21"/>
      <c r="Z69" s="24"/>
      <c r="AA69" s="21"/>
      <c r="AB69" s="21"/>
      <c r="AC69" s="23" t="str">
        <f t="shared" si="14"/>
        <v/>
      </c>
      <c r="AD69" s="21"/>
      <c r="AE69" s="24"/>
      <c r="AF69" s="21"/>
      <c r="AG69" s="21"/>
      <c r="AH69" s="23" t="str">
        <f t="shared" si="15"/>
        <v/>
      </c>
      <c r="AI69" s="21"/>
      <c r="AJ69" s="24"/>
      <c r="AK69" s="21"/>
      <c r="AL69" s="21"/>
      <c r="AM69" s="23" t="str">
        <f t="shared" si="16"/>
        <v/>
      </c>
      <c r="AN69" s="21"/>
      <c r="AO69" s="24"/>
      <c r="AP69" s="21"/>
      <c r="AQ69" s="21"/>
      <c r="AR69" s="23"/>
      <c r="AS69" s="21"/>
      <c r="AT69" s="24"/>
      <c r="AU69" s="21"/>
      <c r="AV69" s="21"/>
      <c r="AW69" s="23" t="str">
        <f t="shared" si="17"/>
        <v/>
      </c>
      <c r="AX69" s="21"/>
      <c r="AY69" s="24"/>
      <c r="AZ69" s="21"/>
      <c r="BA69" s="21"/>
      <c r="BB69" s="23" t="str">
        <f t="shared" si="18"/>
        <v/>
      </c>
      <c r="BC69" s="21"/>
      <c r="BD69" s="24"/>
      <c r="BE69" s="27" t="s">
        <v>47</v>
      </c>
      <c r="BF69" s="21"/>
      <c r="BG69" s="21"/>
      <c r="BH69" s="21"/>
      <c r="BI69" s="21"/>
      <c r="BJ69" s="21"/>
      <c r="BK69" s="21"/>
    </row>
    <row r="70" spans="1:74" s="28" customFormat="1" ht="50.1" customHeight="1">
      <c r="A70" s="13" t="s">
        <v>312</v>
      </c>
      <c r="B70" s="14">
        <f t="shared" si="11"/>
        <v>0</v>
      </c>
      <c r="C70" s="15" t="s">
        <v>41</v>
      </c>
      <c r="D70" s="15" t="s">
        <v>41</v>
      </c>
      <c r="E70" s="15" t="str">
        <f t="shared" si="12"/>
        <v>non</v>
      </c>
      <c r="F70" s="16" t="s">
        <v>42</v>
      </c>
      <c r="G70" s="29" t="s">
        <v>98</v>
      </c>
      <c r="H70" s="29" t="s">
        <v>313</v>
      </c>
      <c r="I70" s="19" t="s">
        <v>314</v>
      </c>
      <c r="J70" s="20" t="s">
        <v>101</v>
      </c>
      <c r="K70" s="21"/>
      <c r="L70" s="21"/>
      <c r="M70" s="22"/>
      <c r="N70" s="23"/>
      <c r="O70" s="21"/>
      <c r="P70" s="24"/>
      <c r="Q70" s="25"/>
      <c r="R70" s="21"/>
      <c r="S70" s="23"/>
      <c r="T70" s="21"/>
      <c r="U70" s="24"/>
      <c r="V70" s="26"/>
      <c r="W70" s="21"/>
      <c r="X70" s="23" t="str">
        <f t="shared" si="13"/>
        <v/>
      </c>
      <c r="Y70" s="21"/>
      <c r="Z70" s="24"/>
      <c r="AA70" s="21"/>
      <c r="AB70" s="21"/>
      <c r="AC70" s="23" t="str">
        <f t="shared" si="14"/>
        <v/>
      </c>
      <c r="AD70" s="21"/>
      <c r="AE70" s="24"/>
      <c r="AF70" s="21"/>
      <c r="AG70" s="21"/>
      <c r="AH70" s="23" t="str">
        <f t="shared" si="15"/>
        <v/>
      </c>
      <c r="AI70" s="21"/>
      <c r="AJ70" s="24"/>
      <c r="AK70" s="21"/>
      <c r="AL70" s="21"/>
      <c r="AM70" s="23" t="str">
        <f t="shared" si="16"/>
        <v/>
      </c>
      <c r="AN70" s="21"/>
      <c r="AO70" s="24"/>
      <c r="AP70" s="21"/>
      <c r="AQ70" s="21"/>
      <c r="AR70" s="23"/>
      <c r="AS70" s="21"/>
      <c r="AT70" s="24"/>
      <c r="AU70" s="21"/>
      <c r="AV70" s="21"/>
      <c r="AW70" s="23" t="str">
        <f t="shared" si="17"/>
        <v/>
      </c>
      <c r="AX70" s="21"/>
      <c r="AY70" s="24"/>
      <c r="AZ70" s="21"/>
      <c r="BA70" s="21"/>
      <c r="BB70" s="23" t="str">
        <f t="shared" si="18"/>
        <v/>
      </c>
      <c r="BC70" s="21"/>
      <c r="BD70" s="24"/>
      <c r="BE70" s="27" t="s">
        <v>47</v>
      </c>
      <c r="BF70" s="21"/>
      <c r="BG70" s="21"/>
      <c r="BH70" s="21"/>
      <c r="BI70" s="21"/>
      <c r="BJ70" s="21"/>
      <c r="BK70" s="21"/>
    </row>
    <row r="71" spans="1:74" s="114" customFormat="1" ht="50.1" customHeight="1">
      <c r="A71" s="13" t="s">
        <v>312</v>
      </c>
      <c r="B71" s="14">
        <f t="shared" si="11"/>
        <v>0</v>
      </c>
      <c r="C71" s="15" t="s">
        <v>41</v>
      </c>
      <c r="D71" s="15" t="s">
        <v>41</v>
      </c>
      <c r="E71" s="15" t="str">
        <f t="shared" si="12"/>
        <v>non</v>
      </c>
      <c r="F71" s="16" t="s">
        <v>42</v>
      </c>
      <c r="G71" s="29" t="s">
        <v>98</v>
      </c>
      <c r="H71" s="29" t="s">
        <v>99</v>
      </c>
      <c r="I71" s="19" t="s">
        <v>315</v>
      </c>
      <c r="J71" s="20" t="s">
        <v>316</v>
      </c>
      <c r="K71" s="21"/>
      <c r="L71" s="21"/>
      <c r="M71" s="22"/>
      <c r="N71" s="23"/>
      <c r="O71" s="21"/>
      <c r="P71" s="24"/>
      <c r="Q71" s="25"/>
      <c r="R71" s="21"/>
      <c r="S71" s="23"/>
      <c r="T71" s="21"/>
      <c r="U71" s="24"/>
      <c r="V71" s="26"/>
      <c r="W71" s="21"/>
      <c r="X71" s="23" t="str">
        <f t="shared" si="13"/>
        <v/>
      </c>
      <c r="Y71" s="21"/>
      <c r="Z71" s="24"/>
      <c r="AA71" s="21"/>
      <c r="AB71" s="21"/>
      <c r="AC71" s="23" t="str">
        <f t="shared" si="14"/>
        <v/>
      </c>
      <c r="AD71" s="21"/>
      <c r="AE71" s="24"/>
      <c r="AF71" s="21"/>
      <c r="AG71" s="21"/>
      <c r="AH71" s="23" t="str">
        <f t="shared" si="15"/>
        <v/>
      </c>
      <c r="AI71" s="21"/>
      <c r="AJ71" s="24"/>
      <c r="AK71" s="21"/>
      <c r="AL71" s="21"/>
      <c r="AM71" s="23" t="str">
        <f t="shared" si="16"/>
        <v/>
      </c>
      <c r="AN71" s="21"/>
      <c r="AO71" s="24"/>
      <c r="AP71" s="21"/>
      <c r="AQ71" s="21"/>
      <c r="AR71" s="23"/>
      <c r="AS71" s="21"/>
      <c r="AT71" s="24"/>
      <c r="AU71" s="21"/>
      <c r="AV71" s="21"/>
      <c r="AW71" s="23" t="str">
        <f t="shared" si="17"/>
        <v/>
      </c>
      <c r="AX71" s="21"/>
      <c r="AY71" s="24"/>
      <c r="AZ71" s="21"/>
      <c r="BA71" s="21"/>
      <c r="BB71" s="23" t="str">
        <f t="shared" si="18"/>
        <v/>
      </c>
      <c r="BC71" s="21"/>
      <c r="BD71" s="24"/>
      <c r="BE71" s="27" t="s">
        <v>47</v>
      </c>
      <c r="BF71" s="21"/>
      <c r="BG71" s="21"/>
      <c r="BH71" s="21"/>
      <c r="BI71" s="21"/>
      <c r="BJ71" s="21"/>
      <c r="BK71" s="21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</row>
    <row r="72" spans="1:74" s="28" customFormat="1" ht="50.1" customHeight="1">
      <c r="A72" s="41" t="s">
        <v>317</v>
      </c>
      <c r="B72" s="14">
        <f t="shared" si="11"/>
        <v>0</v>
      </c>
      <c r="C72" s="60" t="s">
        <v>41</v>
      </c>
      <c r="D72" s="60" t="s">
        <v>41</v>
      </c>
      <c r="E72" s="15" t="str">
        <f t="shared" si="12"/>
        <v>non</v>
      </c>
      <c r="F72" s="16" t="s">
        <v>42</v>
      </c>
      <c r="G72" s="29" t="s">
        <v>48</v>
      </c>
      <c r="H72" s="18" t="s">
        <v>49</v>
      </c>
      <c r="I72" s="19" t="s">
        <v>50</v>
      </c>
      <c r="J72" s="20" t="s">
        <v>51</v>
      </c>
      <c r="K72" s="21"/>
      <c r="L72" s="21"/>
      <c r="M72" s="22"/>
      <c r="N72" s="23"/>
      <c r="O72" s="21"/>
      <c r="P72" s="24"/>
      <c r="Q72" s="25"/>
      <c r="R72" s="21"/>
      <c r="S72" s="23"/>
      <c r="T72" s="21"/>
      <c r="U72" s="24"/>
      <c r="V72" s="26"/>
      <c r="W72" s="21"/>
      <c r="X72" s="23" t="str">
        <f t="shared" si="13"/>
        <v/>
      </c>
      <c r="Y72" s="21"/>
      <c r="Z72" s="24"/>
      <c r="AA72" s="21"/>
      <c r="AB72" s="21"/>
      <c r="AC72" s="23" t="str">
        <f t="shared" si="14"/>
        <v/>
      </c>
      <c r="AD72" s="21"/>
      <c r="AE72" s="24"/>
      <c r="AF72" s="21"/>
      <c r="AG72" s="21"/>
      <c r="AH72" s="23" t="str">
        <f t="shared" si="15"/>
        <v/>
      </c>
      <c r="AI72" s="21"/>
      <c r="AJ72" s="24"/>
      <c r="AK72" s="21"/>
      <c r="AL72" s="21"/>
      <c r="AM72" s="23" t="str">
        <f t="shared" si="16"/>
        <v/>
      </c>
      <c r="AN72" s="21"/>
      <c r="AO72" s="24"/>
      <c r="AP72" s="21"/>
      <c r="AQ72" s="21"/>
      <c r="AR72" s="23"/>
      <c r="AS72" s="21"/>
      <c r="AT72" s="24"/>
      <c r="AU72" s="21"/>
      <c r="AV72" s="21"/>
      <c r="AW72" s="23" t="str">
        <f t="shared" si="17"/>
        <v/>
      </c>
      <c r="AX72" s="21"/>
      <c r="AY72" s="24"/>
      <c r="AZ72" s="21"/>
      <c r="BA72" s="21"/>
      <c r="BB72" s="23" t="str">
        <f t="shared" si="18"/>
        <v/>
      </c>
      <c r="BC72" s="21"/>
      <c r="BD72" s="24"/>
      <c r="BE72" s="27" t="s">
        <v>47</v>
      </c>
      <c r="BF72" s="21"/>
      <c r="BG72" s="21"/>
      <c r="BH72" s="21"/>
      <c r="BI72" s="21"/>
      <c r="BJ72" s="21"/>
      <c r="BK72" s="21"/>
    </row>
    <row r="73" spans="1:74" s="92" customFormat="1" ht="50.1" customHeight="1">
      <c r="A73" s="94" t="s">
        <v>318</v>
      </c>
      <c r="B73" s="80">
        <f t="shared" si="11"/>
        <v>0</v>
      </c>
      <c r="C73" s="81" t="s">
        <v>41</v>
      </c>
      <c r="D73" s="81">
        <v>2</v>
      </c>
      <c r="E73" s="81" t="str">
        <f t="shared" si="12"/>
        <v>oui</v>
      </c>
      <c r="F73" s="82" t="s">
        <v>42</v>
      </c>
      <c r="G73" s="84" t="s">
        <v>319</v>
      </c>
      <c r="H73" s="84" t="s">
        <v>320</v>
      </c>
      <c r="I73" s="84" t="s">
        <v>321</v>
      </c>
      <c r="J73" s="107" t="s">
        <v>322</v>
      </c>
      <c r="K73" s="84"/>
      <c r="L73" s="84"/>
      <c r="M73" s="86"/>
      <c r="N73" s="87"/>
      <c r="O73" s="84"/>
      <c r="P73" s="88"/>
      <c r="Q73" s="86"/>
      <c r="R73" s="84"/>
      <c r="S73" s="87"/>
      <c r="T73" s="84"/>
      <c r="U73" s="88"/>
      <c r="V73" s="86"/>
      <c r="W73" s="84"/>
      <c r="X73" s="87"/>
      <c r="Y73" s="84"/>
      <c r="Z73" s="88"/>
      <c r="AA73" s="84"/>
      <c r="AB73" s="84"/>
      <c r="AC73" s="87"/>
      <c r="AD73" s="84"/>
      <c r="AE73" s="88"/>
      <c r="AF73" s="84"/>
      <c r="AG73" s="84"/>
      <c r="AH73" s="87"/>
      <c r="AI73" s="84"/>
      <c r="AJ73" s="88"/>
      <c r="AK73" s="84"/>
      <c r="AL73" s="84"/>
      <c r="AM73" s="87"/>
      <c r="AN73" s="84"/>
      <c r="AO73" s="88"/>
      <c r="AP73" s="84"/>
      <c r="AQ73" s="84"/>
      <c r="AR73" s="87"/>
      <c r="AS73" s="84"/>
      <c r="AT73" s="88"/>
      <c r="AU73" s="84"/>
      <c r="AV73" s="84"/>
      <c r="AW73" s="87"/>
      <c r="AX73" s="84"/>
      <c r="AY73" s="88"/>
      <c r="AZ73" s="84"/>
      <c r="BA73" s="84"/>
      <c r="BB73" s="87"/>
      <c r="BC73" s="84"/>
      <c r="BD73" s="88"/>
      <c r="BE73" s="84"/>
      <c r="BF73" s="84"/>
      <c r="BG73" s="84"/>
      <c r="BH73" s="84"/>
      <c r="BI73" s="84"/>
      <c r="BJ73" s="84"/>
      <c r="BK73" s="84"/>
    </row>
    <row r="74" spans="1:74" s="28" customFormat="1" ht="50.1" customHeight="1">
      <c r="A74" s="41" t="s">
        <v>318</v>
      </c>
      <c r="B74" s="14">
        <f t="shared" si="11"/>
        <v>0</v>
      </c>
      <c r="C74" s="15" t="s">
        <v>41</v>
      </c>
      <c r="D74" s="15">
        <v>2</v>
      </c>
      <c r="E74" s="15" t="s">
        <v>285</v>
      </c>
      <c r="F74" s="16" t="s">
        <v>42</v>
      </c>
      <c r="G74" s="17" t="s">
        <v>144</v>
      </c>
      <c r="H74" s="27" t="s">
        <v>323</v>
      </c>
      <c r="I74" s="27" t="s">
        <v>324</v>
      </c>
      <c r="J74" s="20" t="s">
        <v>325</v>
      </c>
      <c r="K74" s="21"/>
      <c r="L74" s="21"/>
      <c r="M74" s="22"/>
      <c r="N74" s="23"/>
      <c r="O74" s="21"/>
      <c r="P74" s="115"/>
      <c r="Q74" s="25"/>
      <c r="R74" s="22"/>
      <c r="S74" s="23"/>
      <c r="T74" s="21"/>
      <c r="U74" s="115"/>
      <c r="V74" s="26"/>
      <c r="W74" s="22"/>
      <c r="X74" s="23"/>
      <c r="Y74" s="21"/>
      <c r="Z74" s="115"/>
      <c r="AA74" s="21"/>
      <c r="AB74" s="22"/>
      <c r="AC74" s="23"/>
      <c r="AD74" s="21"/>
      <c r="AE74" s="115"/>
      <c r="AF74" s="21"/>
      <c r="AG74" s="22"/>
      <c r="AH74" s="23"/>
      <c r="AI74" s="21"/>
      <c r="AJ74" s="115"/>
      <c r="AK74" s="21"/>
      <c r="AL74" s="22"/>
      <c r="AM74" s="23"/>
      <c r="AN74" s="21"/>
      <c r="AO74" s="115"/>
      <c r="AP74" s="21"/>
      <c r="AQ74" s="22"/>
      <c r="AR74" s="23"/>
      <c r="AS74" s="21"/>
      <c r="AT74" s="115"/>
      <c r="AU74" s="21"/>
      <c r="AV74" s="22"/>
      <c r="AW74" s="23"/>
      <c r="AX74" s="21"/>
      <c r="AY74" s="115"/>
      <c r="AZ74" s="21"/>
      <c r="BA74" s="22"/>
      <c r="BB74" s="23"/>
      <c r="BC74" s="21"/>
      <c r="BD74" s="115"/>
      <c r="BE74" s="27"/>
      <c r="BF74" s="21"/>
      <c r="BG74" s="21"/>
      <c r="BH74" s="21"/>
      <c r="BI74" s="21"/>
      <c r="BJ74" s="21"/>
      <c r="BK74" s="21"/>
    </row>
    <row r="75" spans="1:74" s="28" customFormat="1" ht="50.1" customHeight="1">
      <c r="A75" s="41" t="s">
        <v>318</v>
      </c>
      <c r="B75" s="14">
        <f t="shared" si="11"/>
        <v>0</v>
      </c>
      <c r="C75" s="15" t="s">
        <v>41</v>
      </c>
      <c r="D75" s="15">
        <v>2</v>
      </c>
      <c r="E75" s="15" t="str">
        <f t="shared" ref="E75:E89" si="19">IF(AND(C75="non",D75="non"),"non","oui")</f>
        <v>oui</v>
      </c>
      <c r="F75" s="16" t="s">
        <v>42</v>
      </c>
      <c r="G75" s="17" t="s">
        <v>144</v>
      </c>
      <c r="H75" s="27" t="s">
        <v>323</v>
      </c>
      <c r="I75" s="27" t="s">
        <v>324</v>
      </c>
      <c r="J75" s="20" t="s">
        <v>325</v>
      </c>
      <c r="K75" s="21"/>
      <c r="L75" s="21"/>
      <c r="M75" s="22"/>
      <c r="N75" s="23"/>
      <c r="O75" s="21"/>
      <c r="P75" s="24"/>
      <c r="Q75" s="25"/>
      <c r="R75" s="21"/>
      <c r="S75" s="23"/>
      <c r="T75" s="21"/>
      <c r="U75" s="24"/>
      <c r="V75" s="26"/>
      <c r="W75" s="21"/>
      <c r="X75" s="23"/>
      <c r="Y75" s="21"/>
      <c r="Z75" s="24"/>
      <c r="AA75" s="21"/>
      <c r="AB75" s="21"/>
      <c r="AC75" s="23"/>
      <c r="AD75" s="21"/>
      <c r="AE75" s="24"/>
      <c r="AF75" s="21"/>
      <c r="AG75" s="21"/>
      <c r="AH75" s="23"/>
      <c r="AI75" s="21"/>
      <c r="AJ75" s="24"/>
      <c r="AK75" s="21"/>
      <c r="AL75" s="21"/>
      <c r="AM75" s="23"/>
      <c r="AN75" s="21"/>
      <c r="AO75" s="24"/>
      <c r="AP75" s="21"/>
      <c r="AQ75" s="21"/>
      <c r="AR75" s="23"/>
      <c r="AS75" s="21"/>
      <c r="AT75" s="24"/>
      <c r="AU75" s="21"/>
      <c r="AV75" s="21"/>
      <c r="AW75" s="23"/>
      <c r="AX75" s="21"/>
      <c r="AY75" s="24"/>
      <c r="AZ75" s="21"/>
      <c r="BA75" s="21"/>
      <c r="BB75" s="23"/>
      <c r="BC75" s="21"/>
      <c r="BD75" s="24"/>
      <c r="BE75" s="27"/>
      <c r="BF75" s="21"/>
      <c r="BG75" s="21"/>
      <c r="BH75" s="21"/>
      <c r="BI75" s="21"/>
      <c r="BJ75" s="21"/>
      <c r="BK75" s="21"/>
    </row>
    <row r="76" spans="1:74" s="28" customFormat="1" ht="50.1" customHeight="1">
      <c r="A76" s="13" t="s">
        <v>318</v>
      </c>
      <c r="B76" s="14">
        <f t="shared" si="11"/>
        <v>0</v>
      </c>
      <c r="C76" s="15" t="s">
        <v>41</v>
      </c>
      <c r="D76" s="15">
        <v>2</v>
      </c>
      <c r="E76" s="15" t="str">
        <f t="shared" si="19"/>
        <v>oui</v>
      </c>
      <c r="F76" s="16" t="s">
        <v>42</v>
      </c>
      <c r="G76" s="29" t="s">
        <v>112</v>
      </c>
      <c r="H76" s="29" t="s">
        <v>113</v>
      </c>
      <c r="I76" s="19" t="s">
        <v>326</v>
      </c>
      <c r="J76" s="20" t="s">
        <v>138</v>
      </c>
      <c r="K76" s="21"/>
      <c r="L76" s="21"/>
      <c r="M76" s="22"/>
      <c r="N76" s="23"/>
      <c r="O76" s="21"/>
      <c r="P76" s="24"/>
      <c r="Q76" s="25"/>
      <c r="R76" s="21"/>
      <c r="S76" s="23"/>
      <c r="T76" s="21"/>
      <c r="U76" s="24"/>
      <c r="V76" s="26"/>
      <c r="W76" s="21"/>
      <c r="X76" s="23" t="str">
        <f t="shared" ref="X76:X83" si="20">IF(W76="","",YEAR(W76))</f>
        <v/>
      </c>
      <c r="Y76" s="21"/>
      <c r="Z76" s="24"/>
      <c r="AA76" s="21"/>
      <c r="AB76" s="21"/>
      <c r="AC76" s="23" t="str">
        <f t="shared" ref="AC76:AC83" si="21">IF(AB76="","",YEAR(AB76))</f>
        <v/>
      </c>
      <c r="AD76" s="21"/>
      <c r="AE76" s="24"/>
      <c r="AF76" s="21"/>
      <c r="AG76" s="21"/>
      <c r="AH76" s="23" t="str">
        <f t="shared" ref="AH76:AH83" si="22">IF(AG76="","",YEAR(AG76))</f>
        <v/>
      </c>
      <c r="AI76" s="21"/>
      <c r="AJ76" s="24"/>
      <c r="AK76" s="21"/>
      <c r="AL76" s="21"/>
      <c r="AM76" s="23" t="str">
        <f t="shared" ref="AM76:AM83" si="23">IF(AL76="","",YEAR(AL76))</f>
        <v/>
      </c>
      <c r="AN76" s="21"/>
      <c r="AO76" s="24"/>
      <c r="AP76" s="21"/>
      <c r="AQ76" s="21"/>
      <c r="AR76" s="23"/>
      <c r="AS76" s="21"/>
      <c r="AT76" s="24"/>
      <c r="AU76" s="21"/>
      <c r="AV76" s="21"/>
      <c r="AW76" s="23" t="str">
        <f t="shared" ref="AW76:AW83" si="24">IF(AV76="","",YEAR(AV76))</f>
        <v/>
      </c>
      <c r="AX76" s="21"/>
      <c r="AY76" s="24"/>
      <c r="AZ76" s="21"/>
      <c r="BA76" s="21"/>
      <c r="BB76" s="23" t="str">
        <f t="shared" ref="BB76:BB83" si="25">IF(BA76="","",YEAR(BA76))</f>
        <v/>
      </c>
      <c r="BC76" s="21"/>
      <c r="BD76" s="24"/>
      <c r="BE76" s="27" t="s">
        <v>47</v>
      </c>
      <c r="BF76" s="21"/>
      <c r="BG76" s="21"/>
      <c r="BH76" s="21"/>
      <c r="BI76" s="21"/>
      <c r="BJ76" s="21"/>
      <c r="BK76" s="21"/>
      <c r="BL76" s="44"/>
      <c r="BM76" s="44"/>
      <c r="BN76" s="44"/>
      <c r="BO76" s="44"/>
    </row>
    <row r="77" spans="1:74" s="28" customFormat="1" ht="50.1" customHeight="1">
      <c r="A77" s="41" t="s">
        <v>318</v>
      </c>
      <c r="B77" s="14">
        <f t="shared" si="11"/>
        <v>0</v>
      </c>
      <c r="C77" s="15" t="s">
        <v>41</v>
      </c>
      <c r="D77" s="15">
        <v>2</v>
      </c>
      <c r="E77" s="15" t="str">
        <f t="shared" si="19"/>
        <v>oui</v>
      </c>
      <c r="F77" s="16" t="s">
        <v>42</v>
      </c>
      <c r="G77" s="27" t="s">
        <v>211</v>
      </c>
      <c r="H77" s="27" t="s">
        <v>327</v>
      </c>
      <c r="I77" s="27" t="s">
        <v>328</v>
      </c>
      <c r="J77" s="20" t="s">
        <v>308</v>
      </c>
      <c r="K77" s="21"/>
      <c r="L77" s="21"/>
      <c r="M77" s="22"/>
      <c r="N77" s="23"/>
      <c r="O77" s="21"/>
      <c r="P77" s="24"/>
      <c r="Q77" s="25"/>
      <c r="R77" s="21"/>
      <c r="S77" s="23"/>
      <c r="T77" s="21"/>
      <c r="U77" s="24"/>
      <c r="V77" s="26"/>
      <c r="W77" s="21"/>
      <c r="X77" s="23" t="str">
        <f t="shared" si="20"/>
        <v/>
      </c>
      <c r="Y77" s="21"/>
      <c r="Z77" s="24"/>
      <c r="AA77" s="21"/>
      <c r="AB77" s="21"/>
      <c r="AC77" s="23" t="str">
        <f t="shared" si="21"/>
        <v/>
      </c>
      <c r="AD77" s="21"/>
      <c r="AE77" s="24"/>
      <c r="AF77" s="21"/>
      <c r="AG77" s="21"/>
      <c r="AH77" s="23" t="str">
        <f t="shared" si="22"/>
        <v/>
      </c>
      <c r="AI77" s="21"/>
      <c r="AJ77" s="24"/>
      <c r="AK77" s="21"/>
      <c r="AL77" s="21"/>
      <c r="AM77" s="23" t="str">
        <f t="shared" si="23"/>
        <v/>
      </c>
      <c r="AN77" s="21"/>
      <c r="AO77" s="24"/>
      <c r="AP77" s="21"/>
      <c r="AQ77" s="21"/>
      <c r="AR77" s="23"/>
      <c r="AS77" s="21"/>
      <c r="AT77" s="24"/>
      <c r="AU77" s="21"/>
      <c r="AV77" s="21"/>
      <c r="AW77" s="23" t="str">
        <f t="shared" si="24"/>
        <v/>
      </c>
      <c r="AX77" s="21"/>
      <c r="AY77" s="24"/>
      <c r="AZ77" s="21"/>
      <c r="BA77" s="21"/>
      <c r="BB77" s="23" t="str">
        <f t="shared" si="25"/>
        <v/>
      </c>
      <c r="BC77" s="21"/>
      <c r="BD77" s="24"/>
      <c r="BE77" s="27" t="s">
        <v>47</v>
      </c>
      <c r="BF77" s="21"/>
      <c r="BG77" s="21"/>
      <c r="BH77" s="21"/>
      <c r="BI77" s="21"/>
      <c r="BJ77" s="21"/>
      <c r="BK77" s="21"/>
    </row>
    <row r="78" spans="1:74" s="28" customFormat="1" ht="50.1" customHeight="1">
      <c r="A78" s="41" t="s">
        <v>318</v>
      </c>
      <c r="B78" s="14">
        <f t="shared" si="11"/>
        <v>0</v>
      </c>
      <c r="C78" s="15" t="s">
        <v>41</v>
      </c>
      <c r="D78" s="15">
        <v>2</v>
      </c>
      <c r="E78" s="15" t="str">
        <f t="shared" si="19"/>
        <v>oui</v>
      </c>
      <c r="F78" s="16" t="s">
        <v>42</v>
      </c>
      <c r="G78" s="27" t="s">
        <v>329</v>
      </c>
      <c r="H78" s="17" t="s">
        <v>330</v>
      </c>
      <c r="I78" s="27" t="s">
        <v>331</v>
      </c>
      <c r="J78" s="20" t="s">
        <v>308</v>
      </c>
      <c r="K78" s="21"/>
      <c r="L78" s="21"/>
      <c r="M78" s="22"/>
      <c r="N78" s="23"/>
      <c r="O78" s="21"/>
      <c r="P78" s="24"/>
      <c r="Q78" s="25"/>
      <c r="R78" s="21"/>
      <c r="S78" s="23"/>
      <c r="T78" s="21"/>
      <c r="U78" s="24"/>
      <c r="V78" s="26"/>
      <c r="W78" s="21"/>
      <c r="X78" s="23" t="str">
        <f t="shared" si="20"/>
        <v/>
      </c>
      <c r="Y78" s="21"/>
      <c r="Z78" s="24"/>
      <c r="AA78" s="21"/>
      <c r="AB78" s="21"/>
      <c r="AC78" s="23" t="str">
        <f t="shared" si="21"/>
        <v/>
      </c>
      <c r="AD78" s="21"/>
      <c r="AE78" s="24"/>
      <c r="AF78" s="21"/>
      <c r="AG78" s="21"/>
      <c r="AH78" s="23" t="str">
        <f t="shared" si="22"/>
        <v/>
      </c>
      <c r="AI78" s="21"/>
      <c r="AJ78" s="24"/>
      <c r="AK78" s="21"/>
      <c r="AL78" s="21"/>
      <c r="AM78" s="23" t="str">
        <f t="shared" si="23"/>
        <v/>
      </c>
      <c r="AN78" s="21"/>
      <c r="AO78" s="24"/>
      <c r="AP78" s="21"/>
      <c r="AQ78" s="21"/>
      <c r="AR78" s="23"/>
      <c r="AS78" s="21"/>
      <c r="AT78" s="24"/>
      <c r="AU78" s="21"/>
      <c r="AV78" s="21"/>
      <c r="AW78" s="23" t="str">
        <f t="shared" si="24"/>
        <v/>
      </c>
      <c r="AX78" s="21"/>
      <c r="AY78" s="24"/>
      <c r="AZ78" s="21"/>
      <c r="BA78" s="21"/>
      <c r="BB78" s="23" t="str">
        <f t="shared" si="25"/>
        <v/>
      </c>
      <c r="BC78" s="21"/>
      <c r="BD78" s="24"/>
      <c r="BE78" s="27" t="s">
        <v>47</v>
      </c>
      <c r="BF78" s="21"/>
      <c r="BG78" s="21"/>
      <c r="BH78" s="21"/>
      <c r="BI78" s="21"/>
      <c r="BJ78" s="21"/>
      <c r="BK78" s="21"/>
    </row>
    <row r="79" spans="1:74" s="28" customFormat="1" ht="50.1" customHeight="1">
      <c r="A79" s="41" t="s">
        <v>318</v>
      </c>
      <c r="B79" s="14">
        <f t="shared" si="11"/>
        <v>0</v>
      </c>
      <c r="C79" s="15" t="s">
        <v>41</v>
      </c>
      <c r="D79" s="15">
        <v>2</v>
      </c>
      <c r="E79" s="15" t="str">
        <f t="shared" si="19"/>
        <v>oui</v>
      </c>
      <c r="F79" s="16" t="s">
        <v>42</v>
      </c>
      <c r="G79" s="17" t="s">
        <v>332</v>
      </c>
      <c r="H79" s="17" t="s">
        <v>220</v>
      </c>
      <c r="I79" s="27" t="s">
        <v>333</v>
      </c>
      <c r="J79" s="20" t="s">
        <v>308</v>
      </c>
      <c r="K79" s="21"/>
      <c r="L79" s="21"/>
      <c r="M79" s="22"/>
      <c r="N79" s="23"/>
      <c r="O79" s="21"/>
      <c r="P79" s="24"/>
      <c r="Q79" s="25"/>
      <c r="R79" s="21"/>
      <c r="S79" s="23"/>
      <c r="T79" s="21"/>
      <c r="U79" s="24"/>
      <c r="V79" s="26"/>
      <c r="W79" s="21"/>
      <c r="X79" s="23" t="str">
        <f t="shared" si="20"/>
        <v/>
      </c>
      <c r="Y79" s="21"/>
      <c r="Z79" s="24"/>
      <c r="AA79" s="21"/>
      <c r="AB79" s="21"/>
      <c r="AC79" s="23" t="str">
        <f t="shared" si="21"/>
        <v/>
      </c>
      <c r="AD79" s="21"/>
      <c r="AE79" s="24"/>
      <c r="AF79" s="21"/>
      <c r="AG79" s="21"/>
      <c r="AH79" s="23" t="str">
        <f t="shared" si="22"/>
        <v/>
      </c>
      <c r="AI79" s="21"/>
      <c r="AJ79" s="24"/>
      <c r="AK79" s="21"/>
      <c r="AL79" s="21"/>
      <c r="AM79" s="23" t="str">
        <f t="shared" si="23"/>
        <v/>
      </c>
      <c r="AN79" s="21"/>
      <c r="AO79" s="24"/>
      <c r="AP79" s="21"/>
      <c r="AQ79" s="21"/>
      <c r="AR79" s="23"/>
      <c r="AS79" s="21"/>
      <c r="AT79" s="24"/>
      <c r="AU79" s="21"/>
      <c r="AV79" s="21"/>
      <c r="AW79" s="23" t="str">
        <f t="shared" si="24"/>
        <v/>
      </c>
      <c r="AX79" s="21"/>
      <c r="AY79" s="24"/>
      <c r="AZ79" s="21"/>
      <c r="BA79" s="21"/>
      <c r="BB79" s="23" t="str">
        <f t="shared" si="25"/>
        <v/>
      </c>
      <c r="BC79" s="21"/>
      <c r="BD79" s="24"/>
      <c r="BE79" s="27" t="s">
        <v>47</v>
      </c>
      <c r="BF79" s="21"/>
      <c r="BG79" s="21"/>
      <c r="BH79" s="21"/>
      <c r="BI79" s="21"/>
      <c r="BJ79" s="21"/>
      <c r="BK79" s="21"/>
    </row>
    <row r="80" spans="1:74" s="28" customFormat="1" ht="50.1" customHeight="1">
      <c r="A80" s="41" t="s">
        <v>318</v>
      </c>
      <c r="B80" s="14">
        <f t="shared" si="11"/>
        <v>0</v>
      </c>
      <c r="C80" s="15" t="s">
        <v>41</v>
      </c>
      <c r="D80" s="15">
        <v>2</v>
      </c>
      <c r="E80" s="15" t="str">
        <f t="shared" si="19"/>
        <v>oui</v>
      </c>
      <c r="F80" s="16" t="s">
        <v>42</v>
      </c>
      <c r="G80" s="27" t="s">
        <v>223</v>
      </c>
      <c r="H80" s="17" t="s">
        <v>334</v>
      </c>
      <c r="I80" s="27" t="s">
        <v>335</v>
      </c>
      <c r="J80" s="20" t="s">
        <v>308</v>
      </c>
      <c r="K80" s="21"/>
      <c r="L80" s="21"/>
      <c r="M80" s="22"/>
      <c r="N80" s="23"/>
      <c r="O80" s="21"/>
      <c r="P80" s="24"/>
      <c r="Q80" s="25"/>
      <c r="R80" s="21"/>
      <c r="S80" s="23"/>
      <c r="T80" s="21"/>
      <c r="U80" s="24"/>
      <c r="V80" s="26"/>
      <c r="W80" s="21"/>
      <c r="X80" s="23" t="str">
        <f t="shared" si="20"/>
        <v/>
      </c>
      <c r="Y80" s="21"/>
      <c r="Z80" s="24"/>
      <c r="AA80" s="21"/>
      <c r="AB80" s="21"/>
      <c r="AC80" s="23" t="str">
        <f t="shared" si="21"/>
        <v/>
      </c>
      <c r="AD80" s="21"/>
      <c r="AE80" s="24"/>
      <c r="AF80" s="21"/>
      <c r="AG80" s="21"/>
      <c r="AH80" s="23" t="str">
        <f t="shared" si="22"/>
        <v/>
      </c>
      <c r="AI80" s="21"/>
      <c r="AJ80" s="24"/>
      <c r="AK80" s="21"/>
      <c r="AL80" s="21"/>
      <c r="AM80" s="23" t="str">
        <f t="shared" si="23"/>
        <v/>
      </c>
      <c r="AN80" s="21"/>
      <c r="AO80" s="24"/>
      <c r="AP80" s="21"/>
      <c r="AQ80" s="21"/>
      <c r="AR80" s="23"/>
      <c r="AS80" s="21"/>
      <c r="AT80" s="24"/>
      <c r="AU80" s="21"/>
      <c r="AV80" s="21"/>
      <c r="AW80" s="23" t="str">
        <f t="shared" si="24"/>
        <v/>
      </c>
      <c r="AX80" s="21"/>
      <c r="AY80" s="24"/>
      <c r="AZ80" s="21"/>
      <c r="BA80" s="21"/>
      <c r="BB80" s="23" t="str">
        <f t="shared" si="25"/>
        <v/>
      </c>
      <c r="BC80" s="21"/>
      <c r="BD80" s="24"/>
      <c r="BE80" s="27" t="s">
        <v>47</v>
      </c>
      <c r="BF80" s="21"/>
      <c r="BG80" s="21"/>
      <c r="BH80" s="21"/>
      <c r="BI80" s="21"/>
      <c r="BJ80" s="21"/>
      <c r="BK80" s="21"/>
    </row>
    <row r="81" spans="1:74" s="28" customFormat="1" ht="50.1" customHeight="1">
      <c r="A81" s="41" t="s">
        <v>318</v>
      </c>
      <c r="B81" s="14">
        <f t="shared" si="11"/>
        <v>0</v>
      </c>
      <c r="C81" s="15" t="s">
        <v>41</v>
      </c>
      <c r="D81" s="15">
        <v>2</v>
      </c>
      <c r="E81" s="15" t="str">
        <f t="shared" si="19"/>
        <v>oui</v>
      </c>
      <c r="F81" s="16" t="s">
        <v>42</v>
      </c>
      <c r="G81" s="27" t="s">
        <v>336</v>
      </c>
      <c r="H81" s="17" t="s">
        <v>337</v>
      </c>
      <c r="I81" s="27" t="s">
        <v>338</v>
      </c>
      <c r="J81" s="20" t="s">
        <v>308</v>
      </c>
      <c r="K81" s="21"/>
      <c r="L81" s="21"/>
      <c r="M81" s="22"/>
      <c r="N81" s="23"/>
      <c r="O81" s="21"/>
      <c r="P81" s="24"/>
      <c r="Q81" s="25"/>
      <c r="R81" s="21"/>
      <c r="S81" s="23"/>
      <c r="T81" s="21"/>
      <c r="U81" s="24"/>
      <c r="V81" s="26"/>
      <c r="W81" s="21"/>
      <c r="X81" s="23" t="str">
        <f t="shared" si="20"/>
        <v/>
      </c>
      <c r="Y81" s="21"/>
      <c r="Z81" s="24"/>
      <c r="AA81" s="21"/>
      <c r="AB81" s="21"/>
      <c r="AC81" s="23" t="str">
        <f t="shared" si="21"/>
        <v/>
      </c>
      <c r="AD81" s="21"/>
      <c r="AE81" s="24"/>
      <c r="AF81" s="21"/>
      <c r="AG81" s="21"/>
      <c r="AH81" s="23" t="str">
        <f t="shared" si="22"/>
        <v/>
      </c>
      <c r="AI81" s="21"/>
      <c r="AJ81" s="24"/>
      <c r="AK81" s="21"/>
      <c r="AL81" s="21"/>
      <c r="AM81" s="23" t="str">
        <f t="shared" si="23"/>
        <v/>
      </c>
      <c r="AN81" s="21"/>
      <c r="AO81" s="24"/>
      <c r="AP81" s="21"/>
      <c r="AQ81" s="21"/>
      <c r="AR81" s="23"/>
      <c r="AS81" s="21"/>
      <c r="AT81" s="24"/>
      <c r="AU81" s="21"/>
      <c r="AV81" s="21"/>
      <c r="AW81" s="23" t="str">
        <f t="shared" si="24"/>
        <v/>
      </c>
      <c r="AX81" s="21"/>
      <c r="AY81" s="24"/>
      <c r="AZ81" s="21"/>
      <c r="BA81" s="21"/>
      <c r="BB81" s="23" t="str">
        <f t="shared" si="25"/>
        <v/>
      </c>
      <c r="BC81" s="21"/>
      <c r="BD81" s="24"/>
      <c r="BE81" s="27" t="s">
        <v>47</v>
      </c>
      <c r="BF81" s="21"/>
      <c r="BG81" s="21"/>
      <c r="BH81" s="21"/>
      <c r="BI81" s="21"/>
      <c r="BJ81" s="21"/>
      <c r="BK81" s="21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</row>
    <row r="82" spans="1:74" s="28" customFormat="1" ht="50.1" customHeight="1">
      <c r="A82" s="41" t="s">
        <v>318</v>
      </c>
      <c r="B82" s="14">
        <f t="shared" si="11"/>
        <v>0</v>
      </c>
      <c r="C82" s="15" t="s">
        <v>41</v>
      </c>
      <c r="D82" s="15">
        <v>2</v>
      </c>
      <c r="E82" s="15" t="str">
        <f t="shared" si="19"/>
        <v>oui</v>
      </c>
      <c r="F82" s="16" t="s">
        <v>42</v>
      </c>
      <c r="G82" s="27" t="s">
        <v>227</v>
      </c>
      <c r="H82" s="27" t="s">
        <v>228</v>
      </c>
      <c r="I82" s="27" t="s">
        <v>339</v>
      </c>
      <c r="J82" s="20" t="s">
        <v>308</v>
      </c>
      <c r="K82" s="21"/>
      <c r="L82" s="21"/>
      <c r="M82" s="22"/>
      <c r="N82" s="23"/>
      <c r="O82" s="21"/>
      <c r="P82" s="24"/>
      <c r="Q82" s="25"/>
      <c r="R82" s="21"/>
      <c r="S82" s="23"/>
      <c r="T82" s="21"/>
      <c r="U82" s="24"/>
      <c r="V82" s="26"/>
      <c r="W82" s="21"/>
      <c r="X82" s="23" t="str">
        <f t="shared" si="20"/>
        <v/>
      </c>
      <c r="Y82" s="21"/>
      <c r="Z82" s="24"/>
      <c r="AA82" s="21"/>
      <c r="AB82" s="21"/>
      <c r="AC82" s="23" t="str">
        <f t="shared" si="21"/>
        <v/>
      </c>
      <c r="AD82" s="21"/>
      <c r="AE82" s="24"/>
      <c r="AF82" s="21"/>
      <c r="AG82" s="21"/>
      <c r="AH82" s="23" t="str">
        <f t="shared" si="22"/>
        <v/>
      </c>
      <c r="AI82" s="21"/>
      <c r="AJ82" s="24"/>
      <c r="AK82" s="21"/>
      <c r="AL82" s="21"/>
      <c r="AM82" s="23" t="str">
        <f t="shared" si="23"/>
        <v/>
      </c>
      <c r="AN82" s="21"/>
      <c r="AO82" s="24"/>
      <c r="AP82" s="21"/>
      <c r="AQ82" s="21"/>
      <c r="AR82" s="23"/>
      <c r="AS82" s="21"/>
      <c r="AT82" s="24"/>
      <c r="AU82" s="21"/>
      <c r="AV82" s="21"/>
      <c r="AW82" s="23" t="str">
        <f t="shared" si="24"/>
        <v/>
      </c>
      <c r="AX82" s="21"/>
      <c r="AY82" s="24"/>
      <c r="AZ82" s="21"/>
      <c r="BA82" s="21"/>
      <c r="BB82" s="23" t="str">
        <f t="shared" si="25"/>
        <v/>
      </c>
      <c r="BC82" s="21"/>
      <c r="BD82" s="24"/>
      <c r="BE82" s="27" t="s">
        <v>47</v>
      </c>
      <c r="BF82" s="21"/>
      <c r="BG82" s="21"/>
      <c r="BH82" s="21"/>
      <c r="BI82" s="21"/>
      <c r="BJ82" s="21"/>
      <c r="BK82" s="21"/>
    </row>
    <row r="83" spans="1:74" s="28" customFormat="1" ht="50.1" customHeight="1">
      <c r="A83" s="41" t="s">
        <v>318</v>
      </c>
      <c r="B83" s="14">
        <f t="shared" si="11"/>
        <v>0</v>
      </c>
      <c r="C83" s="15" t="s">
        <v>41</v>
      </c>
      <c r="D83" s="15">
        <v>2</v>
      </c>
      <c r="E83" s="15" t="str">
        <f t="shared" si="19"/>
        <v>oui</v>
      </c>
      <c r="F83" s="16" t="s">
        <v>42</v>
      </c>
      <c r="G83" s="27" t="s">
        <v>231</v>
      </c>
      <c r="H83" s="17" t="s">
        <v>340</v>
      </c>
      <c r="I83" s="27" t="s">
        <v>338</v>
      </c>
      <c r="J83" s="20" t="s">
        <v>308</v>
      </c>
      <c r="K83" s="21"/>
      <c r="L83" s="21"/>
      <c r="M83" s="22"/>
      <c r="N83" s="23"/>
      <c r="O83" s="21"/>
      <c r="P83" s="24"/>
      <c r="Q83" s="25"/>
      <c r="R83" s="21"/>
      <c r="S83" s="23"/>
      <c r="T83" s="21"/>
      <c r="U83" s="24"/>
      <c r="V83" s="26"/>
      <c r="W83" s="21"/>
      <c r="X83" s="23" t="str">
        <f t="shared" si="20"/>
        <v/>
      </c>
      <c r="Y83" s="21"/>
      <c r="Z83" s="24"/>
      <c r="AA83" s="21"/>
      <c r="AB83" s="21"/>
      <c r="AC83" s="23" t="str">
        <f t="shared" si="21"/>
        <v/>
      </c>
      <c r="AD83" s="21"/>
      <c r="AE83" s="24"/>
      <c r="AF83" s="21"/>
      <c r="AG83" s="21"/>
      <c r="AH83" s="23" t="str">
        <f t="shared" si="22"/>
        <v/>
      </c>
      <c r="AI83" s="21"/>
      <c r="AJ83" s="24"/>
      <c r="AK83" s="21"/>
      <c r="AL83" s="21"/>
      <c r="AM83" s="23" t="str">
        <f t="shared" si="23"/>
        <v/>
      </c>
      <c r="AN83" s="21"/>
      <c r="AO83" s="24"/>
      <c r="AP83" s="21"/>
      <c r="AQ83" s="21"/>
      <c r="AR83" s="23"/>
      <c r="AS83" s="21"/>
      <c r="AT83" s="24"/>
      <c r="AU83" s="21"/>
      <c r="AV83" s="21"/>
      <c r="AW83" s="23" t="str">
        <f t="shared" si="24"/>
        <v/>
      </c>
      <c r="AX83" s="21"/>
      <c r="AY83" s="24"/>
      <c r="AZ83" s="21"/>
      <c r="BA83" s="21"/>
      <c r="BB83" s="23" t="str">
        <f t="shared" si="25"/>
        <v/>
      </c>
      <c r="BC83" s="21"/>
      <c r="BD83" s="24"/>
      <c r="BE83" s="27" t="s">
        <v>47</v>
      </c>
      <c r="BF83" s="21"/>
      <c r="BG83" s="21"/>
      <c r="BH83" s="21"/>
      <c r="BI83" s="21"/>
      <c r="BJ83" s="21"/>
      <c r="BK83" s="21"/>
    </row>
    <row r="84" spans="1:74" s="28" customFormat="1" ht="50.1" customHeight="1">
      <c r="A84" s="41" t="s">
        <v>318</v>
      </c>
      <c r="B84" s="14">
        <f t="shared" si="11"/>
        <v>0</v>
      </c>
      <c r="C84" s="15" t="s">
        <v>41</v>
      </c>
      <c r="D84" s="15">
        <v>2</v>
      </c>
      <c r="E84" s="15" t="str">
        <f t="shared" si="19"/>
        <v>oui</v>
      </c>
      <c r="F84" s="16" t="s">
        <v>42</v>
      </c>
      <c r="G84" s="17" t="s">
        <v>341</v>
      </c>
      <c r="H84" s="27" t="s">
        <v>342</v>
      </c>
      <c r="I84" s="27" t="s">
        <v>343</v>
      </c>
      <c r="J84" s="20" t="s">
        <v>308</v>
      </c>
      <c r="K84" s="21"/>
      <c r="L84" s="21"/>
      <c r="M84" s="22"/>
      <c r="N84" s="23"/>
      <c r="O84" s="21"/>
      <c r="P84" s="24"/>
      <c r="Q84" s="25"/>
      <c r="R84" s="21"/>
      <c r="S84" s="23"/>
      <c r="T84" s="21"/>
      <c r="U84" s="24"/>
      <c r="V84" s="26"/>
      <c r="W84" s="21"/>
      <c r="X84" s="23"/>
      <c r="Y84" s="21"/>
      <c r="Z84" s="24"/>
      <c r="AA84" s="21"/>
      <c r="AB84" s="21"/>
      <c r="AC84" s="23"/>
      <c r="AD84" s="21"/>
      <c r="AE84" s="24"/>
      <c r="AF84" s="21"/>
      <c r="AG84" s="21"/>
      <c r="AH84" s="23"/>
      <c r="AI84" s="21"/>
      <c r="AJ84" s="24"/>
      <c r="AK84" s="21"/>
      <c r="AL84" s="21"/>
      <c r="AM84" s="23"/>
      <c r="AN84" s="21"/>
      <c r="AO84" s="24"/>
      <c r="AP84" s="21"/>
      <c r="AQ84" s="21"/>
      <c r="AR84" s="23"/>
      <c r="AS84" s="21"/>
      <c r="AT84" s="24"/>
      <c r="AU84" s="21"/>
      <c r="AV84" s="21"/>
      <c r="AW84" s="23"/>
      <c r="AX84" s="21"/>
      <c r="AY84" s="24"/>
      <c r="AZ84" s="21"/>
      <c r="BA84" s="21"/>
      <c r="BB84" s="23"/>
      <c r="BC84" s="21"/>
      <c r="BD84" s="24"/>
      <c r="BE84" s="27"/>
      <c r="BF84" s="21"/>
      <c r="BG84" s="21"/>
      <c r="BH84" s="21"/>
      <c r="BI84" s="21"/>
      <c r="BJ84" s="21"/>
      <c r="BK84" s="21"/>
    </row>
    <row r="85" spans="1:74" s="28" customFormat="1" ht="65.25" customHeight="1">
      <c r="A85" s="41" t="s">
        <v>318</v>
      </c>
      <c r="B85" s="14">
        <f t="shared" si="11"/>
        <v>0</v>
      </c>
      <c r="C85" s="15" t="s">
        <v>41</v>
      </c>
      <c r="D85" s="15">
        <v>2</v>
      </c>
      <c r="E85" s="15" t="str">
        <f t="shared" si="19"/>
        <v>oui</v>
      </c>
      <c r="F85" s="16" t="s">
        <v>42</v>
      </c>
      <c r="G85" s="17" t="s">
        <v>235</v>
      </c>
      <c r="H85" s="27" t="s">
        <v>236</v>
      </c>
      <c r="I85" s="27" t="s">
        <v>344</v>
      </c>
      <c r="J85" s="20" t="s">
        <v>308</v>
      </c>
      <c r="K85" s="21"/>
      <c r="L85" s="21"/>
      <c r="M85" s="22"/>
      <c r="N85" s="23"/>
      <c r="O85" s="21"/>
      <c r="P85" s="24"/>
      <c r="Q85" s="25"/>
      <c r="R85" s="21"/>
      <c r="S85" s="23"/>
      <c r="T85" s="21"/>
      <c r="U85" s="24"/>
      <c r="V85" s="26"/>
      <c r="W85" s="21"/>
      <c r="X85" s="23" t="str">
        <f>IF(W85="","",YEAR(W85))</f>
        <v/>
      </c>
      <c r="Y85" s="21"/>
      <c r="Z85" s="24"/>
      <c r="AA85" s="21"/>
      <c r="AB85" s="21"/>
      <c r="AC85" s="23" t="str">
        <f>IF(AB85="","",YEAR(AB85))</f>
        <v/>
      </c>
      <c r="AD85" s="21"/>
      <c r="AE85" s="24"/>
      <c r="AF85" s="21"/>
      <c r="AG85" s="21"/>
      <c r="AH85" s="23" t="str">
        <f>IF(AG85="","",YEAR(AG85))</f>
        <v/>
      </c>
      <c r="AI85" s="21"/>
      <c r="AJ85" s="24"/>
      <c r="AK85" s="21"/>
      <c r="AL85" s="21"/>
      <c r="AM85" s="23" t="str">
        <f>IF(AL85="","",YEAR(AL85))</f>
        <v/>
      </c>
      <c r="AN85" s="21"/>
      <c r="AO85" s="24"/>
      <c r="AP85" s="21"/>
      <c r="AQ85" s="21"/>
      <c r="AR85" s="23"/>
      <c r="AS85" s="21"/>
      <c r="AT85" s="24"/>
      <c r="AU85" s="21"/>
      <c r="AV85" s="21"/>
      <c r="AW85" s="23" t="str">
        <f>IF(AV85="","",YEAR(AV85))</f>
        <v/>
      </c>
      <c r="AX85" s="21"/>
      <c r="AY85" s="24"/>
      <c r="AZ85" s="21"/>
      <c r="BA85" s="21"/>
      <c r="BB85" s="23" t="str">
        <f>IF(BA85="","",YEAR(BA85))</f>
        <v/>
      </c>
      <c r="BC85" s="21"/>
      <c r="BD85" s="24"/>
      <c r="BE85" s="27" t="s">
        <v>47</v>
      </c>
      <c r="BF85" s="21"/>
      <c r="BG85" s="21"/>
      <c r="BH85" s="21"/>
      <c r="BI85" s="21"/>
      <c r="BJ85" s="21"/>
      <c r="BK85" s="21"/>
    </row>
    <row r="86" spans="1:74" s="28" customFormat="1" ht="65.25" customHeight="1">
      <c r="A86" s="41" t="s">
        <v>318</v>
      </c>
      <c r="B86" s="14">
        <f t="shared" si="11"/>
        <v>0</v>
      </c>
      <c r="C86" s="15" t="s">
        <v>41</v>
      </c>
      <c r="D86" s="15">
        <v>2</v>
      </c>
      <c r="E86" s="15" t="str">
        <f t="shared" si="19"/>
        <v>oui</v>
      </c>
      <c r="F86" s="16" t="s">
        <v>42</v>
      </c>
      <c r="G86" s="17" t="s">
        <v>345</v>
      </c>
      <c r="H86" s="27" t="s">
        <v>346</v>
      </c>
      <c r="I86" s="27" t="s">
        <v>347</v>
      </c>
      <c r="J86" s="65" t="s">
        <v>348</v>
      </c>
      <c r="K86" s="21"/>
      <c r="L86" s="21"/>
      <c r="M86" s="22"/>
      <c r="N86" s="23"/>
      <c r="O86" s="21"/>
      <c r="P86" s="24"/>
      <c r="Q86" s="25"/>
      <c r="R86" s="21"/>
      <c r="S86" s="23"/>
      <c r="T86" s="21"/>
      <c r="U86" s="24"/>
      <c r="V86" s="26"/>
      <c r="W86" s="21"/>
      <c r="X86" s="23"/>
      <c r="Y86" s="21"/>
      <c r="Z86" s="24"/>
      <c r="AA86" s="21"/>
      <c r="AB86" s="21"/>
      <c r="AC86" s="23"/>
      <c r="AD86" s="21"/>
      <c r="AE86" s="24"/>
      <c r="AF86" s="21"/>
      <c r="AG86" s="21"/>
      <c r="AH86" s="23"/>
      <c r="AI86" s="21"/>
      <c r="AJ86" s="24"/>
      <c r="AK86" s="21"/>
      <c r="AL86" s="21"/>
      <c r="AM86" s="23"/>
      <c r="AN86" s="21"/>
      <c r="AO86" s="24"/>
      <c r="AP86" s="21"/>
      <c r="AQ86" s="21"/>
      <c r="AR86" s="23"/>
      <c r="AS86" s="21"/>
      <c r="AT86" s="24"/>
      <c r="AU86" s="21"/>
      <c r="AV86" s="21"/>
      <c r="AW86" s="23"/>
      <c r="AX86" s="21"/>
      <c r="AY86" s="24"/>
      <c r="AZ86" s="21"/>
      <c r="BA86" s="21"/>
      <c r="BB86" s="23"/>
      <c r="BC86" s="21"/>
      <c r="BD86" s="24"/>
      <c r="BE86" s="27"/>
      <c r="BF86" s="21"/>
      <c r="BG86" s="21"/>
      <c r="BH86" s="21"/>
      <c r="BI86" s="21"/>
      <c r="BJ86" s="21"/>
      <c r="BK86" s="21"/>
    </row>
    <row r="87" spans="1:74" s="28" customFormat="1" ht="65.25" customHeight="1">
      <c r="A87" s="41" t="s">
        <v>318</v>
      </c>
      <c r="B87" s="14">
        <f t="shared" si="11"/>
        <v>0</v>
      </c>
      <c r="C87" s="15" t="s">
        <v>41</v>
      </c>
      <c r="D87" s="15">
        <v>2</v>
      </c>
      <c r="E87" s="15" t="str">
        <f t="shared" si="19"/>
        <v>oui</v>
      </c>
      <c r="F87" s="16" t="s">
        <v>42</v>
      </c>
      <c r="G87" s="27" t="s">
        <v>349</v>
      </c>
      <c r="H87" s="17" t="s">
        <v>113</v>
      </c>
      <c r="I87" s="27" t="s">
        <v>350</v>
      </c>
      <c r="J87" s="20" t="s">
        <v>308</v>
      </c>
      <c r="K87" s="21"/>
      <c r="L87" s="21"/>
      <c r="M87" s="22"/>
      <c r="N87" s="23"/>
      <c r="O87" s="21"/>
      <c r="P87" s="24"/>
      <c r="Q87" s="25"/>
      <c r="R87" s="21"/>
      <c r="S87" s="23"/>
      <c r="T87" s="21"/>
      <c r="U87" s="24"/>
      <c r="V87" s="26"/>
      <c r="W87" s="21"/>
      <c r="X87" s="23" t="str">
        <f>IF(W87="","",YEAR(W87))</f>
        <v/>
      </c>
      <c r="Y87" s="21"/>
      <c r="Z87" s="24"/>
      <c r="AA87" s="21"/>
      <c r="AB87" s="21"/>
      <c r="AC87" s="23" t="str">
        <f>IF(AB87="","",YEAR(AB87))</f>
        <v/>
      </c>
      <c r="AD87" s="21"/>
      <c r="AE87" s="24"/>
      <c r="AF87" s="21"/>
      <c r="AG87" s="21"/>
      <c r="AH87" s="23" t="str">
        <f>IF(AG87="","",YEAR(AG87))</f>
        <v/>
      </c>
      <c r="AI87" s="21"/>
      <c r="AJ87" s="24"/>
      <c r="AK87" s="21"/>
      <c r="AL87" s="21"/>
      <c r="AM87" s="23" t="str">
        <f>IF(AL87="","",YEAR(AL87))</f>
        <v/>
      </c>
      <c r="AN87" s="21"/>
      <c r="AO87" s="24"/>
      <c r="AP87" s="21"/>
      <c r="AQ87" s="21"/>
      <c r="AR87" s="23"/>
      <c r="AS87" s="21"/>
      <c r="AT87" s="24"/>
      <c r="AU87" s="21"/>
      <c r="AV87" s="21"/>
      <c r="AW87" s="23" t="str">
        <f>IF(AV87="","",YEAR(AV87))</f>
        <v/>
      </c>
      <c r="AX87" s="21"/>
      <c r="AY87" s="24"/>
      <c r="AZ87" s="21"/>
      <c r="BA87" s="21"/>
      <c r="BB87" s="23" t="str">
        <f>IF(BA87="","",YEAR(BA87))</f>
        <v/>
      </c>
      <c r="BC87" s="21"/>
      <c r="BD87" s="24"/>
      <c r="BE87" s="27" t="s">
        <v>47</v>
      </c>
      <c r="BF87" s="21"/>
      <c r="BG87" s="21"/>
      <c r="BH87" s="21"/>
      <c r="BI87" s="21"/>
      <c r="BJ87" s="21"/>
      <c r="BK87" s="21"/>
    </row>
    <row r="88" spans="1:74" s="28" customFormat="1" ht="65.25" customHeight="1">
      <c r="A88" s="41" t="s">
        <v>318</v>
      </c>
      <c r="B88" s="14">
        <f t="shared" si="11"/>
        <v>0</v>
      </c>
      <c r="C88" s="15" t="s">
        <v>41</v>
      </c>
      <c r="D88" s="15">
        <v>2</v>
      </c>
      <c r="E88" s="15" t="str">
        <f t="shared" si="19"/>
        <v>oui</v>
      </c>
      <c r="F88" s="16" t="s">
        <v>42</v>
      </c>
      <c r="G88" s="27" t="s">
        <v>251</v>
      </c>
      <c r="H88" s="17" t="s">
        <v>351</v>
      </c>
      <c r="I88" s="27" t="s">
        <v>352</v>
      </c>
      <c r="J88" s="20" t="s">
        <v>308</v>
      </c>
      <c r="K88" s="21"/>
      <c r="L88" s="21"/>
      <c r="M88" s="22"/>
      <c r="N88" s="23"/>
      <c r="O88" s="21"/>
      <c r="P88" s="24"/>
      <c r="Q88" s="25"/>
      <c r="R88" s="21"/>
      <c r="S88" s="23"/>
      <c r="T88" s="21"/>
      <c r="U88" s="24"/>
      <c r="V88" s="26"/>
      <c r="W88" s="21"/>
      <c r="X88" s="23" t="str">
        <f>IF(W88="","",YEAR(W88))</f>
        <v/>
      </c>
      <c r="Y88" s="21"/>
      <c r="Z88" s="24"/>
      <c r="AA88" s="21"/>
      <c r="AB88" s="21"/>
      <c r="AC88" s="23" t="str">
        <f>IF(AB88="","",YEAR(AB88))</f>
        <v/>
      </c>
      <c r="AD88" s="21"/>
      <c r="AE88" s="24"/>
      <c r="AF88" s="21"/>
      <c r="AG88" s="21"/>
      <c r="AH88" s="23" t="str">
        <f>IF(AG88="","",YEAR(AG88))</f>
        <v/>
      </c>
      <c r="AI88" s="21"/>
      <c r="AJ88" s="24"/>
      <c r="AK88" s="21"/>
      <c r="AL88" s="21"/>
      <c r="AM88" s="23" t="str">
        <f>IF(AL88="","",YEAR(AL88))</f>
        <v/>
      </c>
      <c r="AN88" s="21"/>
      <c r="AO88" s="24"/>
      <c r="AP88" s="21"/>
      <c r="AQ88" s="21"/>
      <c r="AR88" s="23"/>
      <c r="AS88" s="21"/>
      <c r="AT88" s="24"/>
      <c r="AU88" s="21"/>
      <c r="AV88" s="21"/>
      <c r="AW88" s="23" t="str">
        <f>IF(AV88="","",YEAR(AV88))</f>
        <v/>
      </c>
      <c r="AX88" s="21"/>
      <c r="AY88" s="24"/>
      <c r="AZ88" s="21"/>
      <c r="BA88" s="21"/>
      <c r="BB88" s="23" t="str">
        <f>IF(BA88="","",YEAR(BA88))</f>
        <v/>
      </c>
      <c r="BC88" s="21"/>
      <c r="BD88" s="24"/>
      <c r="BE88" s="27" t="s">
        <v>47</v>
      </c>
      <c r="BF88" s="21"/>
      <c r="BG88" s="21"/>
      <c r="BH88" s="21"/>
      <c r="BI88" s="21"/>
      <c r="BJ88" s="21"/>
      <c r="BK88" s="21"/>
    </row>
    <row r="89" spans="1:74" s="28" customFormat="1" ht="50.1" customHeight="1">
      <c r="A89" s="41" t="s">
        <v>318</v>
      </c>
      <c r="B89" s="14">
        <f t="shared" si="11"/>
        <v>0</v>
      </c>
      <c r="C89" s="15" t="s">
        <v>41</v>
      </c>
      <c r="D89" s="15">
        <v>2</v>
      </c>
      <c r="E89" s="15" t="str">
        <f t="shared" si="19"/>
        <v>oui</v>
      </c>
      <c r="F89" s="16" t="s">
        <v>42</v>
      </c>
      <c r="G89" s="17" t="s">
        <v>353</v>
      </c>
      <c r="H89" s="27" t="s">
        <v>354</v>
      </c>
      <c r="I89" s="27" t="s">
        <v>355</v>
      </c>
      <c r="J89" s="20" t="s">
        <v>308</v>
      </c>
      <c r="K89" s="21"/>
      <c r="L89" s="21"/>
      <c r="M89" s="22"/>
      <c r="N89" s="23"/>
      <c r="O89" s="21"/>
      <c r="P89" s="24"/>
      <c r="Q89" s="25"/>
      <c r="R89" s="21"/>
      <c r="S89" s="23"/>
      <c r="T89" s="21"/>
      <c r="U89" s="24"/>
      <c r="V89" s="26"/>
      <c r="W89" s="21"/>
      <c r="X89" s="23"/>
      <c r="Y89" s="21"/>
      <c r="Z89" s="24"/>
      <c r="AA89" s="21"/>
      <c r="AB89" s="21"/>
      <c r="AC89" s="23"/>
      <c r="AD89" s="21"/>
      <c r="AE89" s="24"/>
      <c r="AF89" s="21"/>
      <c r="AG89" s="21"/>
      <c r="AH89" s="23"/>
      <c r="AI89" s="21"/>
      <c r="AJ89" s="24"/>
      <c r="AK89" s="21"/>
      <c r="AL89" s="21"/>
      <c r="AM89" s="23"/>
      <c r="AN89" s="21"/>
      <c r="AO89" s="24"/>
      <c r="AP89" s="21"/>
      <c r="AQ89" s="21"/>
      <c r="AR89" s="23"/>
      <c r="AS89" s="21"/>
      <c r="AT89" s="24"/>
      <c r="AU89" s="21"/>
      <c r="AV89" s="21"/>
      <c r="AW89" s="23"/>
      <c r="AX89" s="21"/>
      <c r="AY89" s="24"/>
      <c r="AZ89" s="21"/>
      <c r="BA89" s="21"/>
      <c r="BB89" s="23"/>
      <c r="BC89" s="21"/>
      <c r="BD89" s="24"/>
      <c r="BE89" s="27"/>
      <c r="BF89" s="21"/>
      <c r="BG89" s="21"/>
      <c r="BH89" s="21"/>
      <c r="BI89" s="21"/>
      <c r="BJ89" s="21"/>
      <c r="BK89" s="21"/>
    </row>
    <row r="90" spans="1:74" s="92" customFormat="1" ht="28.8">
      <c r="A90" s="66" t="s">
        <v>356</v>
      </c>
      <c r="B90" s="80">
        <f>MAX(M90,R90,W90,AB90,AG90,AL90,AQ90,AV90,BA90)</f>
        <v>41227</v>
      </c>
      <c r="C90" s="81" t="s">
        <v>53</v>
      </c>
      <c r="D90" s="81" t="s">
        <v>41</v>
      </c>
      <c r="E90" s="81" t="str">
        <f>IF(AND(C90="non",D90="non"),"non","oui")</f>
        <v>oui</v>
      </c>
      <c r="F90" s="82" t="s">
        <v>42</v>
      </c>
      <c r="G90" s="83" t="s">
        <v>112</v>
      </c>
      <c r="H90" s="83" t="s">
        <v>113</v>
      </c>
      <c r="I90" s="96" t="s">
        <v>357</v>
      </c>
      <c r="J90" s="107" t="s">
        <v>358</v>
      </c>
      <c r="K90" s="84" t="s">
        <v>68</v>
      </c>
      <c r="L90" s="84" t="s">
        <v>76</v>
      </c>
      <c r="M90" s="86">
        <v>41227</v>
      </c>
      <c r="N90" s="87">
        <v>2012</v>
      </c>
      <c r="O90" s="84">
        <v>21.5</v>
      </c>
      <c r="P90" s="88">
        <v>0.12</v>
      </c>
      <c r="Q90" s="86"/>
      <c r="R90" s="84"/>
      <c r="S90" s="87"/>
      <c r="T90" s="84"/>
      <c r="U90" s="88"/>
      <c r="V90" s="86"/>
      <c r="W90" s="84"/>
      <c r="X90" s="87" t="str">
        <f>IF(W90="","",YEAR(W90))</f>
        <v/>
      </c>
      <c r="Y90" s="84"/>
      <c r="Z90" s="88"/>
      <c r="AA90" s="84"/>
      <c r="AB90" s="84"/>
      <c r="AC90" s="87" t="str">
        <f>IF(AB90="","",YEAR(AB90))</f>
        <v/>
      </c>
      <c r="AD90" s="84"/>
      <c r="AE90" s="88"/>
      <c r="AF90" s="84"/>
      <c r="AG90" s="84"/>
      <c r="AH90" s="87" t="str">
        <f>IF(AG90="","",YEAR(AG90))</f>
        <v/>
      </c>
      <c r="AI90" s="84"/>
      <c r="AJ90" s="88"/>
      <c r="AK90" s="84"/>
      <c r="AL90" s="84"/>
      <c r="AM90" s="87" t="str">
        <f>IF(AL90="","",YEAR(AL90))</f>
        <v/>
      </c>
      <c r="AN90" s="84"/>
      <c r="AO90" s="88"/>
      <c r="AP90" s="84"/>
      <c r="AQ90" s="84"/>
      <c r="AR90" s="87"/>
      <c r="AS90" s="84"/>
      <c r="AT90" s="88"/>
      <c r="AU90" s="84"/>
      <c r="AV90" s="84"/>
      <c r="AW90" s="87" t="str">
        <f>IF(AV90="","",YEAR(AV90))</f>
        <v/>
      </c>
      <c r="AX90" s="84"/>
      <c r="AY90" s="88"/>
      <c r="AZ90" s="84"/>
      <c r="BA90" s="84"/>
      <c r="BB90" s="87" t="str">
        <f>IF(BA90="","",YEAR(BA90))</f>
        <v/>
      </c>
      <c r="BC90" s="84"/>
      <c r="BD90" s="88"/>
      <c r="BE90" s="84" t="s">
        <v>47</v>
      </c>
      <c r="BF90" s="84"/>
      <c r="BG90" s="84"/>
      <c r="BH90" s="84"/>
      <c r="BI90" s="84"/>
      <c r="BJ90" s="84"/>
      <c r="BK90" s="84"/>
    </row>
    <row r="91" spans="1:74" s="28" customFormat="1">
      <c r="A91" s="13" t="s">
        <v>356</v>
      </c>
      <c r="B91" s="14">
        <f>MAX(M91,R91,W91,AB91,AG91,AL91,AQ91,AV91,BA91)</f>
        <v>0</v>
      </c>
      <c r="C91" s="15" t="s">
        <v>53</v>
      </c>
      <c r="D91" s="15" t="s">
        <v>41</v>
      </c>
      <c r="E91" s="15" t="str">
        <f>IF(AND(C91="non",D91="non"),"non","oui")</f>
        <v>oui</v>
      </c>
      <c r="F91" s="16" t="s">
        <v>42</v>
      </c>
      <c r="G91" s="29" t="s">
        <v>359</v>
      </c>
      <c r="H91" s="18" t="s">
        <v>360</v>
      </c>
      <c r="I91" s="19" t="s">
        <v>361</v>
      </c>
      <c r="J91" s="20" t="s">
        <v>362</v>
      </c>
      <c r="K91" s="21"/>
      <c r="L91" s="21"/>
      <c r="M91" s="22"/>
      <c r="N91" s="23"/>
      <c r="O91" s="21"/>
      <c r="P91" s="24"/>
      <c r="Q91" s="25"/>
      <c r="R91" s="21"/>
      <c r="S91" s="23"/>
      <c r="T91" s="21"/>
      <c r="U91" s="24"/>
      <c r="V91" s="26"/>
      <c r="W91" s="21"/>
      <c r="X91" s="23"/>
      <c r="Y91" s="21"/>
      <c r="Z91" s="24"/>
      <c r="AA91" s="21"/>
      <c r="AB91" s="21"/>
      <c r="AC91" s="23"/>
      <c r="AD91" s="21"/>
      <c r="AE91" s="24"/>
      <c r="AF91" s="21"/>
      <c r="AG91" s="21"/>
      <c r="AH91" s="23"/>
      <c r="AI91" s="21"/>
      <c r="AJ91" s="24"/>
      <c r="AK91" s="21"/>
      <c r="AL91" s="21"/>
      <c r="AM91" s="23"/>
      <c r="AN91" s="21"/>
      <c r="AO91" s="24"/>
      <c r="AP91" s="21"/>
      <c r="AQ91" s="21"/>
      <c r="AR91" s="23"/>
      <c r="AS91" s="21"/>
      <c r="AT91" s="24"/>
      <c r="AU91" s="21"/>
      <c r="AV91" s="21"/>
      <c r="AW91" s="23"/>
      <c r="AX91" s="21"/>
      <c r="AY91" s="24"/>
      <c r="AZ91" s="21"/>
      <c r="BA91" s="21"/>
      <c r="BB91" s="23"/>
      <c r="BC91" s="21"/>
      <c r="BD91" s="24"/>
      <c r="BE91" s="27"/>
      <c r="BF91" s="21"/>
      <c r="BG91" s="21"/>
      <c r="BH91" s="21"/>
      <c r="BI91" s="21"/>
      <c r="BJ91" s="21"/>
      <c r="BK91" s="21"/>
    </row>
    <row r="92" spans="1:74" s="28" customFormat="1" ht="28.8">
      <c r="A92" s="41" t="s">
        <v>356</v>
      </c>
      <c r="B92" s="14">
        <f t="shared" si="11"/>
        <v>0</v>
      </c>
      <c r="C92" s="15" t="s">
        <v>53</v>
      </c>
      <c r="D92" s="15" t="s">
        <v>41</v>
      </c>
      <c r="E92" s="15" t="s">
        <v>285</v>
      </c>
      <c r="F92" s="16" t="s">
        <v>42</v>
      </c>
      <c r="G92" s="29" t="s">
        <v>349</v>
      </c>
      <c r="H92" s="102" t="s">
        <v>363</v>
      </c>
      <c r="I92" s="109" t="s">
        <v>364</v>
      </c>
      <c r="J92" s="42" t="s">
        <v>365</v>
      </c>
      <c r="K92" s="21"/>
      <c r="L92" s="21"/>
      <c r="M92" s="22"/>
      <c r="N92" s="23"/>
      <c r="O92" s="21"/>
      <c r="P92" s="24"/>
      <c r="R92" s="29"/>
      <c r="S92" s="110"/>
      <c r="T92" s="29"/>
      <c r="U92" s="24"/>
      <c r="W92" s="29"/>
      <c r="X92" s="110"/>
      <c r="Y92" s="29"/>
      <c r="Z92" s="24"/>
      <c r="AB92" s="29"/>
      <c r="AC92" s="110"/>
      <c r="AD92" s="29"/>
      <c r="AE92" s="24"/>
      <c r="AF92" s="29"/>
      <c r="AG92" s="29"/>
      <c r="AH92" s="110"/>
      <c r="AI92" s="29"/>
      <c r="AJ92" s="24"/>
      <c r="AK92" s="29"/>
      <c r="AL92" s="29"/>
      <c r="AM92" s="110"/>
      <c r="AN92" s="29"/>
      <c r="AO92" s="24"/>
      <c r="AP92" s="29"/>
      <c r="AQ92" s="29"/>
      <c r="AR92" s="110"/>
      <c r="AS92" s="29"/>
      <c r="AT92" s="24"/>
      <c r="AU92" s="29"/>
      <c r="AV92" s="29"/>
      <c r="AW92" s="110"/>
      <c r="AX92" s="29"/>
      <c r="AY92" s="24"/>
      <c r="AZ92" s="29"/>
      <c r="BA92" s="29"/>
      <c r="BB92" s="110"/>
      <c r="BC92" s="29"/>
      <c r="BD92" s="24"/>
      <c r="BE92" s="29"/>
      <c r="BF92" s="29"/>
      <c r="BG92" s="29"/>
      <c r="BH92" s="29"/>
      <c r="BI92" s="29"/>
      <c r="BJ92" s="29"/>
      <c r="BK92" s="29"/>
    </row>
    <row r="93" spans="1:74" s="28" customFormat="1">
      <c r="A93" s="41" t="s">
        <v>366</v>
      </c>
      <c r="B93" s="14">
        <f t="shared" si="11"/>
        <v>0</v>
      </c>
      <c r="C93" s="60" t="s">
        <v>53</v>
      </c>
      <c r="D93" s="60">
        <v>2</v>
      </c>
      <c r="E93" s="15" t="str">
        <f t="shared" ref="E93:E95" si="26">IF(AND(C93="non",D93="non"),"non","oui")</f>
        <v>oui</v>
      </c>
      <c r="F93" s="16" t="s">
        <v>42</v>
      </c>
      <c r="G93" s="29" t="s">
        <v>367</v>
      </c>
      <c r="H93" s="102" t="s">
        <v>368</v>
      </c>
      <c r="I93" s="109" t="s">
        <v>369</v>
      </c>
      <c r="J93" s="42" t="s">
        <v>370</v>
      </c>
      <c r="K93" s="21"/>
      <c r="L93" s="21"/>
      <c r="M93" s="22"/>
      <c r="N93" s="23"/>
      <c r="O93" s="21"/>
      <c r="P93" s="24"/>
      <c r="R93" s="29"/>
      <c r="S93" s="110"/>
      <c r="T93" s="29"/>
      <c r="U93" s="24"/>
      <c r="W93" s="29"/>
      <c r="X93" s="110"/>
      <c r="Y93" s="29"/>
      <c r="Z93" s="24"/>
      <c r="AB93" s="29"/>
      <c r="AC93" s="110"/>
      <c r="AD93" s="29"/>
      <c r="AE93" s="24"/>
      <c r="AF93" s="29"/>
      <c r="AG93" s="29"/>
      <c r="AH93" s="110"/>
      <c r="AI93" s="29"/>
      <c r="AJ93" s="24"/>
      <c r="AK93" s="29"/>
      <c r="AL93" s="29"/>
      <c r="AM93" s="110"/>
      <c r="AN93" s="29"/>
      <c r="AO93" s="24"/>
      <c r="AP93" s="29"/>
      <c r="AQ93" s="29"/>
      <c r="AR93" s="110"/>
      <c r="AS93" s="29"/>
      <c r="AT93" s="24"/>
      <c r="AU93" s="29"/>
      <c r="AV93" s="29"/>
      <c r="AW93" s="110"/>
      <c r="AX93" s="29"/>
      <c r="AY93" s="24"/>
      <c r="AZ93" s="29"/>
      <c r="BA93" s="29"/>
      <c r="BB93" s="110"/>
      <c r="BC93" s="29"/>
      <c r="BD93" s="24"/>
      <c r="BE93" s="29"/>
      <c r="BF93" s="29"/>
      <c r="BG93" s="29"/>
      <c r="BH93" s="29"/>
      <c r="BI93" s="29"/>
      <c r="BJ93" s="29"/>
      <c r="BK93" s="29"/>
    </row>
    <row r="94" spans="1:74" s="28" customFormat="1">
      <c r="A94" s="13" t="s">
        <v>366</v>
      </c>
      <c r="B94" s="14">
        <f t="shared" si="11"/>
        <v>0</v>
      </c>
      <c r="C94" s="60" t="s">
        <v>53</v>
      </c>
      <c r="D94" s="60">
        <v>2</v>
      </c>
      <c r="E94" s="15" t="str">
        <f t="shared" si="26"/>
        <v>oui</v>
      </c>
      <c r="F94" s="16" t="s">
        <v>42</v>
      </c>
      <c r="G94" s="29" t="s">
        <v>371</v>
      </c>
      <c r="H94" s="18" t="s">
        <v>182</v>
      </c>
      <c r="I94" s="19" t="s">
        <v>372</v>
      </c>
      <c r="J94" s="20" t="s">
        <v>373</v>
      </c>
      <c r="K94" s="21"/>
      <c r="L94" s="21"/>
      <c r="M94" s="22"/>
      <c r="N94" s="23"/>
      <c r="O94" s="21"/>
      <c r="P94" s="24"/>
      <c r="Q94" s="25"/>
      <c r="R94" s="21"/>
      <c r="S94" s="23"/>
      <c r="T94" s="21"/>
      <c r="U94" s="24"/>
      <c r="V94" s="26"/>
      <c r="W94" s="21"/>
      <c r="X94" s="23"/>
      <c r="Y94" s="21"/>
      <c r="Z94" s="24"/>
      <c r="AA94" s="21"/>
      <c r="AB94" s="21"/>
      <c r="AC94" s="23"/>
      <c r="AD94" s="21"/>
      <c r="AE94" s="24"/>
      <c r="AF94" s="21"/>
      <c r="AG94" s="21"/>
      <c r="AH94" s="23"/>
      <c r="AI94" s="21"/>
      <c r="AJ94" s="24"/>
      <c r="AK94" s="21"/>
      <c r="AL94" s="21"/>
      <c r="AM94" s="23"/>
      <c r="AN94" s="21"/>
      <c r="AO94" s="24"/>
      <c r="AP94" s="21"/>
      <c r="AQ94" s="21"/>
      <c r="AR94" s="23"/>
      <c r="AS94" s="21"/>
      <c r="AT94" s="24"/>
      <c r="AU94" s="21"/>
      <c r="AV94" s="21"/>
      <c r="AW94" s="23"/>
      <c r="AX94" s="21"/>
      <c r="AY94" s="24"/>
      <c r="AZ94" s="21"/>
      <c r="BA94" s="21"/>
      <c r="BB94" s="23"/>
      <c r="BC94" s="21"/>
      <c r="BD94" s="24"/>
      <c r="BE94" s="27"/>
      <c r="BF94" s="21"/>
      <c r="BG94" s="21"/>
      <c r="BH94" s="21"/>
      <c r="BI94" s="21"/>
      <c r="BJ94" s="21"/>
      <c r="BK94" s="21"/>
    </row>
    <row r="95" spans="1:74" s="28" customFormat="1" ht="111" customHeight="1">
      <c r="A95" s="41" t="s">
        <v>366</v>
      </c>
      <c r="B95" s="14">
        <f t="shared" si="11"/>
        <v>0</v>
      </c>
      <c r="C95" s="15"/>
      <c r="D95" s="60">
        <v>2</v>
      </c>
      <c r="E95" s="15" t="str">
        <f t="shared" si="26"/>
        <v>oui</v>
      </c>
      <c r="F95" s="16" t="s">
        <v>42</v>
      </c>
      <c r="G95" s="29" t="s">
        <v>374</v>
      </c>
      <c r="H95" s="102" t="s">
        <v>375</v>
      </c>
      <c r="I95" s="109" t="s">
        <v>376</v>
      </c>
      <c r="J95" s="42" t="s">
        <v>377</v>
      </c>
      <c r="K95" s="21"/>
      <c r="L95" s="21"/>
      <c r="M95" s="22"/>
      <c r="N95" s="23"/>
      <c r="O95" s="21"/>
      <c r="P95" s="24"/>
      <c r="R95" s="29"/>
      <c r="S95" s="110"/>
      <c r="T95" s="29"/>
      <c r="U95" s="24"/>
      <c r="W95" s="29"/>
      <c r="X95" s="110"/>
      <c r="Y95" s="29"/>
      <c r="Z95" s="24"/>
      <c r="AB95" s="29"/>
      <c r="AC95" s="110"/>
      <c r="AD95" s="29"/>
      <c r="AE95" s="24"/>
      <c r="AF95" s="29"/>
      <c r="AG95" s="29"/>
      <c r="AH95" s="110"/>
      <c r="AI95" s="29"/>
      <c r="AJ95" s="24"/>
      <c r="AK95" s="29"/>
      <c r="AL95" s="29"/>
      <c r="AM95" s="110"/>
      <c r="AN95" s="29"/>
      <c r="AO95" s="24"/>
      <c r="AP95" s="29"/>
      <c r="AQ95" s="29"/>
      <c r="AR95" s="110"/>
      <c r="AS95" s="29"/>
      <c r="AT95" s="24"/>
      <c r="AU95" s="29"/>
      <c r="AV95" s="29"/>
      <c r="AW95" s="110"/>
      <c r="AX95" s="29"/>
      <c r="AY95" s="24"/>
      <c r="AZ95" s="29"/>
      <c r="BA95" s="29"/>
      <c r="BB95" s="110"/>
      <c r="BC95" s="29"/>
      <c r="BD95" s="24"/>
      <c r="BE95" s="29"/>
      <c r="BF95" s="29"/>
      <c r="BG95" s="29"/>
      <c r="BH95" s="29"/>
      <c r="BI95" s="29"/>
      <c r="BJ95" s="29"/>
      <c r="BK95" s="29"/>
      <c r="BL95" s="56"/>
      <c r="BM95" s="56"/>
      <c r="BN95" s="56"/>
      <c r="BO95" s="56"/>
      <c r="BP95" s="56"/>
      <c r="BQ95" s="56"/>
      <c r="BR95" s="56"/>
      <c r="BS95" s="56"/>
      <c r="BT95" s="56"/>
      <c r="BU95" s="56"/>
      <c r="BV95" s="56"/>
    </row>
  </sheetData>
  <conditionalFormatting sqref="K62 K63:O95 K2:O61 AA2:AD95 Q2:T95 V2:Y95">
    <cfRule type="cellIs" dxfId="491" priority="186" stopIfTrue="1" operator="equal">
      <formula>""</formula>
    </cfRule>
  </conditionalFormatting>
  <conditionalFormatting sqref="BK26:BK27">
    <cfRule type="cellIs" dxfId="490" priority="187" stopIfTrue="1" operator="equal">
      <formula>"à confirmer (&gt;10%)"</formula>
    </cfRule>
    <cfRule type="cellIs" dxfId="489" priority="188" stopIfTrue="1" operator="equal">
      <formula>"à confirmer (&gt;30%)"</formula>
    </cfRule>
    <cfRule type="cellIs" dxfId="488" priority="189" stopIfTrue="1" operator="equal">
      <formula>"fort"</formula>
    </cfRule>
  </conditionalFormatting>
  <conditionalFormatting sqref="BJ26:BJ27 BJ29 BJ39 BJ14:BJ15">
    <cfRule type="cellIs" dxfId="487" priority="190" stopIfTrue="1" operator="equal">
      <formula>"NA"</formula>
    </cfRule>
    <cfRule type="cellIs" dxfId="486" priority="191" stopIfTrue="1" operator="greaterThan">
      <formula>1</formula>
    </cfRule>
  </conditionalFormatting>
  <conditionalFormatting sqref="BE1:BE3 BE73:BE88 BE35:BE53 BE9:BE12 BE5:BE7 BE55:BE71 BE90:BE95 BE14:BE33">
    <cfRule type="cellIs" dxfId="485" priority="192" stopIfTrue="1" operator="equal">
      <formula>"N"</formula>
    </cfRule>
    <cfRule type="cellIs" dxfId="484" priority="193" stopIfTrue="1" operator="equal">
      <formula>"O"</formula>
    </cfRule>
  </conditionalFormatting>
  <conditionalFormatting sqref="AJ2:AJ3 AO2:AO3 AE2:AE3 AY2:AY3 AT2:AT3 BD2:BD3 U73:U88 BD73:BD88 AT73:AT88 AY73:AY88 AE73:AE88 Z73:Z88 AO73:AO88 AJ73:AJ88 P73:P88 Z2:Z3 P2:P3 U2:U3 BD35:BD53 AT35:AT53 AY35:AY53 P35:P53 AE35:AE53 Z35:Z53 AO35:AO53 AJ35:AJ53 U35:U53 AJ9:AJ12 AJ5:AJ7 AO9:AO12 AO5:AO7 AE9:AE12 AE5:AE7 AY9:AY12 AY5:AY7 AT9:AT12 AT5:AT7 BD9:BD12 BD5:BD7 Z9:Z12 Z5:Z7 P5:P12 U5:U12 P63:P71 U55:U71 P55:P61 BD55:BD71 AT55:AT71 AY55:AY71 AE55:AE71 Z55:Z71 AO55:AO71 AJ55:AJ71 U90:U95 BD90:BD95 AT90:AT95 AY90:AY95 AE90:AE95 Z90:Z95 AO90:AO95 AJ90:AJ95 P90:P95 P14:P33 Z14:Z33 U14:U33 AJ14:AJ33 AO14:AO33 AE14:AE33 AY14:AY33 AT14:AT33 BD14:BD33">
    <cfRule type="cellIs" dxfId="483" priority="194" stopIfTrue="1" operator="greaterThan">
      <formula>1</formula>
    </cfRule>
    <cfRule type="cellIs" dxfId="482" priority="195" stopIfTrue="1" operator="lessThanOrEqual">
      <formula>0.1</formula>
    </cfRule>
    <cfRule type="cellIs" dxfId="481" priority="196" stopIfTrue="1" operator="between">
      <formula>0.1</formula>
      <formula>1</formula>
    </cfRule>
  </conditionalFormatting>
  <conditionalFormatting sqref="P1">
    <cfRule type="cellIs" dxfId="480" priority="197" stopIfTrue="1" operator="lessThanOrEqual">
      <formula>0.1</formula>
    </cfRule>
  </conditionalFormatting>
  <conditionalFormatting sqref="D69:D71 D73:D85 D1:D3 D14:D15 D17:D21 D35:D39 D9:D12 D5:D7 D42:D67 D90:D95 D23:D31">
    <cfRule type="cellIs" dxfId="479" priority="198" stopIfTrue="1" operator="equal">
      <formula>1</formula>
    </cfRule>
    <cfRule type="cellIs" dxfId="478" priority="199" stopIfTrue="1" operator="equal">
      <formula>2</formula>
    </cfRule>
    <cfRule type="cellIs" dxfId="477" priority="200" stopIfTrue="1" operator="equal">
      <formula>""""""</formula>
    </cfRule>
  </conditionalFormatting>
  <conditionalFormatting sqref="C69:C71 C73:C85 C1:C3 C14:C15 C17:C21 C35:C39 C9:C12 C5:C7 C42:C67 C90:C95 C23:C31">
    <cfRule type="cellIs" dxfId="476" priority="201" stopIfTrue="1" operator="equal">
      <formula>"VLEPc"</formula>
    </cfRule>
    <cfRule type="cellIs" dxfId="475" priority="202" stopIfTrue="1" operator="equal">
      <formula>"VLEPi"</formula>
    </cfRule>
  </conditionalFormatting>
  <conditionalFormatting sqref="E69:E71 E73:E85 E1:E3 E14:E15 E17:E21 E35:E39 E9:E12 E5:E7 E42:E67 E90:E95 E23:E31">
    <cfRule type="cellIs" dxfId="474" priority="203" stopIfTrue="1" operator="equal">
      <formula>"oui"</formula>
    </cfRule>
    <cfRule type="cellIs" dxfId="473" priority="204" stopIfTrue="1" operator="equal">
      <formula>"non"</formula>
    </cfRule>
    <cfRule type="cellIs" dxfId="472" priority="205" stopIfTrue="1" operator="equal">
      <formula>""""""</formula>
    </cfRule>
  </conditionalFormatting>
  <conditionalFormatting sqref="A2:A3 A5:A7 A25:A30 A58:A71 A32:A56 A73:A95 A9:A23">
    <cfRule type="expression" dxfId="471" priority="206" stopIfTrue="1">
      <formula>AND(O2&lt;&gt;"",T2&lt;&gt;"",Y2&lt;&gt;"")</formula>
    </cfRule>
    <cfRule type="expression" dxfId="470" priority="207" stopIfTrue="1">
      <formula>AND(O2&lt;&gt;"",T2&lt;&gt;"")</formula>
    </cfRule>
    <cfRule type="expression" dxfId="469" priority="208" stopIfTrue="1">
      <formula>AND(O2&lt;&gt;"")</formula>
    </cfRule>
  </conditionalFormatting>
  <conditionalFormatting sqref="D32">
    <cfRule type="cellIs" dxfId="468" priority="178" stopIfTrue="1" operator="equal">
      <formula>1</formula>
    </cfRule>
    <cfRule type="cellIs" dxfId="467" priority="179" stopIfTrue="1" operator="equal">
      <formula>2</formula>
    </cfRule>
    <cfRule type="cellIs" dxfId="466" priority="180" stopIfTrue="1" operator="equal">
      <formula>""""""</formula>
    </cfRule>
  </conditionalFormatting>
  <conditionalFormatting sqref="C32:C33">
    <cfRule type="cellIs" dxfId="465" priority="181" stopIfTrue="1" operator="equal">
      <formula>"VLEPc"</formula>
    </cfRule>
    <cfRule type="cellIs" dxfId="464" priority="182" stopIfTrue="1" operator="equal">
      <formula>"VLEPi"</formula>
    </cfRule>
  </conditionalFormatting>
  <conditionalFormatting sqref="E32">
    <cfRule type="cellIs" dxfId="463" priority="183" stopIfTrue="1" operator="equal">
      <formula>"oui"</formula>
    </cfRule>
    <cfRule type="cellIs" dxfId="462" priority="184" stopIfTrue="1" operator="equal">
      <formula>"non"</formula>
    </cfRule>
    <cfRule type="cellIs" dxfId="461" priority="185" stopIfTrue="1" operator="equal">
      <formula>""""""</formula>
    </cfRule>
  </conditionalFormatting>
  <conditionalFormatting sqref="D33">
    <cfRule type="cellIs" dxfId="460" priority="172" stopIfTrue="1" operator="equal">
      <formula>1</formula>
    </cfRule>
    <cfRule type="cellIs" dxfId="459" priority="173" stopIfTrue="1" operator="equal">
      <formula>2</formula>
    </cfRule>
    <cfRule type="cellIs" dxfId="458" priority="174" stopIfTrue="1" operator="equal">
      <formula>""""""</formula>
    </cfRule>
  </conditionalFormatting>
  <conditionalFormatting sqref="E33">
    <cfRule type="cellIs" dxfId="457" priority="175" stopIfTrue="1" operator="equal">
      <formula>"oui"</formula>
    </cfRule>
    <cfRule type="cellIs" dxfId="456" priority="176" stopIfTrue="1" operator="equal">
      <formula>"non"</formula>
    </cfRule>
    <cfRule type="cellIs" dxfId="455" priority="177" stopIfTrue="1" operator="equal">
      <formula>""""""</formula>
    </cfRule>
  </conditionalFormatting>
  <conditionalFormatting sqref="D22">
    <cfRule type="cellIs" dxfId="454" priority="164" stopIfTrue="1" operator="equal">
      <formula>1</formula>
    </cfRule>
    <cfRule type="cellIs" dxfId="453" priority="165" stopIfTrue="1" operator="equal">
      <formula>2</formula>
    </cfRule>
    <cfRule type="cellIs" dxfId="452" priority="166" stopIfTrue="1" operator="equal">
      <formula>""""""</formula>
    </cfRule>
  </conditionalFormatting>
  <conditionalFormatting sqref="C22">
    <cfRule type="cellIs" dxfId="451" priority="167" stopIfTrue="1" operator="equal">
      <formula>"VLEPc"</formula>
    </cfRule>
    <cfRule type="cellIs" dxfId="450" priority="168" stopIfTrue="1" operator="equal">
      <formula>"VLEPi"</formula>
    </cfRule>
  </conditionalFormatting>
  <conditionalFormatting sqref="E22">
    <cfRule type="cellIs" dxfId="449" priority="169" stopIfTrue="1" operator="equal">
      <formula>"oui"</formula>
    </cfRule>
    <cfRule type="cellIs" dxfId="448" priority="170" stopIfTrue="1" operator="equal">
      <formula>"non"</formula>
    </cfRule>
    <cfRule type="cellIs" dxfId="447" priority="171" stopIfTrue="1" operator="equal">
      <formula>""""""</formula>
    </cfRule>
  </conditionalFormatting>
  <conditionalFormatting sqref="D86">
    <cfRule type="cellIs" dxfId="446" priority="156" stopIfTrue="1" operator="equal">
      <formula>1</formula>
    </cfRule>
    <cfRule type="cellIs" dxfId="445" priority="157" stopIfTrue="1" operator="equal">
      <formula>2</formula>
    </cfRule>
    <cfRule type="cellIs" dxfId="444" priority="158" stopIfTrue="1" operator="equal">
      <formula>""""""</formula>
    </cfRule>
  </conditionalFormatting>
  <conditionalFormatting sqref="C86">
    <cfRule type="cellIs" dxfId="443" priority="159" stopIfTrue="1" operator="equal">
      <formula>"VLEPc"</formula>
    </cfRule>
    <cfRule type="cellIs" dxfId="442" priority="160" stopIfTrue="1" operator="equal">
      <formula>"VLEPi"</formula>
    </cfRule>
  </conditionalFormatting>
  <conditionalFormatting sqref="E86">
    <cfRule type="cellIs" dxfId="441" priority="161" stopIfTrue="1" operator="equal">
      <formula>"oui"</formula>
    </cfRule>
    <cfRule type="cellIs" dxfId="440" priority="162" stopIfTrue="1" operator="equal">
      <formula>"non"</formula>
    </cfRule>
    <cfRule type="cellIs" dxfId="439" priority="163" stopIfTrue="1" operator="equal">
      <formula>""""""</formula>
    </cfRule>
  </conditionalFormatting>
  <conditionalFormatting sqref="D88:D89">
    <cfRule type="cellIs" dxfId="438" priority="148" stopIfTrue="1" operator="equal">
      <formula>1</formula>
    </cfRule>
    <cfRule type="cellIs" dxfId="437" priority="149" stopIfTrue="1" operator="equal">
      <formula>2</formula>
    </cfRule>
    <cfRule type="cellIs" dxfId="436" priority="150" stopIfTrue="1" operator="equal">
      <formula>""""""</formula>
    </cfRule>
  </conditionalFormatting>
  <conditionalFormatting sqref="C88:C89">
    <cfRule type="cellIs" dxfId="435" priority="151" stopIfTrue="1" operator="equal">
      <formula>"VLEPc"</formula>
    </cfRule>
    <cfRule type="cellIs" dxfId="434" priority="152" stopIfTrue="1" operator="equal">
      <formula>"VLEPi"</formula>
    </cfRule>
  </conditionalFormatting>
  <conditionalFormatting sqref="E88:E89">
    <cfRule type="cellIs" dxfId="433" priority="153" stopIfTrue="1" operator="equal">
      <formula>"oui"</formula>
    </cfRule>
    <cfRule type="cellIs" dxfId="432" priority="154" stopIfTrue="1" operator="equal">
      <formula>"non"</formula>
    </cfRule>
    <cfRule type="cellIs" dxfId="431" priority="155" stopIfTrue="1" operator="equal">
      <formula>""""""</formula>
    </cfRule>
  </conditionalFormatting>
  <conditionalFormatting sqref="D41">
    <cfRule type="cellIs" dxfId="430" priority="140" stopIfTrue="1" operator="equal">
      <formula>1</formula>
    </cfRule>
    <cfRule type="cellIs" dxfId="429" priority="141" stopIfTrue="1" operator="equal">
      <formula>2</formula>
    </cfRule>
    <cfRule type="cellIs" dxfId="428" priority="142" stopIfTrue="1" operator="equal">
      <formula>""""""</formula>
    </cfRule>
  </conditionalFormatting>
  <conditionalFormatting sqref="C41">
    <cfRule type="cellIs" dxfId="427" priority="143" stopIfTrue="1" operator="equal">
      <formula>"VLEPc"</formula>
    </cfRule>
    <cfRule type="cellIs" dxfId="426" priority="144" stopIfTrue="1" operator="equal">
      <formula>"VLEPi"</formula>
    </cfRule>
  </conditionalFormatting>
  <conditionalFormatting sqref="E41">
    <cfRule type="cellIs" dxfId="425" priority="145" stopIfTrue="1" operator="equal">
      <formula>"oui"</formula>
    </cfRule>
    <cfRule type="cellIs" dxfId="424" priority="146" stopIfTrue="1" operator="equal">
      <formula>"non"</formula>
    </cfRule>
    <cfRule type="cellIs" dxfId="423" priority="147" stopIfTrue="1" operator="equal">
      <formula>""""""</formula>
    </cfRule>
  </conditionalFormatting>
  <conditionalFormatting sqref="D68">
    <cfRule type="cellIs" dxfId="422" priority="132" stopIfTrue="1" operator="equal">
      <formula>1</formula>
    </cfRule>
    <cfRule type="cellIs" dxfId="421" priority="133" stopIfTrue="1" operator="equal">
      <formula>2</formula>
    </cfRule>
    <cfRule type="cellIs" dxfId="420" priority="134" stopIfTrue="1" operator="equal">
      <formula>""""""</formula>
    </cfRule>
  </conditionalFormatting>
  <conditionalFormatting sqref="C68">
    <cfRule type="cellIs" dxfId="419" priority="135" stopIfTrue="1" operator="equal">
      <formula>"VLEPc"</formula>
    </cfRule>
    <cfRule type="cellIs" dxfId="418" priority="136" stopIfTrue="1" operator="equal">
      <formula>"VLEPi"</formula>
    </cfRule>
  </conditionalFormatting>
  <conditionalFormatting sqref="E68">
    <cfRule type="cellIs" dxfId="417" priority="137" stopIfTrue="1" operator="equal">
      <formula>"oui"</formula>
    </cfRule>
    <cfRule type="cellIs" dxfId="416" priority="138" stopIfTrue="1" operator="equal">
      <formula>"non"</formula>
    </cfRule>
    <cfRule type="cellIs" dxfId="415" priority="139" stopIfTrue="1" operator="equal">
      <formula>""""""</formula>
    </cfRule>
  </conditionalFormatting>
  <conditionalFormatting sqref="D40">
    <cfRule type="cellIs" dxfId="414" priority="124" stopIfTrue="1" operator="equal">
      <formula>1</formula>
    </cfRule>
    <cfRule type="cellIs" dxfId="413" priority="125" stopIfTrue="1" operator="equal">
      <formula>2</formula>
    </cfRule>
    <cfRule type="cellIs" dxfId="412" priority="126" stopIfTrue="1" operator="equal">
      <formula>""""""</formula>
    </cfRule>
  </conditionalFormatting>
  <conditionalFormatting sqref="C40">
    <cfRule type="cellIs" dxfId="411" priority="127" stopIfTrue="1" operator="equal">
      <formula>"VLEPc"</formula>
    </cfRule>
    <cfRule type="cellIs" dxfId="410" priority="128" stopIfTrue="1" operator="equal">
      <formula>"VLEPi"</formula>
    </cfRule>
  </conditionalFormatting>
  <conditionalFormatting sqref="E40">
    <cfRule type="cellIs" dxfId="409" priority="129" stopIfTrue="1" operator="equal">
      <formula>"oui"</formula>
    </cfRule>
    <cfRule type="cellIs" dxfId="408" priority="130" stopIfTrue="1" operator="equal">
      <formula>"non"</formula>
    </cfRule>
    <cfRule type="cellIs" dxfId="407" priority="131" stopIfTrue="1" operator="equal">
      <formula>""""""</formula>
    </cfRule>
  </conditionalFormatting>
  <conditionalFormatting sqref="D16">
    <cfRule type="cellIs" dxfId="406" priority="116" stopIfTrue="1" operator="equal">
      <formula>1</formula>
    </cfRule>
    <cfRule type="cellIs" dxfId="405" priority="117" stopIfTrue="1" operator="equal">
      <formula>2</formula>
    </cfRule>
    <cfRule type="cellIs" dxfId="404" priority="118" stopIfTrue="1" operator="equal">
      <formula>""""""</formula>
    </cfRule>
  </conditionalFormatting>
  <conditionalFormatting sqref="C16">
    <cfRule type="cellIs" dxfId="403" priority="119" stopIfTrue="1" operator="equal">
      <formula>"VLEPc"</formula>
    </cfRule>
    <cfRule type="cellIs" dxfId="402" priority="120" stopIfTrue="1" operator="equal">
      <formula>"VLEPi"</formula>
    </cfRule>
  </conditionalFormatting>
  <conditionalFormatting sqref="E16">
    <cfRule type="cellIs" dxfId="401" priority="121" stopIfTrue="1" operator="equal">
      <formula>"oui"</formula>
    </cfRule>
    <cfRule type="cellIs" dxfId="400" priority="122" stopIfTrue="1" operator="equal">
      <formula>"non"</formula>
    </cfRule>
    <cfRule type="cellIs" dxfId="399" priority="123" stopIfTrue="1" operator="equal">
      <formula>""""""</formula>
    </cfRule>
  </conditionalFormatting>
  <conditionalFormatting sqref="B2:B3 B5:B12 B88:B95 B14:B86">
    <cfRule type="expression" dxfId="398" priority="115">
      <formula>EDATE(B2,36)&lt;TODAY()</formula>
    </cfRule>
  </conditionalFormatting>
  <conditionalFormatting sqref="BF13:BK13 Q13:T13 AF13:AI13 AZ13:BC13 AU13:AX13 AP13:AS13 AK13:AN13 AA13:AD13 V13:Y13">
    <cfRule type="cellIs" dxfId="397" priority="101" stopIfTrue="1" operator="equal">
      <formula>""</formula>
    </cfRule>
  </conditionalFormatting>
  <conditionalFormatting sqref="BE13">
    <cfRule type="cellIs" dxfId="396" priority="102" stopIfTrue="1" operator="equal">
      <formula>"N"</formula>
    </cfRule>
    <cfRule type="cellIs" dxfId="395" priority="103" stopIfTrue="1" operator="equal">
      <formula>"O"</formula>
    </cfRule>
  </conditionalFormatting>
  <conditionalFormatting sqref="P13 AJ13 AO13 AE13 AY13 AT13 BD13 Z13 U13">
    <cfRule type="cellIs" dxfId="394" priority="104" stopIfTrue="1" operator="greaterThan">
      <formula>1</formula>
    </cfRule>
    <cfRule type="cellIs" dxfId="393" priority="105" stopIfTrue="1" operator="lessThanOrEqual">
      <formula>0.1</formula>
    </cfRule>
    <cfRule type="cellIs" dxfId="392" priority="106" stopIfTrue="1" operator="between">
      <formula>0.1</formula>
      <formula>1</formula>
    </cfRule>
  </conditionalFormatting>
  <conditionalFormatting sqref="D13">
    <cfRule type="cellIs" dxfId="391" priority="107" stopIfTrue="1" operator="equal">
      <formula>1</formula>
    </cfRule>
    <cfRule type="cellIs" dxfId="390" priority="108" stopIfTrue="1" operator="equal">
      <formula>2</formula>
    </cfRule>
    <cfRule type="cellIs" dxfId="389" priority="109" stopIfTrue="1" operator="equal">
      <formula>""""""</formula>
    </cfRule>
  </conditionalFormatting>
  <conditionalFormatting sqref="C13">
    <cfRule type="cellIs" dxfId="388" priority="110" stopIfTrue="1" operator="equal">
      <formula>"VLEPc"</formula>
    </cfRule>
    <cfRule type="cellIs" dxfId="387" priority="111" stopIfTrue="1" operator="equal">
      <formula>"VLEPi"</formula>
    </cfRule>
  </conditionalFormatting>
  <conditionalFormatting sqref="E13">
    <cfRule type="cellIs" dxfId="386" priority="112" stopIfTrue="1" operator="equal">
      <formula>"oui"</formula>
    </cfRule>
    <cfRule type="cellIs" dxfId="385" priority="113" stopIfTrue="1" operator="equal">
      <formula>"non"</formula>
    </cfRule>
    <cfRule type="cellIs" dxfId="384" priority="114" stopIfTrue="1" operator="equal">
      <formula>""""""</formula>
    </cfRule>
  </conditionalFormatting>
  <conditionalFormatting sqref="B13">
    <cfRule type="expression" dxfId="383" priority="100">
      <formula>EDATE(B13,36)&lt;TODAY()</formula>
    </cfRule>
  </conditionalFormatting>
  <conditionalFormatting sqref="BF72:BK72 AF72:AI72 AZ72:BC72 AU72:AX72 AP72:AS72 AK72:AN72 AA72:AD72 V72:Y72 Q72:T72">
    <cfRule type="cellIs" dxfId="382" priority="86" stopIfTrue="1" operator="equal">
      <formula>""</formula>
    </cfRule>
  </conditionalFormatting>
  <conditionalFormatting sqref="BE72">
    <cfRule type="cellIs" dxfId="381" priority="87" stopIfTrue="1" operator="equal">
      <formula>"N"</formula>
    </cfRule>
    <cfRule type="cellIs" dxfId="380" priority="88" stopIfTrue="1" operator="equal">
      <formula>"O"</formula>
    </cfRule>
  </conditionalFormatting>
  <conditionalFormatting sqref="AJ72 AO72 AE72 AY72 AT72 BD72 Z72 P72 U72">
    <cfRule type="cellIs" dxfId="379" priority="89" stopIfTrue="1" operator="greaterThan">
      <formula>1</formula>
    </cfRule>
    <cfRule type="cellIs" dxfId="378" priority="90" stopIfTrue="1" operator="lessThanOrEqual">
      <formula>0.1</formula>
    </cfRule>
    <cfRule type="cellIs" dxfId="377" priority="91" stopIfTrue="1" operator="between">
      <formula>0.1</formula>
      <formula>1</formula>
    </cfRule>
  </conditionalFormatting>
  <conditionalFormatting sqref="D72">
    <cfRule type="cellIs" dxfId="376" priority="92" stopIfTrue="1" operator="equal">
      <formula>1</formula>
    </cfRule>
    <cfRule type="cellIs" dxfId="375" priority="93" stopIfTrue="1" operator="equal">
      <formula>2</formula>
    </cfRule>
    <cfRule type="cellIs" dxfId="374" priority="94" stopIfTrue="1" operator="equal">
      <formula>""""""</formula>
    </cfRule>
  </conditionalFormatting>
  <conditionalFormatting sqref="C72">
    <cfRule type="cellIs" dxfId="373" priority="95" stopIfTrue="1" operator="equal">
      <formula>"VLEPc"</formula>
    </cfRule>
    <cfRule type="cellIs" dxfId="372" priority="96" stopIfTrue="1" operator="equal">
      <formula>"VLEPi"</formula>
    </cfRule>
  </conditionalFormatting>
  <conditionalFormatting sqref="E72">
    <cfRule type="cellIs" dxfId="371" priority="97" stopIfTrue="1" operator="equal">
      <formula>"oui"</formula>
    </cfRule>
    <cfRule type="cellIs" dxfId="370" priority="98" stopIfTrue="1" operator="equal">
      <formula>"non"</formula>
    </cfRule>
    <cfRule type="cellIs" dxfId="369" priority="99" stopIfTrue="1" operator="equal">
      <formula>""""""</formula>
    </cfRule>
  </conditionalFormatting>
  <conditionalFormatting sqref="P72:BD72">
    <cfRule type="expression" dxfId="368" priority="85" stopIfTrue="1">
      <formula>ESTVIDE</formula>
    </cfRule>
  </conditionalFormatting>
  <conditionalFormatting sqref="B2:B3 B88:B95 B5:B86">
    <cfRule type="expression" dxfId="367" priority="84">
      <formula>AND(B2=0)</formula>
    </cfRule>
  </conditionalFormatting>
  <conditionalFormatting sqref="D87">
    <cfRule type="cellIs" dxfId="366" priority="76" stopIfTrue="1" operator="equal">
      <formula>1</formula>
    </cfRule>
    <cfRule type="cellIs" dxfId="365" priority="77" stopIfTrue="1" operator="equal">
      <formula>2</formula>
    </cfRule>
    <cfRule type="cellIs" dxfId="364" priority="78" stopIfTrue="1" operator="equal">
      <formula>""""""</formula>
    </cfRule>
  </conditionalFormatting>
  <conditionalFormatting sqref="C87">
    <cfRule type="cellIs" dxfId="363" priority="79" stopIfTrue="1" operator="equal">
      <formula>"VLEPc"</formula>
    </cfRule>
    <cfRule type="cellIs" dxfId="362" priority="80" stopIfTrue="1" operator="equal">
      <formula>"VLEPi"</formula>
    </cfRule>
  </conditionalFormatting>
  <conditionalFormatting sqref="E87">
    <cfRule type="cellIs" dxfId="361" priority="81" stopIfTrue="1" operator="equal">
      <formula>"oui"</formula>
    </cfRule>
    <cfRule type="cellIs" dxfId="360" priority="82" stopIfTrue="1" operator="equal">
      <formula>"non"</formula>
    </cfRule>
    <cfRule type="cellIs" dxfId="359" priority="83" stopIfTrue="1" operator="equal">
      <formula>""""""</formula>
    </cfRule>
  </conditionalFormatting>
  <conditionalFormatting sqref="B87">
    <cfRule type="expression" dxfId="358" priority="75">
      <formula>EDATE(B87,36)&lt;TODAY()</formula>
    </cfRule>
  </conditionalFormatting>
  <conditionalFormatting sqref="B87">
    <cfRule type="expression" dxfId="357" priority="74">
      <formula>AND(B87=0)</formula>
    </cfRule>
  </conditionalFormatting>
  <conditionalFormatting sqref="BF8:BK8 AZ8:BC8 AU8:AX8 AP8:AS8 AK8:AN8 AF8:AI8 AA8:AD8">
    <cfRule type="cellIs" dxfId="356" priority="57" stopIfTrue="1" operator="equal">
      <formula>""</formula>
    </cfRule>
  </conditionalFormatting>
  <conditionalFormatting sqref="BE8">
    <cfRule type="cellIs" dxfId="355" priority="58" stopIfTrue="1" operator="equal">
      <formula>"N"</formula>
    </cfRule>
    <cfRule type="cellIs" dxfId="354" priority="59" stopIfTrue="1" operator="equal">
      <formula>"O"</formula>
    </cfRule>
  </conditionalFormatting>
  <conditionalFormatting sqref="AJ8 AO8 AE8 AY8 AT8 BD8">
    <cfRule type="cellIs" dxfId="353" priority="60" stopIfTrue="1" operator="greaterThan">
      <formula>1</formula>
    </cfRule>
    <cfRule type="cellIs" dxfId="352" priority="61" stopIfTrue="1" operator="lessThanOrEqual">
      <formula>0.1</formula>
    </cfRule>
    <cfRule type="cellIs" dxfId="351" priority="62" stopIfTrue="1" operator="between">
      <formula>0.1</formula>
      <formula>1</formula>
    </cfRule>
  </conditionalFormatting>
  <conditionalFormatting sqref="D8">
    <cfRule type="cellIs" dxfId="350" priority="63" stopIfTrue="1" operator="equal">
      <formula>1</formula>
    </cfRule>
    <cfRule type="cellIs" dxfId="349" priority="64" stopIfTrue="1" operator="equal">
      <formula>2</formula>
    </cfRule>
    <cfRule type="cellIs" dxfId="348" priority="65" stopIfTrue="1" operator="equal">
      <formula>""""""</formula>
    </cfRule>
  </conditionalFormatting>
  <conditionalFormatting sqref="C8">
    <cfRule type="cellIs" dxfId="347" priority="66" stopIfTrue="1" operator="equal">
      <formula>"VLEPc"</formula>
    </cfRule>
    <cfRule type="cellIs" dxfId="346" priority="67" stopIfTrue="1" operator="equal">
      <formula>"VLEPi"</formula>
    </cfRule>
  </conditionalFormatting>
  <conditionalFormatting sqref="E8">
    <cfRule type="cellIs" dxfId="345" priority="68" stopIfTrue="1" operator="equal">
      <formula>"oui"</formula>
    </cfRule>
    <cfRule type="cellIs" dxfId="344" priority="69" stopIfTrue="1" operator="equal">
      <formula>"non"</formula>
    </cfRule>
    <cfRule type="cellIs" dxfId="343" priority="70" stopIfTrue="1" operator="equal">
      <formula>""""""</formula>
    </cfRule>
  </conditionalFormatting>
  <conditionalFormatting sqref="V8:Y8">
    <cfRule type="cellIs" dxfId="342" priority="53" stopIfTrue="1" operator="equal">
      <formula>""</formula>
    </cfRule>
  </conditionalFormatting>
  <conditionalFormatting sqref="Z8">
    <cfRule type="cellIs" dxfId="341" priority="54" stopIfTrue="1" operator="greaterThan">
      <formula>1</formula>
    </cfRule>
    <cfRule type="cellIs" dxfId="340" priority="55" stopIfTrue="1" operator="lessThanOrEqual">
      <formula>0.1</formula>
    </cfRule>
    <cfRule type="cellIs" dxfId="339" priority="56" stopIfTrue="1" operator="between">
      <formula>0.1</formula>
      <formula>1</formula>
    </cfRule>
  </conditionalFormatting>
  <conditionalFormatting sqref="A10">
    <cfRule type="expression" dxfId="338" priority="209" stopIfTrue="1">
      <formula>AND(O10&lt;&gt;"",#REF!&lt;&gt;"",#REF!&lt;&gt;"")</formula>
    </cfRule>
    <cfRule type="expression" dxfId="337" priority="210" stopIfTrue="1">
      <formula>AND(O10&lt;&gt;"",#REF!&lt;&gt;"")</formula>
    </cfRule>
    <cfRule type="expression" dxfId="336" priority="211" stopIfTrue="1">
      <formula>AND(O10&lt;&gt;"")</formula>
    </cfRule>
  </conditionalFormatting>
  <conditionalFormatting sqref="A8">
    <cfRule type="expression" dxfId="335" priority="212" stopIfTrue="1">
      <formula>AND(AD8&lt;&gt;"",AI8&lt;&gt;"",AN8&lt;&gt;"")</formula>
    </cfRule>
    <cfRule type="expression" dxfId="334" priority="213" stopIfTrue="1">
      <formula>AND(AD8&lt;&gt;"",AI8&lt;&gt;"")</formula>
    </cfRule>
    <cfRule type="expression" dxfId="333" priority="214" stopIfTrue="1">
      <formula>AND(AD8&lt;&gt;"")</formula>
    </cfRule>
  </conditionalFormatting>
  <conditionalFormatting sqref="AA4:AD4 AF4:AI4 AK4:AN4 AP4:AS4 AU4:AX4 AZ4:BC4 BG4:BK4 V4:Y4 Q4:T4">
    <cfRule type="cellIs" dxfId="332" priority="44" stopIfTrue="1" operator="equal">
      <formula>""</formula>
    </cfRule>
  </conditionalFormatting>
  <conditionalFormatting sqref="BE4">
    <cfRule type="cellIs" dxfId="331" priority="45" stopIfTrue="1" operator="equal">
      <formula>"N"</formula>
    </cfRule>
    <cfRule type="cellIs" dxfId="330" priority="46" stopIfTrue="1" operator="equal">
      <formula>"O"</formula>
    </cfRule>
  </conditionalFormatting>
  <conditionalFormatting sqref="U4 P4 Z4 BD4 AT4 AY4 AE4 AO4 AJ4">
    <cfRule type="cellIs" dxfId="329" priority="47" stopIfTrue="1" operator="greaterThan">
      <formula>1</formula>
    </cfRule>
    <cfRule type="cellIs" dxfId="328" priority="48" stopIfTrue="1" operator="lessThanOrEqual">
      <formula>0.1</formula>
    </cfRule>
    <cfRule type="cellIs" dxfId="327" priority="49" stopIfTrue="1" operator="between">
      <formula>0.1</formula>
      <formula>1</formula>
    </cfRule>
  </conditionalFormatting>
  <conditionalFormatting sqref="A4">
    <cfRule type="expression" dxfId="326" priority="50" stopIfTrue="1">
      <formula>AND(O4&lt;&gt;"",T4&lt;&gt;"",Y4&lt;&gt;"")</formula>
    </cfRule>
    <cfRule type="expression" dxfId="325" priority="51" stopIfTrue="1">
      <formula>AND(O4&lt;&gt;"",T4&lt;&gt;"")</formula>
    </cfRule>
    <cfRule type="expression" dxfId="324" priority="52" stopIfTrue="1">
      <formula>AND(O4&lt;&gt;"")</formula>
    </cfRule>
  </conditionalFormatting>
  <conditionalFormatting sqref="D4">
    <cfRule type="cellIs" dxfId="323" priority="36" stopIfTrue="1" operator="equal">
      <formula>1</formula>
    </cfRule>
    <cfRule type="cellIs" dxfId="322" priority="37" stopIfTrue="1" operator="equal">
      <formula>2</formula>
    </cfRule>
    <cfRule type="cellIs" dxfId="321" priority="38" stopIfTrue="1" operator="equal">
      <formula>""""""</formula>
    </cfRule>
  </conditionalFormatting>
  <conditionalFormatting sqref="C4">
    <cfRule type="cellIs" dxfId="320" priority="39" stopIfTrue="1" operator="equal">
      <formula>"VLEPc"</formula>
    </cfRule>
    <cfRule type="cellIs" dxfId="319" priority="40" stopIfTrue="1" operator="equal">
      <formula>"VLEPi"</formula>
    </cfRule>
  </conditionalFormatting>
  <conditionalFormatting sqref="E4">
    <cfRule type="cellIs" dxfId="318" priority="41" stopIfTrue="1" operator="equal">
      <formula>"oui"</formula>
    </cfRule>
    <cfRule type="cellIs" dxfId="317" priority="42" stopIfTrue="1" operator="equal">
      <formula>"non"</formula>
    </cfRule>
    <cfRule type="cellIs" dxfId="316" priority="43" stopIfTrue="1" operator="equal">
      <formula>""""""</formula>
    </cfRule>
  </conditionalFormatting>
  <conditionalFormatting sqref="B4">
    <cfRule type="expression" dxfId="315" priority="35">
      <formula>EDATE(B4,36)&lt;TODAY()</formula>
    </cfRule>
  </conditionalFormatting>
  <conditionalFormatting sqref="B4">
    <cfRule type="expression" dxfId="314" priority="34">
      <formula>AND(B4=0)</formula>
    </cfRule>
  </conditionalFormatting>
  <conditionalFormatting sqref="BF34 BH34:BI34 BK34 Q34:T34 V34:Y34 AA34:AD34 AF34:AI34 AK34:AN34 AP34:AS34 AU34:AX34 AZ34:BC34">
    <cfRule type="cellIs" dxfId="313" priority="18" stopIfTrue="1" operator="equal">
      <formula>""</formula>
    </cfRule>
  </conditionalFormatting>
  <conditionalFormatting sqref="BJ34">
    <cfRule type="cellIs" dxfId="312" priority="19" stopIfTrue="1" operator="equal">
      <formula>"NA"</formula>
    </cfRule>
    <cfRule type="cellIs" dxfId="311" priority="20" stopIfTrue="1" operator="greaterThan">
      <formula>1</formula>
    </cfRule>
  </conditionalFormatting>
  <conditionalFormatting sqref="BE34">
    <cfRule type="cellIs" dxfId="310" priority="21" stopIfTrue="1" operator="equal">
      <formula>"N"</formula>
    </cfRule>
    <cfRule type="cellIs" dxfId="309" priority="22" stopIfTrue="1" operator="equal">
      <formula>"O"</formula>
    </cfRule>
  </conditionalFormatting>
  <conditionalFormatting sqref="BD34 AT34 AY34 P34 AE34 Z34 AO34 AJ34 U34">
    <cfRule type="cellIs" dxfId="308" priority="23" stopIfTrue="1" operator="greaterThan">
      <formula>1</formula>
    </cfRule>
    <cfRule type="cellIs" dxfId="307" priority="24" stopIfTrue="1" operator="lessThanOrEqual">
      <formula>0.1</formula>
    </cfRule>
    <cfRule type="cellIs" dxfId="306" priority="25" stopIfTrue="1" operator="between">
      <formula>0.1</formula>
      <formula>1</formula>
    </cfRule>
  </conditionalFormatting>
  <conditionalFormatting sqref="D34">
    <cfRule type="cellIs" dxfId="305" priority="26" stopIfTrue="1" operator="equal">
      <formula>1</formula>
    </cfRule>
    <cfRule type="cellIs" dxfId="304" priority="27" stopIfTrue="1" operator="equal">
      <formula>2</formula>
    </cfRule>
    <cfRule type="cellIs" dxfId="303" priority="28" stopIfTrue="1" operator="equal">
      <formula>""""""</formula>
    </cfRule>
  </conditionalFormatting>
  <conditionalFormatting sqref="C34">
    <cfRule type="cellIs" dxfId="302" priority="29" stopIfTrue="1" operator="equal">
      <formula>"VLEPc"</formula>
    </cfRule>
    <cfRule type="cellIs" dxfId="301" priority="30" stopIfTrue="1" operator="equal">
      <formula>"VLEPi"</formula>
    </cfRule>
  </conditionalFormatting>
  <conditionalFormatting sqref="E34">
    <cfRule type="cellIs" dxfId="300" priority="31" stopIfTrue="1" operator="equal">
      <formula>"oui"</formula>
    </cfRule>
    <cfRule type="cellIs" dxfId="299" priority="32" stopIfTrue="1" operator="equal">
      <formula>"non"</formula>
    </cfRule>
    <cfRule type="cellIs" dxfId="298" priority="33" stopIfTrue="1" operator="equal">
      <formula>""""""</formula>
    </cfRule>
  </conditionalFormatting>
  <conditionalFormatting sqref="BF54:BK54 Q54:T54 V54:Y54 AA54:AD54 AF54:AI54 AK54:AN54 AP54:AS54 AU54:AX54 AZ54:BC54">
    <cfRule type="cellIs" dxfId="297" priority="12" stopIfTrue="1" operator="equal">
      <formula>""</formula>
    </cfRule>
  </conditionalFormatting>
  <conditionalFormatting sqref="BE54">
    <cfRule type="cellIs" dxfId="296" priority="13" stopIfTrue="1" operator="equal">
      <formula>"N"</formula>
    </cfRule>
    <cfRule type="cellIs" dxfId="295" priority="14" stopIfTrue="1" operator="equal">
      <formula>"O"</formula>
    </cfRule>
  </conditionalFormatting>
  <conditionalFormatting sqref="BD54 AT54 AY54 P54 AE54 Z54 AO54 AJ54 U54">
    <cfRule type="cellIs" dxfId="294" priority="15" stopIfTrue="1" operator="greaterThan">
      <formula>1</formula>
    </cfRule>
    <cfRule type="cellIs" dxfId="293" priority="16" stopIfTrue="1" operator="lessThanOrEqual">
      <formula>0.1</formula>
    </cfRule>
    <cfRule type="cellIs" dxfId="292" priority="17" stopIfTrue="1" operator="between">
      <formula>0.1</formula>
      <formula>1</formula>
    </cfRule>
  </conditionalFormatting>
  <conditionalFormatting sqref="BF89:BK89 Q89:T89 V89:Y89 AA89:AD89 AF89:AI89 AK89:AN89 AP89:AS89 AU89:AX89 AZ89:BC89">
    <cfRule type="cellIs" dxfId="291" priority="6" stopIfTrue="1" operator="equal">
      <formula>""</formula>
    </cfRule>
  </conditionalFormatting>
  <conditionalFormatting sqref="BE89">
    <cfRule type="cellIs" dxfId="290" priority="7" stopIfTrue="1" operator="equal">
      <formula>"N"</formula>
    </cfRule>
    <cfRule type="cellIs" dxfId="289" priority="8" stopIfTrue="1" operator="equal">
      <formula>"O"</formula>
    </cfRule>
  </conditionalFormatting>
  <conditionalFormatting sqref="BD89 AT89 AY89 P89 AE89 Z89 AO89 AJ89 U89">
    <cfRule type="cellIs" dxfId="288" priority="9" stopIfTrue="1" operator="greaterThan">
      <formula>1</formula>
    </cfRule>
    <cfRule type="cellIs" dxfId="287" priority="10" stopIfTrue="1" operator="lessThanOrEqual">
      <formula>0.1</formula>
    </cfRule>
    <cfRule type="cellIs" dxfId="286" priority="11" stopIfTrue="1" operator="between">
      <formula>0.1</formula>
      <formula>1</formula>
    </cfRule>
  </conditionalFormatting>
  <conditionalFormatting sqref="Q15:R18">
    <cfRule type="cellIs" dxfId="285" priority="5" stopIfTrue="1" operator="equal">
      <formula>""</formula>
    </cfRule>
  </conditionalFormatting>
  <conditionalFormatting sqref="A31 A57">
    <cfRule type="expression" dxfId="284" priority="215" stopIfTrue="1">
      <formula>AND(O31&lt;&gt;"",#REF!&lt;&gt;"",Y31&lt;&gt;"")</formula>
    </cfRule>
    <cfRule type="expression" dxfId="283" priority="216" stopIfTrue="1">
      <formula>AND(O31&lt;&gt;"",#REF!&lt;&gt;"")</formula>
    </cfRule>
    <cfRule type="expression" dxfId="282" priority="217" stopIfTrue="1">
      <formula>AND(O31&lt;&gt;"")</formula>
    </cfRule>
  </conditionalFormatting>
  <conditionalFormatting sqref="L62:O62">
    <cfRule type="cellIs" dxfId="281" priority="4" stopIfTrue="1" operator="equal">
      <formula>""</formula>
    </cfRule>
  </conditionalFormatting>
  <conditionalFormatting sqref="P62">
    <cfRule type="cellIs" dxfId="280" priority="1" stopIfTrue="1" operator="greaterThan">
      <formula>1</formula>
    </cfRule>
    <cfRule type="cellIs" dxfId="279" priority="2" stopIfTrue="1" operator="lessThanOrEqual">
      <formula>0.1</formula>
    </cfRule>
    <cfRule type="cellIs" dxfId="278" priority="3" stopIfTrue="1" operator="between">
      <formula>0.1</formula>
      <formula>1</formula>
    </cfRule>
  </conditionalFormatting>
  <conditionalFormatting sqref="A24">
    <cfRule type="expression" dxfId="277" priority="218" stopIfTrue="1">
      <formula>AND(O24&lt;&gt;"",T24&lt;&gt;"",#REF!&lt;&gt;"")</formula>
    </cfRule>
    <cfRule type="expression" dxfId="276" priority="219" stopIfTrue="1">
      <formula>AND(O24&lt;&gt;"",T24&lt;&gt;"")</formula>
    </cfRule>
    <cfRule type="expression" dxfId="275" priority="220" stopIfTrue="1">
      <formula>AND(O24&lt;&gt;"")</formula>
    </cfRule>
  </conditionalFormatting>
  <dataValidations count="2">
    <dataValidation type="list" allowBlank="1" showInputMessage="1" showErrorMessage="1" sqref="G72">
      <formula1>$G$73:$G$88</formula1>
    </dataValidation>
    <dataValidation type="list" allowBlank="1" showInputMessage="1" showErrorMessage="1" sqref="L25">
      <formula1>$A$879:$A$881</formula1>
    </dataValidation>
  </dataValidations>
  <pageMargins left="0.7" right="0.7" top="0.75" bottom="0.75" header="0.3" footer="0.3"/>
  <pageSetup paperSize="9" orientation="portrait" r:id="rId1"/>
  <legacyDrawing r:id="rId2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71" stopIfTrue="1" id="{80E9C966-63BA-42B8-94FB-CD206B311B53}">
            <xm:f>AND([1]Archivage!#REF!&lt;&gt;"",[1]Archivage!#REF!&lt;&gt;"",[1]Archivage!#REF!&lt;&gt;"")</xm:f>
            <x14:dxf>
              <fill>
                <patternFill>
                  <bgColor indexed="50"/>
                </patternFill>
              </fill>
            </x14:dxf>
          </x14:cfRule>
          <x14:cfRule type="expression" priority="72" stopIfTrue="1" id="{AB4B2CBD-50A2-4D28-899E-5614E3E61631}">
            <xm:f>AND([1]Archivage!#REF!&lt;&gt;"",[1]Archivage!#REF!&lt;&gt;"")</xm:f>
            <x14:dxf>
              <fill>
                <patternFill>
                  <bgColor indexed="13"/>
                </patternFill>
              </fill>
            </x14:dxf>
          </x14:cfRule>
          <x14:cfRule type="expression" priority="73" stopIfTrue="1" id="{438BC915-CE2B-40C2-B7DB-458552041448}">
            <xm:f>AND([1]Archivage!#REF!&lt;&gt;"")</xm:f>
            <x14:dxf>
              <fill>
                <patternFill>
                  <bgColor indexed="52"/>
                </patternFill>
              </fill>
            </x14:dxf>
          </x14:cfRule>
          <xm:sqref>A8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L95"/>
  <sheetViews>
    <sheetView workbookViewId="0"/>
    <sheetView tabSelected="1" zoomScale="80" zoomScaleNormal="80" workbookViewId="1">
      <selection activeCell="J4" sqref="J4"/>
    </sheetView>
  </sheetViews>
  <sheetFormatPr baseColWidth="10" defaultRowHeight="14.4"/>
  <cols>
    <col min="1" max="1" width="25.77734375" customWidth="1"/>
    <col min="9" max="9" width="26.33203125" customWidth="1"/>
    <col min="10" max="10" width="14.6640625" customWidth="1"/>
  </cols>
  <sheetData>
    <row r="1" spans="1:12" ht="22.8" customHeight="1">
      <c r="A1" s="148" t="s">
        <v>389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I1" s="150" t="s">
        <v>390</v>
      </c>
      <c r="J1" s="150"/>
      <c r="K1" s="150"/>
    </row>
    <row r="2" spans="1:12">
      <c r="A2" s="13" t="s">
        <v>39</v>
      </c>
      <c r="B2" s="14" t="e">
        <f>MAX(#REF!,R2,W2,AB2,AG2,AL2,AQ2,AV2,BA2)</f>
        <v>#REF!</v>
      </c>
      <c r="C2" s="15" t="s">
        <v>40</v>
      </c>
      <c r="D2" s="15" t="s">
        <v>41</v>
      </c>
      <c r="E2" s="15" t="str">
        <f>IF(AND(C2="non",D2="non"),"non","oui")</f>
        <v>oui</v>
      </c>
      <c r="F2" s="16" t="s">
        <v>42</v>
      </c>
      <c r="I2" s="150"/>
      <c r="J2" s="150"/>
      <c r="K2" s="150"/>
    </row>
    <row r="3" spans="1:12">
      <c r="A3" s="30" t="s">
        <v>52</v>
      </c>
      <c r="B3" s="31">
        <f>MAX(M3,R3,W3,AB3,AG3,AL3,AQ3,AV3,BA3)</f>
        <v>0</v>
      </c>
      <c r="C3" s="32" t="s">
        <v>53</v>
      </c>
      <c r="D3" s="32">
        <v>2</v>
      </c>
      <c r="E3" s="32" t="str">
        <f>IF(AND(C3="non",D3="non"),"non","oui")</f>
        <v>oui</v>
      </c>
      <c r="F3" s="33" t="s">
        <v>42</v>
      </c>
      <c r="I3" s="150"/>
      <c r="J3" s="150" t="s">
        <v>2</v>
      </c>
      <c r="K3" s="150" t="s">
        <v>5</v>
      </c>
    </row>
    <row r="4" spans="1:12">
      <c r="A4" s="41" t="s">
        <v>87</v>
      </c>
      <c r="B4" s="14">
        <f>MAX(M4,R4,W4,AB4,AG4,AL4,AQ4,AV4,BA4)</f>
        <v>0</v>
      </c>
      <c r="C4" s="15" t="s">
        <v>41</v>
      </c>
      <c r="D4" s="15" t="s">
        <v>41</v>
      </c>
      <c r="E4" s="15" t="str">
        <f>IF(AND(C4="non",D4="non"),"non","oui")</f>
        <v>non</v>
      </c>
      <c r="F4" s="16" t="s">
        <v>42</v>
      </c>
      <c r="I4" s="149" t="s">
        <v>107</v>
      </c>
      <c r="J4" s="152" t="str">
        <f>VLOOKUP(I4,$A$1:$F$25,3,FALSE)</f>
        <v>Non-testvlep</v>
      </c>
      <c r="K4" s="152" t="str">
        <f>VLOOKUP(I4,$A$1:$F$25,6,FALSE)</f>
        <v>TEST</v>
      </c>
    </row>
    <row r="5" spans="1:12">
      <c r="A5" s="58" t="s">
        <v>92</v>
      </c>
      <c r="B5" s="31">
        <f>MAX(M5,R5,W5,AB5,AG5,AL5,AQ5,AV5,BA5)</f>
        <v>0</v>
      </c>
      <c r="C5" s="32" t="s">
        <v>41</v>
      </c>
      <c r="D5" s="32" t="s">
        <v>41</v>
      </c>
      <c r="E5" s="32" t="s">
        <v>93</v>
      </c>
      <c r="F5" s="33" t="s">
        <v>42</v>
      </c>
      <c r="I5" s="151" t="s">
        <v>102</v>
      </c>
      <c r="J5" s="152" t="str">
        <f>VLOOKUP(I5,$A$1:$F$25,3,FALSE)</f>
        <v>VLEPc</v>
      </c>
      <c r="K5" s="152" t="str">
        <f>VLOOKUP(I5,$A$1:$F$25,6,FALSE)</f>
        <v>AT1-test</v>
      </c>
    </row>
    <row r="6" spans="1:12">
      <c r="A6" s="41" t="s">
        <v>102</v>
      </c>
      <c r="B6" s="14">
        <f>MAX(M6,R6,W6,AB6,AG6,AL6,AQ6,AV6,BA6)</f>
        <v>0</v>
      </c>
      <c r="C6" s="60" t="s">
        <v>53</v>
      </c>
      <c r="D6" s="60" t="s">
        <v>396</v>
      </c>
      <c r="E6" s="15" t="str">
        <f>IF(AND(C6="non",D6="non"),"non","oui")</f>
        <v>oui</v>
      </c>
      <c r="F6" s="16" t="s">
        <v>395</v>
      </c>
      <c r="I6" s="153" t="s">
        <v>148</v>
      </c>
      <c r="J6" s="152" t="str">
        <f>VLOOKUP(I6,$A$1:$F$25,3,FALSE)</f>
        <v>TEST</v>
      </c>
      <c r="K6" s="152" t="str">
        <f>VLOOKUP(I6,$A$1:$F$25,6,FALSE)</f>
        <v>AT1</v>
      </c>
    </row>
    <row r="7" spans="1:12">
      <c r="A7" s="13" t="s">
        <v>107</v>
      </c>
      <c r="B7" s="14">
        <f>MAX(M7,R7,W7,AB7,AG7,AL7,AQ7,AV7,BA7)</f>
        <v>0</v>
      </c>
      <c r="C7" s="15" t="s">
        <v>397</v>
      </c>
      <c r="D7" s="60" t="s">
        <v>396</v>
      </c>
      <c r="E7" s="15" t="str">
        <f>IF(AND(C7="non",D7="non"),"non","oui")</f>
        <v>oui</v>
      </c>
      <c r="F7" s="16" t="s">
        <v>392</v>
      </c>
    </row>
    <row r="8" spans="1:12">
      <c r="A8" s="62" t="s">
        <v>116</v>
      </c>
      <c r="B8" s="31">
        <f>MAX(M8,R8,W8,AB8,AG8,AL8,AQ8,AV8,BA8)</f>
        <v>0</v>
      </c>
      <c r="C8" s="30" t="s">
        <v>53</v>
      </c>
      <c r="D8" s="30" t="s">
        <v>41</v>
      </c>
      <c r="E8" s="32" t="str">
        <f>IF(AND(C8="non",D8="non"),"non","oui")</f>
        <v>oui</v>
      </c>
      <c r="F8" s="33" t="s">
        <v>42</v>
      </c>
      <c r="I8" s="154" t="s">
        <v>391</v>
      </c>
      <c r="J8" s="154" t="s">
        <v>2</v>
      </c>
      <c r="K8" s="154" t="s">
        <v>5</v>
      </c>
      <c r="L8" s="154" t="s">
        <v>394</v>
      </c>
    </row>
    <row r="9" spans="1:12">
      <c r="A9" s="13" t="s">
        <v>126</v>
      </c>
      <c r="B9" s="14">
        <f>MAX(M9,R9,W9,AB9,AG9,AL9,AQ9,AV9,BA9)</f>
        <v>0</v>
      </c>
      <c r="C9" s="15" t="s">
        <v>53</v>
      </c>
      <c r="D9" s="15" t="s">
        <v>41</v>
      </c>
      <c r="E9" s="15" t="str">
        <f>IF(AND(C9="non",D9="non"),"non","oui")</f>
        <v>oui</v>
      </c>
      <c r="F9" s="16" t="s">
        <v>42</v>
      </c>
      <c r="I9" s="155" t="s">
        <v>107</v>
      </c>
      <c r="J9" s="156" t="str">
        <f>INDEX(VLEP,MATCH($I9,Substance_unique,0))</f>
        <v>Non-testvlep</v>
      </c>
      <c r="K9" s="156" t="str">
        <f>INDEX(Atelier,MATCH($I9,Substance_unique,0))</f>
        <v>TEST</v>
      </c>
      <c r="L9" s="156" t="str">
        <f>INDEX(CMR,MATCH($I9,Substance_unique,0))</f>
        <v>Non test</v>
      </c>
    </row>
    <row r="10" spans="1:12">
      <c r="A10" s="13" t="s">
        <v>129</v>
      </c>
      <c r="B10" s="14">
        <f>MAX(M10,R10,W10,AB10,AG10,AL10,AQ10,AV10,BA10)</f>
        <v>0</v>
      </c>
      <c r="C10" s="60" t="s">
        <v>41</v>
      </c>
      <c r="D10" s="60" t="s">
        <v>41</v>
      </c>
      <c r="E10" s="15" t="str">
        <f>IF(AND(C10="non",D10="non"),"non","oui")</f>
        <v>non</v>
      </c>
      <c r="F10" s="16" t="s">
        <v>42</v>
      </c>
      <c r="I10" s="157" t="s">
        <v>102</v>
      </c>
      <c r="J10" s="156" t="str">
        <f>INDEX(VLEP,MATCH($I10,Substance_unique,0))</f>
        <v>VLEPc</v>
      </c>
      <c r="K10" s="156" t="str">
        <f>INDEX(Atelier,MATCH($I10,Substance_unique,0))</f>
        <v>AT1-test</v>
      </c>
      <c r="L10" s="156" t="str">
        <f>INDEX(CMR,MATCH($I10,Substance_unique,0))</f>
        <v>Non test</v>
      </c>
    </row>
    <row r="11" spans="1:12">
      <c r="A11" s="66" t="s">
        <v>134</v>
      </c>
      <c r="B11" s="67">
        <f>MAX(M11,R11,W11,AB11,AG11,AL11,AQ11,AV11,BA11)</f>
        <v>0</v>
      </c>
      <c r="C11" s="68" t="s">
        <v>41</v>
      </c>
      <c r="D11" s="68" t="s">
        <v>41</v>
      </c>
      <c r="E11" s="68" t="str">
        <f>IF(AND(C11="non",D11="non"),"non","oui")</f>
        <v>non</v>
      </c>
      <c r="F11" s="69" t="s">
        <v>42</v>
      </c>
      <c r="I11" s="155" t="s">
        <v>177</v>
      </c>
      <c r="J11" s="156" t="str">
        <f>INDEX(VLEP,MATCH($I11,Substance_unique,0))</f>
        <v>Non</v>
      </c>
      <c r="K11" s="156" t="str">
        <f>INDEX(Atelier,MATCH($I11,Substance_unique,0))</f>
        <v>AT1</v>
      </c>
      <c r="L11" s="156" t="str">
        <f>INDEX(CMR,MATCH($I11,Substance_unique,0))</f>
        <v>TEST CMR</v>
      </c>
    </row>
    <row r="12" spans="1:12">
      <c r="A12" s="13" t="s">
        <v>143</v>
      </c>
      <c r="B12" s="14">
        <f>MAX(M12,R12,W12,AB12,AG12,AL12,AQ12,AV12,BA12)</f>
        <v>0</v>
      </c>
      <c r="C12" s="15" t="s">
        <v>41</v>
      </c>
      <c r="D12" s="15" t="s">
        <v>41</v>
      </c>
      <c r="E12" s="15" t="str">
        <f>IF(AND(C12="non",D12="non"),"non","oui")</f>
        <v>non</v>
      </c>
      <c r="F12" s="16" t="s">
        <v>42</v>
      </c>
    </row>
    <row r="13" spans="1:12">
      <c r="A13" s="66" t="s">
        <v>148</v>
      </c>
      <c r="B13" s="80">
        <f>MAX(M13,R13,W13,AB13,AG13,AL13,AQ13,AV13,BA13)</f>
        <v>0</v>
      </c>
      <c r="C13" s="81" t="s">
        <v>392</v>
      </c>
      <c r="D13" s="81">
        <v>2</v>
      </c>
      <c r="E13" s="81" t="str">
        <f>IF(AND(C13="non",D13="non"),"non","oui")</f>
        <v>oui</v>
      </c>
      <c r="F13" s="82" t="s">
        <v>42</v>
      </c>
    </row>
    <row r="14" spans="1:12">
      <c r="A14" s="13" t="s">
        <v>177</v>
      </c>
      <c r="B14" s="14">
        <f>MAX(M14,R14,W14,AB14,AG14,AL14,AQ14,AV14,BA14)</f>
        <v>0</v>
      </c>
      <c r="C14" s="15" t="s">
        <v>41</v>
      </c>
      <c r="D14" s="15" t="s">
        <v>393</v>
      </c>
      <c r="E14" s="15" t="str">
        <f>IF(AND(C14="non",D14="non"),"non","oui")</f>
        <v>oui</v>
      </c>
      <c r="F14" s="16" t="s">
        <v>42</v>
      </c>
    </row>
    <row r="15" spans="1:12">
      <c r="A15" s="94" t="s">
        <v>180</v>
      </c>
      <c r="B15" s="80">
        <f>MAX(M15,S15,W15,AB15,AG15,AL15,AQ15,AV15,BA15)</f>
        <v>0</v>
      </c>
      <c r="C15" s="95" t="s">
        <v>40</v>
      </c>
      <c r="D15" s="95" t="s">
        <v>41</v>
      </c>
      <c r="E15" s="81" t="str">
        <f>IF(AND(C15="non",D15="non"),"non","oui")</f>
        <v>oui</v>
      </c>
      <c r="F15" s="82" t="s">
        <v>42</v>
      </c>
    </row>
    <row r="16" spans="1:12">
      <c r="A16" s="13" t="s">
        <v>268</v>
      </c>
      <c r="B16" s="14">
        <f>MAX(N16,S16,X16,AC16,AH16,AM16,AR16,AW16,BB16)</f>
        <v>0</v>
      </c>
      <c r="C16" s="15" t="s">
        <v>53</v>
      </c>
      <c r="D16" s="15">
        <v>2</v>
      </c>
      <c r="E16" s="15" t="str">
        <f>IF(AND(C16="non",D16="non"),"non","oui")</f>
        <v>oui</v>
      </c>
      <c r="F16" s="16" t="s">
        <v>42</v>
      </c>
    </row>
    <row r="17" spans="1:6">
      <c r="A17" s="66" t="s">
        <v>277</v>
      </c>
      <c r="B17" s="80">
        <f>MAX(M17,R17,W17,AB17,AG17,AL17,AQ17,AV17,BA17)</f>
        <v>0</v>
      </c>
      <c r="C17" s="81" t="s">
        <v>53</v>
      </c>
      <c r="D17" s="81" t="s">
        <v>41</v>
      </c>
      <c r="E17" s="81" t="str">
        <f>IF(AND(C17="non",D17="non"),"non","oui")</f>
        <v>oui</v>
      </c>
      <c r="F17" s="82" t="s">
        <v>42</v>
      </c>
    </row>
    <row r="18" spans="1:6">
      <c r="A18" s="13" t="s">
        <v>294</v>
      </c>
      <c r="B18" s="14">
        <f>MAX(M18,R18,W18,AB18,AG18,AL18,AQ18,AV18,BA18)</f>
        <v>0</v>
      </c>
      <c r="C18" s="15" t="s">
        <v>53</v>
      </c>
      <c r="D18" s="15" t="s">
        <v>41</v>
      </c>
      <c r="E18" s="15" t="str">
        <f>IF(AND(C18="non",D18="non"),"non","oui")</f>
        <v>oui</v>
      </c>
      <c r="F18" s="16" t="s">
        <v>42</v>
      </c>
    </row>
    <row r="19" spans="1:6">
      <c r="A19" s="41" t="s">
        <v>306</v>
      </c>
      <c r="B19" s="14">
        <f>MAX(M19,R19,W19,AB19,AG19,AL19,AQ19,AV19,BA19)</f>
        <v>0</v>
      </c>
      <c r="C19" s="15" t="s">
        <v>53</v>
      </c>
      <c r="D19" s="15" t="s">
        <v>41</v>
      </c>
      <c r="E19" s="15" t="str">
        <f>IF(AND(C19="non",D19="non"),"non","oui")</f>
        <v>oui</v>
      </c>
      <c r="F19" s="16" t="s">
        <v>42</v>
      </c>
    </row>
    <row r="20" spans="1:6">
      <c r="A20" s="13" t="s">
        <v>309</v>
      </c>
      <c r="B20" s="14">
        <f>MAX(M20,R20,W20,AB20,AG20,AL20,AQ20,AV20,BA20)</f>
        <v>0</v>
      </c>
      <c r="C20" s="15" t="s">
        <v>41</v>
      </c>
      <c r="D20" s="15" t="s">
        <v>41</v>
      </c>
      <c r="E20" s="15" t="str">
        <f>IF(AND(C20="non",D20="non"),"non","oui")</f>
        <v>non</v>
      </c>
      <c r="F20" s="16" t="s">
        <v>42</v>
      </c>
    </row>
    <row r="21" spans="1:6">
      <c r="A21" s="13" t="s">
        <v>312</v>
      </c>
      <c r="B21" s="14">
        <f>MAX(M21,R21,W21,AB21,AG21,AL21,AQ21,AV21,BA21)</f>
        <v>0</v>
      </c>
      <c r="C21" s="15" t="s">
        <v>41</v>
      </c>
      <c r="D21" s="15" t="s">
        <v>41</v>
      </c>
      <c r="E21" s="15" t="str">
        <f>IF(AND(C21="non",D21="non"),"non","oui")</f>
        <v>non</v>
      </c>
      <c r="F21" s="16" t="s">
        <v>42</v>
      </c>
    </row>
    <row r="22" spans="1:6" ht="26.4">
      <c r="A22" s="41" t="s">
        <v>317</v>
      </c>
      <c r="B22" s="14">
        <f>MAX(M22,R22,W22,AB22,AG22,AL22,AQ22,AV22,BA22)</f>
        <v>0</v>
      </c>
      <c r="C22" s="60" t="s">
        <v>41</v>
      </c>
      <c r="D22" s="60" t="s">
        <v>41</v>
      </c>
      <c r="E22" s="15" t="str">
        <f>IF(AND(C22="non",D22="non"),"non","oui")</f>
        <v>non</v>
      </c>
      <c r="F22" s="16" t="s">
        <v>42</v>
      </c>
    </row>
    <row r="23" spans="1:6">
      <c r="A23" s="94" t="s">
        <v>318</v>
      </c>
      <c r="B23" s="80">
        <f>MAX(M23,R23,W23,AB23,AG23,AL23,AQ23,AV23,BA23)</f>
        <v>0</v>
      </c>
      <c r="C23" s="81" t="s">
        <v>41</v>
      </c>
      <c r="D23" s="81">
        <v>2</v>
      </c>
      <c r="E23" s="81" t="str">
        <f>IF(AND(C23="non",D23="non"),"non","oui")</f>
        <v>oui</v>
      </c>
      <c r="F23" s="82" t="s">
        <v>42</v>
      </c>
    </row>
    <row r="24" spans="1:6">
      <c r="A24" s="66" t="s">
        <v>356</v>
      </c>
      <c r="B24" s="80">
        <f>MAX(M24,R24,W24,AB24,AG24,AL24,AQ24,AV24,BA24)</f>
        <v>0</v>
      </c>
      <c r="C24" s="81" t="s">
        <v>53</v>
      </c>
      <c r="D24" s="81" t="s">
        <v>41</v>
      </c>
      <c r="E24" s="81" t="str">
        <f>IF(AND(C24="non",D24="non"),"non","oui")</f>
        <v>oui</v>
      </c>
      <c r="F24" s="82" t="s">
        <v>42</v>
      </c>
    </row>
    <row r="25" spans="1:6">
      <c r="A25" s="41" t="s">
        <v>366</v>
      </c>
      <c r="B25" s="14">
        <f>MAX(M25,R25,W25,AB25,AG25,AL25,AQ25,AV25,BA25)</f>
        <v>0</v>
      </c>
      <c r="C25" s="60" t="s">
        <v>53</v>
      </c>
      <c r="D25" s="60">
        <v>2</v>
      </c>
      <c r="E25" s="15" t="str">
        <f>IF(AND(C25="non",D25="non"),"non","oui")</f>
        <v>oui</v>
      </c>
      <c r="F25" s="16" t="s">
        <v>42</v>
      </c>
    </row>
    <row r="95" spans="1:6">
      <c r="A95" s="41" t="s">
        <v>366</v>
      </c>
      <c r="B95" s="14">
        <f t="shared" ref="B60:B95" si="0">MAX(M95,R95,W95,AB95,AG95,AL95,AQ95,AV95,BA95)</f>
        <v>0</v>
      </c>
      <c r="C95" s="15"/>
      <c r="D95" s="60">
        <v>2</v>
      </c>
      <c r="E95" s="15" t="str">
        <f t="shared" ref="E93:E95" si="1">IF(AND(C95="non",D95="non"),"non","oui")</f>
        <v>oui</v>
      </c>
      <c r="F95" s="16" t="s">
        <v>42</v>
      </c>
    </row>
  </sheetData>
  <conditionalFormatting sqref="A2:A3 A5:A15 A17:A24">
    <cfRule type="expression" dxfId="87" priority="197" stopIfTrue="1">
      <formula>AND(O2&lt;&gt;"",T2&lt;&gt;"",Y2&lt;&gt;"")</formula>
    </cfRule>
    <cfRule type="expression" dxfId="86" priority="198" stopIfTrue="1">
      <formula>AND(O2&lt;&gt;"",T2&lt;&gt;"")</formula>
    </cfRule>
    <cfRule type="expression" dxfId="85" priority="199" stopIfTrue="1">
      <formula>AND(O2&lt;&gt;"")</formula>
    </cfRule>
  </conditionalFormatting>
  <conditionalFormatting sqref="A4">
    <cfRule type="expression" dxfId="84" priority="194" stopIfTrue="1">
      <formula>AND(O4&lt;&gt;"",T4&lt;&gt;"",Y4&lt;&gt;"")</formula>
    </cfRule>
    <cfRule type="expression" dxfId="83" priority="195" stopIfTrue="1">
      <formula>AND(O4&lt;&gt;"",T4&lt;&gt;"")</formula>
    </cfRule>
    <cfRule type="expression" dxfId="82" priority="196" stopIfTrue="1">
      <formula>AND(O4&lt;&gt;"")</formula>
    </cfRule>
  </conditionalFormatting>
  <conditionalFormatting sqref="A4">
    <cfRule type="expression" dxfId="81" priority="191" stopIfTrue="1">
      <formula>AND(O4&lt;&gt;"",#REF!&lt;&gt;"",#REF!&lt;&gt;"")</formula>
    </cfRule>
    <cfRule type="expression" dxfId="80" priority="192" stopIfTrue="1">
      <formula>AND(O4&lt;&gt;"",#REF!&lt;&gt;"")</formula>
    </cfRule>
    <cfRule type="expression" dxfId="79" priority="193" stopIfTrue="1">
      <formula>AND(O4&lt;&gt;"")</formula>
    </cfRule>
  </conditionalFormatting>
  <conditionalFormatting sqref="A16">
    <cfRule type="expression" dxfId="78" priority="188" stopIfTrue="1">
      <formula>AND(Y16&lt;&gt;"",AC16&lt;&gt;"",AH16&lt;&gt;"")</formula>
    </cfRule>
    <cfRule type="expression" dxfId="77" priority="189" stopIfTrue="1">
      <formula>AND(Y16&lt;&gt;"",AC16&lt;&gt;"")</formula>
    </cfRule>
    <cfRule type="expression" dxfId="76" priority="190" stopIfTrue="1">
      <formula>AND(Y16&lt;&gt;"")</formula>
    </cfRule>
  </conditionalFormatting>
  <conditionalFormatting sqref="D95 D1:D25">
    <cfRule type="cellIs" dxfId="75" priority="185" stopIfTrue="1" operator="equal">
      <formula>1</formula>
    </cfRule>
    <cfRule type="cellIs" dxfId="74" priority="186" stopIfTrue="1" operator="equal">
      <formula>2</formula>
    </cfRule>
    <cfRule type="cellIs" dxfId="73" priority="187" stopIfTrue="1" operator="equal">
      <formula>""""""</formula>
    </cfRule>
  </conditionalFormatting>
  <conditionalFormatting sqref="C95 C1:C25">
    <cfRule type="cellIs" dxfId="72" priority="183" stopIfTrue="1" operator="equal">
      <formula>"VLEPc"</formula>
    </cfRule>
    <cfRule type="cellIs" dxfId="71" priority="184" stopIfTrue="1" operator="equal">
      <formula>"VLEPi"</formula>
    </cfRule>
  </conditionalFormatting>
  <conditionalFormatting sqref="E95 E1:E25">
    <cfRule type="cellIs" dxfId="70" priority="180" stopIfTrue="1" operator="equal">
      <formula>"oui"</formula>
    </cfRule>
    <cfRule type="cellIs" dxfId="69" priority="181" stopIfTrue="1" operator="equal">
      <formula>"non"</formula>
    </cfRule>
    <cfRule type="cellIs" dxfId="68" priority="182" stopIfTrue="1" operator="equal">
      <formula>""""""</formula>
    </cfRule>
  </conditionalFormatting>
  <conditionalFormatting sqref="A2:A3 A5:A7 A95 A9:A23 A25">
    <cfRule type="expression" dxfId="67" priority="177" stopIfTrue="1">
      <formula>AND(O2&lt;&gt;"",T2&lt;&gt;"",Y2&lt;&gt;"")</formula>
    </cfRule>
    <cfRule type="expression" dxfId="66" priority="178" stopIfTrue="1">
      <formula>AND(O2&lt;&gt;"",T2&lt;&gt;"")</formula>
    </cfRule>
    <cfRule type="expression" dxfId="65" priority="179" stopIfTrue="1">
      <formula>AND(O2&lt;&gt;"")</formula>
    </cfRule>
  </conditionalFormatting>
  <conditionalFormatting sqref="B95 B2:B25">
    <cfRule type="expression" dxfId="64" priority="106">
      <formula>EDATE(B2,36)&lt;TODAY()</formula>
    </cfRule>
  </conditionalFormatting>
  <conditionalFormatting sqref="B95 B2:B25">
    <cfRule type="expression" dxfId="63" priority="88">
      <formula>AND(B2=0)</formula>
    </cfRule>
  </conditionalFormatting>
  <conditionalFormatting sqref="A10">
    <cfRule type="expression" dxfId="62" priority="67" stopIfTrue="1">
      <formula>AND(O10&lt;&gt;"",#REF!&lt;&gt;"",#REF!&lt;&gt;"")</formula>
    </cfRule>
    <cfRule type="expression" dxfId="61" priority="68" stopIfTrue="1">
      <formula>AND(O10&lt;&gt;"",#REF!&lt;&gt;"")</formula>
    </cfRule>
    <cfRule type="expression" dxfId="60" priority="69" stopIfTrue="1">
      <formula>AND(O10&lt;&gt;"")</formula>
    </cfRule>
  </conditionalFormatting>
  <conditionalFormatting sqref="A8">
    <cfRule type="expression" dxfId="59" priority="64" stopIfTrue="1">
      <formula>AND(AD8&lt;&gt;"",AI8&lt;&gt;"",AN8&lt;&gt;"")</formula>
    </cfRule>
    <cfRule type="expression" dxfId="58" priority="65" stopIfTrue="1">
      <formula>AND(AD8&lt;&gt;"",AI8&lt;&gt;"")</formula>
    </cfRule>
    <cfRule type="expression" dxfId="57" priority="66" stopIfTrue="1">
      <formula>AND(AD8&lt;&gt;"")</formula>
    </cfRule>
  </conditionalFormatting>
  <conditionalFormatting sqref="A4">
    <cfRule type="expression" dxfId="56" priority="61" stopIfTrue="1">
      <formula>AND(O4&lt;&gt;"",T4&lt;&gt;"",Y4&lt;&gt;"")</formula>
    </cfRule>
    <cfRule type="expression" dxfId="55" priority="62" stopIfTrue="1">
      <formula>AND(O4&lt;&gt;"",T4&lt;&gt;"")</formula>
    </cfRule>
    <cfRule type="expression" dxfId="54" priority="63" stopIfTrue="1">
      <formula>AND(O4&lt;&gt;"")</formula>
    </cfRule>
  </conditionalFormatting>
  <conditionalFormatting sqref="A24">
    <cfRule type="expression" dxfId="53" priority="37" stopIfTrue="1">
      <formula>AND(O24&lt;&gt;"",T24&lt;&gt;"",#REF!&lt;&gt;"")</formula>
    </cfRule>
    <cfRule type="expression" dxfId="52" priority="38" stopIfTrue="1">
      <formula>AND(O24&lt;&gt;"",T24&lt;&gt;"")</formula>
    </cfRule>
    <cfRule type="expression" dxfId="51" priority="39" stopIfTrue="1">
      <formula>AND(O24&lt;&gt;"")</formula>
    </cfRule>
  </conditionalFormatting>
  <conditionalFormatting sqref="I4">
    <cfRule type="expression" dxfId="50" priority="34" stopIfTrue="1">
      <formula>AND(W4&lt;&gt;"",AB4&lt;&gt;"",AG4&lt;&gt;"")</formula>
    </cfRule>
    <cfRule type="expression" dxfId="49" priority="35" stopIfTrue="1">
      <formula>AND(W4&lt;&gt;"",AB4&lt;&gt;"")</formula>
    </cfRule>
    <cfRule type="expression" dxfId="48" priority="36" stopIfTrue="1">
      <formula>AND(W4&lt;&gt;"")</formula>
    </cfRule>
  </conditionalFormatting>
  <conditionalFormatting sqref="I4">
    <cfRule type="expression" dxfId="47" priority="31" stopIfTrue="1">
      <formula>AND(W4&lt;&gt;"",AB4&lt;&gt;"",AG4&lt;&gt;"")</formula>
    </cfRule>
    <cfRule type="expression" dxfId="46" priority="32" stopIfTrue="1">
      <formula>AND(W4&lt;&gt;"",AB4&lt;&gt;"")</formula>
    </cfRule>
    <cfRule type="expression" dxfId="45" priority="33" stopIfTrue="1">
      <formula>AND(W4&lt;&gt;"")</formula>
    </cfRule>
  </conditionalFormatting>
  <conditionalFormatting sqref="I9">
    <cfRule type="expression" dxfId="44" priority="28" stopIfTrue="1">
      <formula>AND(W7&lt;&gt;"",AB7&lt;&gt;"",AG7&lt;&gt;"")</formula>
    </cfRule>
    <cfRule type="expression" dxfId="43" priority="29" stopIfTrue="1">
      <formula>AND(W7&lt;&gt;"",AB7&lt;&gt;"")</formula>
    </cfRule>
    <cfRule type="expression" dxfId="42" priority="30" stopIfTrue="1">
      <formula>AND(W7&lt;&gt;"")</formula>
    </cfRule>
  </conditionalFormatting>
  <conditionalFormatting sqref="I9">
    <cfRule type="expression" dxfId="41" priority="25" stopIfTrue="1">
      <formula>AND(W7&lt;&gt;"",AB7&lt;&gt;"",AG7&lt;&gt;"")</formula>
    </cfRule>
    <cfRule type="expression" dxfId="40" priority="26" stopIfTrue="1">
      <formula>AND(W7&lt;&gt;"",AB7&lt;&gt;"")</formula>
    </cfRule>
    <cfRule type="expression" dxfId="39" priority="27" stopIfTrue="1">
      <formula>AND(W7&lt;&gt;"")</formula>
    </cfRule>
  </conditionalFormatting>
  <conditionalFormatting sqref="I5">
    <cfRule type="expression" dxfId="38" priority="22" stopIfTrue="1">
      <formula>AND(W5&lt;&gt;"",AB5&lt;&gt;"",AG5&lt;&gt;"")</formula>
    </cfRule>
    <cfRule type="expression" dxfId="37" priority="23" stopIfTrue="1">
      <formula>AND(W5&lt;&gt;"",AB5&lt;&gt;"")</formula>
    </cfRule>
    <cfRule type="expression" dxfId="36" priority="24" stopIfTrue="1">
      <formula>AND(W5&lt;&gt;"")</formula>
    </cfRule>
  </conditionalFormatting>
  <conditionalFormatting sqref="I5">
    <cfRule type="expression" dxfId="35" priority="19" stopIfTrue="1">
      <formula>AND(W5&lt;&gt;"",AB5&lt;&gt;"",AG5&lt;&gt;"")</formula>
    </cfRule>
    <cfRule type="expression" dxfId="34" priority="20" stopIfTrue="1">
      <formula>AND(W5&lt;&gt;"",AB5&lt;&gt;"")</formula>
    </cfRule>
    <cfRule type="expression" dxfId="33" priority="21" stopIfTrue="1">
      <formula>AND(W5&lt;&gt;"")</formula>
    </cfRule>
  </conditionalFormatting>
  <conditionalFormatting sqref="I10">
    <cfRule type="expression" dxfId="32" priority="16" stopIfTrue="1">
      <formula>AND(W10&lt;&gt;"",AB10&lt;&gt;"",AG10&lt;&gt;"")</formula>
    </cfRule>
    <cfRule type="expression" dxfId="31" priority="17" stopIfTrue="1">
      <formula>AND(W10&lt;&gt;"",AB10&lt;&gt;"")</formula>
    </cfRule>
    <cfRule type="expression" dxfId="30" priority="18" stopIfTrue="1">
      <formula>AND(W10&lt;&gt;"")</formula>
    </cfRule>
  </conditionalFormatting>
  <conditionalFormatting sqref="I10">
    <cfRule type="expression" dxfId="29" priority="13" stopIfTrue="1">
      <formula>AND(W10&lt;&gt;"",AB10&lt;&gt;"",AG10&lt;&gt;"")</formula>
    </cfRule>
    <cfRule type="expression" dxfId="28" priority="14" stopIfTrue="1">
      <formula>AND(W10&lt;&gt;"",AB10&lt;&gt;"")</formula>
    </cfRule>
    <cfRule type="expression" dxfId="27" priority="15" stopIfTrue="1">
      <formula>AND(W10&lt;&gt;"")</formula>
    </cfRule>
  </conditionalFormatting>
  <conditionalFormatting sqref="I11">
    <cfRule type="expression" dxfId="26" priority="10" stopIfTrue="1">
      <formula>AND(W11&lt;&gt;"",AB11&lt;&gt;"",AG11&lt;&gt;"")</formula>
    </cfRule>
    <cfRule type="expression" dxfId="25" priority="11" stopIfTrue="1">
      <formula>AND(W11&lt;&gt;"",AB11&lt;&gt;"")</formula>
    </cfRule>
    <cfRule type="expression" dxfId="24" priority="12" stopIfTrue="1">
      <formula>AND(W11&lt;&gt;"")</formula>
    </cfRule>
  </conditionalFormatting>
  <conditionalFormatting sqref="I11">
    <cfRule type="expression" dxfId="20" priority="7" stopIfTrue="1">
      <formula>AND(W11&lt;&gt;"",AB11&lt;&gt;"",AG11&lt;&gt;"")</formula>
    </cfRule>
    <cfRule type="expression" dxfId="19" priority="8" stopIfTrue="1">
      <formula>AND(W11&lt;&gt;"",AB11&lt;&gt;"")</formula>
    </cfRule>
    <cfRule type="expression" dxfId="18" priority="9" stopIfTrue="1">
      <formula>AND(W11&lt;&gt;"")</formula>
    </cfRule>
  </conditionalFormatting>
  <conditionalFormatting sqref="I6">
    <cfRule type="expression" dxfId="14" priority="4" stopIfTrue="1">
      <formula>AND(W6&lt;&gt;"",AB6&lt;&gt;"",AG6&lt;&gt;"")</formula>
    </cfRule>
    <cfRule type="expression" dxfId="13" priority="5" stopIfTrue="1">
      <formula>AND(W6&lt;&gt;"",AB6&lt;&gt;"")</formula>
    </cfRule>
    <cfRule type="expression" dxfId="12" priority="6" stopIfTrue="1">
      <formula>AND(W6&lt;&gt;"")</formula>
    </cfRule>
  </conditionalFormatting>
  <conditionalFormatting sqref="I6">
    <cfRule type="expression" dxfId="8" priority="1" stopIfTrue="1">
      <formula>AND(W6&lt;&gt;"",AB6&lt;&gt;"",AG6&lt;&gt;"")</formula>
    </cfRule>
    <cfRule type="expression" dxfId="7" priority="2" stopIfTrue="1">
      <formula>AND(W6&lt;&gt;"",AB6&lt;&gt;"")</formula>
    </cfRule>
    <cfRule type="expression" dxfId="6" priority="3" stopIfTrue="1">
      <formula>AND(W6&lt;&gt;"")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Test Synthèse</vt:lpstr>
      <vt:lpstr>Plan complet</vt:lpstr>
      <vt:lpstr>Feuil1</vt:lpstr>
      <vt:lpstr>ADC_prioritaire</vt:lpstr>
      <vt:lpstr>Atelier</vt:lpstr>
      <vt:lpstr>CMR</vt:lpstr>
      <vt:lpstr>Dernière_mesure</vt:lpstr>
      <vt:lpstr>Substance_unique</vt:lpstr>
      <vt:lpstr>VLEP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VANDEWYNCKEL Camille</dc:creator>
  <cp:lastModifiedBy>Pat</cp:lastModifiedBy>
  <dcterms:created xsi:type="dcterms:W3CDTF">2015-11-18T13:58:30Z</dcterms:created>
  <dcterms:modified xsi:type="dcterms:W3CDTF">2015-11-19T09:19:05Z</dcterms:modified>
</cp:coreProperties>
</file>