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-15" yWindow="-15" windowWidth="28860" windowHeight="4140"/>
  </bookViews>
  <sheets>
    <sheet name="Factures" sheetId="4" r:id="rId1"/>
    <sheet name="Devis" sheetId="5" r:id="rId2"/>
    <sheet name="BL" sheetId="7" r:id="rId3"/>
    <sheet name="Base données" sheetId="2" r:id="rId4"/>
    <sheet name="Feuil1" sheetId="8" r:id="rId5"/>
  </sheets>
  <definedNames>
    <definedName name="Adresse_1">'Base données'!$C$2:$C$31</definedName>
    <definedName name="Adresse_2">'Base données'!$D$2:$D$31</definedName>
    <definedName name="Code_client">'Base données'!$A$2:$A$31</definedName>
    <definedName name="Code_postal">'Base données'!$F$2:$F$31</definedName>
    <definedName name="Nom_client">'Base données'!$B$2:$B$31</definedName>
    <definedName name="Ville">'Base données'!$G$2:$G$31</definedName>
  </definedNames>
  <calcPr calcId="125725"/>
</workbook>
</file>

<file path=xl/calcChain.xml><?xml version="1.0" encoding="utf-8"?>
<calcChain xmlns="http://schemas.openxmlformats.org/spreadsheetml/2006/main">
  <c r="B12" i="5"/>
  <c r="A12" i="7"/>
  <c r="H13" i="4"/>
  <c r="G13"/>
  <c r="G12"/>
  <c r="G11"/>
  <c r="G10"/>
  <c r="G36" i="5" l="1"/>
  <c r="B36"/>
  <c r="I20"/>
  <c r="I19"/>
  <c r="I18"/>
  <c r="J18" i="4" l="1"/>
  <c r="I4" i="5"/>
  <c r="C39" i="4" l="1"/>
  <c r="B36" l="1"/>
  <c r="F36" s="1"/>
  <c r="E36" l="1"/>
  <c r="H36" s="1"/>
</calcChain>
</file>

<file path=xl/sharedStrings.xml><?xml version="1.0" encoding="utf-8"?>
<sst xmlns="http://schemas.openxmlformats.org/spreadsheetml/2006/main" count="155" uniqueCount="130">
  <si>
    <t>Désignation</t>
  </si>
  <si>
    <t>Quantité</t>
  </si>
  <si>
    <t>Prix net HT</t>
  </si>
  <si>
    <t>Prix total HT</t>
  </si>
  <si>
    <t>Référence</t>
  </si>
  <si>
    <t>Date</t>
  </si>
  <si>
    <t>Code client</t>
  </si>
  <si>
    <t>Facture</t>
  </si>
  <si>
    <t>Total HT</t>
  </si>
  <si>
    <t>Total TTC</t>
  </si>
  <si>
    <t>C1015</t>
  </si>
  <si>
    <t>C1016</t>
  </si>
  <si>
    <t>C1017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</si>
  <si>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</si>
  <si>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</si>
  <si>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</si>
  <si>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</si>
  <si>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</si>
  <si>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</si>
  <si>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</si>
  <si>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</si>
  <si>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</si>
  <si>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</si>
  <si>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</si>
  <si>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Dossier suivi par</t>
  </si>
  <si>
    <t>Total net HT</t>
  </si>
  <si>
    <t>Taux TVA</t>
  </si>
  <si>
    <t>Total TVA</t>
  </si>
  <si>
    <t>Frais de Port</t>
  </si>
  <si>
    <t>Mode de règlement</t>
  </si>
  <si>
    <t>Chèque ou virement</t>
  </si>
  <si>
    <t>Échéance au:</t>
  </si>
  <si>
    <t>Coordonnées bancaires</t>
  </si>
  <si>
    <t xml:space="preserve">IBAN </t>
  </si>
  <si>
    <t>RIB</t>
  </si>
  <si>
    <t>BIC</t>
  </si>
  <si>
    <t>Vos références</t>
  </si>
  <si>
    <t>Nom client</t>
  </si>
  <si>
    <t>Adresse 1</t>
  </si>
  <si>
    <t>Adresse 2</t>
  </si>
  <si>
    <t>Code postal</t>
  </si>
  <si>
    <t>Ville</t>
  </si>
  <si>
    <t>EMERAINVILLE</t>
  </si>
  <si>
    <t>ZA Les Deux Vallées</t>
  </si>
  <si>
    <t>Comptabilité Fournisseur</t>
  </si>
  <si>
    <t>ANNEMASSE Cedex</t>
  </si>
  <si>
    <t>ADAJE SYSTEMES</t>
  </si>
  <si>
    <r>
      <rPr>
        <i/>
        <sz val="12"/>
        <color rgb="FF006600"/>
        <rFont val="Calibri"/>
        <family val="2"/>
        <scheme val="minor"/>
      </rPr>
      <t>www.</t>
    </r>
    <r>
      <rPr>
        <sz val="12"/>
        <rFont val="Calibri"/>
        <family val="2"/>
        <scheme val="minor"/>
      </rPr>
      <t>traca</t>
    </r>
    <r>
      <rPr>
        <i/>
        <sz val="12"/>
        <color rgb="FF006600"/>
        <rFont val="Calibri"/>
        <family val="2"/>
        <scheme val="minor"/>
      </rPr>
      <t>bilis.com</t>
    </r>
  </si>
  <si>
    <t>N° Facture</t>
  </si>
  <si>
    <t>La Giraudière</t>
  </si>
  <si>
    <t>Route du Saint Laurent</t>
  </si>
  <si>
    <t>Devis</t>
  </si>
  <si>
    <t>N° Devis</t>
  </si>
  <si>
    <t>Validité</t>
  </si>
  <si>
    <t>Délai de livraison</t>
  </si>
  <si>
    <t xml:space="preserve">chéque ou virement </t>
  </si>
  <si>
    <r>
      <rPr>
        <i/>
        <sz val="11"/>
        <color rgb="FF006600"/>
        <rFont val="Calibri"/>
        <family val="2"/>
        <scheme val="minor"/>
      </rPr>
      <t>www.</t>
    </r>
    <r>
      <rPr>
        <i/>
        <sz val="11"/>
        <rFont val="Calibri"/>
        <family val="2"/>
        <scheme val="minor"/>
      </rPr>
      <t>traca</t>
    </r>
    <r>
      <rPr>
        <i/>
        <sz val="11"/>
        <color rgb="FF006600"/>
        <rFont val="Calibri"/>
        <family val="2"/>
        <scheme val="minor"/>
      </rPr>
      <t>bilis.com</t>
    </r>
    <r>
      <rPr>
        <i/>
        <sz val="11"/>
        <color theme="1"/>
        <rFont val="Calibri"/>
        <family val="2"/>
        <scheme val="minor"/>
      </rPr>
      <t xml:space="preserve"> </t>
    </r>
    <r>
      <rPr>
        <i/>
        <sz val="11"/>
        <color theme="0"/>
        <rFont val="Calibri"/>
        <family val="2"/>
        <scheme val="minor"/>
      </rPr>
      <t>.</t>
    </r>
  </si>
  <si>
    <t>Bon de Livraison</t>
  </si>
  <si>
    <t xml:space="preserve"> www.tracabilis.com</t>
  </si>
  <si>
    <t>Quantité commandée</t>
  </si>
  <si>
    <t>Quantité livrée</t>
  </si>
  <si>
    <t>Reste à livrer</t>
  </si>
  <si>
    <t>C1004_ADA</t>
  </si>
  <si>
    <t>Commande Soldée</t>
  </si>
  <si>
    <t>F16042001</t>
  </si>
  <si>
    <t>38212/JPD/GA</t>
  </si>
  <si>
    <t>Prestation de service</t>
  </si>
  <si>
    <t>96, Rue des Etaies</t>
  </si>
  <si>
    <t>CHINDRIEUX</t>
  </si>
  <si>
    <t>M. Aurélien Hazebrouck</t>
  </si>
  <si>
    <t>Boitier de raccordement CDB620-001</t>
  </si>
  <si>
    <t xml:space="preserve">Equerre de fixation </t>
  </si>
  <si>
    <t>Lecteur automatique Sick CLV610-C1000</t>
  </si>
  <si>
    <t>1 semaine</t>
  </si>
  <si>
    <t>D16062301</t>
  </si>
  <si>
    <t>C1014_MON</t>
  </si>
  <si>
    <t>MONDRAGON ASSEMBLY</t>
  </si>
  <si>
    <t>Parc d'activité Les Pradines</t>
  </si>
  <si>
    <t>1376, Route National 7</t>
  </si>
  <si>
    <t>Route de Lyon</t>
  </si>
  <si>
    <t>ORANGE</t>
  </si>
  <si>
    <t>11-66553-06R</t>
  </si>
  <si>
    <t>Support mural pour pistolet Zebra</t>
  </si>
  <si>
    <t>Ligne de commande 1: 00021-30101</t>
  </si>
  <si>
    <t>Ligne de commande 2: 00021-30101</t>
  </si>
  <si>
    <t>Marie Angèle Homs</t>
  </si>
  <si>
    <t>COCO</t>
  </si>
  <si>
    <t>C1001_COC</t>
  </si>
  <si>
    <t>C1002_ABC</t>
  </si>
  <si>
    <t>ABC</t>
  </si>
  <si>
    <t>C1003_GYM</t>
  </si>
  <si>
    <t>GYM SA</t>
  </si>
  <si>
    <t>Boulevard Picsou</t>
  </si>
  <si>
    <t>ZI Paris Nord</t>
  </si>
  <si>
    <t>525, Avenue de Gibaltrar</t>
  </si>
  <si>
    <t>CS1254</t>
  </si>
  <si>
    <t>MARSEILLE</t>
  </si>
  <si>
    <t>NANTES</t>
  </si>
  <si>
    <t>CS2002</t>
  </si>
  <si>
    <t>6, Rue de la Verrière</t>
  </si>
  <si>
    <t>MACON</t>
  </si>
  <si>
    <t>AIR SYSTEMES</t>
  </si>
  <si>
    <t>27 Rue Paul Bocuse</t>
  </si>
  <si>
    <t>La Tour bleue</t>
  </si>
  <si>
    <t>CORSE</t>
  </si>
  <si>
    <t>C1005</t>
  </si>
  <si>
    <t>C1006</t>
  </si>
  <si>
    <t>C1007</t>
  </si>
  <si>
    <t>C1008</t>
  </si>
  <si>
    <t>C1009</t>
  </si>
  <si>
    <t>C1010</t>
  </si>
  <si>
    <t>C1011</t>
  </si>
  <si>
    <t>C1012</t>
  </si>
  <si>
    <t>C1013</t>
  </si>
  <si>
    <t>C1014</t>
  </si>
  <si>
    <t>M. Jean-Pierre ROULE</t>
  </si>
  <si>
    <t xml:space="preserve">insérer les nouveaux clients dans la zone colorée (celle-ci est nommée-voir ici à droite) </t>
  </si>
  <si>
    <t>Adresse_1</t>
  </si>
  <si>
    <t>='Base données'!$C$2:$C$31</t>
  </si>
  <si>
    <t>Adresse_2</t>
  </si>
  <si>
    <t>='Base données'!$D$2:$D$31</t>
  </si>
  <si>
    <t>Code_client</t>
  </si>
  <si>
    <t>='Base données'!$A$2:$A$31</t>
  </si>
  <si>
    <t>Code_postal</t>
  </si>
  <si>
    <t>='Base données'!$F$2:$F$31</t>
  </si>
  <si>
    <t>Nom_client</t>
  </si>
  <si>
    <t>='Base données'!$B$2:$B$31</t>
  </si>
  <si>
    <t>='Base données'!$G$2:$G$31</t>
  </si>
  <si>
    <t>Pour que la formule focntionne encore il y a une manière de faire: (il y en a d'autres bien sur )</t>
  </si>
  <si>
    <t>formules à recopier pour ramener les infos à d'autres endroits :)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</si>
</sst>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00000"/>
  </numFmts>
  <fonts count="2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rgb="FF0066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600"/>
      <name val="Calibri"/>
      <family val="2"/>
      <scheme val="minor"/>
    </font>
    <font>
      <sz val="12"/>
      <name val="Calibri"/>
      <family val="2"/>
      <scheme val="minor"/>
    </font>
    <font>
      <i/>
      <sz val="12"/>
      <color rgb="FF0066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0066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006600"/>
      <name val="Calibri"/>
      <family val="2"/>
      <scheme val="minor"/>
    </font>
    <font>
      <i/>
      <sz val="11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35">
    <xf numFmtId="0" fontId="0" fillId="0" borderId="0" xfId="0"/>
    <xf numFmtId="0" fontId="0" fillId="0" borderId="0" xfId="0" applyBorder="1"/>
    <xf numFmtId="0" fontId="1" fillId="0" borderId="0" xfId="0" applyFont="1" applyBorder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7" fillId="0" borderId="0" xfId="1" applyFont="1" applyAlignment="1"/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3" fillId="0" borderId="4" xfId="0" applyFont="1" applyBorder="1"/>
    <xf numFmtId="0" fontId="3" fillId="0" borderId="5" xfId="0" applyFont="1" applyBorder="1"/>
    <xf numFmtId="4" fontId="4" fillId="0" borderId="12" xfId="0" applyNumberFormat="1" applyFont="1" applyBorder="1"/>
    <xf numFmtId="4" fontId="4" fillId="0" borderId="5" xfId="0" applyNumberFormat="1" applyFont="1" applyBorder="1"/>
    <xf numFmtId="4" fontId="4" fillId="3" borderId="11" xfId="0" applyNumberFormat="1" applyFont="1" applyFill="1" applyBorder="1"/>
    <xf numFmtId="4" fontId="4" fillId="3" borderId="7" xfId="0" applyNumberFormat="1" applyFont="1" applyFill="1" applyBorder="1"/>
    <xf numFmtId="4" fontId="4" fillId="0" borderId="11" xfId="0" applyNumberFormat="1" applyFont="1" applyBorder="1"/>
    <xf numFmtId="4" fontId="4" fillId="0" borderId="7" xfId="0" applyNumberFormat="1" applyFont="1" applyBorder="1"/>
    <xf numFmtId="4" fontId="4" fillId="3" borderId="10" xfId="0" applyNumberFormat="1" applyFont="1" applyFill="1" applyBorder="1"/>
    <xf numFmtId="4" fontId="4" fillId="3" borderId="9" xfId="0" applyNumberFormat="1" applyFont="1" applyFill="1" applyBorder="1"/>
    <xf numFmtId="0" fontId="5" fillId="2" borderId="1" xfId="0" applyFont="1" applyFill="1" applyBorder="1" applyAlignment="1">
      <alignment horizontal="center" vertical="center"/>
    </xf>
    <xf numFmtId="0" fontId="8" fillId="0" borderId="3" xfId="0" applyFont="1" applyBorder="1"/>
    <xf numFmtId="0" fontId="9" fillId="0" borderId="6" xfId="0" applyFont="1" applyBorder="1"/>
    <xf numFmtId="0" fontId="9" fillId="0" borderId="0" xfId="0" applyFont="1" applyBorder="1"/>
    <xf numFmtId="0" fontId="9" fillId="0" borderId="7" xfId="0" applyFont="1" applyBorder="1"/>
    <xf numFmtId="0" fontId="9" fillId="0" borderId="2" xfId="0" applyFont="1" applyBorder="1"/>
    <xf numFmtId="0" fontId="1" fillId="0" borderId="9" xfId="0" applyFont="1" applyBorder="1"/>
    <xf numFmtId="0" fontId="0" fillId="0" borderId="6" xfId="0" applyBorder="1"/>
    <xf numFmtId="0" fontId="15" fillId="0" borderId="3" xfId="0" applyFont="1" applyBorder="1"/>
    <xf numFmtId="0" fontId="15" fillId="0" borderId="4" xfId="0" applyFont="1" applyBorder="1"/>
    <xf numFmtId="0" fontId="15" fillId="0" borderId="5" xfId="0" applyFont="1" applyBorder="1"/>
    <xf numFmtId="0" fontId="15" fillId="0" borderId="8" xfId="0" applyFont="1" applyBorder="1"/>
    <xf numFmtId="0" fontId="15" fillId="0" borderId="2" xfId="0" applyFont="1" applyBorder="1"/>
    <xf numFmtId="0" fontId="15" fillId="0" borderId="9" xfId="0" applyFont="1" applyBorder="1"/>
    <xf numFmtId="0" fontId="15" fillId="0" borderId="13" xfId="0" applyFont="1" applyBorder="1"/>
    <xf numFmtId="0" fontId="15" fillId="0" borderId="14" xfId="0" applyFont="1" applyBorder="1"/>
    <xf numFmtId="0" fontId="15" fillId="0" borderId="15" xfId="0" applyFont="1" applyBorder="1"/>
    <xf numFmtId="0" fontId="4" fillId="0" borderId="4" xfId="0" applyFont="1" applyBorder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8" fillId="0" borderId="3" xfId="0" applyFont="1" applyBorder="1"/>
    <xf numFmtId="0" fontId="4" fillId="0" borderId="4" xfId="0" applyFont="1" applyBorder="1" applyAlignment="1">
      <alignment horizontal="center"/>
    </xf>
    <xf numFmtId="0" fontId="4" fillId="3" borderId="6" xfId="0" applyFont="1" applyFill="1" applyBorder="1"/>
    <xf numFmtId="0" fontId="4" fillId="3" borderId="0" xfId="0" applyFont="1" applyFill="1" applyBorder="1" applyAlignment="1">
      <alignment horizontal="center"/>
    </xf>
    <xf numFmtId="0" fontId="4" fillId="0" borderId="6" xfId="0" applyFont="1" applyBorder="1"/>
    <xf numFmtId="0" fontId="4" fillId="0" borderId="0" xfId="0" applyFont="1" applyBorder="1" applyAlignment="1">
      <alignment horizontal="center"/>
    </xf>
    <xf numFmtId="0" fontId="4" fillId="3" borderId="8" xfId="0" applyFont="1" applyFill="1" applyBorder="1"/>
    <xf numFmtId="0" fontId="4" fillId="3" borderId="2" xfId="0" applyFont="1" applyFill="1" applyBorder="1" applyAlignment="1">
      <alignment horizontal="center"/>
    </xf>
    <xf numFmtId="0" fontId="19" fillId="0" borderId="0" xfId="0" applyFont="1"/>
    <xf numFmtId="0" fontId="5" fillId="2" borderId="10" xfId="0" applyFont="1" applyFill="1" applyBorder="1" applyAlignment="1">
      <alignment horizontal="center" vertical="center"/>
    </xf>
    <xf numFmtId="0" fontId="0" fillId="0" borderId="0" xfId="0" applyBorder="1" applyAlignment="1"/>
    <xf numFmtId="0" fontId="9" fillId="0" borderId="0" xfId="0" applyFont="1" applyBorder="1" applyAlignment="1">
      <alignment horizontal="left"/>
    </xf>
    <xf numFmtId="0" fontId="0" fillId="0" borderId="2" xfId="0" applyBorder="1"/>
    <xf numFmtId="0" fontId="0" fillId="0" borderId="9" xfId="0" applyBorder="1"/>
    <xf numFmtId="0" fontId="4" fillId="0" borderId="12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3" borderId="11" xfId="0" applyNumberFormat="1" applyFont="1" applyFill="1" applyBorder="1" applyAlignment="1">
      <alignment horizontal="center"/>
    </xf>
    <xf numFmtId="0" fontId="4" fillId="3" borderId="7" xfId="0" applyNumberFormat="1" applyFont="1" applyFill="1" applyBorder="1" applyAlignment="1">
      <alignment horizontal="center"/>
    </xf>
    <xf numFmtId="0" fontId="4" fillId="0" borderId="11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/>
    </xf>
    <xf numFmtId="4" fontId="4" fillId="3" borderId="7" xfId="0" applyNumberFormat="1" applyFont="1" applyFill="1" applyBorder="1" applyAlignment="1">
      <alignment horizontal="center"/>
    </xf>
    <xf numFmtId="0" fontId="4" fillId="4" borderId="6" xfId="0" applyFont="1" applyFill="1" applyBorder="1" applyAlignment="1"/>
    <xf numFmtId="0" fontId="4" fillId="4" borderId="0" xfId="0" applyFont="1" applyFill="1" applyBorder="1" applyAlignment="1"/>
    <xf numFmtId="0" fontId="4" fillId="4" borderId="7" xfId="0" applyFont="1" applyFill="1" applyBorder="1" applyAlignment="1"/>
    <xf numFmtId="4" fontId="4" fillId="0" borderId="7" xfId="0" applyNumberFormat="1" applyFont="1" applyBorder="1" applyAlignment="1">
      <alignment horizontal="center"/>
    </xf>
    <xf numFmtId="0" fontId="4" fillId="3" borderId="10" xfId="0" applyNumberFormat="1" applyFont="1" applyFill="1" applyBorder="1" applyAlignment="1">
      <alignment horizontal="center"/>
    </xf>
    <xf numFmtId="4" fontId="4" fillId="3" borderId="9" xfId="0" applyNumberFormat="1" applyFont="1" applyFill="1" applyBorder="1" applyAlignment="1">
      <alignment horizontal="center"/>
    </xf>
    <xf numFmtId="165" fontId="9" fillId="0" borderId="8" xfId="0" applyNumberFormat="1" applyFont="1" applyBorder="1" applyAlignment="1">
      <alignment horizontal="left"/>
    </xf>
    <xf numFmtId="165" fontId="0" fillId="0" borderId="8" xfId="0" applyNumberFormat="1" applyBorder="1" applyAlignment="1">
      <alignment horizontal="left"/>
    </xf>
    <xf numFmtId="4" fontId="5" fillId="3" borderId="7" xfId="0" applyNumberFormat="1" applyFont="1" applyFill="1" applyBorder="1"/>
    <xf numFmtId="0" fontId="4" fillId="3" borderId="6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3" borderId="6" xfId="0" applyFont="1" applyFill="1" applyBorder="1" applyAlignment="1">
      <alignment horizontal="left" wrapText="1"/>
    </xf>
    <xf numFmtId="0" fontId="4" fillId="3" borderId="0" xfId="0" applyFont="1" applyFill="1" applyBorder="1" applyAlignment="1">
      <alignment horizontal="left" wrapText="1"/>
    </xf>
    <xf numFmtId="0" fontId="4" fillId="3" borderId="7" xfId="0" applyFont="1" applyFill="1" applyBorder="1" applyAlignment="1">
      <alignment horizontal="left" wrapText="1"/>
    </xf>
    <xf numFmtId="0" fontId="4" fillId="0" borderId="6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3" borderId="6" xfId="0" applyFont="1" applyFill="1" applyBorder="1" applyAlignment="1">
      <alignment horizontal="left"/>
    </xf>
    <xf numFmtId="0" fontId="4" fillId="3" borderId="0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5" fillId="2" borderId="13" xfId="0" applyFont="1" applyFill="1" applyBorder="1" applyAlignment="1">
      <alignment horizontal="left"/>
    </xf>
    <xf numFmtId="0" fontId="5" fillId="2" borderId="15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7" fillId="0" borderId="0" xfId="0" applyNumberFormat="1" applyFont="1"/>
    <xf numFmtId="0" fontId="8" fillId="0" borderId="0" xfId="0" applyFont="1" applyBorder="1"/>
    <xf numFmtId="0" fontId="8" fillId="0" borderId="6" xfId="0" applyFont="1" applyBorder="1"/>
    <xf numFmtId="0" fontId="0" fillId="5" borderId="1" xfId="0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/>
    <xf numFmtId="0" fontId="0" fillId="5" borderId="1" xfId="0" applyFill="1" applyBorder="1" applyAlignment="1">
      <alignment horizontal="left"/>
    </xf>
    <xf numFmtId="165" fontId="0" fillId="5" borderId="1" xfId="0" applyNumberForma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 vertical="center"/>
    </xf>
    <xf numFmtId="0" fontId="0" fillId="6" borderId="0" xfId="0" applyNumberFormat="1" applyFill="1"/>
    <xf numFmtId="0" fontId="0" fillId="6" borderId="0" xfId="0" applyNumberForma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6600"/>
      <color rgb="FFFEF4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0</xdr:rowOff>
    </xdr:from>
    <xdr:to>
      <xdr:col>3</xdr:col>
      <xdr:colOff>285202</xdr:colOff>
      <xdr:row>6</xdr:row>
      <xdr:rowOff>123825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76201" y="0"/>
          <a:ext cx="1971126" cy="1285875"/>
        </a:xfrm>
        <a:prstGeom prst="rect">
          <a:avLst/>
        </a:prstGeom>
      </xdr:spPr>
    </xdr:pic>
    <xdr:clientData/>
  </xdr:twoCellAnchor>
  <xdr:twoCellAnchor>
    <xdr:from>
      <xdr:col>4</xdr:col>
      <xdr:colOff>361950</xdr:colOff>
      <xdr:row>7</xdr:row>
      <xdr:rowOff>95250</xdr:rowOff>
    </xdr:from>
    <xdr:to>
      <xdr:col>6</xdr:col>
      <xdr:colOff>9525</xdr:colOff>
      <xdr:row>10</xdr:row>
      <xdr:rowOff>9525</xdr:rowOff>
    </xdr:to>
    <xdr:cxnSp macro="">
      <xdr:nvCxnSpPr>
        <xdr:cNvPr id="4" name="Connecteur droit avec flèche 3"/>
        <xdr:cNvCxnSpPr/>
      </xdr:nvCxnSpPr>
      <xdr:spPr>
        <a:xfrm>
          <a:off x="2933700" y="1457325"/>
          <a:ext cx="1047750" cy="561975"/>
        </a:xfrm>
        <a:prstGeom prst="straightConnector1">
          <a:avLst/>
        </a:prstGeom>
        <a:ln w="317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2</xdr:col>
      <xdr:colOff>773495</xdr:colOff>
      <xdr:row>6</xdr:row>
      <xdr:rowOff>47625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"/>
          <a:ext cx="2097470" cy="13334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351877</xdr:colOff>
      <xdr:row>6</xdr:row>
      <xdr:rowOff>19050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" y="0"/>
          <a:ext cx="1971126" cy="1285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46"/>
  <sheetViews>
    <sheetView tabSelected="1" workbookViewId="0">
      <selection activeCell="E12" sqref="E12"/>
    </sheetView>
  </sheetViews>
  <sheetFormatPr baseColWidth="10" defaultRowHeight="15"/>
  <cols>
    <col min="1" max="1" width="2" customWidth="1"/>
    <col min="2" max="4" width="11.28515625" customWidth="1"/>
    <col min="5" max="5" width="10.42578125" customWidth="1"/>
    <col min="6" max="6" width="9.140625" customWidth="1"/>
    <col min="7" max="8" width="11.28515625" customWidth="1"/>
    <col min="9" max="9" width="11.85546875" customWidth="1"/>
  </cols>
  <sheetData>
    <row r="2" spans="2:10" ht="23.25">
      <c r="G2" s="105" t="s">
        <v>7</v>
      </c>
      <c r="H2" s="106"/>
      <c r="I2" s="106"/>
      <c r="J2" s="106"/>
    </row>
    <row r="3" spans="2:10">
      <c r="G3" s="11" t="s">
        <v>6</v>
      </c>
      <c r="H3" s="11" t="s">
        <v>5</v>
      </c>
      <c r="I3" s="11" t="s">
        <v>48</v>
      </c>
      <c r="J3" s="11"/>
    </row>
    <row r="4" spans="2:10" ht="18.75" customHeight="1">
      <c r="G4" s="8" t="s">
        <v>62</v>
      </c>
      <c r="H4" s="9">
        <v>42480</v>
      </c>
      <c r="I4" s="8" t="s">
        <v>64</v>
      </c>
      <c r="J4" s="8"/>
    </row>
    <row r="6" spans="2:10" ht="4.5" customHeight="1"/>
    <row r="7" spans="2:10" ht="15.75">
      <c r="B7" s="110" t="s">
        <v>47</v>
      </c>
      <c r="C7" s="110"/>
    </row>
    <row r="8" spans="2:10" ht="18.75">
      <c r="D8" s="7"/>
      <c r="E8" s="131" t="s">
        <v>129</v>
      </c>
      <c r="F8" s="131"/>
      <c r="G8" s="131"/>
      <c r="H8" s="131"/>
      <c r="I8" s="131"/>
      <c r="J8" s="131"/>
    </row>
    <row r="10" spans="2:10" ht="17.25" customHeight="1">
      <c r="G10" s="25" t="str">
        <f>INDEX(Nom_client,MATCH($G$4,Code_client,0))</f>
        <v>AIR SYSTEMES</v>
      </c>
      <c r="H10" s="14"/>
      <c r="I10" s="15"/>
      <c r="J10" s="2"/>
    </row>
    <row r="11" spans="2:10" ht="17.25" customHeight="1">
      <c r="B11" s="107" t="s">
        <v>36</v>
      </c>
      <c r="C11" s="107"/>
      <c r="G11" s="125" t="str">
        <f>INDEX(Adresse_1,MATCH($G$4,Code_client,0))</f>
        <v>27 Rue Paul Bocuse</v>
      </c>
      <c r="H11" s="27"/>
      <c r="I11" s="28"/>
      <c r="J11" s="2"/>
    </row>
    <row r="12" spans="2:10" ht="17.25" customHeight="1">
      <c r="B12" s="108" t="s">
        <v>65</v>
      </c>
      <c r="C12" s="108"/>
      <c r="G12" s="125" t="str">
        <f>INDEX(Adresse_2,MATCH($G$4,Code_client,0))</f>
        <v>La Tour bleue</v>
      </c>
      <c r="H12" s="27"/>
      <c r="I12" s="28"/>
      <c r="J12" s="2"/>
    </row>
    <row r="13" spans="2:10" ht="17.25" customHeight="1">
      <c r="B13" s="107" t="s">
        <v>24</v>
      </c>
      <c r="C13" s="107"/>
      <c r="G13" s="125">
        <f>INDEX(Code_postal,MATCH($G$4,Code_client,0))</f>
        <v>20780</v>
      </c>
      <c r="H13" s="124" t="str">
        <f>INDEX(Ville,MATCH($G$4,Code_client,0))</f>
        <v>CORSE</v>
      </c>
      <c r="I13" s="28"/>
      <c r="J13" s="2"/>
    </row>
    <row r="14" spans="2:10" ht="17.25" customHeight="1">
      <c r="B14" s="108" t="s">
        <v>115</v>
      </c>
      <c r="C14" s="108"/>
      <c r="G14" s="72"/>
      <c r="H14" s="29"/>
      <c r="I14" s="30"/>
      <c r="J14" s="1"/>
    </row>
    <row r="15" spans="2:10">
      <c r="H15" s="1"/>
      <c r="I15" s="1"/>
      <c r="J15" s="1"/>
    </row>
    <row r="17" spans="2:10" ht="24.75" customHeight="1">
      <c r="B17" s="86" t="s">
        <v>4</v>
      </c>
      <c r="C17" s="88"/>
      <c r="D17" s="86" t="s">
        <v>0</v>
      </c>
      <c r="E17" s="87"/>
      <c r="F17" s="87"/>
      <c r="G17" s="88"/>
      <c r="H17" s="24" t="s">
        <v>1</v>
      </c>
      <c r="I17" s="24" t="s">
        <v>2</v>
      </c>
      <c r="J17" s="24" t="s">
        <v>3</v>
      </c>
    </row>
    <row r="18" spans="2:10">
      <c r="B18" s="89" t="s">
        <v>66</v>
      </c>
      <c r="C18" s="91"/>
      <c r="D18" s="89"/>
      <c r="E18" s="90"/>
      <c r="F18" s="90"/>
      <c r="G18" s="91"/>
      <c r="H18" s="41">
        <v>1</v>
      </c>
      <c r="I18" s="16">
        <v>10</v>
      </c>
      <c r="J18" s="17">
        <f>H18*I18</f>
        <v>10</v>
      </c>
    </row>
    <row r="19" spans="2:10">
      <c r="B19" s="101"/>
      <c r="C19" s="102"/>
      <c r="D19" s="92"/>
      <c r="E19" s="93"/>
      <c r="F19" s="93"/>
      <c r="G19" s="94"/>
      <c r="H19" s="42"/>
      <c r="I19" s="18"/>
      <c r="J19" s="19"/>
    </row>
    <row r="20" spans="2:10">
      <c r="B20" s="103"/>
      <c r="C20" s="104"/>
      <c r="D20" s="95"/>
      <c r="E20" s="96"/>
      <c r="F20" s="96"/>
      <c r="G20" s="97"/>
      <c r="H20" s="43"/>
      <c r="I20" s="20"/>
      <c r="J20" s="21"/>
    </row>
    <row r="21" spans="2:10">
      <c r="B21" s="101"/>
      <c r="C21" s="102"/>
      <c r="D21" s="98"/>
      <c r="E21" s="99"/>
      <c r="F21" s="99"/>
      <c r="G21" s="100"/>
      <c r="H21" s="42"/>
      <c r="I21" s="18"/>
      <c r="J21" s="19"/>
    </row>
    <row r="22" spans="2:10">
      <c r="B22" s="103"/>
      <c r="C22" s="104"/>
      <c r="D22" s="95"/>
      <c r="E22" s="96"/>
      <c r="F22" s="96"/>
      <c r="G22" s="97"/>
      <c r="H22" s="43"/>
      <c r="I22" s="20"/>
      <c r="J22" s="21"/>
    </row>
    <row r="23" spans="2:10">
      <c r="B23" s="101"/>
      <c r="C23" s="102"/>
      <c r="D23" s="75"/>
      <c r="E23" s="76"/>
      <c r="F23" s="76"/>
      <c r="G23" s="77"/>
      <c r="H23" s="42"/>
      <c r="I23" s="18"/>
      <c r="J23" s="19"/>
    </row>
    <row r="24" spans="2:10">
      <c r="B24" s="103"/>
      <c r="C24" s="104"/>
      <c r="D24" s="78"/>
      <c r="E24" s="79"/>
      <c r="F24" s="79"/>
      <c r="G24" s="80"/>
      <c r="H24" s="43"/>
      <c r="I24" s="20"/>
      <c r="J24" s="21"/>
    </row>
    <row r="25" spans="2:10">
      <c r="B25" s="101"/>
      <c r="C25" s="102"/>
      <c r="D25" s="75"/>
      <c r="E25" s="76"/>
      <c r="F25" s="76"/>
      <c r="G25" s="77"/>
      <c r="H25" s="42"/>
      <c r="I25" s="18"/>
      <c r="J25" s="19"/>
    </row>
    <row r="26" spans="2:10">
      <c r="B26" s="103"/>
      <c r="C26" s="104"/>
      <c r="D26" s="78"/>
      <c r="E26" s="79"/>
      <c r="F26" s="79"/>
      <c r="G26" s="80"/>
      <c r="H26" s="43"/>
      <c r="I26" s="20"/>
      <c r="J26" s="21"/>
    </row>
    <row r="27" spans="2:10">
      <c r="B27" s="101"/>
      <c r="C27" s="102"/>
      <c r="D27" s="75"/>
      <c r="E27" s="76"/>
      <c r="F27" s="76"/>
      <c r="G27" s="77"/>
      <c r="H27" s="42"/>
      <c r="I27" s="18"/>
      <c r="J27" s="19"/>
    </row>
    <row r="28" spans="2:10">
      <c r="B28" s="103"/>
      <c r="C28" s="104"/>
      <c r="D28" s="78"/>
      <c r="E28" s="79"/>
      <c r="F28" s="79"/>
      <c r="G28" s="80"/>
      <c r="H28" s="43"/>
      <c r="I28" s="20"/>
      <c r="J28" s="21"/>
    </row>
    <row r="29" spans="2:10">
      <c r="B29" s="101"/>
      <c r="C29" s="102"/>
      <c r="D29" s="75"/>
      <c r="E29" s="76"/>
      <c r="F29" s="76"/>
      <c r="G29" s="77"/>
      <c r="H29" s="42"/>
      <c r="I29" s="18"/>
      <c r="J29" s="19"/>
    </row>
    <row r="30" spans="2:10">
      <c r="B30" s="103"/>
      <c r="C30" s="104"/>
      <c r="D30" s="78"/>
      <c r="E30" s="79"/>
      <c r="F30" s="79"/>
      <c r="G30" s="80"/>
      <c r="H30" s="43"/>
      <c r="I30" s="20"/>
      <c r="J30" s="21"/>
    </row>
    <row r="31" spans="2:10">
      <c r="B31" s="101"/>
      <c r="C31" s="102"/>
      <c r="D31" s="75"/>
      <c r="E31" s="76"/>
      <c r="F31" s="76"/>
      <c r="G31" s="77"/>
      <c r="H31" s="42"/>
      <c r="I31" s="18"/>
      <c r="J31" s="19"/>
    </row>
    <row r="32" spans="2:10">
      <c r="B32" s="103"/>
      <c r="C32" s="104"/>
      <c r="D32" s="78"/>
      <c r="E32" s="79"/>
      <c r="F32" s="79"/>
      <c r="G32" s="80"/>
      <c r="H32" s="43"/>
      <c r="I32" s="20"/>
      <c r="J32" s="21"/>
    </row>
    <row r="33" spans="2:10">
      <c r="B33" s="84"/>
      <c r="C33" s="85"/>
      <c r="D33" s="81"/>
      <c r="E33" s="82"/>
      <c r="F33" s="82"/>
      <c r="G33" s="83"/>
      <c r="H33" s="44"/>
      <c r="I33" s="22"/>
      <c r="J33" s="23"/>
    </row>
    <row r="35" spans="2:10">
      <c r="B35" s="11" t="s">
        <v>25</v>
      </c>
      <c r="C35" s="11" t="s">
        <v>26</v>
      </c>
      <c r="D35" s="11" t="s">
        <v>28</v>
      </c>
      <c r="E35" s="11" t="s">
        <v>27</v>
      </c>
      <c r="F35" s="11" t="s">
        <v>8</v>
      </c>
      <c r="G35" s="6"/>
      <c r="H35" s="107" t="s">
        <v>9</v>
      </c>
      <c r="I35" s="107"/>
    </row>
    <row r="36" spans="2:10" ht="18" customHeight="1">
      <c r="B36" s="10">
        <f>J18+J19+J20+J21+J22+J23+J24+J25+J26+J27+J28+J29+J30+J31+J32+J33</f>
        <v>10</v>
      </c>
      <c r="C36" s="8">
        <v>20</v>
      </c>
      <c r="D36" s="10">
        <v>0</v>
      </c>
      <c r="E36" s="10">
        <f>(B36+D36)/100*C36</f>
        <v>2</v>
      </c>
      <c r="F36" s="10">
        <f>B36+D36</f>
        <v>10</v>
      </c>
      <c r="G36" s="3"/>
      <c r="H36" s="109">
        <f>F36+E36</f>
        <v>12</v>
      </c>
      <c r="I36" s="109"/>
    </row>
    <row r="38" spans="2:10" s="3" customFormat="1" ht="27" customHeight="1">
      <c r="B38" s="12" t="s">
        <v>29</v>
      </c>
      <c r="C38" s="12" t="s">
        <v>31</v>
      </c>
    </row>
    <row r="39" spans="2:10" ht="27" customHeight="1">
      <c r="B39" s="4" t="s">
        <v>30</v>
      </c>
      <c r="C39" s="5">
        <f>H4+31</f>
        <v>42511</v>
      </c>
    </row>
    <row r="41" spans="2:10">
      <c r="B41" s="111" t="s">
        <v>32</v>
      </c>
      <c r="C41" s="112"/>
      <c r="D41" s="6"/>
      <c r="E41" s="6"/>
    </row>
    <row r="42" spans="2:10">
      <c r="B42" s="32"/>
      <c r="C42" s="33"/>
      <c r="D42" s="33"/>
      <c r="E42" s="34"/>
    </row>
    <row r="43" spans="2:10">
      <c r="B43" s="35"/>
      <c r="C43" s="36"/>
      <c r="D43" s="36"/>
      <c r="E43" s="37"/>
    </row>
    <row r="44" spans="2:10">
      <c r="B44" s="13" t="s">
        <v>33</v>
      </c>
      <c r="C44" s="38"/>
      <c r="D44" s="39"/>
      <c r="E44" s="40"/>
    </row>
    <row r="45" spans="2:10">
      <c r="B45" s="13" t="s">
        <v>34</v>
      </c>
      <c r="C45" s="38"/>
      <c r="D45" s="39"/>
      <c r="E45" s="40"/>
    </row>
    <row r="46" spans="2:10">
      <c r="B46" s="13" t="s">
        <v>35</v>
      </c>
      <c r="C46" s="38"/>
      <c r="D46" s="39"/>
      <c r="E46" s="40"/>
    </row>
  </sheetData>
  <mergeCells count="43">
    <mergeCell ref="B22:C22"/>
    <mergeCell ref="H36:I36"/>
    <mergeCell ref="B7:C7"/>
    <mergeCell ref="B41:C41"/>
    <mergeCell ref="H35:I35"/>
    <mergeCell ref="B17:C17"/>
    <mergeCell ref="B18:C18"/>
    <mergeCell ref="B19:C19"/>
    <mergeCell ref="B20:C20"/>
    <mergeCell ref="B21:C21"/>
    <mergeCell ref="B31:C31"/>
    <mergeCell ref="B32:C32"/>
    <mergeCell ref="B23:C23"/>
    <mergeCell ref="B24:C24"/>
    <mergeCell ref="B25:C25"/>
    <mergeCell ref="B26:C26"/>
    <mergeCell ref="G2:J2"/>
    <mergeCell ref="B11:C11"/>
    <mergeCell ref="B13:C13"/>
    <mergeCell ref="B12:C12"/>
    <mergeCell ref="B14:C14"/>
    <mergeCell ref="B27:C27"/>
    <mergeCell ref="D29:G29"/>
    <mergeCell ref="D30:G30"/>
    <mergeCell ref="B28:C28"/>
    <mergeCell ref="B29:C29"/>
    <mergeCell ref="B30:C30"/>
    <mergeCell ref="D31:G31"/>
    <mergeCell ref="D32:G32"/>
    <mergeCell ref="D33:G33"/>
    <mergeCell ref="B33:C33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</mergeCells>
  <pageMargins left="0" right="0" top="0" bottom="0.74803149606299213" header="0.31496062992125984" footer="0"/>
  <pageSetup paperSize="9" orientation="portrait" r:id="rId1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'Base données'!$B$2:$B$31</xm:f>
          </x14:formula1>
          <xm:sqref>G10</xm:sqref>
        </x14:dataValidation>
        <x14:dataValidation type="list" allowBlank="1" showInputMessage="1" showErrorMessage="1">
          <x14:formula1>
            <xm:f>'Base données'!$A$2:$A$31</xm:f>
          </x14:formula1>
          <xm:sqref>G4</xm:sqref>
        </x14:dataValidation>
        <x14:dataValidation type="list" allowBlank="1" showInputMessage="1" showErrorMessage="1">
          <x14:formula1>
            <xm:f>'Base données'!$C$2:$C$31</xm:f>
          </x14:formula1>
          <xm:sqref>G11</xm:sqref>
        </x14:dataValidation>
        <x14:dataValidation type="list" allowBlank="1" showInputMessage="1" showErrorMessage="1">
          <x14:formula1>
            <xm:f>'Base données'!$D$2:$D$31</xm:f>
          </x14:formula1>
          <xm:sqref>G12</xm:sqref>
        </x14:dataValidation>
        <x14:dataValidation type="list" allowBlank="1" showInputMessage="1" showErrorMessage="1">
          <x14:formula1>
            <xm:f>'Base données'!$E$2:$E$31</xm:f>
          </x14:formula1>
          <xm:sqref>G13</xm:sqref>
        </x14:dataValidation>
        <x14:dataValidation type="list" allowBlank="1" showInputMessage="1" showErrorMessage="1">
          <x14:formula1>
            <xm:f>'Base données'!$F$2:$F$31</xm:f>
          </x14:formula1>
          <xm:sqref>G14</xm:sqref>
        </x14:dataValidation>
        <x14:dataValidation type="list" allowBlank="1" showInputMessage="1" showErrorMessage="1">
          <x14:formula1>
            <xm:f>'Base données'!$G$2:$G$31</xm:f>
          </x14:formula1>
          <xm:sqref>H14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J48"/>
  <sheetViews>
    <sheetView workbookViewId="0"/>
  </sheetViews>
  <sheetFormatPr baseColWidth="10" defaultRowHeight="15"/>
  <cols>
    <col min="1" max="1" width="1.42578125" customWidth="1"/>
    <col min="2" max="2" width="17" customWidth="1"/>
    <col min="3" max="9" width="11.28515625" customWidth="1"/>
  </cols>
  <sheetData>
    <row r="2" spans="2:10" ht="23.25" customHeight="1">
      <c r="F2" s="105" t="s">
        <v>51</v>
      </c>
      <c r="G2" s="106"/>
      <c r="H2" s="106"/>
      <c r="I2" s="106"/>
      <c r="J2" s="55"/>
    </row>
    <row r="3" spans="2:10" ht="15" customHeight="1">
      <c r="F3" s="54" t="s">
        <v>6</v>
      </c>
      <c r="G3" s="54" t="s">
        <v>5</v>
      </c>
      <c r="H3" s="54" t="s">
        <v>52</v>
      </c>
      <c r="I3" s="54" t="s">
        <v>53</v>
      </c>
    </row>
    <row r="4" spans="2:10" ht="18.75" customHeight="1">
      <c r="F4" s="8" t="s">
        <v>62</v>
      </c>
      <c r="G4" s="9">
        <v>42549</v>
      </c>
      <c r="H4" s="8" t="s">
        <v>74</v>
      </c>
      <c r="I4" s="9">
        <f>G4+30</f>
        <v>42579</v>
      </c>
    </row>
    <row r="6" spans="2:10" ht="14.25" customHeight="1"/>
    <row r="7" spans="2:10" ht="12.75" customHeight="1">
      <c r="B7" s="53" t="s">
        <v>56</v>
      </c>
    </row>
    <row r="8" spans="2:10" ht="14.25" customHeight="1">
      <c r="D8" s="7"/>
    </row>
    <row r="9" spans="2:10" ht="14.25" customHeight="1"/>
    <row r="10" spans="2:10" ht="18.75" customHeight="1">
      <c r="F10" s="45" t="s">
        <v>46</v>
      </c>
      <c r="G10" s="14"/>
      <c r="H10" s="15"/>
      <c r="I10" s="2"/>
    </row>
    <row r="11" spans="2:10" ht="17.25" customHeight="1">
      <c r="B11" s="107" t="s">
        <v>36</v>
      </c>
      <c r="C11" s="107"/>
      <c r="F11" s="31" t="s">
        <v>67</v>
      </c>
      <c r="G11" s="27"/>
      <c r="H11" s="28"/>
      <c r="I11" s="27"/>
      <c r="J11" s="2"/>
    </row>
    <row r="12" spans="2:10" ht="17.25" customHeight="1">
      <c r="B12" s="108" t="str">
        <f>Factures!B12</f>
        <v>38212/JPD/GA</v>
      </c>
      <c r="C12" s="108"/>
      <c r="F12" s="31"/>
      <c r="G12" s="27"/>
      <c r="H12" s="28"/>
      <c r="I12" s="27"/>
      <c r="J12" s="2"/>
    </row>
    <row r="13" spans="2:10" ht="17.25" customHeight="1">
      <c r="B13" s="107" t="s">
        <v>24</v>
      </c>
      <c r="C13" s="107"/>
      <c r="F13" s="73">
        <v>73310</v>
      </c>
      <c r="G13" s="57" t="s">
        <v>68</v>
      </c>
      <c r="H13" s="58"/>
      <c r="I13" s="27"/>
      <c r="J13" s="2"/>
    </row>
    <row r="14" spans="2:10" ht="17.25" customHeight="1">
      <c r="B14" s="108" t="s">
        <v>69</v>
      </c>
      <c r="C14" s="108"/>
      <c r="F14" s="1"/>
      <c r="G14" s="56"/>
      <c r="H14" s="27"/>
      <c r="I14" s="2"/>
      <c r="J14" s="1"/>
    </row>
    <row r="15" spans="2:10">
      <c r="G15" s="1"/>
      <c r="H15" s="1"/>
      <c r="I15" s="1"/>
    </row>
    <row r="17" spans="2:9">
      <c r="B17" s="24" t="s">
        <v>4</v>
      </c>
      <c r="C17" s="117" t="s">
        <v>0</v>
      </c>
      <c r="D17" s="117"/>
      <c r="E17" s="117"/>
      <c r="F17" s="117"/>
      <c r="G17" s="24" t="s">
        <v>1</v>
      </c>
      <c r="H17" s="24" t="s">
        <v>2</v>
      </c>
      <c r="I17" s="24" t="s">
        <v>3</v>
      </c>
    </row>
    <row r="18" spans="2:9">
      <c r="B18" s="49">
        <v>1062846</v>
      </c>
      <c r="C18" s="95" t="s">
        <v>72</v>
      </c>
      <c r="D18" s="96"/>
      <c r="E18" s="96"/>
      <c r="F18" s="97"/>
      <c r="G18" s="50">
        <v>1</v>
      </c>
      <c r="H18" s="20">
        <v>1036.5</v>
      </c>
      <c r="I18" s="17">
        <f>G18*H18</f>
        <v>1036.5</v>
      </c>
    </row>
    <row r="19" spans="2:9">
      <c r="B19" s="47">
        <v>1042256</v>
      </c>
      <c r="C19" s="98" t="s">
        <v>70</v>
      </c>
      <c r="D19" s="99"/>
      <c r="E19" s="99"/>
      <c r="F19" s="100"/>
      <c r="G19" s="48">
        <v>1</v>
      </c>
      <c r="H19" s="18">
        <v>104.63</v>
      </c>
      <c r="I19" s="19">
        <f>G19*H19</f>
        <v>104.63</v>
      </c>
    </row>
    <row r="20" spans="2:9">
      <c r="B20" s="49">
        <v>2020410</v>
      </c>
      <c r="C20" s="95" t="s">
        <v>71</v>
      </c>
      <c r="D20" s="96"/>
      <c r="E20" s="96"/>
      <c r="F20" s="97"/>
      <c r="G20" s="50">
        <v>1</v>
      </c>
      <c r="H20" s="20">
        <v>15.5</v>
      </c>
      <c r="I20" s="21">
        <f>G20*H20</f>
        <v>15.5</v>
      </c>
    </row>
    <row r="21" spans="2:9">
      <c r="B21" s="47"/>
      <c r="C21" s="98"/>
      <c r="D21" s="99"/>
      <c r="E21" s="99"/>
      <c r="F21" s="100"/>
      <c r="G21" s="48"/>
      <c r="H21" s="18"/>
      <c r="I21" s="74"/>
    </row>
    <row r="22" spans="2:9">
      <c r="B22" s="49"/>
      <c r="C22" s="95"/>
      <c r="D22" s="96"/>
      <c r="E22" s="96"/>
      <c r="F22" s="97"/>
      <c r="G22" s="50"/>
      <c r="H22" s="20"/>
      <c r="I22" s="21"/>
    </row>
    <row r="23" spans="2:9">
      <c r="B23" s="47"/>
      <c r="C23" s="98"/>
      <c r="D23" s="99"/>
      <c r="E23" s="99"/>
      <c r="F23" s="100"/>
      <c r="G23" s="48"/>
      <c r="H23" s="18"/>
      <c r="I23" s="19"/>
    </row>
    <row r="24" spans="2:9">
      <c r="B24" s="49"/>
      <c r="C24" s="95"/>
      <c r="D24" s="96"/>
      <c r="E24" s="96"/>
      <c r="F24" s="97"/>
      <c r="G24" s="50"/>
      <c r="H24" s="20"/>
      <c r="I24" s="21"/>
    </row>
    <row r="25" spans="2:9">
      <c r="B25" s="47"/>
      <c r="C25" s="98"/>
      <c r="D25" s="99"/>
      <c r="E25" s="99"/>
      <c r="F25" s="100"/>
      <c r="G25" s="48"/>
      <c r="H25" s="18"/>
      <c r="I25" s="74"/>
    </row>
    <row r="26" spans="2:9">
      <c r="B26" s="49"/>
      <c r="C26" s="95"/>
      <c r="D26" s="96"/>
      <c r="E26" s="96"/>
      <c r="F26" s="97"/>
      <c r="G26" s="50"/>
      <c r="H26" s="20"/>
      <c r="I26" s="21"/>
    </row>
    <row r="27" spans="2:9">
      <c r="B27" s="47"/>
      <c r="C27" s="98"/>
      <c r="D27" s="99"/>
      <c r="E27" s="99"/>
      <c r="F27" s="100"/>
      <c r="G27" s="48"/>
      <c r="H27" s="18"/>
      <c r="I27" s="19"/>
    </row>
    <row r="28" spans="2:9">
      <c r="B28" s="49"/>
      <c r="C28" s="95"/>
      <c r="D28" s="96"/>
      <c r="E28" s="96"/>
      <c r="F28" s="97"/>
      <c r="G28" s="50"/>
      <c r="H28" s="20"/>
      <c r="I28" s="21"/>
    </row>
    <row r="29" spans="2:9">
      <c r="B29" s="47"/>
      <c r="C29" s="98"/>
      <c r="D29" s="99"/>
      <c r="E29" s="99"/>
      <c r="F29" s="100"/>
      <c r="G29" s="48"/>
      <c r="H29" s="18"/>
      <c r="I29" s="74"/>
    </row>
    <row r="30" spans="2:9">
      <c r="B30" s="49"/>
      <c r="C30" s="95"/>
      <c r="D30" s="96"/>
      <c r="E30" s="96"/>
      <c r="F30" s="97"/>
      <c r="G30" s="50"/>
      <c r="H30" s="20"/>
      <c r="I30" s="21"/>
    </row>
    <row r="31" spans="2:9">
      <c r="B31" s="47"/>
      <c r="C31" s="98"/>
      <c r="D31" s="99"/>
      <c r="E31" s="99"/>
      <c r="F31" s="100"/>
      <c r="G31" s="48"/>
      <c r="H31" s="18"/>
      <c r="I31" s="19"/>
    </row>
    <row r="32" spans="2:9">
      <c r="B32" s="49"/>
      <c r="C32" s="95"/>
      <c r="D32" s="96"/>
      <c r="E32" s="96"/>
      <c r="F32" s="97"/>
      <c r="G32" s="50"/>
      <c r="H32" s="20"/>
      <c r="I32" s="21"/>
    </row>
    <row r="33" spans="1:9">
      <c r="B33" s="51"/>
      <c r="C33" s="114"/>
      <c r="D33" s="115"/>
      <c r="E33" s="115"/>
      <c r="F33" s="116"/>
      <c r="G33" s="52"/>
      <c r="H33" s="22"/>
      <c r="I33" s="23"/>
    </row>
    <row r="35" spans="1:9">
      <c r="B35" s="24" t="s">
        <v>25</v>
      </c>
      <c r="C35" s="3"/>
      <c r="D35" s="24" t="s">
        <v>28</v>
      </c>
      <c r="E35" s="3"/>
      <c r="F35" s="6"/>
      <c r="G35" s="107" t="s">
        <v>8</v>
      </c>
      <c r="H35" s="107"/>
    </row>
    <row r="36" spans="1:9">
      <c r="B36" s="10">
        <f>SUM(I18:I33)</f>
        <v>1156.6300000000001</v>
      </c>
      <c r="C36" s="3"/>
      <c r="D36" s="10">
        <v>30</v>
      </c>
      <c r="E36" s="3"/>
      <c r="F36" s="3"/>
      <c r="G36" s="109">
        <f>B36+D36</f>
        <v>1186.6300000000001</v>
      </c>
      <c r="H36" s="109"/>
    </row>
    <row r="38" spans="1:9">
      <c r="A38" s="3"/>
      <c r="B38" s="3"/>
      <c r="C38" s="3"/>
      <c r="D38" s="3"/>
      <c r="E38" s="3"/>
      <c r="F38" s="3"/>
      <c r="G38" s="3"/>
      <c r="H38" s="3"/>
      <c r="I38" s="3"/>
    </row>
    <row r="39" spans="1:9" ht="15" customHeight="1">
      <c r="B39" s="113" t="s">
        <v>54</v>
      </c>
      <c r="C39" s="113"/>
      <c r="D39" s="113" t="s">
        <v>29</v>
      </c>
      <c r="E39" s="113"/>
    </row>
    <row r="40" spans="1:9">
      <c r="B40" s="108" t="s">
        <v>73</v>
      </c>
      <c r="C40" s="108"/>
      <c r="D40" s="108" t="s">
        <v>55</v>
      </c>
      <c r="E40" s="108"/>
    </row>
    <row r="41" spans="1:9">
      <c r="B41" s="3"/>
      <c r="C41" s="3"/>
      <c r="D41" s="3"/>
      <c r="E41" s="3"/>
    </row>
    <row r="42" spans="1:9">
      <c r="B42" s="3"/>
      <c r="C42" s="3"/>
      <c r="D42" s="3"/>
      <c r="E42" s="3"/>
    </row>
    <row r="43" spans="1:9">
      <c r="B43" s="3"/>
      <c r="C43" s="3"/>
      <c r="D43" s="3"/>
      <c r="E43" s="3"/>
    </row>
    <row r="44" spans="1:9">
      <c r="B44" s="3"/>
      <c r="C44" s="3"/>
      <c r="D44" s="3"/>
      <c r="E44" s="3"/>
    </row>
    <row r="45" spans="1:9">
      <c r="B45" s="3"/>
      <c r="C45" s="3"/>
      <c r="D45" s="3"/>
      <c r="E45" s="3"/>
    </row>
    <row r="46" spans="1:9">
      <c r="B46" s="3"/>
      <c r="C46" s="3"/>
      <c r="D46" s="3"/>
      <c r="E46" s="3"/>
    </row>
    <row r="47" spans="1:9">
      <c r="B47" s="3"/>
      <c r="C47" s="3"/>
      <c r="D47" s="3"/>
      <c r="E47" s="3"/>
    </row>
    <row r="48" spans="1:9">
      <c r="B48" s="3"/>
      <c r="C48" s="3"/>
      <c r="D48" s="3"/>
      <c r="E48" s="3"/>
    </row>
  </sheetData>
  <mergeCells count="28">
    <mergeCell ref="C22:F22"/>
    <mergeCell ref="F2:I2"/>
    <mergeCell ref="B11:C11"/>
    <mergeCell ref="B12:C12"/>
    <mergeCell ref="B13:C13"/>
    <mergeCell ref="B14:C14"/>
    <mergeCell ref="C17:F17"/>
    <mergeCell ref="C18:F18"/>
    <mergeCell ref="C19:F19"/>
    <mergeCell ref="C20:F20"/>
    <mergeCell ref="C21:F21"/>
    <mergeCell ref="G35:H35"/>
    <mergeCell ref="C23:F23"/>
    <mergeCell ref="C24:F24"/>
    <mergeCell ref="C25:F25"/>
    <mergeCell ref="C26:F26"/>
    <mergeCell ref="C27:F27"/>
    <mergeCell ref="C28:F28"/>
    <mergeCell ref="C29:F29"/>
    <mergeCell ref="C30:F30"/>
    <mergeCell ref="C31:F31"/>
    <mergeCell ref="C32:F32"/>
    <mergeCell ref="C33:F33"/>
    <mergeCell ref="G36:H36"/>
    <mergeCell ref="B39:C39"/>
    <mergeCell ref="D39:E39"/>
    <mergeCell ref="B40:C40"/>
    <mergeCell ref="D40:E40"/>
  </mergeCells>
  <pageMargins left="0.19685039370078741" right="0.19685039370078741" top="0.19685039370078741" bottom="0.19685039370078741" header="0.31496062992125984" footer="0.31496062992125984"/>
  <pageSetup paperSize="9" orientation="portrait" r:id="rId1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'Base données'!$G$2:$G$31</xm:f>
          </x14:formula1>
          <xm:sqref>G13</xm:sqref>
        </x14:dataValidation>
        <x14:dataValidation type="list" allowBlank="1" showInputMessage="1" showErrorMessage="1">
          <x14:formula1>
            <xm:f>'Base données'!$F$2:$F$31</xm:f>
          </x14:formula1>
          <xm:sqref>F13</xm:sqref>
        </x14:dataValidation>
        <x14:dataValidation type="list" allowBlank="1" showInputMessage="1" showErrorMessage="1">
          <x14:formula1>
            <xm:f>'Base données'!$D$2:$D$31</xm:f>
          </x14:formula1>
          <xm:sqref>F12</xm:sqref>
        </x14:dataValidation>
        <x14:dataValidation type="list" allowBlank="1" showInputMessage="1" showErrorMessage="1">
          <x14:formula1>
            <xm:f>'Base données'!$C$2:$C$31</xm:f>
          </x14:formula1>
          <xm:sqref>F11</xm:sqref>
        </x14:dataValidation>
        <x14:dataValidation type="list" allowBlank="1" showInputMessage="1" showErrorMessage="1">
          <x14:formula1>
            <xm:f>'Base données'!$B$2:$B$31</xm:f>
          </x14:formula1>
          <xm:sqref>F10</xm:sqref>
        </x14:dataValidation>
        <x14:dataValidation type="list" allowBlank="1" showInputMessage="1" showErrorMessage="1">
          <x14:formula1>
            <xm:f>'Base données'!$A$2:$A$31</xm:f>
          </x14:formula1>
          <xm:sqref>F4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2:I48"/>
  <sheetViews>
    <sheetView workbookViewId="0"/>
  </sheetViews>
  <sheetFormatPr baseColWidth="10" defaultRowHeight="15"/>
  <cols>
    <col min="1" max="4" width="11.28515625" customWidth="1"/>
    <col min="5" max="5" width="10.7109375" customWidth="1"/>
    <col min="6" max="7" width="11.28515625" customWidth="1"/>
    <col min="8" max="8" width="11.85546875" customWidth="1"/>
  </cols>
  <sheetData>
    <row r="2" spans="1:9" ht="21">
      <c r="F2" s="121" t="s">
        <v>57</v>
      </c>
      <c r="G2" s="122"/>
      <c r="H2" s="122"/>
      <c r="I2" s="122"/>
    </row>
    <row r="3" spans="1:9">
      <c r="F3" s="24" t="s">
        <v>6</v>
      </c>
      <c r="G3" s="24" t="s">
        <v>5</v>
      </c>
      <c r="H3" s="24"/>
      <c r="I3" s="24"/>
    </row>
    <row r="4" spans="1:9" ht="18.75" customHeight="1">
      <c r="F4" s="8" t="s">
        <v>75</v>
      </c>
      <c r="G4" s="9">
        <v>42571</v>
      </c>
      <c r="H4" s="8"/>
      <c r="I4" s="9"/>
    </row>
    <row r="7" spans="1:9" ht="18.75">
      <c r="A7" s="123" t="s">
        <v>58</v>
      </c>
      <c r="B7" s="123"/>
    </row>
    <row r="8" spans="1:9" ht="18.75">
      <c r="C8" s="7"/>
    </row>
    <row r="10" spans="1:9" ht="21">
      <c r="F10" s="45" t="s">
        <v>76</v>
      </c>
      <c r="G10" s="14"/>
      <c r="H10" s="15"/>
      <c r="I10" s="2"/>
    </row>
    <row r="11" spans="1:9" ht="21">
      <c r="A11" s="107" t="s">
        <v>36</v>
      </c>
      <c r="B11" s="107"/>
      <c r="F11" s="26" t="s">
        <v>77</v>
      </c>
      <c r="G11" s="27"/>
      <c r="H11" s="28"/>
      <c r="I11" s="2"/>
    </row>
    <row r="12" spans="1:9" ht="21">
      <c r="A12" s="108" t="str">
        <f>Factures!B12</f>
        <v>38212/JPD/GA</v>
      </c>
      <c r="B12" s="108"/>
      <c r="F12" s="26" t="s">
        <v>78</v>
      </c>
      <c r="G12" s="27"/>
      <c r="H12" s="28"/>
      <c r="I12" s="2"/>
    </row>
    <row r="13" spans="1:9" ht="21">
      <c r="A13" s="107" t="s">
        <v>24</v>
      </c>
      <c r="B13" s="107"/>
      <c r="F13" s="31" t="s">
        <v>79</v>
      </c>
      <c r="G13" s="1"/>
      <c r="H13" s="28"/>
      <c r="I13" s="2"/>
    </row>
    <row r="14" spans="1:9" ht="21">
      <c r="A14" s="108" t="s">
        <v>85</v>
      </c>
      <c r="B14" s="108"/>
      <c r="F14" s="72">
        <v>84100</v>
      </c>
      <c r="G14" s="29" t="s">
        <v>80</v>
      </c>
      <c r="H14" s="30"/>
      <c r="I14" s="1"/>
    </row>
    <row r="15" spans="1:9">
      <c r="G15" s="1"/>
      <c r="H15" s="1"/>
      <c r="I15" s="1"/>
    </row>
    <row r="17" spans="1:9" ht="24.75" customHeight="1">
      <c r="A17" s="118" t="s">
        <v>4</v>
      </c>
      <c r="B17" s="119"/>
      <c r="C17" s="119" t="s">
        <v>0</v>
      </c>
      <c r="D17" s="119"/>
      <c r="E17" s="119"/>
      <c r="F17" s="120"/>
      <c r="G17" s="12" t="s">
        <v>59</v>
      </c>
      <c r="H17" s="12" t="s">
        <v>60</v>
      </c>
      <c r="I17" s="12" t="s">
        <v>61</v>
      </c>
    </row>
    <row r="18" spans="1:9">
      <c r="A18" s="89" t="s">
        <v>81</v>
      </c>
      <c r="B18" s="91"/>
      <c r="C18" s="89" t="s">
        <v>82</v>
      </c>
      <c r="D18" s="90"/>
      <c r="E18" s="90"/>
      <c r="F18" s="91"/>
      <c r="G18" s="46">
        <v>1</v>
      </c>
      <c r="H18" s="59">
        <v>1</v>
      </c>
      <c r="I18" s="60">
        <v>0</v>
      </c>
    </row>
    <row r="19" spans="1:9">
      <c r="A19" s="98"/>
      <c r="B19" s="100"/>
      <c r="C19" s="98" t="s">
        <v>83</v>
      </c>
      <c r="D19" s="99"/>
      <c r="E19" s="99"/>
      <c r="F19" s="100"/>
      <c r="G19" s="48"/>
      <c r="H19" s="61"/>
      <c r="I19" s="62"/>
    </row>
    <row r="20" spans="1:9">
      <c r="A20" s="95"/>
      <c r="B20" s="97"/>
      <c r="C20" s="95" t="s">
        <v>84</v>
      </c>
      <c r="D20" s="96"/>
      <c r="E20" s="96"/>
      <c r="F20" s="97"/>
      <c r="G20" s="50"/>
      <c r="H20" s="63"/>
      <c r="I20" s="64"/>
    </row>
    <row r="21" spans="1:9">
      <c r="A21" s="98"/>
      <c r="B21" s="99"/>
      <c r="C21" s="98"/>
      <c r="D21" s="99"/>
      <c r="E21" s="99"/>
      <c r="F21" s="100"/>
      <c r="G21" s="48"/>
      <c r="H21" s="61"/>
      <c r="I21" s="62"/>
    </row>
    <row r="22" spans="1:9">
      <c r="A22" s="95"/>
      <c r="B22" s="96"/>
      <c r="C22" s="95" t="s">
        <v>63</v>
      </c>
      <c r="D22" s="96"/>
      <c r="E22" s="96"/>
      <c r="F22" s="97"/>
      <c r="G22" s="50"/>
      <c r="H22" s="63"/>
      <c r="I22" s="64"/>
    </row>
    <row r="23" spans="1:9">
      <c r="A23" s="98"/>
      <c r="B23" s="99"/>
      <c r="C23" s="98"/>
      <c r="D23" s="99"/>
      <c r="E23" s="99"/>
      <c r="F23" s="100"/>
      <c r="G23" s="48"/>
      <c r="H23" s="61"/>
      <c r="I23" s="62"/>
    </row>
    <row r="24" spans="1:9">
      <c r="A24" s="95"/>
      <c r="B24" s="96"/>
      <c r="C24" s="95"/>
      <c r="D24" s="96"/>
      <c r="E24" s="96"/>
      <c r="F24" s="97"/>
      <c r="G24" s="50"/>
      <c r="H24" s="63"/>
      <c r="I24" s="64"/>
    </row>
    <row r="25" spans="1:9">
      <c r="A25" s="98"/>
      <c r="B25" s="99"/>
      <c r="C25" s="98"/>
      <c r="D25" s="99"/>
      <c r="E25" s="99"/>
      <c r="F25" s="100"/>
      <c r="G25" s="48"/>
      <c r="H25" s="61"/>
      <c r="I25" s="65"/>
    </row>
    <row r="26" spans="1:9">
      <c r="A26" s="95"/>
      <c r="B26" s="96"/>
      <c r="C26" s="66"/>
      <c r="D26" s="67"/>
      <c r="E26" s="67"/>
      <c r="F26" s="68"/>
      <c r="G26" s="50"/>
      <c r="H26" s="63"/>
      <c r="I26" s="69"/>
    </row>
    <row r="27" spans="1:9">
      <c r="A27" s="98"/>
      <c r="B27" s="99"/>
      <c r="C27" s="98"/>
      <c r="D27" s="99"/>
      <c r="E27" s="99"/>
      <c r="F27" s="100"/>
      <c r="G27" s="48"/>
      <c r="H27" s="61"/>
      <c r="I27" s="65"/>
    </row>
    <row r="28" spans="1:9">
      <c r="A28" s="95"/>
      <c r="B28" s="96"/>
      <c r="C28" s="66"/>
      <c r="D28" s="67"/>
      <c r="E28" s="67"/>
      <c r="F28" s="68"/>
      <c r="G28" s="50"/>
      <c r="H28" s="63"/>
      <c r="I28" s="69"/>
    </row>
    <row r="29" spans="1:9">
      <c r="A29" s="98"/>
      <c r="B29" s="99"/>
      <c r="C29" s="98"/>
      <c r="D29" s="99"/>
      <c r="E29" s="99"/>
      <c r="F29" s="100"/>
      <c r="G29" s="48"/>
      <c r="H29" s="61"/>
      <c r="I29" s="65"/>
    </row>
    <row r="30" spans="1:9">
      <c r="A30" s="95"/>
      <c r="B30" s="96"/>
      <c r="C30" s="66"/>
      <c r="D30" s="67"/>
      <c r="E30" s="67"/>
      <c r="F30" s="68"/>
      <c r="G30" s="50"/>
      <c r="H30" s="63"/>
      <c r="I30" s="69"/>
    </row>
    <row r="31" spans="1:9">
      <c r="A31" s="98"/>
      <c r="B31" s="99"/>
      <c r="C31" s="98"/>
      <c r="D31" s="99"/>
      <c r="E31" s="99"/>
      <c r="F31" s="100"/>
      <c r="G31" s="48"/>
      <c r="H31" s="61"/>
      <c r="I31" s="65"/>
    </row>
    <row r="32" spans="1:9">
      <c r="A32" s="95"/>
      <c r="B32" s="96"/>
      <c r="C32" s="66"/>
      <c r="D32" s="67"/>
      <c r="E32" s="67"/>
      <c r="F32" s="68"/>
      <c r="G32" s="50"/>
      <c r="H32" s="63"/>
      <c r="I32" s="69"/>
    </row>
    <row r="33" spans="1:9">
      <c r="A33" s="114"/>
      <c r="B33" s="115"/>
      <c r="C33" s="114"/>
      <c r="D33" s="115"/>
      <c r="E33" s="115"/>
      <c r="F33" s="116"/>
      <c r="G33" s="52"/>
      <c r="H33" s="70"/>
      <c r="I33" s="71"/>
    </row>
    <row r="36" spans="1:9" ht="18" customHeight="1"/>
    <row r="38" spans="1:9" s="3" customFormat="1" ht="27" customHeight="1">
      <c r="A38"/>
      <c r="B38"/>
      <c r="C38"/>
      <c r="D38"/>
      <c r="E38"/>
      <c r="F38"/>
      <c r="G38"/>
      <c r="H38"/>
    </row>
    <row r="39" spans="1:9" ht="27" customHeight="1"/>
    <row r="42" spans="1:9">
      <c r="A42" s="3"/>
      <c r="B42" s="3"/>
      <c r="C42" s="3"/>
      <c r="D42" s="3"/>
      <c r="E42" s="3"/>
    </row>
    <row r="43" spans="1:9">
      <c r="A43" s="3"/>
      <c r="B43" s="3"/>
      <c r="C43" s="3"/>
      <c r="D43" s="3"/>
      <c r="E43" s="3"/>
    </row>
    <row r="44" spans="1:9">
      <c r="A44" s="3"/>
      <c r="B44" s="3"/>
      <c r="C44" s="3"/>
      <c r="D44" s="3"/>
      <c r="E44" s="3"/>
    </row>
    <row r="45" spans="1:9">
      <c r="A45" s="3"/>
      <c r="B45" s="3"/>
      <c r="C45" s="3"/>
      <c r="D45" s="3"/>
      <c r="E45" s="3"/>
    </row>
    <row r="46" spans="1:9">
      <c r="A46" s="3"/>
      <c r="B46" s="3"/>
      <c r="C46" s="3"/>
      <c r="D46" s="3"/>
      <c r="E46" s="3"/>
    </row>
    <row r="47" spans="1:9">
      <c r="A47" s="3"/>
      <c r="B47" s="3"/>
      <c r="C47" s="3"/>
      <c r="D47" s="3"/>
      <c r="E47" s="3"/>
    </row>
    <row r="48" spans="1:9">
      <c r="A48" s="3"/>
      <c r="B48" s="3"/>
      <c r="C48" s="3"/>
      <c r="D48" s="3"/>
      <c r="E48" s="3"/>
    </row>
  </sheetData>
  <mergeCells count="36">
    <mergeCell ref="A14:B14"/>
    <mergeCell ref="F2:I2"/>
    <mergeCell ref="A7:B7"/>
    <mergeCell ref="A11:B11"/>
    <mergeCell ref="A12:B12"/>
    <mergeCell ref="A13:B13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A27:B27"/>
    <mergeCell ref="C27:F27"/>
    <mergeCell ref="A28:B28"/>
    <mergeCell ref="A29:B29"/>
    <mergeCell ref="C29:F29"/>
    <mergeCell ref="A30:B30"/>
    <mergeCell ref="A31:B31"/>
    <mergeCell ref="C31:F31"/>
    <mergeCell ref="A32:B32"/>
    <mergeCell ref="A33:B33"/>
    <mergeCell ref="C33:F33"/>
  </mergeCells>
  <pageMargins left="0" right="0" top="0" bottom="0.74803149606299213" header="0.31496062992125984" footer="0"/>
  <pageSetup paperSize="9" orientation="portrait" r:id="rId1"/>
  <headerFooter>
    <oddFooter>&amp;C&amp;9Traçabilis  -  344, Grande rue  01700 MIRIBEL   Tél. 04.78.55.59.17    Fax. 0950.37.31.75   contact@tracabilis.com
RCS Bourg en Bresse 537 394 348 RM01  -  TVA intracommunautaire FR85537394348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'Base données'!$B$2:$B$31</xm:f>
          </x14:formula1>
          <xm:sqref>F10</xm:sqref>
        </x14:dataValidation>
        <x14:dataValidation type="list" allowBlank="1" showInputMessage="1" showErrorMessage="1">
          <x14:formula1>
            <xm:f>'Base données'!$A$2:$A$31</xm:f>
          </x14:formula1>
          <xm:sqref>F4</xm:sqref>
        </x14:dataValidation>
        <x14:dataValidation type="list" allowBlank="1" showInputMessage="1" showErrorMessage="1">
          <x14:formula1>
            <xm:f>'Base données'!$C$2:$C$31</xm:f>
          </x14:formula1>
          <xm:sqref>F11</xm:sqref>
        </x14:dataValidation>
        <x14:dataValidation type="list" allowBlank="1" showInputMessage="1" showErrorMessage="1">
          <x14:formula1>
            <xm:f>'Base données'!$D$2:$D$31</xm:f>
          </x14:formula1>
          <xm:sqref>F12</xm:sqref>
        </x14:dataValidation>
        <x14:dataValidation type="list" allowBlank="1" showInputMessage="1" showErrorMessage="1">
          <x14:formula1>
            <xm:f>'Base données'!$E$2:$E$31</xm:f>
          </x14:formula1>
          <xm:sqref>F13</xm:sqref>
        </x14:dataValidation>
        <x14:dataValidation type="list" allowBlank="1" showInputMessage="1" showErrorMessage="1">
          <x14:formula1>
            <xm:f>'Base données'!$F$2:$F$31</xm:f>
          </x14:formula1>
          <xm:sqref>F14</xm:sqref>
        </x14:dataValidation>
        <x14:dataValidation type="list" allowBlank="1" showInputMessage="1" showErrorMessage="1">
          <x14:formula1>
            <xm:f>'Base données'!$G$2:$G$31</xm:f>
          </x14:formula1>
          <xm:sqref>G14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G40"/>
  <sheetViews>
    <sheetView workbookViewId="0">
      <selection activeCell="B33" sqref="B33:F40"/>
    </sheetView>
  </sheetViews>
  <sheetFormatPr baseColWidth="10" defaultRowHeight="15"/>
  <cols>
    <col min="1" max="1" width="17.85546875" customWidth="1"/>
    <col min="2" max="2" width="27.85546875" customWidth="1"/>
    <col min="3" max="3" width="26" customWidth="1"/>
    <col min="4" max="4" width="29.7109375" customWidth="1"/>
    <col min="5" max="5" width="22" customWidth="1"/>
    <col min="6" max="6" width="26.42578125" style="3" bestFit="1" customWidth="1"/>
    <col min="7" max="7" width="18.28515625" bestFit="1" customWidth="1"/>
  </cols>
  <sheetData>
    <row r="1" spans="1:7">
      <c r="A1" s="126" t="s">
        <v>6</v>
      </c>
      <c r="B1" s="126" t="s">
        <v>37</v>
      </c>
      <c r="C1" s="126" t="s">
        <v>38</v>
      </c>
      <c r="D1" s="126" t="s">
        <v>39</v>
      </c>
      <c r="E1" s="126"/>
      <c r="F1" s="127" t="s">
        <v>40</v>
      </c>
      <c r="G1" s="126" t="s">
        <v>41</v>
      </c>
    </row>
    <row r="2" spans="1:7">
      <c r="A2" s="128" t="s">
        <v>87</v>
      </c>
      <c r="B2" s="129" t="s">
        <v>86</v>
      </c>
      <c r="C2" s="129" t="s">
        <v>92</v>
      </c>
      <c r="D2" s="129" t="s">
        <v>93</v>
      </c>
      <c r="E2" s="129"/>
      <c r="F2" s="130">
        <v>77000</v>
      </c>
      <c r="G2" s="129" t="s">
        <v>42</v>
      </c>
    </row>
    <row r="3" spans="1:7">
      <c r="A3" s="128" t="s">
        <v>88</v>
      </c>
      <c r="B3" s="129" t="s">
        <v>89</v>
      </c>
      <c r="C3" s="129" t="s">
        <v>43</v>
      </c>
      <c r="D3" s="129"/>
      <c r="E3" s="129"/>
      <c r="F3" s="130">
        <v>72140</v>
      </c>
      <c r="G3" s="129" t="s">
        <v>45</v>
      </c>
    </row>
    <row r="4" spans="1:7">
      <c r="A4" s="128" t="s">
        <v>90</v>
      </c>
      <c r="B4" s="128" t="s">
        <v>91</v>
      </c>
      <c r="C4" s="129" t="s">
        <v>44</v>
      </c>
      <c r="D4" s="128" t="s">
        <v>94</v>
      </c>
      <c r="E4" s="128" t="s">
        <v>95</v>
      </c>
      <c r="F4" s="130">
        <v>87500</v>
      </c>
      <c r="G4" s="128" t="s">
        <v>96</v>
      </c>
    </row>
    <row r="5" spans="1:7">
      <c r="A5" s="128"/>
      <c r="B5" s="128" t="s">
        <v>91</v>
      </c>
      <c r="C5" s="128"/>
      <c r="D5" s="128" t="s">
        <v>49</v>
      </c>
      <c r="E5" s="128" t="s">
        <v>50</v>
      </c>
      <c r="F5" s="130">
        <v>85200</v>
      </c>
      <c r="G5" s="128" t="s">
        <v>97</v>
      </c>
    </row>
    <row r="6" spans="1:7">
      <c r="A6" s="128"/>
      <c r="B6" s="128" t="s">
        <v>91</v>
      </c>
      <c r="C6" s="129"/>
      <c r="D6" s="128" t="s">
        <v>99</v>
      </c>
      <c r="E6" s="128" t="s">
        <v>98</v>
      </c>
      <c r="F6" s="130">
        <v>1700</v>
      </c>
      <c r="G6" s="128" t="s">
        <v>100</v>
      </c>
    </row>
    <row r="7" spans="1:7">
      <c r="A7" s="128" t="s">
        <v>62</v>
      </c>
      <c r="B7" s="128" t="s">
        <v>101</v>
      </c>
      <c r="C7" s="128" t="s">
        <v>102</v>
      </c>
      <c r="D7" s="128" t="s">
        <v>103</v>
      </c>
      <c r="E7" s="128"/>
      <c r="F7" s="130">
        <v>20780</v>
      </c>
      <c r="G7" s="128" t="s">
        <v>104</v>
      </c>
    </row>
    <row r="8" spans="1:7">
      <c r="A8" s="128" t="s">
        <v>105</v>
      </c>
      <c r="B8" s="128"/>
      <c r="C8" s="129"/>
      <c r="D8" s="128"/>
      <c r="E8" s="128"/>
      <c r="F8" s="130"/>
      <c r="G8" s="128"/>
    </row>
    <row r="9" spans="1:7">
      <c r="A9" s="128" t="s">
        <v>106</v>
      </c>
      <c r="B9" s="128"/>
      <c r="C9" s="129"/>
      <c r="D9" s="128"/>
      <c r="E9" s="128"/>
      <c r="F9" s="130"/>
      <c r="G9" s="128"/>
    </row>
    <row r="10" spans="1:7">
      <c r="A10" s="128" t="s">
        <v>107</v>
      </c>
      <c r="B10" s="128"/>
      <c r="C10" s="129"/>
      <c r="D10" s="128"/>
      <c r="E10" s="128"/>
      <c r="F10" s="130"/>
      <c r="G10" s="128"/>
    </row>
    <row r="11" spans="1:7">
      <c r="A11" s="128" t="s">
        <v>108</v>
      </c>
      <c r="B11" s="128"/>
      <c r="C11" s="129"/>
      <c r="D11" s="128"/>
      <c r="E11" s="128"/>
      <c r="F11" s="130"/>
      <c r="G11" s="128"/>
    </row>
    <row r="12" spans="1:7">
      <c r="A12" s="128" t="s">
        <v>109</v>
      </c>
      <c r="B12" s="128"/>
      <c r="C12" s="129"/>
      <c r="D12" s="128"/>
      <c r="E12" s="128"/>
      <c r="F12" s="130"/>
      <c r="G12" s="128"/>
    </row>
    <row r="13" spans="1:7">
      <c r="A13" s="128" t="s">
        <v>110</v>
      </c>
      <c r="B13" s="128"/>
      <c r="C13" s="129"/>
      <c r="D13" s="128"/>
      <c r="E13" s="128"/>
      <c r="F13" s="130"/>
      <c r="G13" s="128"/>
    </row>
    <row r="14" spans="1:7">
      <c r="A14" s="128" t="s">
        <v>111</v>
      </c>
      <c r="B14" s="128"/>
      <c r="C14" s="129"/>
      <c r="D14" s="128"/>
      <c r="E14" s="128"/>
      <c r="F14" s="130"/>
      <c r="G14" s="128"/>
    </row>
    <row r="15" spans="1:7">
      <c r="A15" s="128" t="s">
        <v>112</v>
      </c>
      <c r="B15" s="128"/>
      <c r="C15" s="129"/>
      <c r="D15" s="128"/>
      <c r="E15" s="128"/>
      <c r="F15" s="130"/>
      <c r="G15" s="128"/>
    </row>
    <row r="16" spans="1:7">
      <c r="A16" s="128" t="s">
        <v>113</v>
      </c>
      <c r="B16" s="128"/>
      <c r="C16" s="129"/>
      <c r="D16" s="128"/>
      <c r="E16" s="128"/>
      <c r="F16" s="130"/>
      <c r="G16" s="128"/>
    </row>
    <row r="17" spans="1:7">
      <c r="A17" s="128" t="s">
        <v>114</v>
      </c>
      <c r="B17" s="128"/>
      <c r="C17" s="129"/>
      <c r="D17" s="128"/>
      <c r="E17" s="128"/>
      <c r="F17" s="130"/>
      <c r="G17" s="128"/>
    </row>
    <row r="18" spans="1:7">
      <c r="A18" s="128" t="s">
        <v>10</v>
      </c>
      <c r="B18" s="128"/>
      <c r="C18" s="128"/>
      <c r="D18" s="128"/>
      <c r="E18" s="128"/>
      <c r="F18" s="130"/>
      <c r="G18" s="128"/>
    </row>
    <row r="19" spans="1:7">
      <c r="A19" s="128" t="s">
        <v>11</v>
      </c>
      <c r="B19" s="128"/>
      <c r="C19" s="128"/>
      <c r="D19" s="128"/>
      <c r="E19" s="128"/>
      <c r="F19" s="130"/>
      <c r="G19" s="128"/>
    </row>
    <row r="20" spans="1:7">
      <c r="A20" s="128" t="s">
        <v>12</v>
      </c>
      <c r="B20" s="128"/>
      <c r="C20" s="128"/>
      <c r="D20" s="128"/>
      <c r="E20" s="128"/>
      <c r="F20" s="130"/>
      <c r="G20" s="128"/>
    </row>
    <row r="21" spans="1:7">
      <c r="A21" s="128" t="s">
        <v>13</v>
      </c>
      <c r="B21" s="128"/>
      <c r="C21" s="128"/>
      <c r="D21" s="128"/>
      <c r="E21" s="128"/>
      <c r="F21" s="130"/>
      <c r="G21" s="128"/>
    </row>
    <row r="22" spans="1:7">
      <c r="A22" s="128" t="s">
        <v>14</v>
      </c>
      <c r="B22" s="128"/>
      <c r="C22" s="128"/>
      <c r="D22" s="128"/>
      <c r="E22" s="128"/>
      <c r="F22" s="130"/>
      <c r="G22" s="128"/>
    </row>
    <row r="23" spans="1:7">
      <c r="A23" s="128" t="s">
        <v>15</v>
      </c>
      <c r="B23" s="128"/>
      <c r="C23" s="128"/>
      <c r="D23" s="128"/>
      <c r="E23" s="128"/>
      <c r="F23" s="130"/>
      <c r="G23" s="128"/>
    </row>
    <row r="24" spans="1:7">
      <c r="A24" s="128" t="s">
        <v>16</v>
      </c>
      <c r="B24" s="128"/>
      <c r="C24" s="128"/>
      <c r="D24" s="128"/>
      <c r="E24" s="128"/>
      <c r="F24" s="130"/>
      <c r="G24" s="128"/>
    </row>
    <row r="25" spans="1:7">
      <c r="A25" s="128" t="s">
        <v>17</v>
      </c>
      <c r="B25" s="128"/>
      <c r="C25" s="128"/>
      <c r="D25" s="128"/>
      <c r="E25" s="128"/>
      <c r="F25" s="130"/>
      <c r="G25" s="128"/>
    </row>
    <row r="26" spans="1:7">
      <c r="A26" s="128" t="s">
        <v>18</v>
      </c>
      <c r="B26" s="128"/>
      <c r="C26" s="128"/>
      <c r="D26" s="128"/>
      <c r="E26" s="128"/>
      <c r="F26" s="130"/>
      <c r="G26" s="128"/>
    </row>
    <row r="27" spans="1:7">
      <c r="A27" s="128" t="s">
        <v>19</v>
      </c>
      <c r="B27" s="128"/>
      <c r="C27" s="128"/>
      <c r="D27" s="128"/>
      <c r="E27" s="128"/>
      <c r="F27" s="130"/>
      <c r="G27" s="128"/>
    </row>
    <row r="28" spans="1:7">
      <c r="A28" s="128" t="s">
        <v>20</v>
      </c>
      <c r="B28" s="128"/>
      <c r="C28" s="128"/>
      <c r="D28" s="128"/>
      <c r="E28" s="128"/>
      <c r="F28" s="130"/>
      <c r="G28" s="128"/>
    </row>
    <row r="29" spans="1:7">
      <c r="A29" s="128" t="s">
        <v>21</v>
      </c>
      <c r="B29" s="128"/>
      <c r="C29" s="128"/>
      <c r="D29" s="128"/>
      <c r="E29" s="128"/>
      <c r="F29" s="130"/>
      <c r="G29" s="128"/>
    </row>
    <row r="30" spans="1:7">
      <c r="A30" s="128" t="s">
        <v>22</v>
      </c>
      <c r="B30" s="128"/>
      <c r="C30" s="128"/>
      <c r="D30" s="128"/>
      <c r="E30" s="128"/>
      <c r="F30" s="130"/>
      <c r="G30" s="128"/>
    </row>
    <row r="31" spans="1:7">
      <c r="A31" s="128" t="s">
        <v>23</v>
      </c>
      <c r="B31" s="128"/>
      <c r="C31" s="128"/>
      <c r="D31" s="128"/>
      <c r="E31" s="128"/>
      <c r="F31" s="130"/>
      <c r="G31" s="128"/>
    </row>
    <row r="33" spans="2:6">
      <c r="B33" s="131" t="s">
        <v>128</v>
      </c>
      <c r="C33" s="131"/>
      <c r="D33" s="131"/>
      <c r="E33" s="131"/>
      <c r="F33" s="132"/>
    </row>
    <row r="34" spans="2:6">
      <c r="B34" s="131" t="s">
        <v>116</v>
      </c>
      <c r="C34" s="131"/>
      <c r="D34" s="131"/>
      <c r="E34" s="131"/>
      <c r="F34" s="132"/>
    </row>
    <row r="35" spans="2:6">
      <c r="B35" s="131"/>
      <c r="C35" s="131"/>
      <c r="D35" s="131"/>
      <c r="E35" s="133" t="s">
        <v>117</v>
      </c>
      <c r="F35" s="134" t="s">
        <v>118</v>
      </c>
    </row>
    <row r="36" spans="2:6">
      <c r="B36" s="131"/>
      <c r="C36" s="131"/>
      <c r="D36" s="131"/>
      <c r="E36" s="133" t="s">
        <v>119</v>
      </c>
      <c r="F36" s="134" t="s">
        <v>120</v>
      </c>
    </row>
    <row r="37" spans="2:6">
      <c r="B37" s="131"/>
      <c r="C37" s="131"/>
      <c r="D37" s="131"/>
      <c r="E37" s="133" t="s">
        <v>121</v>
      </c>
      <c r="F37" s="134" t="s">
        <v>122</v>
      </c>
    </row>
    <row r="38" spans="2:6">
      <c r="B38" s="131"/>
      <c r="C38" s="131"/>
      <c r="D38" s="131"/>
      <c r="E38" s="133" t="s">
        <v>123</v>
      </c>
      <c r="F38" s="134" t="s">
        <v>124</v>
      </c>
    </row>
    <row r="39" spans="2:6">
      <c r="B39" s="131"/>
      <c r="C39" s="131"/>
      <c r="D39" s="131"/>
      <c r="E39" s="133" t="s">
        <v>125</v>
      </c>
      <c r="F39" s="134" t="s">
        <v>126</v>
      </c>
    </row>
    <row r="40" spans="2:6">
      <c r="B40" s="131"/>
      <c r="C40" s="131"/>
      <c r="D40" s="131"/>
      <c r="E40" s="133" t="s">
        <v>41</v>
      </c>
      <c r="F40" s="134" t="s">
        <v>127</v>
      </c>
    </row>
  </sheetData>
  <dataValidations count="1">
    <dataValidation type="list" allowBlank="1" showInputMessage="1" showErrorMessage="1" sqref="C33">
      <formula1>$A$1:$A$31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Factures</vt:lpstr>
      <vt:lpstr>Devis</vt:lpstr>
      <vt:lpstr>BL</vt:lpstr>
      <vt:lpstr>Base données</vt:lpstr>
      <vt:lpstr>Feuil1</vt:lpstr>
      <vt:lpstr>Adresse_1</vt:lpstr>
      <vt:lpstr>Adresse_2</vt:lpstr>
      <vt:lpstr>Code_client</vt:lpstr>
      <vt:lpstr>Code_postal</vt:lpstr>
      <vt:lpstr>Nom_client</vt:lpstr>
      <vt:lpstr>Ville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jad-imprim</dc:creator>
  <cp:lastModifiedBy>WhyNotMe-PM</cp:lastModifiedBy>
  <cp:lastPrinted>2016-07-21T09:25:15Z</cp:lastPrinted>
  <dcterms:created xsi:type="dcterms:W3CDTF">2011-07-03T04:37:02Z</dcterms:created>
  <dcterms:modified xsi:type="dcterms:W3CDTF">2016-07-21T19:32:20Z</dcterms:modified>
</cp:coreProperties>
</file>