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hidePivotFieldList="1"/>
  <bookViews>
    <workbookView xWindow="-15" yWindow="-15" windowWidth="28860" windowHeight="7920" activeTab="2"/>
  </bookViews>
  <sheets>
    <sheet name="Synthèse" sheetId="3" r:id="rId1"/>
    <sheet name="S26" sheetId="2" r:id="rId2"/>
    <sheet name="S26 (2)" sheetId="4" r:id="rId3"/>
  </sheets>
  <externalReferences>
    <externalReference r:id="rId4"/>
  </externalReferences>
  <definedNames>
    <definedName name="semaine14.">[1]S15!$Q$57:$T$59</definedName>
  </definedNames>
  <calcPr calcId="125725"/>
  <pivotCaches>
    <pivotCache cacheId="31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41" i="4"/>
  <c r="V42"/>
  <c r="V43"/>
  <c r="V44"/>
  <c r="V45"/>
  <c r="V46"/>
  <c r="V47"/>
  <c r="V48"/>
  <c r="V49"/>
  <c r="V50"/>
  <c r="V51"/>
  <c r="V40"/>
  <c r="B9" i="3"/>
  <c r="B10"/>
  <c r="B6"/>
  <c r="B8"/>
  <c r="B7"/>
  <c r="B5"/>
  <c r="B4"/>
  <c r="E10"/>
  <c r="E7"/>
  <c r="E8"/>
  <c r="E6"/>
  <c r="E5"/>
  <c r="E4"/>
  <c r="E9"/>
  <c r="I10" l="1"/>
  <c r="I9"/>
  <c r="K9"/>
  <c r="I7"/>
  <c r="K7"/>
  <c r="I5"/>
  <c r="I6"/>
  <c r="K5"/>
  <c r="K6"/>
  <c r="J7"/>
  <c r="J10"/>
  <c r="J9"/>
  <c r="J6"/>
  <c r="J5"/>
  <c r="J4"/>
  <c r="K10" l="1"/>
  <c r="I8"/>
  <c r="K8"/>
  <c r="J8"/>
  <c r="K4" l="1"/>
  <c r="I4"/>
  <c r="F8"/>
  <c r="G8"/>
  <c r="G4"/>
  <c r="H4"/>
  <c r="G5"/>
  <c r="G10"/>
  <c r="F7"/>
  <c r="G7"/>
  <c r="F6"/>
  <c r="G6"/>
  <c r="F4"/>
  <c r="G9"/>
  <c r="F5"/>
  <c r="F9"/>
  <c r="H10"/>
  <c r="H8"/>
  <c r="H9"/>
  <c r="H7"/>
  <c r="H6"/>
  <c r="H5"/>
  <c r="F10"/>
</calcChain>
</file>

<file path=xl/sharedStrings.xml><?xml version="1.0" encoding="utf-8"?>
<sst xmlns="http://schemas.openxmlformats.org/spreadsheetml/2006/main" count="94" uniqueCount="24">
  <si>
    <t>Monitrice</t>
  </si>
  <si>
    <t>Tableau de synthèse</t>
  </si>
  <si>
    <t>Semaine</t>
  </si>
  <si>
    <t>Date</t>
  </si>
  <si>
    <t>Mois</t>
  </si>
  <si>
    <t>SEM</t>
  </si>
  <si>
    <t>Jours</t>
  </si>
  <si>
    <t>CA</t>
  </si>
  <si>
    <t>CIO</t>
  </si>
  <si>
    <t>Taux 1</t>
  </si>
  <si>
    <t>Taux 2</t>
  </si>
  <si>
    <t>Client 1</t>
  </si>
  <si>
    <t>Client 2</t>
  </si>
  <si>
    <t>Client 3</t>
  </si>
  <si>
    <t/>
  </si>
  <si>
    <t>Dates</t>
  </si>
  <si>
    <t>Clients</t>
  </si>
  <si>
    <t>Total général</t>
  </si>
  <si>
    <t>Somme de CA</t>
  </si>
  <si>
    <t>Valeurs</t>
  </si>
  <si>
    <t>Somme de CIO</t>
  </si>
  <si>
    <t>Total Client 1</t>
  </si>
  <si>
    <t>Total Client 2</t>
  </si>
  <si>
    <t>Total Client 3</t>
  </si>
</sst>
</file>

<file path=xl/styles.xml><?xml version="1.0" encoding="utf-8"?>
<styleSheet xmlns="http://schemas.openxmlformats.org/spreadsheetml/2006/main">
  <numFmts count="2">
    <numFmt numFmtId="164" formatCode="&quot;S&quot;0"/>
    <numFmt numFmtId="165" formatCode="d/m;@"/>
  </numFmts>
  <fonts count="11">
    <font>
      <sz val="10"/>
      <name val="Arial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9"/>
      <color theme="1"/>
      <name val="Arial"/>
      <family val="2"/>
    </font>
    <font>
      <sz val="11"/>
      <color theme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3" fontId="5" fillId="4" borderId="2" applyBorder="0">
      <alignment horizontal="center" vertical="center"/>
    </xf>
    <xf numFmtId="0" fontId="7" fillId="2" borderId="0" applyNumberFormat="0" applyBorder="0" applyAlignment="0" applyProtection="0"/>
    <xf numFmtId="0" fontId="1" fillId="0" borderId="0"/>
  </cellStyleXfs>
  <cellXfs count="28">
    <xf numFmtId="0" fontId="0" fillId="0" borderId="0" xfId="0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3" fontId="0" fillId="3" borderId="1" xfId="0" applyNumberFormat="1" applyFill="1" applyBorder="1" applyAlignment="1">
      <alignment horizontal="center"/>
    </xf>
    <xf numFmtId="9" fontId="0" fillId="3" borderId="1" xfId="1" applyFont="1" applyFill="1" applyBorder="1" applyAlignment="1">
      <alignment horizontal="center"/>
    </xf>
    <xf numFmtId="0" fontId="3" fillId="6" borderId="1" xfId="0" applyFont="1" applyFill="1" applyBorder="1"/>
    <xf numFmtId="0" fontId="8" fillId="2" borderId="0" xfId="3" applyFont="1" applyAlignment="1">
      <alignment horizontal="center"/>
    </xf>
    <xf numFmtId="14" fontId="0" fillId="0" borderId="0" xfId="0" applyNumberFormat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8" fillId="2" borderId="0" xfId="3" applyFont="1" applyAlignment="1">
      <alignment horizontal="center"/>
    </xf>
    <xf numFmtId="0" fontId="10" fillId="0" borderId="1" xfId="0" applyNumberFormat="1" applyFont="1" applyBorder="1" applyAlignment="1">
      <alignment horizontal="center"/>
    </xf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3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165" fontId="0" fillId="0" borderId="0" xfId="0" applyNumberFormat="1"/>
  </cellXfs>
  <cellStyles count="5">
    <cellStyle name="Normal" xfId="0" builtinId="0"/>
    <cellStyle name="Normal 2" xfId="4"/>
    <cellStyle name="Pourcentage" xfId="1" builtinId="5"/>
    <cellStyle name="Satisfaisant 2" xfId="3"/>
    <cellStyle name="Style 1" xfId="2"/>
  </cellStyles>
  <dxfs count="20"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166" formatCode="dd/mm/yyyy"/>
      <alignment horizontal="center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13" formatCode="0%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numFmt numFmtId="3" formatCode="#,##0"/>
      <alignment horizontal="center" vertical="bottom" textRotation="0" wrapText="0" indent="0" relativeIndent="255" justifyLastLine="0" shrinkToFit="0" readingOrder="0"/>
    </dxf>
    <dxf>
      <font>
        <b/>
        <sz val="11"/>
        <color theme="1"/>
        <name val="Calibri"/>
      </font>
      <numFmt numFmtId="166" formatCode="dd/mm/yyyy"/>
      <fill>
        <patternFill patternType="solid">
          <fgColor indexed="64"/>
          <bgColor theme="0" tint="-4.9989318521683403E-2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d/m;@"/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textRotation="0" wrapText="0" indent="0" relativeIndent="255" justifyLastLine="0" shrinkToFit="0" readingOrder="0"/>
    </dxf>
    <dxf>
      <alignment horizontal="center" textRotation="0" wrapText="0" indent="0" relativeIndent="255" justifyLastLine="0" shrinkToFit="0" readingOrder="0"/>
    </dxf>
    <dxf>
      <alignment horizontal="center" vertical="center" textRotation="0" wrapText="1" indent="0" relativeIndent="255" justifyLastLine="0" shrinkToFit="0" readingOrder="0"/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s%20Test/PLanning%20des%20chaines_SODRITEX_v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DP"/>
      <sheetName val="Récap_v1"/>
      <sheetName val="15"/>
      <sheetName val="15_v1"/>
      <sheetName val="15_v2"/>
      <sheetName val="S0 (2)"/>
      <sheetName val="S15"/>
      <sheetName val="Par Monitrice"/>
      <sheetName val="S0"/>
      <sheetName val="tcd_Monit"/>
      <sheetName val="Prop"/>
      <sheetName val="Synthè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7">
          <cell r="Q57">
            <v>17113</v>
          </cell>
          <cell r="R57">
            <v>10108</v>
          </cell>
          <cell r="S57">
            <v>0.59066206977151869</v>
          </cell>
          <cell r="T57">
            <v>0.90249999999999997</v>
          </cell>
        </row>
        <row r="58">
          <cell r="Q58">
            <v>15079</v>
          </cell>
          <cell r="R58">
            <v>9500</v>
          </cell>
          <cell r="S58">
            <v>0.63001525300086214</v>
          </cell>
          <cell r="T58">
            <v>1.0416666666666667</v>
          </cell>
        </row>
        <row r="59">
          <cell r="Q59">
            <v>6233</v>
          </cell>
          <cell r="R59">
            <v>2800</v>
          </cell>
          <cell r="S59">
            <v>0.44922188352318304</v>
          </cell>
          <cell r="T59">
            <v>1</v>
          </cell>
        </row>
      </sheetData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51.588228703702" createdVersion="3" refreshedVersion="3" minRefreshableVersion="3" recordCount="12">
  <cacheSource type="worksheet">
    <worksheetSource ref="P39:V51" sheet="S26 (2)"/>
  </cacheSource>
  <cacheFields count="7">
    <cacheField name="Clients" numFmtId="0">
      <sharedItems count="3">
        <s v="Client 1"/>
        <s v="Client 2"/>
        <s v="Client 3"/>
      </sharedItems>
    </cacheField>
    <cacheField name="CA" numFmtId="3">
      <sharedItems containsSemiMixedTypes="0" containsString="0" containsNumber="1" containsInteger="1" minValue="5852" maxValue="17693"/>
    </cacheField>
    <cacheField name="CIO" numFmtId="3">
      <sharedItems containsSemiMixedTypes="0" containsString="0" containsNumber="1" containsInteger="1" minValue="0" maxValue="11088"/>
    </cacheField>
    <cacheField name="Taux 1" numFmtId="9">
      <sharedItems containsSemiMixedTypes="0" containsString="0" containsNumber="1" minValue="0" maxValue="0.70772427098018842"/>
    </cacheField>
    <cacheField name="Taux 2" numFmtId="9">
      <sharedItems containsMixedTypes="1" containsNumber="1" minValue="0.71957671957671954" maxValue="1.0458333333333334"/>
    </cacheField>
    <cacheField name="Dates" numFmtId="165">
      <sharedItems containsSemiMixedTypes="0" containsNonDate="0" containsDate="1" containsString="0" minDate="2016-06-27T00:00:00" maxDate="2016-07-01T00:00:00" count="4">
        <d v="2016-06-27T00:00:00"/>
        <d v="2016-06-28T00:00:00"/>
        <d v="2016-06-29T00:00:00"/>
        <d v="2016-06-30T00:00:00"/>
      </sharedItems>
    </cacheField>
    <cacheField name="Semaine" numFmtId="0">
      <sharedItems containsSemiMixedTypes="0" containsString="0" containsNumber="1" containsInteger="1" minValue="27" maxValue="27" count="1">
        <n v="27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n v="15711"/>
    <n v="11088"/>
    <n v="0.70574756540003813"/>
    <n v="0.99"/>
    <x v="0"/>
    <x v="0"/>
  </r>
  <r>
    <x v="1"/>
    <n v="13477"/>
    <n v="9538"/>
    <n v="0.70772427098018842"/>
    <n v="1.0458333333333334"/>
    <x v="0"/>
    <x v="0"/>
  </r>
  <r>
    <x v="2"/>
    <n v="5852"/>
    <n v="952"/>
    <n v="0.16267942583732056"/>
    <n v="0.85"/>
    <x v="0"/>
    <x v="0"/>
  </r>
  <r>
    <x v="0"/>
    <n v="16923"/>
    <n v="3808"/>
    <n v="0.22501920463274833"/>
    <n v="0.71957671957671954"/>
    <x v="1"/>
    <x v="0"/>
  </r>
  <r>
    <x v="1"/>
    <n v="14313"/>
    <n v="9538"/>
    <n v="0.66638720044714594"/>
    <n v="1.0458333333333334"/>
    <x v="1"/>
    <x v="0"/>
  </r>
  <r>
    <x v="2"/>
    <n v="6255"/>
    <n v="168"/>
    <n v="2.685851318944844E-2"/>
    <s v=""/>
    <x v="1"/>
    <x v="0"/>
  </r>
  <r>
    <x v="0"/>
    <n v="17113"/>
    <n v="0"/>
    <n v="0"/>
    <s v=""/>
    <x v="2"/>
    <x v="0"/>
  </r>
  <r>
    <x v="1"/>
    <n v="15079"/>
    <n v="9500"/>
    <n v="0.63001525300086214"/>
    <n v="1.0416666666666667"/>
    <x v="2"/>
    <x v="0"/>
  </r>
  <r>
    <x v="2"/>
    <n v="6233"/>
    <n v="0"/>
    <n v="0"/>
    <s v=""/>
    <x v="2"/>
    <x v="0"/>
  </r>
  <r>
    <x v="0"/>
    <n v="17693"/>
    <n v="28"/>
    <n v="1.5825467699090035E-3"/>
    <s v=""/>
    <x v="3"/>
    <x v="0"/>
  </r>
  <r>
    <x v="1"/>
    <n v="15227"/>
    <n v="9234"/>
    <n v="0.60642280160241679"/>
    <n v="1.0125"/>
    <x v="3"/>
    <x v="0"/>
  </r>
  <r>
    <x v="2"/>
    <n v="6456"/>
    <n v="1176"/>
    <n v="0.18215613382899629"/>
    <s v=""/>
    <x v="3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Y41:AC58" firstHeaderRow="1" firstDataRow="2" firstDataCol="3"/>
  <pivotFields count="7">
    <pivotField axis="axisRow" compact="0" outline="0" showAll="0">
      <items count="4">
        <item x="0"/>
        <item x="1"/>
        <item x="2"/>
        <item t="default"/>
      </items>
    </pivotField>
    <pivotField dataField="1" compact="0" numFmtId="3" outline="0" showAll="0"/>
    <pivotField dataField="1" compact="0" numFmtId="3" outline="0" showAll="0"/>
    <pivotField compact="0" numFmtId="9" outline="0" showAll="0"/>
    <pivotField compact="0" outline="0" showAll="0"/>
    <pivotField axis="axisRow" compact="0" numFmtId="165" outline="0" showAll="0" defaultSubtotal="0">
      <items count="4">
        <item x="0"/>
        <item x="1"/>
        <item x="2"/>
        <item x="3"/>
      </items>
    </pivotField>
    <pivotField axis="axisRow" compact="0" outline="0" showAll="0">
      <items count="2">
        <item x="0"/>
        <item t="default"/>
      </items>
    </pivotField>
  </pivotFields>
  <rowFields count="3">
    <field x="0"/>
    <field x="5"/>
    <field x="6"/>
  </rowFields>
  <rowItems count="16">
    <i>
      <x/>
      <x/>
      <x/>
    </i>
    <i r="1">
      <x v="1"/>
      <x/>
    </i>
    <i r="1">
      <x v="2"/>
      <x/>
    </i>
    <i r="1">
      <x v="3"/>
      <x/>
    </i>
    <i t="default">
      <x/>
    </i>
    <i>
      <x v="1"/>
      <x/>
      <x/>
    </i>
    <i r="1">
      <x v="1"/>
      <x/>
    </i>
    <i r="1">
      <x v="2"/>
      <x/>
    </i>
    <i r="1">
      <x v="3"/>
      <x/>
    </i>
    <i t="default">
      <x v="1"/>
    </i>
    <i>
      <x v="2"/>
      <x/>
      <x/>
    </i>
    <i r="1">
      <x v="1"/>
      <x/>
    </i>
    <i r="1">
      <x v="2"/>
      <x/>
    </i>
    <i r="1">
      <x v="3"/>
      <x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" fld="1" baseField="0" baseItem="0"/>
    <dataField name="Somme de CIO" fld="2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_de_synthèse" displayName="Tableau_de_synthèse" ref="B3:K10" totalsRowShown="0" headerRowDxfId="11" dataDxfId="10">
  <autoFilter ref="B3:K1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name="Semaine" dataDxfId="9">
      <calculatedColumnFormula>"S"&amp;_xlfn.ISOWEEKNUM(Tableau_de_synthèse[[#This Row],[Date]])</calculatedColumnFormula>
    </tableColumn>
    <tableColumn id="2" name="Date" dataDxfId="8">
      <calculatedColumnFormula>#REF!</calculatedColumnFormula>
    </tableColumn>
    <tableColumn id="10" name="Monitrice" dataDxfId="7"/>
    <tableColumn id="5" name="CA" dataDxfId="0" dataCellStyle="Pourcentage">
      <calculatedColumnFormula>SUMPRODUCT((INDIRECT($B4&amp;"!g41:g44")=Synthèse!$D4)
*(INDIRECT($B4&amp;"!H39:AE39")=Synthèse!E$3)
*(INDIRECT($B4&amp;"!H40:AE40")=Synthèse!$C4)
*(INDIRECT($B4&amp;"!H41:AE41")))</calculatedColumnFormula>
    </tableColumn>
    <tableColumn id="4" name="CIO" dataDxfId="6" dataCellStyle="Pourcentage">
      <calculatedColumnFormula>SUMPRODUCT((INDIRECT($B4&amp;"!G41:G43")=Synthèse!$D4)
*(INDIRECT($B4&amp;"!H39:AE39")=Synthèse!F$3)
*(INDIRECT($B4&amp;"!H40:AE40")=Synthèse!$C4)
*(INDIRECT($B4&amp;"!H41:AE41")))</calculatedColumnFormula>
    </tableColumn>
    <tableColumn id="3" name="Taux 1" dataDxfId="5">
      <calculatedColumnFormula>SUMPRODUCT((INDIRECT($B4&amp;"!G41:G43")=Synthèse!$D4)
*(INDIRECT($B4&amp;"!H39:AE39")=Synthèse!G$3)
*(INDIRECT($B4&amp;"!H40:AE40")=Synthèse!$C4)
*(INDIRECT($B4&amp;"!H41:AE41")))</calculatedColumnFormula>
    </tableColumn>
    <tableColumn id="9" name="Taux 2" dataDxfId="4">
      <calculatedColumnFormula>SUMPRODUCT((INDIRECT($B4&amp;"!G41:G43")=Synthèse!$D4)
*(INDIRECT($B4&amp;"!H39:AE39")=Synthèse!H$3)
*(INDIRECT($B4&amp;"!H40:AE40")=Synthèse!$C4)
*(INDIRECT($B4&amp;"!H41:AE41")))</calculatedColumnFormula>
    </tableColumn>
    <tableColumn id="6" name="Mois" dataDxfId="3">
      <calculatedColumnFormula>PROPER(TEXT(Tableau_de_synthèse[[#This Row],[Date]],"mmm"))</calculatedColumnFormula>
    </tableColumn>
    <tableColumn id="7" name="SEM" dataDxfId="2">
      <calculatedColumnFormula>_xlfn.ISOWEEKNUM(C4)</calculatedColumnFormula>
    </tableColumn>
    <tableColumn id="8" name="Jours" dataDxfId="1">
      <calculatedColumnFormula>PROPER(TEXT(C4,"jjj"))</calculatedColumnFormula>
    </tableColumn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10"/>
  <sheetViews>
    <sheetView showGridLines="0" workbookViewId="0">
      <selection activeCell="E4" sqref="E4"/>
    </sheetView>
  </sheetViews>
  <sheetFormatPr baseColWidth="10" defaultRowHeight="12.75"/>
  <cols>
    <col min="2" max="2" width="9.140625" bestFit="1" customWidth="1"/>
    <col min="3" max="3" width="11.28515625" style="7" customWidth="1"/>
    <col min="4" max="4" width="10.140625" style="7" customWidth="1"/>
    <col min="5" max="5" width="11.85546875" customWidth="1"/>
    <col min="7" max="7" width="11.42578125" bestFit="1" customWidth="1"/>
    <col min="8" max="8" width="9.5703125" bestFit="1" customWidth="1"/>
    <col min="9" max="10" width="13.28515625" hidden="1" customWidth="1"/>
    <col min="11" max="13" width="11.42578125" hidden="1" customWidth="1"/>
  </cols>
  <sheetData>
    <row r="1" spans="1:11" ht="15">
      <c r="A1" s="18" t="s">
        <v>1</v>
      </c>
      <c r="B1" s="18"/>
      <c r="C1" s="18"/>
      <c r="D1" s="11"/>
    </row>
    <row r="3" spans="1:11" s="2" customFormat="1">
      <c r="B3" s="2" t="s">
        <v>2</v>
      </c>
      <c r="C3" s="2" t="s">
        <v>3</v>
      </c>
      <c r="D3" s="3" t="s">
        <v>0</v>
      </c>
      <c r="E3" s="17" t="s">
        <v>7</v>
      </c>
      <c r="F3" s="17" t="s">
        <v>8</v>
      </c>
      <c r="G3" s="17" t="s">
        <v>9</v>
      </c>
      <c r="H3" s="17" t="s">
        <v>10</v>
      </c>
      <c r="I3" s="2" t="s">
        <v>4</v>
      </c>
      <c r="J3" s="2" t="s">
        <v>5</v>
      </c>
      <c r="K3" s="2" t="s">
        <v>6</v>
      </c>
    </row>
    <row r="4" spans="1:11" ht="15">
      <c r="B4" s="14" t="e">
        <f ca="1">"S"&amp;_xlfn.ISOWEEKNUM(Tableau_de_synthèse[[#This Row],[Date]])</f>
        <v>#NAME?</v>
      </c>
      <c r="C4" s="5">
        <v>42548</v>
      </c>
      <c r="D4" s="16" t="s">
        <v>11</v>
      </c>
      <c r="E4" s="19" t="e">
        <f ca="1">SUMPRODUCT((INDIRECT($B4&amp;"!g41:g44")=Synthèse!$D4)
*(INDIRECT($B4&amp;"!H39:AE39")=Synthèse!E$3)
*(INDIRECT($B4&amp;"!H40:AE40")=Synthèse!$C4)
*(INDIRECT($B4&amp;"!H41:AE41")))</f>
        <v>#NAME?</v>
      </c>
      <c r="F4" s="13" t="e">
        <f ca="1">SUMPRODUCT((INDIRECT($B4&amp;"!G41:G43")=Synthèse!$D4)
*(INDIRECT($B4&amp;"!H39:AE39")=Synthèse!F$3)
*(INDIRECT($B4&amp;"!H40:AE40")=Synthèse!$C4)
*(INDIRECT($B4&amp;"!H41:AE41")))</f>
        <v>#NAME?</v>
      </c>
      <c r="G4" s="13" t="e">
        <f ca="1">SUMPRODUCT((INDIRECT($B4&amp;"!G41:G43")=Synthèse!$D4)
*(INDIRECT($B4&amp;"!H39:AE39")=Synthèse!G$3)
*(INDIRECT($B4&amp;"!H40:AE40")=Synthèse!$C4)
*(INDIRECT($B4&amp;"!H41:AE41")))</f>
        <v>#NAME?</v>
      </c>
      <c r="H4" s="13" t="e">
        <f ca="1">SUMPRODUCT((INDIRECT($B4&amp;"!G41:G43")=Synthèse!$D4)
*(INDIRECT($B4&amp;"!H39:AE39")=Synthèse!H$3)
*(INDIRECT($B4&amp;"!H40:AE40")=Synthèse!$C4)
*(INDIRECT($B4&amp;"!H41:AE41")))</f>
        <v>#NAME?</v>
      </c>
      <c r="I4" s="6" t="str">
        <f>PROPER(TEXT(Tableau_de_synthèse[[#This Row],[Date]],"mmm"))</f>
        <v>Juin</v>
      </c>
      <c r="J4" s="6" t="e">
        <f ca="1">_xlfn.ISOWEEKNUM(C4)</f>
        <v>#NAME?</v>
      </c>
      <c r="K4" s="6" t="str">
        <f t="shared" ref="K4" si="0">PROPER(TEXT(C4,"jjj"))</f>
        <v>Lun</v>
      </c>
    </row>
    <row r="5" spans="1:11" ht="15">
      <c r="B5" s="14" t="e">
        <f ca="1">"S"&amp;_xlfn.ISOWEEKNUM(Tableau_de_synthèse[[#This Row],[Date]])</f>
        <v>#NAME?</v>
      </c>
      <c r="C5" s="5">
        <v>42548</v>
      </c>
      <c r="D5" s="16" t="s">
        <v>12</v>
      </c>
      <c r="E5" s="19" t="e">
        <f ca="1">SUMPRODUCT((INDIRECT($B5&amp;"!g41:g44")=Synthèse!$D5)
*(INDIRECT($B5&amp;"!H39:AE39")=Synthèse!E$3)
*(INDIRECT($B5&amp;"!H40:AE40")=Synthèse!$C5)
*(INDIRECT($B5&amp;"!H41:AE41")))</f>
        <v>#NAME?</v>
      </c>
      <c r="F5" s="13" t="e">
        <f ca="1">SUMPRODUCT((INDIRECT($B5&amp;"!G41:G43")=Synthèse!$D5)
*(INDIRECT($B5&amp;"!H39:AE39")=Synthèse!F$3)
*(INDIRECT($B5&amp;"!H40:AE40")=Synthèse!$C5)
*(INDIRECT($B5&amp;"!H41:AE41")))</f>
        <v>#NAME?</v>
      </c>
      <c r="G5" s="13" t="e">
        <f ca="1">SUMPRODUCT((INDIRECT($B5&amp;"!G41:G43")=Synthèse!$D5)
*(INDIRECT($B5&amp;"!H39:AE39")=Synthèse!G$3)
*(INDIRECT($B5&amp;"!H40:AE40")=Synthèse!$C5)
*(INDIRECT($B5&amp;"!H41:AE41")))</f>
        <v>#NAME?</v>
      </c>
      <c r="H5" s="13" t="e">
        <f ca="1">SUMPRODUCT((INDIRECT($B5&amp;"!G41:G43")=Synthèse!$D5)
*(INDIRECT($B5&amp;"!H39:AE39")=Synthèse!H$3)
*(INDIRECT($B5&amp;"!H40:AE40")=Synthèse!$C5)
*(INDIRECT($B5&amp;"!H41:AE41")))</f>
        <v>#NAME?</v>
      </c>
      <c r="I5" s="4" t="str">
        <f>PROPER(TEXT(Tableau_de_synthèse[[#This Row],[Date]],"mmm"))</f>
        <v>Juin</v>
      </c>
      <c r="J5" s="6" t="e">
        <f t="shared" ref="J5:J6" ca="1" si="1">_xlfn.ISOWEEKNUM(C5)</f>
        <v>#NAME?</v>
      </c>
      <c r="K5" s="4" t="str">
        <f t="shared" ref="K5:K6" si="2">PROPER(TEXT(C5,"jjj"))</f>
        <v>Lun</v>
      </c>
    </row>
    <row r="6" spans="1:11" ht="15">
      <c r="B6" s="14" t="e">
        <f ca="1">"S"&amp;_xlfn.ISOWEEKNUM(Tableau_de_synthèse[[#This Row],[Date]])</f>
        <v>#NAME?</v>
      </c>
      <c r="C6" s="5">
        <v>42548</v>
      </c>
      <c r="D6" s="16" t="s">
        <v>13</v>
      </c>
      <c r="E6" s="19" t="e">
        <f ca="1">SUMPRODUCT((INDIRECT($B6&amp;"!g41:g44")=Synthèse!$D6)
*(INDIRECT($B6&amp;"!H39:AE39")=Synthèse!E$3)
*(INDIRECT($B6&amp;"!H40:AE40")=Synthèse!$C6)
*(INDIRECT($B6&amp;"!H41:AE41")))</f>
        <v>#NAME?</v>
      </c>
      <c r="F6" s="13" t="e">
        <f ca="1">SUMPRODUCT((INDIRECT($B6&amp;"!G41:G43")=Synthèse!$D6)
*(INDIRECT($B6&amp;"!H39:AE39")=Synthèse!F$3)
*(INDIRECT($B6&amp;"!H40:AE40")=Synthèse!$C6)
*(INDIRECT($B6&amp;"!H41:AE41")))</f>
        <v>#NAME?</v>
      </c>
      <c r="G6" s="13" t="e">
        <f ca="1">SUMPRODUCT((INDIRECT($B6&amp;"!G41:G43")=Synthèse!$D6)
*(INDIRECT($B6&amp;"!H39:AE39")=Synthèse!G$3)
*(INDIRECT($B6&amp;"!H40:AE40")=Synthèse!$C6)
*(INDIRECT($B6&amp;"!H41:AE41")))</f>
        <v>#NAME?</v>
      </c>
      <c r="H6" s="13" t="e">
        <f ca="1">SUMPRODUCT((INDIRECT($B6&amp;"!G41:G43")=Synthèse!$D6)
*(INDIRECT($B6&amp;"!H39:AE39")=Synthèse!H$3)
*(INDIRECT($B6&amp;"!H40:AE40")=Synthèse!$C6)
*(INDIRECT($B6&amp;"!H41:AE41")))</f>
        <v>#NAME?</v>
      </c>
      <c r="I6" s="4" t="str">
        <f>PROPER(TEXT(Tableau_de_synthèse[[#This Row],[Date]],"mmm"))</f>
        <v>Juin</v>
      </c>
      <c r="J6" s="6" t="e">
        <f t="shared" ca="1" si="1"/>
        <v>#NAME?</v>
      </c>
      <c r="K6" s="4" t="str">
        <f t="shared" si="2"/>
        <v>Lun</v>
      </c>
    </row>
    <row r="7" spans="1:11" ht="15">
      <c r="B7" s="14" t="e">
        <f ca="1">"S"&amp;_xlfn.ISOWEEKNUM(Tableau_de_synthèse[[#This Row],[Date]])</f>
        <v>#NAME?</v>
      </c>
      <c r="C7" s="5">
        <v>42549</v>
      </c>
      <c r="D7" s="16" t="s">
        <v>11</v>
      </c>
      <c r="E7" s="19" t="e">
        <f ca="1">SUMPRODUCT((INDIRECT($B7&amp;"!g41:g44")=Synthèse!$D7)
*(INDIRECT($B7&amp;"!H39:AE39")=Synthèse!E$3)
*(INDIRECT($B7&amp;"!H40:AE40")=Synthèse!$C7)
*(INDIRECT($B7&amp;"!H41:AE41")))</f>
        <v>#NAME?</v>
      </c>
      <c r="F7" s="13" t="e">
        <f ca="1">SUMPRODUCT((INDIRECT($B7&amp;"!G41:G43")=Synthèse!$D7)
*(INDIRECT($B7&amp;"!H39:AE39")=Synthèse!F$3)
*(INDIRECT($B7&amp;"!H40:AE40")=Synthèse!$C7)
*(INDIRECT($B7&amp;"!H41:AE41")))</f>
        <v>#NAME?</v>
      </c>
      <c r="G7" s="13" t="e">
        <f ca="1">SUMPRODUCT((INDIRECT($B7&amp;"!G41:G43")=Synthèse!$D7)
*(INDIRECT($B7&amp;"!H39:AE39")=Synthèse!G$3)
*(INDIRECT($B7&amp;"!H40:AE40")=Synthèse!$C7)
*(INDIRECT($B7&amp;"!H41:AE41")))</f>
        <v>#NAME?</v>
      </c>
      <c r="H7" s="13" t="e">
        <f ca="1">SUMPRODUCT((INDIRECT($B7&amp;"!G41:G43")=Synthèse!$D7)
*(INDIRECT($B7&amp;"!H39:AE39")=Synthèse!H$3)
*(INDIRECT($B7&amp;"!H40:AE40")=Synthèse!$C7)
*(INDIRECT($B7&amp;"!H41:AE41")))</f>
        <v>#NAME?</v>
      </c>
      <c r="I7" s="4" t="str">
        <f>PROPER(TEXT(Tableau_de_synthèse[[#This Row],[Date]],"mmm"))</f>
        <v>Juin</v>
      </c>
      <c r="J7" s="12" t="e">
        <f ca="1">_xlfn.ISOWEEKNUM(C7)</f>
        <v>#NAME?</v>
      </c>
      <c r="K7" s="4" t="str">
        <f>PROPER(TEXT(C7,"jjj"))</f>
        <v>Mar</v>
      </c>
    </row>
    <row r="8" spans="1:11" ht="15">
      <c r="B8" s="14" t="e">
        <f ca="1">"S"&amp;_xlfn.ISOWEEKNUM(Tableau_de_synthèse[[#This Row],[Date]])</f>
        <v>#NAME?</v>
      </c>
      <c r="C8" s="5">
        <v>42549</v>
      </c>
      <c r="D8" s="16" t="s">
        <v>12</v>
      </c>
      <c r="E8" s="19" t="e">
        <f ca="1">SUMPRODUCT((INDIRECT($B8&amp;"!g41:g44")=Synthèse!$D8)
*(INDIRECT($B8&amp;"!H39:AE39")=Synthèse!E$3)
*(INDIRECT($B8&amp;"!H40:AE40")=Synthèse!$C8)
*(INDIRECT($B8&amp;"!H41:AE41")))</f>
        <v>#NAME?</v>
      </c>
      <c r="F8" s="13" t="e">
        <f ca="1">SUMPRODUCT((INDIRECT($B8&amp;"!G41:G43")=Synthèse!$D8)
*(INDIRECT($B8&amp;"!H39:AE39")=Synthèse!F$3)
*(INDIRECT($B8&amp;"!H40:AE40")=Synthèse!$C8)
*(INDIRECT($B8&amp;"!H41:AE41")))</f>
        <v>#NAME?</v>
      </c>
      <c r="G8" s="13" t="e">
        <f ca="1">SUMPRODUCT((INDIRECT($B8&amp;"!G41:G43")=Synthèse!$D8)
*(INDIRECT($B8&amp;"!H39:AE39")=Synthèse!G$3)
*(INDIRECT($B8&amp;"!H40:AE40")=Synthèse!$C8)
*(INDIRECT($B8&amp;"!H41:AE41")))</f>
        <v>#NAME?</v>
      </c>
      <c r="H8" s="13" t="e">
        <f ca="1">SUMPRODUCT((INDIRECT($B8&amp;"!G41:G43")=Synthèse!$D8)
*(INDIRECT($B8&amp;"!H39:AE39")=Synthèse!H$3)
*(INDIRECT($B8&amp;"!H40:AE40")=Synthèse!$C8)
*(INDIRECT($B8&amp;"!H41:AE41")))</f>
        <v>#NAME?</v>
      </c>
      <c r="I8" s="4" t="str">
        <f>PROPER(TEXT(Tableau_de_synthèse[[#This Row],[Date]],"mmm"))</f>
        <v>Juin</v>
      </c>
      <c r="J8" s="12" t="e">
        <f t="shared" ref="J8:J10" ca="1" si="3">_xlfn.ISOWEEKNUM(C8)</f>
        <v>#NAME?</v>
      </c>
      <c r="K8" s="4" t="str">
        <f t="shared" ref="K8:K10" si="4">PROPER(TEXT(C8,"jjj"))</f>
        <v>Mar</v>
      </c>
    </row>
    <row r="9" spans="1:11" ht="12" customHeight="1">
      <c r="B9" s="14" t="e">
        <f ca="1">"S"&amp;_xlfn.ISOWEEKNUM(Tableau_de_synthèse[[#This Row],[Date]])</f>
        <v>#NAME?</v>
      </c>
      <c r="C9" s="5">
        <v>42549</v>
      </c>
      <c r="D9" s="16" t="s">
        <v>13</v>
      </c>
      <c r="E9" s="19" t="e">
        <f ca="1">SUMPRODUCT((INDIRECT($B9&amp;"!g41:g44")=Synthèse!$D9)
*(INDIRECT($B9&amp;"!H39:AE39")=Synthèse!E$3)
*(INDIRECT($B9&amp;"!H40:AE40")=Synthèse!$C9)
*(INDIRECT($B9&amp;"!H41:AE41")))</f>
        <v>#NAME?</v>
      </c>
      <c r="F9" s="13" t="e">
        <f ca="1">SUMPRODUCT((INDIRECT($B9&amp;"!G41:G43")=Synthèse!$D9)
*(INDIRECT($B9&amp;"!H39:AE39")=Synthèse!F$3)
*(INDIRECT($B9&amp;"!H40:AE40")=Synthèse!$C9)
*(INDIRECT($B9&amp;"!H41:AE41")))</f>
        <v>#NAME?</v>
      </c>
      <c r="G9" s="13" t="e">
        <f ca="1">SUMPRODUCT((INDIRECT($B9&amp;"!G41:G43")=Synthèse!$D9)
*(INDIRECT($B9&amp;"!H39:AE39")=Synthèse!G$3)
*(INDIRECT($B9&amp;"!H40:AE40")=Synthèse!$C9)
*(INDIRECT($B9&amp;"!H41:AE41")))</f>
        <v>#NAME?</v>
      </c>
      <c r="H9" s="13" t="e">
        <f ca="1">SUMPRODUCT((INDIRECT($B9&amp;"!G41:G43")=Synthèse!$D9)
*(INDIRECT($B9&amp;"!H39:AE39")=Synthèse!H$3)
*(INDIRECT($B9&amp;"!H40:AE40")=Synthèse!$C9)
*(INDIRECT($B9&amp;"!H41:AE41")))</f>
        <v>#NAME?</v>
      </c>
      <c r="I9" s="4" t="str">
        <f>PROPER(TEXT(Tableau_de_synthèse[[#This Row],[Date]],"mmm"))</f>
        <v>Juin</v>
      </c>
      <c r="J9" s="12" t="e">
        <f t="shared" ca="1" si="3"/>
        <v>#NAME?</v>
      </c>
      <c r="K9" s="4" t="str">
        <f t="shared" si="4"/>
        <v>Mar</v>
      </c>
    </row>
    <row r="10" spans="1:11" ht="15" hidden="1">
      <c r="B10" s="14" t="e">
        <f ca="1">"S"&amp;_xlfn.ISOWEEKNUM(Tableau_de_synthèse[[#This Row],[Date]])</f>
        <v>#NAME?</v>
      </c>
      <c r="C10" s="5">
        <v>42549</v>
      </c>
      <c r="D10" s="16" t="s">
        <v>11</v>
      </c>
      <c r="E10" s="19" t="e">
        <f ca="1">SUMPRODUCT((INDIRECT($B10&amp;"!g41:g44")=Synthèse!$D10)
*(INDIRECT($B10&amp;"!H39:AE39")=Synthèse!E$3)
*(INDIRECT($B10&amp;"!H40:AE40")=Synthèse!$C10)
*(INDIRECT($B10&amp;"!H41:AE41")))</f>
        <v>#NAME?</v>
      </c>
      <c r="F10" s="13" t="e">
        <f ca="1">SUMPRODUCT((INDIRECT($B10&amp;"!G41:G43")=Synthèse!$D10)
*(INDIRECT($B10&amp;"!H39:AE39")=Synthèse!F$3)
*(INDIRECT($B10&amp;"!H40:AE40")=Synthèse!$C10)
*(INDIRECT($B10&amp;"!H41:AE41")))</f>
        <v>#NAME?</v>
      </c>
      <c r="G10" s="13" t="e">
        <f ca="1">SUMPRODUCT((INDIRECT($B10&amp;"!G41:G43")=Synthèse!$D10)
*(INDIRECT($B10&amp;"!H39:AE39")=Synthèse!G$3)
*(INDIRECT($B10&amp;"!H40:AE40")=Synthèse!$C10)
*(INDIRECT($B10&amp;"!H41:AE41")))</f>
        <v>#NAME?</v>
      </c>
      <c r="H10" s="13" t="e">
        <f ca="1">SUMPRODUCT((INDIRECT($B10&amp;"!G41:G43")=Synthèse!$D10)
*(INDIRECT($B10&amp;"!H39:AE39")=Synthèse!H$3)
*(INDIRECT($B10&amp;"!H40:AE40")=Synthèse!$C10)
*(INDIRECT($B10&amp;"!H41:AE41")))</f>
        <v>#NAME?</v>
      </c>
      <c r="I10" s="4" t="str">
        <f>PROPER(TEXT(Tableau_de_synthèse[[#This Row],[Date]],"mmm"))</f>
        <v>Juin</v>
      </c>
      <c r="J10" s="12" t="e">
        <f t="shared" ca="1" si="3"/>
        <v>#NAME?</v>
      </c>
      <c r="K10" s="4" t="str">
        <f t="shared" si="4"/>
        <v>Mar</v>
      </c>
    </row>
  </sheetData>
  <dataConsolidate/>
  <mergeCells count="1">
    <mergeCell ref="A1:C1"/>
  </mergeCells>
  <conditionalFormatting sqref="B4:B10 C4 B7:D10 B5:C6 E4:H10">
    <cfRule type="expression" dxfId="19" priority="11">
      <formula>WEEKDAY($C4,2)&gt;6</formula>
    </cfRule>
  </conditionalFormatting>
  <conditionalFormatting sqref="B11:E1035 G11:G1035 B4:B10 C4 B7:D10 B5:C6 E4:K4 I5:K1035 E5:H10">
    <cfRule type="expression" dxfId="18" priority="9">
      <formula>WEEKDAY($C4,2)&gt;6</formula>
    </cfRule>
  </conditionalFormatting>
  <conditionalFormatting sqref="L7:M1028">
    <cfRule type="expression" dxfId="17" priority="43">
      <formula>WEEKDAY($C14,2)&gt;6</formula>
    </cfRule>
  </conditionalFormatting>
  <conditionalFormatting sqref="L5:M6">
    <cfRule type="expression" dxfId="16" priority="46">
      <formula>WEEKDAY($C11,2)&gt;6</formula>
    </cfRule>
  </conditionalFormatting>
  <conditionalFormatting sqref="C4">
    <cfRule type="expression" dxfId="15" priority="4">
      <formula>WEEKDAY($C4,2)&gt;6</formula>
    </cfRule>
  </conditionalFormatting>
  <conditionalFormatting sqref="C4">
    <cfRule type="expression" dxfId="14" priority="3">
      <formula>WEEKDAY($C4,2)&gt;6</formula>
    </cfRule>
  </conditionalFormatting>
  <conditionalFormatting sqref="D4:D10">
    <cfRule type="expression" dxfId="13" priority="2">
      <formula>WEEKDAY($C4,2)&gt;6</formula>
    </cfRule>
  </conditionalFormatting>
  <conditionalFormatting sqref="D4:D10">
    <cfRule type="expression" dxfId="12" priority="1">
      <formula>WEEKDAY($C4,2)&gt;6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9" tint="-0.249977111117893"/>
  </sheetPr>
  <dimension ref="G1:AE43"/>
  <sheetViews>
    <sheetView showGridLines="0" topLeftCell="D37" zoomScale="90" zoomScaleNormal="90" workbookViewId="0">
      <selection activeCell="G48" sqref="G48"/>
    </sheetView>
  </sheetViews>
  <sheetFormatPr baseColWidth="10" defaultRowHeight="12.75"/>
  <cols>
    <col min="1" max="1" width="9" style="1" customWidth="1"/>
    <col min="2" max="2" width="10" style="1" customWidth="1"/>
    <col min="3" max="3" width="7.7109375" style="1" customWidth="1"/>
    <col min="4" max="4" width="14.85546875" style="1" bestFit="1" customWidth="1"/>
    <col min="5" max="5" width="11.85546875" style="1" bestFit="1" customWidth="1"/>
    <col min="6" max="6" width="13.28515625" style="1" customWidth="1"/>
    <col min="7" max="7" width="9.5703125" style="1" bestFit="1" customWidth="1"/>
    <col min="8" max="8" width="8.85546875" style="1" customWidth="1"/>
    <col min="9" max="9" width="9" style="1" customWidth="1"/>
    <col min="10" max="10" width="7.85546875" style="1" customWidth="1"/>
    <col min="11" max="11" width="10.28515625" style="1" customWidth="1"/>
    <col min="12" max="12" width="7.140625" style="1" bestFit="1" customWidth="1"/>
    <col min="13" max="13" width="8.28515625" style="1" customWidth="1"/>
    <col min="14" max="14" width="6.28515625" style="1" customWidth="1"/>
    <col min="15" max="15" width="11.140625" style="1" customWidth="1"/>
    <col min="16" max="16" width="7.140625" style="1" bestFit="1" customWidth="1"/>
    <col min="17" max="17" width="7.5703125" style="1" customWidth="1"/>
    <col min="18" max="18" width="6.28515625" style="1" customWidth="1"/>
    <col min="19" max="19" width="10.42578125" style="1" customWidth="1"/>
    <col min="20" max="20" width="7.140625" style="1" bestFit="1" customWidth="1"/>
    <col min="21" max="21" width="10" style="1" bestFit="1" customWidth="1"/>
    <col min="22" max="22" width="6.28515625" style="1" customWidth="1"/>
    <col min="23" max="23" width="11.5703125" style="1" customWidth="1"/>
    <col min="24" max="24" width="7.140625" style="1" bestFit="1" customWidth="1"/>
    <col min="25" max="25" width="8" style="1" customWidth="1"/>
    <col min="26" max="26" width="10" style="1" bestFit="1" customWidth="1"/>
    <col min="27" max="27" width="11.5703125" style="1" customWidth="1"/>
    <col min="28" max="28" width="6.28515625" style="1" customWidth="1"/>
    <col min="29" max="29" width="7.7109375" style="1" customWidth="1"/>
    <col min="30" max="30" width="7.7109375" style="1" bestFit="1" customWidth="1"/>
    <col min="31" max="31" width="10.7109375" style="1" customWidth="1"/>
    <col min="32" max="32" width="10" style="1" bestFit="1" customWidth="1"/>
    <col min="33" max="33" width="8.42578125" style="1" customWidth="1"/>
    <col min="34" max="34" width="8" style="1" bestFit="1" customWidth="1"/>
    <col min="35" max="35" width="11" style="1" customWidth="1"/>
    <col min="36" max="36" width="6.140625" style="1" bestFit="1" customWidth="1"/>
    <col min="37" max="37" width="10" style="1" bestFit="1" customWidth="1"/>
    <col min="38" max="117" width="6" style="1" customWidth="1"/>
    <col min="118" max="481" width="2.28515625" style="1" customWidth="1"/>
    <col min="482" max="16384" width="11.42578125" style="1"/>
  </cols>
  <sheetData>
    <row r="1" hidden="1"/>
    <row r="2" hidden="1"/>
    <row r="3" hidden="1"/>
    <row r="4" hidden="1"/>
    <row r="5" hidden="1"/>
    <row r="6" hidden="1"/>
    <row r="7" hidden="1"/>
    <row r="8" hidden="1"/>
    <row r="9" hidden="1"/>
    <row r="10" hidden="1"/>
    <row r="11" hidden="1"/>
    <row r="12" hidden="1"/>
    <row r="13" hidden="1"/>
    <row r="14" hidden="1"/>
    <row r="15" hidden="1"/>
    <row r="16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spans="7:31" hidden="1"/>
    <row r="34" spans="7:31" hidden="1"/>
    <row r="35" spans="7:31" hidden="1"/>
    <row r="36" spans="7:31" hidden="1"/>
    <row r="39" spans="7:31">
      <c r="G39" s="20"/>
      <c r="H39" s="17" t="s">
        <v>7</v>
      </c>
      <c r="I39" s="17" t="s">
        <v>8</v>
      </c>
      <c r="J39" s="17" t="s">
        <v>9</v>
      </c>
      <c r="K39" s="17" t="s">
        <v>10</v>
      </c>
      <c r="L39" s="17" t="s">
        <v>7</v>
      </c>
      <c r="M39" s="17" t="s">
        <v>8</v>
      </c>
      <c r="N39" s="17" t="s">
        <v>9</v>
      </c>
      <c r="O39" s="17" t="s">
        <v>10</v>
      </c>
      <c r="P39" s="17" t="s">
        <v>7</v>
      </c>
      <c r="Q39" s="17" t="s">
        <v>8</v>
      </c>
      <c r="R39" s="17" t="s">
        <v>9</v>
      </c>
      <c r="S39" s="17" t="s">
        <v>10</v>
      </c>
      <c r="T39" s="17" t="s">
        <v>7</v>
      </c>
      <c r="U39" s="17" t="s">
        <v>8</v>
      </c>
      <c r="V39" s="17" t="s">
        <v>9</v>
      </c>
      <c r="W39" s="17" t="s">
        <v>10</v>
      </c>
      <c r="X39" s="17" t="s">
        <v>7</v>
      </c>
      <c r="Y39" s="17" t="s">
        <v>8</v>
      </c>
      <c r="Z39" s="17" t="s">
        <v>9</v>
      </c>
      <c r="AA39" s="17" t="s">
        <v>10</v>
      </c>
      <c r="AB39" s="17" t="s">
        <v>7</v>
      </c>
      <c r="AC39" s="17" t="s">
        <v>8</v>
      </c>
      <c r="AD39" s="17" t="s">
        <v>9</v>
      </c>
      <c r="AE39" s="17" t="s">
        <v>10</v>
      </c>
    </row>
    <row r="40" spans="7:31" s="15" customFormat="1">
      <c r="G40" s="21"/>
      <c r="H40" s="22">
        <v>42548</v>
      </c>
      <c r="I40" s="22">
        <v>42548</v>
      </c>
      <c r="J40" s="22">
        <v>42548</v>
      </c>
      <c r="K40" s="22">
        <v>42548</v>
      </c>
      <c r="L40" s="23">
        <v>42549</v>
      </c>
      <c r="M40" s="23">
        <v>42549</v>
      </c>
      <c r="N40" s="23">
        <v>42549</v>
      </c>
      <c r="O40" s="23">
        <v>42549</v>
      </c>
      <c r="P40" s="22">
        <v>42550</v>
      </c>
      <c r="Q40" s="22">
        <v>42550</v>
      </c>
      <c r="R40" s="22">
        <v>42550</v>
      </c>
      <c r="S40" s="22">
        <v>42550</v>
      </c>
      <c r="T40" s="23">
        <v>42551</v>
      </c>
      <c r="U40" s="23">
        <v>42551</v>
      </c>
      <c r="V40" s="23">
        <v>42551</v>
      </c>
      <c r="W40" s="23">
        <v>42551</v>
      </c>
      <c r="X40" s="22">
        <v>42552</v>
      </c>
      <c r="Y40" s="22">
        <v>42552</v>
      </c>
      <c r="Z40" s="22">
        <v>42552</v>
      </c>
      <c r="AA40" s="22">
        <v>42552</v>
      </c>
      <c r="AB40" s="23">
        <v>42553</v>
      </c>
      <c r="AC40" s="23">
        <v>42552</v>
      </c>
      <c r="AD40" s="23">
        <v>42553</v>
      </c>
      <c r="AE40" s="23">
        <v>42552</v>
      </c>
    </row>
    <row r="41" spans="7:31" ht="15">
      <c r="G41" s="10" t="s">
        <v>11</v>
      </c>
      <c r="H41" s="8">
        <v>15711</v>
      </c>
      <c r="I41" s="8">
        <v>11088</v>
      </c>
      <c r="J41" s="9">
        <v>0.70574756540003813</v>
      </c>
      <c r="K41" s="9">
        <v>0.99</v>
      </c>
      <c r="L41" s="8">
        <v>16923</v>
      </c>
      <c r="M41" s="8">
        <v>3808</v>
      </c>
      <c r="N41" s="9">
        <v>0.22501920463274833</v>
      </c>
      <c r="O41" s="9">
        <v>0.71957671957671954</v>
      </c>
      <c r="P41" s="8">
        <v>17113</v>
      </c>
      <c r="Q41" s="8">
        <v>0</v>
      </c>
      <c r="R41" s="9">
        <v>0</v>
      </c>
      <c r="S41" s="9" t="s">
        <v>14</v>
      </c>
      <c r="T41" s="8">
        <v>17693</v>
      </c>
      <c r="U41" s="8">
        <v>28</v>
      </c>
      <c r="V41" s="9">
        <v>1.5825467699090035E-3</v>
      </c>
      <c r="W41" s="9" t="s">
        <v>14</v>
      </c>
      <c r="X41" s="8">
        <v>0</v>
      </c>
      <c r="Y41" s="8">
        <v>0</v>
      </c>
      <c r="Z41" s="9" t="s">
        <v>14</v>
      </c>
      <c r="AA41" s="9">
        <v>0</v>
      </c>
      <c r="AB41" s="8">
        <v>0</v>
      </c>
      <c r="AC41" s="8">
        <v>0</v>
      </c>
      <c r="AD41" s="9" t="s">
        <v>14</v>
      </c>
      <c r="AE41" s="9">
        <v>0</v>
      </c>
    </row>
    <row r="42" spans="7:31" ht="15">
      <c r="G42" s="10" t="s">
        <v>12</v>
      </c>
      <c r="H42" s="8">
        <v>13477</v>
      </c>
      <c r="I42" s="8">
        <v>9538</v>
      </c>
      <c r="J42" s="9">
        <v>0.70772427098018842</v>
      </c>
      <c r="K42" s="9">
        <v>1.0458333333333334</v>
      </c>
      <c r="L42" s="8">
        <v>14313</v>
      </c>
      <c r="M42" s="8">
        <v>9538</v>
      </c>
      <c r="N42" s="9">
        <v>0.66638720044714594</v>
      </c>
      <c r="O42" s="9">
        <v>1.0458333333333334</v>
      </c>
      <c r="P42" s="8">
        <v>15079</v>
      </c>
      <c r="Q42" s="8">
        <v>9500</v>
      </c>
      <c r="R42" s="9">
        <v>0.63001525300086214</v>
      </c>
      <c r="S42" s="9">
        <v>1.0416666666666667</v>
      </c>
      <c r="T42" s="8">
        <v>15227</v>
      </c>
      <c r="U42" s="8">
        <v>9234</v>
      </c>
      <c r="V42" s="9">
        <v>0.60642280160241679</v>
      </c>
      <c r="W42" s="9">
        <v>1.0125</v>
      </c>
      <c r="X42" s="8">
        <v>0</v>
      </c>
      <c r="Y42" s="8">
        <v>0</v>
      </c>
      <c r="Z42" s="9" t="s">
        <v>14</v>
      </c>
      <c r="AA42" s="9">
        <v>0</v>
      </c>
      <c r="AB42" s="8">
        <v>0</v>
      </c>
      <c r="AC42" s="8">
        <v>0</v>
      </c>
      <c r="AD42" s="9" t="s">
        <v>14</v>
      </c>
      <c r="AE42" s="9">
        <v>0</v>
      </c>
    </row>
    <row r="43" spans="7:31" ht="15">
      <c r="G43" s="10" t="s">
        <v>13</v>
      </c>
      <c r="H43" s="8">
        <v>5852</v>
      </c>
      <c r="I43" s="8">
        <v>952</v>
      </c>
      <c r="J43" s="9">
        <v>0.16267942583732056</v>
      </c>
      <c r="K43" s="9">
        <v>0.85</v>
      </c>
      <c r="L43" s="8">
        <v>6255</v>
      </c>
      <c r="M43" s="8">
        <v>168</v>
      </c>
      <c r="N43" s="9">
        <v>2.685851318944844E-2</v>
      </c>
      <c r="O43" s="9" t="s">
        <v>14</v>
      </c>
      <c r="P43" s="8">
        <v>6233</v>
      </c>
      <c r="Q43" s="8">
        <v>0</v>
      </c>
      <c r="R43" s="9">
        <v>0</v>
      </c>
      <c r="S43" s="9" t="s">
        <v>14</v>
      </c>
      <c r="T43" s="8">
        <v>6456</v>
      </c>
      <c r="U43" s="8">
        <v>1176</v>
      </c>
      <c r="V43" s="9">
        <v>0.18215613382899629</v>
      </c>
      <c r="W43" s="9" t="s">
        <v>14</v>
      </c>
      <c r="X43" s="8">
        <v>0</v>
      </c>
      <c r="Y43" s="8">
        <v>0</v>
      </c>
      <c r="Z43" s="9" t="s">
        <v>14</v>
      </c>
      <c r="AA43" s="9" t="s">
        <v>14</v>
      </c>
      <c r="AB43" s="8">
        <v>0</v>
      </c>
      <c r="AC43" s="8">
        <v>0</v>
      </c>
      <c r="AD43" s="9" t="s">
        <v>14</v>
      </c>
      <c r="AE43" s="9">
        <v>0</v>
      </c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-0.249977111117893"/>
  </sheetPr>
  <dimension ref="F37:AJ63"/>
  <sheetViews>
    <sheetView showGridLines="0" tabSelected="1" topLeftCell="F25" zoomScale="90" zoomScaleNormal="90" workbookViewId="0">
      <selection activeCell="Y46" sqref="Y46"/>
    </sheetView>
  </sheetViews>
  <sheetFormatPr baseColWidth="10" defaultRowHeight="12.75"/>
  <cols>
    <col min="1" max="1" width="9" style="1" customWidth="1"/>
    <col min="2" max="2" width="10" style="1" customWidth="1"/>
    <col min="3" max="3" width="7.7109375" style="1" customWidth="1"/>
    <col min="4" max="4" width="14.85546875" style="1" bestFit="1" customWidth="1"/>
    <col min="5" max="5" width="11.85546875" style="1" bestFit="1" customWidth="1"/>
    <col min="6" max="6" width="13.28515625" style="1" customWidth="1"/>
    <col min="7" max="7" width="9.5703125" style="1" bestFit="1" customWidth="1"/>
    <col min="8" max="8" width="8.85546875" style="1" customWidth="1"/>
    <col min="9" max="9" width="9" style="1" customWidth="1"/>
    <col min="10" max="10" width="7.85546875" style="1" customWidth="1"/>
    <col min="11" max="11" width="10.28515625" style="1" customWidth="1"/>
    <col min="12" max="12" width="7.140625" style="1" bestFit="1" customWidth="1"/>
    <col min="13" max="13" width="8.28515625" style="1" customWidth="1"/>
    <col min="14" max="14" width="6.28515625" style="1" customWidth="1"/>
    <col min="15" max="15" width="11.140625" style="1" customWidth="1"/>
    <col min="16" max="16" width="9.7109375" style="1" customWidth="1"/>
    <col min="17" max="17" width="10.42578125" style="1" customWidth="1"/>
    <col min="18" max="18" width="10.28515625" style="1" customWidth="1"/>
    <col min="19" max="19" width="15.140625" style="1" customWidth="1"/>
    <col min="20" max="20" width="7.140625" bestFit="1" customWidth="1"/>
    <col min="21" max="21" width="10" bestFit="1" customWidth="1"/>
    <col min="22" max="23" width="10" customWidth="1"/>
    <col min="24" max="24" width="6.28515625" customWidth="1"/>
    <col min="25" max="25" width="21.42578125" customWidth="1"/>
    <col min="26" max="26" width="14" bestFit="1" customWidth="1"/>
    <col min="27" max="27" width="11.5703125" customWidth="1"/>
    <col min="28" max="28" width="14" bestFit="1" customWidth="1"/>
    <col min="29" max="29" width="14.7109375" customWidth="1"/>
    <col min="30" max="30" width="6.28515625" customWidth="1"/>
    <col min="31" max="31" width="7.7109375" customWidth="1"/>
    <col min="32" max="32" width="7.7109375" bestFit="1" customWidth="1"/>
    <col min="33" max="33" width="10.7109375" customWidth="1"/>
    <col min="34" max="34" width="10" bestFit="1" customWidth="1"/>
    <col min="35" max="35" width="8.42578125" customWidth="1"/>
    <col min="36" max="36" width="8" bestFit="1" customWidth="1"/>
    <col min="37" max="37" width="11" style="1" customWidth="1"/>
    <col min="38" max="38" width="6.140625" style="1" bestFit="1" customWidth="1"/>
    <col min="39" max="39" width="10" style="1" bestFit="1" customWidth="1"/>
    <col min="40" max="119" width="6" style="1" customWidth="1"/>
    <col min="120" max="483" width="2.28515625" style="1" customWidth="1"/>
    <col min="484" max="16384" width="11.42578125" style="1"/>
  </cols>
  <sheetData>
    <row r="37" spans="6:36">
      <c r="F37"/>
      <c r="G37"/>
      <c r="H37"/>
      <c r="I37"/>
      <c r="J37"/>
      <c r="K37"/>
      <c r="L37"/>
      <c r="M37"/>
    </row>
    <row r="38" spans="6:36">
      <c r="F38"/>
      <c r="G38"/>
      <c r="H38"/>
      <c r="I38"/>
      <c r="J38"/>
      <c r="K38"/>
      <c r="L38"/>
      <c r="M38"/>
      <c r="P38"/>
      <c r="Q38"/>
      <c r="R38"/>
      <c r="S38"/>
    </row>
    <row r="39" spans="6:36">
      <c r="F39"/>
      <c r="G39"/>
      <c r="H39"/>
      <c r="I39"/>
      <c r="J39"/>
      <c r="K39"/>
      <c r="L39"/>
      <c r="M39"/>
      <c r="P39" s="20" t="s">
        <v>16</v>
      </c>
      <c r="Q39" s="17" t="s">
        <v>7</v>
      </c>
      <c r="R39" s="17" t="s">
        <v>8</v>
      </c>
      <c r="S39" s="17" t="s">
        <v>9</v>
      </c>
      <c r="T39" s="17" t="s">
        <v>10</v>
      </c>
      <c r="U39" s="24" t="s">
        <v>15</v>
      </c>
      <c r="V39" s="24" t="s">
        <v>2</v>
      </c>
    </row>
    <row r="40" spans="6:36" s="15" customFormat="1" ht="15">
      <c r="F40"/>
      <c r="G40"/>
      <c r="H40"/>
      <c r="I40"/>
      <c r="J40"/>
      <c r="K40"/>
      <c r="L40"/>
      <c r="M40"/>
      <c r="P40" s="10" t="s">
        <v>11</v>
      </c>
      <c r="Q40" s="8">
        <v>15711</v>
      </c>
      <c r="R40" s="8">
        <v>11088</v>
      </c>
      <c r="S40" s="9">
        <v>0.70574756540003813</v>
      </c>
      <c r="T40" s="9">
        <v>0.99</v>
      </c>
      <c r="U40" s="22">
        <v>42548</v>
      </c>
      <c r="V40" s="20">
        <f>WEEKNUM(U40)</f>
        <v>27</v>
      </c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spans="6:36" ht="15">
      <c r="F41"/>
      <c r="G41"/>
      <c r="H41"/>
      <c r="I41"/>
      <c r="J41"/>
      <c r="K41"/>
      <c r="L41"/>
      <c r="M41"/>
      <c r="P41" s="10" t="s">
        <v>12</v>
      </c>
      <c r="Q41" s="8">
        <v>13477</v>
      </c>
      <c r="R41" s="8">
        <v>9538</v>
      </c>
      <c r="S41" s="9">
        <v>0.70772427098018842</v>
      </c>
      <c r="T41" s="9">
        <v>1.0458333333333334</v>
      </c>
      <c r="U41" s="22">
        <v>42548</v>
      </c>
      <c r="V41" s="20">
        <f t="shared" ref="V41:V51" si="0">WEEKNUM(U41)</f>
        <v>27</v>
      </c>
      <c r="AB41" s="25" t="s">
        <v>19</v>
      </c>
    </row>
    <row r="42" spans="6:36" ht="15">
      <c r="F42"/>
      <c r="G42"/>
      <c r="H42"/>
      <c r="I42"/>
      <c r="J42"/>
      <c r="K42"/>
      <c r="L42"/>
      <c r="M42"/>
      <c r="P42" s="10" t="s">
        <v>13</v>
      </c>
      <c r="Q42" s="8">
        <v>5852</v>
      </c>
      <c r="R42" s="8">
        <v>952</v>
      </c>
      <c r="S42" s="9">
        <v>0.16267942583732056</v>
      </c>
      <c r="T42" s="9">
        <v>0.85</v>
      </c>
      <c r="U42" s="22">
        <v>42548</v>
      </c>
      <c r="V42" s="20">
        <f t="shared" si="0"/>
        <v>27</v>
      </c>
      <c r="Y42" s="25" t="s">
        <v>16</v>
      </c>
      <c r="Z42" s="25" t="s">
        <v>15</v>
      </c>
      <c r="AA42" s="25" t="s">
        <v>2</v>
      </c>
      <c r="AB42" t="s">
        <v>18</v>
      </c>
      <c r="AC42" t="s">
        <v>20</v>
      </c>
    </row>
    <row r="43" spans="6:36" ht="15">
      <c r="F43"/>
      <c r="G43"/>
      <c r="H43"/>
      <c r="I43"/>
      <c r="J43"/>
      <c r="K43"/>
      <c r="L43"/>
      <c r="M43"/>
      <c r="P43" s="10" t="s">
        <v>11</v>
      </c>
      <c r="Q43" s="8">
        <v>16923</v>
      </c>
      <c r="R43" s="8">
        <v>3808</v>
      </c>
      <c r="S43" s="9">
        <v>0.22501920463274833</v>
      </c>
      <c r="T43" s="9">
        <v>0.71957671957671954</v>
      </c>
      <c r="U43" s="23">
        <v>42549</v>
      </c>
      <c r="V43" s="20">
        <f t="shared" si="0"/>
        <v>27</v>
      </c>
      <c r="Y43" t="s">
        <v>11</v>
      </c>
      <c r="Z43" s="27">
        <v>42548</v>
      </c>
      <c r="AA43">
        <v>27</v>
      </c>
      <c r="AB43" s="26">
        <v>15711</v>
      </c>
      <c r="AC43" s="26">
        <v>11088</v>
      </c>
    </row>
    <row r="44" spans="6:36" ht="15">
      <c r="F44"/>
      <c r="G44"/>
      <c r="H44"/>
      <c r="I44"/>
      <c r="J44"/>
      <c r="K44"/>
      <c r="L44"/>
      <c r="M44"/>
      <c r="P44" s="10" t="s">
        <v>12</v>
      </c>
      <c r="Q44" s="8">
        <v>14313</v>
      </c>
      <c r="R44" s="8">
        <v>9538</v>
      </c>
      <c r="S44" s="9">
        <v>0.66638720044714594</v>
      </c>
      <c r="T44" s="9">
        <v>1.0458333333333334</v>
      </c>
      <c r="U44" s="23">
        <v>42549</v>
      </c>
      <c r="V44" s="20">
        <f t="shared" si="0"/>
        <v>27</v>
      </c>
      <c r="Z44" s="27">
        <v>42549</v>
      </c>
      <c r="AA44">
        <v>27</v>
      </c>
      <c r="AB44" s="26">
        <v>16923</v>
      </c>
      <c r="AC44" s="26">
        <v>3808</v>
      </c>
    </row>
    <row r="45" spans="6:36" ht="15">
      <c r="F45"/>
      <c r="G45"/>
      <c r="H45"/>
      <c r="I45"/>
      <c r="J45"/>
      <c r="K45"/>
      <c r="L45"/>
      <c r="M45"/>
      <c r="P45" s="10" t="s">
        <v>13</v>
      </c>
      <c r="Q45" s="8">
        <v>6255</v>
      </c>
      <c r="R45" s="8">
        <v>168</v>
      </c>
      <c r="S45" s="9">
        <v>2.685851318944844E-2</v>
      </c>
      <c r="T45" s="9" t="s">
        <v>14</v>
      </c>
      <c r="U45" s="23">
        <v>42549</v>
      </c>
      <c r="V45" s="20">
        <f t="shared" si="0"/>
        <v>27</v>
      </c>
      <c r="Z45" s="27">
        <v>42550</v>
      </c>
      <c r="AA45">
        <v>27</v>
      </c>
      <c r="AB45" s="26">
        <v>17113</v>
      </c>
      <c r="AC45" s="26">
        <v>0</v>
      </c>
    </row>
    <row r="46" spans="6:36" ht="15">
      <c r="F46"/>
      <c r="G46"/>
      <c r="H46"/>
      <c r="I46"/>
      <c r="J46"/>
      <c r="K46"/>
      <c r="L46"/>
      <c r="M46"/>
      <c r="P46" s="10" t="s">
        <v>11</v>
      </c>
      <c r="Q46" s="8">
        <v>17113</v>
      </c>
      <c r="R46" s="8">
        <v>0</v>
      </c>
      <c r="S46" s="9">
        <v>0</v>
      </c>
      <c r="T46" s="9" t="s">
        <v>14</v>
      </c>
      <c r="U46" s="22">
        <v>42550</v>
      </c>
      <c r="V46" s="20">
        <f t="shared" si="0"/>
        <v>27</v>
      </c>
      <c r="Z46" s="27">
        <v>42551</v>
      </c>
      <c r="AA46">
        <v>27</v>
      </c>
      <c r="AB46" s="26">
        <v>17693</v>
      </c>
      <c r="AC46" s="26">
        <v>28</v>
      </c>
    </row>
    <row r="47" spans="6:36" ht="15">
      <c r="F47"/>
      <c r="G47"/>
      <c r="H47"/>
      <c r="I47"/>
      <c r="J47"/>
      <c r="K47"/>
      <c r="L47"/>
      <c r="M47"/>
      <c r="P47" s="10" t="s">
        <v>12</v>
      </c>
      <c r="Q47" s="8">
        <v>15079</v>
      </c>
      <c r="R47" s="8">
        <v>9500</v>
      </c>
      <c r="S47" s="9">
        <v>0.63001525300086214</v>
      </c>
      <c r="T47" s="9">
        <v>1.0416666666666667</v>
      </c>
      <c r="U47" s="22">
        <v>42550</v>
      </c>
      <c r="V47" s="20">
        <f t="shared" si="0"/>
        <v>27</v>
      </c>
      <c r="Y47" t="s">
        <v>21</v>
      </c>
      <c r="AB47" s="26">
        <v>67440</v>
      </c>
      <c r="AC47" s="26">
        <v>14924</v>
      </c>
    </row>
    <row r="48" spans="6:36" ht="15">
      <c r="F48"/>
      <c r="G48"/>
      <c r="H48"/>
      <c r="I48"/>
      <c r="J48"/>
      <c r="K48"/>
      <c r="L48"/>
      <c r="M48"/>
      <c r="P48" s="10" t="s">
        <v>13</v>
      </c>
      <c r="Q48" s="8">
        <v>6233</v>
      </c>
      <c r="R48" s="8">
        <v>0</v>
      </c>
      <c r="S48" s="9">
        <v>0</v>
      </c>
      <c r="T48" s="9" t="s">
        <v>14</v>
      </c>
      <c r="U48" s="22">
        <v>42550</v>
      </c>
      <c r="V48" s="20">
        <f t="shared" si="0"/>
        <v>27</v>
      </c>
      <c r="Y48" t="s">
        <v>12</v>
      </c>
      <c r="Z48" s="27">
        <v>42548</v>
      </c>
      <c r="AA48">
        <v>27</v>
      </c>
      <c r="AB48" s="26">
        <v>13477</v>
      </c>
      <c r="AC48" s="26">
        <v>9538</v>
      </c>
    </row>
    <row r="49" spans="6:29" ht="15">
      <c r="F49"/>
      <c r="G49"/>
      <c r="H49"/>
      <c r="I49"/>
      <c r="J49"/>
      <c r="K49"/>
      <c r="L49"/>
      <c r="M49"/>
      <c r="P49" s="10" t="s">
        <v>11</v>
      </c>
      <c r="Q49" s="8">
        <v>17693</v>
      </c>
      <c r="R49" s="8">
        <v>28</v>
      </c>
      <c r="S49" s="9">
        <v>1.5825467699090035E-3</v>
      </c>
      <c r="T49" s="9" t="s">
        <v>14</v>
      </c>
      <c r="U49" s="23">
        <v>42551</v>
      </c>
      <c r="V49" s="20">
        <f t="shared" si="0"/>
        <v>27</v>
      </c>
      <c r="Z49" s="27">
        <v>42549</v>
      </c>
      <c r="AA49">
        <v>27</v>
      </c>
      <c r="AB49" s="26">
        <v>14313</v>
      </c>
      <c r="AC49" s="26">
        <v>9538</v>
      </c>
    </row>
    <row r="50" spans="6:29" ht="15">
      <c r="F50"/>
      <c r="G50"/>
      <c r="H50"/>
      <c r="I50"/>
      <c r="J50"/>
      <c r="K50"/>
      <c r="L50"/>
      <c r="M50"/>
      <c r="P50" s="10" t="s">
        <v>12</v>
      </c>
      <c r="Q50" s="8">
        <v>15227</v>
      </c>
      <c r="R50" s="8">
        <v>9234</v>
      </c>
      <c r="S50" s="9">
        <v>0.60642280160241679</v>
      </c>
      <c r="T50" s="9">
        <v>1.0125</v>
      </c>
      <c r="U50" s="23">
        <v>42551</v>
      </c>
      <c r="V50" s="20">
        <f t="shared" si="0"/>
        <v>27</v>
      </c>
      <c r="Z50" s="27">
        <v>42550</v>
      </c>
      <c r="AA50">
        <v>27</v>
      </c>
      <c r="AB50" s="26">
        <v>15079</v>
      </c>
      <c r="AC50" s="26">
        <v>9500</v>
      </c>
    </row>
    <row r="51" spans="6:29" ht="15">
      <c r="F51"/>
      <c r="G51"/>
      <c r="H51"/>
      <c r="I51"/>
      <c r="J51"/>
      <c r="K51"/>
      <c r="L51"/>
      <c r="M51"/>
      <c r="P51" s="10" t="s">
        <v>13</v>
      </c>
      <c r="Q51" s="8">
        <v>6456</v>
      </c>
      <c r="R51" s="8">
        <v>1176</v>
      </c>
      <c r="S51" s="9">
        <v>0.18215613382899629</v>
      </c>
      <c r="T51" s="9" t="s">
        <v>14</v>
      </c>
      <c r="U51" s="23">
        <v>42551</v>
      </c>
      <c r="V51" s="20">
        <f t="shared" si="0"/>
        <v>27</v>
      </c>
      <c r="Z51" s="27">
        <v>42551</v>
      </c>
      <c r="AA51">
        <v>27</v>
      </c>
      <c r="AB51" s="26">
        <v>15227</v>
      </c>
      <c r="AC51" s="26">
        <v>9234</v>
      </c>
    </row>
    <row r="52" spans="6:29">
      <c r="F52"/>
      <c r="G52"/>
      <c r="H52"/>
      <c r="I52"/>
      <c r="J52"/>
      <c r="K52"/>
      <c r="L52"/>
      <c r="M52"/>
      <c r="P52"/>
      <c r="Q52"/>
      <c r="R52"/>
      <c r="S52"/>
      <c r="Y52" t="s">
        <v>22</v>
      </c>
      <c r="AB52" s="26">
        <v>58096</v>
      </c>
      <c r="AC52" s="26">
        <v>37810</v>
      </c>
    </row>
    <row r="53" spans="6:29">
      <c r="F53"/>
      <c r="G53"/>
      <c r="H53"/>
      <c r="I53"/>
      <c r="J53"/>
      <c r="K53"/>
      <c r="L53"/>
      <c r="M53"/>
      <c r="P53"/>
      <c r="Q53"/>
      <c r="R53"/>
      <c r="S53"/>
      <c r="Y53" t="s">
        <v>13</v>
      </c>
      <c r="Z53" s="27">
        <v>42548</v>
      </c>
      <c r="AA53">
        <v>27</v>
      </c>
      <c r="AB53" s="26">
        <v>5852</v>
      </c>
      <c r="AC53" s="26">
        <v>952</v>
      </c>
    </row>
    <row r="54" spans="6:29">
      <c r="F54"/>
      <c r="G54"/>
      <c r="H54"/>
      <c r="I54"/>
      <c r="J54"/>
      <c r="K54"/>
      <c r="L54"/>
      <c r="M54"/>
      <c r="P54"/>
      <c r="Q54"/>
      <c r="R54"/>
      <c r="S54"/>
      <c r="Z54" s="27">
        <v>42549</v>
      </c>
      <c r="AA54">
        <v>27</v>
      </c>
      <c r="AB54" s="26">
        <v>6255</v>
      </c>
      <c r="AC54" s="26">
        <v>168</v>
      </c>
    </row>
    <row r="55" spans="6:29">
      <c r="F55"/>
      <c r="G55"/>
      <c r="H55"/>
      <c r="I55"/>
      <c r="J55"/>
      <c r="K55"/>
      <c r="L55"/>
      <c r="M55"/>
      <c r="P55"/>
      <c r="Q55"/>
      <c r="R55"/>
      <c r="S55"/>
      <c r="Z55" s="27">
        <v>42550</v>
      </c>
      <c r="AA55">
        <v>27</v>
      </c>
      <c r="AB55" s="26">
        <v>6233</v>
      </c>
      <c r="AC55" s="26">
        <v>0</v>
      </c>
    </row>
    <row r="56" spans="6:29">
      <c r="F56"/>
      <c r="G56"/>
      <c r="H56"/>
      <c r="I56"/>
      <c r="J56"/>
      <c r="K56"/>
      <c r="L56"/>
      <c r="M56"/>
      <c r="P56"/>
      <c r="Q56"/>
      <c r="R56"/>
      <c r="S56"/>
      <c r="Z56" s="27">
        <v>42551</v>
      </c>
      <c r="AA56">
        <v>27</v>
      </c>
      <c r="AB56" s="26">
        <v>6456</v>
      </c>
      <c r="AC56" s="26">
        <v>1176</v>
      </c>
    </row>
    <row r="57" spans="6:29">
      <c r="F57"/>
      <c r="G57"/>
      <c r="H57"/>
      <c r="I57"/>
      <c r="J57"/>
      <c r="K57"/>
      <c r="L57"/>
      <c r="M57"/>
      <c r="P57"/>
      <c r="Q57"/>
      <c r="R57"/>
      <c r="S57"/>
      <c r="Y57" t="s">
        <v>23</v>
      </c>
      <c r="AB57" s="26">
        <v>24796</v>
      </c>
      <c r="AC57" s="26">
        <v>2296</v>
      </c>
    </row>
    <row r="58" spans="6:29">
      <c r="F58"/>
      <c r="G58"/>
      <c r="H58"/>
      <c r="I58"/>
      <c r="J58"/>
      <c r="K58"/>
      <c r="L58"/>
      <c r="M58"/>
      <c r="P58"/>
      <c r="Q58"/>
      <c r="R58"/>
      <c r="S58"/>
      <c r="Y58" t="s">
        <v>17</v>
      </c>
      <c r="AB58" s="26">
        <v>150332</v>
      </c>
      <c r="AC58" s="26">
        <v>55030</v>
      </c>
    </row>
    <row r="59" spans="6:29">
      <c r="F59"/>
      <c r="G59"/>
      <c r="H59"/>
      <c r="I59"/>
      <c r="J59"/>
      <c r="K59"/>
      <c r="L59"/>
      <c r="M59"/>
      <c r="P59"/>
      <c r="Q59"/>
      <c r="R59"/>
      <c r="S59"/>
    </row>
    <row r="60" spans="6:29">
      <c r="F60"/>
      <c r="G60"/>
      <c r="H60"/>
      <c r="I60"/>
      <c r="J60"/>
      <c r="K60"/>
      <c r="L60"/>
      <c r="M60"/>
      <c r="P60"/>
    </row>
    <row r="61" spans="6:29">
      <c r="F61"/>
      <c r="G61"/>
      <c r="H61"/>
      <c r="I61"/>
      <c r="J61"/>
      <c r="K61"/>
      <c r="L61"/>
      <c r="M61"/>
      <c r="P61"/>
    </row>
    <row r="62" spans="6:29">
      <c r="F62"/>
      <c r="G62"/>
      <c r="H62"/>
      <c r="I62"/>
      <c r="J62"/>
      <c r="K62"/>
      <c r="L62"/>
      <c r="M62"/>
      <c r="P62"/>
    </row>
    <row r="63" spans="6:29">
      <c r="P63"/>
    </row>
  </sheetData>
  <pageMargins left="0.70866141732283472" right="0.70866141732283472" top="0.74803149606299213" bottom="0.74803149606299213" header="0.31496062992125984" footer="0.31496062992125984"/>
  <pageSetup paperSize="9" scale="6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S26</vt:lpstr>
      <vt:lpstr>S26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WhyNotMe-PM</cp:lastModifiedBy>
  <dcterms:created xsi:type="dcterms:W3CDTF">2016-06-30T07:40:42Z</dcterms:created>
  <dcterms:modified xsi:type="dcterms:W3CDTF">2016-06-30T12:08:39Z</dcterms:modified>
</cp:coreProperties>
</file>