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6.xml" ContentType="application/vnd.openxmlformats-officedocument.spreadsheetml.externalLink+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showInkAnnotation="0" codeName="ThisWorkbook" checkCompatibility="1" autoCompressPictures="0"/>
  <bookViews>
    <workbookView xWindow="10170" yWindow="2190" windowWidth="10155" windowHeight="6945" tabRatio="950" activeTab="1"/>
  </bookViews>
  <sheets>
    <sheet name="ListeFichiers" sheetId="33" r:id="rId1"/>
    <sheet name="Risques" sheetId="31" r:id="rId2"/>
    <sheet name="Actions de maîtrise" sheetId="30" r:id="rId3"/>
    <sheet name="Plan d'actions détaillé" sheetId="28" r:id="rId4"/>
    <sheet name="Listes" sheetId="19" state="hidden" r:id="rId5"/>
    <sheet name="Matrices Risques" sheetId="26" state="hidden" r:id="rId6"/>
    <sheet name="Feuil1 (2)" sheetId="25" state="hidden" r:id="rId7"/>
    <sheet name="Feuil1 (3)" sheetId="27" state="hidden" r:id="rId8"/>
    <sheet name="Feuil1" sheetId="35" r:id="rId9"/>
  </sheets>
  <functionGroups/>
  <externalReferences>
    <externalReference r:id="rId10"/>
    <externalReference r:id="rId11"/>
    <externalReference r:id="rId12"/>
    <externalReference r:id="rId13"/>
    <externalReference r:id="rId14"/>
    <externalReference r:id="rId15"/>
  </externalReferences>
  <definedNames>
    <definedName name="_xlnm._FilterDatabase" localSheetId="2" hidden="1">'Actions de maîtrise'!$B$5:$N$5</definedName>
    <definedName name="_xlnm._FilterDatabase" localSheetId="3" hidden="1">'Plan d''actions détaillé'!$A$5:$P$5</definedName>
    <definedName name="_xlnm._FilterDatabase" localSheetId="1" hidden="1">Risques!$C$20:$AB$40</definedName>
    <definedName name="ColRef" localSheetId="2">OFFSET('[1]Feuil1 (2)'!$B$1,,,COUNTA('[1]Feuil1 (2)'!$C$1:$C$65536)+1)</definedName>
    <definedName name="ColRef" localSheetId="7">OFFSET('Feuil1 (3)'!$B$1,,,COUNTA('Feuil1 (3)'!$C$1:$C$65536)+1)</definedName>
    <definedName name="ColRef" localSheetId="3">OFFSET('[1]Feuil1 (2)'!$B$1,,,COUNTA('[1]Feuil1 (2)'!$C$1:$C$65536)+1)</definedName>
    <definedName name="ColRef">OFFSET('Feuil1 (2)'!$B$1,,,COUNTA('Feuil1 (2)'!$C$1:$C$65536)+1)</definedName>
    <definedName name="ColRef2" localSheetId="2">OFFSET('[1]Feuil1 (2)'!#REF!,,,COUNTA('[1]Feuil1 (2)'!#REF!)+1)</definedName>
    <definedName name="ColRef2" localSheetId="7">OFFSET('Feuil1 (3)'!#REF!,,,COUNTA('Feuil1 (3)'!#REF!)+1)</definedName>
    <definedName name="ColRef2" localSheetId="3">OFFSET('[1]Feuil1 (2)'!#REF!,,,COUNTA('[1]Feuil1 (2)'!#REF!)+1)</definedName>
    <definedName name="ColRef2" localSheetId="1">OFFSET('Feuil1 (2)'!#REF!,,,COUNTA('Feuil1 (2)'!#REF!)+1)</definedName>
    <definedName name="ColRef2">OFFSET('Feuil1 (2)'!#REF!,,,COUNTA('Feuil1 (2)'!#REF!)+1)</definedName>
    <definedName name="cond">#REF!</definedName>
    <definedName name="dates">[2]Formation!$C$3:$K$500</definedName>
    <definedName name="formations">[2]Formation!$C$1:$K$1</definedName>
    <definedName name="Nom" localSheetId="2">OFFSET('[1]Feuil1 (2)'!$C$3,,,COUNTA('[1]Feuil1 (2)'!$C$1:$C$65536)-1)</definedName>
    <definedName name="Nom" localSheetId="7">OFFSET('Feuil1 (3)'!$C$3,,,COUNTA('Feuil1 (3)'!$C$1:$C$65536)-1)</definedName>
    <definedName name="Nom" localSheetId="3">OFFSET('[1]Feuil1 (2)'!$C$3,,,COUNTA('[1]Feuil1 (2)'!$C$1:$C$65536)-1)</definedName>
    <definedName name="Nom">OFFSET('Feuil1 (2)'!$C$3,,,COUNTA('Feuil1 (2)'!$C$1:$C$65536)-1)</definedName>
    <definedName name="NomR" localSheetId="2">OFFSET('[1]Feuil1 (2)'!#REF!,,,COUNTA('[1]Feuil1 (2)'!#REF!)-1)</definedName>
    <definedName name="NomR" localSheetId="7">OFFSET('Feuil1 (3)'!#REF!,,,COUNTA('Feuil1 (3)'!#REF!)-1)</definedName>
    <definedName name="NomR" localSheetId="3">OFFSET('[1]Feuil1 (2)'!#REF!,,,COUNTA('[1]Feuil1 (2)'!#REF!)-1)</definedName>
    <definedName name="NomR" localSheetId="1">OFFSET('Feuil1 (2)'!#REF!,,,COUNTA('Feuil1 (2)'!#REF!)-1)</definedName>
    <definedName name="NomR">OFFSET('Feuil1 (2)'!#REF!,,,COUNTA('Feuil1 (2)'!#REF!)-1)</definedName>
    <definedName name="noms">#REF!</definedName>
    <definedName name="Nos">[2]Formation!$A$3:$A$500</definedName>
    <definedName name="Ref" localSheetId="2">OFFSET('[1]Feuil1 (2)'!$B$3,,,COUNTA('[1]Feuil1 (2)'!$C$1:$C$65536)-1)</definedName>
    <definedName name="Ref" localSheetId="7">OFFSET('Feuil1 (3)'!$B$3,,,COUNTA('Feuil1 (3)'!$C$1:$C$65536)-1)</definedName>
    <definedName name="Ref" localSheetId="3">OFFSET('[1]Feuil1 (2)'!$B$3,,,COUNTA('[1]Feuil1 (2)'!$C$1:$C$65536)-1)</definedName>
    <definedName name="Ref">OFFSET('Feuil1 (2)'!$B$3,,,COUNTA('Feuil1 (2)'!$C$1:$C$65536)-1)</definedName>
    <definedName name="sport">#REF!</definedName>
    <definedName name="vide">[2]Formation!$B$3:$B$500</definedName>
    <definedName name="_xlnm.Print_Area" localSheetId="2">'Actions de maîtrise'!$A$1:$O$30</definedName>
    <definedName name="_xlnm.Print_Area" localSheetId="5">'Matrices Risques'!$B$1:$P$15</definedName>
    <definedName name="_xlnm.Print_Area" localSheetId="3">'Plan d''actions détaillé'!$A$1:$T$21</definedName>
    <definedName name="_xlnm.Print_Area" localSheetId="1">Risques!$A$1:$AC$80</definedName>
  </definedNames>
  <calcPr calcId="125725"/>
</workbook>
</file>

<file path=xl/calcChain.xml><?xml version="1.0" encoding="utf-8"?>
<calcChain xmlns="http://schemas.openxmlformats.org/spreadsheetml/2006/main">
  <c r="AA60" i="31"/>
  <c r="Z60"/>
  <c r="AB60" s="1"/>
  <c r="U60"/>
  <c r="T60"/>
  <c r="V60" s="1"/>
  <c r="W60" s="1"/>
  <c r="O60"/>
  <c r="N60"/>
  <c r="M60"/>
  <c r="L60"/>
  <c r="K60"/>
  <c r="J60"/>
  <c r="P60" s="1"/>
  <c r="H60"/>
  <c r="G60"/>
  <c r="I60" s="1"/>
  <c r="F60"/>
  <c r="E60"/>
  <c r="D60"/>
  <c r="C60"/>
  <c r="AA59"/>
  <c r="Z59"/>
  <c r="AB59" s="1"/>
  <c r="U59"/>
  <c r="T59"/>
  <c r="V59" s="1"/>
  <c r="W59" s="1"/>
  <c r="O59"/>
  <c r="N59"/>
  <c r="M59"/>
  <c r="L59"/>
  <c r="K59"/>
  <c r="J59"/>
  <c r="P59" s="1"/>
  <c r="G59"/>
  <c r="H59" s="1"/>
  <c r="F59"/>
  <c r="E59"/>
  <c r="D59"/>
  <c r="C59"/>
  <c r="AA58"/>
  <c r="Z58"/>
  <c r="AB58" s="1"/>
  <c r="U58"/>
  <c r="T58"/>
  <c r="V58" s="1"/>
  <c r="W58" s="1"/>
  <c r="O58"/>
  <c r="N58"/>
  <c r="M58"/>
  <c r="L58"/>
  <c r="K58"/>
  <c r="J58"/>
  <c r="P58" s="1"/>
  <c r="H58"/>
  <c r="G58"/>
  <c r="I58" s="1"/>
  <c r="F58"/>
  <c r="E58"/>
  <c r="D58"/>
  <c r="C58"/>
  <c r="AA57"/>
  <c r="Z57"/>
  <c r="AB57" s="1"/>
  <c r="U57"/>
  <c r="T57"/>
  <c r="V57" s="1"/>
  <c r="W57" s="1"/>
  <c r="O57"/>
  <c r="N57"/>
  <c r="M57"/>
  <c r="L57"/>
  <c r="K57"/>
  <c r="J57"/>
  <c r="P57" s="1"/>
  <c r="G57"/>
  <c r="H57" s="1"/>
  <c r="F57"/>
  <c r="E57"/>
  <c r="D57"/>
  <c r="C57"/>
  <c r="AA56"/>
  <c r="Z56"/>
  <c r="AB56" s="1"/>
  <c r="U56"/>
  <c r="T56"/>
  <c r="V56" s="1"/>
  <c r="W56" s="1"/>
  <c r="O56"/>
  <c r="N56"/>
  <c r="M56"/>
  <c r="L56"/>
  <c r="K56"/>
  <c r="J56"/>
  <c r="P56" s="1"/>
  <c r="H56"/>
  <c r="G56"/>
  <c r="I56" s="1"/>
  <c r="F56"/>
  <c r="E56"/>
  <c r="D56"/>
  <c r="C56"/>
  <c r="AA55"/>
  <c r="Z55"/>
  <c r="AB55" s="1"/>
  <c r="U55"/>
  <c r="T55"/>
  <c r="V55" s="1"/>
  <c r="W55" s="1"/>
  <c r="O55"/>
  <c r="N55"/>
  <c r="M55"/>
  <c r="L55"/>
  <c r="K55"/>
  <c r="J55"/>
  <c r="P55" s="1"/>
  <c r="G55"/>
  <c r="H55" s="1"/>
  <c r="F55"/>
  <c r="E55"/>
  <c r="D55"/>
  <c r="C55"/>
  <c r="AA54"/>
  <c r="Z54"/>
  <c r="AB54" s="1"/>
  <c r="U54"/>
  <c r="T54"/>
  <c r="V54" s="1"/>
  <c r="W54" s="1"/>
  <c r="O54"/>
  <c r="N54"/>
  <c r="M54"/>
  <c r="L54"/>
  <c r="K54"/>
  <c r="J54"/>
  <c r="P54" s="1"/>
  <c r="H54"/>
  <c r="G54"/>
  <c r="I54" s="1"/>
  <c r="F54"/>
  <c r="E54"/>
  <c r="D54"/>
  <c r="C54"/>
  <c r="AA53"/>
  <c r="Z53"/>
  <c r="AB53" s="1"/>
  <c r="U53"/>
  <c r="T53"/>
  <c r="V53" s="1"/>
  <c r="W53" s="1"/>
  <c r="O53"/>
  <c r="N53"/>
  <c r="M53"/>
  <c r="L53"/>
  <c r="K53"/>
  <c r="J53"/>
  <c r="P53" s="1"/>
  <c r="G53"/>
  <c r="H53" s="1"/>
  <c r="F53"/>
  <c r="E53"/>
  <c r="D53"/>
  <c r="C53"/>
  <c r="AA52"/>
  <c r="Z52"/>
  <c r="AB52" s="1"/>
  <c r="U52"/>
  <c r="T52"/>
  <c r="V52" s="1"/>
  <c r="W52" s="1"/>
  <c r="O52"/>
  <c r="N52"/>
  <c r="M52"/>
  <c r="L52"/>
  <c r="K52"/>
  <c r="J52"/>
  <c r="P52" s="1"/>
  <c r="H52"/>
  <c r="G52"/>
  <c r="I52" s="1"/>
  <c r="F52"/>
  <c r="E52"/>
  <c r="D52"/>
  <c r="C52"/>
  <c r="AA51"/>
  <c r="Z51"/>
  <c r="AB51" s="1"/>
  <c r="U51"/>
  <c r="T51"/>
  <c r="V51" s="1"/>
  <c r="W51" s="1"/>
  <c r="O51"/>
  <c r="N51"/>
  <c r="M51"/>
  <c r="L51"/>
  <c r="K51"/>
  <c r="J51"/>
  <c r="P51" s="1"/>
  <c r="G51"/>
  <c r="H51" s="1"/>
  <c r="F51"/>
  <c r="E51"/>
  <c r="D51"/>
  <c r="C51"/>
  <c r="AA50"/>
  <c r="Z50"/>
  <c r="AB50" s="1"/>
  <c r="U50"/>
  <c r="T50"/>
  <c r="V50" s="1"/>
  <c r="W50" s="1"/>
  <c r="O50"/>
  <c r="N50"/>
  <c r="M50"/>
  <c r="L50"/>
  <c r="K50"/>
  <c r="J50"/>
  <c r="P50" s="1"/>
  <c r="H50"/>
  <c r="G50"/>
  <c r="I50" s="1"/>
  <c r="F50"/>
  <c r="E50"/>
  <c r="D50"/>
  <c r="C50"/>
  <c r="AA49"/>
  <c r="Z49"/>
  <c r="AB49" s="1"/>
  <c r="U49"/>
  <c r="T49"/>
  <c r="V49" s="1"/>
  <c r="W49" s="1"/>
  <c r="O49"/>
  <c r="N49"/>
  <c r="M49"/>
  <c r="L49"/>
  <c r="K49"/>
  <c r="J49"/>
  <c r="P49" s="1"/>
  <c r="G49"/>
  <c r="H49" s="1"/>
  <c r="F49"/>
  <c r="E49"/>
  <c r="D49"/>
  <c r="C49"/>
  <c r="AA48"/>
  <c r="Z48"/>
  <c r="AB48" s="1"/>
  <c r="U48"/>
  <c r="T48"/>
  <c r="V48" s="1"/>
  <c r="W48" s="1"/>
  <c r="O48"/>
  <c r="N48"/>
  <c r="M48"/>
  <c r="L48"/>
  <c r="K48"/>
  <c r="J48"/>
  <c r="P48" s="1"/>
  <c r="H48"/>
  <c r="G48"/>
  <c r="I48" s="1"/>
  <c r="F48"/>
  <c r="E48"/>
  <c r="D48"/>
  <c r="C48"/>
  <c r="AA47"/>
  <c r="Z47"/>
  <c r="AB47" s="1"/>
  <c r="U47"/>
  <c r="T47"/>
  <c r="V47" s="1"/>
  <c r="W47" s="1"/>
  <c r="O47"/>
  <c r="N47"/>
  <c r="M47"/>
  <c r="L47"/>
  <c r="K47"/>
  <c r="J47"/>
  <c r="P47" s="1"/>
  <c r="G47"/>
  <c r="H47" s="1"/>
  <c r="F47"/>
  <c r="E47"/>
  <c r="D47"/>
  <c r="C47"/>
  <c r="AA46"/>
  <c r="Z46"/>
  <c r="AB46" s="1"/>
  <c r="U46"/>
  <c r="T46"/>
  <c r="V46" s="1"/>
  <c r="W46" s="1"/>
  <c r="O46"/>
  <c r="N46"/>
  <c r="M46"/>
  <c r="L46"/>
  <c r="K46"/>
  <c r="J46"/>
  <c r="P46" s="1"/>
  <c r="H46"/>
  <c r="G46"/>
  <c r="I46" s="1"/>
  <c r="F46"/>
  <c r="E46"/>
  <c r="D46"/>
  <c r="C46"/>
  <c r="AA45"/>
  <c r="Z45"/>
  <c r="AB45" s="1"/>
  <c r="U45"/>
  <c r="T45"/>
  <c r="V45" s="1"/>
  <c r="W45" s="1"/>
  <c r="O45"/>
  <c r="N45"/>
  <c r="M45"/>
  <c r="L45"/>
  <c r="K45"/>
  <c r="J45"/>
  <c r="P45" s="1"/>
  <c r="G45"/>
  <c r="H45" s="1"/>
  <c r="F45"/>
  <c r="E45"/>
  <c r="D45"/>
  <c r="C45"/>
  <c r="AA44"/>
  <c r="Z44"/>
  <c r="AB44" s="1"/>
  <c r="U44"/>
  <c r="T44"/>
  <c r="V44" s="1"/>
  <c r="W44" s="1"/>
  <c r="O44"/>
  <c r="N44"/>
  <c r="M44"/>
  <c r="L44"/>
  <c r="K44"/>
  <c r="J44"/>
  <c r="P44" s="1"/>
  <c r="H44"/>
  <c r="G44"/>
  <c r="I44" s="1"/>
  <c r="F44"/>
  <c r="E44"/>
  <c r="D44"/>
  <c r="C44"/>
  <c r="AA43"/>
  <c r="Z43"/>
  <c r="AB43" s="1"/>
  <c r="U43"/>
  <c r="T43"/>
  <c r="V43" s="1"/>
  <c r="W43" s="1"/>
  <c r="O43"/>
  <c r="N43"/>
  <c r="M43"/>
  <c r="L43"/>
  <c r="K43"/>
  <c r="J43"/>
  <c r="P43" s="1"/>
  <c r="G43"/>
  <c r="H43" s="1"/>
  <c r="F43"/>
  <c r="E43"/>
  <c r="D43"/>
  <c r="C43"/>
  <c r="AA42"/>
  <c r="Z42"/>
  <c r="AB42" s="1"/>
  <c r="U42"/>
  <c r="T42"/>
  <c r="V42" s="1"/>
  <c r="W42" s="1"/>
  <c r="O42"/>
  <c r="N42"/>
  <c r="M42"/>
  <c r="L42"/>
  <c r="K42"/>
  <c r="J42"/>
  <c r="P42" s="1"/>
  <c r="H42"/>
  <c r="G42"/>
  <c r="I42" s="1"/>
  <c r="F42"/>
  <c r="E42"/>
  <c r="D42"/>
  <c r="C42"/>
  <c r="AA41"/>
  <c r="Z41"/>
  <c r="AB41" s="1"/>
  <c r="U41"/>
  <c r="T41"/>
  <c r="V41" s="1"/>
  <c r="W41" s="1"/>
  <c r="O41"/>
  <c r="N41"/>
  <c r="M41"/>
  <c r="L41"/>
  <c r="K41"/>
  <c r="J41"/>
  <c r="P41" s="1"/>
  <c r="I41"/>
  <c r="H41"/>
  <c r="G41"/>
  <c r="F41"/>
  <c r="E41"/>
  <c r="D41"/>
  <c r="C41"/>
  <c r="I43" l="1"/>
  <c r="I47"/>
  <c r="I49"/>
  <c r="I51"/>
  <c r="I53"/>
  <c r="I55"/>
  <c r="I57"/>
  <c r="I59"/>
  <c r="I45"/>
  <c r="AA40" l="1"/>
  <c r="Z40"/>
  <c r="AB40" s="1"/>
  <c r="U40"/>
  <c r="T40"/>
  <c r="V40" s="1"/>
  <c r="W40" s="1"/>
  <c r="O40"/>
  <c r="N40"/>
  <c r="M40"/>
  <c r="L40"/>
  <c r="K40"/>
  <c r="J40"/>
  <c r="P40" s="1"/>
  <c r="G40"/>
  <c r="I40" s="1"/>
  <c r="F40"/>
  <c r="E40"/>
  <c r="D40"/>
  <c r="C40"/>
  <c r="AA39"/>
  <c r="Z39"/>
  <c r="AB39" s="1"/>
  <c r="U39"/>
  <c r="T39"/>
  <c r="V39" s="1"/>
  <c r="W39" s="1"/>
  <c r="O39"/>
  <c r="N39"/>
  <c r="M39"/>
  <c r="L39"/>
  <c r="K39"/>
  <c r="J39"/>
  <c r="P39" s="1"/>
  <c r="H39"/>
  <c r="G39"/>
  <c r="I39" s="1"/>
  <c r="F39"/>
  <c r="E39"/>
  <c r="D39"/>
  <c r="C39"/>
  <c r="AA38"/>
  <c r="Z38"/>
  <c r="AB38" s="1"/>
  <c r="U38"/>
  <c r="T38"/>
  <c r="V38" s="1"/>
  <c r="W38" s="1"/>
  <c r="O38"/>
  <c r="N38"/>
  <c r="M38"/>
  <c r="L38"/>
  <c r="K38"/>
  <c r="J38"/>
  <c r="P38" s="1"/>
  <c r="G38"/>
  <c r="I38" s="1"/>
  <c r="F38"/>
  <c r="E38"/>
  <c r="D38"/>
  <c r="C38"/>
  <c r="AA37"/>
  <c r="Z37"/>
  <c r="AB37" s="1"/>
  <c r="U37"/>
  <c r="T37"/>
  <c r="V37" s="1"/>
  <c r="W37" s="1"/>
  <c r="O37"/>
  <c r="N37"/>
  <c r="M37"/>
  <c r="L37"/>
  <c r="K37"/>
  <c r="J37"/>
  <c r="P37" s="1"/>
  <c r="H37"/>
  <c r="G37"/>
  <c r="I37" s="1"/>
  <c r="F37"/>
  <c r="E37"/>
  <c r="D37"/>
  <c r="C37"/>
  <c r="AA36"/>
  <c r="Z36"/>
  <c r="AB36" s="1"/>
  <c r="U36"/>
  <c r="T36"/>
  <c r="V36" s="1"/>
  <c r="W36" s="1"/>
  <c r="O36"/>
  <c r="N36"/>
  <c r="M36"/>
  <c r="L36"/>
  <c r="K36"/>
  <c r="J36"/>
  <c r="P36" s="1"/>
  <c r="G36"/>
  <c r="I36" s="1"/>
  <c r="F36"/>
  <c r="E36"/>
  <c r="D36"/>
  <c r="C36"/>
  <c r="AA35"/>
  <c r="Z35"/>
  <c r="AB35" s="1"/>
  <c r="U35"/>
  <c r="T35"/>
  <c r="V35" s="1"/>
  <c r="W35" s="1"/>
  <c r="O35"/>
  <c r="N35"/>
  <c r="M35"/>
  <c r="L35"/>
  <c r="K35"/>
  <c r="J35"/>
  <c r="P35" s="1"/>
  <c r="H35"/>
  <c r="G35"/>
  <c r="I35" s="1"/>
  <c r="F35"/>
  <c r="E35"/>
  <c r="D35"/>
  <c r="C35"/>
  <c r="AA34"/>
  <c r="Z34"/>
  <c r="AB34" s="1"/>
  <c r="U34"/>
  <c r="T34"/>
  <c r="V34" s="1"/>
  <c r="W34" s="1"/>
  <c r="O34"/>
  <c r="N34"/>
  <c r="M34"/>
  <c r="L34"/>
  <c r="K34"/>
  <c r="J34"/>
  <c r="P34" s="1"/>
  <c r="G34"/>
  <c r="I34" s="1"/>
  <c r="F34"/>
  <c r="E34"/>
  <c r="D34"/>
  <c r="C34"/>
  <c r="AA33"/>
  <c r="Z33"/>
  <c r="AB33" s="1"/>
  <c r="U33"/>
  <c r="T33"/>
  <c r="V33" s="1"/>
  <c r="W33" s="1"/>
  <c r="O33"/>
  <c r="N33"/>
  <c r="M33"/>
  <c r="L33"/>
  <c r="K33"/>
  <c r="J33"/>
  <c r="P33" s="1"/>
  <c r="H33"/>
  <c r="G33"/>
  <c r="I33" s="1"/>
  <c r="F33"/>
  <c r="E33"/>
  <c r="D33"/>
  <c r="C33"/>
  <c r="AA32"/>
  <c r="Z32"/>
  <c r="AB32" s="1"/>
  <c r="U32"/>
  <c r="T32"/>
  <c r="V32" s="1"/>
  <c r="W32" s="1"/>
  <c r="O32"/>
  <c r="N32"/>
  <c r="M32"/>
  <c r="L32"/>
  <c r="K32"/>
  <c r="J32"/>
  <c r="P32" s="1"/>
  <c r="G32"/>
  <c r="I32" s="1"/>
  <c r="F32"/>
  <c r="E32"/>
  <c r="D32"/>
  <c r="C32"/>
  <c r="AA31"/>
  <c r="Z31"/>
  <c r="AB31" s="1"/>
  <c r="U31"/>
  <c r="T31"/>
  <c r="V31" s="1"/>
  <c r="W31" s="1"/>
  <c r="O31"/>
  <c r="N31"/>
  <c r="M31"/>
  <c r="L31"/>
  <c r="K31"/>
  <c r="J31"/>
  <c r="P31" s="1"/>
  <c r="H31"/>
  <c r="G31"/>
  <c r="I31" s="1"/>
  <c r="F31"/>
  <c r="E31"/>
  <c r="D31"/>
  <c r="C31"/>
  <c r="AA30"/>
  <c r="Z30"/>
  <c r="AB30" s="1"/>
  <c r="U30"/>
  <c r="T30"/>
  <c r="V30" s="1"/>
  <c r="W30" s="1"/>
  <c r="O30"/>
  <c r="N30"/>
  <c r="M30"/>
  <c r="L30"/>
  <c r="K30"/>
  <c r="J30"/>
  <c r="P30" s="1"/>
  <c r="G30"/>
  <c r="I30" s="1"/>
  <c r="F30"/>
  <c r="E30"/>
  <c r="D30"/>
  <c r="C30"/>
  <c r="AA29"/>
  <c r="Z29"/>
  <c r="AB29" s="1"/>
  <c r="U29"/>
  <c r="T29"/>
  <c r="V29" s="1"/>
  <c r="W29" s="1"/>
  <c r="O29"/>
  <c r="N29"/>
  <c r="M29"/>
  <c r="L29"/>
  <c r="K29"/>
  <c r="J29"/>
  <c r="P29" s="1"/>
  <c r="H29"/>
  <c r="G29"/>
  <c r="I29" s="1"/>
  <c r="F29"/>
  <c r="E29"/>
  <c r="D29"/>
  <c r="C29"/>
  <c r="AA28"/>
  <c r="Z28"/>
  <c r="AB28" s="1"/>
  <c r="U28"/>
  <c r="T28"/>
  <c r="V28" s="1"/>
  <c r="W28" s="1"/>
  <c r="O28"/>
  <c r="N28"/>
  <c r="M28"/>
  <c r="L28"/>
  <c r="K28"/>
  <c r="J28"/>
  <c r="P28" s="1"/>
  <c r="G28"/>
  <c r="I28" s="1"/>
  <c r="F28"/>
  <c r="E28"/>
  <c r="D28"/>
  <c r="C28"/>
  <c r="AA27"/>
  <c r="Z27"/>
  <c r="AB27" s="1"/>
  <c r="U27"/>
  <c r="T27"/>
  <c r="V27" s="1"/>
  <c r="W27" s="1"/>
  <c r="O27"/>
  <c r="N27"/>
  <c r="M27"/>
  <c r="L27"/>
  <c r="K27"/>
  <c r="J27"/>
  <c r="P27" s="1"/>
  <c r="H27"/>
  <c r="G27"/>
  <c r="I27" s="1"/>
  <c r="F27"/>
  <c r="E27"/>
  <c r="D27"/>
  <c r="C27"/>
  <c r="AA26"/>
  <c r="Z26"/>
  <c r="AB26" s="1"/>
  <c r="U26"/>
  <c r="T26"/>
  <c r="V26" s="1"/>
  <c r="W26" s="1"/>
  <c r="O26"/>
  <c r="N26"/>
  <c r="M26"/>
  <c r="L26"/>
  <c r="K26"/>
  <c r="J26"/>
  <c r="P26" s="1"/>
  <c r="I26"/>
  <c r="G26"/>
  <c r="H26" s="1"/>
  <c r="F26"/>
  <c r="E26"/>
  <c r="D26"/>
  <c r="C26"/>
  <c r="AA25"/>
  <c r="Z25"/>
  <c r="AB25" s="1"/>
  <c r="U25"/>
  <c r="T25"/>
  <c r="V25" s="1"/>
  <c r="W25" s="1"/>
  <c r="O25"/>
  <c r="N25"/>
  <c r="M25"/>
  <c r="L25"/>
  <c r="K25"/>
  <c r="J25"/>
  <c r="P25" s="1"/>
  <c r="H25"/>
  <c r="G25"/>
  <c r="I25" s="1"/>
  <c r="F25"/>
  <c r="E25"/>
  <c r="D25"/>
  <c r="C25"/>
  <c r="AA24"/>
  <c r="Z24"/>
  <c r="AB24" s="1"/>
  <c r="U24"/>
  <c r="T24"/>
  <c r="V24" s="1"/>
  <c r="W24" s="1"/>
  <c r="O24"/>
  <c r="N24"/>
  <c r="M24"/>
  <c r="L24"/>
  <c r="K24"/>
  <c r="J24"/>
  <c r="P24" s="1"/>
  <c r="G24"/>
  <c r="H24" s="1"/>
  <c r="F24"/>
  <c r="E24"/>
  <c r="D24"/>
  <c r="C24"/>
  <c r="AA23"/>
  <c r="Z23"/>
  <c r="AB23" s="1"/>
  <c r="U23"/>
  <c r="T23"/>
  <c r="V23" s="1"/>
  <c r="W23" s="1"/>
  <c r="O23"/>
  <c r="N23"/>
  <c r="M23"/>
  <c r="L23"/>
  <c r="K23"/>
  <c r="J23"/>
  <c r="P23" s="1"/>
  <c r="H23"/>
  <c r="G23"/>
  <c r="I23" s="1"/>
  <c r="F23"/>
  <c r="E23"/>
  <c r="D23"/>
  <c r="C23"/>
  <c r="AA22"/>
  <c r="Z22"/>
  <c r="AB22" s="1"/>
  <c r="U22"/>
  <c r="T22"/>
  <c r="V22" s="1"/>
  <c r="W22" s="1"/>
  <c r="O22"/>
  <c r="N22"/>
  <c r="M22"/>
  <c r="L22"/>
  <c r="K22"/>
  <c r="J22"/>
  <c r="P22" s="1"/>
  <c r="G22"/>
  <c r="I22" s="1"/>
  <c r="F22"/>
  <c r="E22"/>
  <c r="D22"/>
  <c r="C22"/>
  <c r="AA21"/>
  <c r="Z21"/>
  <c r="AB21" s="1"/>
  <c r="U21"/>
  <c r="T21"/>
  <c r="V21" s="1"/>
  <c r="W21" s="1"/>
  <c r="O21"/>
  <c r="N21"/>
  <c r="M21"/>
  <c r="L21"/>
  <c r="K21"/>
  <c r="J21"/>
  <c r="P21" s="1"/>
  <c r="I21"/>
  <c r="H21"/>
  <c r="G21"/>
  <c r="F21"/>
  <c r="E21"/>
  <c r="D21"/>
  <c r="C21"/>
  <c r="I24" l="1"/>
  <c r="H22"/>
  <c r="H28"/>
  <c r="H30"/>
  <c r="H32"/>
  <c r="H34"/>
  <c r="H36"/>
  <c r="H38"/>
  <c r="H40"/>
  <c r="AA80" l="1"/>
  <c r="Z80"/>
  <c r="U80"/>
  <c r="T80"/>
  <c r="O80"/>
  <c r="AA79"/>
  <c r="Z79"/>
  <c r="AB79" s="1"/>
  <c r="U79"/>
  <c r="T79"/>
  <c r="V79" s="1"/>
  <c r="W79" s="1"/>
  <c r="O79"/>
  <c r="P79"/>
  <c r="AA78"/>
  <c r="Z78"/>
  <c r="U78"/>
  <c r="T78"/>
  <c r="O78"/>
  <c r="AA77"/>
  <c r="Z77"/>
  <c r="U77"/>
  <c r="T77"/>
  <c r="O77"/>
  <c r="AA76"/>
  <c r="Z76"/>
  <c r="U76"/>
  <c r="T76"/>
  <c r="O76"/>
  <c r="AA75"/>
  <c r="Z75"/>
  <c r="U75"/>
  <c r="T75"/>
  <c r="O75"/>
  <c r="AA74"/>
  <c r="Z74"/>
  <c r="U74"/>
  <c r="T74"/>
  <c r="O74"/>
  <c r="AA73"/>
  <c r="Z73"/>
  <c r="U73"/>
  <c r="T73"/>
  <c r="O73"/>
  <c r="AA72"/>
  <c r="Z72"/>
  <c r="U72"/>
  <c r="T72"/>
  <c r="O72"/>
  <c r="AA71"/>
  <c r="Z71"/>
  <c r="U71"/>
  <c r="T71"/>
  <c r="O71"/>
  <c r="AA70"/>
  <c r="Z70"/>
  <c r="U70"/>
  <c r="T70"/>
  <c r="O70"/>
  <c r="AA69"/>
  <c r="Z69"/>
  <c r="U69"/>
  <c r="T69"/>
  <c r="O69"/>
  <c r="AA68"/>
  <c r="Z68"/>
  <c r="U68"/>
  <c r="T68"/>
  <c r="O68"/>
  <c r="AA67"/>
  <c r="Z67"/>
  <c r="U67"/>
  <c r="T67"/>
  <c r="O67"/>
  <c r="AA66"/>
  <c r="Z66"/>
  <c r="U66"/>
  <c r="T66"/>
  <c r="O66"/>
  <c r="AA65"/>
  <c r="Z65"/>
  <c r="U65"/>
  <c r="T65"/>
  <c r="O65"/>
  <c r="AA64"/>
  <c r="Z64"/>
  <c r="U64"/>
  <c r="T64"/>
  <c r="O64"/>
  <c r="AA63"/>
  <c r="Z63"/>
  <c r="U63"/>
  <c r="T63"/>
  <c r="O63"/>
  <c r="AA62"/>
  <c r="Z62"/>
  <c r="U62"/>
  <c r="T62"/>
  <c r="O62"/>
  <c r="P63" l="1"/>
  <c r="V63"/>
  <c r="W63" s="1"/>
  <c r="AB63"/>
  <c r="P66"/>
  <c r="V66"/>
  <c r="W66" s="1"/>
  <c r="AB66"/>
  <c r="P71"/>
  <c r="V71"/>
  <c r="W71" s="1"/>
  <c r="AB71"/>
  <c r="P74"/>
  <c r="V74"/>
  <c r="W74" s="1"/>
  <c r="AB74"/>
  <c r="P80"/>
  <c r="P62"/>
  <c r="V62"/>
  <c r="W62" s="1"/>
  <c r="AB62"/>
  <c r="P67"/>
  <c r="V67"/>
  <c r="W67" s="1"/>
  <c r="AB67"/>
  <c r="P70"/>
  <c r="V70"/>
  <c r="W70" s="1"/>
  <c r="AB70"/>
  <c r="P75"/>
  <c r="V75"/>
  <c r="W75" s="1"/>
  <c r="AB75"/>
  <c r="P78"/>
  <c r="V78"/>
  <c r="W78" s="1"/>
  <c r="AB78"/>
  <c r="V80"/>
  <c r="W80" s="1"/>
  <c r="P64"/>
  <c r="V64"/>
  <c r="W64" s="1"/>
  <c r="AB64"/>
  <c r="P65"/>
  <c r="V65"/>
  <c r="W65" s="1"/>
  <c r="AB65"/>
  <c r="P68"/>
  <c r="V68"/>
  <c r="W68" s="1"/>
  <c r="AB68"/>
  <c r="P69"/>
  <c r="V69"/>
  <c r="W69" s="1"/>
  <c r="AB69"/>
  <c r="P72"/>
  <c r="V72"/>
  <c r="W72" s="1"/>
  <c r="AB72"/>
  <c r="P73"/>
  <c r="V73"/>
  <c r="W73" s="1"/>
  <c r="AB73"/>
  <c r="P76"/>
  <c r="V76"/>
  <c r="W76" s="1"/>
  <c r="AB76"/>
  <c r="P77"/>
  <c r="V77"/>
  <c r="W77" s="1"/>
  <c r="AB77"/>
  <c r="AB80"/>
  <c r="AA20" l="1"/>
  <c r="Z20"/>
  <c r="U20"/>
  <c r="T20"/>
  <c r="O20"/>
  <c r="N20"/>
  <c r="M20"/>
  <c r="L20"/>
  <c r="K20"/>
  <c r="J20"/>
  <c r="I20"/>
  <c r="H20"/>
  <c r="G20"/>
  <c r="F20"/>
  <c r="E20"/>
  <c r="D20"/>
  <c r="C20"/>
  <c r="P20" l="1"/>
  <c r="V20"/>
  <c r="W20" s="1"/>
  <c r="AB20"/>
  <c r="B6" i="30"/>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P5" l="1"/>
  <c r="U5" i="28" s="1"/>
  <c r="A7"/>
  <c r="D7" s="1"/>
  <c r="Q5" i="30"/>
  <c r="V5" i="28" s="1"/>
  <c r="R5" i="30"/>
  <c r="W5" i="28" s="1"/>
  <c r="S5" i="30"/>
  <c r="X5" i="28"/>
  <c r="T5" i="30"/>
  <c r="Y5" i="28"/>
  <c r="U5" i="30"/>
  <c r="Z5" i="28"/>
  <c r="V5" i="30"/>
  <c r="AA5" i="28"/>
  <c r="W5" i="30"/>
  <c r="AB5" i="28"/>
  <c r="X5" i="30"/>
  <c r="AC5" i="28"/>
  <c r="Y5" i="30"/>
  <c r="AD5" i="28"/>
  <c r="Z5" i="30"/>
  <c r="AE5" i="28"/>
  <c r="AA5" i="30"/>
  <c r="AF5" i="28"/>
  <c r="AB5" i="30"/>
  <c r="AG5" i="28"/>
  <c r="AC5" i="30"/>
  <c r="AH5" i="28"/>
  <c r="AD5" i="30"/>
  <c r="AI5" i="28"/>
  <c r="AE5" i="30"/>
  <c r="AJ5" i="28"/>
  <c r="AF5" i="30"/>
  <c r="AK5" i="28"/>
  <c r="AG5" i="30"/>
  <c r="AL5" i="28"/>
  <c r="A8"/>
  <c r="D8" s="1"/>
  <c r="A9"/>
  <c r="D9" s="1"/>
  <c r="A10"/>
  <c r="D10" s="1"/>
  <c r="A11"/>
  <c r="D11" s="1"/>
  <c r="AK11" s="1"/>
  <c r="A12"/>
  <c r="D12" s="1"/>
  <c r="A13"/>
  <c r="A14"/>
  <c r="D14" s="1"/>
  <c r="A15"/>
  <c r="B15" s="1"/>
  <c r="A16"/>
  <c r="D16" s="1"/>
  <c r="A17"/>
  <c r="A18"/>
  <c r="D18" s="1"/>
  <c r="A19"/>
  <c r="A20"/>
  <c r="D20" s="1"/>
  <c r="AE20" s="1"/>
  <c r="A21"/>
  <c r="A22"/>
  <c r="D22" s="1"/>
  <c r="A23"/>
  <c r="A24"/>
  <c r="D24" s="1"/>
  <c r="A25"/>
  <c r="A26"/>
  <c r="D26" s="1"/>
  <c r="A27"/>
  <c r="A28"/>
  <c r="D28" s="1"/>
  <c r="A29"/>
  <c r="A30"/>
  <c r="D30" s="1"/>
  <c r="A6"/>
  <c r="D6" s="1"/>
  <c r="AB6" s="1"/>
  <c r="C1" i="31"/>
  <c r="C8" i="28"/>
  <c r="C9"/>
  <c r="C11"/>
  <c r="C12"/>
  <c r="C16"/>
  <c r="C20"/>
  <c r="C24"/>
  <c r="C28"/>
  <c r="B2" i="30"/>
  <c r="A2" i="28"/>
  <c r="F6"/>
  <c r="F8"/>
  <c r="F9"/>
  <c r="F11"/>
  <c r="F12"/>
  <c r="F13"/>
  <c r="F16"/>
  <c r="F17"/>
  <c r="F18"/>
  <c r="F19"/>
  <c r="F20"/>
  <c r="F22"/>
  <c r="F24"/>
  <c r="F26"/>
  <c r="F28"/>
  <c r="E10"/>
  <c r="E11"/>
  <c r="E12"/>
  <c r="E6"/>
  <c r="E15"/>
  <c r="E13"/>
  <c r="E8"/>
  <c r="E16"/>
  <c r="E17"/>
  <c r="E18"/>
  <c r="E19"/>
  <c r="E20"/>
  <c r="E24"/>
  <c r="E26"/>
  <c r="E28"/>
  <c r="E9"/>
  <c r="I60" i="30"/>
  <c r="Q11" i="19"/>
  <c r="R12"/>
  <c r="Q10"/>
  <c r="R11"/>
  <c r="Q9"/>
  <c r="R10"/>
  <c r="Q8"/>
  <c r="R9"/>
  <c r="B10" i="28"/>
  <c r="B11"/>
  <c r="B12"/>
  <c r="B13"/>
  <c r="B8"/>
  <c r="B16"/>
  <c r="B17"/>
  <c r="B18"/>
  <c r="B19"/>
  <c r="B20"/>
  <c r="B21"/>
  <c r="B22"/>
  <c r="B23"/>
  <c r="B24"/>
  <c r="B25"/>
  <c r="B26"/>
  <c r="B27"/>
  <c r="B29"/>
  <c r="B9"/>
  <c r="Q7" i="19"/>
  <c r="R8"/>
  <c r="C37" i="27"/>
  <c r="C38"/>
  <c r="C39"/>
  <c r="C40"/>
  <c r="C41"/>
  <c r="C42"/>
  <c r="C43"/>
  <c r="C44"/>
  <c r="C45"/>
  <c r="C46"/>
  <c r="C47"/>
  <c r="C48"/>
  <c r="C49"/>
  <c r="C50"/>
  <c r="C51"/>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3"/>
  <c r="B3" i="25"/>
  <c r="C24"/>
  <c r="C25"/>
  <c r="C26"/>
  <c r="C27"/>
  <c r="C28"/>
  <c r="C29"/>
  <c r="C30"/>
  <c r="C31"/>
  <c r="C32"/>
  <c r="C33"/>
  <c r="C34"/>
  <c r="C35"/>
  <c r="C36"/>
  <c r="C37"/>
  <c r="C38"/>
  <c r="C39"/>
  <c r="C40"/>
  <c r="C41"/>
  <c r="B4"/>
  <c r="B5"/>
  <c r="B6"/>
  <c r="B7"/>
  <c r="B8"/>
  <c r="B9"/>
  <c r="B10"/>
  <c r="B11"/>
  <c r="B12"/>
  <c r="B13"/>
  <c r="B14"/>
  <c r="B15"/>
  <c r="B16"/>
  <c r="B17"/>
  <c r="B18"/>
  <c r="B19"/>
  <c r="B20"/>
  <c r="B21"/>
  <c r="B22"/>
  <c r="B23"/>
  <c r="B24"/>
  <c r="B25"/>
  <c r="B26"/>
  <c r="B27"/>
  <c r="B28"/>
  <c r="B29"/>
  <c r="B30"/>
  <c r="B31"/>
  <c r="B32"/>
  <c r="B33"/>
  <c r="B34"/>
  <c r="B35"/>
  <c r="B36"/>
  <c r="B37"/>
  <c r="B38"/>
  <c r="B39"/>
  <c r="B40"/>
  <c r="B41"/>
  <c r="C55" i="27"/>
  <c r="C56"/>
  <c r="C57"/>
  <c r="C58"/>
  <c r="C59"/>
  <c r="C60"/>
  <c r="C61"/>
  <c r="C62"/>
  <c r="C63"/>
  <c r="C64"/>
  <c r="C65"/>
  <c r="C66"/>
  <c r="C67"/>
  <c r="C68"/>
  <c r="C71"/>
  <c r="B71"/>
  <c r="C70"/>
  <c r="B70"/>
  <c r="C69"/>
  <c r="B69"/>
  <c r="B68"/>
  <c r="B67"/>
  <c r="B66"/>
  <c r="B65"/>
  <c r="B64"/>
  <c r="B63"/>
  <c r="B62"/>
  <c r="B61"/>
  <c r="B60"/>
  <c r="B59"/>
  <c r="B58"/>
  <c r="B57"/>
  <c r="B56"/>
  <c r="B55"/>
  <c r="B54"/>
  <c r="B53"/>
  <c r="B52"/>
  <c r="B51"/>
  <c r="B50"/>
  <c r="B49"/>
  <c r="E27"/>
  <c r="E26"/>
  <c r="E25"/>
  <c r="E24"/>
  <c r="E23"/>
  <c r="E22"/>
  <c r="E21"/>
  <c r="E20"/>
  <c r="E19"/>
  <c r="E18"/>
  <c r="E17"/>
  <c r="E16"/>
  <c r="E15"/>
  <c r="E14"/>
  <c r="E13"/>
  <c r="E12"/>
  <c r="E11"/>
  <c r="E10"/>
  <c r="E9"/>
  <c r="E8"/>
  <c r="E7"/>
  <c r="E6"/>
  <c r="E5"/>
  <c r="E4"/>
  <c r="E3"/>
  <c r="E6" i="25"/>
  <c r="E7"/>
  <c r="E27"/>
  <c r="E26"/>
  <c r="E25"/>
  <c r="E24"/>
  <c r="E23"/>
  <c r="E22"/>
  <c r="E16"/>
  <c r="E17"/>
  <c r="E12"/>
  <c r="C42"/>
  <c r="C43"/>
  <c r="C44"/>
  <c r="C45"/>
  <c r="C46"/>
  <c r="C47"/>
  <c r="C48"/>
  <c r="C49"/>
  <c r="C50"/>
  <c r="C51"/>
  <c r="C52"/>
  <c r="C53"/>
  <c r="C54"/>
  <c r="C55"/>
  <c r="C56"/>
  <c r="C57"/>
  <c r="C58"/>
  <c r="C59"/>
  <c r="C60"/>
  <c r="C61"/>
  <c r="C62"/>
  <c r="C63"/>
  <c r="C64"/>
  <c r="C65"/>
  <c r="C66"/>
  <c r="C67"/>
  <c r="C68"/>
  <c r="C69"/>
  <c r="C70"/>
  <c r="C71"/>
  <c r="B42"/>
  <c r="B43"/>
  <c r="B44"/>
  <c r="B45"/>
  <c r="B46"/>
  <c r="B47"/>
  <c r="B48"/>
  <c r="B49"/>
  <c r="B50"/>
  <c r="B51"/>
  <c r="B52"/>
  <c r="B53"/>
  <c r="B54"/>
  <c r="B55"/>
  <c r="B56"/>
  <c r="B57"/>
  <c r="B58"/>
  <c r="B59"/>
  <c r="B60"/>
  <c r="B61"/>
  <c r="B62"/>
  <c r="B63"/>
  <c r="B64"/>
  <c r="B65"/>
  <c r="B66"/>
  <c r="B67"/>
  <c r="B68"/>
  <c r="B69"/>
  <c r="B70"/>
  <c r="B71"/>
  <c r="E21"/>
  <c r="E20"/>
  <c r="E19"/>
  <c r="E18"/>
  <c r="E15"/>
  <c r="E14"/>
  <c r="E13"/>
  <c r="E11"/>
  <c r="E10"/>
  <c r="E9"/>
  <c r="E8"/>
  <c r="E5"/>
  <c r="E4"/>
  <c r="E3"/>
  <c r="C23"/>
  <c r="C3"/>
  <c r="C4"/>
  <c r="C5"/>
  <c r="C6"/>
  <c r="C7"/>
  <c r="C8"/>
  <c r="C9"/>
  <c r="C11"/>
  <c r="C12"/>
  <c r="C16"/>
  <c r="C17"/>
  <c r="C18"/>
  <c r="C19"/>
  <c r="C20"/>
  <c r="C21"/>
  <c r="C22"/>
  <c r="C15"/>
  <c r="C14"/>
  <c r="C13"/>
  <c r="C10"/>
  <c r="F6" a="1"/>
  <c r="F6" s="1"/>
  <c r="C8" i="26" s="1"/>
  <c r="F27" i="25" a="1"/>
  <c r="F27" s="1"/>
  <c r="G7" i="26" s="1"/>
  <c r="F23" i="25" a="1"/>
  <c r="F23" s="1"/>
  <c r="G11" i="26" s="1"/>
  <c r="F19" i="25" a="1"/>
  <c r="F19" s="1"/>
  <c r="F10" i="26" s="1"/>
  <c r="F7" i="25" a="1"/>
  <c r="F7" s="1"/>
  <c r="C7" i="26" s="1"/>
  <c r="F12" i="25" a="1"/>
  <c r="F12" s="1"/>
  <c r="D7" i="26" s="1"/>
  <c r="F24" i="25" a="1"/>
  <c r="F24" s="1"/>
  <c r="G10" i="26" s="1"/>
  <c r="F20" i="25" a="1"/>
  <c r="F20" s="1"/>
  <c r="F9" i="26" s="1"/>
  <c r="F16" i="25" a="1"/>
  <c r="F16" s="1"/>
  <c r="E8" i="26" s="1"/>
  <c r="F11" i="25" a="1"/>
  <c r="F11" s="1"/>
  <c r="D8" i="26" s="1"/>
  <c r="F4" i="25" a="1"/>
  <c r="F4" s="1"/>
  <c r="C10" i="26" s="1"/>
  <c r="F8" i="25" a="1"/>
  <c r="F8" s="1"/>
  <c r="D11" i="26" s="1"/>
  <c r="F13" i="25" a="1"/>
  <c r="F13" s="1"/>
  <c r="E11" i="26" s="1"/>
  <c r="F9" i="25" a="1"/>
  <c r="F9" s="1"/>
  <c r="D10" i="26" s="1"/>
  <c r="F3" i="25" a="1"/>
  <c r="F3" s="1"/>
  <c r="C11" i="26" s="1"/>
  <c r="F10" i="25" a="1"/>
  <c r="F10" s="1"/>
  <c r="D9" i="26" s="1"/>
  <c r="F15" i="25" a="1"/>
  <c r="F15" s="1"/>
  <c r="E9" i="26" s="1"/>
  <c r="F25" i="25" a="1"/>
  <c r="F25" s="1"/>
  <c r="G9" i="26" s="1"/>
  <c r="F21" i="25" a="1"/>
  <c r="F21" s="1"/>
  <c r="F8" i="26" s="1"/>
  <c r="F17" i="25" a="1"/>
  <c r="F17" s="1"/>
  <c r="E7" i="26" s="1"/>
  <c r="F5" i="25" a="1"/>
  <c r="F5" s="1"/>
  <c r="C9" i="26" s="1"/>
  <c r="F26" i="25" a="1"/>
  <c r="F26" s="1"/>
  <c r="G8" i="26" s="1"/>
  <c r="F22" i="25" a="1"/>
  <c r="F22" s="1"/>
  <c r="F7" i="26" s="1"/>
  <c r="F18" i="25" a="1"/>
  <c r="F18" s="1"/>
  <c r="F11" i="26" s="1"/>
  <c r="F14" i="25" a="1"/>
  <c r="F14" s="1"/>
  <c r="E10" i="26" s="1"/>
  <c r="C17" i="27"/>
  <c r="C9"/>
  <c r="C22"/>
  <c r="C6"/>
  <c r="C19"/>
  <c r="C11"/>
  <c r="C3"/>
  <c r="F4" s="1" a="1"/>
  <c r="F4" s="1"/>
  <c r="K10" i="26" s="1"/>
  <c r="C16" i="27"/>
  <c r="C8"/>
  <c r="C21"/>
  <c r="C13"/>
  <c r="C5"/>
  <c r="C18"/>
  <c r="C10"/>
  <c r="C23"/>
  <c r="C7"/>
  <c r="C20"/>
  <c r="C12"/>
  <c r="C4"/>
  <c r="C26"/>
  <c r="C14"/>
  <c r="F22" s="1" a="1"/>
  <c r="F22" s="1"/>
  <c r="N7" i="26" s="1"/>
  <c r="C15" i="27"/>
  <c r="C24"/>
  <c r="C25"/>
  <c r="C27"/>
  <c r="C28"/>
  <c r="C29"/>
  <c r="C30"/>
  <c r="C31"/>
  <c r="C32"/>
  <c r="C33"/>
  <c r="C34"/>
  <c r="C35"/>
  <c r="C36"/>
  <c r="C52"/>
  <c r="C53"/>
  <c r="C54"/>
  <c r="B7" i="28" l="1"/>
  <c r="F15"/>
  <c r="F7"/>
  <c r="C14"/>
  <c r="E22"/>
  <c r="E14"/>
  <c r="C6"/>
  <c r="E7"/>
  <c r="F30"/>
  <c r="C7"/>
  <c r="F14"/>
  <c r="F10"/>
  <c r="B14"/>
  <c r="E30"/>
  <c r="C10"/>
  <c r="F25" i="27" a="1"/>
  <c r="F25" s="1"/>
  <c r="O9" i="26" s="1"/>
  <c r="F24" i="27" a="1"/>
  <c r="F24" s="1"/>
  <c r="O10" i="26" s="1"/>
  <c r="U12" i="28"/>
  <c r="F27" i="27" a="1"/>
  <c r="F27" s="1"/>
  <c r="O7" i="26" s="1"/>
  <c r="F23" i="27" a="1"/>
  <c r="F23" s="1"/>
  <c r="O11" i="26" s="1"/>
  <c r="F9" i="27" a="1"/>
  <c r="F9" s="1"/>
  <c r="L10" i="26" s="1"/>
  <c r="F10" i="27" a="1"/>
  <c r="F10" s="1"/>
  <c r="L9" i="26" s="1"/>
  <c r="F6" i="27" a="1"/>
  <c r="F6" s="1"/>
  <c r="K8" i="26" s="1"/>
  <c r="F18" i="27" a="1"/>
  <c r="F18" s="1"/>
  <c r="N11" i="26" s="1"/>
  <c r="F26" i="27" a="1"/>
  <c r="F26" s="1"/>
  <c r="O8" i="26" s="1"/>
  <c r="F13" i="27" a="1"/>
  <c r="F13" s="1"/>
  <c r="M11" i="26" s="1"/>
  <c r="F20" i="27" a="1"/>
  <c r="F20" s="1"/>
  <c r="N9" i="26" s="1"/>
  <c r="F3" i="27" a="1"/>
  <c r="F3" s="1"/>
  <c r="K11" i="26" s="1"/>
  <c r="F21" i="27" a="1"/>
  <c r="F21" s="1"/>
  <c r="N8" i="26" s="1"/>
  <c r="F7" i="27" a="1"/>
  <c r="F7" s="1"/>
  <c r="K7" i="26" s="1"/>
  <c r="F16" i="27" a="1"/>
  <c r="F16" s="1"/>
  <c r="M8" i="26" s="1"/>
  <c r="F17" i="27" a="1"/>
  <c r="F17" s="1"/>
  <c r="M7" i="26" s="1"/>
  <c r="F19" i="27" a="1"/>
  <c r="F19" s="1"/>
  <c r="N10" i="26" s="1"/>
  <c r="F5" i="27" a="1"/>
  <c r="F5" s="1"/>
  <c r="K9" i="26" s="1"/>
  <c r="F15" i="27" a="1"/>
  <c r="F15" s="1"/>
  <c r="M9" i="26" s="1"/>
  <c r="F12" i="27" a="1"/>
  <c r="F12" s="1"/>
  <c r="L7" i="26" s="1"/>
  <c r="F11" i="27" a="1"/>
  <c r="F11" s="1"/>
  <c r="L8" i="26" s="1"/>
  <c r="F8" i="27" a="1"/>
  <c r="F8" s="1"/>
  <c r="L11" i="26" s="1"/>
  <c r="F14" i="27" a="1"/>
  <c r="F14" s="1"/>
  <c r="M10" i="26" s="1"/>
  <c r="AJ6" i="28"/>
  <c r="AI20"/>
  <c r="AE28"/>
  <c r="AI28"/>
  <c r="AA14"/>
  <c r="AI14"/>
  <c r="AE24"/>
  <c r="AI24"/>
  <c r="AE16"/>
  <c r="AI16"/>
  <c r="AE12"/>
  <c r="X6"/>
  <c r="AF6"/>
  <c r="AE26"/>
  <c r="AI26"/>
  <c r="AE18"/>
  <c r="AI18"/>
  <c r="AE30"/>
  <c r="AI30"/>
  <c r="AE22"/>
  <c r="AI22"/>
  <c r="AA16"/>
  <c r="AI12"/>
  <c r="AA12"/>
  <c r="AA30"/>
  <c r="AA28"/>
  <c r="AA26"/>
  <c r="AA24"/>
  <c r="AA22"/>
  <c r="AA20"/>
  <c r="AA18"/>
  <c r="W12"/>
  <c r="W16"/>
  <c r="W18"/>
  <c r="W20"/>
  <c r="W22"/>
  <c r="W24"/>
  <c r="W26"/>
  <c r="W28"/>
  <c r="W30"/>
  <c r="W6"/>
  <c r="Y6"/>
  <c r="AA6"/>
  <c r="AC6"/>
  <c r="AE6"/>
  <c r="AG6"/>
  <c r="AI6"/>
  <c r="AK6"/>
  <c r="U6"/>
  <c r="V30"/>
  <c r="X30"/>
  <c r="Z30"/>
  <c r="AB30"/>
  <c r="AD30"/>
  <c r="AF30"/>
  <c r="AH30"/>
  <c r="AJ30"/>
  <c r="AL30"/>
  <c r="D29"/>
  <c r="C29"/>
  <c r="V28"/>
  <c r="X28"/>
  <c r="Z28"/>
  <c r="AB28"/>
  <c r="AD28"/>
  <c r="AF28"/>
  <c r="AH28"/>
  <c r="AJ28"/>
  <c r="AL28"/>
  <c r="D27"/>
  <c r="C27"/>
  <c r="V26"/>
  <c r="X26"/>
  <c r="Z26"/>
  <c r="AB26"/>
  <c r="AD26"/>
  <c r="AF26"/>
  <c r="AH26"/>
  <c r="AJ26"/>
  <c r="AL26"/>
  <c r="D25"/>
  <c r="C25"/>
  <c r="V24"/>
  <c r="X24"/>
  <c r="Z24"/>
  <c r="AB24"/>
  <c r="AD24"/>
  <c r="AF24"/>
  <c r="AH24"/>
  <c r="AJ24"/>
  <c r="AL24"/>
  <c r="D23"/>
  <c r="C23"/>
  <c r="V22"/>
  <c r="X22"/>
  <c r="Z22"/>
  <c r="AB22"/>
  <c r="AD22"/>
  <c r="AF22"/>
  <c r="AH22"/>
  <c r="AJ22"/>
  <c r="AL22"/>
  <c r="D21"/>
  <c r="C21"/>
  <c r="V20"/>
  <c r="X20"/>
  <c r="Z20"/>
  <c r="AB20"/>
  <c r="AD20"/>
  <c r="AF20"/>
  <c r="AH20"/>
  <c r="AJ20"/>
  <c r="AL20"/>
  <c r="D19"/>
  <c r="C19"/>
  <c r="V18"/>
  <c r="X18"/>
  <c r="Z18"/>
  <c r="AB18"/>
  <c r="AD18"/>
  <c r="AF18"/>
  <c r="AH18"/>
  <c r="AJ18"/>
  <c r="AL18"/>
  <c r="D17"/>
  <c r="C17"/>
  <c r="V16"/>
  <c r="X16"/>
  <c r="Z16"/>
  <c r="AB16"/>
  <c r="AD16"/>
  <c r="AF16"/>
  <c r="AH16"/>
  <c r="AJ16"/>
  <c r="AL16"/>
  <c r="V14"/>
  <c r="X14"/>
  <c r="Z14"/>
  <c r="AB14"/>
  <c r="AD14"/>
  <c r="AF14"/>
  <c r="AH14"/>
  <c r="AJ14"/>
  <c r="AL14"/>
  <c r="U14"/>
  <c r="Y14"/>
  <c r="AC14"/>
  <c r="AG14"/>
  <c r="AK14"/>
  <c r="B30"/>
  <c r="B28"/>
  <c r="B6"/>
  <c r="E29"/>
  <c r="E27"/>
  <c r="E25"/>
  <c r="E23"/>
  <c r="E21"/>
  <c r="F29"/>
  <c r="F27"/>
  <c r="F25"/>
  <c r="F23"/>
  <c r="F21"/>
  <c r="C30"/>
  <c r="C26"/>
  <c r="C22"/>
  <c r="C18"/>
  <c r="AL6"/>
  <c r="AH6"/>
  <c r="AD6"/>
  <c r="Z6"/>
  <c r="V6"/>
  <c r="AK30"/>
  <c r="AG30"/>
  <c r="AC30"/>
  <c r="Y30"/>
  <c r="U30"/>
  <c r="AK28"/>
  <c r="AG28"/>
  <c r="AC28"/>
  <c r="Y28"/>
  <c r="U28"/>
  <c r="AK26"/>
  <c r="AG26"/>
  <c r="AC26"/>
  <c r="Y26"/>
  <c r="U26"/>
  <c r="AK24"/>
  <c r="AG24"/>
  <c r="AC24"/>
  <c r="Y24"/>
  <c r="U24"/>
  <c r="AK22"/>
  <c r="AG22"/>
  <c r="AC22"/>
  <c r="Y22"/>
  <c r="U22"/>
  <c r="AK20"/>
  <c r="AG20"/>
  <c r="AC20"/>
  <c r="Y20"/>
  <c r="U20"/>
  <c r="AK18"/>
  <c r="AG18"/>
  <c r="AC18"/>
  <c r="Y18"/>
  <c r="U18"/>
  <c r="AK16"/>
  <c r="AG16"/>
  <c r="AC16"/>
  <c r="Y16"/>
  <c r="U16"/>
  <c r="D15"/>
  <c r="C15"/>
  <c r="AE14"/>
  <c r="W14"/>
  <c r="D13"/>
  <c r="C13"/>
  <c r="AK12"/>
  <c r="AG12"/>
  <c r="AC12"/>
  <c r="Y12"/>
  <c r="V10"/>
  <c r="X10"/>
  <c r="Z10"/>
  <c r="AB10"/>
  <c r="AD10"/>
  <c r="AF10"/>
  <c r="AH10"/>
  <c r="AJ10"/>
  <c r="AL10"/>
  <c r="U10"/>
  <c r="W10"/>
  <c r="Y10"/>
  <c r="AA10"/>
  <c r="AC10"/>
  <c r="AE10"/>
  <c r="AG10"/>
  <c r="AI10"/>
  <c r="AK10"/>
  <c r="V8"/>
  <c r="X8"/>
  <c r="Z8"/>
  <c r="AB8"/>
  <c r="AD8"/>
  <c r="AF8"/>
  <c r="AH8"/>
  <c r="AJ8"/>
  <c r="AL8"/>
  <c r="U8"/>
  <c r="W8"/>
  <c r="Y8"/>
  <c r="AA8"/>
  <c r="AC8"/>
  <c r="AE8"/>
  <c r="AG8"/>
  <c r="AI8"/>
  <c r="AK8"/>
  <c r="V12"/>
  <c r="X12"/>
  <c r="Z12"/>
  <c r="AB12"/>
  <c r="AD12"/>
  <c r="AF12"/>
  <c r="AH12"/>
  <c r="AJ12"/>
  <c r="AL12"/>
  <c r="V11"/>
  <c r="X11"/>
  <c r="Z11"/>
  <c r="AB11"/>
  <c r="AD11"/>
  <c r="AF11"/>
  <c r="AH11"/>
  <c r="AJ11"/>
  <c r="AL11"/>
  <c r="U11"/>
  <c r="W11"/>
  <c r="Y11"/>
  <c r="AA11"/>
  <c r="AC11"/>
  <c r="AE11"/>
  <c r="AG11"/>
  <c r="AI11"/>
  <c r="V9"/>
  <c r="X9"/>
  <c r="Z9"/>
  <c r="AB9"/>
  <c r="AD9"/>
  <c r="AF9"/>
  <c r="AH9"/>
  <c r="AJ9"/>
  <c r="AL9"/>
  <c r="U9"/>
  <c r="W9"/>
  <c r="Y9"/>
  <c r="AA9"/>
  <c r="AC9"/>
  <c r="AE9"/>
  <c r="AG9"/>
  <c r="AI9"/>
  <c r="AK9"/>
  <c r="V7"/>
  <c r="X7"/>
  <c r="Z7"/>
  <c r="AB7"/>
  <c r="AD7"/>
  <c r="AF7"/>
  <c r="AH7"/>
  <c r="AJ7"/>
  <c r="AL7"/>
  <c r="U7"/>
  <c r="W7"/>
  <c r="Y7"/>
  <c r="AA7"/>
  <c r="AC7"/>
  <c r="AE7"/>
  <c r="AG7"/>
  <c r="AI7"/>
  <c r="AK7"/>
  <c r="V13" l="1"/>
  <c r="X13"/>
  <c r="Z13"/>
  <c r="AB13"/>
  <c r="AD13"/>
  <c r="AF13"/>
  <c r="AH13"/>
  <c r="AJ13"/>
  <c r="AL13"/>
  <c r="U13"/>
  <c r="Y13"/>
  <c r="AC13"/>
  <c r="AG13"/>
  <c r="AK13"/>
  <c r="AA13"/>
  <c r="AI13"/>
  <c r="W13"/>
  <c r="AE13"/>
  <c r="V15"/>
  <c r="X15"/>
  <c r="Z15"/>
  <c r="AB15"/>
  <c r="AD15"/>
  <c r="U15"/>
  <c r="Y15"/>
  <c r="AC15"/>
  <c r="AF15"/>
  <c r="AH15"/>
  <c r="AJ15"/>
  <c r="AL15"/>
  <c r="AA15"/>
  <c r="AG15"/>
  <c r="AK15"/>
  <c r="W15"/>
  <c r="AE15"/>
  <c r="AI15"/>
  <c r="V19"/>
  <c r="X19"/>
  <c r="Z19"/>
  <c r="AB19"/>
  <c r="AD19"/>
  <c r="AF19"/>
  <c r="AH19"/>
  <c r="AJ19"/>
  <c r="AL19"/>
  <c r="U19"/>
  <c r="Y19"/>
  <c r="AC19"/>
  <c r="AG19"/>
  <c r="AK19"/>
  <c r="W19"/>
  <c r="AA19"/>
  <c r="AE19"/>
  <c r="AI19"/>
  <c r="V23"/>
  <c r="X23"/>
  <c r="Z23"/>
  <c r="AB23"/>
  <c r="AD23"/>
  <c r="AF23"/>
  <c r="AH23"/>
  <c r="AJ23"/>
  <c r="AL23"/>
  <c r="U23"/>
  <c r="Y23"/>
  <c r="AC23"/>
  <c r="AG23"/>
  <c r="AK23"/>
  <c r="W23"/>
  <c r="AA23"/>
  <c r="AE23"/>
  <c r="AI23"/>
  <c r="V27"/>
  <c r="X27"/>
  <c r="Z27"/>
  <c r="AB27"/>
  <c r="AD27"/>
  <c r="AF27"/>
  <c r="AH27"/>
  <c r="AJ27"/>
  <c r="AL27"/>
  <c r="U27"/>
  <c r="Y27"/>
  <c r="AC27"/>
  <c r="AG27"/>
  <c r="AK27"/>
  <c r="W27"/>
  <c r="AA27"/>
  <c r="AE27"/>
  <c r="AI27"/>
  <c r="V17"/>
  <c r="X17"/>
  <c r="Z17"/>
  <c r="AB17"/>
  <c r="AD17"/>
  <c r="AF17"/>
  <c r="AH17"/>
  <c r="AJ17"/>
  <c r="AL17"/>
  <c r="U17"/>
  <c r="Y17"/>
  <c r="AC17"/>
  <c r="AG17"/>
  <c r="AK17"/>
  <c r="W17"/>
  <c r="AA17"/>
  <c r="AE17"/>
  <c r="AI17"/>
  <c r="V21"/>
  <c r="X21"/>
  <c r="Z21"/>
  <c r="AB21"/>
  <c r="AD21"/>
  <c r="AF21"/>
  <c r="AH21"/>
  <c r="AJ21"/>
  <c r="AL21"/>
  <c r="U21"/>
  <c r="Y21"/>
  <c r="AC21"/>
  <c r="AG21"/>
  <c r="AK21"/>
  <c r="W21"/>
  <c r="AA21"/>
  <c r="AE21"/>
  <c r="AI21"/>
  <c r="V25"/>
  <c r="X25"/>
  <c r="Z25"/>
  <c r="AB25"/>
  <c r="AD25"/>
  <c r="AF25"/>
  <c r="AH25"/>
  <c r="AJ25"/>
  <c r="AL25"/>
  <c r="U25"/>
  <c r="Y25"/>
  <c r="AC25"/>
  <c r="AG25"/>
  <c r="AK25"/>
  <c r="W25"/>
  <c r="AA25"/>
  <c r="AE25"/>
  <c r="AI25"/>
  <c r="V29"/>
  <c r="X29"/>
  <c r="Z29"/>
  <c r="AB29"/>
  <c r="AD29"/>
  <c r="AF29"/>
  <c r="AH29"/>
  <c r="AJ29"/>
  <c r="AL29"/>
  <c r="U29"/>
  <c r="Y29"/>
  <c r="AC29"/>
  <c r="AG29"/>
  <c r="AK29"/>
  <c r="W29"/>
  <c r="AA29"/>
  <c r="AE29"/>
  <c r="AI29"/>
  <c r="BB5" l="1"/>
  <c r="AZ5"/>
  <c r="BA5" l="1"/>
  <c r="J6" i="30" l="1"/>
  <c r="G6"/>
  <c r="F6"/>
  <c r="H6"/>
  <c r="K6"/>
  <c r="C6"/>
  <c r="W6" s="1"/>
  <c r="M52"/>
  <c r="G52"/>
  <c r="H52"/>
  <c r="N52"/>
  <c r="C52"/>
  <c r="L52"/>
  <c r="K52"/>
  <c r="I51"/>
  <c r="J52"/>
  <c r="F52"/>
  <c r="F56"/>
  <c r="K56"/>
  <c r="C56"/>
  <c r="L56"/>
  <c r="I55"/>
  <c r="G56"/>
  <c r="M56"/>
  <c r="H56"/>
  <c r="J56"/>
  <c r="N56"/>
  <c r="J60"/>
  <c r="F60"/>
  <c r="H60"/>
  <c r="C60"/>
  <c r="K60"/>
  <c r="M60"/>
  <c r="G60"/>
  <c r="I59"/>
  <c r="L60"/>
  <c r="N60"/>
  <c r="M10"/>
  <c r="C10"/>
  <c r="G10"/>
  <c r="L10"/>
  <c r="K10"/>
  <c r="I9"/>
  <c r="H10"/>
  <c r="N10"/>
  <c r="J10"/>
  <c r="F10"/>
  <c r="H14"/>
  <c r="J14"/>
  <c r="C14"/>
  <c r="I13"/>
  <c r="L14"/>
  <c r="M14"/>
  <c r="K14"/>
  <c r="F14"/>
  <c r="N14"/>
  <c r="G14"/>
  <c r="F18"/>
  <c r="M18"/>
  <c r="H18"/>
  <c r="L18"/>
  <c r="J18"/>
  <c r="K18"/>
  <c r="I17"/>
  <c r="N18"/>
  <c r="G18"/>
  <c r="C18"/>
  <c r="K22"/>
  <c r="H22"/>
  <c r="C22"/>
  <c r="L22"/>
  <c r="I21"/>
  <c r="G22"/>
  <c r="M22"/>
  <c r="N22"/>
  <c r="F22"/>
  <c r="J22"/>
  <c r="K26"/>
  <c r="C26"/>
  <c r="J26"/>
  <c r="L26"/>
  <c r="H26"/>
  <c r="G26"/>
  <c r="F26"/>
  <c r="N26"/>
  <c r="I25"/>
  <c r="M26"/>
  <c r="G30"/>
  <c r="F30"/>
  <c r="C30"/>
  <c r="H30"/>
  <c r="L30"/>
  <c r="M30"/>
  <c r="J30"/>
  <c r="K30"/>
  <c r="N30"/>
  <c r="I29"/>
  <c r="H34"/>
  <c r="M34"/>
  <c r="J34"/>
  <c r="L34"/>
  <c r="F34"/>
  <c r="K34"/>
  <c r="G34"/>
  <c r="N34"/>
  <c r="I33"/>
  <c r="C34"/>
  <c r="M38"/>
  <c r="K38"/>
  <c r="G38"/>
  <c r="C38"/>
  <c r="N38"/>
  <c r="I37"/>
  <c r="F38"/>
  <c r="H38"/>
  <c r="L38"/>
  <c r="J38"/>
  <c r="I41"/>
  <c r="F42"/>
  <c r="H42"/>
  <c r="M42"/>
  <c r="K42"/>
  <c r="J42"/>
  <c r="N42"/>
  <c r="G42"/>
  <c r="L42"/>
  <c r="C42"/>
  <c r="J46"/>
  <c r="N46"/>
  <c r="G46"/>
  <c r="C46"/>
  <c r="K46"/>
  <c r="I45"/>
  <c r="M46"/>
  <c r="L46"/>
  <c r="H46"/>
  <c r="F46"/>
  <c r="K50"/>
  <c r="I49"/>
  <c r="F50"/>
  <c r="C50"/>
  <c r="M50"/>
  <c r="G50"/>
  <c r="J50"/>
  <c r="H50"/>
  <c r="N50"/>
  <c r="L50"/>
  <c r="I53"/>
  <c r="H54"/>
  <c r="K54"/>
  <c r="C54"/>
  <c r="J54"/>
  <c r="M54"/>
  <c r="L54"/>
  <c r="F54"/>
  <c r="N54"/>
  <c r="G54"/>
  <c r="M58"/>
  <c r="I57"/>
  <c r="F58"/>
  <c r="L58"/>
  <c r="H58"/>
  <c r="J58"/>
  <c r="G58"/>
  <c r="K58"/>
  <c r="N58"/>
  <c r="C58"/>
  <c r="I7"/>
  <c r="L8"/>
  <c r="F8"/>
  <c r="N8"/>
  <c r="H8"/>
  <c r="J8"/>
  <c r="G8"/>
  <c r="M8"/>
  <c r="C8"/>
  <c r="K8"/>
  <c r="M12"/>
  <c r="J12"/>
  <c r="K12"/>
  <c r="C12"/>
  <c r="F12"/>
  <c r="G12"/>
  <c r="N12"/>
  <c r="H12"/>
  <c r="L12"/>
  <c r="I11"/>
  <c r="F16"/>
  <c r="K16"/>
  <c r="G16"/>
  <c r="C16"/>
  <c r="N16"/>
  <c r="I15"/>
  <c r="M16"/>
  <c r="H16"/>
  <c r="L16"/>
  <c r="J16"/>
  <c r="I19"/>
  <c r="F20"/>
  <c r="H20"/>
  <c r="M20"/>
  <c r="C20"/>
  <c r="G20"/>
  <c r="N20"/>
  <c r="K20"/>
  <c r="L20"/>
  <c r="J20"/>
  <c r="J24"/>
  <c r="N24"/>
  <c r="G24"/>
  <c r="C24"/>
  <c r="K24"/>
  <c r="I23"/>
  <c r="M24"/>
  <c r="L24"/>
  <c r="H24"/>
  <c r="F24"/>
  <c r="H28"/>
  <c r="J28"/>
  <c r="I27"/>
  <c r="C28"/>
  <c r="M28"/>
  <c r="K28"/>
  <c r="N28"/>
  <c r="F28"/>
  <c r="L28"/>
  <c r="G28"/>
  <c r="K32"/>
  <c r="N32"/>
  <c r="L32"/>
  <c r="M32"/>
  <c r="F32"/>
  <c r="G32"/>
  <c r="H32"/>
  <c r="I31"/>
  <c r="C32"/>
  <c r="J32"/>
  <c r="G36"/>
  <c r="J36"/>
  <c r="I35"/>
  <c r="H36"/>
  <c r="F36"/>
  <c r="K36"/>
  <c r="N36"/>
  <c r="C36"/>
  <c r="L36"/>
  <c r="M36"/>
  <c r="N40"/>
  <c r="K40"/>
  <c r="H40"/>
  <c r="C40"/>
  <c r="I39"/>
  <c r="G40"/>
  <c r="M40"/>
  <c r="J40"/>
  <c r="L40"/>
  <c r="F40"/>
  <c r="G44"/>
  <c r="J44"/>
  <c r="I43"/>
  <c r="C44"/>
  <c r="H44"/>
  <c r="K44"/>
  <c r="N44"/>
  <c r="F44"/>
  <c r="L44"/>
  <c r="M44"/>
  <c r="N48"/>
  <c r="J48"/>
  <c r="H48"/>
  <c r="C48"/>
  <c r="I47"/>
  <c r="G48"/>
  <c r="M48"/>
  <c r="F48"/>
  <c r="L48"/>
  <c r="K48"/>
  <c r="L11"/>
  <c r="J11"/>
  <c r="M11"/>
  <c r="C11"/>
  <c r="N11"/>
  <c r="G11"/>
  <c r="I10"/>
  <c r="K11"/>
  <c r="F11"/>
  <c r="H11"/>
  <c r="H19"/>
  <c r="I18"/>
  <c r="G19"/>
  <c r="L19"/>
  <c r="M19"/>
  <c r="F19"/>
  <c r="N19"/>
  <c r="K19"/>
  <c r="C19"/>
  <c r="J19"/>
  <c r="K27"/>
  <c r="G27"/>
  <c r="F27"/>
  <c r="L27"/>
  <c r="M27"/>
  <c r="I26"/>
  <c r="J27"/>
  <c r="H27"/>
  <c r="N27"/>
  <c r="C27"/>
  <c r="F35"/>
  <c r="I34"/>
  <c r="K35"/>
  <c r="N35"/>
  <c r="M35"/>
  <c r="H35"/>
  <c r="L35"/>
  <c r="J35"/>
  <c r="C35"/>
  <c r="G35"/>
  <c r="K43"/>
  <c r="G43"/>
  <c r="F43"/>
  <c r="L43"/>
  <c r="M43"/>
  <c r="I42"/>
  <c r="J43"/>
  <c r="H43"/>
  <c r="N43"/>
  <c r="C43"/>
  <c r="K21"/>
  <c r="N21"/>
  <c r="G21"/>
  <c r="H21"/>
  <c r="I20"/>
  <c r="L21"/>
  <c r="J21"/>
  <c r="M21"/>
  <c r="C21"/>
  <c r="F21"/>
  <c r="J23"/>
  <c r="C23"/>
  <c r="N23"/>
  <c r="M23"/>
  <c r="K23"/>
  <c r="G23"/>
  <c r="L23"/>
  <c r="F23"/>
  <c r="H23"/>
  <c r="I22"/>
  <c r="K13"/>
  <c r="J13"/>
  <c r="H13"/>
  <c r="F13"/>
  <c r="I12"/>
  <c r="G13"/>
  <c r="C13"/>
  <c r="N13"/>
  <c r="L13"/>
  <c r="M13"/>
  <c r="F7"/>
  <c r="G7"/>
  <c r="K7"/>
  <c r="C7"/>
  <c r="J7"/>
  <c r="L7"/>
  <c r="H7"/>
  <c r="M7"/>
  <c r="N7"/>
  <c r="I6"/>
  <c r="F15"/>
  <c r="K15"/>
  <c r="I14"/>
  <c r="L15"/>
  <c r="M15"/>
  <c r="C15"/>
  <c r="H15"/>
  <c r="N15"/>
  <c r="J15"/>
  <c r="G15"/>
  <c r="N31"/>
  <c r="C31"/>
  <c r="J31"/>
  <c r="H31"/>
  <c r="F31"/>
  <c r="L31"/>
  <c r="M31"/>
  <c r="G31"/>
  <c r="I30"/>
  <c r="K31"/>
  <c r="H39"/>
  <c r="N39"/>
  <c r="J39"/>
  <c r="M39"/>
  <c r="C39"/>
  <c r="K39"/>
  <c r="G39"/>
  <c r="F39"/>
  <c r="I38"/>
  <c r="L39"/>
  <c r="N47"/>
  <c r="K47"/>
  <c r="F47"/>
  <c r="H47"/>
  <c r="G47"/>
  <c r="L47"/>
  <c r="M47"/>
  <c r="J47"/>
  <c r="C47"/>
  <c r="I46"/>
  <c r="K9"/>
  <c r="F9"/>
  <c r="G9"/>
  <c r="C9"/>
  <c r="J9"/>
  <c r="N9"/>
  <c r="M9"/>
  <c r="I8"/>
  <c r="H9"/>
  <c r="L9"/>
  <c r="L17"/>
  <c r="C17"/>
  <c r="M17"/>
  <c r="N17"/>
  <c r="G17"/>
  <c r="I16"/>
  <c r="K17"/>
  <c r="H17"/>
  <c r="J17"/>
  <c r="F17"/>
  <c r="J25"/>
  <c r="N25"/>
  <c r="F25"/>
  <c r="L25"/>
  <c r="C25"/>
  <c r="M25"/>
  <c r="K25"/>
  <c r="G25"/>
  <c r="H25"/>
  <c r="I24"/>
  <c r="L29"/>
  <c r="M29"/>
  <c r="C29"/>
  <c r="K29"/>
  <c r="H29"/>
  <c r="I28"/>
  <c r="G29"/>
  <c r="J29"/>
  <c r="N29"/>
  <c r="F29"/>
  <c r="H33"/>
  <c r="J33"/>
  <c r="N33"/>
  <c r="F33"/>
  <c r="I32"/>
  <c r="L33"/>
  <c r="G33"/>
  <c r="K33"/>
  <c r="M33"/>
  <c r="C33"/>
  <c r="L37"/>
  <c r="M37"/>
  <c r="J37"/>
  <c r="C37"/>
  <c r="I36"/>
  <c r="F37"/>
  <c r="G37"/>
  <c r="N37"/>
  <c r="H37"/>
  <c r="K37"/>
  <c r="H41"/>
  <c r="K41"/>
  <c r="J41"/>
  <c r="N41"/>
  <c r="M41"/>
  <c r="F41"/>
  <c r="L41"/>
  <c r="G41"/>
  <c r="C41"/>
  <c r="I40"/>
  <c r="L45"/>
  <c r="F45"/>
  <c r="J45"/>
  <c r="K45"/>
  <c r="N45"/>
  <c r="I44"/>
  <c r="H45"/>
  <c r="C45"/>
  <c r="M45"/>
  <c r="G45"/>
  <c r="H49"/>
  <c r="J49"/>
  <c r="F49"/>
  <c r="N49"/>
  <c r="L49"/>
  <c r="M49"/>
  <c r="K49"/>
  <c r="G49"/>
  <c r="I48"/>
  <c r="C49"/>
  <c r="L51"/>
  <c r="I50"/>
  <c r="F51"/>
  <c r="K51"/>
  <c r="G51"/>
  <c r="M51"/>
  <c r="C51"/>
  <c r="Z51" s="1"/>
  <c r="N51"/>
  <c r="J51"/>
  <c r="H51"/>
  <c r="H53"/>
  <c r="G53"/>
  <c r="F53"/>
  <c r="N53"/>
  <c r="J53"/>
  <c r="K53"/>
  <c r="L53"/>
  <c r="I52"/>
  <c r="M53"/>
  <c r="C53"/>
  <c r="L55"/>
  <c r="K55"/>
  <c r="C55"/>
  <c r="S55" s="1"/>
  <c r="F55"/>
  <c r="G55"/>
  <c r="N55"/>
  <c r="J55"/>
  <c r="M55"/>
  <c r="I54"/>
  <c r="H55"/>
  <c r="J57"/>
  <c r="M57"/>
  <c r="H57"/>
  <c r="I56"/>
  <c r="L57"/>
  <c r="C57"/>
  <c r="AF57" s="1"/>
  <c r="F57"/>
  <c r="N57"/>
  <c r="G57"/>
  <c r="K57"/>
  <c r="L59"/>
  <c r="C59"/>
  <c r="AF59" s="1"/>
  <c r="M59"/>
  <c r="H59"/>
  <c r="J59"/>
  <c r="F59"/>
  <c r="K59"/>
  <c r="G59"/>
  <c r="N59"/>
  <c r="I58"/>
  <c r="D7"/>
  <c r="D42"/>
  <c r="D54"/>
  <c r="D16"/>
  <c r="D28"/>
  <c r="D40"/>
  <c r="D11"/>
  <c r="D35"/>
  <c r="D13"/>
  <c r="D38"/>
  <c r="D58"/>
  <c r="D24"/>
  <c r="D48"/>
  <c r="D43"/>
  <c r="D20"/>
  <c r="D44"/>
  <c r="D21"/>
  <c r="D19"/>
  <c r="D50"/>
  <c r="D36"/>
  <c r="D15"/>
  <c r="D39"/>
  <c r="D9"/>
  <c r="D25"/>
  <c r="D33"/>
  <c r="D41"/>
  <c r="D49"/>
  <c r="D53"/>
  <c r="D57"/>
  <c r="D8"/>
  <c r="D32"/>
  <c r="D27"/>
  <c r="N6"/>
  <c r="D46"/>
  <c r="D12"/>
  <c r="D23"/>
  <c r="L6"/>
  <c r="D56"/>
  <c r="D10"/>
  <c r="D18"/>
  <c r="D26"/>
  <c r="D34"/>
  <c r="D31"/>
  <c r="D17"/>
  <c r="D37"/>
  <c r="D51"/>
  <c r="D59"/>
  <c r="D52"/>
  <c r="D60"/>
  <c r="D14"/>
  <c r="D22"/>
  <c r="D30"/>
  <c r="D6"/>
  <c r="M6"/>
  <c r="D47"/>
  <c r="D29"/>
  <c r="D45"/>
  <c r="D55"/>
  <c r="T53" l="1"/>
  <c r="R53"/>
  <c r="AF53"/>
  <c r="T49"/>
  <c r="AG49"/>
  <c r="W49"/>
  <c r="X49"/>
  <c r="P49"/>
  <c r="Z49"/>
  <c r="AB49"/>
  <c r="V49"/>
  <c r="R49"/>
  <c r="Y49"/>
  <c r="Q49"/>
  <c r="AA49"/>
  <c r="AE49"/>
  <c r="AC49"/>
  <c r="S49"/>
  <c r="AD49"/>
  <c r="AF49"/>
  <c r="U49"/>
  <c r="AF45"/>
  <c r="AE45"/>
  <c r="AD45"/>
  <c r="S45"/>
  <c r="Z45"/>
  <c r="T45"/>
  <c r="X45"/>
  <c r="AA45"/>
  <c r="P45"/>
  <c r="AC45"/>
  <c r="AG45"/>
  <c r="V45"/>
  <c r="W45"/>
  <c r="Y45"/>
  <c r="U45"/>
  <c r="Q45"/>
  <c r="AB45"/>
  <c r="R45"/>
  <c r="W37"/>
  <c r="Y37"/>
  <c r="X37"/>
  <c r="R37"/>
  <c r="V37"/>
  <c r="Z37"/>
  <c r="AE37"/>
  <c r="AB37"/>
  <c r="T37"/>
  <c r="AC37"/>
  <c r="AD37"/>
  <c r="S37"/>
  <c r="AG37"/>
  <c r="U37"/>
  <c r="AF37"/>
  <c r="P37"/>
  <c r="AA37"/>
  <c r="Q37"/>
  <c r="AC33"/>
  <c r="U33"/>
  <c r="Y33"/>
  <c r="T33"/>
  <c r="W33"/>
  <c r="V33"/>
  <c r="X33"/>
  <c r="R33"/>
  <c r="AB33"/>
  <c r="AG33"/>
  <c r="Q33"/>
  <c r="P33"/>
  <c r="AF33"/>
  <c r="AA33"/>
  <c r="AE33"/>
  <c r="S33"/>
  <c r="AD33"/>
  <c r="Z33"/>
  <c r="T17"/>
  <c r="AC17"/>
  <c r="AB17"/>
  <c r="Q17"/>
  <c r="X17"/>
  <c r="Z17"/>
  <c r="W17"/>
  <c r="AA17"/>
  <c r="S17"/>
  <c r="AD17"/>
  <c r="U17"/>
  <c r="R17"/>
  <c r="Y17"/>
  <c r="AE17"/>
  <c r="AG17"/>
  <c r="AF17"/>
  <c r="V17"/>
  <c r="P17"/>
  <c r="W9"/>
  <c r="AA9"/>
  <c r="X9"/>
  <c r="S9"/>
  <c r="U9"/>
  <c r="AE9"/>
  <c r="AG9"/>
  <c r="Y9"/>
  <c r="V9"/>
  <c r="T9"/>
  <c r="AD9"/>
  <c r="R9"/>
  <c r="AF9"/>
  <c r="Q9"/>
  <c r="Z9"/>
  <c r="AC9"/>
  <c r="AB9"/>
  <c r="P9"/>
  <c r="AC31"/>
  <c r="P31"/>
  <c r="AG31"/>
  <c r="Z31"/>
  <c r="Y31"/>
  <c r="AA31"/>
  <c r="AE31"/>
  <c r="AD31"/>
  <c r="AB31"/>
  <c r="X31"/>
  <c r="U31"/>
  <c r="R31"/>
  <c r="S31"/>
  <c r="W31"/>
  <c r="T31"/>
  <c r="Q31"/>
  <c r="V31"/>
  <c r="AF31"/>
  <c r="S15"/>
  <c r="AF15"/>
  <c r="AA15"/>
  <c r="W15"/>
  <c r="X15"/>
  <c r="T15"/>
  <c r="AD15"/>
  <c r="Z15"/>
  <c r="Q15"/>
  <c r="U15"/>
  <c r="AE15"/>
  <c r="AC15"/>
  <c r="Y15"/>
  <c r="R15"/>
  <c r="P15"/>
  <c r="V15"/>
  <c r="AB15"/>
  <c r="AG15"/>
  <c r="Q7"/>
  <c r="Z7"/>
  <c r="T7"/>
  <c r="R7"/>
  <c r="Y7"/>
  <c r="AC7"/>
  <c r="AD7"/>
  <c r="P7"/>
  <c r="S7"/>
  <c r="W7"/>
  <c r="V7"/>
  <c r="U7"/>
  <c r="AF7"/>
  <c r="AB7"/>
  <c r="AG7"/>
  <c r="AE7"/>
  <c r="X7"/>
  <c r="AA7"/>
  <c r="P23"/>
  <c r="X23"/>
  <c r="S23"/>
  <c r="AA23"/>
  <c r="AF23"/>
  <c r="Y23"/>
  <c r="AD23"/>
  <c r="AE23"/>
  <c r="W23"/>
  <c r="T23"/>
  <c r="R23"/>
  <c r="AG23"/>
  <c r="Z23"/>
  <c r="V23"/>
  <c r="U23"/>
  <c r="AB23"/>
  <c r="AC23"/>
  <c r="Q23"/>
  <c r="T43"/>
  <c r="AE43"/>
  <c r="AF43"/>
  <c r="R43"/>
  <c r="AA43"/>
  <c r="V43"/>
  <c r="AB43"/>
  <c r="P43"/>
  <c r="AC43"/>
  <c r="Y43"/>
  <c r="U43"/>
  <c r="Z43"/>
  <c r="AD43"/>
  <c r="W43"/>
  <c r="S43"/>
  <c r="Q43"/>
  <c r="AG43"/>
  <c r="X43"/>
  <c r="AB27"/>
  <c r="S27"/>
  <c r="Q27"/>
  <c r="Y27"/>
  <c r="AG27"/>
  <c r="V27"/>
  <c r="AE27"/>
  <c r="X27"/>
  <c r="T27"/>
  <c r="R27"/>
  <c r="Z27"/>
  <c r="AC27"/>
  <c r="U27"/>
  <c r="P27"/>
  <c r="AF27"/>
  <c r="W27"/>
  <c r="AD27"/>
  <c r="AA27"/>
  <c r="P11"/>
  <c r="Z11"/>
  <c r="T11"/>
  <c r="AE11"/>
  <c r="AC11"/>
  <c r="AF11"/>
  <c r="Y11"/>
  <c r="AG11"/>
  <c r="AA11"/>
  <c r="S11"/>
  <c r="U11"/>
  <c r="W11"/>
  <c r="AB11"/>
  <c r="Q11"/>
  <c r="V11"/>
  <c r="AD11"/>
  <c r="R11"/>
  <c r="X11"/>
  <c r="AD48"/>
  <c r="Q48"/>
  <c r="S48"/>
  <c r="V48"/>
  <c r="AG48"/>
  <c r="AA48"/>
  <c r="P48"/>
  <c r="Z48"/>
  <c r="U48"/>
  <c r="AC48"/>
  <c r="T48"/>
  <c r="Y48"/>
  <c r="AF48"/>
  <c r="R48"/>
  <c r="AB48"/>
  <c r="AE48"/>
  <c r="W48"/>
  <c r="X48"/>
  <c r="Q44"/>
  <c r="U44"/>
  <c r="S44"/>
  <c r="AE44"/>
  <c r="AG44"/>
  <c r="Z44"/>
  <c r="P44"/>
  <c r="AA44"/>
  <c r="W44"/>
  <c r="R44"/>
  <c r="X44"/>
  <c r="AC44"/>
  <c r="V44"/>
  <c r="T44"/>
  <c r="AB44"/>
  <c r="AF44"/>
  <c r="AD44"/>
  <c r="Y44"/>
  <c r="AB40"/>
  <c r="AA40"/>
  <c r="AD40"/>
  <c r="X40"/>
  <c r="AG40"/>
  <c r="R40"/>
  <c r="U40"/>
  <c r="AC40"/>
  <c r="Z40"/>
  <c r="Q40"/>
  <c r="P40"/>
  <c r="V40"/>
  <c r="W40"/>
  <c r="Y40"/>
  <c r="T40"/>
  <c r="S40"/>
  <c r="AE40"/>
  <c r="AF40"/>
  <c r="AB36"/>
  <c r="P36"/>
  <c r="Q36"/>
  <c r="V36"/>
  <c r="AA36"/>
  <c r="AD36"/>
  <c r="X36"/>
  <c r="S36"/>
  <c r="W36"/>
  <c r="AG36"/>
  <c r="AF36"/>
  <c r="T36"/>
  <c r="U36"/>
  <c r="Y36"/>
  <c r="AC36"/>
  <c r="Z36"/>
  <c r="R36"/>
  <c r="AE36"/>
  <c r="Q28"/>
  <c r="AB28"/>
  <c r="AD28"/>
  <c r="AE28"/>
  <c r="AF28"/>
  <c r="Y28"/>
  <c r="AG28"/>
  <c r="U28"/>
  <c r="S28"/>
  <c r="X28"/>
  <c r="T28"/>
  <c r="V28"/>
  <c r="AC28"/>
  <c r="P28"/>
  <c r="R28"/>
  <c r="AA28"/>
  <c r="Z28"/>
  <c r="W28"/>
  <c r="AA24"/>
  <c r="S24"/>
  <c r="R24"/>
  <c r="AB24"/>
  <c r="Q24"/>
  <c r="Z24"/>
  <c r="W24"/>
  <c r="AG24"/>
  <c r="U24"/>
  <c r="T24"/>
  <c r="AE24"/>
  <c r="AD24"/>
  <c r="X24"/>
  <c r="AC24"/>
  <c r="AF24"/>
  <c r="Y24"/>
  <c r="P24"/>
  <c r="V24"/>
  <c r="AB16"/>
  <c r="AE16"/>
  <c r="V16"/>
  <c r="X16"/>
  <c r="Z16"/>
  <c r="T16"/>
  <c r="AF16"/>
  <c r="W16"/>
  <c r="AG16"/>
  <c r="AD16"/>
  <c r="Y16"/>
  <c r="AA16"/>
  <c r="Q16"/>
  <c r="U16"/>
  <c r="AC16"/>
  <c r="P16"/>
  <c r="R16"/>
  <c r="S16"/>
  <c r="AB12"/>
  <c r="R12"/>
  <c r="AF12"/>
  <c r="AE12"/>
  <c r="T12"/>
  <c r="W12"/>
  <c r="S12"/>
  <c r="Z12"/>
  <c r="AG12"/>
  <c r="V12"/>
  <c r="AA12"/>
  <c r="P12"/>
  <c r="X12"/>
  <c r="Y12"/>
  <c r="AD12"/>
  <c r="U12"/>
  <c r="Q12"/>
  <c r="AC12"/>
  <c r="T58"/>
  <c r="U58"/>
  <c r="AF58"/>
  <c r="X58"/>
  <c r="Y58"/>
  <c r="S58"/>
  <c r="R58"/>
  <c r="AD58"/>
  <c r="AE58"/>
  <c r="W58"/>
  <c r="AG58"/>
  <c r="AB58"/>
  <c r="Z58"/>
  <c r="V58"/>
  <c r="P58"/>
  <c r="Q58"/>
  <c r="AA58"/>
  <c r="AC58"/>
  <c r="T54"/>
  <c r="P54"/>
  <c r="AF54"/>
  <c r="U54"/>
  <c r="V54"/>
  <c r="AB54"/>
  <c r="S54"/>
  <c r="AE54"/>
  <c r="AC54"/>
  <c r="AG54"/>
  <c r="AD54"/>
  <c r="X54"/>
  <c r="Q54"/>
  <c r="R54"/>
  <c r="Z54"/>
  <c r="AA54"/>
  <c r="Y54"/>
  <c r="W54"/>
  <c r="Z50"/>
  <c r="AF50"/>
  <c r="AB50"/>
  <c r="P50"/>
  <c r="AG50"/>
  <c r="R50"/>
  <c r="S50"/>
  <c r="AD50"/>
  <c r="AA50"/>
  <c r="V50"/>
  <c r="U50"/>
  <c r="AE50"/>
  <c r="W50"/>
  <c r="X50"/>
  <c r="Y50"/>
  <c r="T50"/>
  <c r="Q50"/>
  <c r="AC50"/>
  <c r="AA46"/>
  <c r="AC46"/>
  <c r="AB46"/>
  <c r="W46"/>
  <c r="R46"/>
  <c r="Q46"/>
  <c r="Y46"/>
  <c r="Z46"/>
  <c r="U46"/>
  <c r="S46"/>
  <c r="AF46"/>
  <c r="X46"/>
  <c r="AG46"/>
  <c r="T46"/>
  <c r="AD46"/>
  <c r="AE46"/>
  <c r="P46"/>
  <c r="V46"/>
  <c r="AD42"/>
  <c r="V42"/>
  <c r="R42"/>
  <c r="AF42"/>
  <c r="T42"/>
  <c r="AB42"/>
  <c r="AE42"/>
  <c r="X42"/>
  <c r="W42"/>
  <c r="Z42"/>
  <c r="AC42"/>
  <c r="S42"/>
  <c r="Q42"/>
  <c r="U42"/>
  <c r="P42"/>
  <c r="AG42"/>
  <c r="Y42"/>
  <c r="AA42"/>
  <c r="AB38"/>
  <c r="AA38"/>
  <c r="V38"/>
  <c r="AG38"/>
  <c r="T38"/>
  <c r="AD38"/>
  <c r="U38"/>
  <c r="AC38"/>
  <c r="X38"/>
  <c r="S38"/>
  <c r="R38"/>
  <c r="Q38"/>
  <c r="P38"/>
  <c r="Y38"/>
  <c r="AF38"/>
  <c r="Z38"/>
  <c r="AE38"/>
  <c r="W38"/>
  <c r="W34"/>
  <c r="R34"/>
  <c r="T34"/>
  <c r="AF34"/>
  <c r="AA34"/>
  <c r="Q34"/>
  <c r="U34"/>
  <c r="AE34"/>
  <c r="S34"/>
  <c r="Z34"/>
  <c r="AB34"/>
  <c r="P34"/>
  <c r="Y34"/>
  <c r="AD34"/>
  <c r="V34"/>
  <c r="AG34"/>
  <c r="AC34"/>
  <c r="X34"/>
  <c r="AA26"/>
  <c r="AC26"/>
  <c r="V26"/>
  <c r="Y26"/>
  <c r="R26"/>
  <c r="U26"/>
  <c r="AG26"/>
  <c r="AE26"/>
  <c r="AF26"/>
  <c r="S26"/>
  <c r="AB26"/>
  <c r="Z26"/>
  <c r="AD26"/>
  <c r="W26"/>
  <c r="X26"/>
  <c r="Q26"/>
  <c r="P26"/>
  <c r="T26"/>
  <c r="Z18"/>
  <c r="Q18"/>
  <c r="AD18"/>
  <c r="P18"/>
  <c r="V18"/>
  <c r="AC18"/>
  <c r="AA18"/>
  <c r="AF18"/>
  <c r="W18"/>
  <c r="X18"/>
  <c r="Y18"/>
  <c r="S18"/>
  <c r="U18"/>
  <c r="AB18"/>
  <c r="T18"/>
  <c r="AE18"/>
  <c r="R18"/>
  <c r="AG18"/>
  <c r="AB10"/>
  <c r="AG10"/>
  <c r="AF10"/>
  <c r="Q10"/>
  <c r="S10"/>
  <c r="P10"/>
  <c r="T10"/>
  <c r="AC10"/>
  <c r="W10"/>
  <c r="AE10"/>
  <c r="Z10"/>
  <c r="AD10"/>
  <c r="AA10"/>
  <c r="Y10"/>
  <c r="R10"/>
  <c r="X10"/>
  <c r="V10"/>
  <c r="U10"/>
  <c r="R60"/>
  <c r="W60"/>
  <c r="AF60"/>
  <c r="AD60"/>
  <c r="AG60"/>
  <c r="AE60"/>
  <c r="Y60"/>
  <c r="V60"/>
  <c r="Z60"/>
  <c r="U60"/>
  <c r="S60"/>
  <c r="X60"/>
  <c r="P60"/>
  <c r="AC60"/>
  <c r="T60"/>
  <c r="AB60"/>
  <c r="Q60"/>
  <c r="AA60"/>
  <c r="AE59"/>
  <c r="Q59"/>
  <c r="AB59"/>
  <c r="Y59"/>
  <c r="X59"/>
  <c r="AC59"/>
  <c r="AD59"/>
  <c r="P59"/>
  <c r="U59"/>
  <c r="X57"/>
  <c r="Y57"/>
  <c r="AE57"/>
  <c r="Q57"/>
  <c r="P57"/>
  <c r="V57"/>
  <c r="AD57"/>
  <c r="AG57"/>
  <c r="S57"/>
  <c r="AD55"/>
  <c r="AA55"/>
  <c r="P55"/>
  <c r="AG55"/>
  <c r="V55"/>
  <c r="X55"/>
  <c r="AE55"/>
  <c r="Y55"/>
  <c r="U55"/>
  <c r="P53"/>
  <c r="AB53"/>
  <c r="AG53"/>
  <c r="AD53"/>
  <c r="Z53"/>
  <c r="S53"/>
  <c r="V53"/>
  <c r="AE53"/>
  <c r="X51"/>
  <c r="W51"/>
  <c r="Q51"/>
  <c r="T51"/>
  <c r="AF51"/>
  <c r="AD51"/>
  <c r="Y51"/>
  <c r="AB51"/>
  <c r="V51"/>
  <c r="AG51"/>
  <c r="AC51"/>
  <c r="R51"/>
  <c r="S51"/>
  <c r="AA51"/>
  <c r="P51"/>
  <c r="AE51"/>
  <c r="AB41"/>
  <c r="Y41"/>
  <c r="P41"/>
  <c r="S41"/>
  <c r="AE41"/>
  <c r="AA41"/>
  <c r="T41"/>
  <c r="AD41"/>
  <c r="Q41"/>
  <c r="AC41"/>
  <c r="V41"/>
  <c r="AF41"/>
  <c r="X41"/>
  <c r="W41"/>
  <c r="U41"/>
  <c r="AG41"/>
  <c r="Z41"/>
  <c r="R41"/>
  <c r="X29"/>
  <c r="Z29"/>
  <c r="T29"/>
  <c r="V29"/>
  <c r="AE29"/>
  <c r="U29"/>
  <c r="AC29"/>
  <c r="AF29"/>
  <c r="S29"/>
  <c r="AD29"/>
  <c r="W29"/>
  <c r="Q29"/>
  <c r="P29"/>
  <c r="R29"/>
  <c r="AG29"/>
  <c r="AB29"/>
  <c r="AA29"/>
  <c r="Y29"/>
  <c r="V25"/>
  <c r="P25"/>
  <c r="Q25"/>
  <c r="AF25"/>
  <c r="Y25"/>
  <c r="AE25"/>
  <c r="R25"/>
  <c r="AC25"/>
  <c r="T25"/>
  <c r="AG25"/>
  <c r="AD25"/>
  <c r="AB25"/>
  <c r="AA25"/>
  <c r="U25"/>
  <c r="X25"/>
  <c r="W25"/>
  <c r="Z25"/>
  <c r="S25"/>
  <c r="X47"/>
  <c r="AD47"/>
  <c r="R47"/>
  <c r="Z47"/>
  <c r="T47"/>
  <c r="P47"/>
  <c r="AF47"/>
  <c r="W47"/>
  <c r="U47"/>
  <c r="AA47"/>
  <c r="AG47"/>
  <c r="Q47"/>
  <c r="S47"/>
  <c r="AE47"/>
  <c r="Y47"/>
  <c r="AC47"/>
  <c r="AB47"/>
  <c r="V47"/>
  <c r="T39"/>
  <c r="Y39"/>
  <c r="X39"/>
  <c r="P39"/>
  <c r="AA39"/>
  <c r="AF39"/>
  <c r="Z39"/>
  <c r="U39"/>
  <c r="V39"/>
  <c r="S39"/>
  <c r="AG39"/>
  <c r="AD39"/>
  <c r="AB39"/>
  <c r="W39"/>
  <c r="Q39"/>
  <c r="R39"/>
  <c r="AC39"/>
  <c r="AE39"/>
  <c r="Q13"/>
  <c r="R13"/>
  <c r="AC13"/>
  <c r="P13"/>
  <c r="AF13"/>
  <c r="AA13"/>
  <c r="AD13"/>
  <c r="AB13"/>
  <c r="S13"/>
  <c r="X13"/>
  <c r="AG13"/>
  <c r="AE13"/>
  <c r="Y13"/>
  <c r="W13"/>
  <c r="U13"/>
  <c r="V13"/>
  <c r="T13"/>
  <c r="Z13"/>
  <c r="AA21"/>
  <c r="V21"/>
  <c r="AD21"/>
  <c r="Z21"/>
  <c r="S21"/>
  <c r="X21"/>
  <c r="Q21"/>
  <c r="AC21"/>
  <c r="Y21"/>
  <c r="W21"/>
  <c r="U21"/>
  <c r="AG21"/>
  <c r="R21"/>
  <c r="T21"/>
  <c r="AF21"/>
  <c r="AB21"/>
  <c r="AE21"/>
  <c r="P21"/>
  <c r="AE35"/>
  <c r="AG35"/>
  <c r="AA35"/>
  <c r="AD35"/>
  <c r="Y35"/>
  <c r="Q35"/>
  <c r="R35"/>
  <c r="P35"/>
  <c r="U35"/>
  <c r="Z35"/>
  <c r="S35"/>
  <c r="AB35"/>
  <c r="V35"/>
  <c r="AC35"/>
  <c r="T35"/>
  <c r="AF35"/>
  <c r="W35"/>
  <c r="X35"/>
  <c r="P19"/>
  <c r="Y19"/>
  <c r="X19"/>
  <c r="AB19"/>
  <c r="S19"/>
  <c r="Q19"/>
  <c r="AG19"/>
  <c r="AF19"/>
  <c r="T19"/>
  <c r="AC19"/>
  <c r="V19"/>
  <c r="W19"/>
  <c r="AA19"/>
  <c r="Z19"/>
  <c r="U19"/>
  <c r="AD19"/>
  <c r="AE19"/>
  <c r="R19"/>
  <c r="AG32"/>
  <c r="W32"/>
  <c r="Z32"/>
  <c r="X32"/>
  <c r="AC32"/>
  <c r="AE32"/>
  <c r="U32"/>
  <c r="Y32"/>
  <c r="AF32"/>
  <c r="V32"/>
  <c r="S32"/>
  <c r="AA32"/>
  <c r="AD32"/>
  <c r="Q32"/>
  <c r="P32"/>
  <c r="R32"/>
  <c r="T32"/>
  <c r="AB32"/>
  <c r="AF20"/>
  <c r="AC20"/>
  <c r="AG20"/>
  <c r="P20"/>
  <c r="V20"/>
  <c r="AE20"/>
  <c r="Y20"/>
  <c r="AD20"/>
  <c r="X20"/>
  <c r="AB20"/>
  <c r="T20"/>
  <c r="S20"/>
  <c r="Q20"/>
  <c r="U20"/>
  <c r="AA20"/>
  <c r="Z20"/>
  <c r="W20"/>
  <c r="R20"/>
  <c r="R8"/>
  <c r="AE8"/>
  <c r="AG8"/>
  <c r="Y8"/>
  <c r="X8"/>
  <c r="AC8"/>
  <c r="AF8"/>
  <c r="AB8"/>
  <c r="W8"/>
  <c r="Z8"/>
  <c r="Q8"/>
  <c r="S8"/>
  <c r="AD8"/>
  <c r="AA8"/>
  <c r="P8"/>
  <c r="U8"/>
  <c r="V8"/>
  <c r="T8"/>
  <c r="Q30"/>
  <c r="X30"/>
  <c r="AB30"/>
  <c r="W30"/>
  <c r="U30"/>
  <c r="AC30"/>
  <c r="R30"/>
  <c r="Y30"/>
  <c r="AA30"/>
  <c r="T30"/>
  <c r="S30"/>
  <c r="AF30"/>
  <c r="V30"/>
  <c r="AD30"/>
  <c r="Z30"/>
  <c r="AG30"/>
  <c r="P30"/>
  <c r="AE30"/>
  <c r="AA22"/>
  <c r="S22"/>
  <c r="Y22"/>
  <c r="AG22"/>
  <c r="R22"/>
  <c r="V22"/>
  <c r="W22"/>
  <c r="T22"/>
  <c r="AC22"/>
  <c r="AB22"/>
  <c r="P22"/>
  <c r="AD22"/>
  <c r="U22"/>
  <c r="AE22"/>
  <c r="Z22"/>
  <c r="Q22"/>
  <c r="X22"/>
  <c r="AF22"/>
  <c r="P14"/>
  <c r="AD14"/>
  <c r="R14"/>
  <c r="AF14"/>
  <c r="X14"/>
  <c r="U14"/>
  <c r="Q14"/>
  <c r="AB14"/>
  <c r="S14"/>
  <c r="AG14"/>
  <c r="AA14"/>
  <c r="AC14"/>
  <c r="V14"/>
  <c r="AE14"/>
  <c r="Z14"/>
  <c r="W14"/>
  <c r="Y14"/>
  <c r="T14"/>
  <c r="S56"/>
  <c r="V56"/>
  <c r="Q56"/>
  <c r="AE56"/>
  <c r="X56"/>
  <c r="AC56"/>
  <c r="AD56"/>
  <c r="AG56"/>
  <c r="AA56"/>
  <c r="Z56"/>
  <c r="AB56"/>
  <c r="AF56"/>
  <c r="U56"/>
  <c r="Y56"/>
  <c r="T56"/>
  <c r="P56"/>
  <c r="R56"/>
  <c r="W56"/>
  <c r="U52"/>
  <c r="X52"/>
  <c r="AE52"/>
  <c r="AC52"/>
  <c r="S52"/>
  <c r="P52"/>
  <c r="Q52"/>
  <c r="AB52"/>
  <c r="T52"/>
  <c r="R52"/>
  <c r="W52"/>
  <c r="AF52"/>
  <c r="AA52"/>
  <c r="Z52"/>
  <c r="AG52"/>
  <c r="Y52"/>
  <c r="V52"/>
  <c r="AD52"/>
  <c r="W59"/>
  <c r="R59"/>
  <c r="S59"/>
  <c r="AG59"/>
  <c r="T59"/>
  <c r="AA59"/>
  <c r="Z59"/>
  <c r="V59"/>
  <c r="AC57"/>
  <c r="T57"/>
  <c r="AB57"/>
  <c r="R57"/>
  <c r="U57"/>
  <c r="Z57"/>
  <c r="W57"/>
  <c r="AA57"/>
  <c r="W55"/>
  <c r="T55"/>
  <c r="AF55"/>
  <c r="Z55"/>
  <c r="Q55"/>
  <c r="R55"/>
  <c r="AC55"/>
  <c r="AB55"/>
  <c r="Y53"/>
  <c r="W53"/>
  <c r="AA53"/>
  <c r="X53"/>
  <c r="AC53"/>
  <c r="U53"/>
  <c r="Q53"/>
  <c r="U51"/>
  <c r="Z6"/>
  <c r="X6"/>
  <c r="T6"/>
  <c r="P6"/>
  <c r="U6"/>
  <c r="Q6"/>
  <c r="V6"/>
  <c r="S6"/>
  <c r="Y6"/>
  <c r="AB6"/>
  <c r="R6"/>
  <c r="AD6"/>
  <c r="AG6"/>
  <c r="AF6"/>
  <c r="AE6"/>
  <c r="AC6"/>
  <c r="AA6"/>
</calcChain>
</file>

<file path=xl/comments1.xml><?xml version="1.0" encoding="utf-8"?>
<comments xmlns="http://schemas.openxmlformats.org/spreadsheetml/2006/main">
  <authors>
    <author>claude</author>
  </authors>
  <commentList>
    <comment ref="A1" authorId="0">
      <text>
        <r>
          <rPr>
            <sz val="9"/>
            <color indexed="81"/>
            <rFont val="Tahoma"/>
            <family val="2"/>
          </rPr>
          <t xml:space="preserve">Cette liste est remplie
automatiquement.
</t>
        </r>
      </text>
    </comment>
  </commentList>
</comments>
</file>

<file path=xl/sharedStrings.xml><?xml version="1.0" encoding="utf-8"?>
<sst xmlns="http://schemas.openxmlformats.org/spreadsheetml/2006/main" count="421" uniqueCount="218">
  <si>
    <t>Recensement des risques</t>
  </si>
  <si>
    <t>Probabilité</t>
  </si>
  <si>
    <t>Risques Bruts</t>
  </si>
  <si>
    <t>Financier</t>
  </si>
  <si>
    <t>Image</t>
  </si>
  <si>
    <t>Conformité</t>
  </si>
  <si>
    <t>Impact</t>
  </si>
  <si>
    <t>RISQUE RESIDUEL</t>
  </si>
  <si>
    <t>C</t>
  </si>
  <si>
    <t>D</t>
  </si>
  <si>
    <t>O</t>
  </si>
  <si>
    <t>IDENTIFICATION DES RISQUES</t>
  </si>
  <si>
    <t>X</t>
  </si>
  <si>
    <t>Mesure</t>
  </si>
  <si>
    <t>Identification</t>
  </si>
  <si>
    <t>n°</t>
  </si>
  <si>
    <t>Risque générique</t>
  </si>
  <si>
    <t>I</t>
  </si>
  <si>
    <t>Action à mettre en place</t>
  </si>
  <si>
    <t>Date de réalisation cible</t>
  </si>
  <si>
    <t>Statut</t>
  </si>
  <si>
    <t>En cours</t>
  </si>
  <si>
    <t xml:space="preserve">Responsable de la réalisation </t>
  </si>
  <si>
    <t>Diffusion</t>
  </si>
  <si>
    <t>Mise en place</t>
  </si>
  <si>
    <t>Manuel</t>
  </si>
  <si>
    <t>Formalisation</t>
  </si>
  <si>
    <t>Action préventive</t>
  </si>
  <si>
    <t>MESURE</t>
  </si>
  <si>
    <t>Action protective</t>
  </si>
  <si>
    <t>Auto</t>
  </si>
  <si>
    <t>En place</t>
  </si>
  <si>
    <t>A initier</t>
  </si>
  <si>
    <t>Plan d'actions</t>
  </si>
  <si>
    <t>ICOD</t>
  </si>
  <si>
    <r>
      <t xml:space="preserve">Charge estimée
</t>
    </r>
    <r>
      <rPr>
        <i/>
        <sz val="10"/>
        <color theme="4" tint="0.39997558519241921"/>
        <rFont val="Calibri"/>
        <family val="2"/>
        <scheme val="minor"/>
      </rPr>
      <t>(en JH ou en durée pour un Contrôle)</t>
    </r>
  </si>
  <si>
    <t>-</t>
  </si>
  <si>
    <t>Brone -</t>
  </si>
  <si>
    <t>Brone +</t>
  </si>
  <si>
    <t>Paliers</t>
  </si>
  <si>
    <t>Nombre de points à gagner pour adresser le risque</t>
  </si>
  <si>
    <t>Performance opératinnelle</t>
  </si>
  <si>
    <t>Actions de maîtrise</t>
  </si>
  <si>
    <t>Concaténation</t>
  </si>
  <si>
    <t>Réf</t>
  </si>
  <si>
    <t>Nom</t>
  </si>
  <si>
    <t>1 cellule</t>
  </si>
  <si>
    <t>MATRICES RISQUES BRUTS ET NETS</t>
  </si>
  <si>
    <t>Risques résiduels</t>
  </si>
  <si>
    <t>RISQUE PROJETE</t>
  </si>
  <si>
    <t>N°de l'action</t>
  </si>
  <si>
    <t>Date d'ouverture</t>
  </si>
  <si>
    <t>Origine</t>
  </si>
  <si>
    <t>Description /, étapes de mise en place…</t>
  </si>
  <si>
    <t>Objectif à atteindre</t>
  </si>
  <si>
    <t>Contributeurs</t>
  </si>
  <si>
    <t>Type d'action</t>
  </si>
  <si>
    <t>Suivi</t>
  </si>
  <si>
    <t>Efficacité</t>
  </si>
  <si>
    <t>Date de clôture</t>
  </si>
  <si>
    <t>Processus porteur de l'action</t>
  </si>
  <si>
    <r>
      <t xml:space="preserve">Causes
</t>
    </r>
    <r>
      <rPr>
        <sz val="9"/>
        <color rgb="FFDF7D1B"/>
        <rFont val="Arial"/>
        <family val="2"/>
      </rPr>
      <t>Main d 'œuvre (compétences, ressources, communication, formation)
Méthodes  (Consignes, Planning, Piste d'audit)
Matière  (Fournitures)
Milieu (Environnement, Marché)
Moyens (Machines, outils, intervenants)</t>
    </r>
  </si>
  <si>
    <t>PR</t>
  </si>
  <si>
    <t>Technique - Assurance - Réassurance</t>
  </si>
  <si>
    <t>Technique - Assurance - Souscription</t>
  </si>
  <si>
    <t>Technique - Finance - Crédit</t>
  </si>
  <si>
    <t>Technique - Finance - Actif / Passif</t>
  </si>
  <si>
    <t>Technique - Finance - Liquidité</t>
  </si>
  <si>
    <t>Technique - Finance - Solvabilité</t>
  </si>
  <si>
    <t>Technique - Finance - Investissement</t>
  </si>
  <si>
    <t>Stratégique - Développement - Adéquation Offre / Marché</t>
  </si>
  <si>
    <t>Stratégique - Développement - Croissance externe</t>
  </si>
  <si>
    <t>Stratégique - Développement - Croissance interne / Gouvernance</t>
  </si>
  <si>
    <t>Stratégique - Développement - Communication externe</t>
  </si>
  <si>
    <t>Stratégique - Environnement - Réputation de la mutuelle</t>
  </si>
  <si>
    <t>Stratégique - Environnement - Tutelle et régulateurs</t>
  </si>
  <si>
    <t>Stratégique - Environnement - Economiques, politiques, règlementaires</t>
  </si>
  <si>
    <t>Stratégique - Environnement - Concurrence</t>
  </si>
  <si>
    <t>Opérationnel - Conformité / Déontologie - Fraude interne</t>
  </si>
  <si>
    <t>Opérationnel - Conformité / Déontologie - Fraude externe</t>
  </si>
  <si>
    <t>Opérationnel - Conformité / Déontologie - Données personnelles</t>
  </si>
  <si>
    <t>Opérationnel - Conformité / Déontologie - Déontologie et conflits d'intérêt</t>
  </si>
  <si>
    <t>Opérationnel - Conformité / Déontologie - Protection de la clientèle</t>
  </si>
  <si>
    <t>Opérationnel - Conformité / Déontologie - Lutte contre le blanchiement d'argent et financement du terrorisme</t>
  </si>
  <si>
    <t>Opérationnel - Conformité / Déontologie - Responsabilité des dirigeants</t>
  </si>
  <si>
    <t>Opérationnel - Ressources Humaines - Compétences</t>
  </si>
  <si>
    <t>Opérationnel - Ressources Humaines - Politique de rémunération</t>
  </si>
  <si>
    <t>Opérationnel - Ressources Humaines - Recrutement</t>
  </si>
  <si>
    <t>Opérationnel - Ressources Humaines - Relations sociales</t>
  </si>
  <si>
    <t>Opérationnel - Systèmes d'Informations - Planification / Organisation</t>
  </si>
  <si>
    <t>Opérationnel - Systèmes d'Informations - Conception / Acquisition applications</t>
  </si>
  <si>
    <t>Opérationnel - Systèmes d'Informations - Distribution / Exploitation</t>
  </si>
  <si>
    <t>Opérationnel - Réalisation des opérations - Fiabilité des données</t>
  </si>
  <si>
    <t>Opérationnel - Réalisation des opérations - Respect des procédures</t>
  </si>
  <si>
    <t>Opérationnel - Réalisation des opérations - Fiabilité des livrables</t>
  </si>
  <si>
    <t>Opérationnel - Réalisation des opérations - Erreur humaine</t>
  </si>
  <si>
    <t>Opérationnel - Réalisation des opérations - Pilotage de l'activité</t>
  </si>
  <si>
    <t>Opérationnel - Organisation opérationnelle - Inadéquation organisation / stratégie</t>
  </si>
  <si>
    <t>Opérationnel - Organisation opérationnelle - Inefficience du processus défini</t>
  </si>
  <si>
    <t>Opérationnel - Organisation opérationnelle - Mauvaise définition des interfaces</t>
  </si>
  <si>
    <t>Opérationnel - Commercial / Partenariat - Défaillance d'un partenaire</t>
  </si>
  <si>
    <t>Opérationnel - Commercial / Partenariat - Répartition des responsabilités</t>
  </si>
  <si>
    <t>Opérationnel - Commercial / Partenariat - Commissionnement</t>
  </si>
  <si>
    <t>Opérationnel - Commercial / Partenariat - Diffusion des produits</t>
  </si>
  <si>
    <t>Opérationnel - Commercial / Partenariat - Connaissance des besoins client</t>
  </si>
  <si>
    <t>Opérationnel - Sécurité - Continuité et réprise d'activité</t>
  </si>
  <si>
    <t>Opérationnel - Sécurité - Sécurité des SI</t>
  </si>
  <si>
    <t>Opérationnel - Sécurité - Sécurité des biens et des personnes</t>
  </si>
  <si>
    <t>Opérationnel - Gestion Déléguée Fournisseurs - Défaillance</t>
  </si>
  <si>
    <t>Opérationnel - Gestion Déléguée Fournisseurs - Contractualisation</t>
  </si>
  <si>
    <t>Opérationnel - Gestion Déléguée Fournisseurs - Respect des engagements</t>
  </si>
  <si>
    <t xml:space="preserve">Stratégique </t>
  </si>
  <si>
    <t xml:space="preserve">Technique </t>
  </si>
  <si>
    <t xml:space="preserve">Opérationnel </t>
  </si>
  <si>
    <t>Réassurance</t>
  </si>
  <si>
    <t>Souscription</t>
  </si>
  <si>
    <t>Crédit</t>
  </si>
  <si>
    <t>Actif / Passif</t>
  </si>
  <si>
    <t>Liquidité</t>
  </si>
  <si>
    <t>Solvabilité</t>
  </si>
  <si>
    <t>Investissement</t>
  </si>
  <si>
    <t>Adéquation Offre / Marché</t>
  </si>
  <si>
    <t>Croissance externe</t>
  </si>
  <si>
    <t>Croissance interne / Gouvernance</t>
  </si>
  <si>
    <t>Communication externe</t>
  </si>
  <si>
    <t>Réputation de la mutuelle</t>
  </si>
  <si>
    <t>Tutelle et régulateurs</t>
  </si>
  <si>
    <t>Economiques, politiques, règlementaires</t>
  </si>
  <si>
    <t>Concurrence</t>
  </si>
  <si>
    <t>Fraude interne</t>
  </si>
  <si>
    <t>Fraude externe</t>
  </si>
  <si>
    <t>Données personnelles</t>
  </si>
  <si>
    <t>Déontologie et conflits d'intérêt</t>
  </si>
  <si>
    <t>Protection de la clientèle</t>
  </si>
  <si>
    <t>Lutte contre le blanchiment d'argent et financement du terrorisme</t>
  </si>
  <si>
    <t>Responsabilité des dirigeants</t>
  </si>
  <si>
    <t>Compétences</t>
  </si>
  <si>
    <t>Politique de rémunération</t>
  </si>
  <si>
    <t>Recrutement</t>
  </si>
  <si>
    <t>Relations sociales</t>
  </si>
  <si>
    <t>Planification / Organisation</t>
  </si>
  <si>
    <t>Conception / Acquisition applications</t>
  </si>
  <si>
    <t>Distribution / Exploitation</t>
  </si>
  <si>
    <t>Fiabilité des données</t>
  </si>
  <si>
    <t>Respect des procédures</t>
  </si>
  <si>
    <t>Fiabilité des livrables</t>
  </si>
  <si>
    <t>Erreur humaine</t>
  </si>
  <si>
    <t>Pilotage de l'activité</t>
  </si>
  <si>
    <t>Inadéquation organisation / stratégie</t>
  </si>
  <si>
    <t>Inefficience du processus défini</t>
  </si>
  <si>
    <t>Mauvaise définition des interfaces</t>
  </si>
  <si>
    <t>Défaillance d'un partenaire</t>
  </si>
  <si>
    <t>Répartition des responsabilités</t>
  </si>
  <si>
    <t>Commissionnement</t>
  </si>
  <si>
    <t>Diffusion des produits</t>
  </si>
  <si>
    <t>Connaissance des besoins client</t>
  </si>
  <si>
    <t>Continuité et réprise d'activité</t>
  </si>
  <si>
    <t>Sécurité des SI</t>
  </si>
  <si>
    <t>Sécurité des biens et des personnes</t>
  </si>
  <si>
    <t>Défaillance</t>
  </si>
  <si>
    <t>Contractualisation</t>
  </si>
  <si>
    <t>Respect des engagements</t>
  </si>
  <si>
    <t>Assurance</t>
  </si>
  <si>
    <t>Finance</t>
  </si>
  <si>
    <t>Développement</t>
  </si>
  <si>
    <t>Environnement</t>
  </si>
  <si>
    <t>Conformité / Déontologie</t>
  </si>
  <si>
    <t>Ressources Humaines</t>
  </si>
  <si>
    <t>Systèmes d'Informations</t>
  </si>
  <si>
    <t>Réalisation des opérations</t>
  </si>
  <si>
    <t>Organisation opérationnelle</t>
  </si>
  <si>
    <t>Commercial / Partenariat</t>
  </si>
  <si>
    <t>Sécurité</t>
  </si>
  <si>
    <t>Gestion Déléguée Fournisseurs</t>
  </si>
  <si>
    <t>Lutte contre le blanchiement d'argent et financement du terrorisme</t>
  </si>
  <si>
    <t>Si D, récupéré?</t>
  </si>
  <si>
    <t>Auto-contrôle</t>
  </si>
  <si>
    <t>Hiérarchique</t>
  </si>
  <si>
    <t>Externe et autres services</t>
  </si>
  <si>
    <t>Si C, auto ou manuel?</t>
  </si>
  <si>
    <t>Si C, niveau ?</t>
  </si>
  <si>
    <t>Résultat du contrôle?</t>
  </si>
  <si>
    <t>Probabilité résiduelle</t>
  </si>
  <si>
    <t>Impact résiduel</t>
  </si>
  <si>
    <t>Probabilité projetée</t>
  </si>
  <si>
    <t>Impact projeté</t>
  </si>
  <si>
    <t>Probabilité brute</t>
  </si>
  <si>
    <t>Impact brut</t>
  </si>
  <si>
    <t>Criticité  brute</t>
  </si>
  <si>
    <t>Criticité  projetée</t>
  </si>
  <si>
    <t>Contrôle exploité ?</t>
  </si>
  <si>
    <t>Priorité de 1 
(faible) à 4 
(forte)</t>
  </si>
  <si>
    <t>Colonne1</t>
  </si>
  <si>
    <t>Chapitre de la norme ISO</t>
  </si>
  <si>
    <t>Annulé</t>
  </si>
  <si>
    <t>Non démarré</t>
  </si>
  <si>
    <t>Démarré</t>
  </si>
  <si>
    <t>Terminé</t>
  </si>
  <si>
    <t>Refusé</t>
  </si>
  <si>
    <t>OUI</t>
  </si>
  <si>
    <t>NON</t>
  </si>
  <si>
    <t>Hors processus</t>
  </si>
  <si>
    <t>Criticité résiduelle</t>
  </si>
  <si>
    <t>Liste des fichiers</t>
  </si>
  <si>
    <t>SMI-CP1.xlsx</t>
  </si>
  <si>
    <t>SMI-CP2.xlsx</t>
  </si>
  <si>
    <t>SMI-CP3.xlsx</t>
  </si>
  <si>
    <t>CP1-R1</t>
  </si>
  <si>
    <t>Non identification d'un besoin d'étude (client interne et externe)</t>
  </si>
  <si>
    <t/>
  </si>
  <si>
    <t>CP2-R1</t>
  </si>
  <si>
    <t>Risque d'offre non faisable ou retardée</t>
  </si>
  <si>
    <t>8,3,2
8,3,3
8.3.6
8,3,4
8,3,5</t>
  </si>
  <si>
    <t>CP3-R1</t>
  </si>
  <si>
    <t>Risque d'avoir une réponse inadaptée ou ne pas pouvoir répondre à la demande de la clientèle (en collectif ou en individuel)</t>
  </si>
  <si>
    <t>Manque de communication interne / visibilité du au fonctionnement actuel du service (Besoin de capter des idées en interne) / Non connaissance de manière anticipée des orientations stratégiques de la mutuelle / Pas d'outil de veille marché</t>
  </si>
  <si>
    <t>Manque d'adéquation des demandes avec la capacité à faire; Sous etismation de la charge; Demandes urgentes / Demandes Gouvernance
Non identification d'un pilote, du référent, de la personne en charge de suivre le projet, Absence de fonctionnement en mode "projet", Changement de la demande en cours de route (sans suivi) 
Non exhaustivité des données d'entrées / Manque de précision du besoin formulé
Non vérification systématique de la faisabilité technique, problème de charge (capacité à faire dans les délais et dans les budgets alloués), réalisation de la tarification en amont de la faisabilité, problème d'adaptabilité de l'outil par rapport à la règlementation sur les prestations
Validation de l'offre retard - difficultés à réunir l'ensemble des collaborateurs du comité de Validation des Offres
Inexistance ou non fiabilité des données : Plusieurs outils utilisés, maîtrise des extractions de données, lecture des besoins, problème de consolidation des données / non renseignement de certaines données dans l'outil (ex : CCN dans Selligent)</t>
  </si>
  <si>
    <t xml:space="preserve">Mauvaise prise en compte des besoins et attentes des clients
Besoins du client difficile à satisfaire / Proposition de l'offre inadaptée
Non prise en compte des résultats n-1
Incohérence entre les oblectifs du plan et les objectifs de VS
Ne pas être en phase par rapport aux publics prioritaires (cible et marché) 
Non respect des normes réglementaires dans l'accompagnement prévention fourni (Manque de réalisation de la veille)
Mauvaise interprétation de la veille
Accès à l'information (legifrance, code du travail) limité à la responsable 
Proposition R&amp;D / commercial non en phase avec la réalisation des ateliers (non réalisation d'offres co-construites)
Demandes succesives des entreprises --&gt; non réponse à l'ensemble de la demande
Budget pas assez important / des demandes / au territoire
--&gt;Problématique par rapport aux ressources de l'activité
</t>
  </si>
</sst>
</file>

<file path=xl/styles.xml><?xml version="1.0" encoding="utf-8"?>
<styleSheet xmlns="http://schemas.openxmlformats.org/spreadsheetml/2006/main">
  <fonts count="70">
    <font>
      <sz val="10"/>
      <color theme="1"/>
      <name val="Arial Narrow"/>
    </font>
    <font>
      <sz val="11"/>
      <color theme="1"/>
      <name val="Calibri"/>
      <family val="2"/>
      <scheme val="minor"/>
    </font>
    <font>
      <u/>
      <sz val="10"/>
      <color theme="10"/>
      <name val="Arial Narrow"/>
      <family val="2"/>
    </font>
    <font>
      <u/>
      <sz val="10"/>
      <color theme="11"/>
      <name val="Arial Narrow"/>
      <family val="2"/>
    </font>
    <font>
      <sz val="10"/>
      <color theme="1"/>
      <name val="Calibri"/>
      <family val="2"/>
      <scheme val="minor"/>
    </font>
    <font>
      <sz val="10"/>
      <name val="Arial"/>
      <family val="2"/>
    </font>
    <font>
      <sz val="18"/>
      <color theme="1"/>
      <name val="Calibri"/>
      <family val="2"/>
      <scheme val="minor"/>
    </font>
    <font>
      <b/>
      <sz val="24"/>
      <color theme="0"/>
      <name val="Calibri"/>
      <family val="2"/>
      <scheme val="minor"/>
    </font>
    <font>
      <sz val="10"/>
      <color theme="0"/>
      <name val="Calibri"/>
      <family val="2"/>
      <scheme val="minor"/>
    </font>
    <font>
      <b/>
      <sz val="12"/>
      <color theme="0"/>
      <name val="Calibri"/>
      <family val="2"/>
      <scheme val="minor"/>
    </font>
    <font>
      <sz val="10"/>
      <color theme="1"/>
      <name val="Arial"/>
      <family val="2"/>
    </font>
    <font>
      <b/>
      <sz val="11"/>
      <color theme="6" tint="-0.249977111117893"/>
      <name val="Arial"/>
      <family val="2"/>
    </font>
    <font>
      <sz val="9"/>
      <color theme="1"/>
      <name val="Arial"/>
      <family val="2"/>
    </font>
    <font>
      <sz val="9"/>
      <color theme="0" tint="-0.34998626667073579"/>
      <name val="Arial"/>
      <family val="2"/>
    </font>
    <font>
      <sz val="9"/>
      <color rgb="FFDF7D1B"/>
      <name val="Arial"/>
      <family val="2"/>
    </font>
    <font>
      <b/>
      <sz val="9"/>
      <color theme="6" tint="-0.249977111117893"/>
      <name val="Arial"/>
      <family val="2"/>
    </font>
    <font>
      <b/>
      <sz val="10"/>
      <color theme="0" tint="-0.499984740745262"/>
      <name val="Arial"/>
      <family val="2"/>
    </font>
    <font>
      <sz val="10"/>
      <color theme="2" tint="-0.499984740745262"/>
      <name val="Arial"/>
      <family val="2"/>
    </font>
    <font>
      <b/>
      <sz val="9"/>
      <color theme="1"/>
      <name val="Arial"/>
      <family val="2"/>
    </font>
    <font>
      <sz val="9"/>
      <color theme="0" tint="-0.14999847407452621"/>
      <name val="Arial"/>
      <family val="2"/>
    </font>
    <font>
      <b/>
      <sz val="9"/>
      <color theme="0"/>
      <name val="Arial"/>
      <family val="2"/>
    </font>
    <font>
      <sz val="9"/>
      <color theme="0"/>
      <name val="Arial"/>
      <family val="2"/>
    </font>
    <font>
      <b/>
      <sz val="9"/>
      <color rgb="FFDF7D1B"/>
      <name val="Arial"/>
      <family val="2"/>
    </font>
    <font>
      <sz val="9"/>
      <color theme="4" tint="0.39997558519241921"/>
      <name val="Arial"/>
      <family val="2"/>
    </font>
    <font>
      <b/>
      <sz val="9"/>
      <color theme="4" tint="0.39997558519241921"/>
      <name val="Arial"/>
      <family val="2"/>
    </font>
    <font>
      <b/>
      <sz val="8"/>
      <color theme="0" tint="-0.249977111117893"/>
      <name val="Arial"/>
      <family val="2"/>
    </font>
    <font>
      <b/>
      <i/>
      <sz val="11"/>
      <color theme="1" tint="0.34998626667073579"/>
      <name val="Arial"/>
      <family val="2"/>
    </font>
    <font>
      <b/>
      <sz val="9"/>
      <color theme="0" tint="-0.34998626667073579"/>
      <name val="Arial"/>
      <family val="2"/>
    </font>
    <font>
      <sz val="10"/>
      <color theme="0" tint="-0.34998626667073579"/>
      <name val="Arial"/>
      <family val="2"/>
    </font>
    <font>
      <b/>
      <sz val="10"/>
      <color theme="6" tint="-0.249977111117893"/>
      <name val="Arial"/>
      <family val="2"/>
    </font>
    <font>
      <sz val="10"/>
      <color theme="1"/>
      <name val="Arial Narrow"/>
      <family val="2"/>
    </font>
    <font>
      <b/>
      <sz val="10"/>
      <color rgb="FFDF7D1B"/>
      <name val="Calibri"/>
      <family val="2"/>
      <scheme val="minor"/>
    </font>
    <font>
      <b/>
      <sz val="10"/>
      <color theme="0"/>
      <name val="Calibri"/>
      <family val="2"/>
      <scheme val="minor"/>
    </font>
    <font>
      <sz val="12"/>
      <color rgb="FFFF0000"/>
      <name val="Calibri"/>
      <family val="2"/>
      <scheme val="minor"/>
    </font>
    <font>
      <sz val="10"/>
      <color rgb="FFFF0000"/>
      <name val="Calibri"/>
      <family val="2"/>
      <scheme val="minor"/>
    </font>
    <font>
      <b/>
      <sz val="11"/>
      <color theme="4" tint="-0.249977111117893"/>
      <name val="Calibri"/>
      <family val="2"/>
      <scheme val="minor"/>
    </font>
    <font>
      <sz val="11"/>
      <color theme="3" tint="0.39997558519241921"/>
      <name val="Calibri"/>
      <family val="2"/>
      <scheme val="minor"/>
    </font>
    <font>
      <i/>
      <sz val="10"/>
      <color theme="4" tint="0.39997558519241921"/>
      <name val="Calibri"/>
      <family val="2"/>
      <scheme val="minor"/>
    </font>
    <font>
      <sz val="10"/>
      <color theme="1"/>
      <name val="Arial Narrow"/>
      <family val="2"/>
    </font>
    <font>
      <sz val="9"/>
      <color rgb="FFFF0000"/>
      <name val="Arial"/>
      <family val="2"/>
    </font>
    <font>
      <sz val="16"/>
      <color theme="1"/>
      <name val="Arial"/>
      <family val="2"/>
    </font>
    <font>
      <b/>
      <sz val="11"/>
      <color rgb="FF00863D"/>
      <name val="Arial"/>
      <family val="2"/>
    </font>
    <font>
      <b/>
      <sz val="11"/>
      <color theme="3" tint="0.39997558519241921"/>
      <name val="Arial"/>
      <family val="2"/>
    </font>
    <font>
      <sz val="10"/>
      <color indexed="18"/>
      <name val="Arial"/>
      <family val="2"/>
    </font>
    <font>
      <b/>
      <sz val="10"/>
      <color indexed="18"/>
      <name val="Arial"/>
      <family val="2"/>
    </font>
    <font>
      <sz val="10"/>
      <color indexed="18"/>
      <name val="Verdana"/>
      <family val="2"/>
    </font>
    <font>
      <b/>
      <sz val="36"/>
      <color theme="0"/>
      <name val="Calibri"/>
      <family val="2"/>
      <scheme val="minor"/>
    </font>
    <font>
      <b/>
      <sz val="10"/>
      <color theme="1" tint="0.249977111117893"/>
      <name val="Calibri"/>
      <family val="2"/>
      <scheme val="minor"/>
    </font>
    <font>
      <b/>
      <sz val="11"/>
      <color theme="3" tint="0.39997558519241921"/>
      <name val="Calibri"/>
      <family val="2"/>
      <scheme val="minor"/>
    </font>
    <font>
      <b/>
      <sz val="9"/>
      <color theme="3" tint="0.39997558519241921"/>
      <name val="Calibri"/>
      <family val="2"/>
      <scheme val="minor"/>
    </font>
    <font>
      <sz val="11"/>
      <color theme="6" tint="-0.249977111117893"/>
      <name val="Calibri"/>
      <family val="2"/>
      <scheme val="minor"/>
    </font>
    <font>
      <b/>
      <sz val="11"/>
      <color theme="6" tint="-0.249977111117893"/>
      <name val="Calibri"/>
      <family val="2"/>
      <scheme val="minor"/>
    </font>
    <font>
      <b/>
      <sz val="14"/>
      <color theme="0" tint="-0.499984740745262"/>
      <name val="Arial"/>
      <family val="2"/>
    </font>
    <font>
      <b/>
      <sz val="14"/>
      <color theme="0"/>
      <name val="Calibri"/>
      <family val="2"/>
      <scheme val="minor"/>
    </font>
    <font>
      <b/>
      <sz val="10"/>
      <color rgb="FFDF7D1B"/>
      <name val="Arial"/>
      <family val="2"/>
    </font>
    <font>
      <b/>
      <sz val="11"/>
      <color theme="0" tint="-0.34998626667073579"/>
      <name val="Calibri"/>
      <family val="2"/>
      <scheme val="minor"/>
    </font>
    <font>
      <b/>
      <sz val="24"/>
      <color theme="0"/>
      <name val="Arial"/>
      <family val="2"/>
    </font>
    <font>
      <b/>
      <sz val="22"/>
      <color theme="3" tint="0.39997558519241921"/>
      <name val="Calibri"/>
      <family val="2"/>
      <scheme val="minor"/>
    </font>
    <font>
      <b/>
      <sz val="14"/>
      <color theme="6" tint="-0.249977111117893"/>
      <name val="Calibri"/>
      <family val="2"/>
      <scheme val="minor"/>
    </font>
    <font>
      <sz val="11"/>
      <color theme="1"/>
      <name val="Arial"/>
      <family val="2"/>
    </font>
    <font>
      <b/>
      <sz val="11"/>
      <color theme="6" tint="0.59999389629810485"/>
      <name val="Calibri"/>
      <family val="2"/>
      <scheme val="minor"/>
    </font>
    <font>
      <b/>
      <sz val="11"/>
      <color rgb="FFFF0000"/>
      <name val="Calibri"/>
      <family val="2"/>
      <scheme val="minor"/>
    </font>
    <font>
      <b/>
      <sz val="14"/>
      <color rgb="FFDF7D1B"/>
      <name val="Arial"/>
      <family val="2"/>
    </font>
    <font>
      <sz val="10"/>
      <color theme="0"/>
      <name val="Arial"/>
      <family val="2"/>
    </font>
    <font>
      <sz val="12"/>
      <name val="Garamond"/>
      <family val="1"/>
    </font>
    <font>
      <b/>
      <sz val="8"/>
      <name val="Verdana"/>
      <family val="2"/>
    </font>
    <font>
      <sz val="8"/>
      <name val="Verdana"/>
      <family val="2"/>
    </font>
    <font>
      <sz val="28"/>
      <color theme="1"/>
      <name val="Calibri"/>
      <family val="2"/>
      <scheme val="minor"/>
    </font>
    <font>
      <sz val="10"/>
      <name val="MS Sans Serif"/>
      <family val="2"/>
    </font>
    <font>
      <sz val="9"/>
      <color indexed="81"/>
      <name val="Tahoma"/>
      <family val="2"/>
    </font>
  </fonts>
  <fills count="21">
    <fill>
      <patternFill patternType="none"/>
    </fill>
    <fill>
      <patternFill patternType="gray125"/>
    </fill>
    <fill>
      <patternFill patternType="solid">
        <fgColor rgb="FFDF7D1B"/>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F0B880"/>
        <bgColor indexed="64"/>
      </patternFill>
    </fill>
    <fill>
      <patternFill patternType="solid">
        <fgColor theme="0"/>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rgb="FFF7D7B7"/>
        <bgColor indexed="64"/>
      </patternFill>
    </fill>
    <fill>
      <patternFill patternType="solid">
        <fgColor theme="0" tint="-0.34998626667073579"/>
        <bgColor indexed="64"/>
      </patternFill>
    </fill>
    <fill>
      <patternFill patternType="solid">
        <fgColor theme="0" tint="-0.499984740745262"/>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rgb="FF92D050"/>
        <bgColor indexed="64"/>
      </patternFill>
    </fill>
    <fill>
      <patternFill patternType="solid">
        <fgColor rgb="FF00B050"/>
        <bgColor indexed="64"/>
      </patternFill>
    </fill>
    <fill>
      <patternFill patternType="solid">
        <fgColor rgb="FFFF0000"/>
        <bgColor indexed="64"/>
      </patternFill>
    </fill>
    <fill>
      <patternFill patternType="solid">
        <fgColor indexed="26"/>
        <bgColor indexed="64"/>
      </patternFill>
    </fill>
    <fill>
      <patternFill patternType="solid">
        <fgColor theme="6" tint="-0.249977111117893"/>
        <bgColor indexed="64"/>
      </patternFill>
    </fill>
    <fill>
      <patternFill patternType="solid">
        <fgColor theme="6" tint="0.79998168889431442"/>
        <bgColor indexed="64"/>
      </patternFill>
    </fill>
  </fills>
  <borders count="52">
    <border>
      <left/>
      <right/>
      <top/>
      <bottom/>
      <diagonal/>
    </border>
    <border>
      <left/>
      <right/>
      <top style="thin">
        <color theme="0"/>
      </top>
      <bottom style="thin">
        <color theme="0"/>
      </bottom>
      <diagonal/>
    </border>
    <border>
      <left/>
      <right/>
      <top style="thin">
        <color theme="0"/>
      </top>
      <bottom/>
      <diagonal/>
    </border>
    <border>
      <left style="thin">
        <color theme="0"/>
      </left>
      <right style="thin">
        <color theme="0"/>
      </right>
      <top/>
      <bottom/>
      <diagonal/>
    </border>
    <border>
      <left style="thin">
        <color theme="0"/>
      </left>
      <right/>
      <top/>
      <bottom/>
      <diagonal/>
    </border>
    <border>
      <left style="thin">
        <color theme="0"/>
      </left>
      <right style="thin">
        <color theme="0"/>
      </right>
      <top style="thin">
        <color theme="0"/>
      </top>
      <bottom/>
      <diagonal/>
    </border>
    <border>
      <left/>
      <right style="thin">
        <color theme="0"/>
      </right>
      <top style="thin">
        <color theme="0"/>
      </top>
      <bottom/>
      <diagonal/>
    </border>
    <border>
      <left/>
      <right style="thin">
        <color theme="0" tint="-0.14996795556505021"/>
      </right>
      <top/>
      <bottom/>
      <diagonal/>
    </border>
    <border>
      <left style="thin">
        <color theme="0" tint="-0.14996795556505021"/>
      </left>
      <right style="thin">
        <color theme="0" tint="-0.14996795556505021"/>
      </right>
      <top/>
      <bottom/>
      <diagonal/>
    </border>
    <border>
      <left style="thin">
        <color theme="0" tint="-0.14996795556505021"/>
      </left>
      <right/>
      <top/>
      <bottom/>
      <diagonal/>
    </border>
    <border>
      <left style="thin">
        <color theme="0"/>
      </left>
      <right/>
      <top style="thin">
        <color theme="0"/>
      </top>
      <bottom style="thin">
        <color theme="0"/>
      </bottom>
      <diagonal/>
    </border>
    <border>
      <left/>
      <right/>
      <top style="thin">
        <color theme="0" tint="-0.14993743705557422"/>
      </top>
      <bottom/>
      <diagonal/>
    </border>
    <border>
      <left style="medium">
        <color rgb="FFDF7D1B"/>
      </left>
      <right/>
      <top style="medium">
        <color rgb="FFDF7D1B"/>
      </top>
      <bottom/>
      <diagonal/>
    </border>
    <border>
      <left/>
      <right/>
      <top style="medium">
        <color rgb="FFDF7D1B"/>
      </top>
      <bottom/>
      <diagonal/>
    </border>
    <border>
      <left/>
      <right style="medium">
        <color rgb="FFDF7D1B"/>
      </right>
      <top style="medium">
        <color rgb="FFDF7D1B"/>
      </top>
      <bottom/>
      <diagonal/>
    </border>
    <border>
      <left style="medium">
        <color rgb="FFDF7D1B"/>
      </left>
      <right style="thin">
        <color theme="0"/>
      </right>
      <top/>
      <bottom/>
      <diagonal/>
    </border>
    <border>
      <left style="thin">
        <color theme="0"/>
      </left>
      <right style="medium">
        <color rgb="FFDF7D1B"/>
      </right>
      <top/>
      <bottom/>
      <diagonal/>
    </border>
    <border>
      <left style="medium">
        <color rgb="FFDF7D1B"/>
      </left>
      <right style="thin">
        <color theme="0"/>
      </right>
      <top style="thin">
        <color theme="0"/>
      </top>
      <bottom/>
      <diagonal/>
    </border>
    <border>
      <left style="thin">
        <color theme="0"/>
      </left>
      <right style="medium">
        <color rgb="FFDF7D1B"/>
      </right>
      <top style="thin">
        <color theme="0"/>
      </top>
      <bottom/>
      <diagonal/>
    </border>
    <border>
      <left style="medium">
        <color rgb="FFDF7D1B"/>
      </left>
      <right/>
      <top/>
      <bottom/>
      <diagonal/>
    </border>
    <border>
      <left/>
      <right style="medium">
        <color rgb="FFDF7D1B"/>
      </right>
      <top/>
      <bottom style="thin">
        <color theme="0" tint="-0.14996795556505021"/>
      </bottom>
      <diagonal/>
    </border>
    <border>
      <left/>
      <right style="medium">
        <color rgb="FFDF7D1B"/>
      </right>
      <top style="thin">
        <color theme="0" tint="-0.14996795556505021"/>
      </top>
      <bottom style="thin">
        <color theme="0" tint="-0.14996795556505021"/>
      </bottom>
      <diagonal/>
    </border>
    <border>
      <left style="medium">
        <color rgb="FFDF7D1B"/>
      </left>
      <right/>
      <top style="thin">
        <color theme="0" tint="-0.14993743705557422"/>
      </top>
      <bottom/>
      <diagonal/>
    </border>
    <border>
      <left/>
      <right/>
      <top style="dotted">
        <color theme="6" tint="0.39994506668294322"/>
      </top>
      <bottom/>
      <diagonal/>
    </border>
    <border>
      <left/>
      <right/>
      <top/>
      <bottom style="dotted">
        <color theme="6" tint="0.39994506668294322"/>
      </bottom>
      <diagonal/>
    </border>
    <border>
      <left/>
      <right style="medium">
        <color rgb="FFDF7D1B"/>
      </right>
      <top/>
      <bottom/>
      <diagonal/>
    </border>
    <border>
      <left style="medium">
        <color rgb="FFDF7D1B"/>
      </left>
      <right/>
      <top/>
      <bottom style="medium">
        <color rgb="FFDF7D1B"/>
      </bottom>
      <diagonal/>
    </border>
    <border>
      <left/>
      <right/>
      <top/>
      <bottom style="medium">
        <color rgb="FFDF7D1B"/>
      </bottom>
      <diagonal/>
    </border>
    <border>
      <left/>
      <right style="medium">
        <color rgb="FFDF7D1B"/>
      </right>
      <top/>
      <bottom style="medium">
        <color rgb="FFDF7D1B"/>
      </bottom>
      <diagonal/>
    </border>
    <border>
      <left style="dotted">
        <color theme="4" tint="0.39991454817346722"/>
      </left>
      <right style="dotted">
        <color theme="4" tint="0.39991454817346722"/>
      </right>
      <top style="thin">
        <color theme="4" tint="0.39994506668294322"/>
      </top>
      <bottom style="thin">
        <color theme="4" tint="0.39994506668294322"/>
      </bottom>
      <diagonal/>
    </border>
    <border>
      <left style="dotted">
        <color theme="4" tint="0.39991454817346722"/>
      </left>
      <right/>
      <top style="thin">
        <color theme="4" tint="0.39994506668294322"/>
      </top>
      <bottom style="thin">
        <color theme="4" tint="0.39994506668294322"/>
      </bottom>
      <diagonal/>
    </border>
    <border>
      <left/>
      <right style="dotted">
        <color theme="4" tint="0.39991454817346722"/>
      </right>
      <top style="thin">
        <color theme="4" tint="0.39994506668294322"/>
      </top>
      <bottom style="thin">
        <color theme="4" tint="0.39994506668294322"/>
      </bottom>
      <diagonal/>
    </border>
    <border>
      <left style="thin">
        <color theme="0"/>
      </left>
      <right/>
      <top style="thin">
        <color theme="0"/>
      </top>
      <bottom/>
      <diagonal/>
    </border>
    <border>
      <left/>
      <right/>
      <top style="thin">
        <color auto="1"/>
      </top>
      <bottom style="thin">
        <color auto="1"/>
      </bottom>
      <diagonal/>
    </border>
    <border>
      <left style="thin">
        <color indexed="18"/>
      </left>
      <right/>
      <top style="thin">
        <color indexed="18"/>
      </top>
      <bottom/>
      <diagonal/>
    </border>
    <border>
      <left/>
      <right/>
      <top style="thin">
        <color indexed="18"/>
      </top>
      <bottom/>
      <diagonal/>
    </border>
    <border>
      <left style="thin">
        <color indexed="18"/>
      </left>
      <right/>
      <top/>
      <bottom/>
      <diagonal/>
    </border>
    <border>
      <left/>
      <right/>
      <top/>
      <bottom style="thin">
        <color indexed="18"/>
      </bottom>
      <diagonal/>
    </border>
    <border>
      <left style="thin">
        <color indexed="18"/>
      </left>
      <right style="thin">
        <color indexed="9"/>
      </right>
      <top style="thin">
        <color indexed="18"/>
      </top>
      <bottom/>
      <diagonal/>
    </border>
    <border>
      <left style="thin">
        <color indexed="9"/>
      </left>
      <right style="thin">
        <color indexed="18"/>
      </right>
      <top style="thin">
        <color indexed="18"/>
      </top>
      <bottom/>
      <diagonal/>
    </border>
    <border>
      <left style="thin">
        <color theme="0"/>
      </left>
      <right style="thin">
        <color theme="0"/>
      </right>
      <top style="thin">
        <color theme="0"/>
      </top>
      <bottom style="thin">
        <color theme="0"/>
      </bottom>
      <diagonal/>
    </border>
    <border>
      <left/>
      <right/>
      <top style="thin">
        <color theme="0" tint="-0.14993743705557422"/>
      </top>
      <bottom style="thin">
        <color theme="0" tint="-0.14993743705557422"/>
      </bottom>
      <diagonal/>
    </border>
    <border>
      <left style="thin">
        <color theme="6" tint="0.39994506668294322"/>
      </left>
      <right style="dotted">
        <color theme="6" tint="0.39994506668294322"/>
      </right>
      <top style="thin">
        <color theme="6" tint="0.39994506668294322"/>
      </top>
      <bottom style="thin">
        <color theme="6" tint="0.39994506668294322"/>
      </bottom>
      <diagonal/>
    </border>
    <border>
      <left style="dotted">
        <color theme="6" tint="0.39994506668294322"/>
      </left>
      <right style="dotted">
        <color theme="6" tint="0.39994506668294322"/>
      </right>
      <top style="thin">
        <color theme="6" tint="0.39994506668294322"/>
      </top>
      <bottom style="thin">
        <color theme="6" tint="0.39994506668294322"/>
      </bottom>
      <diagonal/>
    </border>
    <border>
      <left style="dotted">
        <color theme="4" tint="0.39991454817346722"/>
      </left>
      <right/>
      <top/>
      <bottom style="thin">
        <color theme="4" tint="0.39988402966399123"/>
      </bottom>
      <diagonal/>
    </border>
    <border>
      <left style="thin">
        <color theme="0"/>
      </left>
      <right/>
      <top/>
      <bottom style="thin">
        <color theme="0" tint="-0.14993743705557422"/>
      </bottom>
      <diagonal/>
    </border>
    <border>
      <left/>
      <right/>
      <top/>
      <bottom style="thin">
        <color theme="0" tint="-0.34998626667073579"/>
      </bottom>
      <diagonal/>
    </border>
    <border>
      <left style="hair">
        <color theme="0" tint="-0.14993743705557422"/>
      </left>
      <right style="medium">
        <color rgb="FFDF7D1B"/>
      </right>
      <top/>
      <bottom/>
      <diagonal/>
    </border>
    <border>
      <left style="dotted">
        <color theme="4" tint="0.59996337778862885"/>
      </left>
      <right style="dotted">
        <color theme="4" tint="0.59996337778862885"/>
      </right>
      <top style="thin">
        <color theme="4" tint="0.59996337778862885"/>
      </top>
      <bottom style="thin">
        <color theme="4" tint="0.59996337778862885"/>
      </bottom>
      <diagonal/>
    </border>
    <border>
      <left style="thin">
        <color theme="6" tint="0.39994506668294322"/>
      </left>
      <right style="dotted">
        <color theme="6" tint="0.39994506668294322"/>
      </right>
      <top style="thin">
        <color theme="6" tint="0.39994506668294322"/>
      </top>
      <bottom/>
      <diagonal/>
    </border>
    <border>
      <left style="dotted">
        <color theme="6" tint="0.39994506668294322"/>
      </left>
      <right style="dotted">
        <color theme="6" tint="0.39994506668294322"/>
      </right>
      <top style="thin">
        <color theme="6" tint="0.39994506668294322"/>
      </top>
      <bottom/>
      <diagonal/>
    </border>
    <border>
      <left style="thin">
        <color indexed="64"/>
      </left>
      <right style="thin">
        <color indexed="64"/>
      </right>
      <top style="thin">
        <color indexed="64"/>
      </top>
      <bottom style="thin">
        <color indexed="64"/>
      </bottom>
      <diagonal/>
    </border>
  </borders>
  <cellStyleXfs count="52">
    <xf numFmtId="0" fontId="0" fillId="0" borderId="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2" fillId="0" borderId="0" applyNumberFormat="0" applyFill="0" applyBorder="0" applyAlignment="0" applyProtection="0">
      <alignment horizontal="center" vertical="center" wrapText="1"/>
    </xf>
    <xf numFmtId="0" fontId="3" fillId="0" borderId="0" applyNumberFormat="0" applyFill="0" applyBorder="0" applyAlignment="0" applyProtection="0">
      <alignment horizontal="center" vertical="center" wrapText="1"/>
    </xf>
    <xf numFmtId="0" fontId="5" fillId="0" borderId="0"/>
    <xf numFmtId="0" fontId="30" fillId="0" borderId="0">
      <alignment horizontal="center" vertical="center" wrapText="1"/>
    </xf>
    <xf numFmtId="0" fontId="64" fillId="0" borderId="0"/>
    <xf numFmtId="0" fontId="68" fillId="0" borderId="0"/>
    <xf numFmtId="0" fontId="1" fillId="0" borderId="0"/>
  </cellStyleXfs>
  <cellXfs count="205">
    <xf numFmtId="0" fontId="0" fillId="0" borderId="0" xfId="0">
      <alignment horizontal="center" vertical="center" wrapText="1"/>
    </xf>
    <xf numFmtId="0" fontId="10" fillId="0" borderId="0" xfId="0" applyFont="1">
      <alignment horizontal="center" vertical="center" wrapText="1"/>
    </xf>
    <xf numFmtId="0" fontId="12" fillId="7" borderId="0" xfId="0" applyFont="1" applyFill="1" applyAlignment="1">
      <alignment horizontal="right" vertical="top" wrapText="1"/>
    </xf>
    <xf numFmtId="0" fontId="12" fillId="7" borderId="0" xfId="0" applyFont="1" applyFill="1" applyAlignment="1">
      <alignment horizontal="right" vertical="center" wrapText="1"/>
    </xf>
    <xf numFmtId="0" fontId="10" fillId="7" borderId="0" xfId="0" applyFont="1" applyFill="1">
      <alignment horizontal="center" vertical="center" wrapText="1"/>
    </xf>
    <xf numFmtId="0" fontId="18" fillId="0" borderId="0" xfId="0" applyFont="1" applyBorder="1">
      <alignment horizontal="center" vertical="center" wrapText="1"/>
    </xf>
    <xf numFmtId="0" fontId="12" fillId="0" borderId="0" xfId="0" applyFont="1">
      <alignment horizontal="center" vertical="center" wrapText="1"/>
    </xf>
    <xf numFmtId="0" fontId="12" fillId="0" borderId="0" xfId="0" applyFont="1" applyAlignment="1">
      <alignment horizontal="center" vertical="center" wrapText="1"/>
    </xf>
    <xf numFmtId="0" fontId="19" fillId="0" borderId="0" xfId="0" applyFont="1" applyAlignment="1">
      <alignment horizontal="center" vertical="center" wrapText="1"/>
    </xf>
    <xf numFmtId="0" fontId="12" fillId="7" borderId="0" xfId="0" applyFont="1" applyFill="1">
      <alignment horizontal="center" vertical="center" wrapText="1"/>
    </xf>
    <xf numFmtId="0" fontId="22" fillId="10" borderId="18" xfId="0" applyFont="1" applyFill="1" applyBorder="1" applyAlignment="1">
      <alignment horizontal="center" vertical="center" wrapText="1"/>
    </xf>
    <xf numFmtId="0" fontId="13" fillId="0" borderId="0" xfId="0" applyFont="1">
      <alignment horizontal="center" vertical="center" wrapText="1"/>
    </xf>
    <xf numFmtId="0" fontId="13" fillId="0" borderId="0" xfId="0" applyFont="1" applyBorder="1">
      <alignment horizontal="center" vertical="center" wrapText="1"/>
    </xf>
    <xf numFmtId="0" fontId="21" fillId="7" borderId="0" xfId="0" applyFont="1" applyFill="1">
      <alignment horizontal="center" vertical="center" wrapText="1"/>
    </xf>
    <xf numFmtId="0" fontId="24" fillId="7" borderId="0" xfId="0" applyFont="1" applyFill="1" applyAlignment="1">
      <alignment horizontal="right" vertical="top"/>
    </xf>
    <xf numFmtId="0" fontId="23" fillId="7" borderId="0" xfId="0" applyFont="1" applyFill="1" applyAlignment="1">
      <alignment horizontal="right" vertical="top"/>
    </xf>
    <xf numFmtId="0" fontId="23" fillId="7" borderId="0" xfId="0" applyFont="1" applyFill="1" applyAlignment="1">
      <alignment horizontal="right" vertical="center"/>
    </xf>
    <xf numFmtId="0" fontId="24" fillId="7" borderId="0" xfId="0" applyFont="1" applyFill="1" applyAlignment="1">
      <alignment horizontal="right" vertical="center"/>
    </xf>
    <xf numFmtId="0" fontId="10" fillId="4" borderId="0" xfId="0" applyFont="1" applyFill="1">
      <alignment horizontal="center" vertical="center" wrapText="1"/>
    </xf>
    <xf numFmtId="0" fontId="27" fillId="0" borderId="0" xfId="0" applyFont="1" applyBorder="1">
      <alignment horizontal="center" vertical="center" wrapText="1"/>
    </xf>
    <xf numFmtId="0" fontId="27" fillId="4" borderId="7" xfId="0" applyFont="1" applyFill="1" applyBorder="1" applyAlignment="1">
      <alignment horizontal="center" textRotation="90" wrapText="1"/>
    </xf>
    <xf numFmtId="0" fontId="27" fillId="4" borderId="8" xfId="0" applyFont="1" applyFill="1" applyBorder="1" applyAlignment="1">
      <alignment horizontal="center" textRotation="90" wrapText="1"/>
    </xf>
    <xf numFmtId="0" fontId="27" fillId="4" borderId="9" xfId="0" applyFont="1" applyFill="1" applyBorder="1" applyAlignment="1">
      <alignment horizontal="center" textRotation="90" wrapText="1"/>
    </xf>
    <xf numFmtId="0" fontId="38" fillId="0" borderId="0" xfId="0" applyFont="1">
      <alignment horizontal="center" vertical="center" wrapText="1"/>
    </xf>
    <xf numFmtId="0" fontId="40" fillId="7" borderId="0" xfId="0" applyFont="1" applyFill="1">
      <alignment horizontal="center" vertical="center" wrapText="1"/>
    </xf>
    <xf numFmtId="0" fontId="12" fillId="7" borderId="0" xfId="0" applyFont="1" applyFill="1" applyAlignment="1">
      <alignment horizontal="left" vertical="center"/>
    </xf>
    <xf numFmtId="0" fontId="10" fillId="7" borderId="33" xfId="0" applyFont="1" applyFill="1" applyBorder="1">
      <alignment horizontal="center" vertical="center" wrapText="1"/>
    </xf>
    <xf numFmtId="0" fontId="10" fillId="0" borderId="33" xfId="0" applyFont="1" applyBorder="1">
      <alignment horizontal="center" vertical="center" wrapText="1"/>
    </xf>
    <xf numFmtId="0" fontId="39" fillId="0" borderId="0" xfId="0" applyFont="1" applyAlignment="1">
      <alignment horizontal="center" vertical="center" wrapText="1"/>
    </xf>
    <xf numFmtId="0" fontId="30" fillId="0" borderId="0" xfId="0" applyFont="1" applyAlignment="1">
      <alignment horizontal="center" vertical="center"/>
    </xf>
    <xf numFmtId="0" fontId="0" fillId="0" borderId="0" xfId="0" applyAlignment="1">
      <alignment horizontal="center" vertical="center"/>
    </xf>
    <xf numFmtId="0" fontId="30" fillId="0" borderId="0" xfId="0" applyFont="1" applyAlignment="1">
      <alignment horizontal="left" vertical="center"/>
    </xf>
    <xf numFmtId="0" fontId="0" fillId="0" borderId="0" xfId="0" applyAlignment="1">
      <alignment horizontal="left" vertical="center"/>
    </xf>
    <xf numFmtId="0" fontId="42" fillId="7" borderId="0" xfId="0" applyFont="1" applyFill="1" applyAlignment="1">
      <alignment horizontal="center" vertical="center" textRotation="90" wrapText="1"/>
    </xf>
    <xf numFmtId="0" fontId="22" fillId="7" borderId="0" xfId="0" applyFont="1" applyFill="1" applyBorder="1" applyAlignment="1">
      <alignment horizontal="center" vertical="center" wrapText="1"/>
    </xf>
    <xf numFmtId="0" fontId="43" fillId="0" borderId="0" xfId="47" applyFont="1"/>
    <xf numFmtId="0" fontId="44" fillId="18" borderId="34" xfId="47" applyFont="1" applyFill="1" applyBorder="1" applyAlignment="1">
      <alignment horizontal="centerContinuous"/>
    </xf>
    <xf numFmtId="0" fontId="44" fillId="18" borderId="35" xfId="47" applyFont="1" applyFill="1" applyBorder="1" applyAlignment="1">
      <alignment horizontal="centerContinuous"/>
    </xf>
    <xf numFmtId="0" fontId="44" fillId="0" borderId="0" xfId="47" applyFont="1" applyAlignment="1">
      <alignment horizontal="center"/>
    </xf>
    <xf numFmtId="0" fontId="44" fillId="0" borderId="0" xfId="47" applyFont="1"/>
    <xf numFmtId="0" fontId="43" fillId="0" borderId="0" xfId="47" applyFont="1" applyAlignment="1">
      <alignment horizontal="center"/>
    </xf>
    <xf numFmtId="0" fontId="43" fillId="18" borderId="36" xfId="47" applyFont="1" applyFill="1" applyBorder="1" applyAlignment="1">
      <alignment horizontal="center"/>
    </xf>
    <xf numFmtId="0" fontId="43" fillId="18" borderId="37" xfId="47" applyFont="1" applyFill="1" applyBorder="1"/>
    <xf numFmtId="0" fontId="43" fillId="0" borderId="0" xfId="47" applyNumberFormat="1" applyFont="1" applyFill="1"/>
    <xf numFmtId="2" fontId="43" fillId="0" borderId="38" xfId="47" applyNumberFormat="1" applyFont="1" applyBorder="1"/>
    <xf numFmtId="0" fontId="43" fillId="0" borderId="39" xfId="47" applyFont="1" applyBorder="1"/>
    <xf numFmtId="0" fontId="43" fillId="0" borderId="0" xfId="47" quotePrefix="1" applyFont="1"/>
    <xf numFmtId="0" fontId="43" fillId="0" borderId="0" xfId="47" applyFont="1" applyAlignment="1">
      <alignment horizontal="centerContinuous" vertical="center"/>
    </xf>
    <xf numFmtId="0" fontId="45" fillId="0" borderId="0" xfId="47" applyFont="1"/>
    <xf numFmtId="0" fontId="4" fillId="12" borderId="0" xfId="48" applyFont="1" applyFill="1">
      <alignment horizontal="center" vertical="center" wrapText="1"/>
    </xf>
    <xf numFmtId="0" fontId="4" fillId="0" borderId="0" xfId="48" applyFont="1">
      <alignment horizontal="center" vertical="center" wrapText="1"/>
    </xf>
    <xf numFmtId="0" fontId="7" fillId="12" borderId="0" xfId="48" applyFont="1" applyFill="1" applyAlignment="1">
      <alignment horizontal="center" vertical="center" wrapText="1"/>
    </xf>
    <xf numFmtId="0" fontId="4" fillId="7" borderId="0" xfId="48" applyFont="1" applyFill="1">
      <alignment horizontal="center" vertical="center" wrapText="1"/>
    </xf>
    <xf numFmtId="0" fontId="9" fillId="2" borderId="14" xfId="48" applyFont="1" applyFill="1" applyBorder="1" applyAlignment="1">
      <alignment horizontal="center" vertical="center" wrapText="1"/>
    </xf>
    <xf numFmtId="0" fontId="33" fillId="7" borderId="0" xfId="48" applyFont="1" applyFill="1" applyAlignment="1">
      <alignment vertical="center" wrapText="1"/>
    </xf>
    <xf numFmtId="0" fontId="34" fillId="7" borderId="0" xfId="48" applyFont="1" applyFill="1" applyAlignment="1">
      <alignment vertical="center" wrapText="1"/>
    </xf>
    <xf numFmtId="0" fontId="4" fillId="0" borderId="19" xfId="48" applyFont="1" applyBorder="1">
      <alignment horizontal="center" vertical="center" wrapText="1"/>
    </xf>
    <xf numFmtId="0" fontId="4" fillId="0" borderId="0" xfId="48" applyFont="1" applyBorder="1">
      <alignment horizontal="center" vertical="center" wrapText="1"/>
    </xf>
    <xf numFmtId="0" fontId="4" fillId="0" borderId="25" xfId="48" applyFont="1" applyBorder="1">
      <alignment horizontal="center" vertical="center" wrapText="1"/>
    </xf>
    <xf numFmtId="0" fontId="4" fillId="7" borderId="0" xfId="48" applyFont="1" applyFill="1" applyBorder="1">
      <alignment horizontal="center" vertical="center" wrapText="1"/>
    </xf>
    <xf numFmtId="0" fontId="8" fillId="7" borderId="0" xfId="48" applyFont="1" applyFill="1" applyBorder="1" applyAlignment="1">
      <alignment horizontal="center" vertical="center" wrapText="1"/>
    </xf>
    <xf numFmtId="0" fontId="31" fillId="0" borderId="19" xfId="48" applyFont="1" applyBorder="1" applyAlignment="1">
      <alignment horizontal="left" vertical="center"/>
    </xf>
    <xf numFmtId="0" fontId="31" fillId="0" borderId="19" xfId="48" applyFont="1" applyBorder="1">
      <alignment horizontal="center" vertical="center" wrapText="1"/>
    </xf>
    <xf numFmtId="0" fontId="31" fillId="0" borderId="0" xfId="48" applyFont="1" applyBorder="1" applyAlignment="1">
      <alignment horizontal="center" vertical="top" wrapText="1"/>
    </xf>
    <xf numFmtId="0" fontId="31" fillId="0" borderId="25" xfId="48" applyFont="1" applyBorder="1" applyAlignment="1">
      <alignment textRotation="90"/>
    </xf>
    <xf numFmtId="0" fontId="4" fillId="7" borderId="0" xfId="48" applyFont="1" applyFill="1" applyBorder="1" applyAlignment="1">
      <alignment vertical="center" wrapText="1"/>
    </xf>
    <xf numFmtId="0" fontId="4" fillId="0" borderId="26" xfId="48" applyFont="1" applyBorder="1">
      <alignment horizontal="center" vertical="center" wrapText="1"/>
    </xf>
    <xf numFmtId="0" fontId="4" fillId="0" borderId="27" xfId="48" applyFont="1" applyBorder="1">
      <alignment horizontal="center" vertical="center" wrapText="1"/>
    </xf>
    <xf numFmtId="0" fontId="31" fillId="0" borderId="27" xfId="48" applyFont="1" applyBorder="1" applyAlignment="1">
      <alignment horizontal="right" vertical="center" wrapText="1"/>
    </xf>
    <xf numFmtId="0" fontId="32" fillId="7" borderId="0" xfId="48" applyFont="1" applyFill="1" applyBorder="1" applyAlignment="1">
      <alignment horizontal="left" vertical="center" wrapText="1"/>
    </xf>
    <xf numFmtId="0" fontId="47" fillId="5" borderId="40" xfId="48" applyNumberFormat="1" applyFont="1" applyFill="1" applyBorder="1" applyAlignment="1">
      <alignment horizontal="center" vertical="center" wrapText="1"/>
    </xf>
    <xf numFmtId="0" fontId="47" fillId="17" borderId="40" xfId="48" applyNumberFormat="1" applyFont="1" applyFill="1" applyBorder="1" applyAlignment="1">
      <alignment horizontal="center" vertical="center" wrapText="1"/>
    </xf>
    <xf numFmtId="0" fontId="47" fillId="2" borderId="40" xfId="48" applyNumberFormat="1" applyFont="1" applyFill="1" applyBorder="1" applyAlignment="1">
      <alignment horizontal="center" vertical="center" wrapText="1"/>
    </xf>
    <xf numFmtId="0" fontId="47" fillId="15" borderId="40" xfId="48" applyNumberFormat="1" applyFont="1" applyFill="1" applyBorder="1" applyAlignment="1">
      <alignment horizontal="center" vertical="center" wrapText="1"/>
    </xf>
    <xf numFmtId="0" fontId="47" fillId="16" borderId="40" xfId="48" applyNumberFormat="1" applyFont="1" applyFill="1" applyBorder="1" applyAlignment="1">
      <alignment horizontal="center" vertical="center" wrapText="1"/>
    </xf>
    <xf numFmtId="0" fontId="22" fillId="10" borderId="5" xfId="0" applyFont="1" applyFill="1" applyBorder="1" applyAlignment="1">
      <alignment horizontal="center" vertical="center" wrapText="1"/>
    </xf>
    <xf numFmtId="0" fontId="4" fillId="0" borderId="0" xfId="48" applyFont="1" applyAlignment="1">
      <alignment horizontal="center" vertical="center" wrapText="1"/>
    </xf>
    <xf numFmtId="0" fontId="6" fillId="0" borderId="0" xfId="48" applyFont="1">
      <alignment horizontal="center" vertical="center" wrapText="1"/>
    </xf>
    <xf numFmtId="0" fontId="4" fillId="7" borderId="0" xfId="48" applyFont="1" applyFill="1" applyAlignment="1">
      <alignment horizontal="center" vertical="center" wrapText="1"/>
    </xf>
    <xf numFmtId="0" fontId="48" fillId="3" borderId="29" xfId="48" applyFont="1" applyFill="1" applyBorder="1" applyAlignment="1">
      <alignment horizontal="left" vertical="center" wrapText="1"/>
    </xf>
    <xf numFmtId="0" fontId="48" fillId="3" borderId="29" xfId="48" applyFont="1" applyFill="1" applyBorder="1" applyAlignment="1">
      <alignment horizontal="center" vertical="center" wrapText="1"/>
    </xf>
    <xf numFmtId="0" fontId="22" fillId="10" borderId="32" xfId="0" applyFont="1" applyFill="1" applyBorder="1" applyAlignment="1">
      <alignment vertical="center" wrapText="1"/>
    </xf>
    <xf numFmtId="0" fontId="22" fillId="10" borderId="5" xfId="0" applyFont="1" applyFill="1" applyBorder="1" applyAlignment="1">
      <alignment vertical="center" wrapText="1"/>
    </xf>
    <xf numFmtId="0" fontId="26" fillId="0" borderId="0" xfId="0" applyFont="1" applyBorder="1" applyAlignment="1">
      <alignment textRotation="90" wrapText="1"/>
    </xf>
    <xf numFmtId="0" fontId="7" fillId="12" borderId="0" xfId="48" applyFont="1" applyFill="1" applyAlignment="1">
      <alignment vertical="center"/>
    </xf>
    <xf numFmtId="0" fontId="51" fillId="9" borderId="43" xfId="48" applyFont="1" applyFill="1" applyBorder="1" applyAlignment="1">
      <alignment horizontal="left" vertical="center" wrapText="1"/>
    </xf>
    <xf numFmtId="0" fontId="51" fillId="9" borderId="43" xfId="48" applyFont="1" applyFill="1" applyBorder="1" applyAlignment="1">
      <alignment horizontal="center" vertical="center" wrapText="1"/>
    </xf>
    <xf numFmtId="0" fontId="4" fillId="0" borderId="0" xfId="48" applyFont="1" applyAlignment="1">
      <alignment horizontal="center" wrapText="1"/>
    </xf>
    <xf numFmtId="0" fontId="4" fillId="7" borderId="0" xfId="48" applyFont="1" applyFill="1" applyAlignment="1">
      <alignment horizontal="center" wrapText="1"/>
    </xf>
    <xf numFmtId="0" fontId="7" fillId="12" borderId="0" xfId="48" applyFont="1" applyFill="1" applyAlignment="1">
      <alignment horizontal="center"/>
    </xf>
    <xf numFmtId="0" fontId="41" fillId="0" borderId="0" xfId="0" applyFont="1" applyAlignment="1">
      <alignment horizontal="center" vertical="center" textRotation="90"/>
    </xf>
    <xf numFmtId="0" fontId="22" fillId="10" borderId="0" xfId="0" applyFont="1" applyFill="1" applyBorder="1" applyAlignment="1">
      <alignment horizontal="center" vertical="center" wrapText="1"/>
    </xf>
    <xf numFmtId="0" fontId="13" fillId="7" borderId="0" xfId="0" applyFont="1" applyFill="1" applyBorder="1" applyAlignment="1">
      <alignment horizontal="center" textRotation="90" wrapText="1"/>
    </xf>
    <xf numFmtId="0" fontId="12" fillId="7" borderId="0" xfId="0" applyFont="1" applyFill="1" applyAlignment="1">
      <alignment horizontal="center" vertical="center" wrapText="1"/>
    </xf>
    <xf numFmtId="0" fontId="27" fillId="7" borderId="0" xfId="0" applyFont="1" applyFill="1" applyBorder="1">
      <alignment horizontal="center" vertical="center" wrapText="1"/>
    </xf>
    <xf numFmtId="0" fontId="13" fillId="7" borderId="0" xfId="0" applyFont="1" applyFill="1" applyBorder="1">
      <alignment horizontal="center" vertical="center" wrapText="1"/>
    </xf>
    <xf numFmtId="0" fontId="13" fillId="7" borderId="0" xfId="0" applyFont="1" applyFill="1">
      <alignment horizontal="center" vertical="center" wrapText="1"/>
    </xf>
    <xf numFmtId="0" fontId="20" fillId="7" borderId="0" xfId="0" applyFont="1" applyFill="1" applyBorder="1" applyAlignment="1">
      <alignment horizontal="center" vertical="center" wrapText="1"/>
    </xf>
    <xf numFmtId="0" fontId="22" fillId="10" borderId="17" xfId="0" applyFont="1" applyFill="1" applyBorder="1" applyAlignment="1">
      <alignment vertical="center" textRotation="90" wrapText="1"/>
    </xf>
    <xf numFmtId="0" fontId="22" fillId="10" borderId="15" xfId="0" applyFont="1" applyFill="1" applyBorder="1" applyAlignment="1">
      <alignment vertical="center" textRotation="90" wrapText="1"/>
    </xf>
    <xf numFmtId="0" fontId="22" fillId="10" borderId="4" xfId="0" applyFont="1" applyFill="1" applyBorder="1" applyAlignment="1">
      <alignment vertical="center" textRotation="90" wrapText="1"/>
    </xf>
    <xf numFmtId="0" fontId="22" fillId="10" borderId="5" xfId="0" applyFont="1" applyFill="1" applyBorder="1" applyAlignment="1">
      <alignment vertical="center" textRotation="90" wrapText="1"/>
    </xf>
    <xf numFmtId="0" fontId="22" fillId="10" borderId="15" xfId="0" applyFont="1" applyFill="1" applyBorder="1" applyAlignment="1">
      <alignment vertical="center" wrapText="1"/>
    </xf>
    <xf numFmtId="0" fontId="22" fillId="10" borderId="3" xfId="0" applyFont="1" applyFill="1" applyBorder="1" applyAlignment="1">
      <alignment vertical="center" wrapText="1"/>
    </xf>
    <xf numFmtId="0" fontId="22" fillId="10" borderId="3" xfId="0" applyFont="1" applyFill="1" applyBorder="1" applyAlignment="1">
      <alignment vertical="center" textRotation="90" wrapText="1"/>
    </xf>
    <xf numFmtId="0" fontId="7" fillId="11" borderId="0" xfId="48" applyFont="1" applyFill="1" applyAlignment="1">
      <alignment vertical="center"/>
    </xf>
    <xf numFmtId="0" fontId="6" fillId="11" borderId="0" xfId="48" applyFont="1" applyFill="1">
      <alignment horizontal="center" vertical="center" wrapText="1"/>
    </xf>
    <xf numFmtId="0" fontId="6" fillId="12" borderId="0" xfId="48" applyFont="1" applyFill="1">
      <alignment horizontal="center" vertical="center" wrapText="1"/>
    </xf>
    <xf numFmtId="0" fontId="0" fillId="0" borderId="0" xfId="0" applyAlignment="1">
      <alignment horizontal="left" vertical="center" wrapText="1"/>
    </xf>
    <xf numFmtId="0" fontId="22" fillId="10" borderId="3" xfId="0" applyFont="1" applyFill="1" applyBorder="1" applyAlignment="1">
      <alignment horizontal="center" vertical="center" wrapText="1"/>
    </xf>
    <xf numFmtId="0" fontId="13" fillId="0" borderId="23" xfId="0" applyFont="1" applyFill="1" applyBorder="1" applyAlignment="1">
      <alignment horizontal="center" vertical="top"/>
    </xf>
    <xf numFmtId="0" fontId="13" fillId="0" borderId="0" xfId="0" applyFont="1" applyFill="1" applyBorder="1" applyAlignment="1">
      <alignment horizontal="center" vertical="top"/>
    </xf>
    <xf numFmtId="0" fontId="13" fillId="0" borderId="24" xfId="0" applyFont="1" applyFill="1" applyBorder="1" applyAlignment="1">
      <alignment horizontal="center" vertical="top"/>
    </xf>
    <xf numFmtId="0" fontId="22" fillId="10" borderId="16" xfId="0" applyFont="1" applyFill="1" applyBorder="1" applyAlignment="1">
      <alignment horizontal="center" vertical="center" wrapText="1"/>
    </xf>
    <xf numFmtId="0" fontId="14" fillId="10" borderId="45" xfId="0" applyFont="1" applyFill="1" applyBorder="1" applyAlignment="1">
      <alignment horizontal="center" vertical="center" wrapText="1"/>
    </xf>
    <xf numFmtId="0" fontId="12" fillId="11" borderId="0" xfId="0" applyFont="1" applyFill="1">
      <alignment horizontal="center" vertical="center" wrapText="1"/>
    </xf>
    <xf numFmtId="0" fontId="12" fillId="11" borderId="0" xfId="0" applyFont="1" applyFill="1" applyAlignment="1">
      <alignment horizontal="center" vertical="center" wrapText="1"/>
    </xf>
    <xf numFmtId="0" fontId="19" fillId="11" borderId="0" xfId="0" applyFont="1" applyFill="1" applyAlignment="1">
      <alignment horizontal="center" vertical="center" wrapText="1"/>
    </xf>
    <xf numFmtId="0" fontId="56" fillId="11" borderId="0" xfId="0" applyFont="1" applyFill="1" applyBorder="1" applyAlignment="1">
      <alignment horizontal="left" vertical="center"/>
    </xf>
    <xf numFmtId="0" fontId="58" fillId="0" borderId="0" xfId="48" applyFont="1">
      <alignment horizontal="center" vertical="center" wrapText="1"/>
    </xf>
    <xf numFmtId="0" fontId="49" fillId="0" borderId="29" xfId="48" applyFont="1" applyBorder="1" applyAlignment="1" applyProtection="1">
      <alignment horizontal="left" vertical="center" wrapText="1"/>
      <protection locked="0"/>
    </xf>
    <xf numFmtId="0" fontId="48" fillId="0" borderId="29" xfId="48" applyFont="1" applyBorder="1" applyAlignment="1" applyProtection="1">
      <alignment horizontal="left" vertical="center" wrapText="1"/>
      <protection locked="0"/>
    </xf>
    <xf numFmtId="0" fontId="48" fillId="0" borderId="30" xfId="48" applyFont="1" applyFill="1" applyBorder="1" applyAlignment="1" applyProtection="1">
      <alignment horizontal="left" vertical="center" wrapText="1"/>
      <protection locked="0"/>
    </xf>
    <xf numFmtId="0" fontId="36" fillId="0" borderId="29" xfId="48" applyFont="1" applyBorder="1" applyAlignment="1" applyProtection="1">
      <alignment horizontal="center" vertical="center" wrapText="1"/>
      <protection locked="0"/>
    </xf>
    <xf numFmtId="14" fontId="36" fillId="0" borderId="29" xfId="48" applyNumberFormat="1" applyFont="1" applyBorder="1" applyAlignment="1" applyProtection="1">
      <alignment horizontal="center" vertical="center" wrapText="1"/>
      <protection locked="0"/>
    </xf>
    <xf numFmtId="0" fontId="48" fillId="0" borderId="29" xfId="48" applyFont="1" applyBorder="1" applyAlignment="1" applyProtection="1">
      <alignment horizontal="center" vertical="center" wrapText="1"/>
      <protection locked="0"/>
    </xf>
    <xf numFmtId="0" fontId="36" fillId="7" borderId="29" xfId="48" applyFont="1" applyFill="1" applyBorder="1" applyAlignment="1" applyProtection="1">
      <alignment horizontal="center" vertical="center" wrapText="1"/>
      <protection locked="0"/>
    </xf>
    <xf numFmtId="0" fontId="36" fillId="0" borderId="29" xfId="48" applyFont="1" applyBorder="1" applyAlignment="1" applyProtection="1">
      <alignment horizontal="left" vertical="center" wrapText="1"/>
      <protection locked="0"/>
    </xf>
    <xf numFmtId="14" fontId="48" fillId="7" borderId="29" xfId="48" applyNumberFormat="1" applyFont="1" applyFill="1" applyBorder="1" applyAlignment="1" applyProtection="1">
      <alignment horizontal="left" vertical="center" wrapText="1"/>
      <protection locked="0"/>
    </xf>
    <xf numFmtId="0" fontId="48" fillId="7" borderId="29" xfId="48" applyFont="1" applyFill="1" applyBorder="1" applyAlignment="1" applyProtection="1">
      <alignment horizontal="left" vertical="center" wrapText="1"/>
      <protection locked="0"/>
    </xf>
    <xf numFmtId="0" fontId="36" fillId="7" borderId="31" xfId="48" applyFont="1" applyFill="1" applyBorder="1" applyAlignment="1" applyProtection="1">
      <alignment horizontal="center" vertical="center" wrapText="1"/>
      <protection locked="0"/>
    </xf>
    <xf numFmtId="0" fontId="12" fillId="11" borderId="46" xfId="0" applyFont="1" applyFill="1" applyBorder="1" applyAlignment="1">
      <alignment horizontal="center" vertical="center" wrapText="1"/>
    </xf>
    <xf numFmtId="0" fontId="12" fillId="11" borderId="46" xfId="0" applyFont="1" applyFill="1" applyBorder="1">
      <alignment horizontal="center" vertical="center" wrapText="1"/>
    </xf>
    <xf numFmtId="0" fontId="11" fillId="11" borderId="46" xfId="0" applyFont="1" applyFill="1" applyBorder="1" applyAlignment="1">
      <alignment vertical="center" textRotation="90" wrapText="1"/>
    </xf>
    <xf numFmtId="0" fontId="21" fillId="11" borderId="46" xfId="0" applyFont="1" applyFill="1" applyBorder="1">
      <alignment horizontal="center" vertical="center" wrapText="1"/>
    </xf>
    <xf numFmtId="0" fontId="25" fillId="3" borderId="44" xfId="48" applyFont="1" applyFill="1" applyBorder="1" applyAlignment="1">
      <alignment horizontal="center" vertical="center" wrapText="1"/>
    </xf>
    <xf numFmtId="0" fontId="15" fillId="7" borderId="3" xfId="0" applyFont="1" applyFill="1" applyBorder="1" applyAlignment="1">
      <alignment horizontal="center" wrapText="1"/>
    </xf>
    <xf numFmtId="0" fontId="60" fillId="9" borderId="0" xfId="48" applyFont="1" applyFill="1" applyAlignment="1">
      <alignment horizontal="center" textRotation="90" wrapText="1"/>
    </xf>
    <xf numFmtId="0" fontId="8" fillId="0" borderId="0" xfId="48" applyFont="1">
      <alignment horizontal="center" vertical="center" wrapText="1"/>
    </xf>
    <xf numFmtId="0" fontId="57" fillId="14" borderId="48" xfId="48" applyFont="1" applyFill="1" applyBorder="1">
      <alignment horizontal="center" vertical="center" wrapText="1"/>
    </xf>
    <xf numFmtId="0" fontId="58" fillId="9" borderId="43" xfId="48" applyFont="1" applyFill="1" applyBorder="1">
      <alignment horizontal="center" vertical="center" wrapText="1"/>
    </xf>
    <xf numFmtId="0" fontId="51" fillId="20" borderId="43" xfId="48" applyFont="1" applyFill="1" applyBorder="1" applyAlignment="1">
      <alignment horizontal="center" vertical="center" wrapText="1"/>
    </xf>
    <xf numFmtId="0" fontId="56" fillId="11" borderId="0" xfId="0" applyFont="1" applyFill="1" applyBorder="1" applyAlignment="1">
      <alignment horizontal="right" vertical="center"/>
    </xf>
    <xf numFmtId="0" fontId="20" fillId="6" borderId="3" xfId="0" applyFont="1" applyFill="1" applyBorder="1" applyAlignment="1">
      <alignment horizontal="center" vertical="center" wrapText="1"/>
    </xf>
    <xf numFmtId="0" fontId="17" fillId="4" borderId="21" xfId="0" applyFont="1" applyFill="1" applyBorder="1" applyAlignment="1" applyProtection="1">
      <alignment horizontal="center" vertical="center" wrapText="1"/>
    </xf>
    <xf numFmtId="0" fontId="17" fillId="7" borderId="0" xfId="0" applyFont="1" applyFill="1" applyBorder="1" applyAlignment="1" applyProtection="1">
      <alignment horizontal="center" vertical="center" wrapText="1"/>
    </xf>
    <xf numFmtId="0" fontId="10" fillId="7" borderId="0" xfId="0" applyFont="1" applyFill="1" applyProtection="1">
      <alignment horizontal="center" vertical="center" wrapText="1"/>
    </xf>
    <xf numFmtId="0" fontId="29" fillId="7" borderId="0" xfId="0" applyFont="1" applyFill="1" applyBorder="1" applyAlignment="1" applyProtection="1">
      <alignment vertical="center" textRotation="90" wrapText="1"/>
    </xf>
    <xf numFmtId="0" fontId="52" fillId="7" borderId="22" xfId="0" applyFont="1" applyFill="1" applyBorder="1" applyAlignment="1" applyProtection="1">
      <alignment horizontal="center" vertical="center" wrapText="1"/>
    </xf>
    <xf numFmtId="0" fontId="52" fillId="7" borderId="11" xfId="0" applyFont="1" applyFill="1" applyBorder="1" applyAlignment="1" applyProtection="1">
      <alignment horizontal="center" vertical="center" wrapText="1"/>
    </xf>
    <xf numFmtId="0" fontId="17" fillId="0" borderId="20" xfId="0" applyFont="1" applyBorder="1" applyAlignment="1" applyProtection="1">
      <alignment horizontal="center" vertical="center" wrapText="1"/>
    </xf>
    <xf numFmtId="0" fontId="28" fillId="7" borderId="47" xfId="0" applyFont="1" applyFill="1" applyBorder="1" applyProtection="1">
      <alignment horizontal="center" vertical="center" wrapText="1"/>
    </xf>
    <xf numFmtId="0" fontId="54" fillId="0" borderId="19" xfId="0" applyFont="1" applyFill="1" applyBorder="1" applyAlignment="1" applyProtection="1">
      <alignment horizontal="left" vertical="center" wrapText="1"/>
    </xf>
    <xf numFmtId="0" fontId="62" fillId="7" borderId="41" xfId="0" applyFont="1" applyFill="1" applyBorder="1" applyAlignment="1" applyProtection="1">
      <alignment horizontal="left" vertical="center" wrapText="1"/>
    </xf>
    <xf numFmtId="0" fontId="59" fillId="7" borderId="41" xfId="0" applyFont="1" applyFill="1" applyBorder="1" applyAlignment="1" applyProtection="1">
      <alignment horizontal="left" vertical="center" wrapText="1"/>
    </xf>
    <xf numFmtId="0" fontId="16" fillId="7" borderId="41" xfId="0" applyFont="1" applyFill="1" applyBorder="1" applyAlignment="1" applyProtection="1">
      <alignment horizontal="center" vertical="center" wrapText="1"/>
    </xf>
    <xf numFmtId="0" fontId="16" fillId="7" borderId="41" xfId="0" applyFont="1" applyFill="1" applyBorder="1" applyAlignment="1" applyProtection="1">
      <alignment vertical="center" wrapText="1"/>
    </xf>
    <xf numFmtId="0" fontId="51" fillId="9" borderId="43" xfId="48" applyFont="1" applyFill="1" applyBorder="1" applyAlignment="1" applyProtection="1">
      <alignment horizontal="center" vertical="center" wrapText="1"/>
      <protection locked="0"/>
    </xf>
    <xf numFmtId="0" fontId="61" fillId="9" borderId="43" xfId="48" applyFont="1" applyFill="1" applyBorder="1" applyAlignment="1" applyProtection="1">
      <alignment horizontal="center" vertical="center" wrapText="1"/>
      <protection locked="0"/>
    </xf>
    <xf numFmtId="0" fontId="30" fillId="0" borderId="0" xfId="0" applyFont="1">
      <alignment horizontal="center" vertical="center" wrapText="1"/>
    </xf>
    <xf numFmtId="0" fontId="36" fillId="3" borderId="29" xfId="48" applyFont="1" applyFill="1" applyBorder="1" applyAlignment="1" applyProtection="1">
      <alignment horizontal="left" vertical="center" wrapText="1"/>
    </xf>
    <xf numFmtId="0" fontId="50" fillId="9" borderId="42" xfId="48" applyFont="1" applyFill="1" applyBorder="1" applyAlignment="1" applyProtection="1">
      <alignment horizontal="left" vertical="center" wrapText="1"/>
    </xf>
    <xf numFmtId="0" fontId="53" fillId="19" borderId="3" xfId="48" applyFont="1" applyFill="1" applyBorder="1" applyAlignment="1">
      <alignment horizontal="center" vertical="center" wrapText="1"/>
    </xf>
    <xf numFmtId="0" fontId="53" fillId="8" borderId="3" xfId="48" applyFont="1" applyFill="1" applyBorder="1" applyAlignment="1">
      <alignment horizontal="center" vertical="center" wrapText="1"/>
    </xf>
    <xf numFmtId="0" fontId="53" fillId="19" borderId="3" xfId="48" applyFont="1" applyFill="1" applyBorder="1" applyAlignment="1">
      <alignment horizontal="center" vertical="top" textRotation="90" wrapText="1"/>
    </xf>
    <xf numFmtId="0" fontId="53" fillId="19" borderId="4" xfId="48" applyFont="1" applyFill="1" applyBorder="1" applyAlignment="1">
      <alignment horizontal="center" vertical="top" textRotation="90" wrapText="1"/>
    </xf>
    <xf numFmtId="0" fontId="50" fillId="9" borderId="49" xfId="48" applyFont="1" applyFill="1" applyBorder="1" applyAlignment="1" applyProtection="1">
      <alignment horizontal="left" vertical="center" wrapText="1"/>
    </xf>
    <xf numFmtId="0" fontId="51" fillId="9" borderId="50" xfId="48" applyFont="1" applyFill="1" applyBorder="1" applyAlignment="1">
      <alignment horizontal="left" vertical="center" wrapText="1"/>
    </xf>
    <xf numFmtId="0" fontId="51" fillId="9" borderId="50" xfId="48" applyFont="1" applyFill="1" applyBorder="1" applyAlignment="1">
      <alignment horizontal="center" vertical="center" wrapText="1"/>
    </xf>
    <xf numFmtId="0" fontId="51" fillId="9" borderId="50" xfId="48" applyFont="1" applyFill="1" applyBorder="1" applyAlignment="1" applyProtection="1">
      <alignment horizontal="center" vertical="center" wrapText="1"/>
      <protection locked="0"/>
    </xf>
    <xf numFmtId="0" fontId="51" fillId="20" borderId="50" xfId="48" applyFont="1" applyFill="1" applyBorder="1" applyAlignment="1">
      <alignment horizontal="center" vertical="center" wrapText="1"/>
    </xf>
    <xf numFmtId="0" fontId="51" fillId="4" borderId="43" xfId="48" applyFont="1" applyFill="1" applyBorder="1" applyAlignment="1">
      <alignment horizontal="center" vertical="center" wrapText="1"/>
    </xf>
    <xf numFmtId="0" fontId="51" fillId="4" borderId="50" xfId="48" applyFont="1" applyFill="1" applyBorder="1" applyAlignment="1">
      <alignment horizontal="center" vertical="center" wrapText="1"/>
    </xf>
    <xf numFmtId="0" fontId="35" fillId="13" borderId="3" xfId="48" applyFont="1" applyFill="1" applyBorder="1" applyAlignment="1">
      <alignment horizontal="center" vertical="center" wrapText="1"/>
    </xf>
    <xf numFmtId="0" fontId="35" fillId="13" borderId="4" xfId="48" applyFont="1" applyFill="1" applyBorder="1" applyAlignment="1">
      <alignment horizontal="center" vertical="center" wrapText="1"/>
    </xf>
    <xf numFmtId="0" fontId="55" fillId="14" borderId="0" xfId="48" applyFont="1" applyFill="1" applyAlignment="1">
      <alignment horizontal="center" textRotation="90" wrapText="1"/>
    </xf>
    <xf numFmtId="0" fontId="63" fillId="7" borderId="0" xfId="0" applyFont="1" applyFill="1" applyProtection="1">
      <alignment horizontal="center" vertical="center" wrapText="1"/>
    </xf>
    <xf numFmtId="0" fontId="0" fillId="0" borderId="0" xfId="0" applyFill="1" applyAlignment="1">
      <alignment horizontal="left" vertical="center"/>
    </xf>
    <xf numFmtId="0" fontId="67" fillId="0" borderId="0" xfId="48" quotePrefix="1" applyFont="1" applyFill="1" applyAlignment="1">
      <alignment horizontal="center" vertical="center"/>
    </xf>
    <xf numFmtId="0" fontId="4" fillId="0" borderId="0" xfId="48" applyFont="1" applyFill="1" applyBorder="1">
      <alignment horizontal="center" vertical="center" wrapText="1"/>
    </xf>
    <xf numFmtId="0" fontId="65" fillId="0" borderId="0" xfId="49" applyFont="1" applyFill="1" applyBorder="1" applyAlignment="1">
      <alignment horizontal="center"/>
    </xf>
    <xf numFmtId="0" fontId="66" fillId="0" borderId="0" xfId="49" applyFont="1" applyFill="1" applyBorder="1" applyAlignment="1">
      <alignment horizontal="center"/>
    </xf>
    <xf numFmtId="0" fontId="68" fillId="5" borderId="51" xfId="50" applyFill="1" applyBorder="1" applyAlignment="1">
      <alignment horizontal="center"/>
    </xf>
    <xf numFmtId="0" fontId="68" fillId="0" borderId="0" xfId="50"/>
    <xf numFmtId="0" fontId="68" fillId="0" borderId="0" xfId="50" quotePrefix="1" applyAlignment="1">
      <alignment horizontal="left"/>
    </xf>
    <xf numFmtId="19" fontId="0" fillId="0" borderId="0" xfId="0" applyNumberFormat="1">
      <alignment horizontal="center" vertical="center" wrapText="1"/>
    </xf>
    <xf numFmtId="0" fontId="22" fillId="10" borderId="10" xfId="0" applyFont="1" applyFill="1" applyBorder="1" applyAlignment="1">
      <alignment horizontal="center" vertical="center" wrapText="1"/>
    </xf>
    <xf numFmtId="0" fontId="22" fillId="10" borderId="1" xfId="0" applyFont="1" applyFill="1" applyBorder="1" applyAlignment="1">
      <alignment horizontal="center" vertical="center" wrapText="1"/>
    </xf>
    <xf numFmtId="0" fontId="22" fillId="10" borderId="2" xfId="0" applyFont="1" applyFill="1" applyBorder="1" applyAlignment="1">
      <alignment horizontal="center" vertical="center" wrapText="1"/>
    </xf>
    <xf numFmtId="0" fontId="22" fillId="10" borderId="6" xfId="0" applyFont="1" applyFill="1" applyBorder="1" applyAlignment="1">
      <alignment horizontal="center" vertical="center" wrapText="1"/>
    </xf>
    <xf numFmtId="0" fontId="20" fillId="2" borderId="12" xfId="0" applyFont="1" applyFill="1" applyBorder="1" applyAlignment="1">
      <alignment horizontal="center" vertical="center" wrapText="1"/>
    </xf>
    <xf numFmtId="0" fontId="20" fillId="2" borderId="13" xfId="0" applyFont="1" applyFill="1" applyBorder="1" applyAlignment="1">
      <alignment horizontal="center" vertical="center" wrapText="1"/>
    </xf>
    <xf numFmtId="0" fontId="20" fillId="2" borderId="14" xfId="0" applyFont="1" applyFill="1" applyBorder="1" applyAlignment="1">
      <alignment horizontal="center" vertical="center" wrapText="1"/>
    </xf>
    <xf numFmtId="0" fontId="20" fillId="6" borderId="15" xfId="0" applyFont="1" applyFill="1" applyBorder="1" applyAlignment="1">
      <alignment horizontal="center" vertical="center" wrapText="1"/>
    </xf>
    <xf numFmtId="0" fontId="20" fillId="6" borderId="3" xfId="0" applyFont="1" applyFill="1" applyBorder="1" applyAlignment="1">
      <alignment horizontal="center" vertical="center" wrapText="1"/>
    </xf>
    <xf numFmtId="0" fontId="20" fillId="6" borderId="4" xfId="0" applyFont="1" applyFill="1" applyBorder="1" applyAlignment="1">
      <alignment horizontal="center" vertical="center" wrapText="1"/>
    </xf>
    <xf numFmtId="0" fontId="20" fillId="6" borderId="16" xfId="0" applyFont="1" applyFill="1" applyBorder="1" applyAlignment="1">
      <alignment horizontal="center" vertical="center" wrapText="1"/>
    </xf>
    <xf numFmtId="0" fontId="46" fillId="12" borderId="0" xfId="48" applyFont="1" applyFill="1" applyAlignment="1">
      <alignment horizontal="center" vertical="center" wrapText="1"/>
    </xf>
    <xf numFmtId="0" fontId="9" fillId="2" borderId="12" xfId="48" applyFont="1" applyFill="1" applyBorder="1" applyAlignment="1">
      <alignment horizontal="center" vertical="center" wrapText="1"/>
    </xf>
    <xf numFmtId="0" fontId="9" fillId="2" borderId="13" xfId="48" applyFont="1" applyFill="1" applyBorder="1" applyAlignment="1">
      <alignment horizontal="center" vertical="center" wrapText="1"/>
    </xf>
    <xf numFmtId="0" fontId="9" fillId="2" borderId="14" xfId="48" applyFont="1" applyFill="1" applyBorder="1" applyAlignment="1">
      <alignment horizontal="center" vertical="center" wrapText="1"/>
    </xf>
    <xf numFmtId="0" fontId="8" fillId="7" borderId="0" xfId="48" applyFont="1" applyFill="1" applyBorder="1" applyAlignment="1">
      <alignment horizontal="center" vertical="center" wrapText="1"/>
    </xf>
    <xf numFmtId="0" fontId="4" fillId="7" borderId="0" xfId="48" applyFont="1" applyFill="1" applyBorder="1" applyAlignment="1">
      <alignment horizontal="center" vertical="center" wrapText="1"/>
    </xf>
    <xf numFmtId="0" fontId="31" fillId="0" borderId="25" xfId="48" applyFont="1" applyBorder="1" applyAlignment="1">
      <alignment horizontal="center" textRotation="90"/>
    </xf>
    <xf numFmtId="0" fontId="31" fillId="0" borderId="28" xfId="48" applyFont="1" applyBorder="1" applyAlignment="1">
      <alignment horizontal="center" textRotation="90"/>
    </xf>
  </cellXfs>
  <cellStyles count="52">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Normal" xfId="0" builtinId="0" customBuiltin="1"/>
    <cellStyle name="Normal 2" xfId="47"/>
    <cellStyle name="Normal 2 2" xfId="51"/>
    <cellStyle name="Normal 3" xfId="48"/>
    <cellStyle name="Normal 4" xfId="50"/>
    <cellStyle name="Normal_Données_Validation_exemples" xfId="49"/>
  </cellStyles>
  <dxfs count="92">
    <dxf>
      <font>
        <b val="0"/>
        <i val="0"/>
        <strike val="0"/>
        <condense val="0"/>
        <extend val="0"/>
        <outline val="0"/>
        <shadow val="0"/>
        <u val="none"/>
        <vertAlign val="baseline"/>
        <sz val="11"/>
        <color theme="3" tint="0.39997558519241921"/>
        <name val="Calibri"/>
        <scheme val="minor"/>
      </font>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val="0"/>
        <i val="0"/>
        <strike val="0"/>
        <condense val="0"/>
        <extend val="0"/>
        <outline val="0"/>
        <shadow val="0"/>
        <u val="none"/>
        <vertAlign val="baseline"/>
        <sz val="11"/>
        <color theme="3" tint="0.39997558519241921"/>
        <name val="Calibri"/>
        <scheme val="minor"/>
      </font>
      <fill>
        <patternFill patternType="solid">
          <fgColor indexed="64"/>
          <bgColor theme="0"/>
        </patternFill>
      </fill>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val="0"/>
        <i val="0"/>
        <strike val="0"/>
        <condense val="0"/>
        <extend val="0"/>
        <outline val="0"/>
        <shadow val="0"/>
        <u val="none"/>
        <vertAlign val="baseline"/>
        <sz val="11"/>
        <color theme="3" tint="0.39997558519241921"/>
        <name val="Calibri"/>
        <scheme val="minor"/>
      </font>
      <fill>
        <patternFill patternType="solid">
          <fgColor indexed="64"/>
          <bgColor theme="0"/>
        </patternFill>
      </fill>
      <alignment horizontal="center" vertical="center" textRotation="0" wrapText="1" indent="0" relativeIndent="255" justifyLastLine="0" shrinkToFit="0" readingOrder="0"/>
      <border diagonalUp="0" diagonalDown="0">
        <left/>
        <right style="dotted">
          <color theme="4" tint="0.39991454817346722"/>
        </right>
        <top style="thin">
          <color theme="4" tint="0.39994506668294322"/>
        </top>
        <bottom style="thin">
          <color theme="4" tint="0.39994506668294322"/>
        </bottom>
        <vertical/>
        <horizontal/>
      </border>
      <protection locked="0" hidden="0"/>
    </dxf>
    <dxf>
      <font>
        <b val="0"/>
        <i val="0"/>
        <strike val="0"/>
        <condense val="0"/>
        <extend val="0"/>
        <outline val="0"/>
        <shadow val="0"/>
        <u val="none"/>
        <vertAlign val="baseline"/>
        <sz val="11"/>
        <color theme="3" tint="0.39997558519241921"/>
        <name val="Calibri"/>
        <scheme val="minor"/>
      </font>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val="0"/>
        <i val="0"/>
        <strike val="0"/>
        <condense val="0"/>
        <extend val="0"/>
        <outline val="0"/>
        <shadow val="0"/>
        <u val="none"/>
        <vertAlign val="baseline"/>
        <sz val="11"/>
        <color theme="3" tint="0.39997558519241921"/>
        <name val="Calibri"/>
        <scheme val="minor"/>
      </font>
      <numFmt numFmtId="164" formatCode="dd/mm/yyyy"/>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val="0"/>
        <i val="0"/>
        <strike val="0"/>
        <condense val="0"/>
        <extend val="0"/>
        <outline val="0"/>
        <shadow val="0"/>
        <u val="none"/>
        <vertAlign val="baseline"/>
        <sz val="11"/>
        <color theme="3" tint="0.39997558519241921"/>
        <name val="Calibri"/>
        <scheme val="minor"/>
      </font>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val="0"/>
        <i val="0"/>
        <strike val="0"/>
        <condense val="0"/>
        <extend val="0"/>
        <outline val="0"/>
        <shadow val="0"/>
        <u val="none"/>
        <vertAlign val="baseline"/>
        <sz val="11"/>
        <color theme="3" tint="0.39997558519241921"/>
        <name val="Calibri"/>
        <scheme val="minor"/>
      </font>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11"/>
        <color theme="3" tint="0.39997558519241921"/>
        <name val="Calibri"/>
        <scheme val="minor"/>
      </font>
      <fill>
        <patternFill patternType="none">
          <fgColor indexed="64"/>
          <bgColor indexed="65"/>
        </patternFill>
      </fill>
      <alignment horizontal="left" vertical="center" textRotation="0" wrapText="1" indent="0" relativeIndent="255" justifyLastLine="0" shrinkToFit="0" readingOrder="0"/>
      <border diagonalUp="0" diagonalDown="0">
        <left style="dotted">
          <color theme="4" tint="0.39991454817346722"/>
        </left>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11"/>
        <color theme="3" tint="0.39997558519241921"/>
        <name val="Calibri"/>
        <scheme val="minor"/>
      </font>
      <fill>
        <patternFill patternType="none">
          <fgColor indexed="64"/>
          <bgColor indexed="65"/>
        </patternFill>
      </fill>
      <alignment horizontal="left" vertical="center" textRotation="0" wrapText="1" indent="0" relativeIndent="255" justifyLastLine="0" shrinkToFit="0" readingOrder="0"/>
      <border diagonalUp="0" diagonalDown="0">
        <left style="dotted">
          <color theme="4" tint="0.39991454817346722"/>
        </left>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11"/>
        <color theme="3" tint="0.39997558519241921"/>
        <name val="Calibri"/>
        <scheme val="minor"/>
      </font>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9"/>
        <color theme="3" tint="0.39997558519241921"/>
        <name val="Calibri"/>
        <scheme val="minor"/>
      </font>
      <alignment horizontal="left"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11"/>
        <color theme="3" tint="0.39997558519241921"/>
        <name val="Calibri"/>
        <scheme val="minor"/>
      </font>
      <numFmt numFmtId="164" formatCode="dd/mm/yyyy"/>
      <fill>
        <patternFill patternType="solid">
          <fgColor indexed="64"/>
          <bgColor theme="0"/>
        </patternFill>
      </fill>
      <alignment horizontal="left"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11"/>
        <color theme="3" tint="0.39997558519241921"/>
        <name val="Calibri"/>
        <scheme val="minor"/>
      </font>
      <fill>
        <patternFill patternType="solid">
          <fgColor indexed="64"/>
          <bgColor theme="0"/>
        </patternFill>
      </fill>
      <alignment horizontal="left"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0" hidden="0"/>
    </dxf>
    <dxf>
      <font>
        <b/>
        <i val="0"/>
        <strike val="0"/>
        <condense val="0"/>
        <extend val="0"/>
        <outline val="0"/>
        <shadow val="0"/>
        <u val="none"/>
        <vertAlign val="baseline"/>
        <sz val="8"/>
        <color theme="0" tint="-0.249977111117893"/>
        <name val="Arial"/>
        <scheme val="none"/>
      </font>
      <fill>
        <patternFill patternType="solid">
          <fgColor indexed="64"/>
          <bgColor theme="0" tint="-0.14999847407452621"/>
        </patternFill>
      </fill>
      <alignment horizontal="center" vertical="center" textRotation="0" wrapText="1" indent="0" relativeIndent="255" justifyLastLine="0" shrinkToFit="0" readingOrder="0"/>
      <border diagonalUp="0" diagonalDown="0">
        <left style="dotted">
          <color theme="4" tint="0.39991454817346722"/>
        </left>
        <right/>
        <top/>
        <bottom style="thin">
          <color theme="4" tint="0.39988402966399123"/>
        </bottom>
        <vertical/>
        <horizontal/>
      </border>
    </dxf>
    <dxf>
      <font>
        <b/>
        <i val="0"/>
        <strike val="0"/>
        <condense val="0"/>
        <extend val="0"/>
        <outline val="0"/>
        <shadow val="0"/>
        <u val="none"/>
        <vertAlign val="baseline"/>
        <sz val="11"/>
        <color theme="3" tint="0.39997558519241921"/>
        <name val="Calibri"/>
        <scheme val="minor"/>
      </font>
      <fill>
        <patternFill patternType="solid">
          <fgColor indexed="64"/>
          <bgColor theme="0" tint="-0.14999847407452621"/>
        </patternFill>
      </fill>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dxf>
    <dxf>
      <font>
        <b/>
        <i val="0"/>
        <strike val="0"/>
        <condense val="0"/>
        <extend val="0"/>
        <outline val="0"/>
        <shadow val="0"/>
        <u val="none"/>
        <vertAlign val="baseline"/>
        <sz val="11"/>
        <color theme="3" tint="0.39997558519241921"/>
        <name val="Calibri"/>
        <scheme val="minor"/>
      </font>
      <numFmt numFmtId="0" formatCode="General"/>
      <fill>
        <patternFill patternType="solid">
          <fgColor indexed="64"/>
          <bgColor theme="0" tint="-0.14999847407452621"/>
        </patternFill>
      </fill>
      <alignment horizontal="left"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dxf>
    <dxf>
      <font>
        <b/>
        <i val="0"/>
        <strike val="0"/>
        <condense val="0"/>
        <extend val="0"/>
        <outline val="0"/>
        <shadow val="0"/>
        <u val="none"/>
        <vertAlign val="baseline"/>
        <sz val="11"/>
        <color theme="3" tint="0.39997558519241921"/>
        <name val="Calibri"/>
        <scheme val="minor"/>
      </font>
      <numFmt numFmtId="0" formatCode="General"/>
      <fill>
        <patternFill patternType="solid">
          <fgColor indexed="64"/>
          <bgColor theme="0" tint="-0.14999847407452621"/>
        </patternFill>
      </fill>
      <alignment horizontal="center"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dxf>
    <dxf>
      <font>
        <b/>
        <i val="0"/>
        <strike val="0"/>
        <condense val="0"/>
        <extend val="0"/>
        <outline val="0"/>
        <shadow val="0"/>
        <u val="none"/>
        <vertAlign val="baseline"/>
        <sz val="11"/>
        <color theme="3" tint="0.39997558519241921"/>
        <name val="Calibri"/>
        <scheme val="minor"/>
      </font>
      <fill>
        <patternFill patternType="solid">
          <fgColor indexed="64"/>
          <bgColor theme="0" tint="-0.14999847407452621"/>
        </patternFill>
      </fill>
      <alignment horizontal="left"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dxf>
    <dxf>
      <font>
        <b val="0"/>
        <i val="0"/>
        <strike val="0"/>
        <condense val="0"/>
        <extend val="0"/>
        <outline val="0"/>
        <shadow val="0"/>
        <u val="none"/>
        <vertAlign val="baseline"/>
        <sz val="11"/>
        <color theme="3" tint="0.39997558519241921"/>
        <name val="Calibri"/>
        <scheme val="minor"/>
      </font>
      <fill>
        <patternFill patternType="solid">
          <fgColor indexed="64"/>
          <bgColor theme="0" tint="-0.14999847407452621"/>
        </patternFill>
      </fill>
      <alignment horizontal="left" vertical="center" textRotation="0" wrapText="1" indent="0" relativeIndent="255" justifyLastLine="0" shrinkToFit="0" readingOrder="0"/>
      <border diagonalUp="0" diagonalDown="0">
        <left style="dotted">
          <color theme="4" tint="0.39991454817346722"/>
        </left>
        <right style="dotted">
          <color theme="4" tint="0.39991454817346722"/>
        </right>
        <top style="thin">
          <color theme="4" tint="0.39994506668294322"/>
        </top>
        <bottom style="thin">
          <color theme="4" tint="0.39994506668294322"/>
        </bottom>
        <vertical/>
        <horizontal/>
      </border>
      <protection locked="1" hidden="0"/>
    </dxf>
    <dxf>
      <border outline="0">
        <top style="thin">
          <color theme="0"/>
        </top>
      </border>
    </dxf>
    <dxf>
      <font>
        <b/>
        <i val="0"/>
        <strike val="0"/>
        <condense val="0"/>
        <extend val="0"/>
        <outline val="0"/>
        <shadow val="0"/>
        <u val="none"/>
        <vertAlign val="baseline"/>
        <sz val="11"/>
        <color theme="4" tint="-0.249977111117893"/>
        <name val="Calibri"/>
        <scheme val="minor"/>
      </font>
      <fill>
        <patternFill patternType="solid">
          <fgColor indexed="64"/>
          <bgColor theme="4" tint="0.59999389629810485"/>
        </patternFill>
      </fill>
      <alignment horizontal="center" vertical="center" textRotation="0" wrapText="1" indent="0" relativeIndent="255" justifyLastLine="0" shrinkToFit="0" readingOrder="0"/>
      <border diagonalUp="0" diagonalDown="0" outline="0">
        <left style="thin">
          <color theme="0"/>
        </left>
        <right style="thin">
          <color theme="0"/>
        </right>
        <top/>
        <bottom/>
      </border>
    </dxf>
    <dxf>
      <fill>
        <patternFill>
          <bgColor theme="0" tint="-0.14996795556505021"/>
        </patternFill>
      </fill>
    </dxf>
    <dxf>
      <fill>
        <patternFill>
          <bgColor theme="0" tint="-0.14996795556505021"/>
        </patternFill>
      </fill>
    </dxf>
    <dxf>
      <fill>
        <patternFill>
          <bgColor theme="0" tint="-0.14996795556505021"/>
        </patternFill>
      </fill>
    </dxf>
    <dxf>
      <fill>
        <patternFill>
          <fgColor theme="0" tint="-0.14990691854609822"/>
          <bgColor theme="0"/>
        </patternFill>
      </fill>
    </dxf>
    <dxf>
      <font>
        <b/>
        <i val="0"/>
        <color theme="4" tint="-0.24994659260841701"/>
      </font>
      <fill>
        <patternFill>
          <bgColor theme="3" tint="0.59996337778862885"/>
        </patternFill>
      </fill>
    </dxf>
    <dxf>
      <font>
        <b/>
        <i val="0"/>
        <color theme="0" tint="-0.499984740745262"/>
      </font>
      <fill>
        <patternFill>
          <bgColor theme="0" tint="-0.24994659260841701"/>
        </patternFill>
      </fill>
    </dxf>
    <dxf>
      <font>
        <b/>
        <i val="0"/>
        <color theme="9" tint="-0.24994659260841701"/>
      </font>
      <fill>
        <patternFill>
          <bgColor theme="9" tint="0.39994506668294322"/>
        </patternFill>
      </fill>
    </dxf>
    <dxf>
      <font>
        <b/>
        <i val="0"/>
        <color theme="0"/>
      </font>
      <fill>
        <patternFill>
          <bgColor theme="4" tint="0.39994506668294322"/>
        </patternFill>
      </fill>
    </dxf>
    <dxf>
      <font>
        <b/>
        <i val="0"/>
        <color theme="0"/>
      </font>
      <fill>
        <patternFill>
          <bgColor theme="9" tint="0.39994506668294322"/>
        </patternFill>
      </fill>
    </dxf>
    <dxf>
      <font>
        <b/>
        <i val="0"/>
        <color theme="0"/>
      </font>
      <fill>
        <patternFill>
          <bgColor theme="0" tint="-0.34998626667073579"/>
        </patternFill>
      </fill>
    </dxf>
    <dxf>
      <font>
        <b/>
        <i val="0"/>
        <color theme="0"/>
      </font>
      <fill>
        <patternFill>
          <bgColor rgb="FFAAC56D"/>
        </patternFill>
      </fill>
    </dxf>
    <dxf>
      <font>
        <b/>
        <i val="0"/>
        <color theme="4" tint="-0.24994659260841701"/>
      </font>
      <fill>
        <patternFill>
          <bgColor theme="3" tint="0.59996337778862885"/>
        </patternFill>
      </fill>
    </dxf>
    <dxf>
      <font>
        <b/>
        <i val="0"/>
        <color theme="0" tint="-0.499984740745262"/>
      </font>
      <fill>
        <patternFill>
          <bgColor theme="0" tint="-0.24994659260841701"/>
        </patternFill>
      </fill>
    </dxf>
    <dxf>
      <font>
        <b/>
        <i val="0"/>
        <color theme="9" tint="-0.24994659260841701"/>
      </font>
      <fill>
        <patternFill>
          <bgColor theme="9" tint="0.39994506668294322"/>
        </patternFill>
      </fill>
    </dxf>
    <dxf>
      <font>
        <b/>
        <i val="0"/>
        <strike val="0"/>
        <condense val="0"/>
        <extend val="0"/>
        <outline val="0"/>
        <shadow val="0"/>
        <u val="none"/>
        <vertAlign val="baseline"/>
        <sz val="11"/>
        <color theme="6" tint="-0.249977111117893"/>
        <name val="Calibri"/>
        <scheme val="minor"/>
      </font>
      <fill>
        <patternFill patternType="solid">
          <fgColor indexed="64"/>
          <bgColor theme="0" tint="-4.9989318521683403E-2"/>
        </patternFill>
      </fill>
      <alignment horizontal="center" vertical="center" textRotation="0" wrapText="1" indent="0" relativeIndent="255" justifyLastLine="0" shrinkToFit="0" readingOrder="0"/>
      <border diagonalUp="0" diagonalDown="0" outline="0">
        <left style="dotted">
          <color theme="6" tint="0.39994506668294322"/>
        </left>
        <right style="dotted">
          <color theme="6" tint="0.39994506668294322"/>
        </right>
        <top style="thin">
          <color theme="6" tint="0.39994506668294322"/>
        </top>
        <bottom style="thin">
          <color theme="6" tint="0.39994506668294322"/>
        </bottom>
      </border>
    </dxf>
    <dxf>
      <font>
        <b/>
        <i val="0"/>
        <strike val="0"/>
        <condense val="0"/>
        <extend val="0"/>
        <outline val="0"/>
        <shadow val="0"/>
        <u val="none"/>
        <vertAlign val="baseline"/>
        <sz val="11"/>
        <color theme="6" tint="-0.249977111117893"/>
        <name val="Calibri"/>
        <scheme val="minor"/>
      </font>
      <fill>
        <patternFill patternType="solid">
          <fgColor indexed="64"/>
          <bgColor theme="0" tint="-4.9989318521683403E-2"/>
        </patternFill>
      </fill>
      <alignment horizontal="center" vertical="center" textRotation="0" wrapText="1" indent="0" relativeIndent="255" justifyLastLine="0" shrinkToFit="0" readingOrder="0"/>
      <border diagonalUp="0" diagonalDown="0" outline="0">
        <left style="dotted">
          <color theme="6" tint="0.39994506668294322"/>
        </left>
        <right style="dotted">
          <color theme="6" tint="0.39994506668294322"/>
        </right>
        <top style="thin">
          <color theme="6" tint="0.39994506668294322"/>
        </top>
        <bottom style="thin">
          <color theme="6" tint="0.39994506668294322"/>
        </bottom>
      </border>
    </dxf>
    <dxf>
      <font>
        <b/>
        <i val="0"/>
        <strike val="0"/>
        <condense val="0"/>
        <extend val="0"/>
        <outline val="0"/>
        <shadow val="0"/>
        <u val="none"/>
        <vertAlign val="baseline"/>
        <sz val="11"/>
        <color theme="6" tint="-0.249977111117893"/>
        <name val="Calibri"/>
        <scheme val="minor"/>
      </font>
      <fill>
        <patternFill patternType="solid">
          <fgColor indexed="64"/>
          <bgColor theme="0" tint="-4.9989318521683403E-2"/>
        </patternFill>
      </fill>
      <alignment horizontal="center" vertical="center" textRotation="0" wrapText="1" indent="0" relativeIndent="255" justifyLastLine="0" shrinkToFit="0" readingOrder="0"/>
      <border diagonalUp="0" diagonalDown="0" outline="0">
        <left style="dotted">
          <color theme="6" tint="0.39994506668294322"/>
        </left>
        <right style="dotted">
          <color theme="6" tint="0.39994506668294322"/>
        </right>
        <top style="thin">
          <color theme="6" tint="0.39994506668294322"/>
        </top>
        <bottom style="thin">
          <color theme="6" tint="0.39994506668294322"/>
        </bottom>
      </border>
    </dxf>
    <dxf>
      <font>
        <b/>
        <i val="0"/>
        <strike val="0"/>
        <condense val="0"/>
        <extend val="0"/>
        <outline val="0"/>
        <shadow val="0"/>
        <u val="none"/>
        <vertAlign val="baseline"/>
        <sz val="11"/>
        <color theme="6" tint="-0.249977111117893"/>
        <name val="Calibri"/>
        <scheme val="minor"/>
      </font>
      <fill>
        <patternFill patternType="solid">
          <fgColor indexed="64"/>
          <bgColor theme="6" tint="0.79998168889431442"/>
        </patternFill>
      </fill>
      <alignment horizontal="center" vertical="center" textRotation="0" wrapText="1" indent="0" relativeIndent="255" justifyLastLine="0" shrinkToFit="0" readingOrder="0"/>
      <border diagonalUp="0" diagonalDown="0" outline="0">
        <left style="dotted">
          <color theme="6" tint="0.39994506668294322"/>
        </left>
        <right style="dotted">
          <color theme="6" tint="0.39994506668294322"/>
        </right>
        <top style="thin">
          <color theme="6" tint="0.39994506668294322"/>
        </top>
        <bottom style="thin">
          <color theme="6" tint="0.39994506668294322"/>
        </bottom>
      </border>
    </dxf>
    <dxf>
      <font>
        <b/>
        <i val="0"/>
        <strike val="0"/>
        <condense val="0"/>
        <extend val="0"/>
        <outline val="0"/>
        <shadow val="0"/>
        <u val="none"/>
        <vertAlign val="baseline"/>
        <sz val="11"/>
        <color theme="6" tint="-0.249977111117893"/>
        <name val="Calibri"/>
        <scheme val="minor"/>
      </font>
      <fill>
        <patternFill patternType="solid">
          <fgColor indexed="64"/>
          <bgColor theme="6" tint="0.79998168889431442"/>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i val="0"/>
        <strike val="0"/>
        <condense val="0"/>
        <extend val="0"/>
        <outline val="0"/>
        <shadow val="0"/>
        <u val="none"/>
        <vertAlign val="baseline"/>
        <sz val="11"/>
        <color theme="6" tint="-0.249977111117893"/>
        <name val="Calibri"/>
        <scheme val="minor"/>
      </font>
      <fill>
        <patternFill patternType="solid">
          <fgColor indexed="64"/>
          <bgColor theme="6" tint="0.59999389629810485"/>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i val="0"/>
        <strike val="0"/>
        <condense val="0"/>
        <extend val="0"/>
        <outline val="0"/>
        <shadow val="0"/>
        <u val="none"/>
        <vertAlign val="baseline"/>
        <sz val="11"/>
        <color theme="6" tint="-0.249977111117893"/>
        <name val="Calibri"/>
        <scheme val="minor"/>
      </font>
      <fill>
        <patternFill patternType="solid">
          <fgColor indexed="64"/>
          <bgColor theme="6" tint="0.59999389629810485"/>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i val="0"/>
        <strike val="0"/>
        <condense val="0"/>
        <extend val="0"/>
        <outline val="0"/>
        <shadow val="0"/>
        <u val="none"/>
        <vertAlign val="baseline"/>
        <sz val="11"/>
        <color theme="6" tint="-0.249977111117893"/>
        <name val="Calibri"/>
        <scheme val="minor"/>
      </font>
      <fill>
        <patternFill patternType="solid">
          <fgColor indexed="64"/>
          <bgColor theme="6" tint="0.59999389629810485"/>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i val="0"/>
        <strike val="0"/>
        <condense val="0"/>
        <extend val="0"/>
        <outline val="0"/>
        <shadow val="0"/>
        <u val="none"/>
        <vertAlign val="baseline"/>
        <sz val="11"/>
        <color theme="6" tint="-0.249977111117893"/>
        <name val="Calibri"/>
        <scheme val="minor"/>
      </font>
      <fill>
        <patternFill patternType="solid">
          <fgColor indexed="64"/>
          <bgColor theme="6" tint="0.59999389629810485"/>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i val="0"/>
        <strike val="0"/>
        <condense val="0"/>
        <extend val="0"/>
        <outline val="0"/>
        <shadow val="0"/>
        <u val="none"/>
        <vertAlign val="baseline"/>
        <sz val="11"/>
        <color theme="6" tint="-0.249977111117893"/>
        <name val="Calibri"/>
        <scheme val="minor"/>
      </font>
      <fill>
        <patternFill patternType="solid">
          <fgColor indexed="64"/>
          <bgColor theme="6" tint="0.59999389629810485"/>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protection locked="0" hidden="0"/>
    </dxf>
    <dxf>
      <font>
        <b/>
        <i val="0"/>
        <strike val="0"/>
        <condense val="0"/>
        <extend val="0"/>
        <outline val="0"/>
        <shadow val="0"/>
        <u val="none"/>
        <vertAlign val="baseline"/>
        <sz val="11"/>
        <color theme="6" tint="-0.249977111117893"/>
        <name val="Calibri"/>
        <scheme val="minor"/>
      </font>
      <fill>
        <patternFill patternType="solid">
          <fgColor indexed="64"/>
          <bgColor theme="6" tint="0.59999389629810485"/>
        </patternFill>
      </fill>
      <alignment horizontal="center"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i val="0"/>
        <strike val="0"/>
        <condense val="0"/>
        <extend val="0"/>
        <outline val="0"/>
        <shadow val="0"/>
        <u val="none"/>
        <vertAlign val="baseline"/>
        <sz val="11"/>
        <color theme="6" tint="-0.249977111117893"/>
        <name val="Calibri"/>
        <scheme val="minor"/>
      </font>
      <numFmt numFmtId="0" formatCode="General"/>
      <fill>
        <patternFill patternType="solid">
          <fgColor indexed="64"/>
          <bgColor theme="6" tint="0.59999389629810485"/>
        </patternFill>
      </fill>
      <alignment horizontal="left" vertical="center" textRotation="0" wrapText="1" indent="0" relativeIndent="255" justifyLastLine="0" shrinkToFit="0" readingOrder="0"/>
      <border diagonalUp="0" diagonalDown="0">
        <left style="dotted">
          <color theme="6" tint="0.39994506668294322"/>
        </left>
        <right style="dotted">
          <color theme="6" tint="0.39994506668294322"/>
        </right>
        <top style="thin">
          <color theme="6" tint="0.39994506668294322"/>
        </top>
        <bottom style="thin">
          <color theme="6" tint="0.39994506668294322"/>
        </bottom>
        <vertical/>
        <horizontal/>
      </border>
    </dxf>
    <dxf>
      <font>
        <b val="0"/>
        <i val="0"/>
        <strike val="0"/>
        <condense val="0"/>
        <extend val="0"/>
        <outline val="0"/>
        <shadow val="0"/>
        <u val="none"/>
        <vertAlign val="baseline"/>
        <sz val="11"/>
        <color theme="6" tint="-0.249977111117893"/>
        <name val="Calibri"/>
        <scheme val="minor"/>
      </font>
      <numFmt numFmtId="0" formatCode="General"/>
      <fill>
        <patternFill patternType="solid">
          <fgColor indexed="64"/>
          <bgColor theme="6" tint="0.59999389629810485"/>
        </patternFill>
      </fill>
      <alignment horizontal="left" vertical="center" textRotation="0" wrapText="1" indent="0" relativeIndent="255" justifyLastLine="0" shrinkToFit="0" readingOrder="0"/>
      <border diagonalUp="0" diagonalDown="0">
        <left style="thin">
          <color theme="6" tint="0.39994506668294322"/>
        </left>
        <right style="dotted">
          <color theme="6" tint="0.39994506668294322"/>
        </right>
        <top style="thin">
          <color theme="6" tint="0.39994506668294322"/>
        </top>
        <bottom style="thin">
          <color theme="6" tint="0.39994506668294322"/>
        </bottom>
        <vertical/>
        <horizontal/>
      </border>
      <protection locked="1" hidden="0"/>
    </dxf>
    <dxf>
      <border outline="0">
        <top style="thin">
          <color theme="0"/>
        </top>
        <bottom style="thin">
          <color theme="6" tint="0.39994506668294322"/>
        </bottom>
      </border>
    </dxf>
    <dxf>
      <font>
        <b/>
        <i val="0"/>
        <strike val="0"/>
        <condense val="0"/>
        <extend val="0"/>
        <outline val="0"/>
        <shadow val="0"/>
        <u val="none"/>
        <vertAlign val="baseline"/>
        <sz val="11"/>
        <color theme="6" tint="-0.249977111117893"/>
        <name val="Calibri"/>
        <scheme val="minor"/>
      </font>
      <fill>
        <patternFill patternType="none">
          <fgColor indexed="64"/>
          <bgColor indexed="65"/>
        </patternFill>
      </fill>
      <alignment horizontal="center" vertical="center" textRotation="0" wrapText="1" indent="0" relativeIndent="255" justifyLastLine="0" shrinkToFit="0" readingOrder="0"/>
    </dxf>
    <dxf>
      <font>
        <b/>
        <i val="0"/>
        <strike val="0"/>
        <condense val="0"/>
        <extend val="0"/>
        <outline val="0"/>
        <shadow val="0"/>
        <u val="none"/>
        <vertAlign val="baseline"/>
        <sz val="14"/>
        <color theme="0"/>
        <name val="Calibri"/>
        <scheme val="minor"/>
      </font>
      <fill>
        <patternFill patternType="solid">
          <fgColor indexed="64"/>
          <bgColor theme="6" tint="-0.249977111117893"/>
        </patternFill>
      </fill>
      <alignment horizontal="center" vertical="top" textRotation="90" wrapText="1" indent="0" relativeIndent="255" justifyLastLine="0" shrinkToFit="0" readingOrder="0"/>
      <border diagonalUp="0" diagonalDown="0" outline="0">
        <left style="thin">
          <color theme="0"/>
        </left>
        <right style="thin">
          <color theme="0"/>
        </right>
        <top/>
        <bottom/>
      </border>
    </dxf>
    <dxf>
      <fill>
        <patternFill>
          <bgColor theme="0"/>
        </patternFill>
      </fill>
    </dxf>
    <dxf>
      <fill>
        <patternFill>
          <bgColor theme="0"/>
        </patternFill>
      </fill>
    </dxf>
    <dxf>
      <font>
        <b/>
        <i val="0"/>
        <color rgb="FFFF0000"/>
      </font>
    </dxf>
    <dxf>
      <fill>
        <patternFill>
          <fgColor theme="0" tint="-0.14990691854609822"/>
          <bgColor theme="0"/>
        </patternFill>
      </fill>
    </dxf>
    <dxf>
      <fill>
        <patternFill>
          <bgColor theme="0" tint="-0.14996795556505021"/>
        </patternFill>
      </fill>
    </dxf>
    <dxf>
      <font>
        <color rgb="FF92D050"/>
      </font>
    </dxf>
    <dxf>
      <font>
        <b/>
        <i val="0"/>
        <color rgb="FF00B050"/>
      </font>
    </dxf>
    <dxf>
      <font>
        <color rgb="FF92D050"/>
      </font>
    </dxf>
    <dxf>
      <font>
        <color rgb="FF92D050"/>
      </font>
    </dxf>
    <dxf>
      <font>
        <color theme="0"/>
      </font>
      <fill>
        <patternFill>
          <bgColor rgb="FF92D050"/>
        </patternFill>
      </fill>
    </dxf>
    <dxf>
      <font>
        <color theme="0"/>
      </font>
      <fill>
        <patternFill>
          <bgColor rgb="FF00B050"/>
        </patternFill>
      </fill>
    </dxf>
    <dxf>
      <font>
        <color theme="2" tint="-0.499984740745262"/>
      </font>
      <fill>
        <patternFill>
          <bgColor rgb="FFFFFF00"/>
        </patternFill>
      </fill>
    </dxf>
    <dxf>
      <font>
        <color theme="0"/>
      </font>
      <fill>
        <patternFill>
          <bgColor theme="9" tint="-0.24994659260841701"/>
        </patternFill>
      </fill>
    </dxf>
    <dxf>
      <font>
        <color theme="0"/>
      </font>
      <fill>
        <patternFill>
          <bgColor rgb="FFD8810E"/>
        </patternFill>
      </fill>
    </dxf>
    <dxf>
      <font>
        <color rgb="FF92D050"/>
      </font>
    </dxf>
    <dxf>
      <font>
        <b/>
        <i val="0"/>
        <color rgb="FF00B050"/>
      </font>
    </dxf>
    <dxf>
      <font>
        <color rgb="FF92D050"/>
      </font>
    </dxf>
    <dxf>
      <font>
        <color rgb="FF92D050"/>
      </font>
    </dxf>
    <dxf>
      <font>
        <color theme="0"/>
      </font>
      <fill>
        <patternFill>
          <bgColor rgb="FF92D050"/>
        </patternFill>
      </fill>
    </dxf>
    <dxf>
      <font>
        <color theme="0"/>
      </font>
      <fill>
        <patternFill>
          <bgColor rgb="FF00B050"/>
        </patternFill>
      </fill>
    </dxf>
    <dxf>
      <font>
        <color theme="2" tint="-0.499984740745262"/>
      </font>
      <fill>
        <patternFill>
          <bgColor rgb="FFFFFF00"/>
        </patternFill>
      </fill>
    </dxf>
    <dxf>
      <font>
        <color theme="0"/>
      </font>
      <fill>
        <patternFill>
          <bgColor theme="9" tint="-0.24994659260841701"/>
        </patternFill>
      </fill>
    </dxf>
    <dxf>
      <font>
        <color theme="0"/>
      </font>
      <fill>
        <patternFill>
          <bgColor rgb="FFD8810E"/>
        </patternFill>
      </fill>
    </dxf>
    <dxf>
      <font>
        <color rgb="FF92D050"/>
      </font>
    </dxf>
    <dxf>
      <font>
        <b/>
        <i val="0"/>
        <color rgb="FF00B050"/>
      </font>
    </dxf>
    <dxf>
      <font>
        <color rgb="FF92D050"/>
      </font>
    </dxf>
    <dxf>
      <font>
        <color rgb="FF92D050"/>
      </font>
    </dxf>
    <dxf>
      <font>
        <color theme="0"/>
      </font>
      <fill>
        <patternFill>
          <bgColor rgb="FF92D050"/>
        </patternFill>
      </fill>
    </dxf>
    <dxf>
      <font>
        <color theme="0"/>
      </font>
      <fill>
        <patternFill>
          <bgColor rgb="FF00B050"/>
        </patternFill>
      </fill>
    </dxf>
    <dxf>
      <font>
        <color theme="2" tint="-0.499984740745262"/>
      </font>
      <fill>
        <patternFill>
          <bgColor rgb="FFFFFF00"/>
        </patternFill>
      </fill>
    </dxf>
    <dxf>
      <font>
        <color theme="0"/>
      </font>
      <fill>
        <patternFill>
          <bgColor theme="9" tint="-0.24994659260841701"/>
        </patternFill>
      </fill>
    </dxf>
    <dxf>
      <font>
        <color theme="0"/>
      </font>
      <fill>
        <patternFill>
          <bgColor rgb="FFD8810E"/>
        </patternFill>
      </fill>
    </dxf>
    <dxf>
      <font>
        <color rgb="FF92D050"/>
      </font>
    </dxf>
    <dxf>
      <font>
        <b/>
        <i val="0"/>
        <color rgb="FF00B050"/>
      </font>
    </dxf>
    <dxf>
      <font>
        <color rgb="FF92D050"/>
      </font>
    </dxf>
    <dxf>
      <font>
        <color rgb="FF92D050"/>
      </font>
    </dxf>
    <dxf>
      <font>
        <color theme="0"/>
      </font>
      <fill>
        <patternFill>
          <bgColor rgb="FF92D050"/>
        </patternFill>
      </fill>
    </dxf>
    <dxf>
      <font>
        <color theme="0"/>
      </font>
      <fill>
        <patternFill>
          <bgColor rgb="FF00B050"/>
        </patternFill>
      </fill>
    </dxf>
    <dxf>
      <font>
        <color theme="2" tint="-0.499984740745262"/>
      </font>
      <fill>
        <patternFill>
          <bgColor rgb="FFFFFF00"/>
        </patternFill>
      </fill>
    </dxf>
    <dxf>
      <font>
        <color theme="0"/>
      </font>
      <fill>
        <patternFill>
          <bgColor theme="9" tint="-0.24994659260841701"/>
        </patternFill>
      </fill>
    </dxf>
    <dxf>
      <font>
        <color theme="0"/>
      </font>
      <fill>
        <patternFill>
          <bgColor rgb="FFD8810E"/>
        </patternFill>
      </fill>
    </dxf>
  </dxfs>
  <tableStyles count="0" defaultTableStyle="TableStyleMedium9" defaultPivotStyle="PivotStyleMedium4"/>
  <colors>
    <mruColors>
      <color rgb="FFDF7D1B"/>
      <color rgb="FF00863D"/>
      <color rgb="FFAAC56D"/>
      <color rgb="FFECA762"/>
      <color rgb="FFF0B880"/>
      <color rgb="FFF7D7B7"/>
      <color rgb="FF9ABA52"/>
      <color rgb="FFF58427"/>
      <color rgb="FFFFD347"/>
      <color rgb="FFFFE697"/>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externalLink" Target="externalLinks/externalLink6.xml"/><Relationship Id="rId10" Type="http://schemas.openxmlformats.org/officeDocument/2006/relationships/externalLink" Target="externalLinks/externalLink1.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5.xml"/></Relationships>
</file>

<file path=xl/drawings/_rels/drawing2.xml.rels><?xml version="1.0" encoding="UTF-8" standalone="yes"?>
<Relationships xmlns="http://schemas.openxmlformats.org/package/2006/relationships"><Relationship Id="rId1" Type="http://schemas.openxmlformats.org/officeDocument/2006/relationships/hyperlink" Target="#Sommaire!L1C1"/></Relationships>
</file>

<file path=xl/drawings/_rels/drawing3.xml.rels><?xml version="1.0" encoding="UTF-8" standalone="yes"?>
<Relationships xmlns="http://schemas.openxmlformats.org/package/2006/relationships"><Relationship Id="rId1" Type="http://schemas.openxmlformats.org/officeDocument/2006/relationships/hyperlink" Target="#Sommaire!L1C1"/></Relationships>
</file>

<file path=xl/drawings/drawing1.xml><?xml version="1.0" encoding="utf-8"?>
<xdr:wsDr xmlns:xdr="http://schemas.openxmlformats.org/drawingml/2006/spreadsheetDrawing" xmlns:a="http://schemas.openxmlformats.org/drawingml/2006/main">
  <xdr:twoCellAnchor>
    <xdr:from>
      <xdr:col>2</xdr:col>
      <xdr:colOff>295274</xdr:colOff>
      <xdr:row>3</xdr:row>
      <xdr:rowOff>0</xdr:rowOff>
    </xdr:from>
    <xdr:to>
      <xdr:col>5</xdr:col>
      <xdr:colOff>104775</xdr:colOff>
      <xdr:row>4</xdr:row>
      <xdr:rowOff>123825</xdr:rowOff>
    </xdr:to>
    <xdr:sp macro="[0]!Archive" textlink="">
      <xdr:nvSpPr>
        <xdr:cNvPr id="2" name="Rectangle 1"/>
        <xdr:cNvSpPr/>
      </xdr:nvSpPr>
      <xdr:spPr>
        <a:xfrm>
          <a:off x="2743199" y="485775"/>
          <a:ext cx="2095501" cy="285750"/>
        </a:xfrm>
        <a:prstGeom prst="rect">
          <a:avLst/>
        </a:prstGeom>
        <a:gradFill>
          <a:gsLst>
            <a:gs pos="0">
              <a:srgbClr val="FFF200"/>
            </a:gs>
            <a:gs pos="45000">
              <a:srgbClr val="FF7A00"/>
            </a:gs>
            <a:gs pos="70000">
              <a:srgbClr val="FF0300"/>
            </a:gs>
            <a:gs pos="100000">
              <a:srgbClr val="4D0808"/>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200" b="1">
              <a:solidFill>
                <a:sysClr val="windowText" lastClr="000000"/>
              </a:solidFill>
            </a:rPr>
            <a:t>Récap Annuelle</a:t>
          </a:r>
        </a:p>
      </xdr:txBody>
    </xdr:sp>
    <xdr:clientData/>
  </xdr:twoCellAnchor>
  <xdr:twoCellAnchor>
    <xdr:from>
      <xdr:col>1</xdr:col>
      <xdr:colOff>352425</xdr:colOff>
      <xdr:row>8</xdr:row>
      <xdr:rowOff>95250</xdr:rowOff>
    </xdr:from>
    <xdr:to>
      <xdr:col>3</xdr:col>
      <xdr:colOff>209550</xdr:colOff>
      <xdr:row>11</xdr:row>
      <xdr:rowOff>133350</xdr:rowOff>
    </xdr:to>
    <xdr:sp macro="[0]!Creer_Recapitulatif" textlink="">
      <xdr:nvSpPr>
        <xdr:cNvPr id="3" name="Rectangle 2"/>
        <xdr:cNvSpPr/>
      </xdr:nvSpPr>
      <xdr:spPr>
        <a:xfrm>
          <a:off x="2038350" y="1390650"/>
          <a:ext cx="1228725" cy="523875"/>
        </a:xfrm>
        <a:prstGeom prst="rect">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0</xdr:colOff>
      <xdr:row>0</xdr:row>
      <xdr:rowOff>121227</xdr:rowOff>
    </xdr:from>
    <xdr:to>
      <xdr:col>14</xdr:col>
      <xdr:colOff>0</xdr:colOff>
      <xdr:row>0</xdr:row>
      <xdr:rowOff>311727</xdr:rowOff>
    </xdr:to>
    <xdr:sp macro="" textlink="">
      <xdr:nvSpPr>
        <xdr:cNvPr id="2" name="Flèche courbée vers la gauche 1">
          <a:hlinkClick xmlns:r="http://schemas.openxmlformats.org/officeDocument/2006/relationships" r:id="rId1"/>
        </xdr:cNvPr>
        <xdr:cNvSpPr/>
      </xdr:nvSpPr>
      <xdr:spPr>
        <a:xfrm>
          <a:off x="20494336" y="121227"/>
          <a:ext cx="0" cy="190500"/>
        </a:xfrm>
        <a:prstGeom prst="curvedLeftArrow">
          <a:avLst/>
        </a:prstGeom>
        <a:solidFill>
          <a:srgbClr val="C00000"/>
        </a:solidFill>
        <a:ln>
          <a:no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18</xdr:col>
      <xdr:colOff>1368136</xdr:colOff>
      <xdr:row>0</xdr:row>
      <xdr:rowOff>121227</xdr:rowOff>
    </xdr:from>
    <xdr:to>
      <xdr:col>18</xdr:col>
      <xdr:colOff>1549111</xdr:colOff>
      <xdr:row>0</xdr:row>
      <xdr:rowOff>311727</xdr:rowOff>
    </xdr:to>
    <xdr:sp macro="" textlink="">
      <xdr:nvSpPr>
        <xdr:cNvPr id="2" name="Flèche courbée vers la gauche 1">
          <a:hlinkClick xmlns:r="http://schemas.openxmlformats.org/officeDocument/2006/relationships" r:id="rId1"/>
        </xdr:cNvPr>
        <xdr:cNvSpPr/>
      </xdr:nvSpPr>
      <xdr:spPr>
        <a:xfrm>
          <a:off x="20160961" y="121227"/>
          <a:ext cx="0" cy="190500"/>
        </a:xfrm>
        <a:prstGeom prst="curvedLeftArrow">
          <a:avLst/>
        </a:prstGeom>
        <a:solidFill>
          <a:srgbClr val="C00000"/>
        </a:solidFill>
        <a:ln>
          <a:noFill/>
        </a:ln>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Viasante\QUALITE%20ET%20CONTROLE%20INTERNE\Confidentiel\_SMI%20Q&amp;CI\3%20-%20Chantier%20R&#233;f&#233;rentiel\3%20-%20RC%20-%20G&#233;rer%20la%20relation%20client\RC3%20-%20R&#233;aliser%20l'&#233;coute%20client\SMI%20-%20MR-RC3-%20201604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Citrix\Viasante\UserDataDFS\DARC\Documents\Copie%20de%20MatCondDates.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pmac_\AppData\Local\Temp\7zOC708CFE1\SMI-CP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pmac_\AppData\Local\Temp\7zOC708CFE1\SMI-CP1.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pmac_\AppData\Local\Temp\7zOC708CFE1\SMI-CP3.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pmac_\AppData\Local\Temp\7zOC70AD5E1\SMI-CP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isques et maîtrise des risques"/>
      <sheetName val="Plan d'actions"/>
      <sheetName val="Statistiques"/>
      <sheetName val="Matrices Risques"/>
      <sheetName val="Plan d'actions détaillé"/>
      <sheetName val="Listes"/>
      <sheetName val="Feuil1 (2)"/>
      <sheetName val="Feuil1 (3)"/>
    </sheetNames>
    <sheetDataSet>
      <sheetData sheetId="0" refreshError="1"/>
      <sheetData sheetId="1" refreshError="1"/>
      <sheetData sheetId="2" refreshError="1"/>
      <sheetData sheetId="3" refreshError="1"/>
      <sheetData sheetId="4" refreshError="1"/>
      <sheetData sheetId="5" refreshError="1"/>
      <sheetData sheetId="6">
        <row r="2">
          <cell r="C2" t="str">
            <v>Nom</v>
          </cell>
        </row>
        <row r="3">
          <cell r="B3" t="e">
            <v>#REF!</v>
          </cell>
          <cell r="C3" t="e">
            <v>#REF!</v>
          </cell>
        </row>
        <row r="4">
          <cell r="C4" t="e">
            <v>#REF!</v>
          </cell>
        </row>
        <row r="5">
          <cell r="C5" t="e">
            <v>#REF!</v>
          </cell>
        </row>
        <row r="6">
          <cell r="C6" t="e">
            <v>#REF!</v>
          </cell>
        </row>
        <row r="7">
          <cell r="C7" t="e">
            <v>#REF!</v>
          </cell>
        </row>
        <row r="8">
          <cell r="C8" t="e">
            <v>#REF!</v>
          </cell>
        </row>
        <row r="9">
          <cell r="C9" t="e">
            <v>#REF!</v>
          </cell>
        </row>
        <row r="10">
          <cell r="C10" t="e">
            <v>#REF!</v>
          </cell>
        </row>
        <row r="11">
          <cell r="C11" t="e">
            <v>#REF!</v>
          </cell>
        </row>
        <row r="12">
          <cell r="C12" t="e">
            <v>#REF!</v>
          </cell>
        </row>
        <row r="13">
          <cell r="C13" t="e">
            <v>#REF!</v>
          </cell>
        </row>
        <row r="14">
          <cell r="C14" t="e">
            <v>#REF!</v>
          </cell>
        </row>
        <row r="15">
          <cell r="C15" t="e">
            <v>#REF!</v>
          </cell>
        </row>
        <row r="16">
          <cell r="C16" t="e">
            <v>#REF!</v>
          </cell>
        </row>
        <row r="17">
          <cell r="C17" t="e">
            <v>#REF!</v>
          </cell>
        </row>
        <row r="18">
          <cell r="C18" t="e">
            <v>#REF!</v>
          </cell>
        </row>
        <row r="19">
          <cell r="C19" t="e">
            <v>#REF!</v>
          </cell>
        </row>
        <row r="20">
          <cell r="C20" t="e">
            <v>#REF!</v>
          </cell>
        </row>
        <row r="21">
          <cell r="C21" t="e">
            <v>#REF!</v>
          </cell>
        </row>
        <row r="22">
          <cell r="C22" t="e">
            <v>#REF!</v>
          </cell>
        </row>
        <row r="23">
          <cell r="C23" t="e">
            <v>#REF!</v>
          </cell>
        </row>
        <row r="24">
          <cell r="C24" t="e">
            <v>#REF!</v>
          </cell>
        </row>
        <row r="25">
          <cell r="C25" t="e">
            <v>#REF!</v>
          </cell>
        </row>
        <row r="26">
          <cell r="C26" t="e">
            <v>#REF!</v>
          </cell>
        </row>
        <row r="27">
          <cell r="C27" t="e">
            <v>#REF!</v>
          </cell>
        </row>
        <row r="28">
          <cell r="C28" t="e">
            <v>#REF!</v>
          </cell>
        </row>
        <row r="29">
          <cell r="C29" t="e">
            <v>#REF!</v>
          </cell>
        </row>
        <row r="30">
          <cell r="C30" t="e">
            <v>#REF!</v>
          </cell>
        </row>
        <row r="31">
          <cell r="C31" t="e">
            <v>#REF!</v>
          </cell>
        </row>
        <row r="32">
          <cell r="C32" t="e">
            <v>#REF!</v>
          </cell>
        </row>
        <row r="33">
          <cell r="C33" t="e">
            <v>#REF!</v>
          </cell>
        </row>
        <row r="34">
          <cell r="C34" t="e">
            <v>#REF!</v>
          </cell>
        </row>
        <row r="35">
          <cell r="C35" t="e">
            <v>#REF!</v>
          </cell>
        </row>
        <row r="36">
          <cell r="C36" t="e">
            <v>#REF!</v>
          </cell>
        </row>
        <row r="37">
          <cell r="C37" t="e">
            <v>#REF!</v>
          </cell>
        </row>
        <row r="38">
          <cell r="C38" t="e">
            <v>#REF!</v>
          </cell>
        </row>
        <row r="39">
          <cell r="C39" t="e">
            <v>#REF!</v>
          </cell>
        </row>
        <row r="40">
          <cell r="C40" t="e">
            <v>#REF!</v>
          </cell>
        </row>
        <row r="41">
          <cell r="C41" t="e">
            <v>#REF!</v>
          </cell>
        </row>
        <row r="42">
          <cell r="C42" t="str">
            <v>23</v>
          </cell>
        </row>
        <row r="43">
          <cell r="C43" t="str">
            <v>23</v>
          </cell>
        </row>
        <row r="44">
          <cell r="C44" t="str">
            <v>44</v>
          </cell>
        </row>
        <row r="45">
          <cell r="C45" t="str">
            <v>53</v>
          </cell>
        </row>
        <row r="46">
          <cell r="C46" t="str">
            <v>33</v>
          </cell>
        </row>
        <row r="47">
          <cell r="C47" t="str">
            <v>0</v>
          </cell>
        </row>
        <row r="48">
          <cell r="C48" t="str">
            <v>0</v>
          </cell>
        </row>
        <row r="49">
          <cell r="C49" t="str">
            <v/>
          </cell>
        </row>
        <row r="50">
          <cell r="C50" t="str">
            <v/>
          </cell>
        </row>
        <row r="51">
          <cell r="C51" t="str">
            <v/>
          </cell>
        </row>
        <row r="52">
          <cell r="C52" t="str">
            <v/>
          </cell>
        </row>
        <row r="53">
          <cell r="C53" t="str">
            <v/>
          </cell>
        </row>
        <row r="54">
          <cell r="C54" t="str">
            <v/>
          </cell>
        </row>
        <row r="55">
          <cell r="C55" t="str">
            <v/>
          </cell>
        </row>
        <row r="56">
          <cell r="C56" t="str">
            <v/>
          </cell>
        </row>
        <row r="57">
          <cell r="C57" t="str">
            <v/>
          </cell>
        </row>
        <row r="58">
          <cell r="C58" t="str">
            <v/>
          </cell>
        </row>
        <row r="59">
          <cell r="C59" t="str">
            <v/>
          </cell>
        </row>
        <row r="60">
          <cell r="C60" t="str">
            <v/>
          </cell>
        </row>
        <row r="61">
          <cell r="C61" t="str">
            <v/>
          </cell>
        </row>
        <row r="62">
          <cell r="C62" t="str">
            <v/>
          </cell>
        </row>
        <row r="63">
          <cell r="C63" t="str">
            <v/>
          </cell>
        </row>
        <row r="64">
          <cell r="C64" t="str">
            <v/>
          </cell>
        </row>
        <row r="65">
          <cell r="C65" t="str">
            <v/>
          </cell>
        </row>
        <row r="66">
          <cell r="C66" t="str">
            <v/>
          </cell>
        </row>
        <row r="67">
          <cell r="C67" t="str">
            <v/>
          </cell>
        </row>
        <row r="68">
          <cell r="C68" t="str">
            <v/>
          </cell>
        </row>
        <row r="69">
          <cell r="C69" t="str">
            <v/>
          </cell>
        </row>
        <row r="70">
          <cell r="C70" t="str">
            <v/>
          </cell>
        </row>
        <row r="71">
          <cell r="C71" t="str">
            <v/>
          </cell>
        </row>
      </sheetData>
      <sheetData sheetId="7"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Formation"/>
      <sheetName val="Interro"/>
    </sheetNames>
    <sheetDataSet>
      <sheetData sheetId="0">
        <row r="1">
          <cell r="C1" t="str">
            <v>R1</v>
          </cell>
          <cell r="D1" t="str">
            <v>R2</v>
          </cell>
          <cell r="E1" t="str">
            <v>R3</v>
          </cell>
          <cell r="F1" t="str">
            <v>R4</v>
          </cell>
          <cell r="G1" t="str">
            <v>R5</v>
          </cell>
          <cell r="H1" t="str">
            <v>R6</v>
          </cell>
          <cell r="I1" t="str">
            <v>R7</v>
          </cell>
          <cell r="J1" t="str">
            <v>R8</v>
          </cell>
          <cell r="K1" t="str">
            <v>R9</v>
          </cell>
        </row>
        <row r="3">
          <cell r="A3" t="str">
            <v>PA1</v>
          </cell>
          <cell r="C3" t="str">
            <v>X</v>
          </cell>
          <cell r="J3" t="str">
            <v>X</v>
          </cell>
        </row>
        <row r="4">
          <cell r="A4" t="str">
            <v>PA2</v>
          </cell>
          <cell r="C4" t="str">
            <v>X</v>
          </cell>
          <cell r="D4" t="str">
            <v>X</v>
          </cell>
          <cell r="I4" t="str">
            <v>X</v>
          </cell>
        </row>
        <row r="5">
          <cell r="A5" t="str">
            <v>PA3</v>
          </cell>
          <cell r="C5" t="str">
            <v>X</v>
          </cell>
          <cell r="F5" t="str">
            <v>X</v>
          </cell>
          <cell r="H5" t="str">
            <v>X</v>
          </cell>
          <cell r="I5" t="str">
            <v>X</v>
          </cell>
        </row>
        <row r="6">
          <cell r="A6" t="str">
            <v>PA4</v>
          </cell>
          <cell r="C6" t="str">
            <v>X</v>
          </cell>
          <cell r="H6" t="str">
            <v>X</v>
          </cell>
        </row>
        <row r="7">
          <cell r="A7" t="str">
            <v>PA5</v>
          </cell>
          <cell r="C7" t="str">
            <v>X</v>
          </cell>
          <cell r="D7" t="str">
            <v>X</v>
          </cell>
          <cell r="K7" t="str">
            <v>X</v>
          </cell>
        </row>
        <row r="9">
          <cell r="A9" t="str">
            <v>.</v>
          </cell>
        </row>
        <row r="10">
          <cell r="A10" t="str">
            <v>.</v>
          </cell>
        </row>
        <row r="11">
          <cell r="A11" t="str">
            <v>..</v>
          </cell>
        </row>
        <row r="12">
          <cell r="A12" t="str">
            <v>.</v>
          </cell>
        </row>
        <row r="14">
          <cell r="A14" t="str">
            <v>.</v>
          </cell>
        </row>
        <row r="15">
          <cell r="A15" t="str">
            <v>..</v>
          </cell>
        </row>
        <row r="17">
          <cell r="A17" t="str">
            <v>..</v>
          </cell>
        </row>
        <row r="19">
          <cell r="A19" t="str">
            <v>.</v>
          </cell>
        </row>
        <row r="20">
          <cell r="A20" t="str">
            <v>.</v>
          </cell>
        </row>
      </sheetData>
      <sheetData sheetId="1"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Tableau de bord"/>
      <sheetName val="Risques"/>
      <sheetName val="Actions de maîtrise"/>
      <sheetName val="Plan d'actions détaillé"/>
      <sheetName val="Matrice"/>
      <sheetName val="Fiches risques"/>
      <sheetName val="Listes"/>
      <sheetName val="Matrices Risques"/>
      <sheetName val="Feuil1 (2)"/>
      <sheetName val="Feuil1 (3)"/>
    </sheetNames>
    <sheetDataSet>
      <sheetData sheetId="0" refreshError="1"/>
      <sheetData sheetId="1" refreshError="1"/>
      <sheetData sheetId="2" refreshError="1"/>
      <sheetData sheetId="3" refreshError="1"/>
      <sheetData sheetId="4">
        <row r="43">
          <cell r="C43" t="str">
            <v/>
          </cell>
          <cell r="H43" t="e">
            <v>#N/A</v>
          </cell>
          <cell r="I43" t="e">
            <v>#N/A</v>
          </cell>
          <cell r="O43" t="str">
            <v/>
          </cell>
          <cell r="BX43" t="str">
            <v/>
          </cell>
          <cell r="BY43" t="str">
            <v/>
          </cell>
          <cell r="DC43" t="str">
            <v/>
          </cell>
          <cell r="DD43" t="str">
            <v/>
          </cell>
        </row>
        <row r="44">
          <cell r="C44" t="str">
            <v/>
          </cell>
          <cell r="O44" t="str">
            <v/>
          </cell>
          <cell r="BX44" t="str">
            <v/>
          </cell>
          <cell r="BY44" t="str">
            <v/>
          </cell>
          <cell r="DC44" t="str">
            <v/>
          </cell>
          <cell r="DD44" t="str">
            <v/>
          </cell>
        </row>
        <row r="45">
          <cell r="C45" t="str">
            <v/>
          </cell>
          <cell r="O45" t="str">
            <v/>
          </cell>
          <cell r="BX45" t="str">
            <v/>
          </cell>
          <cell r="BY45" t="str">
            <v/>
          </cell>
          <cell r="DC45" t="str">
            <v/>
          </cell>
          <cell r="DD45" t="str">
            <v/>
          </cell>
        </row>
        <row r="46">
          <cell r="C46" t="str">
            <v/>
          </cell>
          <cell r="O46" t="str">
            <v/>
          </cell>
          <cell r="BX46" t="str">
            <v/>
          </cell>
          <cell r="BY46" t="str">
            <v/>
          </cell>
          <cell r="DC46" t="str">
            <v/>
          </cell>
          <cell r="DD46" t="str">
            <v/>
          </cell>
        </row>
        <row r="47">
          <cell r="C47" t="str">
            <v/>
          </cell>
          <cell r="O47" t="str">
            <v/>
          </cell>
          <cell r="BX47" t="str">
            <v/>
          </cell>
          <cell r="BY47" t="str">
            <v/>
          </cell>
          <cell r="DC47" t="str">
            <v/>
          </cell>
          <cell r="DD47" t="str">
            <v/>
          </cell>
        </row>
      </sheetData>
      <sheetData sheetId="5" refreshError="1"/>
      <sheetData sheetId="6">
        <row r="25">
          <cell r="W25" t="str">
            <v>Responsabilité des dirigeants</v>
          </cell>
          <cell r="X25" t="str">
            <v>Conformité / Déontologie</v>
          </cell>
          <cell r="Y25" t="str">
            <v xml:space="preserve">Opérationnel </v>
          </cell>
        </row>
        <row r="26">
          <cell r="W26" t="str">
            <v>Compétences</v>
          </cell>
          <cell r="X26" t="str">
            <v>Ressources Humaines</v>
          </cell>
          <cell r="Y26" t="str">
            <v xml:space="preserve">Opérationnel </v>
          </cell>
        </row>
        <row r="27">
          <cell r="W27" t="str">
            <v>Politique de rémunération</v>
          </cell>
          <cell r="X27" t="str">
            <v>Ressources Humaines</v>
          </cell>
          <cell r="Y27" t="str">
            <v xml:space="preserve">Opérationnel </v>
          </cell>
        </row>
        <row r="28">
          <cell r="W28" t="str">
            <v>Recrutement</v>
          </cell>
          <cell r="X28" t="str">
            <v>Ressources Humaines</v>
          </cell>
          <cell r="Y28" t="str">
            <v xml:space="preserve">Opérationnel </v>
          </cell>
        </row>
        <row r="29">
          <cell r="W29" t="str">
            <v>Relations sociales</v>
          </cell>
          <cell r="X29" t="str">
            <v>Ressources Humaines</v>
          </cell>
          <cell r="Y29" t="str">
            <v xml:space="preserve">Opérationnel </v>
          </cell>
        </row>
        <row r="30">
          <cell r="W30" t="str">
            <v>Planification / Organisation</v>
          </cell>
          <cell r="X30" t="str">
            <v>Systèmes d'Informations</v>
          </cell>
          <cell r="Y30" t="str">
            <v xml:space="preserve">Opérationnel </v>
          </cell>
        </row>
        <row r="31">
          <cell r="W31" t="str">
            <v>Conception / Acquisition applications</v>
          </cell>
          <cell r="X31" t="str">
            <v>Systèmes d'Informations</v>
          </cell>
          <cell r="Y31" t="str">
            <v xml:space="preserve">Opérationnel </v>
          </cell>
        </row>
        <row r="32">
          <cell r="W32" t="str">
            <v>Distribution / Exploitation</v>
          </cell>
          <cell r="X32" t="str">
            <v>Systèmes d'Informations</v>
          </cell>
          <cell r="Y32" t="str">
            <v xml:space="preserve">Opérationnel </v>
          </cell>
        </row>
        <row r="33">
          <cell r="W33" t="str">
            <v>Fiabilité des données</v>
          </cell>
          <cell r="X33" t="str">
            <v>Réalisation des opérations</v>
          </cell>
          <cell r="Y33" t="str">
            <v xml:space="preserve">Opérationnel </v>
          </cell>
        </row>
        <row r="34">
          <cell r="W34" t="str">
            <v>Respect des procédures</v>
          </cell>
          <cell r="X34" t="str">
            <v>Réalisation des opérations</v>
          </cell>
          <cell r="Y34" t="str">
            <v xml:space="preserve">Opérationnel </v>
          </cell>
        </row>
        <row r="35">
          <cell r="W35" t="str">
            <v>Fiabilité des livrables</v>
          </cell>
          <cell r="X35" t="str">
            <v>Réalisation des opérations</v>
          </cell>
          <cell r="Y35" t="str">
            <v xml:space="preserve">Opérationnel </v>
          </cell>
        </row>
        <row r="36">
          <cell r="W36" t="str">
            <v>Erreur humaine</v>
          </cell>
          <cell r="X36" t="str">
            <v>Réalisation des opérations</v>
          </cell>
          <cell r="Y36" t="str">
            <v xml:space="preserve">Opérationnel </v>
          </cell>
        </row>
        <row r="37">
          <cell r="W37" t="str">
            <v>Pilotage de l'activité</v>
          </cell>
          <cell r="X37" t="str">
            <v>Réalisation des opérations</v>
          </cell>
          <cell r="Y37" t="str">
            <v xml:space="preserve">Opérationnel </v>
          </cell>
        </row>
        <row r="38">
          <cell r="W38" t="str">
            <v>Inadéquation organisation / stratégie</v>
          </cell>
          <cell r="X38" t="str">
            <v>Organisation opérationnelle</v>
          </cell>
          <cell r="Y38" t="str">
            <v xml:space="preserve">Opérationnel </v>
          </cell>
        </row>
        <row r="39">
          <cell r="W39" t="str">
            <v>Inefficience du processus défini</v>
          </cell>
          <cell r="X39" t="str">
            <v>Organisation opérationnelle</v>
          </cell>
          <cell r="Y39" t="str">
            <v xml:space="preserve">Opérationnel </v>
          </cell>
        </row>
        <row r="40">
          <cell r="W40" t="str">
            <v>Mauvaise définition des interfaces</v>
          </cell>
          <cell r="X40" t="str">
            <v>Organisation opérationnelle</v>
          </cell>
          <cell r="Y40" t="str">
            <v xml:space="preserve">Opérationnel </v>
          </cell>
        </row>
        <row r="41">
          <cell r="W41" t="str">
            <v>Défaillance d'un partenaire</v>
          </cell>
          <cell r="X41" t="str">
            <v>Commercial / Partenariat</v>
          </cell>
          <cell r="Y41" t="str">
            <v xml:space="preserve">Opérationnel </v>
          </cell>
        </row>
        <row r="42">
          <cell r="W42" t="str">
            <v>Répartition des responsabilités</v>
          </cell>
          <cell r="X42" t="str">
            <v>Commercial / Partenariat</v>
          </cell>
          <cell r="Y42" t="str">
            <v xml:space="preserve">Opérationnel </v>
          </cell>
        </row>
        <row r="43">
          <cell r="W43" t="str">
            <v>Commissionnement</v>
          </cell>
          <cell r="X43" t="str">
            <v>Commercial / Partenariat</v>
          </cell>
          <cell r="Y43" t="str">
            <v xml:space="preserve">Opérationnel </v>
          </cell>
        </row>
        <row r="44">
          <cell r="W44" t="str">
            <v>Diffusion des produits</v>
          </cell>
          <cell r="X44" t="str">
            <v>Commercial / Partenariat</v>
          </cell>
          <cell r="Y44" t="str">
            <v xml:space="preserve">Opérationnel </v>
          </cell>
        </row>
        <row r="45">
          <cell r="W45" t="str">
            <v>Connaissance des besoins client</v>
          </cell>
          <cell r="X45" t="str">
            <v>Commercial / Partenariat</v>
          </cell>
          <cell r="Y45" t="str">
            <v xml:space="preserve">Opérationnel </v>
          </cell>
        </row>
        <row r="46">
          <cell r="W46" t="str">
            <v>Continuité et réprise d'activité</v>
          </cell>
          <cell r="X46" t="str">
            <v>Sécurité</v>
          </cell>
          <cell r="Y46" t="str">
            <v xml:space="preserve">Opérationnel </v>
          </cell>
        </row>
        <row r="47">
          <cell r="W47" t="str">
            <v>Sécurité des SI</v>
          </cell>
          <cell r="X47" t="str">
            <v>Sécurité</v>
          </cell>
          <cell r="Y47" t="str">
            <v xml:space="preserve">Opérationnel </v>
          </cell>
        </row>
        <row r="48">
          <cell r="W48" t="str">
            <v>Sécurité des biens et des personnes</v>
          </cell>
          <cell r="X48" t="str">
            <v>Sécurité</v>
          </cell>
          <cell r="Y48" t="str">
            <v xml:space="preserve">Opérationnel </v>
          </cell>
        </row>
        <row r="49">
          <cell r="W49" t="str">
            <v>Défaillance</v>
          </cell>
          <cell r="X49" t="str">
            <v>Gestion Déléguée Fournisseurs</v>
          </cell>
          <cell r="Y49" t="str">
            <v xml:space="preserve">Opérationnel </v>
          </cell>
        </row>
        <row r="50">
          <cell r="W50" t="str">
            <v>Contractualisation</v>
          </cell>
          <cell r="X50" t="str">
            <v>Gestion Déléguée Fournisseurs</v>
          </cell>
          <cell r="Y50" t="str">
            <v xml:space="preserve">Opérationnel </v>
          </cell>
        </row>
        <row r="51">
          <cell r="W51" t="str">
            <v>Respect des engagements</v>
          </cell>
          <cell r="X51" t="str">
            <v>Gestion Déléguée Fournisseurs</v>
          </cell>
          <cell r="Y51" t="str">
            <v xml:space="preserve">Opérationnel </v>
          </cell>
        </row>
      </sheetData>
      <sheetData sheetId="7" refreshError="1"/>
      <sheetData sheetId="8" refreshError="1"/>
      <sheetData sheetId="9"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Tableau de bord"/>
      <sheetName val="Risques"/>
      <sheetName val="Actions de maîtrise"/>
      <sheetName val="Plan d'actions détaillé"/>
      <sheetName val="Matrice"/>
      <sheetName val="Fiches risques"/>
      <sheetName val="Listes"/>
      <sheetName val="Matrices Risques"/>
      <sheetName val="Feuil1 (2)"/>
      <sheetName val="Feuil1 (3)"/>
    </sheetNames>
    <sheetDataSet>
      <sheetData sheetId="0" refreshError="1"/>
      <sheetData sheetId="1" refreshError="1"/>
      <sheetData sheetId="2" refreshError="1"/>
      <sheetData sheetId="3" refreshError="1"/>
      <sheetData sheetId="4">
        <row r="23">
          <cell r="C23" t="str">
            <v>CP1-R1</v>
          </cell>
          <cell r="D23" t="str">
            <v>AAAAA</v>
          </cell>
          <cell r="F23" t="str">
            <v>aaaaa</v>
          </cell>
          <cell r="G23" t="str">
            <v>Souscription</v>
          </cell>
          <cell r="H23" t="str">
            <v>Assurance</v>
          </cell>
          <cell r="I23" t="str">
            <v xml:space="preserve">Technique </v>
          </cell>
          <cell r="J23">
            <v>5</v>
          </cell>
          <cell r="K23">
            <v>1</v>
          </cell>
          <cell r="L23">
            <v>1</v>
          </cell>
          <cell r="M23">
            <v>1</v>
          </cell>
          <cell r="N23">
            <v>2</v>
          </cell>
          <cell r="O23">
            <v>2</v>
          </cell>
          <cell r="BX23">
            <v>3</v>
          </cell>
          <cell r="BY23">
            <v>1</v>
          </cell>
          <cell r="DC23">
            <v>1</v>
          </cell>
          <cell r="DD23">
            <v>1</v>
          </cell>
        </row>
        <row r="24">
          <cell r="C24" t="str">
            <v>CP1-R2</v>
          </cell>
          <cell r="D24" t="str">
            <v>BBBB</v>
          </cell>
          <cell r="F24" t="str">
            <v>bbbbb</v>
          </cell>
          <cell r="G24" t="str">
            <v>Souscription</v>
          </cell>
          <cell r="J24">
            <v>3</v>
          </cell>
          <cell r="K24">
            <v>2</v>
          </cell>
          <cell r="L24">
            <v>2</v>
          </cell>
          <cell r="M24">
            <v>2</v>
          </cell>
          <cell r="N24">
            <v>5</v>
          </cell>
          <cell r="O24">
            <v>5</v>
          </cell>
          <cell r="BX24">
            <v>1</v>
          </cell>
          <cell r="BY24">
            <v>5</v>
          </cell>
          <cell r="DC24">
            <v>1</v>
          </cell>
          <cell r="DD24">
            <v>2</v>
          </cell>
        </row>
        <row r="25">
          <cell r="C25" t="str">
            <v>CP1-R3</v>
          </cell>
          <cell r="D25" t="str">
            <v>BBBB</v>
          </cell>
          <cell r="F25" t="str">
            <v>ccccc</v>
          </cell>
          <cell r="G25" t="str">
            <v>Souscription</v>
          </cell>
          <cell r="J25">
            <v>4</v>
          </cell>
          <cell r="K25">
            <v>2</v>
          </cell>
          <cell r="L25">
            <v>2</v>
          </cell>
          <cell r="M25">
            <v>1</v>
          </cell>
          <cell r="N25">
            <v>4</v>
          </cell>
          <cell r="O25">
            <v>4</v>
          </cell>
          <cell r="BX25">
            <v>3</v>
          </cell>
          <cell r="BY25">
            <v>4</v>
          </cell>
          <cell r="DC25">
            <v>1</v>
          </cell>
          <cell r="DD25">
            <v>4</v>
          </cell>
        </row>
        <row r="26">
          <cell r="C26" t="str">
            <v/>
          </cell>
          <cell r="O26" t="str">
            <v/>
          </cell>
          <cell r="BX26" t="str">
            <v/>
          </cell>
          <cell r="BY26" t="str">
            <v/>
          </cell>
          <cell r="DC26" t="str">
            <v/>
          </cell>
          <cell r="DD26" t="str">
            <v/>
          </cell>
        </row>
        <row r="27">
          <cell r="C27" t="str">
            <v/>
          </cell>
          <cell r="O27" t="str">
            <v/>
          </cell>
          <cell r="BX27" t="str">
            <v/>
          </cell>
          <cell r="BY27" t="str">
            <v/>
          </cell>
          <cell r="DC27" t="str">
            <v/>
          </cell>
          <cell r="DD27" t="str">
            <v/>
          </cell>
        </row>
        <row r="28">
          <cell r="C28" t="str">
            <v/>
          </cell>
          <cell r="O28" t="str">
            <v/>
          </cell>
          <cell r="BX28" t="str">
            <v/>
          </cell>
          <cell r="BY28" t="str">
            <v/>
          </cell>
          <cell r="DC28" t="str">
            <v/>
          </cell>
          <cell r="DD28" t="str">
            <v/>
          </cell>
        </row>
        <row r="29">
          <cell r="C29" t="str">
            <v/>
          </cell>
          <cell r="O29" t="str">
            <v/>
          </cell>
          <cell r="BX29" t="str">
            <v/>
          </cell>
          <cell r="BY29" t="str">
            <v/>
          </cell>
          <cell r="DC29" t="str">
            <v/>
          </cell>
          <cell r="DD29" t="str">
            <v/>
          </cell>
        </row>
        <row r="30">
          <cell r="C30" t="str">
            <v/>
          </cell>
          <cell r="O30" t="str">
            <v/>
          </cell>
          <cell r="BX30" t="str">
            <v/>
          </cell>
          <cell r="BY30" t="str">
            <v/>
          </cell>
          <cell r="DC30" t="str">
            <v/>
          </cell>
          <cell r="DD30" t="str">
            <v/>
          </cell>
        </row>
        <row r="31">
          <cell r="C31" t="str">
            <v/>
          </cell>
          <cell r="O31" t="str">
            <v/>
          </cell>
          <cell r="BX31" t="str">
            <v/>
          </cell>
          <cell r="BY31" t="str">
            <v/>
          </cell>
          <cell r="DC31" t="str">
            <v/>
          </cell>
          <cell r="DD31" t="str">
            <v/>
          </cell>
        </row>
        <row r="32">
          <cell r="C32" t="str">
            <v/>
          </cell>
          <cell r="O32" t="str">
            <v/>
          </cell>
          <cell r="BX32" t="str">
            <v/>
          </cell>
          <cell r="BY32" t="str">
            <v/>
          </cell>
          <cell r="DC32" t="str">
            <v/>
          </cell>
          <cell r="DD32" t="str">
            <v/>
          </cell>
        </row>
        <row r="33">
          <cell r="C33" t="str">
            <v/>
          </cell>
          <cell r="O33" t="str">
            <v/>
          </cell>
          <cell r="BX33" t="str">
            <v/>
          </cell>
          <cell r="BY33" t="str">
            <v/>
          </cell>
          <cell r="DC33" t="str">
            <v/>
          </cell>
          <cell r="DD33" t="str">
            <v/>
          </cell>
        </row>
        <row r="34">
          <cell r="C34" t="str">
            <v/>
          </cell>
          <cell r="O34" t="str">
            <v/>
          </cell>
          <cell r="BX34" t="str">
            <v/>
          </cell>
          <cell r="BY34" t="str">
            <v/>
          </cell>
          <cell r="DC34" t="str">
            <v/>
          </cell>
          <cell r="DD34" t="str">
            <v/>
          </cell>
        </row>
        <row r="35">
          <cell r="C35" t="str">
            <v/>
          </cell>
          <cell r="O35" t="str">
            <v/>
          </cell>
          <cell r="BX35" t="str">
            <v/>
          </cell>
          <cell r="BY35" t="str">
            <v/>
          </cell>
          <cell r="DC35" t="str">
            <v/>
          </cell>
          <cell r="DD35" t="str">
            <v/>
          </cell>
        </row>
        <row r="36">
          <cell r="C36" t="str">
            <v/>
          </cell>
          <cell r="O36" t="str">
            <v/>
          </cell>
          <cell r="BX36" t="str">
            <v/>
          </cell>
          <cell r="BY36" t="str">
            <v/>
          </cell>
          <cell r="DC36" t="str">
            <v/>
          </cell>
          <cell r="DD36" t="str">
            <v/>
          </cell>
        </row>
        <row r="37">
          <cell r="C37" t="str">
            <v/>
          </cell>
          <cell r="O37" t="str">
            <v/>
          </cell>
          <cell r="BX37" t="str">
            <v/>
          </cell>
          <cell r="BY37" t="str">
            <v/>
          </cell>
          <cell r="DC37" t="str">
            <v/>
          </cell>
          <cell r="DD37" t="str">
            <v/>
          </cell>
        </row>
        <row r="38">
          <cell r="C38" t="str">
            <v/>
          </cell>
          <cell r="O38" t="str">
            <v/>
          </cell>
          <cell r="BX38" t="str">
            <v/>
          </cell>
          <cell r="BY38" t="str">
            <v/>
          </cell>
          <cell r="DC38" t="str">
            <v/>
          </cell>
          <cell r="DD38" t="str">
            <v/>
          </cell>
        </row>
        <row r="39">
          <cell r="C39" t="str">
            <v/>
          </cell>
          <cell r="O39" t="str">
            <v/>
          </cell>
          <cell r="BX39" t="str">
            <v/>
          </cell>
          <cell r="BY39" t="str">
            <v/>
          </cell>
          <cell r="DC39" t="str">
            <v/>
          </cell>
          <cell r="DD39" t="str">
            <v/>
          </cell>
        </row>
        <row r="40">
          <cell r="C40" t="str">
            <v/>
          </cell>
          <cell r="O40" t="str">
            <v/>
          </cell>
          <cell r="BX40" t="str">
            <v/>
          </cell>
          <cell r="BY40" t="str">
            <v/>
          </cell>
          <cell r="DC40" t="str">
            <v/>
          </cell>
          <cell r="DD40" t="str">
            <v/>
          </cell>
        </row>
        <row r="41">
          <cell r="C41" t="str">
            <v/>
          </cell>
          <cell r="O41" t="str">
            <v/>
          </cell>
          <cell r="BX41" t="str">
            <v/>
          </cell>
          <cell r="BY41" t="str">
            <v/>
          </cell>
          <cell r="DC41" t="str">
            <v/>
          </cell>
          <cell r="DD41" t="str">
            <v/>
          </cell>
        </row>
        <row r="42">
          <cell r="C42" t="str">
            <v/>
          </cell>
          <cell r="O42" t="str">
            <v/>
          </cell>
          <cell r="BX42" t="str">
            <v/>
          </cell>
          <cell r="BY42" t="str">
            <v/>
          </cell>
          <cell r="DC42" t="str">
            <v/>
          </cell>
          <cell r="DD42" t="str">
            <v/>
          </cell>
        </row>
      </sheetData>
      <sheetData sheetId="5" refreshError="1"/>
      <sheetData sheetId="6">
        <row r="5">
          <cell r="W5" t="str">
            <v>Souscription</v>
          </cell>
          <cell r="X5" t="str">
            <v>Assurance</v>
          </cell>
          <cell r="Y5" t="str">
            <v xml:space="preserve">Technique </v>
          </cell>
        </row>
        <row r="6">
          <cell r="W6" t="str">
            <v>Crédit</v>
          </cell>
          <cell r="X6" t="str">
            <v>Finance</v>
          </cell>
          <cell r="Y6" t="str">
            <v xml:space="preserve">Technique </v>
          </cell>
        </row>
        <row r="7">
          <cell r="W7" t="str">
            <v>Actif / Passif</v>
          </cell>
          <cell r="X7" t="str">
            <v>Finance</v>
          </cell>
          <cell r="Y7" t="str">
            <v xml:space="preserve">Technique </v>
          </cell>
        </row>
        <row r="8">
          <cell r="W8" t="str">
            <v>Liquidité</v>
          </cell>
          <cell r="X8" t="str">
            <v>Finance</v>
          </cell>
          <cell r="Y8" t="str">
            <v xml:space="preserve">Technique </v>
          </cell>
        </row>
        <row r="9">
          <cell r="W9" t="str">
            <v>Solvabilité</v>
          </cell>
          <cell r="X9" t="str">
            <v>Finance</v>
          </cell>
          <cell r="Y9" t="str">
            <v xml:space="preserve">Technique </v>
          </cell>
        </row>
        <row r="10">
          <cell r="W10" t="str">
            <v>Investissement</v>
          </cell>
          <cell r="X10" t="str">
            <v>Finance</v>
          </cell>
          <cell r="Y10" t="str">
            <v xml:space="preserve">Technique </v>
          </cell>
        </row>
        <row r="11">
          <cell r="W11" t="str">
            <v>Adéquation Offre / Marché</v>
          </cell>
          <cell r="X11" t="str">
            <v>Développement</v>
          </cell>
          <cell r="Y11" t="str">
            <v xml:space="preserve">Stratégique </v>
          </cell>
        </row>
        <row r="12">
          <cell r="W12" t="str">
            <v>Croissance externe</v>
          </cell>
          <cell r="X12" t="str">
            <v>Développement</v>
          </cell>
          <cell r="Y12" t="str">
            <v xml:space="preserve">Stratégique </v>
          </cell>
        </row>
        <row r="13">
          <cell r="W13" t="str">
            <v>Croissance interne / Gouvernance</v>
          </cell>
          <cell r="X13" t="str">
            <v>Développement</v>
          </cell>
          <cell r="Y13" t="str">
            <v xml:space="preserve">Stratégique </v>
          </cell>
        </row>
        <row r="14">
          <cell r="W14" t="str">
            <v>Communication externe</v>
          </cell>
          <cell r="X14" t="str">
            <v>Développement</v>
          </cell>
          <cell r="Y14" t="str">
            <v xml:space="preserve">Stratégique </v>
          </cell>
        </row>
        <row r="15">
          <cell r="W15" t="str">
            <v>Réputation de la mutuelle</v>
          </cell>
          <cell r="X15" t="str">
            <v>Environnement</v>
          </cell>
          <cell r="Y15" t="str">
            <v xml:space="preserve">Stratégique </v>
          </cell>
        </row>
        <row r="16">
          <cell r="W16" t="str">
            <v>Tutelle et régulateurs</v>
          </cell>
          <cell r="X16" t="str">
            <v>Environnement</v>
          </cell>
          <cell r="Y16" t="str">
            <v xml:space="preserve">Stratégique </v>
          </cell>
        </row>
        <row r="17">
          <cell r="W17" t="str">
            <v>Economiques, politiques, règlementaires</v>
          </cell>
          <cell r="X17" t="str">
            <v>Environnement</v>
          </cell>
          <cell r="Y17" t="str">
            <v xml:space="preserve">Stratégique </v>
          </cell>
        </row>
        <row r="18">
          <cell r="W18" t="str">
            <v>Concurrence</v>
          </cell>
          <cell r="X18" t="str">
            <v>Environnement</v>
          </cell>
          <cell r="Y18" t="str">
            <v xml:space="preserve">Stratégique </v>
          </cell>
        </row>
        <row r="19">
          <cell r="W19" t="str">
            <v>Fraude interne</v>
          </cell>
          <cell r="X19" t="str">
            <v>Conformité / Déontologie</v>
          </cell>
          <cell r="Y19" t="str">
            <v xml:space="preserve">Opérationnel </v>
          </cell>
        </row>
        <row r="20">
          <cell r="W20" t="str">
            <v>Fraude externe</v>
          </cell>
          <cell r="X20" t="str">
            <v>Conformité / Déontologie</v>
          </cell>
          <cell r="Y20" t="str">
            <v xml:space="preserve">Opérationnel </v>
          </cell>
        </row>
        <row r="21">
          <cell r="W21" t="str">
            <v>Données personnelles</v>
          </cell>
          <cell r="X21" t="str">
            <v>Conformité / Déontologie</v>
          </cell>
          <cell r="Y21" t="str">
            <v xml:space="preserve">Opérationnel </v>
          </cell>
        </row>
        <row r="22">
          <cell r="W22" t="str">
            <v>Déontologie et conflits d'intérêt</v>
          </cell>
          <cell r="X22" t="str">
            <v>Conformité / Déontologie</v>
          </cell>
          <cell r="Y22" t="str">
            <v xml:space="preserve">Opérationnel </v>
          </cell>
        </row>
        <row r="23">
          <cell r="W23" t="str">
            <v>Protection de la clientèle</v>
          </cell>
          <cell r="X23" t="str">
            <v>Conformité / Déontologie</v>
          </cell>
          <cell r="Y23" t="str">
            <v xml:space="preserve">Opérationnel </v>
          </cell>
        </row>
        <row r="24">
          <cell r="W24" t="str">
            <v>Lutte contre le blanchiement d'argent et financement du terrorisme</v>
          </cell>
          <cell r="X24" t="str">
            <v>Conformité / Déontologie</v>
          </cell>
          <cell r="Y24" t="str">
            <v xml:space="preserve">Opérationnel </v>
          </cell>
        </row>
        <row r="25">
          <cell r="W25" t="str">
            <v>Responsabilité des dirigeants</v>
          </cell>
          <cell r="X25" t="str">
            <v>Conformité / Déontologie</v>
          </cell>
          <cell r="Y25" t="str">
            <v xml:space="preserve">Opérationnel </v>
          </cell>
        </row>
        <row r="26">
          <cell r="W26" t="str">
            <v>Compétences</v>
          </cell>
          <cell r="X26" t="str">
            <v>Ressources Humaines</v>
          </cell>
          <cell r="Y26" t="str">
            <v xml:space="preserve">Opérationnel </v>
          </cell>
        </row>
        <row r="27">
          <cell r="W27" t="str">
            <v>Politique de rémunération</v>
          </cell>
          <cell r="X27" t="str">
            <v>Ressources Humaines</v>
          </cell>
          <cell r="Y27" t="str">
            <v xml:space="preserve">Opérationnel </v>
          </cell>
        </row>
        <row r="28">
          <cell r="W28" t="str">
            <v>Recrutement</v>
          </cell>
          <cell r="X28" t="str">
            <v>Ressources Humaines</v>
          </cell>
          <cell r="Y28" t="str">
            <v xml:space="preserve">Opérationnel </v>
          </cell>
        </row>
        <row r="29">
          <cell r="W29" t="str">
            <v>Relations sociales</v>
          </cell>
          <cell r="X29" t="str">
            <v>Ressources Humaines</v>
          </cell>
          <cell r="Y29" t="str">
            <v xml:space="preserve">Opérationnel </v>
          </cell>
        </row>
        <row r="30">
          <cell r="W30" t="str">
            <v>Planification / Organisation</v>
          </cell>
          <cell r="X30" t="str">
            <v>Systèmes d'Informations</v>
          </cell>
          <cell r="Y30" t="str">
            <v xml:space="preserve">Opérationnel </v>
          </cell>
        </row>
        <row r="31">
          <cell r="W31" t="str">
            <v>Conception / Acquisition applications</v>
          </cell>
          <cell r="X31" t="str">
            <v>Systèmes d'Informations</v>
          </cell>
          <cell r="Y31" t="str">
            <v xml:space="preserve">Opérationnel </v>
          </cell>
        </row>
        <row r="32">
          <cell r="W32" t="str">
            <v>Distribution / Exploitation</v>
          </cell>
          <cell r="X32" t="str">
            <v>Systèmes d'Informations</v>
          </cell>
          <cell r="Y32" t="str">
            <v xml:space="preserve">Opérationnel </v>
          </cell>
        </row>
        <row r="33">
          <cell r="W33" t="str">
            <v>Fiabilité des données</v>
          </cell>
          <cell r="X33" t="str">
            <v>Réalisation des opérations</v>
          </cell>
          <cell r="Y33" t="str">
            <v xml:space="preserve">Opérationnel </v>
          </cell>
        </row>
        <row r="34">
          <cell r="W34" t="str">
            <v>Respect des procédures</v>
          </cell>
          <cell r="X34" t="str">
            <v>Réalisation des opérations</v>
          </cell>
          <cell r="Y34" t="str">
            <v xml:space="preserve">Opérationnel </v>
          </cell>
        </row>
        <row r="35">
          <cell r="W35" t="str">
            <v>Fiabilité des livrables</v>
          </cell>
          <cell r="X35" t="str">
            <v>Réalisation des opérations</v>
          </cell>
          <cell r="Y35" t="str">
            <v xml:space="preserve">Opérationnel </v>
          </cell>
        </row>
        <row r="36">
          <cell r="W36" t="str">
            <v>Erreur humaine</v>
          </cell>
          <cell r="X36" t="str">
            <v>Réalisation des opérations</v>
          </cell>
          <cell r="Y36" t="str">
            <v xml:space="preserve">Opérationnel </v>
          </cell>
        </row>
        <row r="37">
          <cell r="W37" t="str">
            <v>Pilotage de l'activité</v>
          </cell>
          <cell r="X37" t="str">
            <v>Réalisation des opérations</v>
          </cell>
          <cell r="Y37" t="str">
            <v xml:space="preserve">Opérationnel </v>
          </cell>
        </row>
        <row r="38">
          <cell r="W38" t="str">
            <v>Inadéquation organisation / stratégie</v>
          </cell>
          <cell r="X38" t="str">
            <v>Organisation opérationnelle</v>
          </cell>
          <cell r="Y38" t="str">
            <v xml:space="preserve">Opérationnel </v>
          </cell>
        </row>
        <row r="39">
          <cell r="W39" t="str">
            <v>Inefficience du processus défini</v>
          </cell>
          <cell r="X39" t="str">
            <v>Organisation opérationnelle</v>
          </cell>
          <cell r="Y39" t="str">
            <v xml:space="preserve">Opérationnel </v>
          </cell>
        </row>
        <row r="40">
          <cell r="W40" t="str">
            <v>Mauvaise définition des interfaces</v>
          </cell>
          <cell r="X40" t="str">
            <v>Organisation opérationnelle</v>
          </cell>
          <cell r="Y40" t="str">
            <v xml:space="preserve">Opérationnel </v>
          </cell>
        </row>
        <row r="41">
          <cell r="W41" t="str">
            <v>Défaillance d'un partenaire</v>
          </cell>
          <cell r="X41" t="str">
            <v>Commercial / Partenariat</v>
          </cell>
          <cell r="Y41" t="str">
            <v xml:space="preserve">Opérationnel </v>
          </cell>
        </row>
        <row r="42">
          <cell r="W42" t="str">
            <v>Répartition des responsabilités</v>
          </cell>
          <cell r="X42" t="str">
            <v>Commercial / Partenariat</v>
          </cell>
          <cell r="Y42" t="str">
            <v xml:space="preserve">Opérationnel </v>
          </cell>
        </row>
        <row r="43">
          <cell r="W43" t="str">
            <v>Commissionnement</v>
          </cell>
          <cell r="X43" t="str">
            <v>Commercial / Partenariat</v>
          </cell>
          <cell r="Y43" t="str">
            <v xml:space="preserve">Opérationnel </v>
          </cell>
        </row>
        <row r="44">
          <cell r="W44" t="str">
            <v>Diffusion des produits</v>
          </cell>
          <cell r="X44" t="str">
            <v>Commercial / Partenariat</v>
          </cell>
          <cell r="Y44" t="str">
            <v xml:space="preserve">Opérationnel </v>
          </cell>
        </row>
        <row r="45">
          <cell r="W45" t="str">
            <v>Connaissance des besoins client</v>
          </cell>
          <cell r="X45" t="str">
            <v>Commercial / Partenariat</v>
          </cell>
          <cell r="Y45" t="str">
            <v xml:space="preserve">Opérationnel </v>
          </cell>
        </row>
        <row r="46">
          <cell r="W46" t="str">
            <v>Continuité et réprise d'activité</v>
          </cell>
          <cell r="X46" t="str">
            <v>Sécurité</v>
          </cell>
          <cell r="Y46" t="str">
            <v xml:space="preserve">Opérationnel </v>
          </cell>
        </row>
        <row r="47">
          <cell r="W47" t="str">
            <v>Sécurité des SI</v>
          </cell>
          <cell r="X47" t="str">
            <v>Sécurité</v>
          </cell>
          <cell r="Y47" t="str">
            <v xml:space="preserve">Opérationnel </v>
          </cell>
        </row>
        <row r="48">
          <cell r="W48" t="str">
            <v>Sécurité des biens et des personnes</v>
          </cell>
          <cell r="X48" t="str">
            <v>Sécurité</v>
          </cell>
          <cell r="Y48" t="str">
            <v xml:space="preserve">Opérationnel </v>
          </cell>
        </row>
        <row r="49">
          <cell r="W49" t="str">
            <v>Défaillance</v>
          </cell>
          <cell r="X49" t="str">
            <v>Gestion Déléguée Fournisseurs</v>
          </cell>
          <cell r="Y49" t="str">
            <v xml:space="preserve">Opérationnel </v>
          </cell>
        </row>
        <row r="50">
          <cell r="W50" t="str">
            <v>Contractualisation</v>
          </cell>
          <cell r="X50" t="str">
            <v>Gestion Déléguée Fournisseurs</v>
          </cell>
          <cell r="Y50" t="str">
            <v xml:space="preserve">Opérationnel </v>
          </cell>
        </row>
        <row r="51">
          <cell r="W51" t="str">
            <v>Respect des engagements</v>
          </cell>
          <cell r="X51" t="str">
            <v>Gestion Déléguée Fournisseurs</v>
          </cell>
          <cell r="Y51" t="str">
            <v xml:space="preserve">Opérationnel </v>
          </cell>
        </row>
      </sheetData>
      <sheetData sheetId="7" refreshError="1"/>
      <sheetData sheetId="8" refreshError="1"/>
      <sheetData sheetId="9"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Tableau de bord"/>
      <sheetName val="Risques"/>
      <sheetName val="Actions de maîtrise"/>
      <sheetName val="Plan d'actions détaillé"/>
      <sheetName val="Matrice"/>
      <sheetName val="Restitution"/>
      <sheetName val="Listes"/>
      <sheetName val="Matrices Risques"/>
      <sheetName val="Feuil1 (2)"/>
      <sheetName val="Feuil1 (3)"/>
    </sheetNames>
    <sheetDataSet>
      <sheetData sheetId="0"/>
      <sheetData sheetId="1"/>
      <sheetData sheetId="2"/>
      <sheetData sheetId="3"/>
      <sheetData sheetId="4"/>
      <sheetData sheetId="5"/>
      <sheetData sheetId="6">
        <row r="45">
          <cell r="W45" t="str">
            <v>Connaissance des besoins client</v>
          </cell>
        </row>
      </sheetData>
      <sheetData sheetId="7"/>
      <sheetData sheetId="8"/>
      <sheetData sheetId="9"/>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Risques"/>
      <sheetName val="Actions de maîtrise"/>
      <sheetName val="Plan d'actions détaillé"/>
      <sheetName val="Matrice"/>
      <sheetName val="Listes"/>
      <sheetName val="Matrices Risques"/>
      <sheetName val="Feuil1 (2)"/>
      <sheetName val="Feuil1 (3)"/>
    </sheetNames>
    <sheetDataSet>
      <sheetData sheetId="0"/>
      <sheetData sheetId="1"/>
      <sheetData sheetId="2"/>
      <sheetData sheetId="3"/>
      <sheetData sheetId="4"/>
      <sheetData sheetId="5"/>
      <sheetData sheetId="6"/>
      <sheetData sheetId="7"/>
    </sheetDataSet>
  </externalBook>
</externalLink>
</file>

<file path=xl/tables/table1.xml><?xml version="1.0" encoding="utf-8"?>
<table xmlns="http://schemas.openxmlformats.org/spreadsheetml/2006/main" id="1" name="Tableau1" displayName="Tableau1" ref="B5:N60" totalsRowShown="0" headerRowDxfId="50" dataDxfId="49" tableBorderDxfId="48">
  <autoFilter ref="B5:N60"/>
  <tableColumns count="13">
    <tableColumn id="1" name="N°de l'action" dataDxfId="47">
      <calculatedColumnFormula>#REF!&amp;"-AM"&amp;Listes!A2</calculatedColumnFormula>
    </tableColumn>
    <tableColumn id="2" name="Action à mettre en place" dataDxfId="46">
      <calculatedColumnFormula>IF(IF(ISERROR(HLOOKUP(B6,#REF!,20,FALSE)),"-",HLOOKUP(B6,#REF!,20,FALSE))="","",IF(ISERROR(HLOOKUP(B6,#REF!,20,FALSE)),"-",HLOOKUP(B6,#REF!,20,FALSE)))</calculatedColumnFormula>
    </tableColumn>
    <tableColumn id="3" name="ICOD" dataDxfId="45">
      <calculatedColumnFormula>IF(IF(ISERROR(HLOOKUP(B6,#REF!,3,FALSE)),"-",HLOOKUP(B6,#REF!,3,FALSE))="","",IF(ISERROR(HLOOKUP(B6,#REF!,3,FALSE)),"-",HLOOKUP(B6,#REF!,3,FALSE)))</calculatedColumnFormula>
    </tableColumn>
    <tableColumn id="4" name="Si D, récupéré?" dataDxfId="44"/>
    <tableColumn id="5" name="Si C, auto ou manuel?" dataDxfId="43">
      <calculatedColumnFormula>IF(ISERROR(HLOOKUP($B6,#REF!,4,FALSE)),"-",IF(HLOOKUP($B6,#REF!,4,FALSE)="","",HLOOKUP($B6,#REF!,4,FALSE)))</calculatedColumnFormula>
    </tableColumn>
    <tableColumn id="6" name="Si C, niveau ?" dataDxfId="42">
      <calculatedColumnFormula>IF(ISERROR(HLOOKUP($B6,#REF!,5,FALSE)),"-",IF(HLOOKUP($B6,#REF!,5,FALSE)="","",HLOOKUP($B6,#REF!,5,FALSE)))</calculatedColumnFormula>
    </tableColumn>
    <tableColumn id="7" name="Résultat du contrôle?" dataDxfId="41">
      <calculatedColumnFormula>IF(ISERROR(HLOOKUP($B6,#REF!,6,FALSE)),"-",IF(HLOOKUP($B6,#REF!,6,FALSE)="","",HLOOKUP($B6,#REF!,6,FALSE)))</calculatedColumnFormula>
    </tableColumn>
    <tableColumn id="8" name="Contrôle exploité ?" dataDxfId="40">
      <calculatedColumnFormula>IF(ISERROR(HLOOKUP($B7,#REF!,7,FALSE)),"-",IF(HLOOKUP($B7,#REF!,7,FALSE)="","",HLOOKUP($B7,#REF!,7,FALSE)))</calculatedColumnFormula>
    </tableColumn>
    <tableColumn id="9" name="Action préventive" dataDxfId="39">
      <calculatedColumnFormula>IF(ISERROR(HLOOKUP($B6,#REF!,12,FALSE)),"-",IF(HLOOKUP($B6,#REF!,12,FALSE)="","",HLOOKUP($B6,#REF!,12,FALSE)))</calculatedColumnFormula>
    </tableColumn>
    <tableColumn id="10" name="Action protective" dataDxfId="38">
      <calculatedColumnFormula>IF(ISERROR(HLOOKUP($B6,#REF!,13,FALSE)),"-",IF(HLOOKUP($B6,#REF!,13,FALSE)="","",HLOOKUP($B6,#REF!,13,FALSE)))</calculatedColumnFormula>
    </tableColumn>
    <tableColumn id="11" name="Diffusion" dataDxfId="37">
      <calculatedColumnFormula>IF(ISERROR(HLOOKUP($B6,#REF!,9,FALSE)),"-",IF(HLOOKUP($B6,#REF!,9,FALSE)="","",HLOOKUP($B6,#REF!,9,FALSE)))</calculatedColumnFormula>
    </tableColumn>
    <tableColumn id="12" name="Formalisation" dataDxfId="36">
      <calculatedColumnFormula>IF(ISERROR(HLOOKUP($B6,#REF!,10,FALSE)),"-",IF(HLOOKUP($B6,#REF!,10,FALSE)="","",HLOOKUP($B6,#REF!,10,FALSE)))</calculatedColumnFormula>
    </tableColumn>
    <tableColumn id="13" name="Mise en place" dataDxfId="35">
      <calculatedColumnFormula>IF(ISERROR(HLOOKUP($B6,#REF!,11,FALSE)),"-",IF(HLOOKUP($B6,#REF!,11,FALSE)="","",HLOOKUP($B6,#REF!,11,FALSE)))</calculatedColumnFormula>
    </tableColumn>
  </tableColumns>
  <tableStyleInfo name="TableStyleMedium9" showFirstColumn="0" showLastColumn="0" showRowStripes="1" showColumnStripes="0"/>
</table>
</file>

<file path=xl/tables/table2.xml><?xml version="1.0" encoding="utf-8"?>
<table xmlns="http://schemas.openxmlformats.org/spreadsheetml/2006/main" id="2" name="Tableau2" displayName="Tableau2" ref="A5:S30" totalsRowShown="0" headerRowDxfId="20" tableBorderDxfId="19">
  <autoFilter ref="A5:S30"/>
  <tableColumns count="19">
    <tableColumn id="1" name="N°de l'action" dataDxfId="18">
      <calculatedColumnFormula>#REF!&amp;"-PA"&amp;Listes!A2</calculatedColumnFormula>
    </tableColumn>
    <tableColumn id="2" name="PR" dataDxfId="17">
      <calculatedColumnFormula>MID(A6,1,3)</calculatedColumnFormula>
    </tableColumn>
    <tableColumn id="3" name="Processus porteur de l'action" dataDxfId="16">
      <calculatedColumnFormula>IF(ISERROR(HLOOKUP(A6,#REF!,21,FALSE)),"-",(IF(HLOOKUP(A6,#REF!,21,FALSE)=0,"-",HLOOKUP(A6,#REF!,21,FALSE))))</calculatedColumnFormula>
    </tableColumn>
    <tableColumn id="4" name="Action à mettre en place" dataDxfId="15">
      <calculatedColumnFormula>IF(ISERROR(HLOOKUP(A6,#REF!,20,FALSE)),"-",HLOOKUP(A6,#REF!,20,FALSE))</calculatedColumnFormula>
    </tableColumn>
    <tableColumn id="5" name="ICOD" dataDxfId="14">
      <calculatedColumnFormula>IF(ISERROR(HLOOKUP(A6,#REF!,3,FALSE)),"-",HLOOKUP(A6,#REF!,3,FALSE))</calculatedColumnFormula>
    </tableColumn>
    <tableColumn id="6" name="Statut" dataDxfId="13">
      <calculatedColumnFormula>IF(ISERROR(HLOOKUP(A6,#REF!,2,FALSE)),"-",HLOOKUP(A6,#REF!,2,FALSE))</calculatedColumnFormula>
    </tableColumn>
    <tableColumn id="7" name="Origine" dataDxfId="12"/>
    <tableColumn id="8" name="Date d'ouverture" dataDxfId="11"/>
    <tableColumn id="9" name="Description /, étapes de mise en place…" dataDxfId="10"/>
    <tableColumn id="10" name="Objectif à atteindre" dataDxfId="9"/>
    <tableColumn id="11" name="Responsable de la réalisation " dataDxfId="8"/>
    <tableColumn id="12" name="Contributeurs" dataDxfId="7"/>
    <tableColumn id="13" name="Priorité de 1 _x000a_(faible) à 4 _x000a_(forte)" dataDxfId="6"/>
    <tableColumn id="14" name="Type d'action" dataDxfId="5"/>
    <tableColumn id="15" name="Date de réalisation cible" dataDxfId="4"/>
    <tableColumn id="16" name="Charge estimée_x000a_(en JH ou en durée pour un Contrôle)" dataDxfId="3"/>
    <tableColumn id="17" name="Suivi" dataDxfId="2"/>
    <tableColumn id="18" name="Efficacité" dataDxfId="1"/>
    <tableColumn id="19" name="Date de clôture" dataDxfId="0"/>
  </tableColumns>
  <tableStyleInfo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11"/>
  <dimension ref="A1:D1000"/>
  <sheetViews>
    <sheetView workbookViewId="0">
      <selection activeCell="E11" sqref="E11"/>
    </sheetView>
  </sheetViews>
  <sheetFormatPr baseColWidth="10" defaultRowHeight="12.75"/>
  <cols>
    <col min="1" max="1" width="29.5" style="183" bestFit="1" customWidth="1"/>
    <col min="2" max="16384" width="12" style="183"/>
  </cols>
  <sheetData>
    <row r="1" spans="1:4">
      <c r="A1" s="182" t="s">
        <v>203</v>
      </c>
    </row>
    <row r="2" spans="1:4">
      <c r="A2" t="s">
        <v>204</v>
      </c>
    </row>
    <row r="3" spans="1:4">
      <c r="A3" t="s">
        <v>205</v>
      </c>
    </row>
    <row r="4" spans="1:4">
      <c r="A4" t="s">
        <v>206</v>
      </c>
    </row>
    <row r="5" spans="1:4">
      <c r="A5"/>
    </row>
    <row r="6" spans="1:4">
      <c r="A6"/>
    </row>
    <row r="7" spans="1:4">
      <c r="A7"/>
    </row>
    <row r="8" spans="1:4">
      <c r="A8"/>
    </row>
    <row r="9" spans="1:4">
      <c r="A9"/>
    </row>
    <row r="10" spans="1:4">
      <c r="A10"/>
      <c r="D10" s="184"/>
    </row>
    <row r="11" spans="1:4">
      <c r="A11"/>
      <c r="D11" s="184"/>
    </row>
    <row r="12" spans="1:4">
      <c r="A12"/>
    </row>
    <row r="13" spans="1:4">
      <c r="A13"/>
      <c r="B13" s="184"/>
      <c r="C13" s="184"/>
    </row>
    <row r="14" spans="1:4">
      <c r="A14"/>
      <c r="C14" s="184"/>
    </row>
    <row r="15" spans="1:4">
      <c r="A15"/>
      <c r="C15" s="184"/>
    </row>
    <row r="16" spans="1:4">
      <c r="A16"/>
      <c r="C16" s="184"/>
    </row>
    <row r="17" spans="1:3">
      <c r="A17"/>
    </row>
    <row r="18" spans="1:3">
      <c r="A18"/>
    </row>
    <row r="19" spans="1:3">
      <c r="A19"/>
      <c r="C19" s="184"/>
    </row>
    <row r="20" spans="1:3">
      <c r="A20"/>
    </row>
    <row r="21" spans="1:3">
      <c r="A21"/>
      <c r="C21" s="184"/>
    </row>
    <row r="22" spans="1:3">
      <c r="A22"/>
    </row>
    <row r="23" spans="1:3">
      <c r="A23"/>
    </row>
    <row r="24" spans="1:3">
      <c r="A24"/>
    </row>
    <row r="25" spans="1:3">
      <c r="A25"/>
    </row>
    <row r="26" spans="1:3">
      <c r="A26"/>
      <c r="C26" s="184"/>
    </row>
    <row r="27" spans="1:3">
      <c r="A27"/>
    </row>
    <row r="28" spans="1:3">
      <c r="A28"/>
    </row>
    <row r="29" spans="1:3">
      <c r="A29"/>
    </row>
    <row r="30" spans="1:3">
      <c r="A30"/>
    </row>
    <row r="31" spans="1:3">
      <c r="A31"/>
    </row>
    <row r="32" spans="1:3">
      <c r="A32"/>
    </row>
    <row r="33" spans="1:1">
      <c r="A33"/>
    </row>
    <row r="34" spans="1:1">
      <c r="A34"/>
    </row>
    <row r="35" spans="1:1">
      <c r="A35"/>
    </row>
    <row r="36" spans="1:1">
      <c r="A36"/>
    </row>
    <row r="37" spans="1:1">
      <c r="A37"/>
    </row>
    <row r="38" spans="1:1">
      <c r="A38"/>
    </row>
    <row r="39" spans="1:1">
      <c r="A39"/>
    </row>
    <row r="40" spans="1:1">
      <c r="A40"/>
    </row>
    <row r="41" spans="1:1">
      <c r="A41"/>
    </row>
    <row r="42" spans="1:1">
      <c r="A42"/>
    </row>
    <row r="43" spans="1:1">
      <c r="A43"/>
    </row>
    <row r="44" spans="1:1">
      <c r="A44"/>
    </row>
    <row r="45" spans="1:1">
      <c r="A45"/>
    </row>
    <row r="46" spans="1:1">
      <c r="A46"/>
    </row>
    <row r="47" spans="1:1">
      <c r="A47"/>
    </row>
    <row r="48" spans="1:1">
      <c r="A48"/>
    </row>
    <row r="49" spans="1:1">
      <c r="A49"/>
    </row>
    <row r="50" spans="1:1">
      <c r="A50"/>
    </row>
    <row r="51" spans="1:1">
      <c r="A51"/>
    </row>
    <row r="52" spans="1:1">
      <c r="A52"/>
    </row>
    <row r="53" spans="1:1">
      <c r="A53"/>
    </row>
    <row r="54" spans="1:1">
      <c r="A54"/>
    </row>
    <row r="55" spans="1:1">
      <c r="A55"/>
    </row>
    <row r="56" spans="1:1">
      <c r="A56"/>
    </row>
    <row r="57" spans="1:1">
      <c r="A57"/>
    </row>
    <row r="58" spans="1:1">
      <c r="A58"/>
    </row>
    <row r="59" spans="1:1">
      <c r="A59"/>
    </row>
    <row r="60" spans="1:1">
      <c r="A60"/>
    </row>
    <row r="61" spans="1:1">
      <c r="A61"/>
    </row>
    <row r="62" spans="1:1">
      <c r="A62"/>
    </row>
    <row r="63" spans="1:1">
      <c r="A63"/>
    </row>
    <row r="64" spans="1:1">
      <c r="A64"/>
    </row>
    <row r="65" spans="1:1">
      <c r="A65"/>
    </row>
    <row r="66" spans="1:1">
      <c r="A66"/>
    </row>
    <row r="67" spans="1:1">
      <c r="A67"/>
    </row>
    <row r="68" spans="1:1">
      <c r="A68"/>
    </row>
    <row r="69" spans="1:1">
      <c r="A69"/>
    </row>
    <row r="70" spans="1:1">
      <c r="A70"/>
    </row>
    <row r="71" spans="1:1">
      <c r="A71"/>
    </row>
    <row r="72" spans="1:1">
      <c r="A72"/>
    </row>
    <row r="73" spans="1:1">
      <c r="A73"/>
    </row>
    <row r="74" spans="1:1">
      <c r="A74"/>
    </row>
    <row r="75" spans="1:1">
      <c r="A75"/>
    </row>
    <row r="76" spans="1:1">
      <c r="A76"/>
    </row>
    <row r="77" spans="1:1">
      <c r="A77"/>
    </row>
    <row r="78" spans="1:1">
      <c r="A78"/>
    </row>
    <row r="79" spans="1:1">
      <c r="A79"/>
    </row>
    <row r="80" spans="1:1">
      <c r="A80"/>
    </row>
    <row r="81" spans="1:1">
      <c r="A81"/>
    </row>
    <row r="82" spans="1:1">
      <c r="A82"/>
    </row>
    <row r="83" spans="1:1">
      <c r="A83"/>
    </row>
    <row r="84" spans="1:1">
      <c r="A84"/>
    </row>
    <row r="85" spans="1:1">
      <c r="A85"/>
    </row>
    <row r="86" spans="1:1">
      <c r="A86"/>
    </row>
    <row r="87" spans="1:1">
      <c r="A87"/>
    </row>
    <row r="88" spans="1:1">
      <c r="A88"/>
    </row>
    <row r="89" spans="1:1">
      <c r="A89"/>
    </row>
    <row r="90" spans="1:1">
      <c r="A90"/>
    </row>
    <row r="91" spans="1:1">
      <c r="A91"/>
    </row>
    <row r="92" spans="1:1">
      <c r="A92"/>
    </row>
    <row r="93" spans="1:1">
      <c r="A93"/>
    </row>
    <row r="94" spans="1:1">
      <c r="A94"/>
    </row>
    <row r="95" spans="1:1">
      <c r="A95"/>
    </row>
    <row r="96" spans="1:1">
      <c r="A96"/>
    </row>
    <row r="97" spans="1:1">
      <c r="A97"/>
    </row>
    <row r="98" spans="1:1">
      <c r="A98"/>
    </row>
    <row r="99" spans="1:1">
      <c r="A99"/>
    </row>
    <row r="100" spans="1:1">
      <c r="A100"/>
    </row>
    <row r="101" spans="1:1">
      <c r="A101"/>
    </row>
    <row r="102" spans="1:1">
      <c r="A102"/>
    </row>
    <row r="103" spans="1:1">
      <c r="A103"/>
    </row>
    <row r="104" spans="1:1">
      <c r="A104"/>
    </row>
    <row r="105" spans="1:1">
      <c r="A105"/>
    </row>
    <row r="106" spans="1:1">
      <c r="A106"/>
    </row>
    <row r="107" spans="1:1">
      <c r="A107"/>
    </row>
    <row r="108" spans="1:1">
      <c r="A108"/>
    </row>
    <row r="109" spans="1:1">
      <c r="A109"/>
    </row>
    <row r="110" spans="1:1">
      <c r="A110"/>
    </row>
    <row r="111" spans="1:1">
      <c r="A111"/>
    </row>
    <row r="112" spans="1:1">
      <c r="A112"/>
    </row>
    <row r="113" spans="1:1">
      <c r="A113"/>
    </row>
    <row r="114" spans="1:1">
      <c r="A114"/>
    </row>
    <row r="115" spans="1:1">
      <c r="A115"/>
    </row>
    <row r="116" spans="1:1">
      <c r="A116"/>
    </row>
    <row r="117" spans="1:1">
      <c r="A117"/>
    </row>
    <row r="118" spans="1:1">
      <c r="A118"/>
    </row>
    <row r="119" spans="1:1">
      <c r="A119"/>
    </row>
    <row r="120" spans="1:1">
      <c r="A120"/>
    </row>
    <row r="121" spans="1:1">
      <c r="A121"/>
    </row>
    <row r="122" spans="1:1">
      <c r="A122"/>
    </row>
    <row r="123" spans="1:1">
      <c r="A123"/>
    </row>
    <row r="124" spans="1:1">
      <c r="A124"/>
    </row>
    <row r="125" spans="1:1">
      <c r="A125"/>
    </row>
    <row r="126" spans="1:1">
      <c r="A126"/>
    </row>
    <row r="127" spans="1:1">
      <c r="A127"/>
    </row>
    <row r="128" spans="1:1">
      <c r="A128"/>
    </row>
    <row r="129" spans="1:1">
      <c r="A129"/>
    </row>
    <row r="130" spans="1:1">
      <c r="A130"/>
    </row>
    <row r="131" spans="1:1">
      <c r="A131"/>
    </row>
    <row r="132" spans="1:1">
      <c r="A132"/>
    </row>
    <row r="133" spans="1:1">
      <c r="A133"/>
    </row>
    <row r="134" spans="1:1">
      <c r="A134"/>
    </row>
    <row r="135" spans="1:1">
      <c r="A135"/>
    </row>
    <row r="136" spans="1:1">
      <c r="A136"/>
    </row>
    <row r="137" spans="1:1">
      <c r="A137"/>
    </row>
    <row r="138" spans="1:1">
      <c r="A138"/>
    </row>
    <row r="139" spans="1:1">
      <c r="A139"/>
    </row>
    <row r="140" spans="1:1">
      <c r="A140"/>
    </row>
    <row r="141" spans="1:1">
      <c r="A141"/>
    </row>
    <row r="142" spans="1:1">
      <c r="A142"/>
    </row>
    <row r="143" spans="1:1">
      <c r="A143"/>
    </row>
    <row r="144" spans="1:1">
      <c r="A144"/>
    </row>
    <row r="145" spans="1:1">
      <c r="A145"/>
    </row>
    <row r="146" spans="1:1">
      <c r="A146"/>
    </row>
    <row r="147" spans="1:1">
      <c r="A147"/>
    </row>
    <row r="148" spans="1:1">
      <c r="A148"/>
    </row>
    <row r="149" spans="1:1">
      <c r="A149"/>
    </row>
    <row r="150" spans="1:1">
      <c r="A150"/>
    </row>
    <row r="151" spans="1:1">
      <c r="A151"/>
    </row>
    <row r="152" spans="1:1">
      <c r="A152"/>
    </row>
    <row r="153" spans="1:1">
      <c r="A153"/>
    </row>
    <row r="154" spans="1:1">
      <c r="A154"/>
    </row>
    <row r="155" spans="1:1">
      <c r="A155"/>
    </row>
    <row r="156" spans="1:1">
      <c r="A156"/>
    </row>
    <row r="157" spans="1:1">
      <c r="A157"/>
    </row>
    <row r="158" spans="1:1">
      <c r="A158"/>
    </row>
    <row r="159" spans="1:1">
      <c r="A159"/>
    </row>
    <row r="160" spans="1:1">
      <c r="A160"/>
    </row>
    <row r="161" spans="1:1">
      <c r="A161"/>
    </row>
    <row r="162" spans="1:1">
      <c r="A162"/>
    </row>
    <row r="163" spans="1:1">
      <c r="A163"/>
    </row>
    <row r="164" spans="1:1">
      <c r="A164"/>
    </row>
    <row r="165" spans="1:1">
      <c r="A165"/>
    </row>
    <row r="166" spans="1:1">
      <c r="A166"/>
    </row>
    <row r="167" spans="1:1">
      <c r="A167"/>
    </row>
    <row r="168" spans="1:1">
      <c r="A168"/>
    </row>
    <row r="169" spans="1:1">
      <c r="A169"/>
    </row>
    <row r="170" spans="1:1">
      <c r="A170"/>
    </row>
    <row r="171" spans="1:1">
      <c r="A171"/>
    </row>
    <row r="172" spans="1:1">
      <c r="A172"/>
    </row>
    <row r="173" spans="1:1">
      <c r="A173"/>
    </row>
    <row r="174" spans="1:1">
      <c r="A174"/>
    </row>
    <row r="175" spans="1:1">
      <c r="A175"/>
    </row>
    <row r="176" spans="1:1">
      <c r="A176"/>
    </row>
    <row r="177" spans="1:1">
      <c r="A177"/>
    </row>
    <row r="178" spans="1:1">
      <c r="A178"/>
    </row>
    <row r="179" spans="1:1">
      <c r="A179"/>
    </row>
    <row r="180" spans="1:1">
      <c r="A180"/>
    </row>
    <row r="181" spans="1:1">
      <c r="A181"/>
    </row>
    <row r="182" spans="1:1">
      <c r="A182"/>
    </row>
    <row r="183" spans="1:1">
      <c r="A183"/>
    </row>
    <row r="184" spans="1:1">
      <c r="A184"/>
    </row>
    <row r="185" spans="1:1">
      <c r="A185"/>
    </row>
    <row r="186" spans="1:1">
      <c r="A186"/>
    </row>
    <row r="187" spans="1:1">
      <c r="A187"/>
    </row>
    <row r="188" spans="1:1">
      <c r="A188"/>
    </row>
    <row r="189" spans="1:1">
      <c r="A189"/>
    </row>
    <row r="190" spans="1:1">
      <c r="A190"/>
    </row>
    <row r="191" spans="1:1">
      <c r="A191"/>
    </row>
    <row r="192" spans="1:1">
      <c r="A192"/>
    </row>
    <row r="193" spans="1:1">
      <c r="A193"/>
    </row>
    <row r="194" spans="1:1">
      <c r="A194"/>
    </row>
    <row r="195" spans="1:1">
      <c r="A195"/>
    </row>
    <row r="196" spans="1:1">
      <c r="A196"/>
    </row>
    <row r="197" spans="1:1">
      <c r="A197"/>
    </row>
    <row r="198" spans="1:1">
      <c r="A198"/>
    </row>
    <row r="199" spans="1:1">
      <c r="A199"/>
    </row>
    <row r="200" spans="1:1">
      <c r="A200"/>
    </row>
    <row r="201" spans="1:1">
      <c r="A201"/>
    </row>
    <row r="202" spans="1:1">
      <c r="A202"/>
    </row>
    <row r="203" spans="1:1">
      <c r="A203"/>
    </row>
    <row r="204" spans="1:1">
      <c r="A204"/>
    </row>
    <row r="205" spans="1:1">
      <c r="A205"/>
    </row>
    <row r="206" spans="1:1">
      <c r="A206"/>
    </row>
    <row r="207" spans="1:1">
      <c r="A207"/>
    </row>
    <row r="208" spans="1:1">
      <c r="A208"/>
    </row>
    <row r="209" spans="1:1">
      <c r="A209"/>
    </row>
    <row r="210" spans="1:1">
      <c r="A210"/>
    </row>
    <row r="211" spans="1:1">
      <c r="A211"/>
    </row>
    <row r="212" spans="1:1">
      <c r="A212"/>
    </row>
    <row r="213" spans="1:1">
      <c r="A213"/>
    </row>
    <row r="214" spans="1:1">
      <c r="A214"/>
    </row>
    <row r="215" spans="1:1">
      <c r="A215"/>
    </row>
    <row r="216" spans="1:1">
      <c r="A216"/>
    </row>
    <row r="217" spans="1:1">
      <c r="A217"/>
    </row>
    <row r="218" spans="1:1">
      <c r="A218"/>
    </row>
    <row r="219" spans="1:1">
      <c r="A219"/>
    </row>
    <row r="220" spans="1:1">
      <c r="A220"/>
    </row>
    <row r="221" spans="1:1">
      <c r="A221"/>
    </row>
    <row r="222" spans="1:1">
      <c r="A222"/>
    </row>
    <row r="223" spans="1:1">
      <c r="A223"/>
    </row>
    <row r="224" spans="1:1">
      <c r="A224"/>
    </row>
    <row r="225" spans="1:1">
      <c r="A225"/>
    </row>
    <row r="226" spans="1:1">
      <c r="A226"/>
    </row>
    <row r="227" spans="1:1">
      <c r="A227"/>
    </row>
    <row r="228" spans="1:1">
      <c r="A228"/>
    </row>
    <row r="229" spans="1:1">
      <c r="A229"/>
    </row>
    <row r="230" spans="1:1">
      <c r="A230"/>
    </row>
    <row r="231" spans="1:1">
      <c r="A231"/>
    </row>
    <row r="232" spans="1:1">
      <c r="A232"/>
    </row>
    <row r="233" spans="1:1">
      <c r="A233"/>
    </row>
    <row r="234" spans="1:1">
      <c r="A234"/>
    </row>
    <row r="235" spans="1:1">
      <c r="A235"/>
    </row>
    <row r="236" spans="1:1">
      <c r="A236"/>
    </row>
    <row r="237" spans="1:1">
      <c r="A237"/>
    </row>
    <row r="238" spans="1:1">
      <c r="A238"/>
    </row>
    <row r="239" spans="1:1">
      <c r="A239"/>
    </row>
    <row r="240" spans="1:1">
      <c r="A240"/>
    </row>
    <row r="241" spans="1:1">
      <c r="A241"/>
    </row>
    <row r="242" spans="1:1">
      <c r="A242"/>
    </row>
    <row r="243" spans="1:1">
      <c r="A243"/>
    </row>
    <row r="244" spans="1:1">
      <c r="A244"/>
    </row>
    <row r="245" spans="1:1">
      <c r="A245"/>
    </row>
    <row r="246" spans="1:1">
      <c r="A246"/>
    </row>
    <row r="247" spans="1:1">
      <c r="A247"/>
    </row>
    <row r="248" spans="1:1">
      <c r="A248"/>
    </row>
    <row r="249" spans="1:1">
      <c r="A249"/>
    </row>
    <row r="250" spans="1:1">
      <c r="A250"/>
    </row>
    <row r="251" spans="1:1">
      <c r="A251"/>
    </row>
    <row r="252" spans="1:1">
      <c r="A252"/>
    </row>
    <row r="253" spans="1:1">
      <c r="A253"/>
    </row>
    <row r="254" spans="1:1">
      <c r="A254"/>
    </row>
    <row r="255" spans="1:1">
      <c r="A255"/>
    </row>
    <row r="256" spans="1:1">
      <c r="A256"/>
    </row>
    <row r="257" spans="1:1">
      <c r="A257"/>
    </row>
    <row r="258" spans="1:1">
      <c r="A258"/>
    </row>
    <row r="259" spans="1:1">
      <c r="A259"/>
    </row>
    <row r="260" spans="1:1">
      <c r="A260"/>
    </row>
    <row r="261" spans="1:1">
      <c r="A261"/>
    </row>
    <row r="262" spans="1:1">
      <c r="A262"/>
    </row>
    <row r="263" spans="1:1">
      <c r="A263"/>
    </row>
    <row r="264" spans="1:1">
      <c r="A264"/>
    </row>
    <row r="265" spans="1:1">
      <c r="A265"/>
    </row>
    <row r="266" spans="1:1">
      <c r="A266"/>
    </row>
    <row r="267" spans="1:1">
      <c r="A267"/>
    </row>
    <row r="268" spans="1:1">
      <c r="A268"/>
    </row>
    <row r="269" spans="1:1">
      <c r="A269"/>
    </row>
    <row r="270" spans="1:1">
      <c r="A270"/>
    </row>
    <row r="271" spans="1:1">
      <c r="A271"/>
    </row>
    <row r="272" spans="1:1">
      <c r="A272"/>
    </row>
    <row r="273" spans="1:1">
      <c r="A273"/>
    </row>
    <row r="274" spans="1:1">
      <c r="A274"/>
    </row>
    <row r="275" spans="1:1">
      <c r="A275"/>
    </row>
    <row r="276" spans="1:1">
      <c r="A276"/>
    </row>
    <row r="277" spans="1:1">
      <c r="A277"/>
    </row>
    <row r="278" spans="1:1">
      <c r="A278"/>
    </row>
    <row r="279" spans="1:1">
      <c r="A279"/>
    </row>
    <row r="280" spans="1:1">
      <c r="A280"/>
    </row>
    <row r="281" spans="1:1">
      <c r="A281"/>
    </row>
    <row r="282" spans="1:1">
      <c r="A282"/>
    </row>
    <row r="283" spans="1:1">
      <c r="A283"/>
    </row>
    <row r="284" spans="1:1">
      <c r="A284"/>
    </row>
    <row r="285" spans="1:1">
      <c r="A285"/>
    </row>
    <row r="286" spans="1:1">
      <c r="A286"/>
    </row>
    <row r="287" spans="1:1">
      <c r="A287"/>
    </row>
    <row r="288" spans="1:1">
      <c r="A288"/>
    </row>
    <row r="289" spans="1:1">
      <c r="A289"/>
    </row>
    <row r="290" spans="1:1">
      <c r="A290"/>
    </row>
    <row r="291" spans="1:1">
      <c r="A291"/>
    </row>
    <row r="292" spans="1:1">
      <c r="A292"/>
    </row>
    <row r="293" spans="1:1">
      <c r="A293"/>
    </row>
    <row r="294" spans="1:1">
      <c r="A294"/>
    </row>
    <row r="295" spans="1:1">
      <c r="A295"/>
    </row>
    <row r="296" spans="1:1">
      <c r="A296"/>
    </row>
    <row r="297" spans="1:1">
      <c r="A297"/>
    </row>
    <row r="298" spans="1:1">
      <c r="A298"/>
    </row>
    <row r="299" spans="1:1">
      <c r="A299"/>
    </row>
    <row r="300" spans="1:1">
      <c r="A300"/>
    </row>
    <row r="301" spans="1:1">
      <c r="A301"/>
    </row>
    <row r="302" spans="1:1">
      <c r="A302"/>
    </row>
    <row r="303" spans="1:1">
      <c r="A303"/>
    </row>
    <row r="304" spans="1:1">
      <c r="A304"/>
    </row>
    <row r="305" spans="1:1">
      <c r="A305"/>
    </row>
    <row r="306" spans="1:1">
      <c r="A306"/>
    </row>
    <row r="307" spans="1:1">
      <c r="A307"/>
    </row>
    <row r="308" spans="1:1">
      <c r="A308"/>
    </row>
    <row r="309" spans="1:1">
      <c r="A309"/>
    </row>
    <row r="310" spans="1:1">
      <c r="A310"/>
    </row>
    <row r="311" spans="1:1">
      <c r="A311"/>
    </row>
    <row r="312" spans="1:1">
      <c r="A312"/>
    </row>
    <row r="313" spans="1:1">
      <c r="A313"/>
    </row>
    <row r="314" spans="1:1">
      <c r="A314"/>
    </row>
    <row r="315" spans="1:1">
      <c r="A315"/>
    </row>
    <row r="316" spans="1:1">
      <c r="A316"/>
    </row>
    <row r="317" spans="1:1">
      <c r="A317"/>
    </row>
    <row r="318" spans="1:1">
      <c r="A318"/>
    </row>
    <row r="319" spans="1:1">
      <c r="A319"/>
    </row>
    <row r="320" spans="1:1">
      <c r="A320"/>
    </row>
    <row r="321" spans="1:1">
      <c r="A321"/>
    </row>
    <row r="322" spans="1:1">
      <c r="A322"/>
    </row>
    <row r="323" spans="1:1">
      <c r="A323"/>
    </row>
    <row r="324" spans="1:1">
      <c r="A324"/>
    </row>
    <row r="325" spans="1:1">
      <c r="A325"/>
    </row>
    <row r="326" spans="1:1">
      <c r="A326"/>
    </row>
    <row r="327" spans="1:1">
      <c r="A327"/>
    </row>
    <row r="328" spans="1:1">
      <c r="A328"/>
    </row>
    <row r="329" spans="1:1">
      <c r="A329"/>
    </row>
    <row r="330" spans="1:1">
      <c r="A330"/>
    </row>
    <row r="331" spans="1:1">
      <c r="A331"/>
    </row>
    <row r="332" spans="1:1">
      <c r="A332"/>
    </row>
    <row r="333" spans="1:1">
      <c r="A333"/>
    </row>
    <row r="334" spans="1:1">
      <c r="A334"/>
    </row>
    <row r="335" spans="1:1">
      <c r="A335"/>
    </row>
    <row r="336" spans="1:1">
      <c r="A336"/>
    </row>
    <row r="337" spans="1:1">
      <c r="A337"/>
    </row>
    <row r="338" spans="1:1">
      <c r="A338"/>
    </row>
    <row r="339" spans="1:1">
      <c r="A339"/>
    </row>
    <row r="340" spans="1:1">
      <c r="A340"/>
    </row>
    <row r="341" spans="1:1">
      <c r="A341"/>
    </row>
    <row r="342" spans="1:1">
      <c r="A342"/>
    </row>
    <row r="343" spans="1:1">
      <c r="A343"/>
    </row>
    <row r="344" spans="1:1">
      <c r="A344"/>
    </row>
    <row r="345" spans="1:1">
      <c r="A345"/>
    </row>
    <row r="346" spans="1:1">
      <c r="A346"/>
    </row>
    <row r="347" spans="1:1">
      <c r="A347"/>
    </row>
    <row r="348" spans="1:1">
      <c r="A348"/>
    </row>
    <row r="349" spans="1:1">
      <c r="A349"/>
    </row>
    <row r="350" spans="1:1">
      <c r="A350"/>
    </row>
    <row r="351" spans="1:1">
      <c r="A351"/>
    </row>
    <row r="352" spans="1:1">
      <c r="A352"/>
    </row>
    <row r="353" spans="1:1">
      <c r="A353"/>
    </row>
    <row r="354" spans="1:1">
      <c r="A354"/>
    </row>
    <row r="355" spans="1:1">
      <c r="A355"/>
    </row>
    <row r="356" spans="1:1">
      <c r="A356"/>
    </row>
    <row r="357" spans="1:1">
      <c r="A357"/>
    </row>
    <row r="358" spans="1:1">
      <c r="A358"/>
    </row>
    <row r="359" spans="1:1">
      <c r="A359"/>
    </row>
    <row r="360" spans="1:1">
      <c r="A360"/>
    </row>
    <row r="361" spans="1:1">
      <c r="A361"/>
    </row>
    <row r="362" spans="1:1">
      <c r="A362"/>
    </row>
    <row r="363" spans="1:1">
      <c r="A363"/>
    </row>
    <row r="364" spans="1:1">
      <c r="A364"/>
    </row>
    <row r="365" spans="1:1">
      <c r="A365"/>
    </row>
    <row r="366" spans="1:1">
      <c r="A366"/>
    </row>
    <row r="367" spans="1:1">
      <c r="A367"/>
    </row>
    <row r="368" spans="1:1">
      <c r="A368"/>
    </row>
    <row r="369" spans="1:1">
      <c r="A369"/>
    </row>
    <row r="370" spans="1:1">
      <c r="A370"/>
    </row>
    <row r="371" spans="1:1">
      <c r="A371"/>
    </row>
    <row r="372" spans="1:1">
      <c r="A372"/>
    </row>
    <row r="373" spans="1:1">
      <c r="A373"/>
    </row>
    <row r="374" spans="1:1">
      <c r="A374"/>
    </row>
    <row r="375" spans="1:1">
      <c r="A375"/>
    </row>
    <row r="376" spans="1:1">
      <c r="A376"/>
    </row>
    <row r="377" spans="1:1">
      <c r="A377"/>
    </row>
    <row r="378" spans="1:1">
      <c r="A378"/>
    </row>
    <row r="379" spans="1:1">
      <c r="A379"/>
    </row>
    <row r="380" spans="1:1">
      <c r="A380"/>
    </row>
    <row r="381" spans="1:1">
      <c r="A381"/>
    </row>
    <row r="382" spans="1:1">
      <c r="A382"/>
    </row>
    <row r="383" spans="1:1">
      <c r="A383"/>
    </row>
    <row r="384" spans="1:1">
      <c r="A384"/>
    </row>
    <row r="385" spans="1:1">
      <c r="A385"/>
    </row>
    <row r="386" spans="1:1">
      <c r="A386"/>
    </row>
    <row r="387" spans="1:1">
      <c r="A387"/>
    </row>
    <row r="388" spans="1:1">
      <c r="A388"/>
    </row>
    <row r="389" spans="1:1">
      <c r="A389"/>
    </row>
    <row r="390" spans="1:1">
      <c r="A390"/>
    </row>
    <row r="391" spans="1:1">
      <c r="A391"/>
    </row>
    <row r="392" spans="1:1">
      <c r="A392"/>
    </row>
    <row r="393" spans="1:1">
      <c r="A393"/>
    </row>
    <row r="394" spans="1:1">
      <c r="A394"/>
    </row>
    <row r="395" spans="1:1">
      <c r="A395"/>
    </row>
    <row r="396" spans="1:1">
      <c r="A396"/>
    </row>
    <row r="397" spans="1:1">
      <c r="A397"/>
    </row>
    <row r="398" spans="1:1">
      <c r="A398"/>
    </row>
    <row r="399" spans="1:1">
      <c r="A399"/>
    </row>
    <row r="400" spans="1:1">
      <c r="A400"/>
    </row>
    <row r="401" spans="1:1">
      <c r="A401"/>
    </row>
    <row r="402" spans="1:1">
      <c r="A402"/>
    </row>
    <row r="403" spans="1:1">
      <c r="A403"/>
    </row>
    <row r="404" spans="1:1">
      <c r="A404"/>
    </row>
    <row r="405" spans="1:1">
      <c r="A405"/>
    </row>
    <row r="406" spans="1:1">
      <c r="A406"/>
    </row>
    <row r="407" spans="1:1">
      <c r="A407"/>
    </row>
    <row r="408" spans="1:1">
      <c r="A408"/>
    </row>
    <row r="409" spans="1:1">
      <c r="A409"/>
    </row>
    <row r="410" spans="1:1">
      <c r="A410"/>
    </row>
    <row r="411" spans="1:1">
      <c r="A411"/>
    </row>
    <row r="412" spans="1:1">
      <c r="A412"/>
    </row>
    <row r="413" spans="1:1">
      <c r="A413"/>
    </row>
    <row r="414" spans="1:1">
      <c r="A414"/>
    </row>
    <row r="415" spans="1:1">
      <c r="A415"/>
    </row>
    <row r="416" spans="1:1">
      <c r="A416"/>
    </row>
    <row r="417" spans="1:1">
      <c r="A417"/>
    </row>
    <row r="418" spans="1:1">
      <c r="A418"/>
    </row>
    <row r="419" spans="1:1">
      <c r="A419"/>
    </row>
    <row r="420" spans="1:1">
      <c r="A420"/>
    </row>
    <row r="421" spans="1:1">
      <c r="A421"/>
    </row>
    <row r="422" spans="1:1">
      <c r="A422"/>
    </row>
    <row r="423" spans="1:1">
      <c r="A423"/>
    </row>
    <row r="424" spans="1:1">
      <c r="A424"/>
    </row>
    <row r="425" spans="1:1">
      <c r="A425"/>
    </row>
    <row r="426" spans="1:1">
      <c r="A426"/>
    </row>
    <row r="427" spans="1:1">
      <c r="A427"/>
    </row>
    <row r="428" spans="1:1">
      <c r="A428"/>
    </row>
    <row r="429" spans="1:1">
      <c r="A429"/>
    </row>
    <row r="430" spans="1:1">
      <c r="A430"/>
    </row>
    <row r="431" spans="1:1">
      <c r="A431"/>
    </row>
    <row r="432" spans="1:1">
      <c r="A432"/>
    </row>
    <row r="433" spans="1:1">
      <c r="A433"/>
    </row>
    <row r="434" spans="1:1">
      <c r="A434"/>
    </row>
    <row r="435" spans="1:1">
      <c r="A435"/>
    </row>
    <row r="436" spans="1:1">
      <c r="A436"/>
    </row>
    <row r="437" spans="1:1">
      <c r="A437"/>
    </row>
    <row r="438" spans="1:1">
      <c r="A438"/>
    </row>
    <row r="439" spans="1:1">
      <c r="A439"/>
    </row>
    <row r="440" spans="1:1">
      <c r="A440"/>
    </row>
    <row r="441" spans="1:1">
      <c r="A441"/>
    </row>
    <row r="442" spans="1:1">
      <c r="A442"/>
    </row>
    <row r="443" spans="1:1">
      <c r="A443"/>
    </row>
    <row r="444" spans="1:1">
      <c r="A444"/>
    </row>
    <row r="445" spans="1:1">
      <c r="A445"/>
    </row>
    <row r="446" spans="1:1">
      <c r="A446"/>
    </row>
    <row r="447" spans="1:1">
      <c r="A447"/>
    </row>
    <row r="448" spans="1:1">
      <c r="A448"/>
    </row>
    <row r="449" spans="1:1">
      <c r="A449"/>
    </row>
    <row r="450" spans="1:1">
      <c r="A450"/>
    </row>
    <row r="451" spans="1:1">
      <c r="A451"/>
    </row>
    <row r="452" spans="1:1">
      <c r="A452"/>
    </row>
    <row r="453" spans="1:1">
      <c r="A453"/>
    </row>
    <row r="454" spans="1:1">
      <c r="A454"/>
    </row>
    <row r="455" spans="1:1">
      <c r="A455"/>
    </row>
    <row r="456" spans="1:1">
      <c r="A456"/>
    </row>
    <row r="457" spans="1:1">
      <c r="A457"/>
    </row>
    <row r="458" spans="1:1">
      <c r="A458"/>
    </row>
    <row r="459" spans="1:1">
      <c r="A459"/>
    </row>
    <row r="460" spans="1:1">
      <c r="A460"/>
    </row>
    <row r="461" spans="1:1">
      <c r="A461"/>
    </row>
    <row r="462" spans="1:1">
      <c r="A462"/>
    </row>
    <row r="463" spans="1:1">
      <c r="A463"/>
    </row>
    <row r="464" spans="1:1">
      <c r="A464"/>
    </row>
    <row r="465" spans="1:1">
      <c r="A465"/>
    </row>
    <row r="466" spans="1:1">
      <c r="A466"/>
    </row>
    <row r="467" spans="1:1">
      <c r="A467"/>
    </row>
    <row r="468" spans="1:1">
      <c r="A468"/>
    </row>
    <row r="469" spans="1:1">
      <c r="A469"/>
    </row>
    <row r="470" spans="1:1">
      <c r="A470"/>
    </row>
    <row r="471" spans="1:1">
      <c r="A471"/>
    </row>
    <row r="472" spans="1:1">
      <c r="A472"/>
    </row>
    <row r="473" spans="1:1">
      <c r="A473"/>
    </row>
    <row r="474" spans="1:1">
      <c r="A474"/>
    </row>
    <row r="475" spans="1:1">
      <c r="A475"/>
    </row>
    <row r="476" spans="1:1">
      <c r="A476"/>
    </row>
    <row r="477" spans="1:1">
      <c r="A477"/>
    </row>
    <row r="478" spans="1:1">
      <c r="A478"/>
    </row>
    <row r="479" spans="1:1">
      <c r="A479"/>
    </row>
    <row r="480" spans="1:1">
      <c r="A480"/>
    </row>
    <row r="481" spans="1:1">
      <c r="A481"/>
    </row>
    <row r="482" spans="1:1">
      <c r="A482"/>
    </row>
    <row r="483" spans="1:1">
      <c r="A483"/>
    </row>
    <row r="484" spans="1:1">
      <c r="A484"/>
    </row>
    <row r="485" spans="1:1">
      <c r="A485"/>
    </row>
    <row r="486" spans="1:1">
      <c r="A486"/>
    </row>
    <row r="487" spans="1:1">
      <c r="A487"/>
    </row>
    <row r="488" spans="1:1">
      <c r="A488"/>
    </row>
    <row r="489" spans="1:1">
      <c r="A489"/>
    </row>
    <row r="490" spans="1:1">
      <c r="A490"/>
    </row>
    <row r="491" spans="1:1">
      <c r="A491"/>
    </row>
    <row r="492" spans="1:1">
      <c r="A492"/>
    </row>
    <row r="493" spans="1:1">
      <c r="A493"/>
    </row>
    <row r="494" spans="1:1">
      <c r="A494"/>
    </row>
    <row r="495" spans="1:1">
      <c r="A495"/>
    </row>
    <row r="496" spans="1:1">
      <c r="A496"/>
    </row>
    <row r="497" spans="1:1">
      <c r="A497"/>
    </row>
    <row r="498" spans="1:1">
      <c r="A498"/>
    </row>
    <row r="499" spans="1:1">
      <c r="A499"/>
    </row>
    <row r="500" spans="1:1">
      <c r="A500"/>
    </row>
    <row r="501" spans="1:1">
      <c r="A501"/>
    </row>
    <row r="502" spans="1:1">
      <c r="A502"/>
    </row>
    <row r="503" spans="1:1">
      <c r="A503"/>
    </row>
    <row r="504" spans="1:1">
      <c r="A504"/>
    </row>
    <row r="505" spans="1:1">
      <c r="A505"/>
    </row>
    <row r="506" spans="1:1">
      <c r="A506"/>
    </row>
    <row r="507" spans="1:1">
      <c r="A507"/>
    </row>
    <row r="508" spans="1:1">
      <c r="A508"/>
    </row>
    <row r="509" spans="1:1">
      <c r="A509"/>
    </row>
    <row r="510" spans="1:1">
      <c r="A510"/>
    </row>
    <row r="511" spans="1:1">
      <c r="A511"/>
    </row>
    <row r="512" spans="1:1">
      <c r="A512"/>
    </row>
    <row r="513" spans="1:1">
      <c r="A513"/>
    </row>
    <row r="514" spans="1:1">
      <c r="A514"/>
    </row>
    <row r="515" spans="1:1">
      <c r="A515"/>
    </row>
    <row r="516" spans="1:1">
      <c r="A516"/>
    </row>
    <row r="517" spans="1:1">
      <c r="A517"/>
    </row>
    <row r="518" spans="1:1">
      <c r="A518"/>
    </row>
    <row r="519" spans="1:1">
      <c r="A519"/>
    </row>
    <row r="520" spans="1:1">
      <c r="A520"/>
    </row>
    <row r="521" spans="1:1">
      <c r="A521"/>
    </row>
    <row r="522" spans="1:1">
      <c r="A522"/>
    </row>
    <row r="523" spans="1:1">
      <c r="A523"/>
    </row>
    <row r="524" spans="1:1">
      <c r="A524"/>
    </row>
    <row r="525" spans="1:1">
      <c r="A525"/>
    </row>
    <row r="526" spans="1:1">
      <c r="A526"/>
    </row>
    <row r="527" spans="1:1">
      <c r="A527"/>
    </row>
    <row r="528" spans="1:1">
      <c r="A528"/>
    </row>
    <row r="529" spans="1:1">
      <c r="A529"/>
    </row>
    <row r="530" spans="1:1">
      <c r="A530"/>
    </row>
    <row r="531" spans="1:1">
      <c r="A531"/>
    </row>
    <row r="532" spans="1:1">
      <c r="A532"/>
    </row>
    <row r="533" spans="1:1">
      <c r="A533"/>
    </row>
    <row r="534" spans="1:1">
      <c r="A534"/>
    </row>
    <row r="535" spans="1:1">
      <c r="A535"/>
    </row>
    <row r="536" spans="1:1">
      <c r="A536"/>
    </row>
    <row r="537" spans="1:1">
      <c r="A537"/>
    </row>
    <row r="538" spans="1:1">
      <c r="A538"/>
    </row>
    <row r="539" spans="1:1">
      <c r="A539"/>
    </row>
    <row r="540" spans="1:1">
      <c r="A540"/>
    </row>
    <row r="541" spans="1:1">
      <c r="A541"/>
    </row>
    <row r="542" spans="1:1">
      <c r="A542"/>
    </row>
    <row r="543" spans="1:1">
      <c r="A543"/>
    </row>
    <row r="544" spans="1:1">
      <c r="A544"/>
    </row>
    <row r="545" spans="1:1">
      <c r="A545"/>
    </row>
    <row r="546" spans="1:1">
      <c r="A546"/>
    </row>
    <row r="547" spans="1:1">
      <c r="A547"/>
    </row>
    <row r="548" spans="1:1">
      <c r="A548"/>
    </row>
    <row r="549" spans="1:1">
      <c r="A549"/>
    </row>
    <row r="550" spans="1:1">
      <c r="A550"/>
    </row>
    <row r="551" spans="1:1">
      <c r="A551"/>
    </row>
    <row r="552" spans="1:1">
      <c r="A552"/>
    </row>
    <row r="553" spans="1:1">
      <c r="A553"/>
    </row>
    <row r="554" spans="1:1">
      <c r="A554"/>
    </row>
    <row r="555" spans="1:1">
      <c r="A555"/>
    </row>
    <row r="556" spans="1:1">
      <c r="A556"/>
    </row>
    <row r="557" spans="1:1">
      <c r="A557"/>
    </row>
    <row r="558" spans="1:1">
      <c r="A558"/>
    </row>
    <row r="559" spans="1:1">
      <c r="A559"/>
    </row>
    <row r="560" spans="1:1">
      <c r="A560"/>
    </row>
    <row r="561" spans="1:1">
      <c r="A561"/>
    </row>
    <row r="562" spans="1:1">
      <c r="A562"/>
    </row>
    <row r="563" spans="1:1">
      <c r="A563"/>
    </row>
    <row r="564" spans="1:1">
      <c r="A564"/>
    </row>
    <row r="565" spans="1:1">
      <c r="A565"/>
    </row>
    <row r="566" spans="1:1">
      <c r="A566"/>
    </row>
    <row r="567" spans="1:1">
      <c r="A567"/>
    </row>
    <row r="568" spans="1:1">
      <c r="A568"/>
    </row>
    <row r="569" spans="1:1">
      <c r="A569"/>
    </row>
    <row r="570" spans="1:1">
      <c r="A570"/>
    </row>
    <row r="571" spans="1:1">
      <c r="A571"/>
    </row>
    <row r="572" spans="1:1">
      <c r="A572"/>
    </row>
    <row r="573" spans="1:1">
      <c r="A573"/>
    </row>
    <row r="574" spans="1:1">
      <c r="A574"/>
    </row>
    <row r="575" spans="1:1">
      <c r="A575"/>
    </row>
    <row r="576" spans="1:1">
      <c r="A576"/>
    </row>
    <row r="577" spans="1:1">
      <c r="A577"/>
    </row>
    <row r="578" spans="1:1">
      <c r="A578"/>
    </row>
    <row r="579" spans="1:1">
      <c r="A579"/>
    </row>
    <row r="580" spans="1:1">
      <c r="A580"/>
    </row>
    <row r="581" spans="1:1">
      <c r="A581"/>
    </row>
    <row r="582" spans="1:1">
      <c r="A582"/>
    </row>
    <row r="583" spans="1:1">
      <c r="A583"/>
    </row>
    <row r="584" spans="1:1">
      <c r="A584"/>
    </row>
    <row r="585" spans="1:1">
      <c r="A585"/>
    </row>
    <row r="586" spans="1:1">
      <c r="A586"/>
    </row>
    <row r="587" spans="1:1">
      <c r="A587"/>
    </row>
    <row r="588" spans="1:1">
      <c r="A588"/>
    </row>
    <row r="589" spans="1:1">
      <c r="A589"/>
    </row>
    <row r="590" spans="1:1">
      <c r="A590"/>
    </row>
    <row r="591" spans="1:1">
      <c r="A591"/>
    </row>
    <row r="592" spans="1:1">
      <c r="A592"/>
    </row>
    <row r="593" spans="1:1">
      <c r="A593"/>
    </row>
    <row r="594" spans="1:1">
      <c r="A594"/>
    </row>
    <row r="595" spans="1:1">
      <c r="A595"/>
    </row>
    <row r="596" spans="1:1">
      <c r="A596"/>
    </row>
    <row r="597" spans="1:1">
      <c r="A597"/>
    </row>
    <row r="598" spans="1:1">
      <c r="A598"/>
    </row>
    <row r="599" spans="1:1">
      <c r="A599"/>
    </row>
    <row r="600" spans="1:1">
      <c r="A600"/>
    </row>
    <row r="601" spans="1:1">
      <c r="A601"/>
    </row>
    <row r="602" spans="1:1">
      <c r="A602"/>
    </row>
    <row r="603" spans="1:1">
      <c r="A603"/>
    </row>
    <row r="604" spans="1:1">
      <c r="A604"/>
    </row>
    <row r="605" spans="1:1">
      <c r="A605"/>
    </row>
    <row r="606" spans="1:1">
      <c r="A606"/>
    </row>
    <row r="607" spans="1:1">
      <c r="A607"/>
    </row>
    <row r="608" spans="1:1">
      <c r="A608"/>
    </row>
    <row r="609" spans="1:1">
      <c r="A609"/>
    </row>
    <row r="610" spans="1:1">
      <c r="A610"/>
    </row>
    <row r="611" spans="1:1">
      <c r="A611"/>
    </row>
    <row r="612" spans="1:1">
      <c r="A612"/>
    </row>
    <row r="613" spans="1:1">
      <c r="A613"/>
    </row>
    <row r="614" spans="1:1">
      <c r="A614"/>
    </row>
    <row r="615" spans="1:1">
      <c r="A615"/>
    </row>
    <row r="616" spans="1:1">
      <c r="A616"/>
    </row>
    <row r="617" spans="1:1">
      <c r="A617"/>
    </row>
    <row r="618" spans="1:1">
      <c r="A618"/>
    </row>
    <row r="619" spans="1:1">
      <c r="A619"/>
    </row>
    <row r="620" spans="1:1">
      <c r="A620"/>
    </row>
    <row r="621" spans="1:1">
      <c r="A621"/>
    </row>
    <row r="622" spans="1:1">
      <c r="A622"/>
    </row>
    <row r="623" spans="1:1">
      <c r="A623"/>
    </row>
    <row r="624" spans="1:1">
      <c r="A624"/>
    </row>
    <row r="625" spans="1:1">
      <c r="A625"/>
    </row>
    <row r="626" spans="1:1">
      <c r="A626"/>
    </row>
    <row r="627" spans="1:1">
      <c r="A627"/>
    </row>
    <row r="628" spans="1:1">
      <c r="A628"/>
    </row>
    <row r="629" spans="1:1">
      <c r="A629"/>
    </row>
    <row r="630" spans="1:1">
      <c r="A630"/>
    </row>
    <row r="631" spans="1:1">
      <c r="A631"/>
    </row>
    <row r="632" spans="1:1">
      <c r="A632"/>
    </row>
    <row r="633" spans="1:1">
      <c r="A633"/>
    </row>
    <row r="634" spans="1:1">
      <c r="A634"/>
    </row>
    <row r="635" spans="1:1">
      <c r="A635"/>
    </row>
    <row r="636" spans="1:1">
      <c r="A636"/>
    </row>
    <row r="637" spans="1:1">
      <c r="A637"/>
    </row>
    <row r="638" spans="1:1">
      <c r="A638"/>
    </row>
    <row r="639" spans="1:1">
      <c r="A639"/>
    </row>
    <row r="640" spans="1:1">
      <c r="A640"/>
    </row>
    <row r="641" spans="1:1">
      <c r="A641"/>
    </row>
    <row r="642" spans="1:1">
      <c r="A642"/>
    </row>
    <row r="643" spans="1:1">
      <c r="A643"/>
    </row>
    <row r="644" spans="1:1">
      <c r="A644"/>
    </row>
    <row r="645" spans="1:1">
      <c r="A645"/>
    </row>
    <row r="646" spans="1:1">
      <c r="A646"/>
    </row>
    <row r="647" spans="1:1">
      <c r="A647"/>
    </row>
    <row r="648" spans="1:1">
      <c r="A648"/>
    </row>
    <row r="649" spans="1:1">
      <c r="A649"/>
    </row>
    <row r="650" spans="1:1">
      <c r="A650"/>
    </row>
    <row r="651" spans="1:1">
      <c r="A651"/>
    </row>
    <row r="652" spans="1:1">
      <c r="A652"/>
    </row>
    <row r="653" spans="1:1">
      <c r="A653"/>
    </row>
    <row r="654" spans="1:1">
      <c r="A654"/>
    </row>
    <row r="655" spans="1:1">
      <c r="A655"/>
    </row>
    <row r="656" spans="1:1">
      <c r="A656"/>
    </row>
    <row r="657" spans="1:1">
      <c r="A657"/>
    </row>
    <row r="658" spans="1:1">
      <c r="A658"/>
    </row>
    <row r="659" spans="1:1">
      <c r="A659"/>
    </row>
    <row r="660" spans="1:1">
      <c r="A660"/>
    </row>
    <row r="661" spans="1:1">
      <c r="A661"/>
    </row>
    <row r="662" spans="1:1">
      <c r="A662"/>
    </row>
    <row r="663" spans="1:1">
      <c r="A663"/>
    </row>
    <row r="664" spans="1:1">
      <c r="A664"/>
    </row>
    <row r="665" spans="1:1">
      <c r="A665"/>
    </row>
    <row r="666" spans="1:1">
      <c r="A666"/>
    </row>
    <row r="667" spans="1:1">
      <c r="A667"/>
    </row>
    <row r="668" spans="1:1">
      <c r="A668"/>
    </row>
    <row r="669" spans="1:1">
      <c r="A669"/>
    </row>
    <row r="670" spans="1:1">
      <c r="A670"/>
    </row>
    <row r="671" spans="1:1">
      <c r="A671"/>
    </row>
    <row r="672" spans="1:1">
      <c r="A672"/>
    </row>
    <row r="673" spans="1:1">
      <c r="A673"/>
    </row>
    <row r="674" spans="1:1">
      <c r="A674"/>
    </row>
    <row r="675" spans="1:1">
      <c r="A675"/>
    </row>
    <row r="676" spans="1:1">
      <c r="A676"/>
    </row>
    <row r="677" spans="1:1">
      <c r="A677"/>
    </row>
    <row r="678" spans="1:1">
      <c r="A678"/>
    </row>
    <row r="679" spans="1:1">
      <c r="A679"/>
    </row>
    <row r="680" spans="1:1">
      <c r="A680"/>
    </row>
    <row r="681" spans="1:1">
      <c r="A681"/>
    </row>
    <row r="682" spans="1:1">
      <c r="A682"/>
    </row>
    <row r="683" spans="1:1">
      <c r="A683"/>
    </row>
    <row r="684" spans="1:1">
      <c r="A684"/>
    </row>
    <row r="685" spans="1:1">
      <c r="A685"/>
    </row>
    <row r="686" spans="1:1">
      <c r="A686"/>
    </row>
    <row r="687" spans="1:1">
      <c r="A687"/>
    </row>
    <row r="688" spans="1:1">
      <c r="A688"/>
    </row>
    <row r="689" spans="1:1">
      <c r="A689"/>
    </row>
    <row r="690" spans="1:1">
      <c r="A690"/>
    </row>
    <row r="691" spans="1:1">
      <c r="A691"/>
    </row>
    <row r="692" spans="1:1">
      <c r="A692"/>
    </row>
    <row r="693" spans="1:1">
      <c r="A693"/>
    </row>
    <row r="694" spans="1:1">
      <c r="A694"/>
    </row>
    <row r="695" spans="1:1">
      <c r="A695"/>
    </row>
    <row r="696" spans="1:1">
      <c r="A696"/>
    </row>
    <row r="697" spans="1:1">
      <c r="A697"/>
    </row>
    <row r="698" spans="1:1">
      <c r="A698"/>
    </row>
    <row r="699" spans="1:1">
      <c r="A699"/>
    </row>
    <row r="700" spans="1:1">
      <c r="A700"/>
    </row>
    <row r="701" spans="1:1">
      <c r="A701"/>
    </row>
    <row r="702" spans="1:1">
      <c r="A702"/>
    </row>
    <row r="703" spans="1:1">
      <c r="A703"/>
    </row>
    <row r="704" spans="1:1">
      <c r="A704"/>
    </row>
    <row r="705" spans="1:1">
      <c r="A705"/>
    </row>
    <row r="706" spans="1:1">
      <c r="A706"/>
    </row>
    <row r="707" spans="1:1">
      <c r="A707"/>
    </row>
    <row r="708" spans="1:1">
      <c r="A708"/>
    </row>
    <row r="709" spans="1:1">
      <c r="A709"/>
    </row>
    <row r="710" spans="1:1">
      <c r="A710"/>
    </row>
    <row r="711" spans="1:1">
      <c r="A711"/>
    </row>
    <row r="712" spans="1:1">
      <c r="A712"/>
    </row>
    <row r="713" spans="1:1">
      <c r="A713"/>
    </row>
    <row r="714" spans="1:1">
      <c r="A714"/>
    </row>
    <row r="715" spans="1:1">
      <c r="A715"/>
    </row>
    <row r="716" spans="1:1">
      <c r="A716"/>
    </row>
    <row r="717" spans="1:1">
      <c r="A717"/>
    </row>
    <row r="718" spans="1:1">
      <c r="A718"/>
    </row>
    <row r="719" spans="1:1">
      <c r="A719"/>
    </row>
    <row r="720" spans="1:1">
      <c r="A720"/>
    </row>
    <row r="721" spans="1:1">
      <c r="A721"/>
    </row>
    <row r="722" spans="1:1">
      <c r="A722"/>
    </row>
    <row r="723" spans="1:1">
      <c r="A723"/>
    </row>
    <row r="724" spans="1:1">
      <c r="A724"/>
    </row>
    <row r="725" spans="1:1">
      <c r="A725"/>
    </row>
    <row r="726" spans="1:1">
      <c r="A726"/>
    </row>
    <row r="727" spans="1:1">
      <c r="A727"/>
    </row>
    <row r="728" spans="1:1">
      <c r="A728"/>
    </row>
    <row r="729" spans="1:1">
      <c r="A729"/>
    </row>
    <row r="730" spans="1:1">
      <c r="A730"/>
    </row>
    <row r="731" spans="1:1">
      <c r="A731"/>
    </row>
    <row r="732" spans="1:1">
      <c r="A732"/>
    </row>
    <row r="733" spans="1:1">
      <c r="A733"/>
    </row>
    <row r="734" spans="1:1">
      <c r="A734"/>
    </row>
    <row r="735" spans="1:1">
      <c r="A735"/>
    </row>
    <row r="736" spans="1:1">
      <c r="A736"/>
    </row>
    <row r="737" spans="1:1">
      <c r="A737"/>
    </row>
    <row r="738" spans="1:1">
      <c r="A738"/>
    </row>
    <row r="739" spans="1:1">
      <c r="A739"/>
    </row>
    <row r="740" spans="1:1">
      <c r="A740"/>
    </row>
    <row r="741" spans="1:1">
      <c r="A741"/>
    </row>
    <row r="742" spans="1:1">
      <c r="A742"/>
    </row>
    <row r="743" spans="1:1">
      <c r="A743"/>
    </row>
    <row r="744" spans="1:1">
      <c r="A744"/>
    </row>
    <row r="745" spans="1:1">
      <c r="A745"/>
    </row>
    <row r="746" spans="1:1">
      <c r="A746"/>
    </row>
    <row r="747" spans="1:1">
      <c r="A747"/>
    </row>
    <row r="748" spans="1:1">
      <c r="A748"/>
    </row>
    <row r="749" spans="1:1">
      <c r="A749"/>
    </row>
    <row r="750" spans="1:1">
      <c r="A750"/>
    </row>
    <row r="751" spans="1:1">
      <c r="A751"/>
    </row>
    <row r="752" spans="1:1">
      <c r="A752"/>
    </row>
    <row r="753" spans="1:1">
      <c r="A753"/>
    </row>
    <row r="754" spans="1:1">
      <c r="A754"/>
    </row>
    <row r="755" spans="1:1">
      <c r="A755"/>
    </row>
    <row r="756" spans="1:1">
      <c r="A756"/>
    </row>
    <row r="757" spans="1:1">
      <c r="A757"/>
    </row>
    <row r="758" spans="1:1">
      <c r="A758"/>
    </row>
    <row r="759" spans="1:1">
      <c r="A759"/>
    </row>
    <row r="760" spans="1:1">
      <c r="A760"/>
    </row>
    <row r="761" spans="1:1">
      <c r="A761"/>
    </row>
    <row r="762" spans="1:1">
      <c r="A762"/>
    </row>
    <row r="763" spans="1:1">
      <c r="A763"/>
    </row>
    <row r="764" spans="1:1">
      <c r="A764"/>
    </row>
    <row r="765" spans="1:1">
      <c r="A765"/>
    </row>
    <row r="766" spans="1:1">
      <c r="A766"/>
    </row>
    <row r="767" spans="1:1">
      <c r="A767"/>
    </row>
    <row r="768" spans="1:1">
      <c r="A768"/>
    </row>
    <row r="769" spans="1:1">
      <c r="A769"/>
    </row>
    <row r="770" spans="1:1">
      <c r="A770"/>
    </row>
    <row r="771" spans="1:1">
      <c r="A771"/>
    </row>
    <row r="772" spans="1:1">
      <c r="A772"/>
    </row>
    <row r="773" spans="1:1">
      <c r="A773"/>
    </row>
    <row r="774" spans="1:1">
      <c r="A774"/>
    </row>
    <row r="775" spans="1:1">
      <c r="A775"/>
    </row>
    <row r="776" spans="1:1">
      <c r="A776"/>
    </row>
    <row r="777" spans="1:1">
      <c r="A777"/>
    </row>
    <row r="778" spans="1:1">
      <c r="A778"/>
    </row>
    <row r="779" spans="1:1">
      <c r="A779"/>
    </row>
    <row r="780" spans="1:1">
      <c r="A780"/>
    </row>
    <row r="781" spans="1:1">
      <c r="A781"/>
    </row>
    <row r="782" spans="1:1">
      <c r="A782"/>
    </row>
    <row r="783" spans="1:1">
      <c r="A783"/>
    </row>
    <row r="784" spans="1:1">
      <c r="A784"/>
    </row>
    <row r="785" spans="1:1">
      <c r="A785"/>
    </row>
    <row r="786" spans="1:1">
      <c r="A786"/>
    </row>
    <row r="787" spans="1:1">
      <c r="A787"/>
    </row>
    <row r="788" spans="1:1">
      <c r="A788"/>
    </row>
    <row r="789" spans="1:1">
      <c r="A789"/>
    </row>
    <row r="790" spans="1:1">
      <c r="A790"/>
    </row>
    <row r="791" spans="1:1">
      <c r="A791"/>
    </row>
    <row r="792" spans="1:1">
      <c r="A792"/>
    </row>
    <row r="793" spans="1:1">
      <c r="A793"/>
    </row>
    <row r="794" spans="1:1">
      <c r="A794"/>
    </row>
    <row r="795" spans="1:1">
      <c r="A795"/>
    </row>
    <row r="796" spans="1:1">
      <c r="A796"/>
    </row>
    <row r="797" spans="1:1">
      <c r="A797"/>
    </row>
    <row r="798" spans="1:1">
      <c r="A798"/>
    </row>
    <row r="799" spans="1:1">
      <c r="A799"/>
    </row>
    <row r="800" spans="1:1">
      <c r="A800"/>
    </row>
    <row r="801" spans="1:1">
      <c r="A801"/>
    </row>
    <row r="802" spans="1:1">
      <c r="A802"/>
    </row>
    <row r="803" spans="1:1">
      <c r="A803"/>
    </row>
    <row r="804" spans="1:1">
      <c r="A804"/>
    </row>
    <row r="805" spans="1:1">
      <c r="A805"/>
    </row>
    <row r="806" spans="1:1">
      <c r="A806"/>
    </row>
    <row r="807" spans="1:1">
      <c r="A807"/>
    </row>
    <row r="808" spans="1:1">
      <c r="A808"/>
    </row>
    <row r="809" spans="1:1">
      <c r="A809"/>
    </row>
    <row r="810" spans="1:1">
      <c r="A810"/>
    </row>
    <row r="811" spans="1:1">
      <c r="A811"/>
    </row>
    <row r="812" spans="1:1">
      <c r="A812"/>
    </row>
    <row r="813" spans="1:1">
      <c r="A813"/>
    </row>
    <row r="814" spans="1:1">
      <c r="A814"/>
    </row>
    <row r="815" spans="1:1">
      <c r="A815"/>
    </row>
    <row r="816" spans="1:1">
      <c r="A816"/>
    </row>
    <row r="817" spans="1:1">
      <c r="A817"/>
    </row>
    <row r="818" spans="1:1">
      <c r="A818"/>
    </row>
    <row r="819" spans="1:1">
      <c r="A819"/>
    </row>
    <row r="820" spans="1:1">
      <c r="A820"/>
    </row>
    <row r="821" spans="1:1">
      <c r="A821"/>
    </row>
    <row r="822" spans="1:1">
      <c r="A822"/>
    </row>
    <row r="823" spans="1:1">
      <c r="A823"/>
    </row>
    <row r="824" spans="1:1">
      <c r="A824"/>
    </row>
    <row r="825" spans="1:1">
      <c r="A825"/>
    </row>
    <row r="826" spans="1:1">
      <c r="A826"/>
    </row>
    <row r="827" spans="1:1">
      <c r="A827"/>
    </row>
    <row r="828" spans="1:1">
      <c r="A828"/>
    </row>
    <row r="829" spans="1:1">
      <c r="A829"/>
    </row>
    <row r="830" spans="1:1">
      <c r="A830"/>
    </row>
    <row r="831" spans="1:1">
      <c r="A831"/>
    </row>
    <row r="832" spans="1:1">
      <c r="A832"/>
    </row>
    <row r="833" spans="1:1">
      <c r="A833"/>
    </row>
    <row r="834" spans="1:1">
      <c r="A834"/>
    </row>
    <row r="835" spans="1:1">
      <c r="A835"/>
    </row>
    <row r="836" spans="1:1">
      <c r="A836"/>
    </row>
    <row r="837" spans="1:1">
      <c r="A837"/>
    </row>
    <row r="838" spans="1:1">
      <c r="A838"/>
    </row>
    <row r="839" spans="1:1">
      <c r="A839"/>
    </row>
    <row r="840" spans="1:1">
      <c r="A840"/>
    </row>
    <row r="841" spans="1:1">
      <c r="A841"/>
    </row>
    <row r="842" spans="1:1">
      <c r="A842"/>
    </row>
    <row r="843" spans="1:1">
      <c r="A843"/>
    </row>
    <row r="844" spans="1:1">
      <c r="A844"/>
    </row>
    <row r="845" spans="1:1">
      <c r="A845"/>
    </row>
    <row r="846" spans="1:1">
      <c r="A846"/>
    </row>
    <row r="847" spans="1:1">
      <c r="A847"/>
    </row>
    <row r="848" spans="1:1">
      <c r="A848"/>
    </row>
    <row r="849" spans="1:1">
      <c r="A849"/>
    </row>
    <row r="850" spans="1:1">
      <c r="A850"/>
    </row>
    <row r="851" spans="1:1">
      <c r="A851"/>
    </row>
    <row r="852" spans="1:1">
      <c r="A852"/>
    </row>
    <row r="853" spans="1:1">
      <c r="A853"/>
    </row>
    <row r="854" spans="1:1">
      <c r="A854"/>
    </row>
    <row r="855" spans="1:1">
      <c r="A855"/>
    </row>
    <row r="856" spans="1:1">
      <c r="A856"/>
    </row>
    <row r="857" spans="1:1">
      <c r="A857"/>
    </row>
    <row r="858" spans="1:1">
      <c r="A858"/>
    </row>
    <row r="859" spans="1:1">
      <c r="A859"/>
    </row>
    <row r="860" spans="1:1">
      <c r="A860"/>
    </row>
    <row r="861" spans="1:1">
      <c r="A861"/>
    </row>
    <row r="862" spans="1:1">
      <c r="A862"/>
    </row>
    <row r="863" spans="1:1">
      <c r="A863"/>
    </row>
    <row r="864" spans="1:1">
      <c r="A864"/>
    </row>
    <row r="865" spans="1:1">
      <c r="A865"/>
    </row>
    <row r="866" spans="1:1">
      <c r="A866"/>
    </row>
    <row r="867" spans="1:1">
      <c r="A867"/>
    </row>
    <row r="868" spans="1:1">
      <c r="A868"/>
    </row>
    <row r="869" spans="1:1">
      <c r="A869"/>
    </row>
    <row r="870" spans="1:1">
      <c r="A870"/>
    </row>
    <row r="871" spans="1:1">
      <c r="A871"/>
    </row>
    <row r="872" spans="1:1">
      <c r="A872"/>
    </row>
    <row r="873" spans="1:1">
      <c r="A873"/>
    </row>
    <row r="874" spans="1:1">
      <c r="A874"/>
    </row>
    <row r="875" spans="1:1">
      <c r="A875"/>
    </row>
    <row r="876" spans="1:1">
      <c r="A876"/>
    </row>
    <row r="877" spans="1:1">
      <c r="A877"/>
    </row>
    <row r="878" spans="1:1">
      <c r="A878"/>
    </row>
    <row r="879" spans="1:1">
      <c r="A879"/>
    </row>
    <row r="880" spans="1:1">
      <c r="A880"/>
    </row>
    <row r="881" spans="1:1">
      <c r="A881"/>
    </row>
    <row r="882" spans="1:1">
      <c r="A882"/>
    </row>
    <row r="883" spans="1:1">
      <c r="A883"/>
    </row>
    <row r="884" spans="1:1">
      <c r="A884"/>
    </row>
    <row r="885" spans="1:1">
      <c r="A885"/>
    </row>
    <row r="886" spans="1:1">
      <c r="A886"/>
    </row>
    <row r="887" spans="1:1">
      <c r="A887"/>
    </row>
    <row r="888" spans="1:1">
      <c r="A888"/>
    </row>
    <row r="889" spans="1:1">
      <c r="A889"/>
    </row>
    <row r="890" spans="1:1">
      <c r="A890"/>
    </row>
    <row r="891" spans="1:1">
      <c r="A891"/>
    </row>
    <row r="892" spans="1:1">
      <c r="A892"/>
    </row>
    <row r="893" spans="1:1">
      <c r="A893"/>
    </row>
    <row r="894" spans="1:1">
      <c r="A894"/>
    </row>
    <row r="895" spans="1:1">
      <c r="A895"/>
    </row>
    <row r="896" spans="1:1">
      <c r="A896"/>
    </row>
    <row r="897" spans="1:1">
      <c r="A897"/>
    </row>
    <row r="898" spans="1:1">
      <c r="A898"/>
    </row>
    <row r="899" spans="1:1">
      <c r="A899"/>
    </row>
    <row r="900" spans="1:1">
      <c r="A900"/>
    </row>
    <row r="901" spans="1:1">
      <c r="A901"/>
    </row>
    <row r="902" spans="1:1">
      <c r="A902"/>
    </row>
    <row r="903" spans="1:1">
      <c r="A903"/>
    </row>
    <row r="904" spans="1:1">
      <c r="A904"/>
    </row>
    <row r="905" spans="1:1">
      <c r="A905"/>
    </row>
    <row r="906" spans="1:1">
      <c r="A906"/>
    </row>
    <row r="907" spans="1:1">
      <c r="A907"/>
    </row>
    <row r="908" spans="1:1">
      <c r="A908"/>
    </row>
    <row r="909" spans="1:1">
      <c r="A909"/>
    </row>
    <row r="910" spans="1:1">
      <c r="A910"/>
    </row>
    <row r="911" spans="1:1">
      <c r="A911"/>
    </row>
    <row r="912" spans="1:1">
      <c r="A912"/>
    </row>
    <row r="913" spans="1:1">
      <c r="A913"/>
    </row>
    <row r="914" spans="1:1">
      <c r="A914"/>
    </row>
    <row r="915" spans="1:1">
      <c r="A915"/>
    </row>
    <row r="916" spans="1:1">
      <c r="A916"/>
    </row>
    <row r="917" spans="1:1">
      <c r="A917"/>
    </row>
    <row r="918" spans="1:1">
      <c r="A918"/>
    </row>
    <row r="919" spans="1:1">
      <c r="A919"/>
    </row>
    <row r="920" spans="1:1">
      <c r="A920"/>
    </row>
    <row r="921" spans="1:1">
      <c r="A921"/>
    </row>
    <row r="922" spans="1:1">
      <c r="A922"/>
    </row>
    <row r="923" spans="1:1">
      <c r="A923"/>
    </row>
    <row r="924" spans="1:1">
      <c r="A924"/>
    </row>
    <row r="925" spans="1:1">
      <c r="A925"/>
    </row>
    <row r="926" spans="1:1">
      <c r="A926"/>
    </row>
    <row r="927" spans="1:1">
      <c r="A927"/>
    </row>
    <row r="928" spans="1:1">
      <c r="A928"/>
    </row>
    <row r="929" spans="1:1">
      <c r="A929"/>
    </row>
    <row r="930" spans="1:1">
      <c r="A930"/>
    </row>
    <row r="931" spans="1:1">
      <c r="A931"/>
    </row>
    <row r="932" spans="1:1">
      <c r="A932"/>
    </row>
    <row r="933" spans="1:1">
      <c r="A933"/>
    </row>
    <row r="934" spans="1:1">
      <c r="A934"/>
    </row>
    <row r="935" spans="1:1">
      <c r="A935"/>
    </row>
    <row r="936" spans="1:1">
      <c r="A936"/>
    </row>
    <row r="937" spans="1:1">
      <c r="A937"/>
    </row>
    <row r="938" spans="1:1">
      <c r="A938"/>
    </row>
    <row r="939" spans="1:1">
      <c r="A939"/>
    </row>
    <row r="940" spans="1:1">
      <c r="A940"/>
    </row>
    <row r="941" spans="1:1">
      <c r="A941"/>
    </row>
    <row r="942" spans="1:1">
      <c r="A942"/>
    </row>
    <row r="943" spans="1:1">
      <c r="A943"/>
    </row>
    <row r="944" spans="1:1">
      <c r="A944"/>
    </row>
    <row r="945" spans="1:1">
      <c r="A945"/>
    </row>
    <row r="946" spans="1:1">
      <c r="A946"/>
    </row>
    <row r="947" spans="1:1">
      <c r="A947"/>
    </row>
    <row r="948" spans="1:1">
      <c r="A948"/>
    </row>
    <row r="949" spans="1:1">
      <c r="A949"/>
    </row>
    <row r="950" spans="1:1">
      <c r="A950"/>
    </row>
    <row r="951" spans="1:1">
      <c r="A951"/>
    </row>
    <row r="952" spans="1:1">
      <c r="A952"/>
    </row>
    <row r="953" spans="1:1">
      <c r="A953"/>
    </row>
    <row r="954" spans="1:1">
      <c r="A954"/>
    </row>
    <row r="955" spans="1:1">
      <c r="A955"/>
    </row>
    <row r="956" spans="1:1">
      <c r="A956"/>
    </row>
    <row r="957" spans="1:1">
      <c r="A957"/>
    </row>
    <row r="958" spans="1:1">
      <c r="A958"/>
    </row>
    <row r="959" spans="1:1">
      <c r="A959"/>
    </row>
    <row r="960" spans="1:1">
      <c r="A960"/>
    </row>
    <row r="961" spans="1:1">
      <c r="A961"/>
    </row>
    <row r="962" spans="1:1">
      <c r="A962"/>
    </row>
    <row r="963" spans="1:1">
      <c r="A963"/>
    </row>
    <row r="964" spans="1:1">
      <c r="A964"/>
    </row>
    <row r="965" spans="1:1">
      <c r="A965"/>
    </row>
    <row r="966" spans="1:1">
      <c r="A966"/>
    </row>
    <row r="967" spans="1:1">
      <c r="A967"/>
    </row>
    <row r="968" spans="1:1">
      <c r="A968"/>
    </row>
    <row r="969" spans="1:1">
      <c r="A969"/>
    </row>
    <row r="970" spans="1:1">
      <c r="A970"/>
    </row>
    <row r="971" spans="1:1">
      <c r="A971"/>
    </row>
    <row r="972" spans="1:1">
      <c r="A972"/>
    </row>
    <row r="973" spans="1:1">
      <c r="A973"/>
    </row>
    <row r="974" spans="1:1">
      <c r="A974"/>
    </row>
    <row r="975" spans="1:1">
      <c r="A975"/>
    </row>
    <row r="976" spans="1:1">
      <c r="A976"/>
    </row>
    <row r="977" spans="1:1">
      <c r="A977"/>
    </row>
    <row r="978" spans="1:1">
      <c r="A978"/>
    </row>
    <row r="979" spans="1:1">
      <c r="A979"/>
    </row>
    <row r="980" spans="1:1">
      <c r="A980"/>
    </row>
    <row r="981" spans="1:1">
      <c r="A981"/>
    </row>
    <row r="982" spans="1:1">
      <c r="A982"/>
    </row>
    <row r="983" spans="1:1">
      <c r="A983"/>
    </row>
    <row r="984" spans="1:1">
      <c r="A984"/>
    </row>
    <row r="985" spans="1:1">
      <c r="A985"/>
    </row>
    <row r="986" spans="1:1">
      <c r="A986"/>
    </row>
    <row r="987" spans="1:1">
      <c r="A987"/>
    </row>
    <row r="988" spans="1:1">
      <c r="A988"/>
    </row>
    <row r="989" spans="1:1">
      <c r="A989"/>
    </row>
    <row r="990" spans="1:1">
      <c r="A990"/>
    </row>
    <row r="991" spans="1:1">
      <c r="A991"/>
    </row>
    <row r="992" spans="1:1">
      <c r="A992"/>
    </row>
    <row r="993" spans="1:1">
      <c r="A993"/>
    </row>
    <row r="994" spans="1:1">
      <c r="A994"/>
    </row>
    <row r="995" spans="1:1">
      <c r="A995"/>
    </row>
    <row r="996" spans="1:1">
      <c r="A996"/>
    </row>
    <row r="997" spans="1:1">
      <c r="A997"/>
    </row>
    <row r="998" spans="1:1">
      <c r="A998"/>
    </row>
    <row r="999" spans="1:1">
      <c r="A999"/>
    </row>
    <row r="1000" spans="1:1">
      <c r="A1000"/>
    </row>
  </sheetData>
  <pageMargins left="0.7" right="0.7" top="0.75" bottom="0.75" header="0.3" footer="0.3"/>
  <pageSetup paperSize="9" orientation="portrait" horizontalDpi="360" verticalDpi="360"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DF7D1B"/>
    <pageSetUpPr fitToPage="1"/>
  </sheetPr>
  <dimension ref="A1:BG1000"/>
  <sheetViews>
    <sheetView showGridLines="0" tabSelected="1" view="pageBreakPreview" zoomScale="40" zoomScaleNormal="70" zoomScaleSheetLayoutView="40" workbookViewId="0">
      <pane xSplit="4" topLeftCell="E1" activePane="topRight" state="frozen"/>
      <selection pane="topRight" activeCell="D33" sqref="D33"/>
    </sheetView>
  </sheetViews>
  <sheetFormatPr baseColWidth="10" defaultRowHeight="12" outlineLevelRow="1"/>
  <cols>
    <col min="1" max="2" width="1.1640625" style="6" customWidth="1"/>
    <col min="3" max="3" width="15.1640625" style="5" customWidth="1"/>
    <col min="4" max="4" width="49.5" style="6" customWidth="1"/>
    <col min="5" max="5" width="5.33203125" style="7" customWidth="1"/>
    <col min="6" max="6" width="83.1640625" style="6" customWidth="1"/>
    <col min="7" max="7" width="25.83203125" style="6" customWidth="1"/>
    <col min="8" max="9" width="25.83203125" style="6" hidden="1" customWidth="1"/>
    <col min="10" max="10" width="6.5" style="7" customWidth="1"/>
    <col min="11" max="11" width="4.6640625" style="8" customWidth="1"/>
    <col min="12" max="12" width="4.83203125" style="8" customWidth="1"/>
    <col min="13" max="14" width="4.33203125" style="8" customWidth="1"/>
    <col min="15" max="15" width="5.33203125" style="7" customWidth="1"/>
    <col min="16" max="16" width="13.1640625" style="7" customWidth="1"/>
    <col min="17" max="17" width="2.1640625" style="93" customWidth="1"/>
    <col min="18" max="18" width="4.5" style="6" customWidth="1"/>
    <col min="19" max="19" width="1.6640625" style="6" customWidth="1"/>
    <col min="20" max="21" width="7" style="7" customWidth="1"/>
    <col min="22" max="22" width="14.5" style="7" customWidth="1"/>
    <col min="23" max="24" width="3.83203125" style="9" customWidth="1"/>
    <col min="25" max="25" width="1.5" style="9" customWidth="1"/>
    <col min="26" max="27" width="7.6640625" style="7" customWidth="1"/>
    <col min="28" max="28" width="14.5" style="7" customWidth="1"/>
    <col min="29" max="29" width="1.1640625" style="9" customWidth="1"/>
    <col min="30" max="59" width="12" style="9"/>
    <col min="60" max="16384" width="12" style="6"/>
  </cols>
  <sheetData>
    <row r="1" spans="1:28" ht="50.25" customHeight="1">
      <c r="C1" s="118" t="e">
        <f>"EVALUATION DES RISQUES PROCESSUS "&amp;#REF!</f>
        <v>#REF!</v>
      </c>
      <c r="D1" s="115"/>
      <c r="E1" s="116"/>
      <c r="F1" s="142"/>
      <c r="G1" s="118"/>
      <c r="H1" s="115"/>
      <c r="I1" s="115"/>
      <c r="J1" s="116"/>
      <c r="K1" s="117"/>
      <c r="L1" s="117"/>
      <c r="M1" s="117"/>
      <c r="N1" s="117"/>
      <c r="O1" s="116"/>
      <c r="P1" s="131"/>
      <c r="Q1" s="131"/>
      <c r="R1" s="132"/>
      <c r="S1" s="133"/>
      <c r="T1" s="131"/>
      <c r="U1" s="131"/>
      <c r="V1" s="131"/>
      <c r="W1" s="132"/>
      <c r="X1" s="132"/>
      <c r="Y1" s="134"/>
      <c r="Z1" s="131"/>
      <c r="AA1" s="131"/>
      <c r="AB1" s="116"/>
    </row>
    <row r="2" spans="1:28" ht="24" hidden="1" customHeight="1" outlineLevel="1">
      <c r="A2" s="185">
        <v>0.87892361111111106</v>
      </c>
      <c r="B2" s="6" t="s">
        <v>213</v>
      </c>
      <c r="C2" s="5" t="s">
        <v>214</v>
      </c>
      <c r="D2" s="6" t="s">
        <v>209</v>
      </c>
      <c r="S2" s="83"/>
      <c r="Y2" s="13"/>
    </row>
    <row r="3" spans="1:28" ht="25.5" hidden="1" customHeight="1" outlineLevel="1">
      <c r="A3"/>
      <c r="S3" s="83"/>
      <c r="Y3" s="13"/>
    </row>
    <row r="4" spans="1:28" ht="14.25" hidden="1" customHeight="1" outlineLevel="1">
      <c r="A4"/>
      <c r="O4" s="6"/>
      <c r="P4" s="19"/>
      <c r="Q4" s="94"/>
      <c r="R4" s="12"/>
      <c r="S4" s="83"/>
      <c r="U4" s="6"/>
      <c r="V4" s="2"/>
      <c r="W4" s="14"/>
      <c r="Y4" s="13"/>
      <c r="AA4" s="6"/>
      <c r="AB4" s="2"/>
    </row>
    <row r="5" spans="1:28" ht="11.25" hidden="1" customHeight="1" outlineLevel="1">
      <c r="A5"/>
      <c r="O5" s="6"/>
      <c r="P5" s="12"/>
      <c r="Q5" s="95"/>
      <c r="R5" s="12"/>
      <c r="S5" s="83"/>
      <c r="U5" s="6"/>
      <c r="V5" s="2"/>
      <c r="W5" s="15"/>
      <c r="Y5" s="13"/>
      <c r="AA5" s="6"/>
      <c r="AB5" s="2"/>
    </row>
    <row r="6" spans="1:28" ht="11.25" hidden="1" customHeight="1" outlineLevel="1">
      <c r="A6"/>
      <c r="O6" s="6"/>
      <c r="P6" s="12"/>
      <c r="Q6" s="95"/>
      <c r="R6" s="12"/>
      <c r="S6" s="83"/>
      <c r="U6" s="6"/>
      <c r="V6" s="2"/>
      <c r="W6" s="15"/>
      <c r="Y6" s="13"/>
      <c r="AA6" s="6"/>
      <c r="AB6" s="2"/>
    </row>
    <row r="7" spans="1:28" ht="11.25" hidden="1" customHeight="1" outlineLevel="1">
      <c r="A7"/>
      <c r="O7" s="6"/>
      <c r="P7" s="12"/>
      <c r="Q7" s="95"/>
      <c r="R7" s="12"/>
      <c r="S7" s="83"/>
      <c r="U7" s="6"/>
      <c r="V7" s="2"/>
      <c r="W7" s="15"/>
      <c r="Y7" s="13"/>
      <c r="AA7" s="6"/>
      <c r="AB7" s="2"/>
    </row>
    <row r="8" spans="1:28" ht="11.25" hidden="1" customHeight="1" outlineLevel="1">
      <c r="A8"/>
      <c r="O8" s="6"/>
      <c r="P8" s="12"/>
      <c r="Q8" s="95"/>
      <c r="R8" s="12"/>
      <c r="S8" s="83"/>
      <c r="U8" s="6"/>
      <c r="V8" s="2"/>
      <c r="W8" s="15"/>
      <c r="Y8" s="13"/>
      <c r="AA8" s="6"/>
      <c r="AB8" s="2"/>
    </row>
    <row r="9" spans="1:28" ht="11.25" hidden="1" customHeight="1" outlineLevel="1">
      <c r="A9"/>
      <c r="O9" s="6"/>
      <c r="P9" s="19"/>
      <c r="Q9" s="94"/>
      <c r="R9" s="12"/>
      <c r="S9" s="83"/>
      <c r="U9" s="6"/>
      <c r="V9" s="2"/>
      <c r="W9" s="14"/>
      <c r="Y9" s="13"/>
      <c r="AA9" s="6"/>
      <c r="AB9" s="2"/>
    </row>
    <row r="10" spans="1:28" ht="11.25" hidden="1" customHeight="1" outlineLevel="1">
      <c r="A10"/>
      <c r="O10" s="6"/>
      <c r="P10" s="12"/>
      <c r="Q10" s="95"/>
      <c r="R10" s="12"/>
      <c r="S10" s="83"/>
      <c r="T10" s="28"/>
      <c r="U10" s="6"/>
      <c r="V10" s="2"/>
      <c r="W10" s="15"/>
      <c r="Y10" s="13"/>
      <c r="Z10" s="28"/>
      <c r="AA10" s="6"/>
      <c r="AB10" s="2"/>
    </row>
    <row r="11" spans="1:28" ht="11.25" hidden="1" customHeight="1" outlineLevel="1">
      <c r="A11"/>
      <c r="O11" s="6"/>
      <c r="P11" s="12"/>
      <c r="Q11" s="95"/>
      <c r="R11" s="12"/>
      <c r="S11" s="83"/>
      <c r="U11" s="6"/>
      <c r="V11" s="3"/>
      <c r="W11" s="16"/>
      <c r="Y11" s="13"/>
      <c r="AA11" s="6"/>
      <c r="AB11" s="3"/>
    </row>
    <row r="12" spans="1:28" ht="11.25" hidden="1" customHeight="1" outlineLevel="1">
      <c r="A12"/>
      <c r="G12" s="9"/>
      <c r="H12" s="9"/>
      <c r="I12" s="9"/>
      <c r="O12" s="6"/>
      <c r="P12" s="12"/>
      <c r="Q12" s="95"/>
      <c r="R12" s="12"/>
      <c r="S12" s="83"/>
      <c r="U12" s="6"/>
      <c r="V12" s="3"/>
      <c r="W12" s="16"/>
      <c r="Y12" s="13"/>
      <c r="AA12" s="6"/>
      <c r="AB12" s="3"/>
    </row>
    <row r="13" spans="1:28" ht="11.25" hidden="1" customHeight="1" outlineLevel="1">
      <c r="A13"/>
      <c r="G13" s="9"/>
      <c r="H13" s="9"/>
      <c r="I13" s="9"/>
      <c r="O13" s="6"/>
      <c r="P13" s="11"/>
      <c r="Q13" s="96"/>
      <c r="R13" s="12"/>
      <c r="S13" s="83"/>
      <c r="U13" s="6"/>
      <c r="V13" s="3"/>
      <c r="W13" s="17"/>
      <c r="Y13" s="13"/>
      <c r="AA13" s="6"/>
      <c r="AB13" s="3"/>
    </row>
    <row r="14" spans="1:28" ht="11.25" hidden="1" customHeight="1" outlineLevel="1">
      <c r="A14"/>
      <c r="G14" s="9"/>
      <c r="H14" s="9"/>
      <c r="I14" s="9"/>
      <c r="O14" s="6"/>
      <c r="P14" s="11"/>
      <c r="Q14" s="96"/>
      <c r="R14" s="11"/>
      <c r="S14" s="83"/>
      <c r="U14" s="6"/>
      <c r="V14" s="3"/>
      <c r="W14" s="17"/>
      <c r="Y14" s="13"/>
      <c r="AA14" s="6"/>
      <c r="AB14" s="3"/>
    </row>
    <row r="15" spans="1:28" ht="13.5" customHeight="1" collapsed="1" thickBot="1">
      <c r="A15"/>
      <c r="S15" s="83"/>
      <c r="Y15" s="13"/>
    </row>
    <row r="16" spans="1:28" ht="22.5" customHeight="1">
      <c r="A16"/>
      <c r="C16" s="190" t="s">
        <v>11</v>
      </c>
      <c r="D16" s="191"/>
      <c r="E16" s="191"/>
      <c r="F16" s="191"/>
      <c r="G16" s="191"/>
      <c r="H16" s="191"/>
      <c r="I16" s="191"/>
      <c r="J16" s="191"/>
      <c r="K16" s="191"/>
      <c r="L16" s="191"/>
      <c r="M16" s="191"/>
      <c r="N16" s="191"/>
      <c r="O16" s="191"/>
      <c r="P16" s="192"/>
      <c r="Q16" s="97"/>
      <c r="S16" s="83"/>
      <c r="T16" s="190" t="s">
        <v>7</v>
      </c>
      <c r="U16" s="191"/>
      <c r="V16" s="192"/>
      <c r="Z16" s="190" t="s">
        <v>49</v>
      </c>
      <c r="AA16" s="191"/>
      <c r="AB16" s="192"/>
    </row>
    <row r="17" spans="1:59" s="9" customFormat="1" ht="17.25" customHeight="1">
      <c r="A17"/>
      <c r="C17" s="193" t="s">
        <v>14</v>
      </c>
      <c r="D17" s="194"/>
      <c r="E17" s="143"/>
      <c r="F17" s="143"/>
      <c r="G17" s="143"/>
      <c r="H17" s="143"/>
      <c r="I17" s="143"/>
      <c r="J17" s="194" t="s">
        <v>13</v>
      </c>
      <c r="K17" s="194"/>
      <c r="L17" s="194"/>
      <c r="M17" s="194"/>
      <c r="N17" s="195"/>
      <c r="O17" s="195"/>
      <c r="P17" s="196"/>
      <c r="Q17" s="97"/>
      <c r="S17" s="83"/>
      <c r="T17" s="193" t="s">
        <v>28</v>
      </c>
      <c r="U17" s="195"/>
      <c r="V17" s="196"/>
      <c r="Z17" s="193" t="s">
        <v>28</v>
      </c>
      <c r="AA17" s="195"/>
      <c r="AB17" s="196"/>
    </row>
    <row r="18" spans="1:59" ht="18.75" customHeight="1">
      <c r="A18"/>
      <c r="C18" s="102"/>
      <c r="D18" s="82"/>
      <c r="E18" s="81"/>
      <c r="F18" s="82"/>
      <c r="G18" s="75"/>
      <c r="H18" s="109"/>
      <c r="I18" s="109"/>
      <c r="J18" s="101"/>
      <c r="K18" s="186" t="s">
        <v>187</v>
      </c>
      <c r="L18" s="187"/>
      <c r="M18" s="187"/>
      <c r="N18" s="188"/>
      <c r="O18" s="189"/>
      <c r="P18" s="10"/>
      <c r="Q18" s="34"/>
      <c r="S18" s="83"/>
      <c r="T18" s="98"/>
      <c r="U18" s="101"/>
      <c r="V18" s="10"/>
      <c r="Z18" s="98"/>
      <c r="AA18" s="101"/>
      <c r="AB18" s="10"/>
    </row>
    <row r="19" spans="1:59" ht="158.25" customHeight="1">
      <c r="A19"/>
      <c r="B19" s="9"/>
      <c r="C19" s="102" t="s">
        <v>15</v>
      </c>
      <c r="D19" s="103" t="s">
        <v>0</v>
      </c>
      <c r="E19" s="100" t="s">
        <v>193</v>
      </c>
      <c r="F19" s="103" t="s">
        <v>61</v>
      </c>
      <c r="G19" s="91" t="s">
        <v>16</v>
      </c>
      <c r="H19" s="91"/>
      <c r="I19" s="91"/>
      <c r="J19" s="104" t="s">
        <v>186</v>
      </c>
      <c r="K19" s="20" t="s">
        <v>3</v>
      </c>
      <c r="L19" s="21" t="s">
        <v>4</v>
      </c>
      <c r="M19" s="22" t="s">
        <v>5</v>
      </c>
      <c r="N19" s="22" t="s">
        <v>41</v>
      </c>
      <c r="O19" s="114"/>
      <c r="P19" s="113" t="s">
        <v>188</v>
      </c>
      <c r="Q19" s="92"/>
      <c r="R19" s="90" t="s">
        <v>42</v>
      </c>
      <c r="S19" s="83"/>
      <c r="T19" s="99" t="s">
        <v>182</v>
      </c>
      <c r="U19" s="100" t="s">
        <v>183</v>
      </c>
      <c r="V19" s="113" t="s">
        <v>202</v>
      </c>
      <c r="X19" s="33" t="s">
        <v>33</v>
      </c>
      <c r="Y19" s="136"/>
      <c r="Z19" s="99" t="s">
        <v>184</v>
      </c>
      <c r="AA19" s="100" t="s">
        <v>185</v>
      </c>
      <c r="AB19" s="113" t="s">
        <v>189</v>
      </c>
    </row>
    <row r="20" spans="1:59" ht="18.75" customHeight="1">
      <c r="A20"/>
      <c r="B20" s="9"/>
      <c r="C20" s="152">
        <f>[3]Matrice!C22</f>
        <v>0</v>
      </c>
      <c r="D20" s="153" t="str">
        <f>IF([3]Matrice!D22="","",[3]Matrice!D22)</f>
        <v/>
      </c>
      <c r="E20" s="154" t="str">
        <f>IF([3]Matrice!E22="","",[3]Matrice!E22)</f>
        <v/>
      </c>
      <c r="F20" s="154" t="str">
        <f>IF([3]Matrice!F22="","",[3]Matrice!F22)</f>
        <v/>
      </c>
      <c r="G20" s="155" t="str">
        <f>IF([3]Matrice!G22="","",[3]Matrice!G22)</f>
        <v/>
      </c>
      <c r="H20" s="155" t="str">
        <f>IF([3]Matrice!H22="","",[3]Matrice!H22)</f>
        <v/>
      </c>
      <c r="I20" s="155" t="str">
        <f>IF([3]Matrice!I22="","",[3]Matrice!I22)</f>
        <v/>
      </c>
      <c r="J20" s="155" t="str">
        <f>IF([3]Matrice!J22="","",[3]Matrice!J22)</f>
        <v/>
      </c>
      <c r="K20" s="155" t="str">
        <f>IF([3]Matrice!K22="","",[3]Matrice!K22)</f>
        <v/>
      </c>
      <c r="L20" s="155" t="str">
        <f>IF([3]Matrice!L22="","",[3]Matrice!L22)</f>
        <v/>
      </c>
      <c r="M20" s="155" t="str">
        <f>IF([3]Matrice!M22="","",[3]Matrice!M22)</f>
        <v/>
      </c>
      <c r="N20" s="155" t="str">
        <f>IF([3]Matrice!N22="","",[3]Matrice!N22)</f>
        <v/>
      </c>
      <c r="O20" s="155" t="str">
        <f>IF([3]Matrice!O22="","",[3]Matrice!O22)</f>
        <v/>
      </c>
      <c r="P20" s="144" t="str">
        <f t="shared" ref="P20:P80" si="0">IF(OR(J20="",O20=""),"",IF((O20+J20)&lt;4,"Très faible",IF((J20+O20)=4,"Faible",IF((O20+J20)=6,"Moyenne",IF((J20+O20)=7,"Forte",IF((O20+J20)&gt;=8,"Majeure",IF(OR(AND(J20=4,O20=1),AND(J20=1,O20=4)),"Faible",IF(OR(AND(J20=3,O20=2),AND(J20=2,O20=3)),"Moyenne",""))))))))</f>
        <v/>
      </c>
      <c r="Q20" s="145"/>
      <c r="R20" s="146"/>
      <c r="S20" s="147"/>
      <c r="T20" s="148">
        <f>[3]Matrice!BX22</f>
        <v>0</v>
      </c>
      <c r="U20" s="149">
        <f>[3]Matrice!BY22</f>
        <v>0</v>
      </c>
      <c r="V20" s="150" t="str">
        <f t="shared" ref="V20:V80" si="1">IF(OR(T20=0,U20=0),"",IF(OR(T20="",U20=""),"",IF((U20+T20)&lt;4,"Très faible",IF((T20+U20)=4,"Faible",IF((U20+T20)=6,"Moyenne",IF((T20+U20)=7,"Forte",IF((U20+T20)&gt;=8,"Majeure",IF(OR(AND(T20=4,U20=1),AND(T20=1,U20=4)),"Faible",IF(OR(AND(T20=3,U20=2),AND(T20=2,U20=3)),"Moyenne","")))))))))</f>
        <v/>
      </c>
      <c r="W20" s="176">
        <f>IF(V20="Majeure",2,IF(V20="Forte",1,0))</f>
        <v>0</v>
      </c>
      <c r="X20" s="146"/>
      <c r="Y20" s="151"/>
      <c r="Z20" s="148">
        <f>[3]Matrice!DC22</f>
        <v>0</v>
      </c>
      <c r="AA20" s="149">
        <f>[3]Matrice!DD22</f>
        <v>0</v>
      </c>
      <c r="AB20" s="150" t="str">
        <f t="shared" ref="AB20:AB80" si="2">IF(OR(Z20=0,AA20=0),"",IF(OR(Z20="",AA20=""),"",IF((AA20+Z20)&lt;4,"Très faible",IF((Z20+AA20)=4,"Faible",IF((AA20+Z20)=6,"Moyenne",IF((Z20+AA20)=7,"Forte",IF((AA20+Z20)&gt;=8,"Majeure",IF(OR(AND(Z20=4,AA20=1),AND(Z20=1,AA20=4)),"Faible",IF(OR(AND(Z20=3,AA20=2),AND(Z20=2,AA20=3)),"Moyenne","")))))))))</f>
        <v/>
      </c>
    </row>
    <row r="21" spans="1:59" s="1" customFormat="1" ht="84" customHeight="1">
      <c r="A21"/>
      <c r="B21" s="4"/>
      <c r="C21" s="152" t="str">
        <f>[4]Matrice!C23</f>
        <v>CP1-R1</v>
      </c>
      <c r="D21" s="153" t="str">
        <f>IF([4]Matrice!D23="","",[4]Matrice!D23)</f>
        <v>AAAAA</v>
      </c>
      <c r="E21" s="154" t="str">
        <f>IF([4]Matrice!E23="","",[4]Matrice!E23)</f>
        <v/>
      </c>
      <c r="F21" s="154" t="str">
        <f>IF([4]Matrice!F23="","",[4]Matrice!F23)</f>
        <v>aaaaa</v>
      </c>
      <c r="G21" s="155" t="str">
        <f>IF([4]Matrice!G23="","",[4]Matrice!G23)</f>
        <v>Souscription</v>
      </c>
      <c r="H21" s="155" t="str">
        <f>IF([4]Matrice!H23="","",[4]Matrice!H23)</f>
        <v>Assurance</v>
      </c>
      <c r="I21" s="155" t="str">
        <f>IF([4]Matrice!I23="","",[4]Matrice!I23)</f>
        <v xml:space="preserve">Technique </v>
      </c>
      <c r="J21" s="155">
        <f>IF([4]Matrice!J23="","",[4]Matrice!J23)</f>
        <v>5</v>
      </c>
      <c r="K21" s="155">
        <f>IF([4]Matrice!K23="","",[4]Matrice!K23)</f>
        <v>1</v>
      </c>
      <c r="L21" s="155">
        <f>IF([4]Matrice!L23="","",[4]Matrice!L23)</f>
        <v>1</v>
      </c>
      <c r="M21" s="155">
        <f>IF([4]Matrice!M23="","",[4]Matrice!M23)</f>
        <v>1</v>
      </c>
      <c r="N21" s="155">
        <f>IF([4]Matrice!N23="","",[4]Matrice!N23)</f>
        <v>2</v>
      </c>
      <c r="O21" s="155">
        <f>IF([4]Matrice!O23="","",[4]Matrice!O23)</f>
        <v>2</v>
      </c>
      <c r="P21" s="144" t="str">
        <f t="shared" si="0"/>
        <v>Forte</v>
      </c>
      <c r="Q21" s="145"/>
      <c r="R21" s="146"/>
      <c r="S21" s="147"/>
      <c r="T21" s="148">
        <f>[4]Matrice!BX23</f>
        <v>3</v>
      </c>
      <c r="U21" s="149">
        <f>[4]Matrice!BY23</f>
        <v>1</v>
      </c>
      <c r="V21" s="150" t="str">
        <f t="shared" si="1"/>
        <v>Faible</v>
      </c>
      <c r="W21" s="176">
        <f>IF(V21="Majeure",2,IF(V21="Forte",1,0))</f>
        <v>0</v>
      </c>
      <c r="X21" s="146"/>
      <c r="Y21" s="151"/>
      <c r="Z21" s="148">
        <f>[4]Matrice!DC23</f>
        <v>1</v>
      </c>
      <c r="AA21" s="149">
        <f>[4]Matrice!DD23</f>
        <v>1</v>
      </c>
      <c r="AB21" s="150" t="str">
        <f t="shared" si="2"/>
        <v>Très faible</v>
      </c>
      <c r="AC21" s="4"/>
      <c r="AD21" s="4"/>
      <c r="AE21" s="4"/>
      <c r="AF21" s="4"/>
      <c r="AG21" s="4"/>
      <c r="AH21" s="4"/>
      <c r="AI21" s="4"/>
      <c r="AJ21" s="4"/>
      <c r="AK21" s="4"/>
      <c r="AL21" s="4"/>
      <c r="AM21" s="4"/>
      <c r="AN21" s="4"/>
      <c r="AO21" s="4"/>
      <c r="AP21" s="4"/>
      <c r="AQ21" s="4"/>
      <c r="AR21" s="4"/>
      <c r="AS21" s="4"/>
      <c r="AT21" s="4"/>
      <c r="AU21" s="4"/>
      <c r="AV21" s="4"/>
      <c r="AW21" s="4"/>
      <c r="AX21" s="4"/>
      <c r="AY21" s="4"/>
      <c r="AZ21" s="4"/>
      <c r="BA21" s="4"/>
      <c r="BB21" s="4"/>
      <c r="BC21" s="4"/>
      <c r="BD21" s="4"/>
      <c r="BE21" s="4"/>
      <c r="BF21" s="4"/>
      <c r="BG21" s="4"/>
    </row>
    <row r="22" spans="1:59" s="1" customFormat="1" ht="87.75" customHeight="1">
      <c r="A22"/>
      <c r="B22" s="4"/>
      <c r="C22" s="152" t="str">
        <f>[4]Matrice!C24</f>
        <v>CP1-R2</v>
      </c>
      <c r="D22" s="153" t="str">
        <f>IF([4]Matrice!D24="","",[4]Matrice!D24)</f>
        <v>BBBB</v>
      </c>
      <c r="E22" s="154" t="str">
        <f>IF([4]Matrice!E24="","",[4]Matrice!E24)</f>
        <v/>
      </c>
      <c r="F22" s="154" t="str">
        <f>IF([4]Matrice!F24="","",[4]Matrice!F24)</f>
        <v>bbbbb</v>
      </c>
      <c r="G22" s="155" t="str">
        <f>IF([4]Matrice!G24="","",[4]Matrice!G24)</f>
        <v>Souscription</v>
      </c>
      <c r="H22" s="156" t="str">
        <f>VLOOKUP(G22,[4]Listes!W5:Y52,2,FALSE)</f>
        <v>Assurance</v>
      </c>
      <c r="I22" s="156" t="str">
        <f>VLOOKUP(G22,[4]Listes!W5:Y52,3,FALSE)</f>
        <v xml:space="preserve">Technique </v>
      </c>
      <c r="J22" s="155">
        <f>IF([4]Matrice!J24="","",[4]Matrice!J24)</f>
        <v>3</v>
      </c>
      <c r="K22" s="155">
        <f>IF([4]Matrice!K24="","",[4]Matrice!K24)</f>
        <v>2</v>
      </c>
      <c r="L22" s="155">
        <f>IF([4]Matrice!L24="","",[4]Matrice!L24)</f>
        <v>2</v>
      </c>
      <c r="M22" s="155">
        <f>IF([4]Matrice!M24="","",[4]Matrice!M24)</f>
        <v>2</v>
      </c>
      <c r="N22" s="155">
        <f>IF([4]Matrice!N24="","",[4]Matrice!N24)</f>
        <v>5</v>
      </c>
      <c r="O22" s="155">
        <f>IF([4]Matrice!O24="","",[4]Matrice!O24)</f>
        <v>5</v>
      </c>
      <c r="P22" s="144" t="str">
        <f t="shared" si="0"/>
        <v>Majeure</v>
      </c>
      <c r="Q22" s="145"/>
      <c r="R22" s="146"/>
      <c r="S22" s="147"/>
      <c r="T22" s="148">
        <f>[4]Matrice!BX24</f>
        <v>1</v>
      </c>
      <c r="U22" s="149">
        <f>[4]Matrice!BY24</f>
        <v>5</v>
      </c>
      <c r="V22" s="150" t="str">
        <f t="shared" si="1"/>
        <v>Moyenne</v>
      </c>
      <c r="W22" s="176">
        <f t="shared" ref="W22:W40" si="3">IF(V22="Majeure",2,IF(V22="Forte",1,0))</f>
        <v>0</v>
      </c>
      <c r="X22" s="146"/>
      <c r="Y22" s="151"/>
      <c r="Z22" s="148">
        <f>[4]Matrice!DC24</f>
        <v>1</v>
      </c>
      <c r="AA22" s="149">
        <f>[4]Matrice!DD24</f>
        <v>2</v>
      </c>
      <c r="AB22" s="150" t="str">
        <f t="shared" si="2"/>
        <v>Très faible</v>
      </c>
      <c r="AC22" s="4"/>
      <c r="AD22" s="4"/>
      <c r="AE22" s="4"/>
      <c r="AF22" s="4"/>
      <c r="AG22" s="4"/>
      <c r="AH22" s="4"/>
      <c r="AI22" s="4"/>
      <c r="AJ22" s="4"/>
      <c r="AK22" s="4"/>
      <c r="AL22" s="4"/>
      <c r="AM22" s="4"/>
      <c r="AN22" s="4"/>
      <c r="AO22" s="4"/>
      <c r="AP22" s="4"/>
      <c r="AQ22" s="4"/>
      <c r="AR22" s="4"/>
      <c r="AS22" s="4"/>
      <c r="AT22" s="4"/>
      <c r="AU22" s="4"/>
      <c r="AV22" s="4"/>
      <c r="AW22" s="4"/>
      <c r="AX22" s="4"/>
      <c r="AY22" s="4"/>
      <c r="AZ22" s="4"/>
      <c r="BA22" s="4"/>
      <c r="BB22" s="4"/>
      <c r="BC22" s="4"/>
      <c r="BD22" s="4"/>
      <c r="BE22" s="4"/>
      <c r="BF22" s="4"/>
      <c r="BG22" s="4"/>
    </row>
    <row r="23" spans="1:59" s="1" customFormat="1" ht="69" customHeight="1">
      <c r="A23"/>
      <c r="B23" s="4"/>
      <c r="C23" s="152" t="str">
        <f>[4]Matrice!C25</f>
        <v>CP1-R3</v>
      </c>
      <c r="D23" s="153" t="str">
        <f>IF([4]Matrice!D25="","",[4]Matrice!D25)</f>
        <v>BBBB</v>
      </c>
      <c r="E23" s="154" t="str">
        <f>IF([4]Matrice!E25="","",[4]Matrice!E25)</f>
        <v/>
      </c>
      <c r="F23" s="154" t="str">
        <f>IF([4]Matrice!F25="","",[4]Matrice!F25)</f>
        <v>ccccc</v>
      </c>
      <c r="G23" s="155" t="str">
        <f>IF([4]Matrice!G25="","",[4]Matrice!G25)</f>
        <v>Souscription</v>
      </c>
      <c r="H23" s="156" t="e">
        <f>VLOOKUP(G23,[4]Listes!W6:Y53,2,FALSE)</f>
        <v>#N/A</v>
      </c>
      <c r="I23" s="156" t="e">
        <f>VLOOKUP(G23,[4]Listes!W6:Y53,3,FALSE)</f>
        <v>#N/A</v>
      </c>
      <c r="J23" s="155">
        <f>IF([4]Matrice!J25="","",[4]Matrice!J25)</f>
        <v>4</v>
      </c>
      <c r="K23" s="155">
        <f>IF([4]Matrice!K25="","",[4]Matrice!K25)</f>
        <v>2</v>
      </c>
      <c r="L23" s="155">
        <f>IF([4]Matrice!L25="","",[4]Matrice!L25)</f>
        <v>2</v>
      </c>
      <c r="M23" s="155">
        <f>IF([4]Matrice!M25="","",[4]Matrice!M25)</f>
        <v>1</v>
      </c>
      <c r="N23" s="155">
        <f>IF([4]Matrice!N25="","",[4]Matrice!N25)</f>
        <v>4</v>
      </c>
      <c r="O23" s="155">
        <f>IF([4]Matrice!O25="","",[4]Matrice!O25)</f>
        <v>4</v>
      </c>
      <c r="P23" s="144" t="str">
        <f t="shared" si="0"/>
        <v>Majeure</v>
      </c>
      <c r="Q23" s="145"/>
      <c r="R23" s="146"/>
      <c r="S23" s="147"/>
      <c r="T23" s="148">
        <f>[4]Matrice!BX25</f>
        <v>3</v>
      </c>
      <c r="U23" s="149">
        <f>[4]Matrice!BY25</f>
        <v>4</v>
      </c>
      <c r="V23" s="150" t="str">
        <f t="shared" si="1"/>
        <v>Forte</v>
      </c>
      <c r="W23" s="176">
        <f t="shared" si="3"/>
        <v>1</v>
      </c>
      <c r="X23" s="146"/>
      <c r="Y23" s="151"/>
      <c r="Z23" s="148">
        <f>[4]Matrice!DC25</f>
        <v>1</v>
      </c>
      <c r="AA23" s="149">
        <f>[4]Matrice!DD25</f>
        <v>4</v>
      </c>
      <c r="AB23" s="150" t="str">
        <f t="shared" si="2"/>
        <v>Faible</v>
      </c>
      <c r="AC23" s="4"/>
      <c r="AD23" s="4"/>
      <c r="AE23" s="4"/>
      <c r="AF23" s="4"/>
      <c r="AG23" s="4"/>
      <c r="AH23" s="4"/>
      <c r="AI23" s="4"/>
      <c r="AJ23" s="4"/>
      <c r="AK23" s="4"/>
      <c r="AL23" s="4"/>
      <c r="AM23" s="4"/>
      <c r="AN23" s="4"/>
      <c r="AO23" s="4"/>
      <c r="AP23" s="4"/>
      <c r="AQ23" s="4"/>
      <c r="AR23" s="4"/>
      <c r="AS23" s="4"/>
      <c r="AT23" s="4"/>
      <c r="AU23" s="4"/>
      <c r="AV23" s="4"/>
      <c r="AW23" s="4"/>
      <c r="AX23" s="4"/>
      <c r="AY23" s="4"/>
      <c r="AZ23" s="4"/>
      <c r="BA23" s="4"/>
      <c r="BB23" s="4"/>
      <c r="BC23" s="4"/>
      <c r="BD23" s="4"/>
      <c r="BE23" s="4"/>
      <c r="BF23" s="4"/>
      <c r="BG23" s="4"/>
    </row>
    <row r="24" spans="1:59" s="1" customFormat="1" ht="12" customHeight="1">
      <c r="A24"/>
      <c r="B24" s="4"/>
      <c r="C24" s="152" t="str">
        <f>[4]Matrice!C26</f>
        <v/>
      </c>
      <c r="D24" s="153" t="str">
        <f>IF([4]Matrice!D26="","",[4]Matrice!D26)</f>
        <v/>
      </c>
      <c r="E24" s="154" t="str">
        <f>IF([4]Matrice!E26="","",[4]Matrice!E26)</f>
        <v/>
      </c>
      <c r="F24" s="154" t="str">
        <f>IF([4]Matrice!F26="","",[4]Matrice!F26)</f>
        <v/>
      </c>
      <c r="G24" s="155" t="str">
        <f>IF([4]Matrice!G26="","",[4]Matrice!G26)</f>
        <v/>
      </c>
      <c r="H24" s="156" t="e">
        <f>VLOOKUP(G24,[4]Listes!W7:Y54,2,FALSE)</f>
        <v>#N/A</v>
      </c>
      <c r="I24" s="156" t="e">
        <f>VLOOKUP(G24,[4]Listes!W7:Y54,3,FALSE)</f>
        <v>#N/A</v>
      </c>
      <c r="J24" s="155" t="str">
        <f>IF([4]Matrice!J26="","",[4]Matrice!J26)</f>
        <v/>
      </c>
      <c r="K24" s="155" t="str">
        <f>IF([4]Matrice!K26="","",[4]Matrice!K26)</f>
        <v/>
      </c>
      <c r="L24" s="155" t="str">
        <f>IF([4]Matrice!L26="","",[4]Matrice!L26)</f>
        <v/>
      </c>
      <c r="M24" s="155" t="str">
        <f>IF([4]Matrice!M26="","",[4]Matrice!M26)</f>
        <v/>
      </c>
      <c r="N24" s="155" t="str">
        <f>IF([4]Matrice!N26="","",[4]Matrice!N26)</f>
        <v/>
      </c>
      <c r="O24" s="155" t="str">
        <f>IF([4]Matrice!O26="","",[4]Matrice!O26)</f>
        <v/>
      </c>
      <c r="P24" s="144" t="str">
        <f t="shared" si="0"/>
        <v/>
      </c>
      <c r="Q24" s="145"/>
      <c r="R24" s="146"/>
      <c r="S24" s="147"/>
      <c r="T24" s="148" t="str">
        <f>[4]Matrice!BX26</f>
        <v/>
      </c>
      <c r="U24" s="149" t="str">
        <f>[4]Matrice!BY26</f>
        <v/>
      </c>
      <c r="V24" s="150" t="str">
        <f t="shared" si="1"/>
        <v/>
      </c>
      <c r="W24" s="176">
        <f t="shared" si="3"/>
        <v>0</v>
      </c>
      <c r="X24" s="146"/>
      <c r="Y24" s="151"/>
      <c r="Z24" s="148" t="str">
        <f>[4]Matrice!DC26</f>
        <v/>
      </c>
      <c r="AA24" s="149" t="str">
        <f>[4]Matrice!DD26</f>
        <v/>
      </c>
      <c r="AB24" s="150" t="str">
        <f t="shared" si="2"/>
        <v/>
      </c>
      <c r="AC24" s="4"/>
      <c r="AD24" s="4"/>
      <c r="AE24" s="4"/>
      <c r="AF24" s="4"/>
      <c r="AG24" s="4"/>
      <c r="AH24" s="4"/>
      <c r="AI24" s="4"/>
      <c r="AJ24" s="4"/>
      <c r="AK24" s="4"/>
      <c r="AL24" s="4"/>
      <c r="AM24" s="4"/>
      <c r="AN24" s="4"/>
      <c r="AO24" s="4"/>
      <c r="AP24" s="4"/>
      <c r="AQ24" s="4"/>
      <c r="AR24" s="4"/>
      <c r="AS24" s="4"/>
      <c r="AT24" s="4"/>
      <c r="AU24" s="4"/>
      <c r="AV24" s="4"/>
      <c r="AW24" s="4"/>
      <c r="AX24" s="4"/>
      <c r="AY24" s="4"/>
      <c r="AZ24" s="4"/>
      <c r="BA24" s="4"/>
      <c r="BB24" s="4"/>
      <c r="BC24" s="4"/>
      <c r="BD24" s="4"/>
      <c r="BE24" s="4"/>
      <c r="BF24" s="4"/>
      <c r="BG24" s="4"/>
    </row>
    <row r="25" spans="1:59" s="1" customFormat="1" ht="12" customHeight="1">
      <c r="A25"/>
      <c r="B25" s="4"/>
      <c r="C25" s="152" t="str">
        <f>[4]Matrice!C27</f>
        <v/>
      </c>
      <c r="D25" s="153" t="str">
        <f>IF([4]Matrice!D27="","",[4]Matrice!D27)</f>
        <v/>
      </c>
      <c r="E25" s="154" t="str">
        <f>IF([4]Matrice!E27="","",[4]Matrice!E27)</f>
        <v/>
      </c>
      <c r="F25" s="154" t="str">
        <f>IF([4]Matrice!F27="","",[4]Matrice!F27)</f>
        <v/>
      </c>
      <c r="G25" s="155" t="str">
        <f>IF([4]Matrice!G27="","",[4]Matrice!G27)</f>
        <v/>
      </c>
      <c r="H25" s="156" t="e">
        <f>VLOOKUP(G25,[4]Listes!W8:Y55,2,FALSE)</f>
        <v>#N/A</v>
      </c>
      <c r="I25" s="156" t="e">
        <f>VLOOKUP(G25,[4]Listes!W8:Y55,3,FALSE)</f>
        <v>#N/A</v>
      </c>
      <c r="J25" s="155" t="str">
        <f>IF([4]Matrice!J27="","",[4]Matrice!J27)</f>
        <v/>
      </c>
      <c r="K25" s="155" t="str">
        <f>IF([4]Matrice!K27="","",[4]Matrice!K27)</f>
        <v/>
      </c>
      <c r="L25" s="155" t="str">
        <f>IF([4]Matrice!L27="","",[4]Matrice!L27)</f>
        <v/>
      </c>
      <c r="M25" s="155" t="str">
        <f>IF([4]Matrice!M27="","",[4]Matrice!M27)</f>
        <v/>
      </c>
      <c r="N25" s="155" t="str">
        <f>IF([4]Matrice!N27="","",[4]Matrice!N27)</f>
        <v/>
      </c>
      <c r="O25" s="155" t="str">
        <f>IF([4]Matrice!O27="","",[4]Matrice!O27)</f>
        <v/>
      </c>
      <c r="P25" s="144" t="str">
        <f t="shared" si="0"/>
        <v/>
      </c>
      <c r="Q25" s="145"/>
      <c r="R25" s="146"/>
      <c r="S25" s="147"/>
      <c r="T25" s="148" t="str">
        <f>[4]Matrice!BX27</f>
        <v/>
      </c>
      <c r="U25" s="149" t="str">
        <f>[4]Matrice!BY27</f>
        <v/>
      </c>
      <c r="V25" s="150" t="str">
        <f t="shared" si="1"/>
        <v/>
      </c>
      <c r="W25" s="176">
        <f t="shared" si="3"/>
        <v>0</v>
      </c>
      <c r="X25" s="146"/>
      <c r="Y25" s="151"/>
      <c r="Z25" s="148" t="str">
        <f>[4]Matrice!DC27</f>
        <v/>
      </c>
      <c r="AA25" s="149" t="str">
        <f>[4]Matrice!DD27</f>
        <v/>
      </c>
      <c r="AB25" s="150" t="str">
        <f t="shared" si="2"/>
        <v/>
      </c>
      <c r="AC25" s="4"/>
      <c r="AD25" s="4"/>
      <c r="AE25" s="4"/>
      <c r="AF25" s="4"/>
      <c r="AG25" s="4"/>
      <c r="AH25" s="4"/>
      <c r="AI25" s="4"/>
      <c r="AJ25" s="4"/>
      <c r="AK25" s="4"/>
      <c r="AL25" s="4"/>
      <c r="AM25" s="4"/>
      <c r="AN25" s="4"/>
      <c r="AO25" s="4"/>
      <c r="AP25" s="4"/>
      <c r="AQ25" s="4"/>
      <c r="AR25" s="4"/>
      <c r="AS25" s="4"/>
      <c r="AT25" s="4"/>
      <c r="AU25" s="4"/>
      <c r="AV25" s="4"/>
      <c r="AW25" s="4"/>
      <c r="AX25" s="4"/>
      <c r="AY25" s="4"/>
      <c r="AZ25" s="4"/>
      <c r="BA25" s="4"/>
      <c r="BB25" s="4"/>
      <c r="BC25" s="4"/>
      <c r="BD25" s="4"/>
      <c r="BE25" s="4"/>
      <c r="BF25" s="4"/>
      <c r="BG25" s="4"/>
    </row>
    <row r="26" spans="1:59" s="1" customFormat="1" ht="12" customHeight="1">
      <c r="A26"/>
      <c r="B26" s="4"/>
      <c r="C26" s="152" t="str">
        <f>[4]Matrice!C28</f>
        <v/>
      </c>
      <c r="D26" s="153" t="str">
        <f>IF([4]Matrice!D28="","",[4]Matrice!D28)</f>
        <v/>
      </c>
      <c r="E26" s="154" t="str">
        <f>IF([4]Matrice!E28="","",[4]Matrice!E28)</f>
        <v/>
      </c>
      <c r="F26" s="154" t="str">
        <f>IF([4]Matrice!F28="","",[4]Matrice!F28)</f>
        <v/>
      </c>
      <c r="G26" s="155" t="str">
        <f>IF([4]Matrice!G28="","",[4]Matrice!G28)</f>
        <v/>
      </c>
      <c r="H26" s="156" t="e">
        <f>VLOOKUP(G26,[4]Listes!W9:Y56,2,FALSE)</f>
        <v>#N/A</v>
      </c>
      <c r="I26" s="156" t="e">
        <f>VLOOKUP(G26,[4]Listes!W9:Y56,3,FALSE)</f>
        <v>#N/A</v>
      </c>
      <c r="J26" s="155" t="str">
        <f>IF([4]Matrice!J28="","",[4]Matrice!J28)</f>
        <v/>
      </c>
      <c r="K26" s="155" t="str">
        <f>IF([4]Matrice!K28="","",[4]Matrice!K28)</f>
        <v/>
      </c>
      <c r="L26" s="155" t="str">
        <f>IF([4]Matrice!L28="","",[4]Matrice!L28)</f>
        <v/>
      </c>
      <c r="M26" s="155" t="str">
        <f>IF([4]Matrice!M28="","",[4]Matrice!M28)</f>
        <v/>
      </c>
      <c r="N26" s="155" t="str">
        <f>IF([4]Matrice!N28="","",[4]Matrice!N28)</f>
        <v/>
      </c>
      <c r="O26" s="155" t="str">
        <f>IF([4]Matrice!O28="","",[4]Matrice!O28)</f>
        <v/>
      </c>
      <c r="P26" s="144" t="str">
        <f t="shared" si="0"/>
        <v/>
      </c>
      <c r="Q26" s="145"/>
      <c r="R26" s="146"/>
      <c r="S26" s="147"/>
      <c r="T26" s="148" t="str">
        <f>[4]Matrice!BX28</f>
        <v/>
      </c>
      <c r="U26" s="149" t="str">
        <f>[4]Matrice!BY28</f>
        <v/>
      </c>
      <c r="V26" s="150" t="str">
        <f t="shared" si="1"/>
        <v/>
      </c>
      <c r="W26" s="176">
        <f t="shared" si="3"/>
        <v>0</v>
      </c>
      <c r="X26" s="146"/>
      <c r="Y26" s="151"/>
      <c r="Z26" s="148" t="str">
        <f>[4]Matrice!DC28</f>
        <v/>
      </c>
      <c r="AA26" s="149" t="str">
        <f>[4]Matrice!DD28</f>
        <v/>
      </c>
      <c r="AB26" s="150" t="str">
        <f t="shared" si="2"/>
        <v/>
      </c>
      <c r="AC26" s="4"/>
      <c r="AD26" s="4"/>
      <c r="AE26" s="4"/>
      <c r="AF26" s="4"/>
      <c r="AG26" s="4"/>
      <c r="AH26" s="4"/>
      <c r="AI26" s="4"/>
      <c r="AJ26" s="4"/>
      <c r="AK26" s="4"/>
      <c r="AL26" s="4"/>
      <c r="AM26" s="4"/>
      <c r="AN26" s="4"/>
      <c r="AO26" s="4"/>
      <c r="AP26" s="4"/>
      <c r="AQ26" s="4"/>
      <c r="AR26" s="4"/>
      <c r="AS26" s="4"/>
      <c r="AT26" s="4"/>
      <c r="AU26" s="4"/>
      <c r="AV26" s="4"/>
      <c r="AW26" s="4"/>
      <c r="AX26" s="4"/>
      <c r="AY26" s="4"/>
      <c r="AZ26" s="4"/>
      <c r="BA26" s="4"/>
      <c r="BB26" s="4"/>
      <c r="BC26" s="4"/>
      <c r="BD26" s="4"/>
      <c r="BE26" s="4"/>
      <c r="BF26" s="4"/>
      <c r="BG26" s="4"/>
    </row>
    <row r="27" spans="1:59" s="1" customFormat="1" ht="12" customHeight="1">
      <c r="A27"/>
      <c r="B27" s="4"/>
      <c r="C27" s="152" t="str">
        <f>[4]Matrice!C29</f>
        <v/>
      </c>
      <c r="D27" s="153" t="str">
        <f>IF([4]Matrice!D29="","",[4]Matrice!D29)</f>
        <v/>
      </c>
      <c r="E27" s="154" t="str">
        <f>IF([4]Matrice!E29="","",[4]Matrice!E29)</f>
        <v/>
      </c>
      <c r="F27" s="154" t="str">
        <f>IF([4]Matrice!F29="","",[4]Matrice!F29)</f>
        <v/>
      </c>
      <c r="G27" s="155" t="str">
        <f>IF([4]Matrice!G29="","",[4]Matrice!G29)</f>
        <v/>
      </c>
      <c r="H27" s="156" t="e">
        <f>VLOOKUP(G27,[4]Listes!W10:Y57,2,FALSE)</f>
        <v>#N/A</v>
      </c>
      <c r="I27" s="156" t="e">
        <f>VLOOKUP(G27,[4]Listes!W10:Y57,3,FALSE)</f>
        <v>#N/A</v>
      </c>
      <c r="J27" s="155" t="str">
        <f>IF([4]Matrice!J29="","",[4]Matrice!J29)</f>
        <v/>
      </c>
      <c r="K27" s="155" t="str">
        <f>IF([4]Matrice!K29="","",[4]Matrice!K29)</f>
        <v/>
      </c>
      <c r="L27" s="155" t="str">
        <f>IF([4]Matrice!L29="","",[4]Matrice!L29)</f>
        <v/>
      </c>
      <c r="M27" s="155" t="str">
        <f>IF([4]Matrice!M29="","",[4]Matrice!M29)</f>
        <v/>
      </c>
      <c r="N27" s="155" t="str">
        <f>IF([4]Matrice!N29="","",[4]Matrice!N29)</f>
        <v/>
      </c>
      <c r="O27" s="155" t="str">
        <f>IF([4]Matrice!O29="","",[4]Matrice!O29)</f>
        <v/>
      </c>
      <c r="P27" s="144" t="str">
        <f t="shared" si="0"/>
        <v/>
      </c>
      <c r="Q27" s="145"/>
      <c r="R27" s="146"/>
      <c r="S27" s="147"/>
      <c r="T27" s="148" t="str">
        <f>[4]Matrice!BX29</f>
        <v/>
      </c>
      <c r="U27" s="149" t="str">
        <f>[4]Matrice!BY29</f>
        <v/>
      </c>
      <c r="V27" s="150" t="str">
        <f t="shared" si="1"/>
        <v/>
      </c>
      <c r="W27" s="176">
        <f t="shared" si="3"/>
        <v>0</v>
      </c>
      <c r="X27" s="146"/>
      <c r="Y27" s="151"/>
      <c r="Z27" s="148" t="str">
        <f>[4]Matrice!DC29</f>
        <v/>
      </c>
      <c r="AA27" s="149" t="str">
        <f>[4]Matrice!DD29</f>
        <v/>
      </c>
      <c r="AB27" s="150" t="str">
        <f t="shared" si="2"/>
        <v/>
      </c>
      <c r="AC27" s="4"/>
      <c r="AD27" s="4"/>
      <c r="AE27" s="4"/>
      <c r="AF27" s="4"/>
      <c r="AG27" s="4"/>
      <c r="AH27" s="4"/>
      <c r="AI27" s="4"/>
      <c r="AJ27" s="4"/>
      <c r="AK27" s="4"/>
      <c r="AL27" s="4"/>
      <c r="AM27" s="4"/>
      <c r="AN27" s="4"/>
      <c r="AO27" s="4"/>
      <c r="AP27" s="4"/>
      <c r="AQ27" s="4"/>
      <c r="AR27" s="4"/>
      <c r="AS27" s="4"/>
      <c r="AT27" s="4"/>
      <c r="AU27" s="4"/>
      <c r="AV27" s="4"/>
      <c r="AW27" s="4"/>
      <c r="AX27" s="4"/>
      <c r="AY27" s="4"/>
      <c r="AZ27" s="4"/>
      <c r="BA27" s="4"/>
      <c r="BB27" s="4"/>
      <c r="BC27" s="4"/>
      <c r="BD27" s="4"/>
      <c r="BE27" s="4"/>
      <c r="BF27" s="4"/>
      <c r="BG27" s="4"/>
    </row>
    <row r="28" spans="1:59" s="18" customFormat="1" ht="12" customHeight="1">
      <c r="A28"/>
      <c r="B28" s="4"/>
      <c r="C28" s="152" t="str">
        <f>[4]Matrice!C30</f>
        <v/>
      </c>
      <c r="D28" s="153" t="str">
        <f>IF([4]Matrice!D30="","",[4]Matrice!D30)</f>
        <v/>
      </c>
      <c r="E28" s="154" t="str">
        <f>IF([4]Matrice!E30="","",[4]Matrice!E30)</f>
        <v/>
      </c>
      <c r="F28" s="154" t="str">
        <f>IF([4]Matrice!F30="","",[4]Matrice!F30)</f>
        <v/>
      </c>
      <c r="G28" s="155" t="str">
        <f>IF([4]Matrice!G30="","",[4]Matrice!G30)</f>
        <v/>
      </c>
      <c r="H28" s="156" t="e">
        <f>VLOOKUP(G28,[4]Listes!W11:Y58,2,FALSE)</f>
        <v>#N/A</v>
      </c>
      <c r="I28" s="156" t="e">
        <f>VLOOKUP(G28,[4]Listes!W11:Y58,3,FALSE)</f>
        <v>#N/A</v>
      </c>
      <c r="J28" s="155" t="str">
        <f>IF([4]Matrice!J30="","",[4]Matrice!J30)</f>
        <v/>
      </c>
      <c r="K28" s="155" t="str">
        <f>IF([4]Matrice!K30="","",[4]Matrice!K30)</f>
        <v/>
      </c>
      <c r="L28" s="155" t="str">
        <f>IF([4]Matrice!L30="","",[4]Matrice!L30)</f>
        <v/>
      </c>
      <c r="M28" s="155" t="str">
        <f>IF([4]Matrice!M30="","",[4]Matrice!M30)</f>
        <v/>
      </c>
      <c r="N28" s="155" t="str">
        <f>IF([4]Matrice!N30="","",[4]Matrice!N30)</f>
        <v/>
      </c>
      <c r="O28" s="155" t="str">
        <f>IF([4]Matrice!O30="","",[4]Matrice!O30)</f>
        <v/>
      </c>
      <c r="P28" s="144" t="str">
        <f t="shared" si="0"/>
        <v/>
      </c>
      <c r="Q28" s="145"/>
      <c r="R28" s="146"/>
      <c r="S28" s="147"/>
      <c r="T28" s="148" t="str">
        <f>[4]Matrice!BX30</f>
        <v/>
      </c>
      <c r="U28" s="149" t="str">
        <f>[4]Matrice!BY30</f>
        <v/>
      </c>
      <c r="V28" s="150" t="str">
        <f t="shared" si="1"/>
        <v/>
      </c>
      <c r="W28" s="176">
        <f t="shared" si="3"/>
        <v>0</v>
      </c>
      <c r="X28" s="146"/>
      <c r="Y28" s="151"/>
      <c r="Z28" s="148" t="str">
        <f>[4]Matrice!DC30</f>
        <v/>
      </c>
      <c r="AA28" s="149" t="str">
        <f>[4]Matrice!DD30</f>
        <v/>
      </c>
      <c r="AB28" s="150" t="str">
        <f t="shared" si="2"/>
        <v/>
      </c>
      <c r="AC28" s="4"/>
      <c r="AD28" s="4"/>
      <c r="AE28" s="4"/>
      <c r="AF28" s="4"/>
      <c r="AG28" s="4"/>
      <c r="AH28" s="4"/>
      <c r="AI28" s="4"/>
      <c r="AJ28" s="4"/>
      <c r="AK28" s="4"/>
      <c r="AL28" s="4"/>
      <c r="AM28" s="4"/>
      <c r="AN28" s="4"/>
      <c r="AO28" s="4"/>
      <c r="AP28" s="4"/>
      <c r="AQ28" s="4"/>
      <c r="AR28" s="4"/>
      <c r="AS28" s="4"/>
      <c r="AT28" s="4"/>
      <c r="AU28" s="4"/>
      <c r="AV28" s="4"/>
      <c r="AW28" s="4"/>
      <c r="AX28" s="4"/>
      <c r="AY28" s="4"/>
      <c r="AZ28" s="4"/>
      <c r="BA28" s="4"/>
      <c r="BB28" s="4"/>
      <c r="BC28" s="4"/>
      <c r="BD28" s="4"/>
      <c r="BE28" s="4"/>
      <c r="BF28" s="4"/>
      <c r="BG28" s="4"/>
    </row>
    <row r="29" spans="1:59" s="18" customFormat="1" ht="12" customHeight="1">
      <c r="A29"/>
      <c r="B29" s="4"/>
      <c r="C29" s="152" t="str">
        <f>[4]Matrice!C31</f>
        <v/>
      </c>
      <c r="D29" s="153" t="str">
        <f>IF([4]Matrice!D31="","",[4]Matrice!D31)</f>
        <v/>
      </c>
      <c r="E29" s="154" t="str">
        <f>IF([4]Matrice!E31="","",[4]Matrice!E31)</f>
        <v/>
      </c>
      <c r="F29" s="154" t="str">
        <f>IF([4]Matrice!F31="","",[4]Matrice!F31)</f>
        <v/>
      </c>
      <c r="G29" s="155" t="str">
        <f>IF([4]Matrice!G31="","",[4]Matrice!G31)</f>
        <v/>
      </c>
      <c r="H29" s="156" t="e">
        <f>VLOOKUP(G29,[4]Listes!W12:Y59,2,FALSE)</f>
        <v>#N/A</v>
      </c>
      <c r="I29" s="156" t="e">
        <f>VLOOKUP(G29,[4]Listes!W12:Y59,3,FALSE)</f>
        <v>#N/A</v>
      </c>
      <c r="J29" s="155" t="str">
        <f>IF([4]Matrice!J31="","",[4]Matrice!J31)</f>
        <v/>
      </c>
      <c r="K29" s="155" t="str">
        <f>IF([4]Matrice!K31="","",[4]Matrice!K31)</f>
        <v/>
      </c>
      <c r="L29" s="155" t="str">
        <f>IF([4]Matrice!L31="","",[4]Matrice!L31)</f>
        <v/>
      </c>
      <c r="M29" s="155" t="str">
        <f>IF([4]Matrice!M31="","",[4]Matrice!M31)</f>
        <v/>
      </c>
      <c r="N29" s="155" t="str">
        <f>IF([4]Matrice!N31="","",[4]Matrice!N31)</f>
        <v/>
      </c>
      <c r="O29" s="155" t="str">
        <f>IF([4]Matrice!O31="","",[4]Matrice!O31)</f>
        <v/>
      </c>
      <c r="P29" s="144" t="str">
        <f t="shared" si="0"/>
        <v/>
      </c>
      <c r="Q29" s="145"/>
      <c r="R29" s="146"/>
      <c r="S29" s="147"/>
      <c r="T29" s="148" t="str">
        <f>[4]Matrice!BX31</f>
        <v/>
      </c>
      <c r="U29" s="149" t="str">
        <f>[4]Matrice!BY31</f>
        <v/>
      </c>
      <c r="V29" s="150" t="str">
        <f t="shared" si="1"/>
        <v/>
      </c>
      <c r="W29" s="176">
        <f t="shared" si="3"/>
        <v>0</v>
      </c>
      <c r="X29" s="146"/>
      <c r="Y29" s="151"/>
      <c r="Z29" s="148" t="str">
        <f>[4]Matrice!DC31</f>
        <v/>
      </c>
      <c r="AA29" s="149" t="str">
        <f>[4]Matrice!DD31</f>
        <v/>
      </c>
      <c r="AB29" s="150" t="str">
        <f t="shared" si="2"/>
        <v/>
      </c>
      <c r="AC29" s="4"/>
      <c r="AD29" s="4"/>
      <c r="AE29" s="4"/>
      <c r="AF29" s="4"/>
      <c r="AG29" s="4"/>
      <c r="AH29" s="4"/>
      <c r="AI29" s="4"/>
      <c r="AJ29" s="4"/>
      <c r="AK29" s="4"/>
      <c r="AL29" s="4"/>
      <c r="AM29" s="4"/>
      <c r="AN29" s="4"/>
      <c r="AO29" s="4"/>
      <c r="AP29" s="4"/>
      <c r="AQ29" s="4"/>
      <c r="AR29" s="4"/>
      <c r="AS29" s="4"/>
      <c r="AT29" s="4"/>
      <c r="AU29" s="4"/>
      <c r="AV29" s="4"/>
      <c r="AW29" s="4"/>
      <c r="AX29" s="4"/>
      <c r="AY29" s="4"/>
      <c r="AZ29" s="4"/>
      <c r="BA29" s="4"/>
      <c r="BB29" s="4"/>
      <c r="BC29" s="4"/>
      <c r="BD29" s="4"/>
      <c r="BE29" s="4"/>
      <c r="BF29" s="4"/>
      <c r="BG29" s="4"/>
    </row>
    <row r="30" spans="1:59" s="18" customFormat="1" ht="12" customHeight="1">
      <c r="A30"/>
      <c r="B30" s="4"/>
      <c r="C30" s="152" t="str">
        <f>[4]Matrice!C32</f>
        <v/>
      </c>
      <c r="D30" s="153" t="str">
        <f>IF([4]Matrice!D32="","",[4]Matrice!D32)</f>
        <v/>
      </c>
      <c r="E30" s="154" t="str">
        <f>IF([4]Matrice!E32="","",[4]Matrice!E32)</f>
        <v/>
      </c>
      <c r="F30" s="154" t="str">
        <f>IF([4]Matrice!F32="","",[4]Matrice!F32)</f>
        <v/>
      </c>
      <c r="G30" s="155" t="str">
        <f>IF([4]Matrice!G32="","",[4]Matrice!G32)</f>
        <v/>
      </c>
      <c r="H30" s="156" t="e">
        <f>VLOOKUP(G30,[4]Listes!W13:Y60,2,FALSE)</f>
        <v>#N/A</v>
      </c>
      <c r="I30" s="156" t="e">
        <f>VLOOKUP(G30,[4]Listes!W13:Y60,3,FALSE)</f>
        <v>#N/A</v>
      </c>
      <c r="J30" s="155" t="str">
        <f>IF([4]Matrice!J32="","",[4]Matrice!J32)</f>
        <v/>
      </c>
      <c r="K30" s="155" t="str">
        <f>IF([4]Matrice!K32="","",[4]Matrice!K32)</f>
        <v/>
      </c>
      <c r="L30" s="155" t="str">
        <f>IF([4]Matrice!L32="","",[4]Matrice!L32)</f>
        <v/>
      </c>
      <c r="M30" s="155" t="str">
        <f>IF([4]Matrice!M32="","",[4]Matrice!M32)</f>
        <v/>
      </c>
      <c r="N30" s="155" t="str">
        <f>IF([4]Matrice!N32="","",[4]Matrice!N32)</f>
        <v/>
      </c>
      <c r="O30" s="155" t="str">
        <f>IF([4]Matrice!O32="","",[4]Matrice!O32)</f>
        <v/>
      </c>
      <c r="P30" s="144" t="str">
        <f t="shared" si="0"/>
        <v/>
      </c>
      <c r="Q30" s="145"/>
      <c r="R30" s="146"/>
      <c r="S30" s="147"/>
      <c r="T30" s="148" t="str">
        <f>[4]Matrice!BX32</f>
        <v/>
      </c>
      <c r="U30" s="149" t="str">
        <f>[4]Matrice!BY32</f>
        <v/>
      </c>
      <c r="V30" s="150" t="str">
        <f t="shared" si="1"/>
        <v/>
      </c>
      <c r="W30" s="176">
        <f t="shared" si="3"/>
        <v>0</v>
      </c>
      <c r="X30" s="146"/>
      <c r="Y30" s="151"/>
      <c r="Z30" s="148" t="str">
        <f>[4]Matrice!DC32</f>
        <v/>
      </c>
      <c r="AA30" s="149" t="str">
        <f>[4]Matrice!DD32</f>
        <v/>
      </c>
      <c r="AB30" s="150" t="str">
        <f t="shared" si="2"/>
        <v/>
      </c>
      <c r="AC30" s="4"/>
      <c r="AD30" s="4"/>
      <c r="AE30" s="4"/>
      <c r="AF30" s="4"/>
      <c r="AG30" s="4"/>
      <c r="AH30" s="4"/>
      <c r="AI30" s="4"/>
      <c r="AJ30" s="4"/>
      <c r="AK30" s="4"/>
      <c r="AL30" s="4"/>
      <c r="AM30" s="4"/>
      <c r="AN30" s="4"/>
      <c r="AO30" s="4"/>
      <c r="AP30" s="4"/>
      <c r="AQ30" s="4"/>
      <c r="AR30" s="4"/>
      <c r="AS30" s="4"/>
      <c r="AT30" s="4"/>
      <c r="AU30" s="4"/>
      <c r="AV30" s="4"/>
      <c r="AW30" s="4"/>
      <c r="AX30" s="4"/>
      <c r="AY30" s="4"/>
      <c r="AZ30" s="4"/>
      <c r="BA30" s="4"/>
      <c r="BB30" s="4"/>
      <c r="BC30" s="4"/>
      <c r="BD30" s="4"/>
      <c r="BE30" s="4"/>
      <c r="BF30" s="4"/>
      <c r="BG30" s="4"/>
    </row>
    <row r="31" spans="1:59" s="18" customFormat="1" ht="12" customHeight="1">
      <c r="A31"/>
      <c r="B31" s="4"/>
      <c r="C31" s="152" t="str">
        <f>[4]Matrice!C33</f>
        <v/>
      </c>
      <c r="D31" s="153" t="str">
        <f>IF([4]Matrice!D33="","",[4]Matrice!D33)</f>
        <v/>
      </c>
      <c r="E31" s="154" t="str">
        <f>IF([4]Matrice!E33="","",[4]Matrice!E33)</f>
        <v/>
      </c>
      <c r="F31" s="154" t="str">
        <f>IF([4]Matrice!F33="","",[4]Matrice!F33)</f>
        <v/>
      </c>
      <c r="G31" s="155" t="str">
        <f>IF([4]Matrice!G33="","",[4]Matrice!G33)</f>
        <v/>
      </c>
      <c r="H31" s="156" t="e">
        <f>VLOOKUP(G31,[4]Listes!W14:Y61,2,FALSE)</f>
        <v>#N/A</v>
      </c>
      <c r="I31" s="156" t="e">
        <f>VLOOKUP(G31,[4]Listes!W14:Y61,3,FALSE)</f>
        <v>#N/A</v>
      </c>
      <c r="J31" s="155" t="str">
        <f>IF([4]Matrice!J33="","",[4]Matrice!J33)</f>
        <v/>
      </c>
      <c r="K31" s="155" t="str">
        <f>IF([4]Matrice!K33="","",[4]Matrice!K33)</f>
        <v/>
      </c>
      <c r="L31" s="155" t="str">
        <f>IF([4]Matrice!L33="","",[4]Matrice!L33)</f>
        <v/>
      </c>
      <c r="M31" s="155" t="str">
        <f>IF([4]Matrice!M33="","",[4]Matrice!M33)</f>
        <v/>
      </c>
      <c r="N31" s="155" t="str">
        <f>IF([4]Matrice!N33="","",[4]Matrice!N33)</f>
        <v/>
      </c>
      <c r="O31" s="155" t="str">
        <f>IF([4]Matrice!O33="","",[4]Matrice!O33)</f>
        <v/>
      </c>
      <c r="P31" s="144" t="str">
        <f t="shared" si="0"/>
        <v/>
      </c>
      <c r="Q31" s="145"/>
      <c r="R31" s="146"/>
      <c r="S31" s="147"/>
      <c r="T31" s="148" t="str">
        <f>[4]Matrice!BX33</f>
        <v/>
      </c>
      <c r="U31" s="149" t="str">
        <f>[4]Matrice!BY33</f>
        <v/>
      </c>
      <c r="V31" s="150" t="str">
        <f t="shared" si="1"/>
        <v/>
      </c>
      <c r="W31" s="176">
        <f t="shared" si="3"/>
        <v>0</v>
      </c>
      <c r="X31" s="146"/>
      <c r="Y31" s="151"/>
      <c r="Z31" s="148" t="str">
        <f>[4]Matrice!DC33</f>
        <v/>
      </c>
      <c r="AA31" s="149" t="str">
        <f>[4]Matrice!DD33</f>
        <v/>
      </c>
      <c r="AB31" s="150" t="str">
        <f t="shared" si="2"/>
        <v/>
      </c>
      <c r="AC31" s="4"/>
      <c r="AD31" s="4"/>
      <c r="AE31" s="4"/>
      <c r="AF31" s="4"/>
      <c r="AG31" s="4"/>
      <c r="AH31" s="4"/>
      <c r="AI31" s="4"/>
      <c r="AJ31" s="4"/>
      <c r="AK31" s="4"/>
      <c r="AL31" s="4"/>
      <c r="AM31" s="4"/>
      <c r="AN31" s="4"/>
      <c r="AO31" s="4"/>
      <c r="AP31" s="4"/>
      <c r="AQ31" s="4"/>
      <c r="AR31" s="4"/>
      <c r="AS31" s="4"/>
      <c r="AT31" s="4"/>
      <c r="AU31" s="4"/>
      <c r="AV31" s="4"/>
      <c r="AW31" s="4"/>
      <c r="AX31" s="4"/>
      <c r="AY31" s="4"/>
      <c r="AZ31" s="4"/>
      <c r="BA31" s="4"/>
      <c r="BB31" s="4"/>
      <c r="BC31" s="4"/>
      <c r="BD31" s="4"/>
      <c r="BE31" s="4"/>
      <c r="BF31" s="4"/>
      <c r="BG31" s="4"/>
    </row>
    <row r="32" spans="1:59" s="18" customFormat="1" ht="12" customHeight="1">
      <c r="A32"/>
      <c r="B32" s="4"/>
      <c r="C32" s="152" t="str">
        <f>[4]Matrice!C34</f>
        <v/>
      </c>
      <c r="D32" s="153" t="str">
        <f>IF([4]Matrice!D34="","",[4]Matrice!D34)</f>
        <v/>
      </c>
      <c r="E32" s="154" t="str">
        <f>IF([4]Matrice!E34="","",[4]Matrice!E34)</f>
        <v/>
      </c>
      <c r="F32" s="154" t="str">
        <f>IF([4]Matrice!F34="","",[4]Matrice!F34)</f>
        <v/>
      </c>
      <c r="G32" s="155" t="str">
        <f>IF([4]Matrice!G34="","",[4]Matrice!G34)</f>
        <v/>
      </c>
      <c r="H32" s="156" t="e">
        <f>VLOOKUP(G32,[4]Listes!W15:Y62,2,FALSE)</f>
        <v>#N/A</v>
      </c>
      <c r="I32" s="156" t="e">
        <f>VLOOKUP(G32,[4]Listes!W15:Y62,3,FALSE)</f>
        <v>#N/A</v>
      </c>
      <c r="J32" s="155" t="str">
        <f>IF([4]Matrice!J34="","",[4]Matrice!J34)</f>
        <v/>
      </c>
      <c r="K32" s="155" t="str">
        <f>IF([4]Matrice!K34="","",[4]Matrice!K34)</f>
        <v/>
      </c>
      <c r="L32" s="155" t="str">
        <f>IF([4]Matrice!L34="","",[4]Matrice!L34)</f>
        <v/>
      </c>
      <c r="M32" s="155" t="str">
        <f>IF([4]Matrice!M34="","",[4]Matrice!M34)</f>
        <v/>
      </c>
      <c r="N32" s="155" t="str">
        <f>IF([4]Matrice!N34="","",[4]Matrice!N34)</f>
        <v/>
      </c>
      <c r="O32" s="155" t="str">
        <f>IF([4]Matrice!O34="","",[4]Matrice!O34)</f>
        <v/>
      </c>
      <c r="P32" s="144" t="str">
        <f t="shared" si="0"/>
        <v/>
      </c>
      <c r="Q32" s="145"/>
      <c r="R32" s="146"/>
      <c r="S32" s="147"/>
      <c r="T32" s="148" t="str">
        <f>[4]Matrice!BX34</f>
        <v/>
      </c>
      <c r="U32" s="149" t="str">
        <f>[4]Matrice!BY34</f>
        <v/>
      </c>
      <c r="V32" s="150" t="str">
        <f t="shared" si="1"/>
        <v/>
      </c>
      <c r="W32" s="176">
        <f t="shared" si="3"/>
        <v>0</v>
      </c>
      <c r="X32" s="146"/>
      <c r="Y32" s="151"/>
      <c r="Z32" s="148" t="str">
        <f>[4]Matrice!DC34</f>
        <v/>
      </c>
      <c r="AA32" s="149" t="str">
        <f>[4]Matrice!DD34</f>
        <v/>
      </c>
      <c r="AB32" s="150" t="str">
        <f t="shared" si="2"/>
        <v/>
      </c>
      <c r="AC32" s="4"/>
      <c r="AD32" s="4"/>
      <c r="AE32" s="4"/>
      <c r="AF32" s="4"/>
      <c r="AG32" s="4"/>
      <c r="AH32" s="4"/>
      <c r="AI32" s="4"/>
      <c r="AJ32" s="4"/>
      <c r="AK32" s="4"/>
      <c r="AL32" s="4"/>
      <c r="AM32" s="4"/>
      <c r="AN32" s="4"/>
      <c r="AO32" s="4"/>
      <c r="AP32" s="4"/>
      <c r="AQ32" s="4"/>
      <c r="AR32" s="4"/>
      <c r="AS32" s="4"/>
      <c r="AT32" s="4"/>
      <c r="AU32" s="4"/>
      <c r="AV32" s="4"/>
      <c r="AW32" s="4"/>
      <c r="AX32" s="4"/>
      <c r="AY32" s="4"/>
      <c r="AZ32" s="4"/>
      <c r="BA32" s="4"/>
      <c r="BB32" s="4"/>
      <c r="BC32" s="4"/>
      <c r="BD32" s="4"/>
      <c r="BE32" s="4"/>
      <c r="BF32" s="4"/>
      <c r="BG32" s="4"/>
    </row>
    <row r="33" spans="1:59" s="18" customFormat="1" ht="12" customHeight="1">
      <c r="A33"/>
      <c r="B33" s="4"/>
      <c r="C33" s="152" t="str">
        <f>[4]Matrice!C35</f>
        <v/>
      </c>
      <c r="D33" s="153" t="str">
        <f>IF([4]Matrice!D35="","",[4]Matrice!D35)</f>
        <v/>
      </c>
      <c r="E33" s="154" t="str">
        <f>IF([4]Matrice!E35="","",[4]Matrice!E35)</f>
        <v/>
      </c>
      <c r="F33" s="154" t="str">
        <f>IF([4]Matrice!F35="","",[4]Matrice!F35)</f>
        <v/>
      </c>
      <c r="G33" s="155" t="str">
        <f>IF([4]Matrice!G35="","",[4]Matrice!G35)</f>
        <v/>
      </c>
      <c r="H33" s="156" t="e">
        <f>VLOOKUP(G33,[4]Listes!W16:Y63,2,FALSE)</f>
        <v>#N/A</v>
      </c>
      <c r="I33" s="156" t="e">
        <f>VLOOKUP(G33,[4]Listes!W16:Y63,3,FALSE)</f>
        <v>#N/A</v>
      </c>
      <c r="J33" s="155" t="str">
        <f>IF([4]Matrice!J35="","",[4]Matrice!J35)</f>
        <v/>
      </c>
      <c r="K33" s="155" t="str">
        <f>IF([4]Matrice!K35="","",[4]Matrice!K35)</f>
        <v/>
      </c>
      <c r="L33" s="155" t="str">
        <f>IF([4]Matrice!L35="","",[4]Matrice!L35)</f>
        <v/>
      </c>
      <c r="M33" s="155" t="str">
        <f>IF([4]Matrice!M35="","",[4]Matrice!M35)</f>
        <v/>
      </c>
      <c r="N33" s="155" t="str">
        <f>IF([4]Matrice!N35="","",[4]Matrice!N35)</f>
        <v/>
      </c>
      <c r="O33" s="155" t="str">
        <f>IF([4]Matrice!O35="","",[4]Matrice!O35)</f>
        <v/>
      </c>
      <c r="P33" s="144" t="str">
        <f t="shared" si="0"/>
        <v/>
      </c>
      <c r="Q33" s="145"/>
      <c r="R33" s="146"/>
      <c r="S33" s="147"/>
      <c r="T33" s="148" t="str">
        <f>[4]Matrice!BX35</f>
        <v/>
      </c>
      <c r="U33" s="149" t="str">
        <f>[4]Matrice!BY35</f>
        <v/>
      </c>
      <c r="V33" s="150" t="str">
        <f t="shared" si="1"/>
        <v/>
      </c>
      <c r="W33" s="176">
        <f t="shared" si="3"/>
        <v>0</v>
      </c>
      <c r="X33" s="146"/>
      <c r="Y33" s="151"/>
      <c r="Z33" s="148" t="str">
        <f>[4]Matrice!DC35</f>
        <v/>
      </c>
      <c r="AA33" s="149" t="str">
        <f>[4]Matrice!DD35</f>
        <v/>
      </c>
      <c r="AB33" s="150" t="str">
        <f t="shared" si="2"/>
        <v/>
      </c>
      <c r="AC33" s="4"/>
      <c r="AD33" s="4"/>
      <c r="AE33" s="4"/>
      <c r="AF33" s="4"/>
      <c r="AG33" s="4"/>
      <c r="AH33" s="4"/>
      <c r="AI33" s="4"/>
      <c r="AJ33" s="4"/>
      <c r="AK33" s="4"/>
      <c r="AL33" s="4"/>
      <c r="AM33" s="4"/>
      <c r="AN33" s="4"/>
      <c r="AO33" s="4"/>
      <c r="AP33" s="4"/>
      <c r="AQ33" s="4"/>
      <c r="AR33" s="4"/>
      <c r="AS33" s="4"/>
      <c r="AT33" s="4"/>
      <c r="AU33" s="4"/>
      <c r="AV33" s="4"/>
      <c r="AW33" s="4"/>
      <c r="AX33" s="4"/>
      <c r="AY33" s="4"/>
      <c r="AZ33" s="4"/>
      <c r="BA33" s="4"/>
      <c r="BB33" s="4"/>
      <c r="BC33" s="4"/>
      <c r="BD33" s="4"/>
      <c r="BE33" s="4"/>
      <c r="BF33" s="4"/>
      <c r="BG33" s="4"/>
    </row>
    <row r="34" spans="1:59" s="18" customFormat="1" ht="12" customHeight="1">
      <c r="A34"/>
      <c r="B34" s="4"/>
      <c r="C34" s="152" t="str">
        <f>[4]Matrice!C36</f>
        <v/>
      </c>
      <c r="D34" s="153" t="str">
        <f>IF([4]Matrice!D36="","",[4]Matrice!D36)</f>
        <v/>
      </c>
      <c r="E34" s="154" t="str">
        <f>IF([4]Matrice!E36="","",[4]Matrice!E36)</f>
        <v/>
      </c>
      <c r="F34" s="154" t="str">
        <f>IF([4]Matrice!F36="","",[4]Matrice!F36)</f>
        <v/>
      </c>
      <c r="G34" s="155" t="str">
        <f>IF([4]Matrice!G36="","",[4]Matrice!G36)</f>
        <v/>
      </c>
      <c r="H34" s="156" t="e">
        <f>VLOOKUP(G34,[4]Listes!W17:Y64,2,FALSE)</f>
        <v>#N/A</v>
      </c>
      <c r="I34" s="156" t="e">
        <f>VLOOKUP(G34,[4]Listes!W17:Y64,3,FALSE)</f>
        <v>#N/A</v>
      </c>
      <c r="J34" s="155" t="str">
        <f>IF([4]Matrice!J36="","",[4]Matrice!J36)</f>
        <v/>
      </c>
      <c r="K34" s="155" t="str">
        <f>IF([4]Matrice!K36="","",[4]Matrice!K36)</f>
        <v/>
      </c>
      <c r="L34" s="155" t="str">
        <f>IF([4]Matrice!L36="","",[4]Matrice!L36)</f>
        <v/>
      </c>
      <c r="M34" s="155" t="str">
        <f>IF([4]Matrice!M36="","",[4]Matrice!M36)</f>
        <v/>
      </c>
      <c r="N34" s="155" t="str">
        <f>IF([4]Matrice!N36="","",[4]Matrice!N36)</f>
        <v/>
      </c>
      <c r="O34" s="155" t="str">
        <f>IF([4]Matrice!O36="","",[4]Matrice!O36)</f>
        <v/>
      </c>
      <c r="P34" s="144" t="str">
        <f t="shared" si="0"/>
        <v/>
      </c>
      <c r="Q34" s="145"/>
      <c r="R34" s="146"/>
      <c r="S34" s="147"/>
      <c r="T34" s="148" t="str">
        <f>[4]Matrice!BX36</f>
        <v/>
      </c>
      <c r="U34" s="149" t="str">
        <f>[4]Matrice!BY36</f>
        <v/>
      </c>
      <c r="V34" s="150" t="str">
        <f t="shared" si="1"/>
        <v/>
      </c>
      <c r="W34" s="176">
        <f t="shared" si="3"/>
        <v>0</v>
      </c>
      <c r="X34" s="146"/>
      <c r="Y34" s="151"/>
      <c r="Z34" s="148" t="str">
        <f>[4]Matrice!DC36</f>
        <v/>
      </c>
      <c r="AA34" s="149" t="str">
        <f>[4]Matrice!DD36</f>
        <v/>
      </c>
      <c r="AB34" s="150" t="str">
        <f t="shared" si="2"/>
        <v/>
      </c>
      <c r="AC34" s="4"/>
      <c r="AD34" s="4"/>
      <c r="AE34" s="4"/>
      <c r="AF34" s="4"/>
      <c r="AG34" s="4"/>
      <c r="AH34" s="4"/>
      <c r="AI34" s="4"/>
      <c r="AJ34" s="4"/>
      <c r="AK34" s="4"/>
      <c r="AL34" s="4"/>
      <c r="AM34" s="4"/>
      <c r="AN34" s="4"/>
      <c r="AO34" s="4"/>
      <c r="AP34" s="4"/>
      <c r="AQ34" s="4"/>
      <c r="AR34" s="4"/>
      <c r="AS34" s="4"/>
      <c r="AT34" s="4"/>
      <c r="AU34" s="4"/>
      <c r="AV34" s="4"/>
      <c r="AW34" s="4"/>
      <c r="AX34" s="4"/>
      <c r="AY34" s="4"/>
      <c r="AZ34" s="4"/>
      <c r="BA34" s="4"/>
      <c r="BB34" s="4"/>
      <c r="BC34" s="4"/>
      <c r="BD34" s="4"/>
      <c r="BE34" s="4"/>
      <c r="BF34" s="4"/>
      <c r="BG34" s="4"/>
    </row>
    <row r="35" spans="1:59" s="18" customFormat="1" ht="12" customHeight="1">
      <c r="A35"/>
      <c r="B35" s="4"/>
      <c r="C35" s="152" t="str">
        <f>[4]Matrice!C37</f>
        <v/>
      </c>
      <c r="D35" s="153" t="str">
        <f>IF([4]Matrice!D37="","",[4]Matrice!D37)</f>
        <v/>
      </c>
      <c r="E35" s="154" t="str">
        <f>IF([4]Matrice!E37="","",[4]Matrice!E37)</f>
        <v/>
      </c>
      <c r="F35" s="154" t="str">
        <f>IF([4]Matrice!F37="","",[4]Matrice!F37)</f>
        <v/>
      </c>
      <c r="G35" s="155" t="str">
        <f>IF([4]Matrice!G37="","",[4]Matrice!G37)</f>
        <v/>
      </c>
      <c r="H35" s="156" t="e">
        <f>VLOOKUP(G35,[4]Listes!W18:Y65,2,FALSE)</f>
        <v>#N/A</v>
      </c>
      <c r="I35" s="156" t="e">
        <f>VLOOKUP(G35,[4]Listes!W18:Y65,3,FALSE)</f>
        <v>#N/A</v>
      </c>
      <c r="J35" s="155" t="str">
        <f>IF([4]Matrice!J37="","",[4]Matrice!J37)</f>
        <v/>
      </c>
      <c r="K35" s="155" t="str">
        <f>IF([4]Matrice!K37="","",[4]Matrice!K37)</f>
        <v/>
      </c>
      <c r="L35" s="155" t="str">
        <f>IF([4]Matrice!L37="","",[4]Matrice!L37)</f>
        <v/>
      </c>
      <c r="M35" s="155" t="str">
        <f>IF([4]Matrice!M37="","",[4]Matrice!M37)</f>
        <v/>
      </c>
      <c r="N35" s="155" t="str">
        <f>IF([4]Matrice!N37="","",[4]Matrice!N37)</f>
        <v/>
      </c>
      <c r="O35" s="155" t="str">
        <f>IF([4]Matrice!O37="","",[4]Matrice!O37)</f>
        <v/>
      </c>
      <c r="P35" s="144" t="str">
        <f t="shared" si="0"/>
        <v/>
      </c>
      <c r="Q35" s="145"/>
      <c r="R35" s="146"/>
      <c r="S35" s="147"/>
      <c r="T35" s="148" t="str">
        <f>[4]Matrice!BX37</f>
        <v/>
      </c>
      <c r="U35" s="149" t="str">
        <f>[4]Matrice!BY37</f>
        <v/>
      </c>
      <c r="V35" s="150" t="str">
        <f t="shared" si="1"/>
        <v/>
      </c>
      <c r="W35" s="176">
        <f t="shared" si="3"/>
        <v>0</v>
      </c>
      <c r="X35" s="146"/>
      <c r="Y35" s="151"/>
      <c r="Z35" s="148" t="str">
        <f>[4]Matrice!DC37</f>
        <v/>
      </c>
      <c r="AA35" s="149" t="str">
        <f>[4]Matrice!DD37</f>
        <v/>
      </c>
      <c r="AB35" s="150" t="str">
        <f t="shared" si="2"/>
        <v/>
      </c>
      <c r="AC35" s="4"/>
      <c r="AD35" s="4"/>
      <c r="AE35" s="4"/>
      <c r="AF35" s="4"/>
      <c r="AG35" s="4"/>
      <c r="AH35" s="4"/>
      <c r="AI35" s="4"/>
      <c r="AJ35" s="4"/>
      <c r="AK35" s="4"/>
      <c r="AL35" s="4"/>
      <c r="AM35" s="4"/>
      <c r="AN35" s="4"/>
      <c r="AO35" s="4"/>
      <c r="AP35" s="4"/>
      <c r="AQ35" s="4"/>
      <c r="AR35" s="4"/>
      <c r="AS35" s="4"/>
      <c r="AT35" s="4"/>
      <c r="AU35" s="4"/>
      <c r="AV35" s="4"/>
      <c r="AW35" s="4"/>
      <c r="AX35" s="4"/>
      <c r="AY35" s="4"/>
      <c r="AZ35" s="4"/>
      <c r="BA35" s="4"/>
      <c r="BB35" s="4"/>
      <c r="BC35" s="4"/>
      <c r="BD35" s="4"/>
      <c r="BE35" s="4"/>
      <c r="BF35" s="4"/>
      <c r="BG35" s="4"/>
    </row>
    <row r="36" spans="1:59" s="18" customFormat="1" ht="12" customHeight="1">
      <c r="A36"/>
      <c r="B36" s="4"/>
      <c r="C36" s="152" t="str">
        <f>[4]Matrice!C38</f>
        <v/>
      </c>
      <c r="D36" s="153" t="str">
        <f>IF([4]Matrice!D38="","",[4]Matrice!D38)</f>
        <v/>
      </c>
      <c r="E36" s="154" t="str">
        <f>IF([4]Matrice!E38="","",[4]Matrice!E38)</f>
        <v/>
      </c>
      <c r="F36" s="154" t="str">
        <f>IF([4]Matrice!F38="","",[4]Matrice!F38)</f>
        <v/>
      </c>
      <c r="G36" s="155" t="str">
        <f>IF([4]Matrice!G38="","",[4]Matrice!G38)</f>
        <v/>
      </c>
      <c r="H36" s="156" t="e">
        <f>VLOOKUP(G36,[4]Listes!W19:Y66,2,FALSE)</f>
        <v>#N/A</v>
      </c>
      <c r="I36" s="156" t="e">
        <f>VLOOKUP(G36,[4]Listes!W19:Y66,3,FALSE)</f>
        <v>#N/A</v>
      </c>
      <c r="J36" s="155" t="str">
        <f>IF([4]Matrice!J38="","",[4]Matrice!J38)</f>
        <v/>
      </c>
      <c r="K36" s="155" t="str">
        <f>IF([4]Matrice!K38="","",[4]Matrice!K38)</f>
        <v/>
      </c>
      <c r="L36" s="155" t="str">
        <f>IF([4]Matrice!L38="","",[4]Matrice!L38)</f>
        <v/>
      </c>
      <c r="M36" s="155" t="str">
        <f>IF([4]Matrice!M38="","",[4]Matrice!M38)</f>
        <v/>
      </c>
      <c r="N36" s="155" t="str">
        <f>IF([4]Matrice!N38="","",[4]Matrice!N38)</f>
        <v/>
      </c>
      <c r="O36" s="155" t="str">
        <f>IF([4]Matrice!O38="","",[4]Matrice!O38)</f>
        <v/>
      </c>
      <c r="P36" s="144" t="str">
        <f t="shared" si="0"/>
        <v/>
      </c>
      <c r="Q36" s="145"/>
      <c r="R36" s="146"/>
      <c r="S36" s="147"/>
      <c r="T36" s="148" t="str">
        <f>[4]Matrice!BX38</f>
        <v/>
      </c>
      <c r="U36" s="149" t="str">
        <f>[4]Matrice!BY38</f>
        <v/>
      </c>
      <c r="V36" s="150" t="str">
        <f t="shared" si="1"/>
        <v/>
      </c>
      <c r="W36" s="176">
        <f t="shared" si="3"/>
        <v>0</v>
      </c>
      <c r="X36" s="146"/>
      <c r="Y36" s="151"/>
      <c r="Z36" s="148" t="str">
        <f>[4]Matrice!DC38</f>
        <v/>
      </c>
      <c r="AA36" s="149" t="str">
        <f>[4]Matrice!DD38</f>
        <v/>
      </c>
      <c r="AB36" s="150" t="str">
        <f t="shared" si="2"/>
        <v/>
      </c>
      <c r="AC36" s="4"/>
      <c r="AD36" s="4"/>
      <c r="AE36" s="4"/>
      <c r="AF36" s="4"/>
      <c r="AG36" s="4"/>
      <c r="AH36" s="4"/>
      <c r="AI36" s="4"/>
      <c r="AJ36" s="4"/>
      <c r="AK36" s="4"/>
      <c r="AL36" s="4"/>
      <c r="AM36" s="4"/>
      <c r="AN36" s="4"/>
      <c r="AO36" s="4"/>
      <c r="AP36" s="4"/>
      <c r="AQ36" s="4"/>
      <c r="AR36" s="4"/>
      <c r="AS36" s="4"/>
      <c r="AT36" s="4"/>
      <c r="AU36" s="4"/>
      <c r="AV36" s="4"/>
      <c r="AW36" s="4"/>
      <c r="AX36" s="4"/>
      <c r="AY36" s="4"/>
      <c r="AZ36" s="4"/>
      <c r="BA36" s="4"/>
      <c r="BB36" s="4"/>
      <c r="BC36" s="4"/>
      <c r="BD36" s="4"/>
      <c r="BE36" s="4"/>
      <c r="BF36" s="4"/>
      <c r="BG36" s="4"/>
    </row>
    <row r="37" spans="1:59" s="18" customFormat="1" ht="12" customHeight="1">
      <c r="A37"/>
      <c r="B37" s="4"/>
      <c r="C37" s="152" t="str">
        <f>[4]Matrice!C39</f>
        <v/>
      </c>
      <c r="D37" s="153" t="str">
        <f>IF([4]Matrice!D39="","",[4]Matrice!D39)</f>
        <v/>
      </c>
      <c r="E37" s="154" t="str">
        <f>IF([4]Matrice!E39="","",[4]Matrice!E39)</f>
        <v/>
      </c>
      <c r="F37" s="154" t="str">
        <f>IF([4]Matrice!F39="","",[4]Matrice!F39)</f>
        <v/>
      </c>
      <c r="G37" s="155" t="str">
        <f>IF([4]Matrice!G39="","",[4]Matrice!G39)</f>
        <v/>
      </c>
      <c r="H37" s="156" t="e">
        <f>VLOOKUP(G37,[4]Listes!W20:Y67,2,FALSE)</f>
        <v>#N/A</v>
      </c>
      <c r="I37" s="156" t="e">
        <f>VLOOKUP(G37,[4]Listes!W20:Y67,3,FALSE)</f>
        <v>#N/A</v>
      </c>
      <c r="J37" s="155" t="str">
        <f>IF([4]Matrice!J39="","",[4]Matrice!J39)</f>
        <v/>
      </c>
      <c r="K37" s="155" t="str">
        <f>IF([4]Matrice!K39="","",[4]Matrice!K39)</f>
        <v/>
      </c>
      <c r="L37" s="155" t="str">
        <f>IF([4]Matrice!L39="","",[4]Matrice!L39)</f>
        <v/>
      </c>
      <c r="M37" s="155" t="str">
        <f>IF([4]Matrice!M39="","",[4]Matrice!M39)</f>
        <v/>
      </c>
      <c r="N37" s="155" t="str">
        <f>IF([4]Matrice!N39="","",[4]Matrice!N39)</f>
        <v/>
      </c>
      <c r="O37" s="155" t="str">
        <f>IF([4]Matrice!O39="","",[4]Matrice!O39)</f>
        <v/>
      </c>
      <c r="P37" s="144" t="str">
        <f t="shared" si="0"/>
        <v/>
      </c>
      <c r="Q37" s="145"/>
      <c r="R37" s="146"/>
      <c r="S37" s="147"/>
      <c r="T37" s="148" t="str">
        <f>[4]Matrice!BX39</f>
        <v/>
      </c>
      <c r="U37" s="149" t="str">
        <f>[4]Matrice!BY39</f>
        <v/>
      </c>
      <c r="V37" s="150" t="str">
        <f t="shared" si="1"/>
        <v/>
      </c>
      <c r="W37" s="176">
        <f t="shared" si="3"/>
        <v>0</v>
      </c>
      <c r="X37" s="146"/>
      <c r="Y37" s="151"/>
      <c r="Z37" s="148" t="str">
        <f>[4]Matrice!DC39</f>
        <v/>
      </c>
      <c r="AA37" s="149" t="str">
        <f>[4]Matrice!DD39</f>
        <v/>
      </c>
      <c r="AB37" s="150" t="str">
        <f t="shared" si="2"/>
        <v/>
      </c>
      <c r="AC37" s="4"/>
      <c r="AD37" s="4"/>
      <c r="AE37" s="4"/>
      <c r="AF37" s="4"/>
      <c r="AG37" s="4"/>
      <c r="AH37" s="4"/>
      <c r="AI37" s="4"/>
      <c r="AJ37" s="4"/>
      <c r="AK37" s="4"/>
      <c r="AL37" s="4"/>
      <c r="AM37" s="4"/>
      <c r="AN37" s="4"/>
      <c r="AO37" s="4"/>
      <c r="AP37" s="4"/>
      <c r="AQ37" s="4"/>
      <c r="AR37" s="4"/>
      <c r="AS37" s="4"/>
      <c r="AT37" s="4"/>
      <c r="AU37" s="4"/>
      <c r="AV37" s="4"/>
      <c r="AW37" s="4"/>
      <c r="AX37" s="4"/>
      <c r="AY37" s="4"/>
      <c r="AZ37" s="4"/>
      <c r="BA37" s="4"/>
      <c r="BB37" s="4"/>
      <c r="BC37" s="4"/>
      <c r="BD37" s="4"/>
      <c r="BE37" s="4"/>
      <c r="BF37" s="4"/>
      <c r="BG37" s="4"/>
    </row>
    <row r="38" spans="1:59" s="18" customFormat="1" ht="12" customHeight="1">
      <c r="A38"/>
      <c r="B38" s="4"/>
      <c r="C38" s="152" t="str">
        <f>[4]Matrice!C40</f>
        <v/>
      </c>
      <c r="D38" s="153" t="str">
        <f>IF([4]Matrice!D40="","",[4]Matrice!D40)</f>
        <v/>
      </c>
      <c r="E38" s="154" t="str">
        <f>IF([4]Matrice!E40="","",[4]Matrice!E40)</f>
        <v/>
      </c>
      <c r="F38" s="154" t="str">
        <f>IF([4]Matrice!F40="","",[4]Matrice!F40)</f>
        <v/>
      </c>
      <c r="G38" s="155" t="str">
        <f>IF([4]Matrice!G40="","",[4]Matrice!G40)</f>
        <v/>
      </c>
      <c r="H38" s="156" t="e">
        <f>VLOOKUP(G38,[4]Listes!W21:Y68,2,FALSE)</f>
        <v>#N/A</v>
      </c>
      <c r="I38" s="156" t="e">
        <f>VLOOKUP(G38,[4]Listes!W21:Y68,3,FALSE)</f>
        <v>#N/A</v>
      </c>
      <c r="J38" s="155" t="str">
        <f>IF([4]Matrice!J40="","",[4]Matrice!J40)</f>
        <v/>
      </c>
      <c r="K38" s="155" t="str">
        <f>IF([4]Matrice!K40="","",[4]Matrice!K40)</f>
        <v/>
      </c>
      <c r="L38" s="155" t="str">
        <f>IF([4]Matrice!L40="","",[4]Matrice!L40)</f>
        <v/>
      </c>
      <c r="M38" s="155" t="str">
        <f>IF([4]Matrice!M40="","",[4]Matrice!M40)</f>
        <v/>
      </c>
      <c r="N38" s="155" t="str">
        <f>IF([4]Matrice!N40="","",[4]Matrice!N40)</f>
        <v/>
      </c>
      <c r="O38" s="155" t="str">
        <f>IF([4]Matrice!O40="","",[4]Matrice!O40)</f>
        <v/>
      </c>
      <c r="P38" s="144" t="str">
        <f t="shared" si="0"/>
        <v/>
      </c>
      <c r="Q38" s="145"/>
      <c r="R38" s="146"/>
      <c r="S38" s="147"/>
      <c r="T38" s="148" t="str">
        <f>[4]Matrice!BX40</f>
        <v/>
      </c>
      <c r="U38" s="149" t="str">
        <f>[4]Matrice!BY40</f>
        <v/>
      </c>
      <c r="V38" s="150" t="str">
        <f t="shared" si="1"/>
        <v/>
      </c>
      <c r="W38" s="176">
        <f t="shared" si="3"/>
        <v>0</v>
      </c>
      <c r="X38" s="146"/>
      <c r="Y38" s="151"/>
      <c r="Z38" s="148" t="str">
        <f>[4]Matrice!DC40</f>
        <v/>
      </c>
      <c r="AA38" s="149" t="str">
        <f>[4]Matrice!DD40</f>
        <v/>
      </c>
      <c r="AB38" s="150" t="str">
        <f t="shared" si="2"/>
        <v/>
      </c>
      <c r="AC38" s="4"/>
      <c r="AD38" s="4"/>
      <c r="AE38" s="4"/>
      <c r="AF38" s="4"/>
      <c r="AG38" s="4"/>
      <c r="AH38" s="4"/>
      <c r="AI38" s="4"/>
      <c r="AJ38" s="4"/>
      <c r="AK38" s="4"/>
      <c r="AL38" s="4"/>
      <c r="AM38" s="4"/>
      <c r="AN38" s="4"/>
      <c r="AO38" s="4"/>
      <c r="AP38" s="4"/>
      <c r="AQ38" s="4"/>
      <c r="AR38" s="4"/>
      <c r="AS38" s="4"/>
      <c r="AT38" s="4"/>
      <c r="AU38" s="4"/>
      <c r="AV38" s="4"/>
      <c r="AW38" s="4"/>
      <c r="AX38" s="4"/>
      <c r="AY38" s="4"/>
      <c r="AZ38" s="4"/>
      <c r="BA38" s="4"/>
      <c r="BB38" s="4"/>
      <c r="BC38" s="4"/>
      <c r="BD38" s="4"/>
      <c r="BE38" s="4"/>
      <c r="BF38" s="4"/>
      <c r="BG38" s="4"/>
    </row>
    <row r="39" spans="1:59" s="18" customFormat="1" ht="12" customHeight="1">
      <c r="A39"/>
      <c r="B39" s="4"/>
      <c r="C39" s="152" t="str">
        <f>[4]Matrice!C41</f>
        <v/>
      </c>
      <c r="D39" s="153" t="str">
        <f>IF([4]Matrice!D41="","",[4]Matrice!D41)</f>
        <v/>
      </c>
      <c r="E39" s="154" t="str">
        <f>IF([4]Matrice!E41="","",[4]Matrice!E41)</f>
        <v/>
      </c>
      <c r="F39" s="154" t="str">
        <f>IF([4]Matrice!F41="","",[4]Matrice!F41)</f>
        <v/>
      </c>
      <c r="G39" s="155" t="str">
        <f>IF([4]Matrice!G41="","",[4]Matrice!G41)</f>
        <v/>
      </c>
      <c r="H39" s="156" t="e">
        <f>VLOOKUP(G39,[4]Listes!W22:Y69,2,FALSE)</f>
        <v>#N/A</v>
      </c>
      <c r="I39" s="156" t="e">
        <f>VLOOKUP(G39,[4]Listes!W22:Y69,3,FALSE)</f>
        <v>#N/A</v>
      </c>
      <c r="J39" s="155" t="str">
        <f>IF([4]Matrice!J41="","",[4]Matrice!J41)</f>
        <v/>
      </c>
      <c r="K39" s="155" t="str">
        <f>IF([4]Matrice!K41="","",[4]Matrice!K41)</f>
        <v/>
      </c>
      <c r="L39" s="155" t="str">
        <f>IF([4]Matrice!L41="","",[4]Matrice!L41)</f>
        <v/>
      </c>
      <c r="M39" s="155" t="str">
        <f>IF([4]Matrice!M41="","",[4]Matrice!M41)</f>
        <v/>
      </c>
      <c r="N39" s="155" t="str">
        <f>IF([4]Matrice!N41="","",[4]Matrice!N41)</f>
        <v/>
      </c>
      <c r="O39" s="155" t="str">
        <f>IF([4]Matrice!O41="","",[4]Matrice!O41)</f>
        <v/>
      </c>
      <c r="P39" s="144" t="str">
        <f t="shared" si="0"/>
        <v/>
      </c>
      <c r="Q39" s="145"/>
      <c r="R39" s="146"/>
      <c r="S39" s="147"/>
      <c r="T39" s="148" t="str">
        <f>[4]Matrice!BX41</f>
        <v/>
      </c>
      <c r="U39" s="149" t="str">
        <f>[4]Matrice!BY41</f>
        <v/>
      </c>
      <c r="V39" s="150" t="str">
        <f t="shared" si="1"/>
        <v/>
      </c>
      <c r="W39" s="176">
        <f t="shared" si="3"/>
        <v>0</v>
      </c>
      <c r="X39" s="146"/>
      <c r="Y39" s="151"/>
      <c r="Z39" s="148" t="str">
        <f>[4]Matrice!DC41</f>
        <v/>
      </c>
      <c r="AA39" s="149" t="str">
        <f>[4]Matrice!DD41</f>
        <v/>
      </c>
      <c r="AB39" s="150" t="str">
        <f t="shared" si="2"/>
        <v/>
      </c>
      <c r="AC39" s="4"/>
      <c r="AD39" s="4"/>
      <c r="AE39" s="4"/>
      <c r="AF39" s="4"/>
      <c r="AG39" s="4"/>
      <c r="AH39" s="4"/>
      <c r="AI39" s="4"/>
      <c r="AJ39" s="4"/>
      <c r="AK39" s="4"/>
      <c r="AL39" s="4"/>
      <c r="AM39" s="4"/>
      <c r="AN39" s="4"/>
      <c r="AO39" s="4"/>
      <c r="AP39" s="4"/>
      <c r="AQ39" s="4"/>
      <c r="AR39" s="4"/>
      <c r="AS39" s="4"/>
      <c r="AT39" s="4"/>
      <c r="AU39" s="4"/>
      <c r="AV39" s="4"/>
      <c r="AW39" s="4"/>
      <c r="AX39" s="4"/>
      <c r="AY39" s="4"/>
      <c r="AZ39" s="4"/>
      <c r="BA39" s="4"/>
      <c r="BB39" s="4"/>
      <c r="BC39" s="4"/>
      <c r="BD39" s="4"/>
      <c r="BE39" s="4"/>
      <c r="BF39" s="4"/>
      <c r="BG39" s="4"/>
    </row>
    <row r="40" spans="1:59" s="18" customFormat="1" ht="12" customHeight="1">
      <c r="A40"/>
      <c r="B40" s="4"/>
      <c r="C40" s="152" t="str">
        <f>[4]Matrice!C42</f>
        <v/>
      </c>
      <c r="D40" s="153" t="str">
        <f>IF([4]Matrice!D42="","",[4]Matrice!D42)</f>
        <v/>
      </c>
      <c r="E40" s="154" t="str">
        <f>IF([4]Matrice!E42="","",[4]Matrice!E42)</f>
        <v/>
      </c>
      <c r="F40" s="154" t="str">
        <f>IF([4]Matrice!F42="","",[4]Matrice!F42)</f>
        <v/>
      </c>
      <c r="G40" s="155" t="str">
        <f>IF([4]Matrice!G42="","",[4]Matrice!G42)</f>
        <v/>
      </c>
      <c r="H40" s="156" t="e">
        <f>VLOOKUP(G40,[4]Listes!W23:Y70,2,FALSE)</f>
        <v>#N/A</v>
      </c>
      <c r="I40" s="156" t="e">
        <f>VLOOKUP(G40,[4]Listes!W23:Y70,3,FALSE)</f>
        <v>#N/A</v>
      </c>
      <c r="J40" s="155" t="str">
        <f>IF([4]Matrice!J42="","",[4]Matrice!J42)</f>
        <v/>
      </c>
      <c r="K40" s="155" t="str">
        <f>IF([4]Matrice!K42="","",[4]Matrice!K42)</f>
        <v/>
      </c>
      <c r="L40" s="155" t="str">
        <f>IF([4]Matrice!L42="","",[4]Matrice!L42)</f>
        <v/>
      </c>
      <c r="M40" s="155" t="str">
        <f>IF([4]Matrice!M42="","",[4]Matrice!M42)</f>
        <v/>
      </c>
      <c r="N40" s="155" t="str">
        <f>IF([4]Matrice!N42="","",[4]Matrice!N42)</f>
        <v/>
      </c>
      <c r="O40" s="155" t="str">
        <f>IF([4]Matrice!O42="","",[4]Matrice!O42)</f>
        <v/>
      </c>
      <c r="P40" s="144" t="str">
        <f t="shared" si="0"/>
        <v/>
      </c>
      <c r="Q40" s="145"/>
      <c r="R40" s="146"/>
      <c r="S40" s="147"/>
      <c r="T40" s="148" t="str">
        <f>[4]Matrice!BX42</f>
        <v/>
      </c>
      <c r="U40" s="149" t="str">
        <f>[4]Matrice!BY42</f>
        <v/>
      </c>
      <c r="V40" s="150" t="str">
        <f t="shared" si="1"/>
        <v/>
      </c>
      <c r="W40" s="176">
        <f t="shared" si="3"/>
        <v>0</v>
      </c>
      <c r="X40" s="146"/>
      <c r="Y40" s="151"/>
      <c r="Z40" s="148" t="str">
        <f>[4]Matrice!DC42</f>
        <v/>
      </c>
      <c r="AA40" s="149" t="str">
        <f>[4]Matrice!DD42</f>
        <v/>
      </c>
      <c r="AB40" s="150" t="str">
        <f t="shared" si="2"/>
        <v/>
      </c>
      <c r="AC40" s="4"/>
      <c r="AD40" s="4"/>
      <c r="AE40" s="4"/>
      <c r="AF40" s="4"/>
      <c r="AG40" s="4"/>
      <c r="AH40" s="4"/>
      <c r="AI40" s="4"/>
      <c r="AJ40" s="4"/>
      <c r="AK40" s="4"/>
      <c r="AL40" s="4"/>
      <c r="AM40" s="4"/>
      <c r="AN40" s="4"/>
      <c r="AO40" s="4"/>
      <c r="AP40" s="4"/>
      <c r="AQ40" s="4"/>
      <c r="AR40" s="4"/>
      <c r="AS40" s="4"/>
      <c r="AT40" s="4"/>
      <c r="AU40" s="4"/>
      <c r="AV40" s="4"/>
      <c r="AW40" s="4"/>
      <c r="AX40" s="4"/>
      <c r="AY40" s="4"/>
      <c r="AZ40" s="4"/>
      <c r="BA40" s="4"/>
      <c r="BB40" s="4"/>
      <c r="BC40" s="4"/>
      <c r="BD40" s="4"/>
      <c r="BE40" s="4"/>
      <c r="BF40" s="4"/>
      <c r="BG40" s="4"/>
    </row>
    <row r="41" spans="1:59" ht="12" customHeight="1">
      <c r="A41"/>
      <c r="C41" s="152" t="str">
        <f>[3]Matrice!C43</f>
        <v/>
      </c>
      <c r="D41" s="153" t="str">
        <f>IF([3]Matrice!D43="","",[3]Matrice!D43)</f>
        <v/>
      </c>
      <c r="E41" s="154" t="str">
        <f>IF([3]Matrice!E43="","",[3]Matrice!E43)</f>
        <v/>
      </c>
      <c r="F41" s="154" t="str">
        <f>IF([3]Matrice!F43="","",[3]Matrice!F43)</f>
        <v/>
      </c>
      <c r="G41" s="155" t="str">
        <f>IF([3]Matrice!G43="","",[3]Matrice!G43)</f>
        <v/>
      </c>
      <c r="H41" s="155" t="e">
        <f>IF([3]Matrice!H43="","",[3]Matrice!H43)</f>
        <v>#N/A</v>
      </c>
      <c r="I41" s="155" t="e">
        <f>IF([3]Matrice!I43="","",[3]Matrice!I43)</f>
        <v>#N/A</v>
      </c>
      <c r="J41" s="155" t="str">
        <f>IF([3]Matrice!J43="","",[3]Matrice!J43)</f>
        <v/>
      </c>
      <c r="K41" s="155" t="str">
        <f>IF([3]Matrice!K43="","",[3]Matrice!K43)</f>
        <v/>
      </c>
      <c r="L41" s="155" t="str">
        <f>IF([3]Matrice!L43="","",[3]Matrice!L43)</f>
        <v/>
      </c>
      <c r="M41" s="155" t="str">
        <f>IF([3]Matrice!M43="","",[3]Matrice!M43)</f>
        <v/>
      </c>
      <c r="N41" s="155" t="str">
        <f>IF([3]Matrice!N43="","",[3]Matrice!N43)</f>
        <v/>
      </c>
      <c r="O41" s="155" t="str">
        <f>IF([3]Matrice!O43="","",[3]Matrice!O43)</f>
        <v/>
      </c>
      <c r="P41" s="144" t="str">
        <f t="shared" si="0"/>
        <v/>
      </c>
      <c r="Q41" s="145"/>
      <c r="R41" s="146"/>
      <c r="S41" s="147"/>
      <c r="T41" s="148" t="str">
        <f>[3]Matrice!BX43</f>
        <v/>
      </c>
      <c r="U41" s="149" t="str">
        <f>[3]Matrice!BY43</f>
        <v/>
      </c>
      <c r="V41" s="150" t="str">
        <f t="shared" si="1"/>
        <v/>
      </c>
      <c r="W41" s="176">
        <f>IF(V41="Majeure",2,IF(V41="Forte",1,0))</f>
        <v>0</v>
      </c>
      <c r="X41" s="146"/>
      <c r="Y41" s="151"/>
      <c r="Z41" s="148" t="str">
        <f>[3]Matrice!DC43</f>
        <v/>
      </c>
      <c r="AA41" s="149" t="str">
        <f>[3]Matrice!DD43</f>
        <v/>
      </c>
      <c r="AB41" s="150" t="str">
        <f t="shared" si="2"/>
        <v/>
      </c>
    </row>
    <row r="42" spans="1:59" ht="12" customHeight="1">
      <c r="A42"/>
      <c r="C42" s="152" t="str">
        <f>[3]Matrice!C44</f>
        <v/>
      </c>
      <c r="D42" s="153" t="str">
        <f>IF([3]Matrice!D44="","",[3]Matrice!D44)</f>
        <v/>
      </c>
      <c r="E42" s="154" t="str">
        <f>IF([3]Matrice!E44="","",[3]Matrice!E44)</f>
        <v/>
      </c>
      <c r="F42" s="154" t="str">
        <f>IF([3]Matrice!F44="","",[3]Matrice!F44)</f>
        <v/>
      </c>
      <c r="G42" s="155" t="str">
        <f>IF([3]Matrice!G44="","",[3]Matrice!G44)</f>
        <v/>
      </c>
      <c r="H42" s="156" t="e">
        <f>VLOOKUP(G42,[3]Listes!W25:Y72,2,FALSE)</f>
        <v>#N/A</v>
      </c>
      <c r="I42" s="156" t="e">
        <f>VLOOKUP(G42,[3]Listes!W25:Y72,3,FALSE)</f>
        <v>#N/A</v>
      </c>
      <c r="J42" s="155" t="str">
        <f>IF([3]Matrice!J44="","",[3]Matrice!J44)</f>
        <v/>
      </c>
      <c r="K42" s="155" t="str">
        <f>IF([3]Matrice!K44="","",[3]Matrice!K44)</f>
        <v/>
      </c>
      <c r="L42" s="155" t="str">
        <f>IF([3]Matrice!L44="","",[3]Matrice!L44)</f>
        <v/>
      </c>
      <c r="M42" s="155" t="str">
        <f>IF([3]Matrice!M44="","",[3]Matrice!M44)</f>
        <v/>
      </c>
      <c r="N42" s="155" t="str">
        <f>IF([3]Matrice!N44="","",[3]Matrice!N44)</f>
        <v/>
      </c>
      <c r="O42" s="155" t="str">
        <f>IF([3]Matrice!O44="","",[3]Matrice!O44)</f>
        <v/>
      </c>
      <c r="P42" s="144" t="str">
        <f t="shared" si="0"/>
        <v/>
      </c>
      <c r="Q42" s="145"/>
      <c r="R42" s="146"/>
      <c r="S42" s="147"/>
      <c r="T42" s="148" t="str">
        <f>[3]Matrice!BX44</f>
        <v/>
      </c>
      <c r="U42" s="149" t="str">
        <f>[3]Matrice!BY44</f>
        <v/>
      </c>
      <c r="V42" s="150" t="str">
        <f t="shared" si="1"/>
        <v/>
      </c>
      <c r="W42" s="176">
        <f t="shared" ref="W42:W60" si="4">IF(V42="Majeure",2,IF(V42="Forte",1,0))</f>
        <v>0</v>
      </c>
      <c r="X42" s="146"/>
      <c r="Y42" s="151"/>
      <c r="Z42" s="148" t="str">
        <f>[3]Matrice!DC44</f>
        <v/>
      </c>
      <c r="AA42" s="149" t="str">
        <f>[3]Matrice!DD44</f>
        <v/>
      </c>
      <c r="AB42" s="150" t="str">
        <f t="shared" si="2"/>
        <v/>
      </c>
    </row>
    <row r="43" spans="1:59" ht="12" customHeight="1">
      <c r="A43"/>
      <c r="C43" s="152" t="str">
        <f>[3]Matrice!C45</f>
        <v/>
      </c>
      <c r="D43" s="153" t="str">
        <f>IF([3]Matrice!D45="","",[3]Matrice!D45)</f>
        <v/>
      </c>
      <c r="E43" s="154" t="str">
        <f>IF([3]Matrice!E45="","",[3]Matrice!E45)</f>
        <v/>
      </c>
      <c r="F43" s="154" t="str">
        <f>IF([3]Matrice!F45="","",[3]Matrice!F45)</f>
        <v/>
      </c>
      <c r="G43" s="155" t="str">
        <f>IF([3]Matrice!G45="","",[3]Matrice!G45)</f>
        <v/>
      </c>
      <c r="H43" s="156" t="e">
        <f>VLOOKUP(G43,[3]Listes!W26:Y73,2,FALSE)</f>
        <v>#N/A</v>
      </c>
      <c r="I43" s="156" t="e">
        <f>VLOOKUP(G43,[3]Listes!W26:Y73,3,FALSE)</f>
        <v>#N/A</v>
      </c>
      <c r="J43" s="155" t="str">
        <f>IF([3]Matrice!J45="","",[3]Matrice!J45)</f>
        <v/>
      </c>
      <c r="K43" s="155" t="str">
        <f>IF([3]Matrice!K45="","",[3]Matrice!K45)</f>
        <v/>
      </c>
      <c r="L43" s="155" t="str">
        <f>IF([3]Matrice!L45="","",[3]Matrice!L45)</f>
        <v/>
      </c>
      <c r="M43" s="155" t="str">
        <f>IF([3]Matrice!M45="","",[3]Matrice!M45)</f>
        <v/>
      </c>
      <c r="N43" s="155" t="str">
        <f>IF([3]Matrice!N45="","",[3]Matrice!N45)</f>
        <v/>
      </c>
      <c r="O43" s="155" t="str">
        <f>IF([3]Matrice!O45="","",[3]Matrice!O45)</f>
        <v/>
      </c>
      <c r="P43" s="144" t="str">
        <f t="shared" si="0"/>
        <v/>
      </c>
      <c r="Q43" s="145"/>
      <c r="R43" s="146"/>
      <c r="S43" s="147"/>
      <c r="T43" s="148" t="str">
        <f>[3]Matrice!BX45</f>
        <v/>
      </c>
      <c r="U43" s="149" t="str">
        <f>[3]Matrice!BY45</f>
        <v/>
      </c>
      <c r="V43" s="150" t="str">
        <f t="shared" si="1"/>
        <v/>
      </c>
      <c r="W43" s="176">
        <f t="shared" si="4"/>
        <v>0</v>
      </c>
      <c r="X43" s="146"/>
      <c r="Y43" s="151"/>
      <c r="Z43" s="148" t="str">
        <f>[3]Matrice!DC45</f>
        <v/>
      </c>
      <c r="AA43" s="149" t="str">
        <f>[3]Matrice!DD45</f>
        <v/>
      </c>
      <c r="AB43" s="150" t="str">
        <f t="shared" si="2"/>
        <v/>
      </c>
    </row>
    <row r="44" spans="1:59" ht="12" customHeight="1">
      <c r="A44"/>
      <c r="C44" s="152" t="str">
        <f>[3]Matrice!C46</f>
        <v/>
      </c>
      <c r="D44" s="153" t="str">
        <f>IF([3]Matrice!D46="","",[3]Matrice!D46)</f>
        <v/>
      </c>
      <c r="E44" s="154" t="str">
        <f>IF([3]Matrice!E46="","",[3]Matrice!E46)</f>
        <v/>
      </c>
      <c r="F44" s="154" t="str">
        <f>IF([3]Matrice!F46="","",[3]Matrice!F46)</f>
        <v/>
      </c>
      <c r="G44" s="155" t="str">
        <f>IF([3]Matrice!G46="","",[3]Matrice!G46)</f>
        <v/>
      </c>
      <c r="H44" s="156" t="e">
        <f>VLOOKUP(G44,[3]Listes!W27:Y74,2,FALSE)</f>
        <v>#N/A</v>
      </c>
      <c r="I44" s="156" t="e">
        <f>VLOOKUP(G44,[3]Listes!W27:Y74,3,FALSE)</f>
        <v>#N/A</v>
      </c>
      <c r="J44" s="155" t="str">
        <f>IF([3]Matrice!J46="","",[3]Matrice!J46)</f>
        <v/>
      </c>
      <c r="K44" s="155" t="str">
        <f>IF([3]Matrice!K46="","",[3]Matrice!K46)</f>
        <v/>
      </c>
      <c r="L44" s="155" t="str">
        <f>IF([3]Matrice!L46="","",[3]Matrice!L46)</f>
        <v/>
      </c>
      <c r="M44" s="155" t="str">
        <f>IF([3]Matrice!M46="","",[3]Matrice!M46)</f>
        <v/>
      </c>
      <c r="N44" s="155" t="str">
        <f>IF([3]Matrice!N46="","",[3]Matrice!N46)</f>
        <v/>
      </c>
      <c r="O44" s="155" t="str">
        <f>IF([3]Matrice!O46="","",[3]Matrice!O46)</f>
        <v/>
      </c>
      <c r="P44" s="144" t="str">
        <f t="shared" si="0"/>
        <v/>
      </c>
      <c r="Q44" s="145"/>
      <c r="R44" s="146"/>
      <c r="S44" s="147"/>
      <c r="T44" s="148" t="str">
        <f>[3]Matrice!BX46</f>
        <v/>
      </c>
      <c r="U44" s="149" t="str">
        <f>[3]Matrice!BY46</f>
        <v/>
      </c>
      <c r="V44" s="150" t="str">
        <f t="shared" si="1"/>
        <v/>
      </c>
      <c r="W44" s="176">
        <f t="shared" si="4"/>
        <v>0</v>
      </c>
      <c r="X44" s="146"/>
      <c r="Y44" s="151"/>
      <c r="Z44" s="148" t="str">
        <f>[3]Matrice!DC46</f>
        <v/>
      </c>
      <c r="AA44" s="149" t="str">
        <f>[3]Matrice!DD46</f>
        <v/>
      </c>
      <c r="AB44" s="150" t="str">
        <f t="shared" si="2"/>
        <v/>
      </c>
    </row>
    <row r="45" spans="1:59" ht="12" customHeight="1">
      <c r="A45"/>
      <c r="C45" s="152" t="str">
        <f>[3]Matrice!C47</f>
        <v/>
      </c>
      <c r="D45" s="153" t="str">
        <f>IF([3]Matrice!D47="","",[3]Matrice!D47)</f>
        <v/>
      </c>
      <c r="E45" s="154" t="str">
        <f>IF([3]Matrice!E47="","",[3]Matrice!E47)</f>
        <v/>
      </c>
      <c r="F45" s="154" t="str">
        <f>IF([3]Matrice!F47="","",[3]Matrice!F47)</f>
        <v/>
      </c>
      <c r="G45" s="155" t="str">
        <f>IF([3]Matrice!G47="","",[3]Matrice!G47)</f>
        <v/>
      </c>
      <c r="H45" s="156" t="e">
        <f>VLOOKUP(G45,[3]Listes!W28:Y75,2,FALSE)</f>
        <v>#N/A</v>
      </c>
      <c r="I45" s="156" t="e">
        <f>VLOOKUP(G45,[3]Listes!W28:Y75,3,FALSE)</f>
        <v>#N/A</v>
      </c>
      <c r="J45" s="155" t="str">
        <f>IF([3]Matrice!J47="","",[3]Matrice!J47)</f>
        <v/>
      </c>
      <c r="K45" s="155" t="str">
        <f>IF([3]Matrice!K47="","",[3]Matrice!K47)</f>
        <v/>
      </c>
      <c r="L45" s="155" t="str">
        <f>IF([3]Matrice!L47="","",[3]Matrice!L47)</f>
        <v/>
      </c>
      <c r="M45" s="155" t="str">
        <f>IF([3]Matrice!M47="","",[3]Matrice!M47)</f>
        <v/>
      </c>
      <c r="N45" s="155" t="str">
        <f>IF([3]Matrice!N47="","",[3]Matrice!N47)</f>
        <v/>
      </c>
      <c r="O45" s="155" t="str">
        <f>IF([3]Matrice!O47="","",[3]Matrice!O47)</f>
        <v/>
      </c>
      <c r="P45" s="144" t="str">
        <f t="shared" si="0"/>
        <v/>
      </c>
      <c r="Q45" s="145"/>
      <c r="R45" s="146"/>
      <c r="S45" s="147"/>
      <c r="T45" s="148" t="str">
        <f>[3]Matrice!BX47</f>
        <v/>
      </c>
      <c r="U45" s="149" t="str">
        <f>[3]Matrice!BY47</f>
        <v/>
      </c>
      <c r="V45" s="150" t="str">
        <f t="shared" si="1"/>
        <v/>
      </c>
      <c r="W45" s="176">
        <f t="shared" si="4"/>
        <v>0</v>
      </c>
      <c r="X45" s="146"/>
      <c r="Y45" s="151"/>
      <c r="Z45" s="148" t="str">
        <f>[3]Matrice!DC47</f>
        <v/>
      </c>
      <c r="AA45" s="149" t="str">
        <f>[3]Matrice!DD47</f>
        <v/>
      </c>
      <c r="AB45" s="150" t="str">
        <f t="shared" si="2"/>
        <v/>
      </c>
    </row>
    <row r="46" spans="1:59" ht="12" customHeight="1">
      <c r="A46"/>
      <c r="C46" s="152">
        <f>[3]Matrice!C48</f>
        <v>0</v>
      </c>
      <c r="D46" s="153" t="str">
        <f>IF([3]Matrice!D48="","",[3]Matrice!D48)</f>
        <v/>
      </c>
      <c r="E46" s="154" t="str">
        <f>IF([3]Matrice!E48="","",[3]Matrice!E48)</f>
        <v/>
      </c>
      <c r="F46" s="154" t="str">
        <f>IF([3]Matrice!F48="","",[3]Matrice!F48)</f>
        <v/>
      </c>
      <c r="G46" s="155" t="str">
        <f>IF([3]Matrice!G48="","",[3]Matrice!G48)</f>
        <v/>
      </c>
      <c r="H46" s="156" t="e">
        <f>VLOOKUP(G46,[3]Listes!W29:Y76,2,FALSE)</f>
        <v>#N/A</v>
      </c>
      <c r="I46" s="156" t="e">
        <f>VLOOKUP(G46,[3]Listes!W29:Y76,3,FALSE)</f>
        <v>#N/A</v>
      </c>
      <c r="J46" s="155" t="str">
        <f>IF([3]Matrice!J48="","",[3]Matrice!J48)</f>
        <v/>
      </c>
      <c r="K46" s="155" t="str">
        <f>IF([3]Matrice!K48="","",[3]Matrice!K48)</f>
        <v/>
      </c>
      <c r="L46" s="155" t="str">
        <f>IF([3]Matrice!L48="","",[3]Matrice!L48)</f>
        <v/>
      </c>
      <c r="M46" s="155" t="str">
        <f>IF([3]Matrice!M48="","",[3]Matrice!M48)</f>
        <v/>
      </c>
      <c r="N46" s="155" t="str">
        <f>IF([3]Matrice!N48="","",[3]Matrice!N48)</f>
        <v/>
      </c>
      <c r="O46" s="155" t="str">
        <f>IF([3]Matrice!O48="","",[3]Matrice!O48)</f>
        <v/>
      </c>
      <c r="P46" s="144" t="str">
        <f t="shared" si="0"/>
        <v/>
      </c>
      <c r="Q46" s="145"/>
      <c r="R46" s="146"/>
      <c r="S46" s="147"/>
      <c r="T46" s="148">
        <f>[3]Matrice!BX48</f>
        <v>0</v>
      </c>
      <c r="U46" s="149">
        <f>[3]Matrice!BY48</f>
        <v>0</v>
      </c>
      <c r="V46" s="150" t="str">
        <f t="shared" si="1"/>
        <v/>
      </c>
      <c r="W46" s="176">
        <f t="shared" si="4"/>
        <v>0</v>
      </c>
      <c r="X46" s="146"/>
      <c r="Y46" s="151"/>
      <c r="Z46" s="148">
        <f>[3]Matrice!DC48</f>
        <v>0</v>
      </c>
      <c r="AA46" s="149">
        <f>[3]Matrice!DD48</f>
        <v>0</v>
      </c>
      <c r="AB46" s="150" t="str">
        <f t="shared" si="2"/>
        <v/>
      </c>
    </row>
    <row r="47" spans="1:59" ht="12" customHeight="1">
      <c r="A47"/>
      <c r="C47" s="152">
        <f>[3]Matrice!C49</f>
        <v>0</v>
      </c>
      <c r="D47" s="153" t="str">
        <f>IF([3]Matrice!D49="","",[3]Matrice!D49)</f>
        <v/>
      </c>
      <c r="E47" s="154" t="str">
        <f>IF([3]Matrice!E49="","",[3]Matrice!E49)</f>
        <v/>
      </c>
      <c r="F47" s="154" t="str">
        <f>IF([3]Matrice!F49="","",[3]Matrice!F49)</f>
        <v/>
      </c>
      <c r="G47" s="155" t="str">
        <f>IF([3]Matrice!G49="","",[3]Matrice!G49)</f>
        <v/>
      </c>
      <c r="H47" s="156" t="e">
        <f>VLOOKUP(G47,[3]Listes!W30:Y77,2,FALSE)</f>
        <v>#N/A</v>
      </c>
      <c r="I47" s="156" t="e">
        <f>VLOOKUP(G47,[3]Listes!W30:Y77,3,FALSE)</f>
        <v>#N/A</v>
      </c>
      <c r="J47" s="155" t="str">
        <f>IF([3]Matrice!J49="","",[3]Matrice!J49)</f>
        <v/>
      </c>
      <c r="K47" s="155" t="str">
        <f>IF([3]Matrice!K49="","",[3]Matrice!K49)</f>
        <v/>
      </c>
      <c r="L47" s="155" t="str">
        <f>IF([3]Matrice!L49="","",[3]Matrice!L49)</f>
        <v/>
      </c>
      <c r="M47" s="155" t="str">
        <f>IF([3]Matrice!M49="","",[3]Matrice!M49)</f>
        <v/>
      </c>
      <c r="N47" s="155" t="str">
        <f>IF([3]Matrice!N49="","",[3]Matrice!N49)</f>
        <v/>
      </c>
      <c r="O47" s="155" t="str">
        <f>IF([3]Matrice!O49="","",[3]Matrice!O49)</f>
        <v/>
      </c>
      <c r="P47" s="144" t="str">
        <f t="shared" si="0"/>
        <v/>
      </c>
      <c r="Q47" s="145"/>
      <c r="R47" s="146"/>
      <c r="S47" s="147"/>
      <c r="T47" s="148">
        <f>[3]Matrice!BX49</f>
        <v>0</v>
      </c>
      <c r="U47" s="149">
        <f>[3]Matrice!BY49</f>
        <v>0</v>
      </c>
      <c r="V47" s="150" t="str">
        <f t="shared" si="1"/>
        <v/>
      </c>
      <c r="W47" s="176">
        <f t="shared" si="4"/>
        <v>0</v>
      </c>
      <c r="X47" s="146"/>
      <c r="Y47" s="151"/>
      <c r="Z47" s="148">
        <f>[3]Matrice!DC49</f>
        <v>0</v>
      </c>
      <c r="AA47" s="149">
        <f>[3]Matrice!DD49</f>
        <v>0</v>
      </c>
      <c r="AB47" s="150" t="str">
        <f t="shared" si="2"/>
        <v/>
      </c>
    </row>
    <row r="48" spans="1:59" ht="12" customHeight="1">
      <c r="A48"/>
      <c r="C48" s="152">
        <f>[3]Matrice!C50</f>
        <v>0</v>
      </c>
      <c r="D48" s="153" t="str">
        <f>IF([3]Matrice!D50="","",[3]Matrice!D50)</f>
        <v/>
      </c>
      <c r="E48" s="154" t="str">
        <f>IF([3]Matrice!E50="","",[3]Matrice!E50)</f>
        <v/>
      </c>
      <c r="F48" s="154" t="str">
        <f>IF([3]Matrice!F50="","",[3]Matrice!F50)</f>
        <v/>
      </c>
      <c r="G48" s="155" t="str">
        <f>IF([3]Matrice!G50="","",[3]Matrice!G50)</f>
        <v/>
      </c>
      <c r="H48" s="156" t="e">
        <f>VLOOKUP(G48,[3]Listes!W31:Y78,2,FALSE)</f>
        <v>#N/A</v>
      </c>
      <c r="I48" s="156" t="e">
        <f>VLOOKUP(G48,[3]Listes!W31:Y78,3,FALSE)</f>
        <v>#N/A</v>
      </c>
      <c r="J48" s="155" t="str">
        <f>IF([3]Matrice!J50="","",[3]Matrice!J50)</f>
        <v/>
      </c>
      <c r="K48" s="155" t="str">
        <f>IF([3]Matrice!K50="","",[3]Matrice!K50)</f>
        <v/>
      </c>
      <c r="L48" s="155" t="str">
        <f>IF([3]Matrice!L50="","",[3]Matrice!L50)</f>
        <v/>
      </c>
      <c r="M48" s="155" t="str">
        <f>IF([3]Matrice!M50="","",[3]Matrice!M50)</f>
        <v/>
      </c>
      <c r="N48" s="155" t="str">
        <f>IF([3]Matrice!N50="","",[3]Matrice!N50)</f>
        <v/>
      </c>
      <c r="O48" s="155" t="str">
        <f>IF([3]Matrice!O50="","",[3]Matrice!O50)</f>
        <v/>
      </c>
      <c r="P48" s="144" t="str">
        <f t="shared" si="0"/>
        <v/>
      </c>
      <c r="Q48" s="145"/>
      <c r="R48" s="146"/>
      <c r="S48" s="147"/>
      <c r="T48" s="148">
        <f>[3]Matrice!BX50</f>
        <v>0</v>
      </c>
      <c r="U48" s="149">
        <f>[3]Matrice!BY50</f>
        <v>0</v>
      </c>
      <c r="V48" s="150" t="str">
        <f t="shared" si="1"/>
        <v/>
      </c>
      <c r="W48" s="176">
        <f t="shared" si="4"/>
        <v>0</v>
      </c>
      <c r="X48" s="146"/>
      <c r="Y48" s="151"/>
      <c r="Z48" s="148">
        <f>[3]Matrice!DC50</f>
        <v>0</v>
      </c>
      <c r="AA48" s="149">
        <f>[3]Matrice!DD50</f>
        <v>0</v>
      </c>
      <c r="AB48" s="150" t="str">
        <f t="shared" si="2"/>
        <v/>
      </c>
    </row>
    <row r="49" spans="1:28" ht="12" customHeight="1">
      <c r="A49"/>
      <c r="C49" s="152">
        <f>[3]Matrice!C51</f>
        <v>0</v>
      </c>
      <c r="D49" s="153" t="str">
        <f>IF([3]Matrice!D51="","",[3]Matrice!D51)</f>
        <v/>
      </c>
      <c r="E49" s="154" t="str">
        <f>IF([3]Matrice!E51="","",[3]Matrice!E51)</f>
        <v/>
      </c>
      <c r="F49" s="154" t="str">
        <f>IF([3]Matrice!F51="","",[3]Matrice!F51)</f>
        <v/>
      </c>
      <c r="G49" s="155" t="str">
        <f>IF([3]Matrice!G51="","",[3]Matrice!G51)</f>
        <v/>
      </c>
      <c r="H49" s="156" t="e">
        <f>VLOOKUP(G49,[3]Listes!W32:Y79,2,FALSE)</f>
        <v>#N/A</v>
      </c>
      <c r="I49" s="156" t="e">
        <f>VLOOKUP(G49,[3]Listes!W32:Y79,3,FALSE)</f>
        <v>#N/A</v>
      </c>
      <c r="J49" s="155" t="str">
        <f>IF([3]Matrice!J51="","",[3]Matrice!J51)</f>
        <v/>
      </c>
      <c r="K49" s="155" t="str">
        <f>IF([3]Matrice!K51="","",[3]Matrice!K51)</f>
        <v/>
      </c>
      <c r="L49" s="155" t="str">
        <f>IF([3]Matrice!L51="","",[3]Matrice!L51)</f>
        <v/>
      </c>
      <c r="M49" s="155" t="str">
        <f>IF([3]Matrice!M51="","",[3]Matrice!M51)</f>
        <v/>
      </c>
      <c r="N49" s="155" t="str">
        <f>IF([3]Matrice!N51="","",[3]Matrice!N51)</f>
        <v/>
      </c>
      <c r="O49" s="155" t="str">
        <f>IF([3]Matrice!O51="","",[3]Matrice!O51)</f>
        <v/>
      </c>
      <c r="P49" s="144" t="str">
        <f t="shared" si="0"/>
        <v/>
      </c>
      <c r="Q49" s="145"/>
      <c r="R49" s="146"/>
      <c r="S49" s="147"/>
      <c r="T49" s="148">
        <f>[3]Matrice!BX51</f>
        <v>0</v>
      </c>
      <c r="U49" s="149">
        <f>[3]Matrice!BY51</f>
        <v>0</v>
      </c>
      <c r="V49" s="150" t="str">
        <f t="shared" si="1"/>
        <v/>
      </c>
      <c r="W49" s="176">
        <f t="shared" si="4"/>
        <v>0</v>
      </c>
      <c r="X49" s="146"/>
      <c r="Y49" s="151"/>
      <c r="Z49" s="148">
        <f>[3]Matrice!DC51</f>
        <v>0</v>
      </c>
      <c r="AA49" s="149">
        <f>[3]Matrice!DD51</f>
        <v>0</v>
      </c>
      <c r="AB49" s="150" t="str">
        <f t="shared" si="2"/>
        <v/>
      </c>
    </row>
    <row r="50" spans="1:28" ht="12" customHeight="1">
      <c r="A50"/>
      <c r="C50" s="152">
        <f>[3]Matrice!C52</f>
        <v>0</v>
      </c>
      <c r="D50" s="153" t="str">
        <f>IF([3]Matrice!D52="","",[3]Matrice!D52)</f>
        <v/>
      </c>
      <c r="E50" s="154" t="str">
        <f>IF([3]Matrice!E52="","",[3]Matrice!E52)</f>
        <v/>
      </c>
      <c r="F50" s="154" t="str">
        <f>IF([3]Matrice!F52="","",[3]Matrice!F52)</f>
        <v/>
      </c>
      <c r="G50" s="155" t="str">
        <f>IF([3]Matrice!G52="","",[3]Matrice!G52)</f>
        <v/>
      </c>
      <c r="H50" s="156" t="e">
        <f>VLOOKUP(G50,[3]Listes!W33:Y80,2,FALSE)</f>
        <v>#N/A</v>
      </c>
      <c r="I50" s="156" t="e">
        <f>VLOOKUP(G50,[3]Listes!W33:Y80,3,FALSE)</f>
        <v>#N/A</v>
      </c>
      <c r="J50" s="155" t="str">
        <f>IF([3]Matrice!J52="","",[3]Matrice!J52)</f>
        <v/>
      </c>
      <c r="K50" s="155" t="str">
        <f>IF([3]Matrice!K52="","",[3]Matrice!K52)</f>
        <v/>
      </c>
      <c r="L50" s="155" t="str">
        <f>IF([3]Matrice!L52="","",[3]Matrice!L52)</f>
        <v/>
      </c>
      <c r="M50" s="155" t="str">
        <f>IF([3]Matrice!M52="","",[3]Matrice!M52)</f>
        <v/>
      </c>
      <c r="N50" s="155" t="str">
        <f>IF([3]Matrice!N52="","",[3]Matrice!N52)</f>
        <v/>
      </c>
      <c r="O50" s="155" t="str">
        <f>IF([3]Matrice!O52="","",[3]Matrice!O52)</f>
        <v/>
      </c>
      <c r="P50" s="144" t="str">
        <f t="shared" si="0"/>
        <v/>
      </c>
      <c r="Q50" s="145"/>
      <c r="R50" s="146"/>
      <c r="S50" s="147"/>
      <c r="T50" s="148">
        <f>[3]Matrice!BX52</f>
        <v>0</v>
      </c>
      <c r="U50" s="149">
        <f>[3]Matrice!BY52</f>
        <v>0</v>
      </c>
      <c r="V50" s="150" t="str">
        <f t="shared" si="1"/>
        <v/>
      </c>
      <c r="W50" s="176">
        <f t="shared" si="4"/>
        <v>0</v>
      </c>
      <c r="X50" s="146"/>
      <c r="Y50" s="151"/>
      <c r="Z50" s="148">
        <f>[3]Matrice!DC52</f>
        <v>0</v>
      </c>
      <c r="AA50" s="149">
        <f>[3]Matrice!DD52</f>
        <v>0</v>
      </c>
      <c r="AB50" s="150" t="str">
        <f t="shared" si="2"/>
        <v/>
      </c>
    </row>
    <row r="51" spans="1:28" ht="12" customHeight="1">
      <c r="A51"/>
      <c r="C51" s="152">
        <f>[3]Matrice!C53</f>
        <v>0</v>
      </c>
      <c r="D51" s="153" t="str">
        <f>IF([3]Matrice!D53="","",[3]Matrice!D53)</f>
        <v/>
      </c>
      <c r="E51" s="154" t="str">
        <f>IF([3]Matrice!E53="","",[3]Matrice!E53)</f>
        <v/>
      </c>
      <c r="F51" s="154" t="str">
        <f>IF([3]Matrice!F53="","",[3]Matrice!F53)</f>
        <v/>
      </c>
      <c r="G51" s="155" t="str">
        <f>IF([3]Matrice!G53="","",[3]Matrice!G53)</f>
        <v/>
      </c>
      <c r="H51" s="156" t="e">
        <f>VLOOKUP(G51,[3]Listes!W34:Y81,2,FALSE)</f>
        <v>#N/A</v>
      </c>
      <c r="I51" s="156" t="e">
        <f>VLOOKUP(G51,[3]Listes!W34:Y81,3,FALSE)</f>
        <v>#N/A</v>
      </c>
      <c r="J51" s="155" t="str">
        <f>IF([3]Matrice!J53="","",[3]Matrice!J53)</f>
        <v/>
      </c>
      <c r="K51" s="155" t="str">
        <f>IF([3]Matrice!K53="","",[3]Matrice!K53)</f>
        <v/>
      </c>
      <c r="L51" s="155" t="str">
        <f>IF([3]Matrice!L53="","",[3]Matrice!L53)</f>
        <v/>
      </c>
      <c r="M51" s="155" t="str">
        <f>IF([3]Matrice!M53="","",[3]Matrice!M53)</f>
        <v/>
      </c>
      <c r="N51" s="155" t="str">
        <f>IF([3]Matrice!N53="","",[3]Matrice!N53)</f>
        <v/>
      </c>
      <c r="O51" s="155" t="str">
        <f>IF([3]Matrice!O53="","",[3]Matrice!O53)</f>
        <v/>
      </c>
      <c r="P51" s="144" t="str">
        <f t="shared" si="0"/>
        <v/>
      </c>
      <c r="Q51" s="145"/>
      <c r="R51" s="146"/>
      <c r="S51" s="147"/>
      <c r="T51" s="148">
        <f>[3]Matrice!BX53</f>
        <v>0</v>
      </c>
      <c r="U51" s="149">
        <f>[3]Matrice!BY53</f>
        <v>0</v>
      </c>
      <c r="V51" s="150" t="str">
        <f t="shared" si="1"/>
        <v/>
      </c>
      <c r="W51" s="176">
        <f t="shared" si="4"/>
        <v>0</v>
      </c>
      <c r="X51" s="146"/>
      <c r="Y51" s="151"/>
      <c r="Z51" s="148">
        <f>[3]Matrice!DC53</f>
        <v>0</v>
      </c>
      <c r="AA51" s="149">
        <f>[3]Matrice!DD53</f>
        <v>0</v>
      </c>
      <c r="AB51" s="150" t="str">
        <f t="shared" si="2"/>
        <v/>
      </c>
    </row>
    <row r="52" spans="1:28" ht="12" customHeight="1">
      <c r="A52"/>
      <c r="C52" s="152">
        <f>[3]Matrice!C54</f>
        <v>0</v>
      </c>
      <c r="D52" s="153" t="str">
        <f>IF([3]Matrice!D54="","",[3]Matrice!D54)</f>
        <v/>
      </c>
      <c r="E52" s="154" t="str">
        <f>IF([3]Matrice!E54="","",[3]Matrice!E54)</f>
        <v/>
      </c>
      <c r="F52" s="154" t="str">
        <f>IF([3]Matrice!F54="","",[3]Matrice!F54)</f>
        <v/>
      </c>
      <c r="G52" s="155" t="str">
        <f>IF([3]Matrice!G54="","",[3]Matrice!G54)</f>
        <v/>
      </c>
      <c r="H52" s="156" t="e">
        <f>VLOOKUP(G52,[3]Listes!W35:Y82,2,FALSE)</f>
        <v>#N/A</v>
      </c>
      <c r="I52" s="156" t="e">
        <f>VLOOKUP(G52,[3]Listes!W35:Y82,3,FALSE)</f>
        <v>#N/A</v>
      </c>
      <c r="J52" s="155" t="str">
        <f>IF([3]Matrice!J54="","",[3]Matrice!J54)</f>
        <v/>
      </c>
      <c r="K52" s="155" t="str">
        <f>IF([3]Matrice!K54="","",[3]Matrice!K54)</f>
        <v/>
      </c>
      <c r="L52" s="155" t="str">
        <f>IF([3]Matrice!L54="","",[3]Matrice!L54)</f>
        <v/>
      </c>
      <c r="M52" s="155" t="str">
        <f>IF([3]Matrice!M54="","",[3]Matrice!M54)</f>
        <v/>
      </c>
      <c r="N52" s="155" t="str">
        <f>IF([3]Matrice!N54="","",[3]Matrice!N54)</f>
        <v/>
      </c>
      <c r="O52" s="155" t="str">
        <f>IF([3]Matrice!O54="","",[3]Matrice!O54)</f>
        <v/>
      </c>
      <c r="P52" s="144" t="str">
        <f t="shared" si="0"/>
        <v/>
      </c>
      <c r="Q52" s="145"/>
      <c r="R52" s="146"/>
      <c r="S52" s="147"/>
      <c r="T52" s="148">
        <f>[3]Matrice!BX54</f>
        <v>0</v>
      </c>
      <c r="U52" s="149">
        <f>[3]Matrice!BY54</f>
        <v>0</v>
      </c>
      <c r="V52" s="150" t="str">
        <f t="shared" si="1"/>
        <v/>
      </c>
      <c r="W52" s="176">
        <f t="shared" si="4"/>
        <v>0</v>
      </c>
      <c r="X52" s="146"/>
      <c r="Y52" s="151"/>
      <c r="Z52" s="148">
        <f>[3]Matrice!DC54</f>
        <v>0</v>
      </c>
      <c r="AA52" s="149">
        <f>[3]Matrice!DD54</f>
        <v>0</v>
      </c>
      <c r="AB52" s="150" t="str">
        <f t="shared" si="2"/>
        <v/>
      </c>
    </row>
    <row r="53" spans="1:28" ht="12" customHeight="1">
      <c r="A53"/>
      <c r="C53" s="152">
        <f>[3]Matrice!C55</f>
        <v>0</v>
      </c>
      <c r="D53" s="153" t="str">
        <f>IF([3]Matrice!D55="","",[3]Matrice!D55)</f>
        <v/>
      </c>
      <c r="E53" s="154" t="str">
        <f>IF([3]Matrice!E55="","",[3]Matrice!E55)</f>
        <v/>
      </c>
      <c r="F53" s="154" t="str">
        <f>IF([3]Matrice!F55="","",[3]Matrice!F55)</f>
        <v/>
      </c>
      <c r="G53" s="155" t="str">
        <f>IF([3]Matrice!G55="","",[3]Matrice!G55)</f>
        <v/>
      </c>
      <c r="H53" s="156" t="e">
        <f>VLOOKUP(G53,[3]Listes!W36:Y83,2,FALSE)</f>
        <v>#N/A</v>
      </c>
      <c r="I53" s="156" t="e">
        <f>VLOOKUP(G53,[3]Listes!W36:Y83,3,FALSE)</f>
        <v>#N/A</v>
      </c>
      <c r="J53" s="155" t="str">
        <f>IF([3]Matrice!J55="","",[3]Matrice!J55)</f>
        <v/>
      </c>
      <c r="K53" s="155" t="str">
        <f>IF([3]Matrice!K55="","",[3]Matrice!K55)</f>
        <v/>
      </c>
      <c r="L53" s="155" t="str">
        <f>IF([3]Matrice!L55="","",[3]Matrice!L55)</f>
        <v/>
      </c>
      <c r="M53" s="155" t="str">
        <f>IF([3]Matrice!M55="","",[3]Matrice!M55)</f>
        <v/>
      </c>
      <c r="N53" s="155" t="str">
        <f>IF([3]Matrice!N55="","",[3]Matrice!N55)</f>
        <v/>
      </c>
      <c r="O53" s="155" t="str">
        <f>IF([3]Matrice!O55="","",[3]Matrice!O55)</f>
        <v/>
      </c>
      <c r="P53" s="144" t="str">
        <f t="shared" si="0"/>
        <v/>
      </c>
      <c r="Q53" s="145"/>
      <c r="R53" s="146"/>
      <c r="S53" s="147"/>
      <c r="T53" s="148">
        <f>[3]Matrice!BX55</f>
        <v>0</v>
      </c>
      <c r="U53" s="149">
        <f>[3]Matrice!BY55</f>
        <v>0</v>
      </c>
      <c r="V53" s="150" t="str">
        <f t="shared" si="1"/>
        <v/>
      </c>
      <c r="W53" s="176">
        <f t="shared" si="4"/>
        <v>0</v>
      </c>
      <c r="X53" s="146"/>
      <c r="Y53" s="151"/>
      <c r="Z53" s="148">
        <f>[3]Matrice!DC55</f>
        <v>0</v>
      </c>
      <c r="AA53" s="149">
        <f>[3]Matrice!DD55</f>
        <v>0</v>
      </c>
      <c r="AB53" s="150" t="str">
        <f t="shared" si="2"/>
        <v/>
      </c>
    </row>
    <row r="54" spans="1:28" ht="12" customHeight="1">
      <c r="A54"/>
      <c r="C54" s="152">
        <f>[3]Matrice!C56</f>
        <v>0</v>
      </c>
      <c r="D54" s="153" t="str">
        <f>IF([3]Matrice!D56="","",[3]Matrice!D56)</f>
        <v/>
      </c>
      <c r="E54" s="154" t="str">
        <f>IF([3]Matrice!E56="","",[3]Matrice!E56)</f>
        <v/>
      </c>
      <c r="F54" s="154" t="str">
        <f>IF([3]Matrice!F56="","",[3]Matrice!F56)</f>
        <v/>
      </c>
      <c r="G54" s="155" t="str">
        <f>IF([3]Matrice!G56="","",[3]Matrice!G56)</f>
        <v/>
      </c>
      <c r="H54" s="156" t="e">
        <f>VLOOKUP(G54,[3]Listes!W37:Y84,2,FALSE)</f>
        <v>#N/A</v>
      </c>
      <c r="I54" s="156" t="e">
        <f>VLOOKUP(G54,[3]Listes!W37:Y84,3,FALSE)</f>
        <v>#N/A</v>
      </c>
      <c r="J54" s="155" t="str">
        <f>IF([3]Matrice!J56="","",[3]Matrice!J56)</f>
        <v/>
      </c>
      <c r="K54" s="155" t="str">
        <f>IF([3]Matrice!K56="","",[3]Matrice!K56)</f>
        <v/>
      </c>
      <c r="L54" s="155" t="str">
        <f>IF([3]Matrice!L56="","",[3]Matrice!L56)</f>
        <v/>
      </c>
      <c r="M54" s="155" t="str">
        <f>IF([3]Matrice!M56="","",[3]Matrice!M56)</f>
        <v/>
      </c>
      <c r="N54" s="155" t="str">
        <f>IF([3]Matrice!N56="","",[3]Matrice!N56)</f>
        <v/>
      </c>
      <c r="O54" s="155" t="str">
        <f>IF([3]Matrice!O56="","",[3]Matrice!O56)</f>
        <v/>
      </c>
      <c r="P54" s="144" t="str">
        <f t="shared" si="0"/>
        <v/>
      </c>
      <c r="Q54" s="145"/>
      <c r="R54" s="146"/>
      <c r="S54" s="147"/>
      <c r="T54" s="148">
        <f>[3]Matrice!BX56</f>
        <v>0</v>
      </c>
      <c r="U54" s="149">
        <f>[3]Matrice!BY56</f>
        <v>0</v>
      </c>
      <c r="V54" s="150" t="str">
        <f t="shared" si="1"/>
        <v/>
      </c>
      <c r="W54" s="176">
        <f t="shared" si="4"/>
        <v>0</v>
      </c>
      <c r="X54" s="146"/>
      <c r="Y54" s="151"/>
      <c r="Z54" s="148">
        <f>[3]Matrice!DC56</f>
        <v>0</v>
      </c>
      <c r="AA54" s="149">
        <f>[3]Matrice!DD56</f>
        <v>0</v>
      </c>
      <c r="AB54" s="150" t="str">
        <f t="shared" si="2"/>
        <v/>
      </c>
    </row>
    <row r="55" spans="1:28" ht="12" customHeight="1">
      <c r="A55"/>
      <c r="C55" s="152">
        <f>[3]Matrice!C57</f>
        <v>0</v>
      </c>
      <c r="D55" s="153" t="str">
        <f>IF([3]Matrice!D57="","",[3]Matrice!D57)</f>
        <v/>
      </c>
      <c r="E55" s="154" t="str">
        <f>IF([3]Matrice!E57="","",[3]Matrice!E57)</f>
        <v/>
      </c>
      <c r="F55" s="154" t="str">
        <f>IF([3]Matrice!F57="","",[3]Matrice!F57)</f>
        <v/>
      </c>
      <c r="G55" s="155" t="str">
        <f>IF([3]Matrice!G57="","",[3]Matrice!G57)</f>
        <v/>
      </c>
      <c r="H55" s="156" t="e">
        <f>VLOOKUP(G55,[3]Listes!W38:Y85,2,FALSE)</f>
        <v>#N/A</v>
      </c>
      <c r="I55" s="156" t="e">
        <f>VLOOKUP(G55,[3]Listes!W38:Y85,3,FALSE)</f>
        <v>#N/A</v>
      </c>
      <c r="J55" s="155" t="str">
        <f>IF([3]Matrice!J57="","",[3]Matrice!J57)</f>
        <v/>
      </c>
      <c r="K55" s="155" t="str">
        <f>IF([3]Matrice!K57="","",[3]Matrice!K57)</f>
        <v/>
      </c>
      <c r="L55" s="155" t="str">
        <f>IF([3]Matrice!L57="","",[3]Matrice!L57)</f>
        <v/>
      </c>
      <c r="M55" s="155" t="str">
        <f>IF([3]Matrice!M57="","",[3]Matrice!M57)</f>
        <v/>
      </c>
      <c r="N55" s="155" t="str">
        <f>IF([3]Matrice!N57="","",[3]Matrice!N57)</f>
        <v/>
      </c>
      <c r="O55" s="155" t="str">
        <f>IF([3]Matrice!O57="","",[3]Matrice!O57)</f>
        <v/>
      </c>
      <c r="P55" s="144" t="str">
        <f t="shared" si="0"/>
        <v/>
      </c>
      <c r="Q55" s="145"/>
      <c r="R55" s="146"/>
      <c r="S55" s="147"/>
      <c r="T55" s="148">
        <f>[3]Matrice!BX57</f>
        <v>0</v>
      </c>
      <c r="U55" s="149">
        <f>[3]Matrice!BY57</f>
        <v>0</v>
      </c>
      <c r="V55" s="150" t="str">
        <f t="shared" si="1"/>
        <v/>
      </c>
      <c r="W55" s="176">
        <f t="shared" si="4"/>
        <v>0</v>
      </c>
      <c r="X55" s="146"/>
      <c r="Y55" s="151"/>
      <c r="Z55" s="148">
        <f>[3]Matrice!DC57</f>
        <v>0</v>
      </c>
      <c r="AA55" s="149">
        <f>[3]Matrice!DD57</f>
        <v>0</v>
      </c>
      <c r="AB55" s="150" t="str">
        <f t="shared" si="2"/>
        <v/>
      </c>
    </row>
    <row r="56" spans="1:28" ht="12" customHeight="1">
      <c r="A56"/>
      <c r="C56" s="152">
        <f>[3]Matrice!C58</f>
        <v>0</v>
      </c>
      <c r="D56" s="153" t="str">
        <f>IF([3]Matrice!D58="","",[3]Matrice!D58)</f>
        <v/>
      </c>
      <c r="E56" s="154" t="str">
        <f>IF([3]Matrice!E58="","",[3]Matrice!E58)</f>
        <v/>
      </c>
      <c r="F56" s="154" t="str">
        <f>IF([3]Matrice!F58="","",[3]Matrice!F58)</f>
        <v/>
      </c>
      <c r="G56" s="155" t="str">
        <f>IF([3]Matrice!G58="","",[3]Matrice!G58)</f>
        <v/>
      </c>
      <c r="H56" s="156" t="e">
        <f>VLOOKUP(G56,[3]Listes!W39:Y86,2,FALSE)</f>
        <v>#N/A</v>
      </c>
      <c r="I56" s="156" t="e">
        <f>VLOOKUP(G56,[3]Listes!W39:Y86,3,FALSE)</f>
        <v>#N/A</v>
      </c>
      <c r="J56" s="155" t="str">
        <f>IF([3]Matrice!J58="","",[3]Matrice!J58)</f>
        <v/>
      </c>
      <c r="K56" s="155" t="str">
        <f>IF([3]Matrice!K58="","",[3]Matrice!K58)</f>
        <v/>
      </c>
      <c r="L56" s="155" t="str">
        <f>IF([3]Matrice!L58="","",[3]Matrice!L58)</f>
        <v/>
      </c>
      <c r="M56" s="155" t="str">
        <f>IF([3]Matrice!M58="","",[3]Matrice!M58)</f>
        <v/>
      </c>
      <c r="N56" s="155" t="str">
        <f>IF([3]Matrice!N58="","",[3]Matrice!N58)</f>
        <v/>
      </c>
      <c r="O56" s="155" t="str">
        <f>IF([3]Matrice!O58="","",[3]Matrice!O58)</f>
        <v/>
      </c>
      <c r="P56" s="144" t="str">
        <f t="shared" si="0"/>
        <v/>
      </c>
      <c r="Q56" s="145"/>
      <c r="R56" s="146"/>
      <c r="S56" s="147"/>
      <c r="T56" s="148">
        <f>[3]Matrice!BX58</f>
        <v>0</v>
      </c>
      <c r="U56" s="149">
        <f>[3]Matrice!BY58</f>
        <v>0</v>
      </c>
      <c r="V56" s="150" t="str">
        <f t="shared" si="1"/>
        <v/>
      </c>
      <c r="W56" s="176">
        <f t="shared" si="4"/>
        <v>0</v>
      </c>
      <c r="X56" s="146"/>
      <c r="Y56" s="151"/>
      <c r="Z56" s="148">
        <f>[3]Matrice!DC58</f>
        <v>0</v>
      </c>
      <c r="AA56" s="149">
        <f>[3]Matrice!DD58</f>
        <v>0</v>
      </c>
      <c r="AB56" s="150" t="str">
        <f t="shared" si="2"/>
        <v/>
      </c>
    </row>
    <row r="57" spans="1:28" ht="12" customHeight="1">
      <c r="A57"/>
      <c r="C57" s="152">
        <f>[3]Matrice!C59</f>
        <v>0</v>
      </c>
      <c r="D57" s="153" t="str">
        <f>IF([3]Matrice!D59="","",[3]Matrice!D59)</f>
        <v/>
      </c>
      <c r="E57" s="154" t="str">
        <f>IF([3]Matrice!E59="","",[3]Matrice!E59)</f>
        <v/>
      </c>
      <c r="F57" s="154" t="str">
        <f>IF([3]Matrice!F59="","",[3]Matrice!F59)</f>
        <v/>
      </c>
      <c r="G57" s="155" t="str">
        <f>IF([3]Matrice!G59="","",[3]Matrice!G59)</f>
        <v/>
      </c>
      <c r="H57" s="156" t="e">
        <f>VLOOKUP(G57,[3]Listes!W40:Y87,2,FALSE)</f>
        <v>#N/A</v>
      </c>
      <c r="I57" s="156" t="e">
        <f>VLOOKUP(G57,[3]Listes!W40:Y87,3,FALSE)</f>
        <v>#N/A</v>
      </c>
      <c r="J57" s="155" t="str">
        <f>IF([3]Matrice!J59="","",[3]Matrice!J59)</f>
        <v/>
      </c>
      <c r="K57" s="155" t="str">
        <f>IF([3]Matrice!K59="","",[3]Matrice!K59)</f>
        <v/>
      </c>
      <c r="L57" s="155" t="str">
        <f>IF([3]Matrice!L59="","",[3]Matrice!L59)</f>
        <v/>
      </c>
      <c r="M57" s="155" t="str">
        <f>IF([3]Matrice!M59="","",[3]Matrice!M59)</f>
        <v/>
      </c>
      <c r="N57" s="155" t="str">
        <f>IF([3]Matrice!N59="","",[3]Matrice!N59)</f>
        <v/>
      </c>
      <c r="O57" s="155" t="str">
        <f>IF([3]Matrice!O59="","",[3]Matrice!O59)</f>
        <v/>
      </c>
      <c r="P57" s="144" t="str">
        <f t="shared" si="0"/>
        <v/>
      </c>
      <c r="Q57" s="145"/>
      <c r="R57" s="146"/>
      <c r="S57" s="147"/>
      <c r="T57" s="148">
        <f>[3]Matrice!BX59</f>
        <v>0</v>
      </c>
      <c r="U57" s="149">
        <f>[3]Matrice!BY59</f>
        <v>0</v>
      </c>
      <c r="V57" s="150" t="str">
        <f t="shared" si="1"/>
        <v/>
      </c>
      <c r="W57" s="176">
        <f t="shared" si="4"/>
        <v>0</v>
      </c>
      <c r="X57" s="146"/>
      <c r="Y57" s="151"/>
      <c r="Z57" s="148">
        <f>[3]Matrice!DC59</f>
        <v>0</v>
      </c>
      <c r="AA57" s="149">
        <f>[3]Matrice!DD59</f>
        <v>0</v>
      </c>
      <c r="AB57" s="150" t="str">
        <f t="shared" si="2"/>
        <v/>
      </c>
    </row>
    <row r="58" spans="1:28" ht="12" customHeight="1">
      <c r="A58"/>
      <c r="C58" s="152">
        <f>[3]Matrice!C60</f>
        <v>0</v>
      </c>
      <c r="D58" s="153" t="str">
        <f>IF([3]Matrice!D60="","",[3]Matrice!D60)</f>
        <v/>
      </c>
      <c r="E58" s="154" t="str">
        <f>IF([3]Matrice!E60="","",[3]Matrice!E60)</f>
        <v/>
      </c>
      <c r="F58" s="154" t="str">
        <f>IF([3]Matrice!F60="","",[3]Matrice!F60)</f>
        <v/>
      </c>
      <c r="G58" s="155" t="str">
        <f>IF([3]Matrice!G60="","",[3]Matrice!G60)</f>
        <v/>
      </c>
      <c r="H58" s="156" t="e">
        <f>VLOOKUP(G58,[3]Listes!W41:Y88,2,FALSE)</f>
        <v>#N/A</v>
      </c>
      <c r="I58" s="156" t="e">
        <f>VLOOKUP(G58,[3]Listes!W41:Y88,3,FALSE)</f>
        <v>#N/A</v>
      </c>
      <c r="J58" s="155" t="str">
        <f>IF([3]Matrice!J60="","",[3]Matrice!J60)</f>
        <v/>
      </c>
      <c r="K58" s="155" t="str">
        <f>IF([3]Matrice!K60="","",[3]Matrice!K60)</f>
        <v/>
      </c>
      <c r="L58" s="155" t="str">
        <f>IF([3]Matrice!L60="","",[3]Matrice!L60)</f>
        <v/>
      </c>
      <c r="M58" s="155" t="str">
        <f>IF([3]Matrice!M60="","",[3]Matrice!M60)</f>
        <v/>
      </c>
      <c r="N58" s="155" t="str">
        <f>IF([3]Matrice!N60="","",[3]Matrice!N60)</f>
        <v/>
      </c>
      <c r="O58" s="155" t="str">
        <f>IF([3]Matrice!O60="","",[3]Matrice!O60)</f>
        <v/>
      </c>
      <c r="P58" s="144" t="str">
        <f t="shared" si="0"/>
        <v/>
      </c>
      <c r="Q58" s="145"/>
      <c r="R58" s="146"/>
      <c r="S58" s="147"/>
      <c r="T58" s="148">
        <f>[3]Matrice!BX60</f>
        <v>0</v>
      </c>
      <c r="U58" s="149">
        <f>[3]Matrice!BY60</f>
        <v>0</v>
      </c>
      <c r="V58" s="150" t="str">
        <f t="shared" si="1"/>
        <v/>
      </c>
      <c r="W58" s="176">
        <f t="shared" si="4"/>
        <v>0</v>
      </c>
      <c r="X58" s="146"/>
      <c r="Y58" s="151"/>
      <c r="Z58" s="148">
        <f>[3]Matrice!DC60</f>
        <v>0</v>
      </c>
      <c r="AA58" s="149">
        <f>[3]Matrice!DD60</f>
        <v>0</v>
      </c>
      <c r="AB58" s="150" t="str">
        <f t="shared" si="2"/>
        <v/>
      </c>
    </row>
    <row r="59" spans="1:28" ht="12" customHeight="1">
      <c r="A59"/>
      <c r="C59" s="152">
        <f>[3]Matrice!C61</f>
        <v>0</v>
      </c>
      <c r="D59" s="153" t="str">
        <f>IF([3]Matrice!D61="","",[3]Matrice!D61)</f>
        <v/>
      </c>
      <c r="E59" s="154" t="str">
        <f>IF([3]Matrice!E61="","",[3]Matrice!E61)</f>
        <v/>
      </c>
      <c r="F59" s="154" t="str">
        <f>IF([3]Matrice!F61="","",[3]Matrice!F61)</f>
        <v/>
      </c>
      <c r="G59" s="155" t="str">
        <f>IF([3]Matrice!G61="","",[3]Matrice!G61)</f>
        <v/>
      </c>
      <c r="H59" s="156" t="e">
        <f>VLOOKUP(G59,[3]Listes!W42:Y89,2,FALSE)</f>
        <v>#N/A</v>
      </c>
      <c r="I59" s="156" t="e">
        <f>VLOOKUP(G59,[3]Listes!W42:Y89,3,FALSE)</f>
        <v>#N/A</v>
      </c>
      <c r="J59" s="155" t="str">
        <f>IF([3]Matrice!J61="","",[3]Matrice!J61)</f>
        <v/>
      </c>
      <c r="K59" s="155" t="str">
        <f>IF([3]Matrice!K61="","",[3]Matrice!K61)</f>
        <v/>
      </c>
      <c r="L59" s="155" t="str">
        <f>IF([3]Matrice!L61="","",[3]Matrice!L61)</f>
        <v/>
      </c>
      <c r="M59" s="155" t="str">
        <f>IF([3]Matrice!M61="","",[3]Matrice!M61)</f>
        <v/>
      </c>
      <c r="N59" s="155" t="str">
        <f>IF([3]Matrice!N61="","",[3]Matrice!N61)</f>
        <v/>
      </c>
      <c r="O59" s="155" t="str">
        <f>IF([3]Matrice!O61="","",[3]Matrice!O61)</f>
        <v/>
      </c>
      <c r="P59" s="144" t="str">
        <f t="shared" si="0"/>
        <v/>
      </c>
      <c r="Q59" s="145"/>
      <c r="R59" s="146"/>
      <c r="S59" s="147"/>
      <c r="T59" s="148">
        <f>[3]Matrice!BX61</f>
        <v>0</v>
      </c>
      <c r="U59" s="149">
        <f>[3]Matrice!BY61</f>
        <v>0</v>
      </c>
      <c r="V59" s="150" t="str">
        <f t="shared" si="1"/>
        <v/>
      </c>
      <c r="W59" s="176">
        <f t="shared" si="4"/>
        <v>0</v>
      </c>
      <c r="X59" s="146"/>
      <c r="Y59" s="151"/>
      <c r="Z59" s="148">
        <f>[3]Matrice!DC61</f>
        <v>0</v>
      </c>
      <c r="AA59" s="149">
        <f>[3]Matrice!DD61</f>
        <v>0</v>
      </c>
      <c r="AB59" s="150" t="str">
        <f t="shared" si="2"/>
        <v/>
      </c>
    </row>
    <row r="60" spans="1:28" ht="12" customHeight="1">
      <c r="A60"/>
      <c r="C60" s="152">
        <f>[3]Matrice!C62</f>
        <v>0</v>
      </c>
      <c r="D60" s="153" t="str">
        <f>IF([3]Matrice!D62="","",[3]Matrice!D62)</f>
        <v/>
      </c>
      <c r="E60" s="154" t="str">
        <f>IF([3]Matrice!E62="","",[3]Matrice!E62)</f>
        <v/>
      </c>
      <c r="F60" s="154" t="str">
        <f>IF([3]Matrice!F62="","",[3]Matrice!F62)</f>
        <v/>
      </c>
      <c r="G60" s="155" t="str">
        <f>IF([3]Matrice!G62="","",[3]Matrice!G62)</f>
        <v/>
      </c>
      <c r="H60" s="156" t="e">
        <f>VLOOKUP(G60,[3]Listes!W43:Y90,2,FALSE)</f>
        <v>#N/A</v>
      </c>
      <c r="I60" s="156" t="e">
        <f>VLOOKUP(G60,[3]Listes!W43:Y90,3,FALSE)</f>
        <v>#N/A</v>
      </c>
      <c r="J60" s="155" t="str">
        <f>IF([3]Matrice!J62="","",[3]Matrice!J62)</f>
        <v/>
      </c>
      <c r="K60" s="155" t="str">
        <f>IF([3]Matrice!K62="","",[3]Matrice!K62)</f>
        <v/>
      </c>
      <c r="L60" s="155" t="str">
        <f>IF([3]Matrice!L62="","",[3]Matrice!L62)</f>
        <v/>
      </c>
      <c r="M60" s="155" t="str">
        <f>IF([3]Matrice!M62="","",[3]Matrice!M62)</f>
        <v/>
      </c>
      <c r="N60" s="155" t="str">
        <f>IF([3]Matrice!N62="","",[3]Matrice!N62)</f>
        <v/>
      </c>
      <c r="O60" s="155" t="str">
        <f>IF([3]Matrice!O62="","",[3]Matrice!O62)</f>
        <v/>
      </c>
      <c r="P60" s="144" t="str">
        <f t="shared" si="0"/>
        <v/>
      </c>
      <c r="Q60" s="145"/>
      <c r="R60" s="146"/>
      <c r="S60" s="147"/>
      <c r="T60" s="148">
        <f>[3]Matrice!BX62</f>
        <v>0</v>
      </c>
      <c r="U60" s="149">
        <f>[3]Matrice!BY62</f>
        <v>0</v>
      </c>
      <c r="V60" s="150" t="str">
        <f t="shared" si="1"/>
        <v/>
      </c>
      <c r="W60" s="176">
        <f t="shared" si="4"/>
        <v>0</v>
      </c>
      <c r="X60" s="146"/>
      <c r="Y60" s="151"/>
      <c r="Z60" s="148">
        <f>[3]Matrice!DC62</f>
        <v>0</v>
      </c>
      <c r="AA60" s="149">
        <f>[3]Matrice!DD62</f>
        <v>0</v>
      </c>
      <c r="AB60" s="150" t="str">
        <f t="shared" si="2"/>
        <v/>
      </c>
    </row>
    <row r="61" spans="1:28" ht="12" customHeight="1">
      <c r="A61"/>
    </row>
    <row r="62" spans="1:28" ht="12" customHeight="1">
      <c r="A62"/>
      <c r="C62"/>
      <c r="D62"/>
      <c r="E62"/>
      <c r="F62"/>
      <c r="G62"/>
      <c r="H62"/>
      <c r="I62"/>
      <c r="J62"/>
      <c r="K62"/>
      <c r="L62"/>
      <c r="M62"/>
      <c r="N62"/>
      <c r="O62" s="155" t="str">
        <f>IF([5]Matrice!O64="","",[5]Matrice!O64)</f>
        <v/>
      </c>
      <c r="P62" s="144" t="str">
        <f t="shared" si="0"/>
        <v/>
      </c>
      <c r="Q62" s="145"/>
      <c r="R62" s="146"/>
      <c r="S62" s="147"/>
      <c r="T62" s="148">
        <f>[5]Matrice!BX64</f>
        <v>0</v>
      </c>
      <c r="U62" s="149">
        <f>[5]Matrice!BY64</f>
        <v>0</v>
      </c>
      <c r="V62" s="150" t="str">
        <f t="shared" si="1"/>
        <v/>
      </c>
      <c r="W62" s="176">
        <f t="shared" ref="W62:W80" si="5">IF(V62="Majeure",2,IF(V62="Forte",1,0))</f>
        <v>0</v>
      </c>
      <c r="X62" s="146"/>
      <c r="Y62" s="151"/>
      <c r="Z62" s="148">
        <f>[5]Matrice!DC64</f>
        <v>0</v>
      </c>
      <c r="AA62" s="149">
        <f>[5]Matrice!DD64</f>
        <v>0</v>
      </c>
      <c r="AB62" s="150" t="str">
        <f t="shared" si="2"/>
        <v/>
      </c>
    </row>
    <row r="63" spans="1:28" ht="12" customHeight="1">
      <c r="A63"/>
      <c r="C63"/>
      <c r="D63"/>
      <c r="E63"/>
      <c r="F63"/>
      <c r="G63"/>
      <c r="H63"/>
      <c r="I63"/>
      <c r="J63"/>
      <c r="K63"/>
      <c r="L63"/>
      <c r="M63"/>
      <c r="N63"/>
      <c r="O63" s="155" t="str">
        <f>IF([5]Matrice!O65="","",[5]Matrice!O65)</f>
        <v/>
      </c>
      <c r="P63" s="144" t="str">
        <f t="shared" si="0"/>
        <v/>
      </c>
      <c r="Q63" s="145"/>
      <c r="R63" s="146"/>
      <c r="S63" s="147"/>
      <c r="T63" s="148">
        <f>[5]Matrice!BX65</f>
        <v>0</v>
      </c>
      <c r="U63" s="149">
        <f>[5]Matrice!BY65</f>
        <v>0</v>
      </c>
      <c r="V63" s="150" t="str">
        <f t="shared" si="1"/>
        <v/>
      </c>
      <c r="W63" s="176">
        <f t="shared" si="5"/>
        <v>0</v>
      </c>
      <c r="X63" s="146"/>
      <c r="Y63" s="151"/>
      <c r="Z63" s="148">
        <f>[5]Matrice!DC65</f>
        <v>0</v>
      </c>
      <c r="AA63" s="149">
        <f>[5]Matrice!DD65</f>
        <v>0</v>
      </c>
      <c r="AB63" s="150" t="str">
        <f t="shared" si="2"/>
        <v/>
      </c>
    </row>
    <row r="64" spans="1:28" ht="12" customHeight="1">
      <c r="A64"/>
      <c r="C64"/>
      <c r="D64"/>
      <c r="E64"/>
      <c r="F64"/>
      <c r="G64"/>
      <c r="H64"/>
      <c r="I64"/>
      <c r="J64"/>
      <c r="K64"/>
      <c r="L64"/>
      <c r="M64"/>
      <c r="N64"/>
      <c r="O64" s="155" t="str">
        <f>IF([5]Matrice!O66="","",[5]Matrice!O66)</f>
        <v/>
      </c>
      <c r="P64" s="144" t="str">
        <f t="shared" si="0"/>
        <v/>
      </c>
      <c r="Q64" s="145"/>
      <c r="R64" s="146"/>
      <c r="S64" s="147"/>
      <c r="T64" s="148">
        <f>[5]Matrice!BX66</f>
        <v>0</v>
      </c>
      <c r="U64" s="149">
        <f>[5]Matrice!BY66</f>
        <v>0</v>
      </c>
      <c r="V64" s="150" t="str">
        <f t="shared" si="1"/>
        <v/>
      </c>
      <c r="W64" s="176">
        <f t="shared" si="5"/>
        <v>0</v>
      </c>
      <c r="X64" s="146"/>
      <c r="Y64" s="151"/>
      <c r="Z64" s="148">
        <f>[5]Matrice!DC66</f>
        <v>0</v>
      </c>
      <c r="AA64" s="149">
        <f>[5]Matrice!DD66</f>
        <v>0</v>
      </c>
      <c r="AB64" s="150" t="str">
        <f t="shared" si="2"/>
        <v/>
      </c>
    </row>
    <row r="65" spans="1:28" ht="12" customHeight="1">
      <c r="A65"/>
      <c r="C65"/>
      <c r="D65"/>
      <c r="E65"/>
      <c r="F65"/>
      <c r="G65"/>
      <c r="H65"/>
      <c r="I65"/>
      <c r="J65"/>
      <c r="K65"/>
      <c r="L65"/>
      <c r="M65"/>
      <c r="N65"/>
      <c r="O65" s="155" t="str">
        <f>IF([5]Matrice!O67="","",[5]Matrice!O67)</f>
        <v/>
      </c>
      <c r="P65" s="144" t="str">
        <f t="shared" si="0"/>
        <v/>
      </c>
      <c r="Q65" s="145"/>
      <c r="R65" s="146"/>
      <c r="S65" s="147"/>
      <c r="T65" s="148">
        <f>[5]Matrice!BX67</f>
        <v>0</v>
      </c>
      <c r="U65" s="149">
        <f>[5]Matrice!BY67</f>
        <v>0</v>
      </c>
      <c r="V65" s="150" t="str">
        <f t="shared" si="1"/>
        <v/>
      </c>
      <c r="W65" s="176">
        <f t="shared" si="5"/>
        <v>0</v>
      </c>
      <c r="X65" s="146"/>
      <c r="Y65" s="151"/>
      <c r="Z65" s="148">
        <f>[5]Matrice!DC67</f>
        <v>0</v>
      </c>
      <c r="AA65" s="149">
        <f>[5]Matrice!DD67</f>
        <v>0</v>
      </c>
      <c r="AB65" s="150" t="str">
        <f t="shared" si="2"/>
        <v/>
      </c>
    </row>
    <row r="66" spans="1:28" ht="12" customHeight="1">
      <c r="A66"/>
      <c r="C66"/>
      <c r="D66"/>
      <c r="E66"/>
      <c r="F66"/>
      <c r="G66"/>
      <c r="H66"/>
      <c r="I66"/>
      <c r="J66"/>
      <c r="K66"/>
      <c r="L66"/>
      <c r="M66"/>
      <c r="N66"/>
      <c r="O66" s="155" t="str">
        <f>IF([5]Matrice!O68="","",[5]Matrice!O68)</f>
        <v/>
      </c>
      <c r="P66" s="144" t="str">
        <f t="shared" si="0"/>
        <v/>
      </c>
      <c r="Q66" s="145"/>
      <c r="R66" s="146"/>
      <c r="S66" s="147"/>
      <c r="T66" s="148">
        <f>[5]Matrice!BX68</f>
        <v>0</v>
      </c>
      <c r="U66" s="149">
        <f>[5]Matrice!BY68</f>
        <v>0</v>
      </c>
      <c r="V66" s="150" t="str">
        <f t="shared" si="1"/>
        <v/>
      </c>
      <c r="W66" s="176">
        <f t="shared" si="5"/>
        <v>0</v>
      </c>
      <c r="X66" s="146"/>
      <c r="Y66" s="151"/>
      <c r="Z66" s="148">
        <f>[5]Matrice!DC68</f>
        <v>0</v>
      </c>
      <c r="AA66" s="149">
        <f>[5]Matrice!DD68</f>
        <v>0</v>
      </c>
      <c r="AB66" s="150" t="str">
        <f t="shared" si="2"/>
        <v/>
      </c>
    </row>
    <row r="67" spans="1:28" ht="12" customHeight="1">
      <c r="A67"/>
      <c r="C67"/>
      <c r="D67"/>
      <c r="E67"/>
      <c r="F67"/>
      <c r="G67"/>
      <c r="H67"/>
      <c r="I67"/>
      <c r="J67"/>
      <c r="K67"/>
      <c r="L67"/>
      <c r="M67"/>
      <c r="N67"/>
      <c r="O67" s="155" t="str">
        <f>IF([5]Matrice!O69="","",[5]Matrice!O69)</f>
        <v/>
      </c>
      <c r="P67" s="144" t="str">
        <f t="shared" si="0"/>
        <v/>
      </c>
      <c r="Q67" s="145"/>
      <c r="R67" s="146"/>
      <c r="S67" s="147"/>
      <c r="T67" s="148">
        <f>[5]Matrice!BX69</f>
        <v>0</v>
      </c>
      <c r="U67" s="149">
        <f>[5]Matrice!BY69</f>
        <v>0</v>
      </c>
      <c r="V67" s="150" t="str">
        <f t="shared" si="1"/>
        <v/>
      </c>
      <c r="W67" s="176">
        <f t="shared" si="5"/>
        <v>0</v>
      </c>
      <c r="X67" s="146"/>
      <c r="Y67" s="151"/>
      <c r="Z67" s="148">
        <f>[5]Matrice!DC69</f>
        <v>0</v>
      </c>
      <c r="AA67" s="149">
        <f>[5]Matrice!DD69</f>
        <v>0</v>
      </c>
      <c r="AB67" s="150" t="str">
        <f t="shared" si="2"/>
        <v/>
      </c>
    </row>
    <row r="68" spans="1:28" ht="12" customHeight="1">
      <c r="A68"/>
      <c r="C68"/>
      <c r="D68"/>
      <c r="E68"/>
      <c r="F68"/>
      <c r="G68"/>
      <c r="H68"/>
      <c r="I68"/>
      <c r="J68"/>
      <c r="K68"/>
      <c r="L68"/>
      <c r="M68"/>
      <c r="N68"/>
      <c r="O68" s="155" t="str">
        <f>IF([5]Matrice!O70="","",[5]Matrice!O70)</f>
        <v/>
      </c>
      <c r="P68" s="144" t="str">
        <f t="shared" si="0"/>
        <v/>
      </c>
      <c r="Q68" s="145"/>
      <c r="R68" s="146"/>
      <c r="S68" s="147"/>
      <c r="T68" s="148">
        <f>[5]Matrice!BX70</f>
        <v>0</v>
      </c>
      <c r="U68" s="149">
        <f>[5]Matrice!BY70</f>
        <v>0</v>
      </c>
      <c r="V68" s="150" t="str">
        <f t="shared" si="1"/>
        <v/>
      </c>
      <c r="W68" s="176">
        <f t="shared" si="5"/>
        <v>0</v>
      </c>
      <c r="X68" s="146"/>
      <c r="Y68" s="151"/>
      <c r="Z68" s="148">
        <f>[5]Matrice!DC70</f>
        <v>0</v>
      </c>
      <c r="AA68" s="149">
        <f>[5]Matrice!DD70</f>
        <v>0</v>
      </c>
      <c r="AB68" s="150" t="str">
        <f t="shared" si="2"/>
        <v/>
      </c>
    </row>
    <row r="69" spans="1:28" ht="12" customHeight="1">
      <c r="A69"/>
      <c r="C69"/>
      <c r="D69"/>
      <c r="E69"/>
      <c r="F69"/>
      <c r="G69"/>
      <c r="H69"/>
      <c r="I69"/>
      <c r="J69"/>
      <c r="K69"/>
      <c r="L69"/>
      <c r="M69"/>
      <c r="N69"/>
      <c r="O69" s="155" t="str">
        <f>IF([5]Matrice!O71="","",[5]Matrice!O71)</f>
        <v/>
      </c>
      <c r="P69" s="144" t="str">
        <f t="shared" si="0"/>
        <v/>
      </c>
      <c r="Q69" s="145"/>
      <c r="R69" s="146"/>
      <c r="S69" s="147"/>
      <c r="T69" s="148">
        <f>[5]Matrice!BX71</f>
        <v>0</v>
      </c>
      <c r="U69" s="149">
        <f>[5]Matrice!BY71</f>
        <v>0</v>
      </c>
      <c r="V69" s="150" t="str">
        <f t="shared" si="1"/>
        <v/>
      </c>
      <c r="W69" s="176">
        <f t="shared" si="5"/>
        <v>0</v>
      </c>
      <c r="X69" s="146"/>
      <c r="Y69" s="151"/>
      <c r="Z69" s="148">
        <f>[5]Matrice!DC71</f>
        <v>0</v>
      </c>
      <c r="AA69" s="149">
        <f>[5]Matrice!DD71</f>
        <v>0</v>
      </c>
      <c r="AB69" s="150" t="str">
        <f t="shared" si="2"/>
        <v/>
      </c>
    </row>
    <row r="70" spans="1:28" ht="12" customHeight="1">
      <c r="A70"/>
      <c r="C70"/>
      <c r="D70"/>
      <c r="E70"/>
      <c r="F70"/>
      <c r="G70"/>
      <c r="H70"/>
      <c r="I70"/>
      <c r="J70"/>
      <c r="K70"/>
      <c r="L70"/>
      <c r="M70"/>
      <c r="N70"/>
      <c r="O70" s="155" t="str">
        <f>IF([5]Matrice!O72="","",[5]Matrice!O72)</f>
        <v/>
      </c>
      <c r="P70" s="144" t="str">
        <f t="shared" si="0"/>
        <v/>
      </c>
      <c r="Q70" s="145"/>
      <c r="R70" s="146"/>
      <c r="S70" s="147"/>
      <c r="T70" s="148">
        <f>[5]Matrice!BX72</f>
        <v>0</v>
      </c>
      <c r="U70" s="149">
        <f>[5]Matrice!BY72</f>
        <v>0</v>
      </c>
      <c r="V70" s="150" t="str">
        <f t="shared" si="1"/>
        <v/>
      </c>
      <c r="W70" s="176">
        <f t="shared" si="5"/>
        <v>0</v>
      </c>
      <c r="X70" s="146"/>
      <c r="Y70" s="151"/>
      <c r="Z70" s="148">
        <f>[5]Matrice!DC72</f>
        <v>0</v>
      </c>
      <c r="AA70" s="149">
        <f>[5]Matrice!DD72</f>
        <v>0</v>
      </c>
      <c r="AB70" s="150" t="str">
        <f t="shared" si="2"/>
        <v/>
      </c>
    </row>
    <row r="71" spans="1:28" ht="12" customHeight="1">
      <c r="A71"/>
      <c r="C71"/>
      <c r="D71"/>
      <c r="E71"/>
      <c r="F71"/>
      <c r="G71"/>
      <c r="H71"/>
      <c r="I71"/>
      <c r="J71"/>
      <c r="K71"/>
      <c r="L71"/>
      <c r="M71"/>
      <c r="N71"/>
      <c r="O71" s="155" t="str">
        <f>IF([5]Matrice!O73="","",[5]Matrice!O73)</f>
        <v/>
      </c>
      <c r="P71" s="144" t="str">
        <f t="shared" si="0"/>
        <v/>
      </c>
      <c r="Q71" s="145"/>
      <c r="R71" s="146"/>
      <c r="S71" s="147"/>
      <c r="T71" s="148">
        <f>[5]Matrice!BX73</f>
        <v>0</v>
      </c>
      <c r="U71" s="149">
        <f>[5]Matrice!BY73</f>
        <v>0</v>
      </c>
      <c r="V71" s="150" t="str">
        <f t="shared" si="1"/>
        <v/>
      </c>
      <c r="W71" s="176">
        <f t="shared" si="5"/>
        <v>0</v>
      </c>
      <c r="X71" s="146"/>
      <c r="Y71" s="151"/>
      <c r="Z71" s="148">
        <f>[5]Matrice!DC73</f>
        <v>0</v>
      </c>
      <c r="AA71" s="149">
        <f>[5]Matrice!DD73</f>
        <v>0</v>
      </c>
      <c r="AB71" s="150" t="str">
        <f t="shared" si="2"/>
        <v/>
      </c>
    </row>
    <row r="72" spans="1:28" ht="12" customHeight="1">
      <c r="A72"/>
      <c r="C72"/>
      <c r="D72"/>
      <c r="E72"/>
      <c r="F72"/>
      <c r="G72"/>
      <c r="H72"/>
      <c r="I72"/>
      <c r="J72"/>
      <c r="K72"/>
      <c r="L72"/>
      <c r="M72"/>
      <c r="N72"/>
      <c r="O72" s="155" t="str">
        <f>IF([5]Matrice!O74="","",[5]Matrice!O74)</f>
        <v/>
      </c>
      <c r="P72" s="144" t="str">
        <f t="shared" si="0"/>
        <v/>
      </c>
      <c r="Q72" s="145"/>
      <c r="R72" s="146"/>
      <c r="S72" s="147"/>
      <c r="T72" s="148">
        <f>[5]Matrice!BX74</f>
        <v>0</v>
      </c>
      <c r="U72" s="149">
        <f>[5]Matrice!BY74</f>
        <v>0</v>
      </c>
      <c r="V72" s="150" t="str">
        <f t="shared" si="1"/>
        <v/>
      </c>
      <c r="W72" s="176">
        <f t="shared" si="5"/>
        <v>0</v>
      </c>
      <c r="X72" s="146"/>
      <c r="Y72" s="151"/>
      <c r="Z72" s="148">
        <f>[5]Matrice!DC74</f>
        <v>0</v>
      </c>
      <c r="AA72" s="149">
        <f>[5]Matrice!DD74</f>
        <v>0</v>
      </c>
      <c r="AB72" s="150" t="str">
        <f t="shared" si="2"/>
        <v/>
      </c>
    </row>
    <row r="73" spans="1:28" ht="12" customHeight="1">
      <c r="A73"/>
      <c r="C73"/>
      <c r="D73"/>
      <c r="E73"/>
      <c r="F73"/>
      <c r="G73"/>
      <c r="H73"/>
      <c r="I73"/>
      <c r="J73"/>
      <c r="K73"/>
      <c r="L73"/>
      <c r="M73"/>
      <c r="N73"/>
      <c r="O73" s="155" t="str">
        <f>IF([5]Matrice!O75="","",[5]Matrice!O75)</f>
        <v/>
      </c>
      <c r="P73" s="144" t="str">
        <f t="shared" si="0"/>
        <v/>
      </c>
      <c r="Q73" s="145"/>
      <c r="R73" s="146"/>
      <c r="S73" s="147"/>
      <c r="T73" s="148">
        <f>[5]Matrice!BX75</f>
        <v>0</v>
      </c>
      <c r="U73" s="149">
        <f>[5]Matrice!BY75</f>
        <v>0</v>
      </c>
      <c r="V73" s="150" t="str">
        <f t="shared" si="1"/>
        <v/>
      </c>
      <c r="W73" s="176">
        <f t="shared" si="5"/>
        <v>0</v>
      </c>
      <c r="X73" s="146"/>
      <c r="Y73" s="151"/>
      <c r="Z73" s="148">
        <f>[5]Matrice!DC75</f>
        <v>0</v>
      </c>
      <c r="AA73" s="149">
        <f>[5]Matrice!DD75</f>
        <v>0</v>
      </c>
      <c r="AB73" s="150" t="str">
        <f t="shared" si="2"/>
        <v/>
      </c>
    </row>
    <row r="74" spans="1:28" ht="12" customHeight="1">
      <c r="A74"/>
      <c r="C74"/>
      <c r="D74"/>
      <c r="E74"/>
      <c r="F74"/>
      <c r="G74"/>
      <c r="H74"/>
      <c r="I74"/>
      <c r="J74"/>
      <c r="K74"/>
      <c r="L74"/>
      <c r="M74"/>
      <c r="N74"/>
      <c r="O74" s="155" t="str">
        <f>IF([5]Matrice!O76="","",[5]Matrice!O76)</f>
        <v/>
      </c>
      <c r="P74" s="144" t="str">
        <f t="shared" si="0"/>
        <v/>
      </c>
      <c r="Q74" s="145"/>
      <c r="R74" s="146"/>
      <c r="S74" s="147"/>
      <c r="T74" s="148">
        <f>[5]Matrice!BX76</f>
        <v>0</v>
      </c>
      <c r="U74" s="149">
        <f>[5]Matrice!BY76</f>
        <v>0</v>
      </c>
      <c r="V74" s="150" t="str">
        <f t="shared" si="1"/>
        <v/>
      </c>
      <c r="W74" s="176">
        <f t="shared" si="5"/>
        <v>0</v>
      </c>
      <c r="X74" s="146"/>
      <c r="Y74" s="151"/>
      <c r="Z74" s="148">
        <f>[5]Matrice!DC76</f>
        <v>0</v>
      </c>
      <c r="AA74" s="149">
        <f>[5]Matrice!DD76</f>
        <v>0</v>
      </c>
      <c r="AB74" s="150" t="str">
        <f t="shared" si="2"/>
        <v/>
      </c>
    </row>
    <row r="75" spans="1:28" ht="12" customHeight="1">
      <c r="A75"/>
      <c r="C75"/>
      <c r="D75"/>
      <c r="E75"/>
      <c r="F75"/>
      <c r="G75"/>
      <c r="H75"/>
      <c r="I75"/>
      <c r="J75"/>
      <c r="K75"/>
      <c r="L75"/>
      <c r="M75"/>
      <c r="N75"/>
      <c r="O75" s="155" t="str">
        <f>IF([5]Matrice!O77="","",[5]Matrice!O77)</f>
        <v/>
      </c>
      <c r="P75" s="144" t="str">
        <f t="shared" si="0"/>
        <v/>
      </c>
      <c r="Q75" s="145"/>
      <c r="R75" s="146"/>
      <c r="S75" s="147"/>
      <c r="T75" s="148">
        <f>[5]Matrice!BX77</f>
        <v>0</v>
      </c>
      <c r="U75" s="149">
        <f>[5]Matrice!BY77</f>
        <v>0</v>
      </c>
      <c r="V75" s="150" t="str">
        <f t="shared" si="1"/>
        <v/>
      </c>
      <c r="W75" s="176">
        <f t="shared" si="5"/>
        <v>0</v>
      </c>
      <c r="X75" s="146"/>
      <c r="Y75" s="151"/>
      <c r="Z75" s="148">
        <f>[5]Matrice!DC77</f>
        <v>0</v>
      </c>
      <c r="AA75" s="149">
        <f>[5]Matrice!DD77</f>
        <v>0</v>
      </c>
      <c r="AB75" s="150" t="str">
        <f t="shared" si="2"/>
        <v/>
      </c>
    </row>
    <row r="76" spans="1:28" ht="12" customHeight="1">
      <c r="A76"/>
      <c r="C76"/>
      <c r="D76"/>
      <c r="E76"/>
      <c r="F76"/>
      <c r="G76"/>
      <c r="H76"/>
      <c r="I76"/>
      <c r="J76"/>
      <c r="K76"/>
      <c r="L76"/>
      <c r="M76"/>
      <c r="N76"/>
      <c r="O76" s="155" t="str">
        <f>IF([5]Matrice!O78="","",[5]Matrice!O78)</f>
        <v/>
      </c>
      <c r="P76" s="144" t="str">
        <f t="shared" si="0"/>
        <v/>
      </c>
      <c r="Q76" s="145"/>
      <c r="R76" s="146"/>
      <c r="S76" s="147"/>
      <c r="T76" s="148">
        <f>[5]Matrice!BX78</f>
        <v>0</v>
      </c>
      <c r="U76" s="149">
        <f>[5]Matrice!BY78</f>
        <v>0</v>
      </c>
      <c r="V76" s="150" t="str">
        <f t="shared" si="1"/>
        <v/>
      </c>
      <c r="W76" s="176">
        <f t="shared" si="5"/>
        <v>0</v>
      </c>
      <c r="X76" s="146"/>
      <c r="Y76" s="151"/>
      <c r="Z76" s="148">
        <f>[5]Matrice!DC78</f>
        <v>0</v>
      </c>
      <c r="AA76" s="149">
        <f>[5]Matrice!DD78</f>
        <v>0</v>
      </c>
      <c r="AB76" s="150" t="str">
        <f t="shared" si="2"/>
        <v/>
      </c>
    </row>
    <row r="77" spans="1:28" ht="12" customHeight="1">
      <c r="A77"/>
      <c r="C77"/>
      <c r="D77"/>
      <c r="E77"/>
      <c r="F77"/>
      <c r="G77"/>
      <c r="H77"/>
      <c r="I77"/>
      <c r="J77"/>
      <c r="K77"/>
      <c r="L77"/>
      <c r="M77"/>
      <c r="N77"/>
      <c r="O77" s="155" t="str">
        <f>IF([5]Matrice!O79="","",[5]Matrice!O79)</f>
        <v/>
      </c>
      <c r="P77" s="144" t="str">
        <f t="shared" si="0"/>
        <v/>
      </c>
      <c r="Q77" s="145"/>
      <c r="R77" s="146"/>
      <c r="S77" s="147"/>
      <c r="T77" s="148">
        <f>[5]Matrice!BX79</f>
        <v>0</v>
      </c>
      <c r="U77" s="149">
        <f>[5]Matrice!BY79</f>
        <v>0</v>
      </c>
      <c r="V77" s="150" t="str">
        <f t="shared" si="1"/>
        <v/>
      </c>
      <c r="W77" s="176">
        <f t="shared" si="5"/>
        <v>0</v>
      </c>
      <c r="X77" s="146"/>
      <c r="Y77" s="151"/>
      <c r="Z77" s="148">
        <f>[5]Matrice!DC79</f>
        <v>0</v>
      </c>
      <c r="AA77" s="149">
        <f>[5]Matrice!DD79</f>
        <v>0</v>
      </c>
      <c r="AB77" s="150" t="str">
        <f t="shared" si="2"/>
        <v/>
      </c>
    </row>
    <row r="78" spans="1:28" ht="12" customHeight="1">
      <c r="A78"/>
      <c r="C78"/>
      <c r="D78"/>
      <c r="E78"/>
      <c r="F78"/>
      <c r="G78"/>
      <c r="H78"/>
      <c r="I78"/>
      <c r="J78"/>
      <c r="K78"/>
      <c r="L78"/>
      <c r="M78"/>
      <c r="N78"/>
      <c r="O78" s="155" t="str">
        <f>IF([5]Matrice!O80="","",[5]Matrice!O80)</f>
        <v/>
      </c>
      <c r="P78" s="144" t="str">
        <f t="shared" si="0"/>
        <v/>
      </c>
      <c r="Q78" s="145"/>
      <c r="R78" s="146"/>
      <c r="S78" s="147"/>
      <c r="T78" s="148">
        <f>[5]Matrice!BX80</f>
        <v>0</v>
      </c>
      <c r="U78" s="149">
        <f>[5]Matrice!BY80</f>
        <v>0</v>
      </c>
      <c r="V78" s="150" t="str">
        <f t="shared" si="1"/>
        <v/>
      </c>
      <c r="W78" s="176">
        <f t="shared" si="5"/>
        <v>0</v>
      </c>
      <c r="X78" s="146"/>
      <c r="Y78" s="151"/>
      <c r="Z78" s="148">
        <f>[5]Matrice!DC80</f>
        <v>0</v>
      </c>
      <c r="AA78" s="149">
        <f>[5]Matrice!DD80</f>
        <v>0</v>
      </c>
      <c r="AB78" s="150" t="str">
        <f t="shared" si="2"/>
        <v/>
      </c>
    </row>
    <row r="79" spans="1:28" ht="12" customHeight="1">
      <c r="A79"/>
      <c r="C79"/>
      <c r="D79"/>
      <c r="E79"/>
      <c r="F79"/>
      <c r="G79"/>
      <c r="H79"/>
      <c r="I79"/>
      <c r="J79"/>
      <c r="K79"/>
      <c r="L79"/>
      <c r="M79"/>
      <c r="N79"/>
      <c r="O79" s="155" t="str">
        <f>IF([5]Matrice!O81="","",[5]Matrice!O81)</f>
        <v/>
      </c>
      <c r="P79" s="144" t="str">
        <f t="shared" si="0"/>
        <v/>
      </c>
      <c r="Q79" s="145"/>
      <c r="R79" s="146"/>
      <c r="S79" s="147"/>
      <c r="T79" s="148">
        <f>[5]Matrice!BX81</f>
        <v>0</v>
      </c>
      <c r="U79" s="149">
        <f>[5]Matrice!BY81</f>
        <v>0</v>
      </c>
      <c r="V79" s="150" t="str">
        <f t="shared" si="1"/>
        <v/>
      </c>
      <c r="W79" s="176">
        <f t="shared" si="5"/>
        <v>0</v>
      </c>
      <c r="X79" s="146"/>
      <c r="Y79" s="151"/>
      <c r="Z79" s="148">
        <f>[5]Matrice!DC81</f>
        <v>0</v>
      </c>
      <c r="AA79" s="149">
        <f>[5]Matrice!DD81</f>
        <v>0</v>
      </c>
      <c r="AB79" s="150" t="str">
        <f t="shared" si="2"/>
        <v/>
      </c>
    </row>
    <row r="80" spans="1:28" ht="12" customHeight="1">
      <c r="A80"/>
      <c r="C80"/>
      <c r="D80"/>
      <c r="E80"/>
      <c r="F80"/>
      <c r="G80"/>
      <c r="H80"/>
      <c r="I80"/>
      <c r="J80"/>
      <c r="K80"/>
      <c r="L80"/>
      <c r="M80"/>
      <c r="N80"/>
      <c r="O80" s="155" t="str">
        <f>IF([5]Matrice!O82="","",[5]Matrice!O82)</f>
        <v/>
      </c>
      <c r="P80" s="144" t="str">
        <f t="shared" si="0"/>
        <v/>
      </c>
      <c r="Q80" s="145"/>
      <c r="R80" s="146"/>
      <c r="S80" s="147"/>
      <c r="T80" s="148">
        <f>[5]Matrice!BX82</f>
        <v>0</v>
      </c>
      <c r="U80" s="149">
        <f>[5]Matrice!BY82</f>
        <v>0</v>
      </c>
      <c r="V80" s="150" t="str">
        <f t="shared" si="1"/>
        <v/>
      </c>
      <c r="W80" s="176">
        <f t="shared" si="5"/>
        <v>0</v>
      </c>
      <c r="X80" s="146"/>
      <c r="Y80" s="151"/>
      <c r="Z80" s="148">
        <f>[5]Matrice!DC82</f>
        <v>0</v>
      </c>
      <c r="AA80" s="149">
        <f>[5]Matrice!DD82</f>
        <v>0</v>
      </c>
      <c r="AB80" s="150" t="str">
        <f t="shared" si="2"/>
        <v/>
      </c>
    </row>
    <row r="81" spans="1:14" ht="12.75">
      <c r="A81"/>
      <c r="C81"/>
      <c r="D81"/>
      <c r="E81"/>
      <c r="F81"/>
      <c r="G81"/>
      <c r="H81"/>
      <c r="I81"/>
      <c r="J81"/>
      <c r="K81"/>
      <c r="L81"/>
      <c r="M81"/>
      <c r="N81"/>
    </row>
    <row r="82" spans="1:14" ht="12.75">
      <c r="A82"/>
    </row>
    <row r="83" spans="1:14" ht="12.75">
      <c r="A83"/>
    </row>
    <row r="84" spans="1:14" ht="12.75">
      <c r="A84"/>
    </row>
    <row r="85" spans="1:14" ht="12.75">
      <c r="A85"/>
    </row>
    <row r="86" spans="1:14" ht="12.75">
      <c r="A86"/>
    </row>
    <row r="87" spans="1:14" ht="12.75">
      <c r="A87"/>
    </row>
    <row r="88" spans="1:14" ht="12.75">
      <c r="A88"/>
    </row>
    <row r="89" spans="1:14" ht="12.75">
      <c r="A89"/>
    </row>
    <row r="90" spans="1:14" ht="12.75">
      <c r="A90"/>
    </row>
    <row r="91" spans="1:14" ht="12.75">
      <c r="A91"/>
    </row>
    <row r="92" spans="1:14" ht="12.75">
      <c r="A92"/>
    </row>
    <row r="93" spans="1:14" ht="12.75">
      <c r="A93"/>
    </row>
    <row r="94" spans="1:14" ht="12.75">
      <c r="A94"/>
    </row>
    <row r="95" spans="1:14" ht="12.75">
      <c r="A95"/>
    </row>
    <row r="96" spans="1:14" ht="12.75">
      <c r="A96"/>
    </row>
    <row r="97" spans="1:1" ht="12.75">
      <c r="A97"/>
    </row>
    <row r="98" spans="1:1" ht="12.75">
      <c r="A98"/>
    </row>
    <row r="99" spans="1:1" ht="12.75">
      <c r="A99"/>
    </row>
    <row r="100" spans="1:1" ht="12.75">
      <c r="A100"/>
    </row>
    <row r="101" spans="1:1" ht="12.75">
      <c r="A101"/>
    </row>
    <row r="102" spans="1:1" ht="12.75">
      <c r="A102"/>
    </row>
    <row r="103" spans="1:1" ht="12.75">
      <c r="A103"/>
    </row>
    <row r="104" spans="1:1" ht="12.75">
      <c r="A104"/>
    </row>
    <row r="105" spans="1:1" ht="12.75">
      <c r="A105"/>
    </row>
    <row r="106" spans="1:1" ht="12.75">
      <c r="A106"/>
    </row>
    <row r="107" spans="1:1" ht="12.75">
      <c r="A107"/>
    </row>
    <row r="108" spans="1:1" ht="12.75">
      <c r="A108"/>
    </row>
    <row r="109" spans="1:1" ht="12.75">
      <c r="A109"/>
    </row>
    <row r="110" spans="1:1" ht="12.75">
      <c r="A110"/>
    </row>
    <row r="111" spans="1:1" ht="12.75">
      <c r="A111"/>
    </row>
    <row r="112" spans="1:1" ht="12.75">
      <c r="A112"/>
    </row>
    <row r="113" spans="1:1" ht="12.75">
      <c r="A113"/>
    </row>
    <row r="114" spans="1:1" ht="12.75">
      <c r="A114"/>
    </row>
    <row r="115" spans="1:1" ht="12.75">
      <c r="A115"/>
    </row>
    <row r="116" spans="1:1" ht="12.75">
      <c r="A116"/>
    </row>
    <row r="117" spans="1:1" ht="12.75">
      <c r="A117"/>
    </row>
    <row r="118" spans="1:1" ht="12.75">
      <c r="A118"/>
    </row>
    <row r="119" spans="1:1" ht="12.75">
      <c r="A119"/>
    </row>
    <row r="120" spans="1:1" ht="12.75">
      <c r="A120"/>
    </row>
    <row r="121" spans="1:1" ht="12.75">
      <c r="A121"/>
    </row>
    <row r="122" spans="1:1" ht="12.75">
      <c r="A122"/>
    </row>
    <row r="123" spans="1:1" ht="12.75">
      <c r="A123"/>
    </row>
    <row r="124" spans="1:1" ht="12.75">
      <c r="A124"/>
    </row>
    <row r="125" spans="1:1" ht="12.75">
      <c r="A125"/>
    </row>
    <row r="126" spans="1:1" ht="12.75">
      <c r="A126"/>
    </row>
    <row r="127" spans="1:1" ht="12.75">
      <c r="A127"/>
    </row>
    <row r="128" spans="1:1" ht="12.75">
      <c r="A128"/>
    </row>
    <row r="129" spans="1:1" ht="12.75">
      <c r="A129"/>
    </row>
    <row r="130" spans="1:1" ht="12.75">
      <c r="A130"/>
    </row>
    <row r="131" spans="1:1" ht="12.75">
      <c r="A131"/>
    </row>
    <row r="132" spans="1:1" ht="12.75">
      <c r="A132"/>
    </row>
    <row r="133" spans="1:1" ht="12.75">
      <c r="A133"/>
    </row>
    <row r="134" spans="1:1" ht="12.75">
      <c r="A134"/>
    </row>
    <row r="135" spans="1:1" ht="12.75">
      <c r="A135"/>
    </row>
    <row r="136" spans="1:1" ht="12.75">
      <c r="A136"/>
    </row>
    <row r="137" spans="1:1" ht="12.75">
      <c r="A137"/>
    </row>
    <row r="138" spans="1:1" ht="12.75">
      <c r="A138"/>
    </row>
    <row r="139" spans="1:1" ht="12.75">
      <c r="A139"/>
    </row>
    <row r="140" spans="1:1" ht="12.75">
      <c r="A140"/>
    </row>
    <row r="141" spans="1:1" ht="12.75">
      <c r="A141"/>
    </row>
    <row r="142" spans="1:1" ht="12.75">
      <c r="A142"/>
    </row>
    <row r="143" spans="1:1" ht="12.75">
      <c r="A143"/>
    </row>
    <row r="144" spans="1:1" ht="12.75">
      <c r="A144"/>
    </row>
    <row r="145" spans="1:1" ht="12.75">
      <c r="A145"/>
    </row>
    <row r="146" spans="1:1" ht="12.75">
      <c r="A146"/>
    </row>
    <row r="147" spans="1:1" ht="12.75">
      <c r="A147"/>
    </row>
    <row r="148" spans="1:1" ht="12.75">
      <c r="A148"/>
    </row>
    <row r="149" spans="1:1" ht="12.75">
      <c r="A149"/>
    </row>
    <row r="150" spans="1:1" ht="12.75">
      <c r="A150"/>
    </row>
    <row r="151" spans="1:1" ht="12.75">
      <c r="A151"/>
    </row>
    <row r="152" spans="1:1" ht="12.75">
      <c r="A152"/>
    </row>
    <row r="153" spans="1:1" ht="12.75">
      <c r="A153"/>
    </row>
    <row r="154" spans="1:1" ht="12.75">
      <c r="A154"/>
    </row>
    <row r="155" spans="1:1" ht="12.75">
      <c r="A155"/>
    </row>
    <row r="156" spans="1:1" ht="12.75">
      <c r="A156"/>
    </row>
    <row r="157" spans="1:1" ht="12.75">
      <c r="A157"/>
    </row>
    <row r="158" spans="1:1" ht="12.75">
      <c r="A158"/>
    </row>
    <row r="159" spans="1:1" ht="12.75">
      <c r="A159"/>
    </row>
    <row r="160" spans="1:1" ht="12.75">
      <c r="A160"/>
    </row>
    <row r="161" spans="1:1" ht="12.75">
      <c r="A161"/>
    </row>
    <row r="162" spans="1:1" ht="12.75">
      <c r="A162"/>
    </row>
    <row r="163" spans="1:1" ht="12.75">
      <c r="A163"/>
    </row>
    <row r="164" spans="1:1" ht="12.75">
      <c r="A164"/>
    </row>
    <row r="165" spans="1:1" ht="12.75">
      <c r="A165"/>
    </row>
    <row r="166" spans="1:1" ht="12.75">
      <c r="A166"/>
    </row>
    <row r="167" spans="1:1" ht="12.75">
      <c r="A167"/>
    </row>
    <row r="168" spans="1:1" ht="12.75">
      <c r="A168"/>
    </row>
    <row r="169" spans="1:1" ht="12.75">
      <c r="A169"/>
    </row>
    <row r="170" spans="1:1" ht="12.75">
      <c r="A170"/>
    </row>
    <row r="171" spans="1:1" ht="12.75">
      <c r="A171"/>
    </row>
    <row r="172" spans="1:1" ht="12.75">
      <c r="A172"/>
    </row>
    <row r="173" spans="1:1" ht="12.75">
      <c r="A173"/>
    </row>
    <row r="174" spans="1:1" ht="12.75">
      <c r="A174"/>
    </row>
    <row r="175" spans="1:1" ht="12.75">
      <c r="A175"/>
    </row>
    <row r="176" spans="1:1" ht="12.75">
      <c r="A176"/>
    </row>
    <row r="177" spans="1:1" ht="12.75">
      <c r="A177"/>
    </row>
    <row r="178" spans="1:1" ht="12.75">
      <c r="A178"/>
    </row>
    <row r="179" spans="1:1" ht="12.75">
      <c r="A179"/>
    </row>
    <row r="180" spans="1:1" ht="12.75">
      <c r="A180"/>
    </row>
    <row r="181" spans="1:1" ht="12.75">
      <c r="A181"/>
    </row>
    <row r="182" spans="1:1" ht="12.75">
      <c r="A182"/>
    </row>
    <row r="183" spans="1:1" ht="12.75">
      <c r="A183"/>
    </row>
    <row r="184" spans="1:1" ht="12.75">
      <c r="A184"/>
    </row>
    <row r="185" spans="1:1" ht="12.75">
      <c r="A185"/>
    </row>
    <row r="186" spans="1:1" ht="12.75">
      <c r="A186"/>
    </row>
    <row r="187" spans="1:1" ht="12.75">
      <c r="A187"/>
    </row>
    <row r="188" spans="1:1" ht="12.75">
      <c r="A188"/>
    </row>
    <row r="189" spans="1:1" ht="12.75">
      <c r="A189"/>
    </row>
    <row r="190" spans="1:1" ht="12.75">
      <c r="A190"/>
    </row>
    <row r="191" spans="1:1" ht="12.75">
      <c r="A191"/>
    </row>
    <row r="192" spans="1:1" ht="12.75">
      <c r="A192"/>
    </row>
    <row r="193" spans="1:1" ht="12.75">
      <c r="A193"/>
    </row>
    <row r="194" spans="1:1" ht="12.75">
      <c r="A194"/>
    </row>
    <row r="195" spans="1:1" ht="12.75">
      <c r="A195"/>
    </row>
    <row r="196" spans="1:1" ht="12.75">
      <c r="A196"/>
    </row>
    <row r="197" spans="1:1" ht="12.75">
      <c r="A197"/>
    </row>
    <row r="198" spans="1:1" ht="12.75">
      <c r="A198"/>
    </row>
    <row r="199" spans="1:1" ht="12.75">
      <c r="A199"/>
    </row>
    <row r="200" spans="1:1" ht="12.75">
      <c r="A200"/>
    </row>
    <row r="201" spans="1:1" ht="12.75">
      <c r="A201"/>
    </row>
    <row r="202" spans="1:1" ht="12.75">
      <c r="A202"/>
    </row>
    <row r="203" spans="1:1" ht="12.75">
      <c r="A203"/>
    </row>
    <row r="204" spans="1:1" ht="12.75">
      <c r="A204"/>
    </row>
    <row r="205" spans="1:1" ht="12.75">
      <c r="A205"/>
    </row>
    <row r="206" spans="1:1" ht="12.75">
      <c r="A206"/>
    </row>
    <row r="207" spans="1:1" ht="12.75">
      <c r="A207"/>
    </row>
    <row r="208" spans="1:1" ht="12.75">
      <c r="A208"/>
    </row>
    <row r="209" spans="1:1" ht="12.75">
      <c r="A209"/>
    </row>
    <row r="210" spans="1:1" ht="12.75">
      <c r="A210"/>
    </row>
    <row r="211" spans="1:1" ht="12.75">
      <c r="A211"/>
    </row>
    <row r="212" spans="1:1" ht="12.75">
      <c r="A212"/>
    </row>
    <row r="213" spans="1:1" ht="12.75">
      <c r="A213"/>
    </row>
    <row r="214" spans="1:1" ht="12.75">
      <c r="A214"/>
    </row>
    <row r="215" spans="1:1" ht="12.75">
      <c r="A215"/>
    </row>
    <row r="216" spans="1:1" ht="12.75">
      <c r="A216"/>
    </row>
    <row r="217" spans="1:1" ht="12.75">
      <c r="A217"/>
    </row>
    <row r="218" spans="1:1" ht="12.75">
      <c r="A218"/>
    </row>
    <row r="219" spans="1:1" ht="12.75">
      <c r="A219"/>
    </row>
    <row r="220" spans="1:1" ht="12.75">
      <c r="A220"/>
    </row>
    <row r="221" spans="1:1" ht="12.75">
      <c r="A221"/>
    </row>
    <row r="222" spans="1:1" ht="12.75">
      <c r="A222"/>
    </row>
    <row r="223" spans="1:1" ht="12.75">
      <c r="A223"/>
    </row>
    <row r="224" spans="1:1" ht="12.75">
      <c r="A224"/>
    </row>
    <row r="225" spans="1:1" ht="12.75">
      <c r="A225"/>
    </row>
    <row r="226" spans="1:1" ht="12.75">
      <c r="A226"/>
    </row>
    <row r="227" spans="1:1" ht="12.75">
      <c r="A227"/>
    </row>
    <row r="228" spans="1:1" ht="12.75">
      <c r="A228"/>
    </row>
    <row r="229" spans="1:1" ht="12.75">
      <c r="A229"/>
    </row>
    <row r="230" spans="1:1" ht="12.75">
      <c r="A230"/>
    </row>
    <row r="231" spans="1:1" ht="12.75">
      <c r="A231"/>
    </row>
    <row r="232" spans="1:1" ht="12.75">
      <c r="A232"/>
    </row>
    <row r="233" spans="1:1" ht="12.75">
      <c r="A233"/>
    </row>
    <row r="234" spans="1:1" ht="12.75">
      <c r="A234"/>
    </row>
    <row r="235" spans="1:1" ht="12.75">
      <c r="A235"/>
    </row>
    <row r="236" spans="1:1" ht="12.75">
      <c r="A236"/>
    </row>
    <row r="237" spans="1:1" ht="12.75">
      <c r="A237"/>
    </row>
    <row r="238" spans="1:1" ht="12.75">
      <c r="A238"/>
    </row>
    <row r="239" spans="1:1" ht="12.75">
      <c r="A239"/>
    </row>
    <row r="240" spans="1:1" ht="12.75">
      <c r="A240"/>
    </row>
    <row r="241" spans="1:1" ht="12.75">
      <c r="A241"/>
    </row>
    <row r="242" spans="1:1" ht="12.75">
      <c r="A242"/>
    </row>
    <row r="243" spans="1:1" ht="12.75">
      <c r="A243"/>
    </row>
    <row r="244" spans="1:1" ht="12.75">
      <c r="A244"/>
    </row>
    <row r="245" spans="1:1" ht="12.75">
      <c r="A245"/>
    </row>
    <row r="246" spans="1:1" ht="12.75">
      <c r="A246"/>
    </row>
    <row r="247" spans="1:1" ht="12.75">
      <c r="A247"/>
    </row>
    <row r="248" spans="1:1" ht="12.75">
      <c r="A248"/>
    </row>
    <row r="249" spans="1:1" ht="12.75">
      <c r="A249"/>
    </row>
    <row r="250" spans="1:1" ht="12.75">
      <c r="A250"/>
    </row>
    <row r="251" spans="1:1" ht="12.75">
      <c r="A251"/>
    </row>
    <row r="252" spans="1:1" ht="12.75">
      <c r="A252"/>
    </row>
    <row r="253" spans="1:1" ht="12.75">
      <c r="A253"/>
    </row>
    <row r="254" spans="1:1" ht="12.75">
      <c r="A254"/>
    </row>
    <row r="255" spans="1:1" ht="12.75">
      <c r="A255"/>
    </row>
    <row r="256" spans="1:1" ht="12.75">
      <c r="A256"/>
    </row>
    <row r="257" spans="1:1" ht="12.75">
      <c r="A257"/>
    </row>
    <row r="258" spans="1:1" ht="12.75">
      <c r="A258"/>
    </row>
    <row r="259" spans="1:1" ht="12.75">
      <c r="A259"/>
    </row>
    <row r="260" spans="1:1" ht="12.75">
      <c r="A260"/>
    </row>
    <row r="261" spans="1:1" ht="12.75">
      <c r="A261"/>
    </row>
    <row r="262" spans="1:1" ht="12.75">
      <c r="A262"/>
    </row>
    <row r="263" spans="1:1" ht="12.75">
      <c r="A263"/>
    </row>
    <row r="264" spans="1:1" ht="12.75">
      <c r="A264"/>
    </row>
    <row r="265" spans="1:1" ht="12.75">
      <c r="A265"/>
    </row>
    <row r="266" spans="1:1" ht="12.75">
      <c r="A266"/>
    </row>
    <row r="267" spans="1:1" ht="12.75">
      <c r="A267"/>
    </row>
    <row r="268" spans="1:1" ht="12.75">
      <c r="A268"/>
    </row>
    <row r="269" spans="1:1" ht="12.75">
      <c r="A269"/>
    </row>
    <row r="270" spans="1:1" ht="12.75">
      <c r="A270"/>
    </row>
    <row r="271" spans="1:1" ht="12.75">
      <c r="A271"/>
    </row>
    <row r="272" spans="1:1" ht="12.75">
      <c r="A272"/>
    </row>
    <row r="273" spans="1:1" ht="12.75">
      <c r="A273"/>
    </row>
    <row r="274" spans="1:1" ht="12.75">
      <c r="A274"/>
    </row>
    <row r="275" spans="1:1" ht="12.75">
      <c r="A275"/>
    </row>
    <row r="276" spans="1:1" ht="12.75">
      <c r="A276"/>
    </row>
    <row r="277" spans="1:1" ht="12.75">
      <c r="A277"/>
    </row>
    <row r="278" spans="1:1" ht="12.75">
      <c r="A278"/>
    </row>
    <row r="279" spans="1:1" ht="12.75">
      <c r="A279"/>
    </row>
    <row r="280" spans="1:1" ht="12.75">
      <c r="A280"/>
    </row>
    <row r="281" spans="1:1" ht="12.75">
      <c r="A281"/>
    </row>
    <row r="282" spans="1:1" ht="12.75">
      <c r="A282"/>
    </row>
    <row r="283" spans="1:1" ht="12.75">
      <c r="A283"/>
    </row>
    <row r="284" spans="1:1" ht="12.75">
      <c r="A284"/>
    </row>
    <row r="285" spans="1:1" ht="12.75">
      <c r="A285"/>
    </row>
    <row r="286" spans="1:1" ht="12.75">
      <c r="A286"/>
    </row>
    <row r="287" spans="1:1" ht="12.75">
      <c r="A287"/>
    </row>
    <row r="288" spans="1:1" ht="12.75">
      <c r="A288"/>
    </row>
    <row r="289" spans="1:1" ht="12.75">
      <c r="A289"/>
    </row>
    <row r="290" spans="1:1" ht="12.75">
      <c r="A290"/>
    </row>
    <row r="291" spans="1:1" ht="12.75">
      <c r="A291"/>
    </row>
    <row r="292" spans="1:1" ht="12.75">
      <c r="A292"/>
    </row>
    <row r="293" spans="1:1" ht="12.75">
      <c r="A293"/>
    </row>
    <row r="294" spans="1:1" ht="12.75">
      <c r="A294"/>
    </row>
    <row r="295" spans="1:1" ht="12.75">
      <c r="A295"/>
    </row>
    <row r="296" spans="1:1" ht="12.75">
      <c r="A296"/>
    </row>
    <row r="297" spans="1:1" ht="12.75">
      <c r="A297"/>
    </row>
    <row r="298" spans="1:1" ht="12.75">
      <c r="A298"/>
    </row>
    <row r="299" spans="1:1" ht="12.75">
      <c r="A299"/>
    </row>
    <row r="300" spans="1:1" ht="12.75">
      <c r="A300"/>
    </row>
    <row r="301" spans="1:1" ht="12.75">
      <c r="A301"/>
    </row>
    <row r="302" spans="1:1" ht="12.75">
      <c r="A302"/>
    </row>
    <row r="303" spans="1:1" ht="12.75">
      <c r="A303"/>
    </row>
    <row r="304" spans="1:1" ht="12.75">
      <c r="A304"/>
    </row>
    <row r="305" spans="1:1" ht="12.75">
      <c r="A305"/>
    </row>
    <row r="306" spans="1:1" ht="12.75">
      <c r="A306"/>
    </row>
    <row r="307" spans="1:1" ht="12.75">
      <c r="A307"/>
    </row>
    <row r="308" spans="1:1" ht="12.75">
      <c r="A308"/>
    </row>
    <row r="309" spans="1:1" ht="12.75">
      <c r="A309"/>
    </row>
    <row r="310" spans="1:1" ht="12.75">
      <c r="A310"/>
    </row>
    <row r="311" spans="1:1" ht="12.75">
      <c r="A311"/>
    </row>
    <row r="312" spans="1:1" ht="12.75">
      <c r="A312"/>
    </row>
    <row r="313" spans="1:1" ht="12.75">
      <c r="A313"/>
    </row>
    <row r="314" spans="1:1" ht="12.75">
      <c r="A314"/>
    </row>
    <row r="315" spans="1:1" ht="12.75">
      <c r="A315"/>
    </row>
    <row r="316" spans="1:1" ht="12.75">
      <c r="A316"/>
    </row>
    <row r="317" spans="1:1" ht="12.75">
      <c r="A317"/>
    </row>
    <row r="318" spans="1:1" ht="12.75">
      <c r="A318"/>
    </row>
    <row r="319" spans="1:1" ht="12.75">
      <c r="A319"/>
    </row>
    <row r="320" spans="1:1" ht="12.75">
      <c r="A320"/>
    </row>
    <row r="321" spans="1:1" ht="12.75">
      <c r="A321"/>
    </row>
    <row r="322" spans="1:1" ht="12.75">
      <c r="A322"/>
    </row>
    <row r="323" spans="1:1" ht="12.75">
      <c r="A323"/>
    </row>
    <row r="324" spans="1:1" ht="12.75">
      <c r="A324"/>
    </row>
    <row r="325" spans="1:1" ht="12.75">
      <c r="A325"/>
    </row>
    <row r="326" spans="1:1" ht="12.75">
      <c r="A326"/>
    </row>
    <row r="327" spans="1:1" ht="12.75">
      <c r="A327"/>
    </row>
    <row r="328" spans="1:1" ht="12.75">
      <c r="A328"/>
    </row>
    <row r="329" spans="1:1" ht="12.75">
      <c r="A329"/>
    </row>
    <row r="330" spans="1:1" ht="12.75">
      <c r="A330"/>
    </row>
    <row r="331" spans="1:1" ht="12.75">
      <c r="A331"/>
    </row>
    <row r="332" spans="1:1" ht="12.75">
      <c r="A332"/>
    </row>
    <row r="333" spans="1:1" ht="12.75">
      <c r="A333"/>
    </row>
    <row r="334" spans="1:1" ht="12.75">
      <c r="A334"/>
    </row>
    <row r="335" spans="1:1" ht="12.75">
      <c r="A335"/>
    </row>
    <row r="336" spans="1:1" ht="12.75">
      <c r="A336"/>
    </row>
    <row r="337" spans="1:1" ht="12.75">
      <c r="A337"/>
    </row>
    <row r="338" spans="1:1" ht="12.75">
      <c r="A338"/>
    </row>
    <row r="339" spans="1:1" ht="12.75">
      <c r="A339"/>
    </row>
    <row r="340" spans="1:1" ht="12.75">
      <c r="A340"/>
    </row>
    <row r="341" spans="1:1" ht="12.75">
      <c r="A341"/>
    </row>
    <row r="342" spans="1:1" ht="12.75">
      <c r="A342"/>
    </row>
    <row r="343" spans="1:1" ht="12.75">
      <c r="A343"/>
    </row>
    <row r="344" spans="1:1" ht="12.75">
      <c r="A344"/>
    </row>
    <row r="345" spans="1:1" ht="12.75">
      <c r="A345"/>
    </row>
    <row r="346" spans="1:1" ht="12.75">
      <c r="A346"/>
    </row>
    <row r="347" spans="1:1" ht="12.75">
      <c r="A347"/>
    </row>
    <row r="348" spans="1:1" ht="12.75">
      <c r="A348"/>
    </row>
    <row r="349" spans="1:1" ht="12.75">
      <c r="A349"/>
    </row>
    <row r="350" spans="1:1" ht="12.75">
      <c r="A350"/>
    </row>
    <row r="351" spans="1:1" ht="12.75">
      <c r="A351"/>
    </row>
    <row r="352" spans="1:1" ht="12.75">
      <c r="A352"/>
    </row>
    <row r="353" spans="1:1" ht="12.75">
      <c r="A353"/>
    </row>
    <row r="354" spans="1:1" ht="12.75">
      <c r="A354"/>
    </row>
    <row r="355" spans="1:1" ht="12.75">
      <c r="A355"/>
    </row>
    <row r="356" spans="1:1" ht="12.75">
      <c r="A356"/>
    </row>
    <row r="357" spans="1:1" ht="12.75">
      <c r="A357"/>
    </row>
    <row r="358" spans="1:1" ht="12.75">
      <c r="A358"/>
    </row>
    <row r="359" spans="1:1" ht="12.75">
      <c r="A359"/>
    </row>
    <row r="360" spans="1:1" ht="12.75">
      <c r="A360"/>
    </row>
    <row r="361" spans="1:1" ht="12.75">
      <c r="A361"/>
    </row>
    <row r="362" spans="1:1" ht="12.75">
      <c r="A362"/>
    </row>
    <row r="363" spans="1:1" ht="12.75">
      <c r="A363"/>
    </row>
    <row r="364" spans="1:1" ht="12.75">
      <c r="A364"/>
    </row>
    <row r="365" spans="1:1" ht="12.75">
      <c r="A365"/>
    </row>
    <row r="366" spans="1:1" ht="12.75">
      <c r="A366"/>
    </row>
    <row r="367" spans="1:1" ht="12.75">
      <c r="A367"/>
    </row>
    <row r="368" spans="1:1" ht="12.75">
      <c r="A368"/>
    </row>
    <row r="369" spans="1:1" ht="12.75">
      <c r="A369"/>
    </row>
    <row r="370" spans="1:1" ht="12.75">
      <c r="A370"/>
    </row>
    <row r="371" spans="1:1" ht="12.75">
      <c r="A371"/>
    </row>
    <row r="372" spans="1:1" ht="12.75">
      <c r="A372"/>
    </row>
    <row r="373" spans="1:1" ht="12.75">
      <c r="A373"/>
    </row>
    <row r="374" spans="1:1" ht="12.75">
      <c r="A374"/>
    </row>
    <row r="375" spans="1:1" ht="12.75">
      <c r="A375"/>
    </row>
    <row r="376" spans="1:1" ht="12.75">
      <c r="A376"/>
    </row>
    <row r="377" spans="1:1" ht="12.75">
      <c r="A377"/>
    </row>
    <row r="378" spans="1:1" ht="12.75">
      <c r="A378"/>
    </row>
    <row r="379" spans="1:1" ht="12.75">
      <c r="A379"/>
    </row>
    <row r="380" spans="1:1" ht="12.75">
      <c r="A380"/>
    </row>
    <row r="381" spans="1:1" ht="12.75">
      <c r="A381"/>
    </row>
    <row r="382" spans="1:1" ht="12.75">
      <c r="A382"/>
    </row>
    <row r="383" spans="1:1" ht="12.75">
      <c r="A383"/>
    </row>
    <row r="384" spans="1:1" ht="12.75">
      <c r="A384"/>
    </row>
    <row r="385" spans="1:1" ht="12.75">
      <c r="A385"/>
    </row>
    <row r="386" spans="1:1" ht="12.75">
      <c r="A386"/>
    </row>
    <row r="387" spans="1:1" ht="12.75">
      <c r="A387"/>
    </row>
    <row r="388" spans="1:1" ht="12.75">
      <c r="A388"/>
    </row>
    <row r="389" spans="1:1" ht="12.75">
      <c r="A389"/>
    </row>
    <row r="390" spans="1:1" ht="12.75">
      <c r="A390"/>
    </row>
    <row r="391" spans="1:1" ht="12.75">
      <c r="A391"/>
    </row>
    <row r="392" spans="1:1" ht="12.75">
      <c r="A392"/>
    </row>
    <row r="393" spans="1:1" ht="12.75">
      <c r="A393"/>
    </row>
    <row r="394" spans="1:1" ht="12.75">
      <c r="A394"/>
    </row>
    <row r="395" spans="1:1" ht="12.75">
      <c r="A395"/>
    </row>
    <row r="396" spans="1:1" ht="12.75">
      <c r="A396"/>
    </row>
    <row r="397" spans="1:1" ht="12.75">
      <c r="A397"/>
    </row>
    <row r="398" spans="1:1" ht="12.75">
      <c r="A398"/>
    </row>
    <row r="399" spans="1:1" ht="12.75">
      <c r="A399"/>
    </row>
    <row r="400" spans="1:1" ht="12.75">
      <c r="A400"/>
    </row>
    <row r="401" spans="1:1" ht="12.75">
      <c r="A401"/>
    </row>
    <row r="402" spans="1:1" ht="12.75">
      <c r="A402"/>
    </row>
    <row r="403" spans="1:1" ht="12.75">
      <c r="A403"/>
    </row>
    <row r="404" spans="1:1" ht="12.75">
      <c r="A404"/>
    </row>
    <row r="405" spans="1:1" ht="12.75">
      <c r="A405"/>
    </row>
    <row r="406" spans="1:1" ht="12.75">
      <c r="A406"/>
    </row>
    <row r="407" spans="1:1" ht="12.75">
      <c r="A407"/>
    </row>
    <row r="408" spans="1:1" ht="12.75">
      <c r="A408"/>
    </row>
    <row r="409" spans="1:1" ht="12.75">
      <c r="A409"/>
    </row>
    <row r="410" spans="1:1" ht="12.75">
      <c r="A410"/>
    </row>
    <row r="411" spans="1:1" ht="12.75">
      <c r="A411"/>
    </row>
    <row r="412" spans="1:1" ht="12.75">
      <c r="A412"/>
    </row>
    <row r="413" spans="1:1" ht="12.75">
      <c r="A413"/>
    </row>
    <row r="414" spans="1:1" ht="12.75">
      <c r="A414"/>
    </row>
    <row r="415" spans="1:1" ht="12.75">
      <c r="A415"/>
    </row>
    <row r="416" spans="1:1" ht="12.75">
      <c r="A416"/>
    </row>
    <row r="417" spans="1:1" ht="12.75">
      <c r="A417"/>
    </row>
    <row r="418" spans="1:1" ht="12.75">
      <c r="A418"/>
    </row>
    <row r="419" spans="1:1" ht="12.75">
      <c r="A419"/>
    </row>
    <row r="420" spans="1:1" ht="12.75">
      <c r="A420"/>
    </row>
    <row r="421" spans="1:1" ht="12.75">
      <c r="A421"/>
    </row>
    <row r="422" spans="1:1" ht="12.75">
      <c r="A422"/>
    </row>
    <row r="423" spans="1:1" ht="12.75">
      <c r="A423"/>
    </row>
    <row r="424" spans="1:1" ht="12.75">
      <c r="A424"/>
    </row>
    <row r="425" spans="1:1" ht="12.75">
      <c r="A425"/>
    </row>
    <row r="426" spans="1:1" ht="12.75">
      <c r="A426"/>
    </row>
    <row r="427" spans="1:1" ht="12.75">
      <c r="A427"/>
    </row>
    <row r="428" spans="1:1" ht="12.75">
      <c r="A428"/>
    </row>
    <row r="429" spans="1:1" ht="12.75">
      <c r="A429"/>
    </row>
    <row r="430" spans="1:1" ht="12.75">
      <c r="A430"/>
    </row>
    <row r="431" spans="1:1" ht="12.75">
      <c r="A431"/>
    </row>
    <row r="432" spans="1:1" ht="12.75">
      <c r="A432"/>
    </row>
    <row r="433" spans="1:1" ht="12.75">
      <c r="A433"/>
    </row>
    <row r="434" spans="1:1" ht="12.75">
      <c r="A434"/>
    </row>
    <row r="435" spans="1:1" ht="12.75">
      <c r="A435"/>
    </row>
    <row r="436" spans="1:1" ht="12.75">
      <c r="A436"/>
    </row>
    <row r="437" spans="1:1" ht="12.75">
      <c r="A437"/>
    </row>
    <row r="438" spans="1:1" ht="12.75">
      <c r="A438"/>
    </row>
    <row r="439" spans="1:1" ht="12.75">
      <c r="A439"/>
    </row>
    <row r="440" spans="1:1" ht="12.75">
      <c r="A440"/>
    </row>
    <row r="441" spans="1:1" ht="12.75">
      <c r="A441"/>
    </row>
    <row r="442" spans="1:1" ht="12.75">
      <c r="A442"/>
    </row>
    <row r="443" spans="1:1" ht="12.75">
      <c r="A443"/>
    </row>
    <row r="444" spans="1:1" ht="12.75">
      <c r="A444"/>
    </row>
    <row r="445" spans="1:1" ht="12.75">
      <c r="A445"/>
    </row>
    <row r="446" spans="1:1" ht="12.75">
      <c r="A446"/>
    </row>
    <row r="447" spans="1:1" ht="12.75">
      <c r="A447"/>
    </row>
    <row r="448" spans="1:1" ht="12.75">
      <c r="A448"/>
    </row>
    <row r="449" spans="1:1" ht="12.75">
      <c r="A449"/>
    </row>
    <row r="450" spans="1:1" ht="12.75">
      <c r="A450"/>
    </row>
    <row r="451" spans="1:1" ht="12.75">
      <c r="A451"/>
    </row>
    <row r="452" spans="1:1" ht="12.75">
      <c r="A452"/>
    </row>
    <row r="453" spans="1:1" ht="12.75">
      <c r="A453"/>
    </row>
    <row r="454" spans="1:1" ht="12.75">
      <c r="A454"/>
    </row>
    <row r="455" spans="1:1" ht="12.75">
      <c r="A455"/>
    </row>
    <row r="456" spans="1:1" ht="12.75">
      <c r="A456"/>
    </row>
    <row r="457" spans="1:1" ht="12.75">
      <c r="A457"/>
    </row>
    <row r="458" spans="1:1" ht="12.75">
      <c r="A458"/>
    </row>
    <row r="459" spans="1:1" ht="12.75">
      <c r="A459"/>
    </row>
    <row r="460" spans="1:1" ht="12.75">
      <c r="A460"/>
    </row>
    <row r="461" spans="1:1" ht="12.75">
      <c r="A461"/>
    </row>
    <row r="462" spans="1:1" ht="12.75">
      <c r="A462"/>
    </row>
    <row r="463" spans="1:1" ht="12.75">
      <c r="A463"/>
    </row>
    <row r="464" spans="1:1" ht="12.75">
      <c r="A464"/>
    </row>
    <row r="465" spans="1:1" ht="12.75">
      <c r="A465"/>
    </row>
    <row r="466" spans="1:1" ht="12.75">
      <c r="A466"/>
    </row>
    <row r="467" spans="1:1" ht="12.75">
      <c r="A467"/>
    </row>
    <row r="468" spans="1:1" ht="12.75">
      <c r="A468"/>
    </row>
    <row r="469" spans="1:1" ht="12.75">
      <c r="A469"/>
    </row>
    <row r="470" spans="1:1" ht="12.75">
      <c r="A470"/>
    </row>
    <row r="471" spans="1:1" ht="12.75">
      <c r="A471"/>
    </row>
    <row r="472" spans="1:1" ht="12.75">
      <c r="A472"/>
    </row>
    <row r="473" spans="1:1" ht="12.75">
      <c r="A473"/>
    </row>
    <row r="474" spans="1:1" ht="12.75">
      <c r="A474"/>
    </row>
    <row r="475" spans="1:1" ht="12.75">
      <c r="A475"/>
    </row>
    <row r="476" spans="1:1" ht="12.75">
      <c r="A476"/>
    </row>
    <row r="477" spans="1:1" ht="12.75">
      <c r="A477"/>
    </row>
    <row r="478" spans="1:1" ht="12.75">
      <c r="A478"/>
    </row>
    <row r="479" spans="1:1" ht="12.75">
      <c r="A479"/>
    </row>
    <row r="480" spans="1:1" ht="12.75">
      <c r="A480"/>
    </row>
    <row r="481" spans="1:1" ht="12.75">
      <c r="A481"/>
    </row>
    <row r="482" spans="1:1" ht="12.75">
      <c r="A482"/>
    </row>
    <row r="483" spans="1:1" ht="12.75">
      <c r="A483"/>
    </row>
    <row r="484" spans="1:1" ht="12.75">
      <c r="A484"/>
    </row>
    <row r="485" spans="1:1" ht="12.75">
      <c r="A485"/>
    </row>
    <row r="486" spans="1:1" ht="12.75">
      <c r="A486"/>
    </row>
    <row r="487" spans="1:1" ht="12.75">
      <c r="A487"/>
    </row>
    <row r="488" spans="1:1" ht="12.75">
      <c r="A488"/>
    </row>
    <row r="489" spans="1:1" ht="12.75">
      <c r="A489"/>
    </row>
    <row r="490" spans="1:1" ht="12.75">
      <c r="A490"/>
    </row>
    <row r="491" spans="1:1" ht="12.75">
      <c r="A491"/>
    </row>
    <row r="492" spans="1:1" ht="12.75">
      <c r="A492"/>
    </row>
    <row r="493" spans="1:1" ht="12.75">
      <c r="A493"/>
    </row>
    <row r="494" spans="1:1" ht="12.75">
      <c r="A494"/>
    </row>
    <row r="495" spans="1:1" ht="12.75">
      <c r="A495"/>
    </row>
    <row r="496" spans="1:1" ht="12.75">
      <c r="A496"/>
    </row>
    <row r="497" spans="1:1" ht="12.75">
      <c r="A497"/>
    </row>
    <row r="498" spans="1:1" ht="12.75">
      <c r="A498"/>
    </row>
    <row r="499" spans="1:1" ht="12.75">
      <c r="A499"/>
    </row>
    <row r="500" spans="1:1" ht="12.75">
      <c r="A500"/>
    </row>
    <row r="501" spans="1:1" ht="12.75">
      <c r="A501"/>
    </row>
    <row r="502" spans="1:1" ht="12.75">
      <c r="A502"/>
    </row>
    <row r="503" spans="1:1" ht="12.75">
      <c r="A503"/>
    </row>
    <row r="504" spans="1:1" ht="12.75">
      <c r="A504"/>
    </row>
    <row r="505" spans="1:1" ht="12.75">
      <c r="A505"/>
    </row>
    <row r="506" spans="1:1" ht="12.75">
      <c r="A506"/>
    </row>
    <row r="507" spans="1:1" ht="12.75">
      <c r="A507"/>
    </row>
    <row r="508" spans="1:1" ht="12.75">
      <c r="A508"/>
    </row>
    <row r="509" spans="1:1" ht="12.75">
      <c r="A509"/>
    </row>
    <row r="510" spans="1:1" ht="12.75">
      <c r="A510"/>
    </row>
    <row r="511" spans="1:1" ht="12.75">
      <c r="A511"/>
    </row>
    <row r="512" spans="1:1" ht="12.75">
      <c r="A512"/>
    </row>
    <row r="513" spans="1:1" ht="12.75">
      <c r="A513"/>
    </row>
    <row r="514" spans="1:1" ht="12.75">
      <c r="A514"/>
    </row>
    <row r="515" spans="1:1" ht="12.75">
      <c r="A515"/>
    </row>
    <row r="516" spans="1:1" ht="12.75">
      <c r="A516"/>
    </row>
    <row r="517" spans="1:1" ht="12.75">
      <c r="A517"/>
    </row>
    <row r="518" spans="1:1" ht="12.75">
      <c r="A518"/>
    </row>
    <row r="519" spans="1:1" ht="12.75">
      <c r="A519"/>
    </row>
    <row r="520" spans="1:1" ht="12.75">
      <c r="A520"/>
    </row>
    <row r="521" spans="1:1" ht="12.75">
      <c r="A521"/>
    </row>
    <row r="522" spans="1:1" ht="12.75">
      <c r="A522"/>
    </row>
    <row r="523" spans="1:1" ht="12.75">
      <c r="A523"/>
    </row>
    <row r="524" spans="1:1" ht="12.75">
      <c r="A524"/>
    </row>
    <row r="525" spans="1:1" ht="12.75">
      <c r="A525"/>
    </row>
    <row r="526" spans="1:1" ht="12.75">
      <c r="A526"/>
    </row>
    <row r="527" spans="1:1" ht="12.75">
      <c r="A527"/>
    </row>
    <row r="528" spans="1:1" ht="12.75">
      <c r="A528"/>
    </row>
    <row r="529" spans="1:1" ht="12.75">
      <c r="A529"/>
    </row>
    <row r="530" spans="1:1" ht="12.75">
      <c r="A530"/>
    </row>
    <row r="531" spans="1:1" ht="12.75">
      <c r="A531"/>
    </row>
    <row r="532" spans="1:1" ht="12.75">
      <c r="A532"/>
    </row>
    <row r="533" spans="1:1" ht="12.75">
      <c r="A533"/>
    </row>
    <row r="534" spans="1:1" ht="12.75">
      <c r="A534"/>
    </row>
    <row r="535" spans="1:1" ht="12.75">
      <c r="A535"/>
    </row>
    <row r="536" spans="1:1" ht="12.75">
      <c r="A536"/>
    </row>
    <row r="537" spans="1:1" ht="12.75">
      <c r="A537"/>
    </row>
    <row r="538" spans="1:1" ht="12.75">
      <c r="A538"/>
    </row>
    <row r="539" spans="1:1" ht="12.75">
      <c r="A539"/>
    </row>
    <row r="540" spans="1:1" ht="12.75">
      <c r="A540"/>
    </row>
    <row r="541" spans="1:1" ht="12.75">
      <c r="A541"/>
    </row>
    <row r="542" spans="1:1" ht="12.75">
      <c r="A542"/>
    </row>
    <row r="543" spans="1:1" ht="12.75">
      <c r="A543"/>
    </row>
    <row r="544" spans="1:1" ht="12.75">
      <c r="A544"/>
    </row>
    <row r="545" spans="1:1" ht="12.75">
      <c r="A545"/>
    </row>
    <row r="546" spans="1:1" ht="12.75">
      <c r="A546"/>
    </row>
    <row r="547" spans="1:1" ht="12.75">
      <c r="A547"/>
    </row>
    <row r="548" spans="1:1" ht="12.75">
      <c r="A548"/>
    </row>
    <row r="549" spans="1:1" ht="12.75">
      <c r="A549"/>
    </row>
    <row r="550" spans="1:1" ht="12.75">
      <c r="A550"/>
    </row>
    <row r="551" spans="1:1" ht="12.75">
      <c r="A551"/>
    </row>
    <row r="552" spans="1:1" ht="12.75">
      <c r="A552"/>
    </row>
    <row r="553" spans="1:1" ht="12.75">
      <c r="A553"/>
    </row>
    <row r="554" spans="1:1" ht="12.75">
      <c r="A554"/>
    </row>
    <row r="555" spans="1:1" ht="12.75">
      <c r="A555"/>
    </row>
    <row r="556" spans="1:1" ht="12.75">
      <c r="A556"/>
    </row>
    <row r="557" spans="1:1" ht="12.75">
      <c r="A557"/>
    </row>
    <row r="558" spans="1:1" ht="12.75">
      <c r="A558"/>
    </row>
    <row r="559" spans="1:1" ht="12.75">
      <c r="A559"/>
    </row>
    <row r="560" spans="1:1" ht="12.75">
      <c r="A560"/>
    </row>
    <row r="561" spans="1:1" ht="12.75">
      <c r="A561"/>
    </row>
    <row r="562" spans="1:1" ht="12.75">
      <c r="A562"/>
    </row>
    <row r="563" spans="1:1" ht="12.75">
      <c r="A563"/>
    </row>
    <row r="564" spans="1:1" ht="12.75">
      <c r="A564"/>
    </row>
    <row r="565" spans="1:1" ht="12.75">
      <c r="A565"/>
    </row>
    <row r="566" spans="1:1" ht="12.75">
      <c r="A566"/>
    </row>
    <row r="567" spans="1:1" ht="12.75">
      <c r="A567"/>
    </row>
    <row r="568" spans="1:1" ht="12.75">
      <c r="A568"/>
    </row>
    <row r="569" spans="1:1" ht="12.75">
      <c r="A569"/>
    </row>
    <row r="570" spans="1:1" ht="12.75">
      <c r="A570"/>
    </row>
    <row r="571" spans="1:1" ht="12.75">
      <c r="A571"/>
    </row>
    <row r="572" spans="1:1" ht="12.75">
      <c r="A572"/>
    </row>
    <row r="573" spans="1:1" ht="12.75">
      <c r="A573"/>
    </row>
    <row r="574" spans="1:1" ht="12.75">
      <c r="A574"/>
    </row>
    <row r="575" spans="1:1" ht="12.75">
      <c r="A575"/>
    </row>
    <row r="576" spans="1:1" ht="12.75">
      <c r="A576"/>
    </row>
    <row r="577" spans="1:1" ht="12.75">
      <c r="A577"/>
    </row>
    <row r="578" spans="1:1" ht="12.75">
      <c r="A578"/>
    </row>
    <row r="579" spans="1:1" ht="12.75">
      <c r="A579"/>
    </row>
    <row r="580" spans="1:1" ht="12.75">
      <c r="A580"/>
    </row>
    <row r="581" spans="1:1" ht="12.75">
      <c r="A581"/>
    </row>
    <row r="582" spans="1:1" ht="12.75">
      <c r="A582"/>
    </row>
    <row r="583" spans="1:1" ht="12.75">
      <c r="A583"/>
    </row>
    <row r="584" spans="1:1" ht="12.75">
      <c r="A584"/>
    </row>
    <row r="585" spans="1:1" ht="12.75">
      <c r="A585"/>
    </row>
    <row r="586" spans="1:1" ht="12.75">
      <c r="A586"/>
    </row>
    <row r="587" spans="1:1" ht="12.75">
      <c r="A587"/>
    </row>
    <row r="588" spans="1:1" ht="12.75">
      <c r="A588"/>
    </row>
    <row r="589" spans="1:1" ht="12.75">
      <c r="A589"/>
    </row>
    <row r="590" spans="1:1" ht="12.75">
      <c r="A590"/>
    </row>
    <row r="591" spans="1:1" ht="12.75">
      <c r="A591"/>
    </row>
    <row r="592" spans="1:1" ht="12.75">
      <c r="A592"/>
    </row>
    <row r="593" spans="1:1" ht="12.75">
      <c r="A593"/>
    </row>
    <row r="594" spans="1:1" ht="12.75">
      <c r="A594"/>
    </row>
    <row r="595" spans="1:1" ht="12.75">
      <c r="A595"/>
    </row>
    <row r="596" spans="1:1" ht="12.75">
      <c r="A596"/>
    </row>
    <row r="597" spans="1:1" ht="12.75">
      <c r="A597"/>
    </row>
    <row r="598" spans="1:1" ht="12.75">
      <c r="A598"/>
    </row>
    <row r="599" spans="1:1" ht="12.75">
      <c r="A599"/>
    </row>
    <row r="600" spans="1:1" ht="12.75">
      <c r="A600"/>
    </row>
    <row r="601" spans="1:1" ht="12.75">
      <c r="A601"/>
    </row>
    <row r="602" spans="1:1" ht="12.75">
      <c r="A602"/>
    </row>
    <row r="603" spans="1:1" ht="12.75">
      <c r="A603"/>
    </row>
    <row r="604" spans="1:1" ht="12.75">
      <c r="A604"/>
    </row>
    <row r="605" spans="1:1" ht="12.75">
      <c r="A605"/>
    </row>
    <row r="606" spans="1:1" ht="12.75">
      <c r="A606"/>
    </row>
    <row r="607" spans="1:1" ht="12.75">
      <c r="A607"/>
    </row>
    <row r="608" spans="1:1" ht="12.75">
      <c r="A608"/>
    </row>
    <row r="609" spans="1:1" ht="12.75">
      <c r="A609"/>
    </row>
    <row r="610" spans="1:1" ht="12.75">
      <c r="A610"/>
    </row>
    <row r="611" spans="1:1" ht="12.75">
      <c r="A611"/>
    </row>
    <row r="612" spans="1:1" ht="12.75">
      <c r="A612"/>
    </row>
    <row r="613" spans="1:1" ht="12.75">
      <c r="A613"/>
    </row>
    <row r="614" spans="1:1" ht="12.75">
      <c r="A614"/>
    </row>
    <row r="615" spans="1:1" ht="12.75">
      <c r="A615"/>
    </row>
    <row r="616" spans="1:1" ht="12.75">
      <c r="A616"/>
    </row>
    <row r="617" spans="1:1" ht="12.75">
      <c r="A617"/>
    </row>
    <row r="618" spans="1:1" ht="12.75">
      <c r="A618"/>
    </row>
    <row r="619" spans="1:1" ht="12.75">
      <c r="A619"/>
    </row>
    <row r="620" spans="1:1" ht="12.75">
      <c r="A620"/>
    </row>
    <row r="621" spans="1:1" ht="12.75">
      <c r="A621"/>
    </row>
    <row r="622" spans="1:1" ht="12.75">
      <c r="A622"/>
    </row>
    <row r="623" spans="1:1" ht="12.75">
      <c r="A623"/>
    </row>
    <row r="624" spans="1:1" ht="12.75">
      <c r="A624"/>
    </row>
    <row r="625" spans="1:1" ht="12.75">
      <c r="A625"/>
    </row>
    <row r="626" spans="1:1" ht="12.75">
      <c r="A626"/>
    </row>
    <row r="627" spans="1:1" ht="12.75">
      <c r="A627"/>
    </row>
    <row r="628" spans="1:1" ht="12.75">
      <c r="A628"/>
    </row>
    <row r="629" spans="1:1" ht="12.75">
      <c r="A629"/>
    </row>
    <row r="630" spans="1:1" ht="12.75">
      <c r="A630"/>
    </row>
    <row r="631" spans="1:1" ht="12.75">
      <c r="A631"/>
    </row>
    <row r="632" spans="1:1" ht="12.75">
      <c r="A632"/>
    </row>
    <row r="633" spans="1:1" ht="12.75">
      <c r="A633"/>
    </row>
    <row r="634" spans="1:1" ht="12.75">
      <c r="A634"/>
    </row>
    <row r="635" spans="1:1" ht="12.75">
      <c r="A635"/>
    </row>
    <row r="636" spans="1:1" ht="12.75">
      <c r="A636"/>
    </row>
    <row r="637" spans="1:1" ht="12.75">
      <c r="A637"/>
    </row>
    <row r="638" spans="1:1" ht="12.75">
      <c r="A638"/>
    </row>
    <row r="639" spans="1:1" ht="12.75">
      <c r="A639"/>
    </row>
    <row r="640" spans="1:1" ht="12.75">
      <c r="A640"/>
    </row>
    <row r="641" spans="1:1" ht="12.75">
      <c r="A641"/>
    </row>
    <row r="642" spans="1:1" ht="12.75">
      <c r="A642"/>
    </row>
    <row r="643" spans="1:1" ht="12.75">
      <c r="A643"/>
    </row>
    <row r="644" spans="1:1" ht="12.75">
      <c r="A644"/>
    </row>
    <row r="645" spans="1:1" ht="12.75">
      <c r="A645"/>
    </row>
    <row r="646" spans="1:1" ht="12.75">
      <c r="A646"/>
    </row>
    <row r="647" spans="1:1" ht="12.75">
      <c r="A647"/>
    </row>
    <row r="648" spans="1:1" ht="12.75">
      <c r="A648"/>
    </row>
    <row r="649" spans="1:1" ht="12.75">
      <c r="A649"/>
    </row>
    <row r="650" spans="1:1" ht="12.75">
      <c r="A650"/>
    </row>
    <row r="651" spans="1:1" ht="12.75">
      <c r="A651"/>
    </row>
    <row r="652" spans="1:1" ht="12.75">
      <c r="A652"/>
    </row>
    <row r="653" spans="1:1" ht="12.75">
      <c r="A653"/>
    </row>
    <row r="654" spans="1:1" ht="12.75">
      <c r="A654"/>
    </row>
    <row r="655" spans="1:1" ht="12.75">
      <c r="A655"/>
    </row>
    <row r="656" spans="1:1" ht="12.75">
      <c r="A656"/>
    </row>
    <row r="657" spans="1:1" ht="12.75">
      <c r="A657"/>
    </row>
    <row r="658" spans="1:1" ht="12.75">
      <c r="A658"/>
    </row>
    <row r="659" spans="1:1" ht="12.75">
      <c r="A659"/>
    </row>
    <row r="660" spans="1:1" ht="12.75">
      <c r="A660"/>
    </row>
    <row r="661" spans="1:1" ht="12.75">
      <c r="A661"/>
    </row>
    <row r="662" spans="1:1" ht="12.75">
      <c r="A662"/>
    </row>
    <row r="663" spans="1:1" ht="12.75">
      <c r="A663"/>
    </row>
    <row r="664" spans="1:1" ht="12.75">
      <c r="A664"/>
    </row>
    <row r="665" spans="1:1" ht="12.75">
      <c r="A665"/>
    </row>
    <row r="666" spans="1:1" ht="12.75">
      <c r="A666"/>
    </row>
    <row r="667" spans="1:1" ht="12.75">
      <c r="A667"/>
    </row>
    <row r="668" spans="1:1" ht="12.75">
      <c r="A668"/>
    </row>
    <row r="669" spans="1:1" ht="12.75">
      <c r="A669"/>
    </row>
    <row r="670" spans="1:1" ht="12.75">
      <c r="A670"/>
    </row>
    <row r="671" spans="1:1" ht="12.75">
      <c r="A671"/>
    </row>
    <row r="672" spans="1:1" ht="12.75">
      <c r="A672"/>
    </row>
    <row r="673" spans="1:1" ht="12.75">
      <c r="A673"/>
    </row>
    <row r="674" spans="1:1" ht="12.75">
      <c r="A674"/>
    </row>
    <row r="675" spans="1:1" ht="12.75">
      <c r="A675"/>
    </row>
    <row r="676" spans="1:1" ht="12.75">
      <c r="A676"/>
    </row>
    <row r="677" spans="1:1" ht="12.75">
      <c r="A677"/>
    </row>
    <row r="678" spans="1:1" ht="12.75">
      <c r="A678"/>
    </row>
    <row r="679" spans="1:1" ht="12.75">
      <c r="A679"/>
    </row>
    <row r="680" spans="1:1" ht="12.75">
      <c r="A680"/>
    </row>
    <row r="681" spans="1:1" ht="12.75">
      <c r="A681"/>
    </row>
    <row r="682" spans="1:1" ht="12.75">
      <c r="A682"/>
    </row>
    <row r="683" spans="1:1" ht="12.75">
      <c r="A683"/>
    </row>
    <row r="684" spans="1:1" ht="12.75">
      <c r="A684"/>
    </row>
    <row r="685" spans="1:1" ht="12.75">
      <c r="A685"/>
    </row>
    <row r="686" spans="1:1" ht="12.75">
      <c r="A686"/>
    </row>
    <row r="687" spans="1:1" ht="12.75">
      <c r="A687"/>
    </row>
    <row r="688" spans="1:1" ht="12.75">
      <c r="A688"/>
    </row>
    <row r="689" spans="1:1" ht="12.75">
      <c r="A689"/>
    </row>
    <row r="690" spans="1:1" ht="12.75">
      <c r="A690"/>
    </row>
    <row r="691" spans="1:1" ht="12.75">
      <c r="A691"/>
    </row>
    <row r="692" spans="1:1" ht="12.75">
      <c r="A692"/>
    </row>
    <row r="693" spans="1:1" ht="12.75">
      <c r="A693"/>
    </row>
    <row r="694" spans="1:1" ht="12.75">
      <c r="A694"/>
    </row>
    <row r="695" spans="1:1" ht="12.75">
      <c r="A695"/>
    </row>
    <row r="696" spans="1:1" ht="12.75">
      <c r="A696"/>
    </row>
    <row r="697" spans="1:1" ht="12.75">
      <c r="A697"/>
    </row>
    <row r="698" spans="1:1" ht="12.75">
      <c r="A698"/>
    </row>
    <row r="699" spans="1:1" ht="12.75">
      <c r="A699"/>
    </row>
    <row r="700" spans="1:1" ht="12.75">
      <c r="A700"/>
    </row>
    <row r="701" spans="1:1" ht="12.75">
      <c r="A701"/>
    </row>
    <row r="702" spans="1:1" ht="12.75">
      <c r="A702"/>
    </row>
    <row r="703" spans="1:1" ht="12.75">
      <c r="A703"/>
    </row>
    <row r="704" spans="1:1" ht="12.75">
      <c r="A704"/>
    </row>
    <row r="705" spans="1:1" ht="12.75">
      <c r="A705"/>
    </row>
    <row r="706" spans="1:1" ht="12.75">
      <c r="A706"/>
    </row>
    <row r="707" spans="1:1" ht="12.75">
      <c r="A707"/>
    </row>
    <row r="708" spans="1:1" ht="12.75">
      <c r="A708"/>
    </row>
    <row r="709" spans="1:1" ht="12.75">
      <c r="A709"/>
    </row>
    <row r="710" spans="1:1" ht="12.75">
      <c r="A710"/>
    </row>
    <row r="711" spans="1:1" ht="12.75">
      <c r="A711"/>
    </row>
    <row r="712" spans="1:1" ht="12.75">
      <c r="A712"/>
    </row>
    <row r="713" spans="1:1" ht="12.75">
      <c r="A713"/>
    </row>
    <row r="714" spans="1:1" ht="12.75">
      <c r="A714"/>
    </row>
    <row r="715" spans="1:1" ht="12.75">
      <c r="A715"/>
    </row>
    <row r="716" spans="1:1" ht="12.75">
      <c r="A716"/>
    </row>
    <row r="717" spans="1:1" ht="12.75">
      <c r="A717"/>
    </row>
    <row r="718" spans="1:1" ht="12.75">
      <c r="A718"/>
    </row>
    <row r="719" spans="1:1" ht="12.75">
      <c r="A719"/>
    </row>
    <row r="720" spans="1:1" ht="12.75">
      <c r="A720"/>
    </row>
    <row r="721" spans="1:1" ht="12.75">
      <c r="A721"/>
    </row>
    <row r="722" spans="1:1" ht="12.75">
      <c r="A722"/>
    </row>
    <row r="723" spans="1:1" ht="12.75">
      <c r="A723"/>
    </row>
    <row r="724" spans="1:1" ht="12.75">
      <c r="A724"/>
    </row>
    <row r="725" spans="1:1" ht="12.75">
      <c r="A725"/>
    </row>
    <row r="726" spans="1:1" ht="12.75">
      <c r="A726"/>
    </row>
    <row r="727" spans="1:1" ht="12.75">
      <c r="A727"/>
    </row>
    <row r="728" spans="1:1" ht="12.75">
      <c r="A728"/>
    </row>
    <row r="729" spans="1:1" ht="12.75">
      <c r="A729"/>
    </row>
    <row r="730" spans="1:1" ht="12.75">
      <c r="A730"/>
    </row>
    <row r="731" spans="1:1" ht="12.75">
      <c r="A731"/>
    </row>
    <row r="732" spans="1:1" ht="12.75">
      <c r="A732"/>
    </row>
    <row r="733" spans="1:1" ht="12.75">
      <c r="A733"/>
    </row>
    <row r="734" spans="1:1" ht="12.75">
      <c r="A734"/>
    </row>
    <row r="735" spans="1:1" ht="12.75">
      <c r="A735"/>
    </row>
    <row r="736" spans="1:1" ht="12.75">
      <c r="A736"/>
    </row>
    <row r="737" spans="1:1" ht="12.75">
      <c r="A737"/>
    </row>
    <row r="738" spans="1:1" ht="12.75">
      <c r="A738"/>
    </row>
    <row r="739" spans="1:1" ht="12.75">
      <c r="A739"/>
    </row>
    <row r="740" spans="1:1" ht="12.75">
      <c r="A740"/>
    </row>
    <row r="741" spans="1:1" ht="12.75">
      <c r="A741"/>
    </row>
    <row r="742" spans="1:1" ht="12.75">
      <c r="A742"/>
    </row>
    <row r="743" spans="1:1" ht="12.75">
      <c r="A743"/>
    </row>
    <row r="744" spans="1:1" ht="12.75">
      <c r="A744"/>
    </row>
    <row r="745" spans="1:1" ht="12.75">
      <c r="A745"/>
    </row>
    <row r="746" spans="1:1" ht="12.75">
      <c r="A746"/>
    </row>
    <row r="747" spans="1:1" ht="12.75">
      <c r="A747"/>
    </row>
    <row r="748" spans="1:1" ht="12.75">
      <c r="A748"/>
    </row>
    <row r="749" spans="1:1" ht="12.75">
      <c r="A749"/>
    </row>
    <row r="750" spans="1:1" ht="12.75">
      <c r="A750"/>
    </row>
    <row r="751" spans="1:1" ht="12.75">
      <c r="A751"/>
    </row>
    <row r="752" spans="1:1" ht="12.75">
      <c r="A752"/>
    </row>
    <row r="753" spans="1:1" ht="12.75">
      <c r="A753"/>
    </row>
    <row r="754" spans="1:1" ht="12.75">
      <c r="A754"/>
    </row>
    <row r="755" spans="1:1" ht="12.75">
      <c r="A755"/>
    </row>
    <row r="756" spans="1:1" ht="12.75">
      <c r="A756"/>
    </row>
    <row r="757" spans="1:1" ht="12.75">
      <c r="A757"/>
    </row>
    <row r="758" spans="1:1" ht="12.75">
      <c r="A758"/>
    </row>
    <row r="759" spans="1:1" ht="12.75">
      <c r="A759"/>
    </row>
    <row r="760" spans="1:1" ht="12.75">
      <c r="A760"/>
    </row>
    <row r="761" spans="1:1" ht="12.75">
      <c r="A761"/>
    </row>
    <row r="762" spans="1:1" ht="12.75">
      <c r="A762"/>
    </row>
    <row r="763" spans="1:1" ht="12.75">
      <c r="A763"/>
    </row>
    <row r="764" spans="1:1" ht="12.75">
      <c r="A764"/>
    </row>
    <row r="765" spans="1:1" ht="12.75">
      <c r="A765"/>
    </row>
    <row r="766" spans="1:1" ht="12.75">
      <c r="A766"/>
    </row>
    <row r="767" spans="1:1" ht="12.75">
      <c r="A767"/>
    </row>
    <row r="768" spans="1:1" ht="12.75">
      <c r="A768"/>
    </row>
    <row r="769" spans="1:1" ht="12.75">
      <c r="A769"/>
    </row>
    <row r="770" spans="1:1" ht="12.75">
      <c r="A770"/>
    </row>
    <row r="771" spans="1:1" ht="12.75">
      <c r="A771"/>
    </row>
    <row r="772" spans="1:1" ht="12.75">
      <c r="A772"/>
    </row>
    <row r="773" spans="1:1" ht="12.75">
      <c r="A773"/>
    </row>
    <row r="774" spans="1:1" ht="12.75">
      <c r="A774"/>
    </row>
    <row r="775" spans="1:1" ht="12.75">
      <c r="A775"/>
    </row>
    <row r="776" spans="1:1" ht="12.75">
      <c r="A776"/>
    </row>
    <row r="777" spans="1:1" ht="12.75">
      <c r="A777"/>
    </row>
    <row r="778" spans="1:1" ht="12.75">
      <c r="A778"/>
    </row>
    <row r="779" spans="1:1" ht="12.75">
      <c r="A779"/>
    </row>
    <row r="780" spans="1:1" ht="12.75">
      <c r="A780"/>
    </row>
    <row r="781" spans="1:1" ht="12.75">
      <c r="A781"/>
    </row>
    <row r="782" spans="1:1" ht="12.75">
      <c r="A782"/>
    </row>
    <row r="783" spans="1:1" ht="12.75">
      <c r="A783"/>
    </row>
    <row r="784" spans="1:1" ht="12.75">
      <c r="A784"/>
    </row>
    <row r="785" spans="1:1" ht="12.75">
      <c r="A785"/>
    </row>
    <row r="786" spans="1:1" ht="12.75">
      <c r="A786"/>
    </row>
    <row r="787" spans="1:1" ht="12.75">
      <c r="A787"/>
    </row>
    <row r="788" spans="1:1" ht="12.75">
      <c r="A788"/>
    </row>
    <row r="789" spans="1:1" ht="12.75">
      <c r="A789"/>
    </row>
    <row r="790" spans="1:1" ht="12.75">
      <c r="A790"/>
    </row>
    <row r="791" spans="1:1" ht="12.75">
      <c r="A791"/>
    </row>
    <row r="792" spans="1:1" ht="12.75">
      <c r="A792"/>
    </row>
    <row r="793" spans="1:1" ht="12.75">
      <c r="A793"/>
    </row>
    <row r="794" spans="1:1" ht="12.75">
      <c r="A794"/>
    </row>
    <row r="795" spans="1:1" ht="12.75">
      <c r="A795"/>
    </row>
    <row r="796" spans="1:1" ht="12.75">
      <c r="A796"/>
    </row>
    <row r="797" spans="1:1" ht="12.75">
      <c r="A797"/>
    </row>
    <row r="798" spans="1:1" ht="12.75">
      <c r="A798"/>
    </row>
    <row r="799" spans="1:1" ht="12.75">
      <c r="A799"/>
    </row>
    <row r="800" spans="1:1" ht="12.75">
      <c r="A800"/>
    </row>
    <row r="801" spans="1:1" ht="12.75">
      <c r="A801"/>
    </row>
    <row r="802" spans="1:1" ht="12.75">
      <c r="A802"/>
    </row>
    <row r="803" spans="1:1" ht="12.75">
      <c r="A803"/>
    </row>
    <row r="804" spans="1:1" ht="12.75">
      <c r="A804"/>
    </row>
    <row r="805" spans="1:1" ht="12.75">
      <c r="A805"/>
    </row>
    <row r="806" spans="1:1" ht="12.75">
      <c r="A806"/>
    </row>
    <row r="807" spans="1:1" ht="12.75">
      <c r="A807"/>
    </row>
    <row r="808" spans="1:1" ht="12.75">
      <c r="A808"/>
    </row>
    <row r="809" spans="1:1" ht="12.75">
      <c r="A809"/>
    </row>
    <row r="810" spans="1:1" ht="12.75">
      <c r="A810"/>
    </row>
    <row r="811" spans="1:1" ht="12.75">
      <c r="A811"/>
    </row>
    <row r="812" spans="1:1" ht="12.75">
      <c r="A812"/>
    </row>
    <row r="813" spans="1:1" ht="12.75">
      <c r="A813"/>
    </row>
    <row r="814" spans="1:1" ht="12.75">
      <c r="A814"/>
    </row>
    <row r="815" spans="1:1" ht="12.75">
      <c r="A815"/>
    </row>
    <row r="816" spans="1:1" ht="12.75">
      <c r="A816"/>
    </row>
    <row r="817" spans="1:1" ht="12.75">
      <c r="A817"/>
    </row>
    <row r="818" spans="1:1" ht="12.75">
      <c r="A818"/>
    </row>
    <row r="819" spans="1:1" ht="12.75">
      <c r="A819"/>
    </row>
    <row r="820" spans="1:1" ht="12.75">
      <c r="A820"/>
    </row>
    <row r="821" spans="1:1" ht="12.75">
      <c r="A821"/>
    </row>
    <row r="822" spans="1:1" ht="12.75">
      <c r="A822"/>
    </row>
    <row r="823" spans="1:1" ht="12.75">
      <c r="A823"/>
    </row>
    <row r="824" spans="1:1" ht="12.75">
      <c r="A824"/>
    </row>
    <row r="825" spans="1:1" ht="12.75">
      <c r="A825"/>
    </row>
    <row r="826" spans="1:1" ht="12.75">
      <c r="A826"/>
    </row>
    <row r="827" spans="1:1" ht="12.75">
      <c r="A827"/>
    </row>
    <row r="828" spans="1:1" ht="12.75">
      <c r="A828"/>
    </row>
    <row r="829" spans="1:1" ht="12.75">
      <c r="A829"/>
    </row>
    <row r="830" spans="1:1" ht="12.75">
      <c r="A830"/>
    </row>
    <row r="831" spans="1:1" ht="12.75">
      <c r="A831"/>
    </row>
    <row r="832" spans="1:1" ht="12.75">
      <c r="A832"/>
    </row>
    <row r="833" spans="1:1" ht="12.75">
      <c r="A833"/>
    </row>
    <row r="834" spans="1:1" ht="12.75">
      <c r="A834"/>
    </row>
    <row r="835" spans="1:1" ht="12.75">
      <c r="A835"/>
    </row>
    <row r="836" spans="1:1" ht="12.75">
      <c r="A836"/>
    </row>
    <row r="837" spans="1:1" ht="12.75">
      <c r="A837"/>
    </row>
    <row r="838" spans="1:1" ht="12.75">
      <c r="A838"/>
    </row>
    <row r="839" spans="1:1" ht="12.75">
      <c r="A839"/>
    </row>
    <row r="840" spans="1:1" ht="12.75">
      <c r="A840"/>
    </row>
    <row r="841" spans="1:1" ht="12.75">
      <c r="A841"/>
    </row>
    <row r="842" spans="1:1" ht="12.75">
      <c r="A842"/>
    </row>
    <row r="843" spans="1:1" ht="12.75">
      <c r="A843"/>
    </row>
    <row r="844" spans="1:1" ht="12.75">
      <c r="A844"/>
    </row>
    <row r="845" spans="1:1" ht="12.75">
      <c r="A845"/>
    </row>
    <row r="846" spans="1:1" ht="12.75">
      <c r="A846"/>
    </row>
    <row r="847" spans="1:1" ht="12.75">
      <c r="A847"/>
    </row>
    <row r="848" spans="1:1" ht="12.75">
      <c r="A848"/>
    </row>
    <row r="849" spans="1:1" ht="12.75">
      <c r="A849"/>
    </row>
    <row r="850" spans="1:1" ht="12.75">
      <c r="A850"/>
    </row>
    <row r="851" spans="1:1" ht="12.75">
      <c r="A851"/>
    </row>
    <row r="852" spans="1:1" ht="12.75">
      <c r="A852"/>
    </row>
    <row r="853" spans="1:1" ht="12.75">
      <c r="A853"/>
    </row>
    <row r="854" spans="1:1" ht="12.75">
      <c r="A854"/>
    </row>
    <row r="855" spans="1:1" ht="12.75">
      <c r="A855"/>
    </row>
    <row r="856" spans="1:1" ht="12.75">
      <c r="A856"/>
    </row>
    <row r="857" spans="1:1" ht="12.75">
      <c r="A857"/>
    </row>
    <row r="858" spans="1:1" ht="12.75">
      <c r="A858"/>
    </row>
    <row r="859" spans="1:1" ht="12.75">
      <c r="A859"/>
    </row>
    <row r="860" spans="1:1" ht="12.75">
      <c r="A860"/>
    </row>
    <row r="861" spans="1:1" ht="12.75">
      <c r="A861"/>
    </row>
    <row r="862" spans="1:1" ht="12.75">
      <c r="A862"/>
    </row>
    <row r="863" spans="1:1" ht="12.75">
      <c r="A863"/>
    </row>
    <row r="864" spans="1:1" ht="12.75">
      <c r="A864"/>
    </row>
    <row r="865" spans="1:1" ht="12.75">
      <c r="A865"/>
    </row>
    <row r="866" spans="1:1" ht="12.75">
      <c r="A866"/>
    </row>
    <row r="867" spans="1:1" ht="12.75">
      <c r="A867"/>
    </row>
    <row r="868" spans="1:1" ht="12.75">
      <c r="A868"/>
    </row>
    <row r="869" spans="1:1" ht="12.75">
      <c r="A869"/>
    </row>
    <row r="870" spans="1:1" ht="12.75">
      <c r="A870"/>
    </row>
    <row r="871" spans="1:1" ht="12.75">
      <c r="A871"/>
    </row>
    <row r="872" spans="1:1" ht="12.75">
      <c r="A872"/>
    </row>
    <row r="873" spans="1:1" ht="12.75">
      <c r="A873"/>
    </row>
    <row r="874" spans="1:1" ht="12.75">
      <c r="A874"/>
    </row>
    <row r="875" spans="1:1" ht="12.75">
      <c r="A875"/>
    </row>
    <row r="876" spans="1:1" ht="12.75">
      <c r="A876"/>
    </row>
    <row r="877" spans="1:1" ht="12.75">
      <c r="A877"/>
    </row>
    <row r="878" spans="1:1" ht="12.75">
      <c r="A878"/>
    </row>
    <row r="879" spans="1:1" ht="12.75">
      <c r="A879"/>
    </row>
    <row r="880" spans="1:1" ht="12.75">
      <c r="A880"/>
    </row>
    <row r="881" spans="1:1" ht="12.75">
      <c r="A881"/>
    </row>
    <row r="882" spans="1:1" ht="12.75">
      <c r="A882"/>
    </row>
    <row r="883" spans="1:1" ht="12.75">
      <c r="A883"/>
    </row>
    <row r="884" spans="1:1" ht="12.75">
      <c r="A884"/>
    </row>
    <row r="885" spans="1:1" ht="12.75">
      <c r="A885"/>
    </row>
    <row r="886" spans="1:1" ht="12.75">
      <c r="A886"/>
    </row>
    <row r="887" spans="1:1" ht="12.75">
      <c r="A887"/>
    </row>
    <row r="888" spans="1:1" ht="12.75">
      <c r="A888"/>
    </row>
    <row r="889" spans="1:1" ht="12.75">
      <c r="A889"/>
    </row>
    <row r="890" spans="1:1" ht="12.75">
      <c r="A890"/>
    </row>
    <row r="891" spans="1:1" ht="12.75">
      <c r="A891"/>
    </row>
    <row r="892" spans="1:1" ht="12.75">
      <c r="A892"/>
    </row>
    <row r="893" spans="1:1" ht="12.75">
      <c r="A893"/>
    </row>
    <row r="894" spans="1:1" ht="12.75">
      <c r="A894"/>
    </row>
    <row r="895" spans="1:1" ht="12.75">
      <c r="A895"/>
    </row>
    <row r="896" spans="1:1" ht="12.75">
      <c r="A896"/>
    </row>
    <row r="897" spans="1:1" ht="12.75">
      <c r="A897"/>
    </row>
    <row r="898" spans="1:1" ht="12.75">
      <c r="A898"/>
    </row>
    <row r="899" spans="1:1" ht="12.75">
      <c r="A899"/>
    </row>
    <row r="900" spans="1:1" ht="12.75">
      <c r="A900"/>
    </row>
    <row r="901" spans="1:1" ht="12.75">
      <c r="A901"/>
    </row>
    <row r="902" spans="1:1" ht="12.75">
      <c r="A902"/>
    </row>
    <row r="903" spans="1:1" ht="12.75">
      <c r="A903"/>
    </row>
    <row r="904" spans="1:1" ht="12.75">
      <c r="A904"/>
    </row>
    <row r="905" spans="1:1" ht="12.75">
      <c r="A905"/>
    </row>
    <row r="906" spans="1:1" ht="12.75">
      <c r="A906"/>
    </row>
    <row r="907" spans="1:1" ht="12.75">
      <c r="A907"/>
    </row>
    <row r="908" spans="1:1" ht="12.75">
      <c r="A908"/>
    </row>
    <row r="909" spans="1:1" ht="12.75">
      <c r="A909"/>
    </row>
    <row r="910" spans="1:1" ht="12.75">
      <c r="A910"/>
    </row>
    <row r="911" spans="1:1" ht="12.75">
      <c r="A911"/>
    </row>
    <row r="912" spans="1:1" ht="12.75">
      <c r="A912"/>
    </row>
    <row r="913" spans="1:1" ht="12.75">
      <c r="A913"/>
    </row>
    <row r="914" spans="1:1" ht="12.75">
      <c r="A914"/>
    </row>
    <row r="915" spans="1:1" ht="12.75">
      <c r="A915"/>
    </row>
    <row r="916" spans="1:1" ht="12.75">
      <c r="A916"/>
    </row>
    <row r="917" spans="1:1" ht="12.75">
      <c r="A917"/>
    </row>
    <row r="918" spans="1:1" ht="12.75">
      <c r="A918"/>
    </row>
    <row r="919" spans="1:1" ht="12.75">
      <c r="A919"/>
    </row>
    <row r="920" spans="1:1" ht="12.75">
      <c r="A920"/>
    </row>
    <row r="921" spans="1:1" ht="12.75">
      <c r="A921"/>
    </row>
    <row r="922" spans="1:1" ht="12.75">
      <c r="A922"/>
    </row>
    <row r="923" spans="1:1" ht="12.75">
      <c r="A923"/>
    </row>
    <row r="924" spans="1:1" ht="12.75">
      <c r="A924"/>
    </row>
    <row r="925" spans="1:1" ht="12.75">
      <c r="A925"/>
    </row>
    <row r="926" spans="1:1" ht="12.75">
      <c r="A926"/>
    </row>
    <row r="927" spans="1:1" ht="12.75">
      <c r="A927"/>
    </row>
    <row r="928" spans="1:1" ht="12.75">
      <c r="A928"/>
    </row>
    <row r="929" spans="1:1" ht="12.75">
      <c r="A929"/>
    </row>
    <row r="930" spans="1:1" ht="12.75">
      <c r="A930"/>
    </row>
    <row r="931" spans="1:1" ht="12.75">
      <c r="A931"/>
    </row>
    <row r="932" spans="1:1" ht="12.75">
      <c r="A932"/>
    </row>
    <row r="933" spans="1:1" ht="12.75">
      <c r="A933"/>
    </row>
    <row r="934" spans="1:1" ht="12.75">
      <c r="A934"/>
    </row>
    <row r="935" spans="1:1" ht="12.75">
      <c r="A935"/>
    </row>
    <row r="936" spans="1:1" ht="12.75">
      <c r="A936"/>
    </row>
    <row r="937" spans="1:1" ht="12.75">
      <c r="A937"/>
    </row>
    <row r="938" spans="1:1" ht="12.75">
      <c r="A938"/>
    </row>
    <row r="939" spans="1:1" ht="12.75">
      <c r="A939"/>
    </row>
    <row r="940" spans="1:1" ht="12.75">
      <c r="A940"/>
    </row>
    <row r="941" spans="1:1" ht="12.75">
      <c r="A941"/>
    </row>
    <row r="942" spans="1:1" ht="12.75">
      <c r="A942"/>
    </row>
    <row r="943" spans="1:1" ht="12.75">
      <c r="A943"/>
    </row>
    <row r="944" spans="1:1" ht="12.75">
      <c r="A944"/>
    </row>
    <row r="945" spans="1:1" ht="12.75">
      <c r="A945"/>
    </row>
    <row r="946" spans="1:1" ht="12.75">
      <c r="A946"/>
    </row>
    <row r="947" spans="1:1" ht="12.75">
      <c r="A947"/>
    </row>
    <row r="948" spans="1:1" ht="12.75">
      <c r="A948"/>
    </row>
    <row r="949" spans="1:1" ht="12.75">
      <c r="A949"/>
    </row>
    <row r="950" spans="1:1" ht="12.75">
      <c r="A950"/>
    </row>
    <row r="951" spans="1:1" ht="12.75">
      <c r="A951"/>
    </row>
    <row r="952" spans="1:1" ht="12.75">
      <c r="A952"/>
    </row>
    <row r="953" spans="1:1" ht="12.75">
      <c r="A953"/>
    </row>
    <row r="954" spans="1:1" ht="12.75">
      <c r="A954"/>
    </row>
    <row r="955" spans="1:1" ht="12.75">
      <c r="A955"/>
    </row>
    <row r="956" spans="1:1" ht="12.75">
      <c r="A956"/>
    </row>
    <row r="957" spans="1:1" ht="12.75">
      <c r="A957"/>
    </row>
    <row r="958" spans="1:1" ht="12.75">
      <c r="A958"/>
    </row>
    <row r="959" spans="1:1" ht="12.75">
      <c r="A959"/>
    </row>
    <row r="960" spans="1:1" ht="12.75">
      <c r="A960"/>
    </row>
    <row r="961" spans="1:1" ht="12.75">
      <c r="A961"/>
    </row>
    <row r="962" spans="1:1" ht="12.75">
      <c r="A962"/>
    </row>
    <row r="963" spans="1:1" ht="12.75">
      <c r="A963"/>
    </row>
    <row r="964" spans="1:1" ht="12.75">
      <c r="A964"/>
    </row>
    <row r="965" spans="1:1" ht="12.75">
      <c r="A965"/>
    </row>
    <row r="966" spans="1:1" ht="12.75">
      <c r="A966"/>
    </row>
    <row r="967" spans="1:1" ht="12.75">
      <c r="A967"/>
    </row>
    <row r="968" spans="1:1" ht="12.75">
      <c r="A968"/>
    </row>
    <row r="969" spans="1:1" ht="12.75">
      <c r="A969"/>
    </row>
    <row r="970" spans="1:1" ht="12.75">
      <c r="A970"/>
    </row>
    <row r="971" spans="1:1" ht="12.75">
      <c r="A971"/>
    </row>
    <row r="972" spans="1:1" ht="12.75">
      <c r="A972"/>
    </row>
    <row r="973" spans="1:1" ht="12.75">
      <c r="A973"/>
    </row>
    <row r="974" spans="1:1" ht="12.75">
      <c r="A974"/>
    </row>
    <row r="975" spans="1:1" ht="12.75">
      <c r="A975"/>
    </row>
    <row r="976" spans="1:1" ht="12.75">
      <c r="A976"/>
    </row>
    <row r="977" spans="1:1" ht="12.75">
      <c r="A977"/>
    </row>
    <row r="978" spans="1:1" ht="12.75">
      <c r="A978"/>
    </row>
    <row r="979" spans="1:1" ht="12.75">
      <c r="A979"/>
    </row>
    <row r="980" spans="1:1" ht="12.75">
      <c r="A980"/>
    </row>
    <row r="981" spans="1:1" ht="12.75">
      <c r="A981"/>
    </row>
    <row r="982" spans="1:1" ht="12.75">
      <c r="A982"/>
    </row>
    <row r="983" spans="1:1" ht="12.75">
      <c r="A983"/>
    </row>
    <row r="984" spans="1:1" ht="12.75">
      <c r="A984"/>
    </row>
    <row r="985" spans="1:1" ht="12.75">
      <c r="A985"/>
    </row>
    <row r="986" spans="1:1" ht="12.75">
      <c r="A986"/>
    </row>
    <row r="987" spans="1:1" ht="12.75">
      <c r="A987"/>
    </row>
    <row r="988" spans="1:1" ht="12.75">
      <c r="A988"/>
    </row>
    <row r="989" spans="1:1" ht="12.75">
      <c r="A989"/>
    </row>
    <row r="990" spans="1:1" ht="12.75">
      <c r="A990"/>
    </row>
    <row r="991" spans="1:1" ht="12.75">
      <c r="A991"/>
    </row>
    <row r="992" spans="1:1" ht="12.75">
      <c r="A992"/>
    </row>
    <row r="993" spans="1:1" ht="12.75">
      <c r="A993"/>
    </row>
    <row r="994" spans="1:1" ht="12.75">
      <c r="A994"/>
    </row>
    <row r="995" spans="1:1" ht="12.75">
      <c r="A995"/>
    </row>
    <row r="996" spans="1:1" ht="12.75">
      <c r="A996"/>
    </row>
    <row r="997" spans="1:1" ht="12.75">
      <c r="A997"/>
    </row>
    <row r="998" spans="1:1" ht="12.75">
      <c r="A998"/>
    </row>
    <row r="999" spans="1:1" ht="12.75">
      <c r="A999"/>
    </row>
    <row r="1000" spans="1:1" ht="12.75">
      <c r="A1000"/>
    </row>
  </sheetData>
  <sheetProtection formatColumns="0" formatRows="0" selectLockedCells="1" sort="0" autoFilter="0"/>
  <autoFilter ref="C20:AB40"/>
  <mergeCells count="8">
    <mergeCell ref="K18:O18"/>
    <mergeCell ref="C16:P16"/>
    <mergeCell ref="T16:V16"/>
    <mergeCell ref="Z16:AB16"/>
    <mergeCell ref="C17:D17"/>
    <mergeCell ref="J17:P17"/>
    <mergeCell ref="T17:V17"/>
    <mergeCell ref="Z17:AB17"/>
  </mergeCells>
  <conditionalFormatting sqref="V20 P20:Q20 AB20">
    <cfRule type="cellIs" dxfId="91" priority="235" operator="equal">
      <formula>"Majeure"</formula>
    </cfRule>
    <cfRule type="cellIs" dxfId="90" priority="236" operator="equal">
      <formula>"Forte"</formula>
    </cfRule>
    <cfRule type="cellIs" dxfId="89" priority="237" operator="equal">
      <formula>"Moyenne"</formula>
    </cfRule>
    <cfRule type="cellIs" dxfId="88" priority="238" operator="equal">
      <formula>"Très faible"</formula>
    </cfRule>
    <cfRule type="cellIs" dxfId="87" priority="239" operator="equal">
      <formula>"Faible"</formula>
    </cfRule>
  </conditionalFormatting>
  <conditionalFormatting sqref="T20">
    <cfRule type="expression" dxfId="86" priority="234">
      <formula>T20&lt;J20</formula>
    </cfRule>
  </conditionalFormatting>
  <conditionalFormatting sqref="U20">
    <cfRule type="expression" dxfId="85" priority="233">
      <formula>U20&lt;O20</formula>
    </cfRule>
  </conditionalFormatting>
  <conditionalFormatting sqref="Y20">
    <cfRule type="expression" dxfId="84" priority="229">
      <formula>#REF!="En place"</formula>
    </cfRule>
  </conditionalFormatting>
  <conditionalFormatting sqref="Z20:AA20">
    <cfRule type="expression" dxfId="83" priority="240">
      <formula>AA20&lt;U20</formula>
    </cfRule>
  </conditionalFormatting>
  <conditionalFormatting sqref="V62:V80 P62:Q80 AB62:AB80">
    <cfRule type="cellIs" dxfId="82" priority="31" operator="equal">
      <formula>"Majeure"</formula>
    </cfRule>
    <cfRule type="cellIs" dxfId="81" priority="32" operator="equal">
      <formula>"Forte"</formula>
    </cfRule>
    <cfRule type="cellIs" dxfId="80" priority="33" operator="equal">
      <formula>"Moyenne"</formula>
    </cfRule>
    <cfRule type="cellIs" dxfId="79" priority="34" operator="equal">
      <formula>"Très faible"</formula>
    </cfRule>
    <cfRule type="cellIs" dxfId="78" priority="35" operator="equal">
      <formula>"Faible"</formula>
    </cfRule>
  </conditionalFormatting>
  <conditionalFormatting sqref="T62:T80">
    <cfRule type="expression" dxfId="77" priority="30">
      <formula>T62&lt;J62</formula>
    </cfRule>
  </conditionalFormatting>
  <conditionalFormatting sqref="U62:U80">
    <cfRule type="expression" dxfId="76" priority="29">
      <formula>U62&lt;O62</formula>
    </cfRule>
  </conditionalFormatting>
  <conditionalFormatting sqref="Y62:Y80">
    <cfRule type="expression" dxfId="75" priority="25">
      <formula>#REF!="En place"</formula>
    </cfRule>
  </conditionalFormatting>
  <conditionalFormatting sqref="Z62:AA80">
    <cfRule type="expression" dxfId="74" priority="36">
      <formula>AA62&lt;U62</formula>
    </cfRule>
  </conditionalFormatting>
  <conditionalFormatting sqref="V21:V40 P21:Q40 AB21:AB40">
    <cfRule type="cellIs" dxfId="73" priority="19" operator="equal">
      <formula>"Majeure"</formula>
    </cfRule>
    <cfRule type="cellIs" dxfId="72" priority="20" operator="equal">
      <formula>"Forte"</formula>
    </cfRule>
    <cfRule type="cellIs" dxfId="71" priority="21" operator="equal">
      <formula>"Moyenne"</formula>
    </cfRule>
    <cfRule type="cellIs" dxfId="70" priority="22" operator="equal">
      <formula>"Très faible"</formula>
    </cfRule>
    <cfRule type="cellIs" dxfId="69" priority="23" operator="equal">
      <formula>"Faible"</formula>
    </cfRule>
  </conditionalFormatting>
  <conditionalFormatting sqref="T21:T40">
    <cfRule type="expression" dxfId="68" priority="18">
      <formula>T21&lt;J21</formula>
    </cfRule>
  </conditionalFormatting>
  <conditionalFormatting sqref="U21:U40">
    <cfRule type="expression" dxfId="67" priority="17">
      <formula>U21&lt;O21</formula>
    </cfRule>
  </conditionalFormatting>
  <conditionalFormatting sqref="Y21:Y40">
    <cfRule type="expression" dxfId="66" priority="13">
      <formula>#REF!="En place"</formula>
    </cfRule>
  </conditionalFormatting>
  <conditionalFormatting sqref="Z21:AA40">
    <cfRule type="expression" dxfId="65" priority="24">
      <formula>AA21&lt;U21</formula>
    </cfRule>
  </conditionalFormatting>
  <conditionalFormatting sqref="V41:V60 P41:Q60 AB41:AB60">
    <cfRule type="cellIs" dxfId="64" priority="7" operator="equal">
      <formula>"Majeure"</formula>
    </cfRule>
    <cfRule type="cellIs" dxfId="63" priority="8" operator="equal">
      <formula>"Forte"</formula>
    </cfRule>
    <cfRule type="cellIs" dxfId="62" priority="9" operator="equal">
      <formula>"Moyenne"</formula>
    </cfRule>
    <cfRule type="cellIs" dxfId="61" priority="10" operator="equal">
      <formula>"Très faible"</formula>
    </cfRule>
    <cfRule type="cellIs" dxfId="60" priority="11" operator="equal">
      <formula>"Faible"</formula>
    </cfRule>
  </conditionalFormatting>
  <conditionalFormatting sqref="T41:T60">
    <cfRule type="expression" dxfId="59" priority="6">
      <formula>T41&lt;J41</formula>
    </cfRule>
  </conditionalFormatting>
  <conditionalFormatting sqref="U41:U60">
    <cfRule type="expression" dxfId="58" priority="5">
      <formula>U41&lt;O41</formula>
    </cfRule>
  </conditionalFormatting>
  <conditionalFormatting sqref="Y41:Y60">
    <cfRule type="expression" dxfId="57" priority="1">
      <formula>#REF!="En place"</formula>
    </cfRule>
  </conditionalFormatting>
  <conditionalFormatting sqref="Z41:AA60">
    <cfRule type="expression" dxfId="56" priority="12">
      <formula>AA41&lt;U41</formula>
    </cfRule>
  </conditionalFormatting>
  <pageMargins left="0.23622047244094491" right="0.23622047244094491" top="0.74803149606299213" bottom="0.74803149606299213" header="0.31496062992125984" footer="0.31496062992125984"/>
  <pageSetup paperSize="9" scale="58" fitToHeight="0" orientation="landscape" r:id="rId1"/>
  <headerFooter>
    <oddHeader>&amp;L Document imprimé le &amp;D à &amp;T&amp;CProjet SMI&amp;RVIASANTE Mutuelle</oddHeader>
    <oddFooter>&amp;L&amp;F&amp;C&amp;A&amp;R&amp;P / &amp;N</oddFooter>
  </headerFooter>
  <extLst>
    <ext xmlns:x14="http://schemas.microsoft.com/office/spreadsheetml/2009/9/main" uri="{78C0D931-6437-407d-A8EE-F0AAD7539E65}">
      <x14:conditionalFormattings>
        <x14:conditionalFormatting xmlns:xm="http://schemas.microsoft.com/office/excel/2006/main">
          <x14:cfRule type="expression" priority="230" id="{D2523DE6-FC8C-408D-A39F-285C26668DA2}">
            <xm:f>$I20=[3]Listes!#REF!</xm:f>
            <x14:dxf>
              <font>
                <b/>
                <i val="0"/>
                <color theme="2" tint="-0.24994659260841701"/>
              </font>
            </x14:dxf>
          </x14:cfRule>
          <x14:cfRule type="expression" priority="231" id="{6EC6520F-AE76-4504-B535-0386589C6BA2}">
            <xm:f>$I20=[3]Listes!#REF!</xm:f>
            <x14:dxf>
              <font>
                <b/>
                <i val="0"/>
                <color theme="9" tint="-0.24994659260841701"/>
              </font>
            </x14:dxf>
          </x14:cfRule>
          <x14:cfRule type="expression" priority="232" id="{A3268CCA-2FFF-4FB0-A35F-97BE28388A8E}">
            <xm:f>$I20=[3]Listes!#REF!</xm:f>
            <x14:dxf>
              <font>
                <b/>
                <i val="0"/>
                <color theme="9" tint="0.39994506668294322"/>
              </font>
            </x14:dxf>
          </x14:cfRule>
          <xm:sqref>G20:O20</xm:sqref>
        </x14:conditionalFormatting>
        <x14:conditionalFormatting xmlns:xm="http://schemas.microsoft.com/office/excel/2006/main">
          <x14:cfRule type="expression" priority="26" id="{5CF8D960-233F-47ED-A4F0-A2891421DC58}">
            <xm:f>$I62=[5]Listes!#REF!</xm:f>
            <x14:dxf>
              <font>
                <b/>
                <i val="0"/>
                <color theme="2" tint="-0.24994659260841701"/>
              </font>
            </x14:dxf>
          </x14:cfRule>
          <x14:cfRule type="expression" priority="27" id="{76A91BBD-BD60-4D73-A1B9-C9A881651951}">
            <xm:f>$I62=[5]Listes!#REF!</xm:f>
            <x14:dxf>
              <font>
                <b/>
                <i val="0"/>
                <color theme="9" tint="-0.24994659260841701"/>
              </font>
            </x14:dxf>
          </x14:cfRule>
          <x14:cfRule type="expression" priority="28" id="{204E85AD-BC19-438C-B48C-0B72DE07A6BC}">
            <xm:f>$I62=[5]Listes!#REF!</xm:f>
            <x14:dxf>
              <font>
                <b/>
                <i val="0"/>
                <color theme="9" tint="0.39994506668294322"/>
              </font>
            </x14:dxf>
          </x14:cfRule>
          <xm:sqref>O62:O80</xm:sqref>
        </x14:conditionalFormatting>
        <x14:conditionalFormatting xmlns:xm="http://schemas.microsoft.com/office/excel/2006/main">
          <x14:cfRule type="expression" priority="14" id="{967B10B8-6ED9-4928-B256-DAE292521802}">
            <xm:f>$I21=[6]Listes!#REF!</xm:f>
            <x14:dxf>
              <font>
                <b/>
                <i val="0"/>
                <color theme="2" tint="-0.24994659260841701"/>
              </font>
            </x14:dxf>
          </x14:cfRule>
          <x14:cfRule type="expression" priority="15" id="{66F0A44B-5AD9-4518-A395-3D061FB78CF5}">
            <xm:f>$I21=[6]Listes!#REF!</xm:f>
            <x14:dxf>
              <font>
                <b/>
                <i val="0"/>
                <color theme="9" tint="-0.24994659260841701"/>
              </font>
            </x14:dxf>
          </x14:cfRule>
          <x14:cfRule type="expression" priority="16" id="{451676BC-2CF3-4041-B06A-AECD7C6BF220}">
            <xm:f>$I21=[6]Listes!#REF!</xm:f>
            <x14:dxf>
              <font>
                <b/>
                <i val="0"/>
                <color theme="9" tint="0.39994506668294322"/>
              </font>
            </x14:dxf>
          </x14:cfRule>
          <xm:sqref>G21:G40 H21:O21 J22:O40</xm:sqref>
        </x14:conditionalFormatting>
        <x14:conditionalFormatting xmlns:xm="http://schemas.microsoft.com/office/excel/2006/main">
          <x14:cfRule type="expression" priority="2" id="{93E99CF5-2AC1-406B-99D9-8D33181C4581}">
            <xm:f>$I41=[3]Listes!#REF!</xm:f>
            <x14:dxf>
              <font>
                <b/>
                <i val="0"/>
                <color theme="2" tint="-0.24994659260841701"/>
              </font>
            </x14:dxf>
          </x14:cfRule>
          <x14:cfRule type="expression" priority="3" id="{5A2BABF6-758C-4FC4-9E80-822DDFF0838D}">
            <xm:f>$I41=[3]Listes!#REF!</xm:f>
            <x14:dxf>
              <font>
                <b/>
                <i val="0"/>
                <color theme="9" tint="-0.24994659260841701"/>
              </font>
            </x14:dxf>
          </x14:cfRule>
          <x14:cfRule type="expression" priority="4" id="{F125A5EE-4219-4473-BAEF-D286195CDCEC}">
            <xm:f>$I41=[3]Listes!#REF!</xm:f>
            <x14:dxf>
              <font>
                <b/>
                <i val="0"/>
                <color theme="9" tint="0.39994506668294322"/>
              </font>
            </x14:dxf>
          </x14:cfRule>
          <xm:sqref>G41:G60 H41:O41 J42:O60</xm:sqref>
        </x14:conditionalFormatting>
      </x14:conditionalFormattings>
    </ext>
  </extLst>
</worksheet>
</file>

<file path=xl/worksheets/sheet3.xml><?xml version="1.0" encoding="utf-8"?>
<worksheet xmlns="http://schemas.openxmlformats.org/spreadsheetml/2006/main" xmlns:r="http://schemas.openxmlformats.org/officeDocument/2006/relationships">
  <sheetPr codeName="Feuil3">
    <tabColor theme="6" tint="-0.249977111117893"/>
    <pageSetUpPr fitToPage="1"/>
  </sheetPr>
  <dimension ref="B1:AG61"/>
  <sheetViews>
    <sheetView showGridLines="0" view="pageBreakPreview" topLeftCell="A4" zoomScale="55" zoomScaleNormal="55" zoomScaleSheetLayoutView="55" zoomScalePageLayoutView="55" workbookViewId="0">
      <selection activeCell="B6" sqref="B6"/>
    </sheetView>
  </sheetViews>
  <sheetFormatPr baseColWidth="10" defaultRowHeight="12.75" outlineLevelCol="1"/>
  <cols>
    <col min="1" max="1" width="2" style="50" customWidth="1"/>
    <col min="2" max="2" width="25.1640625" style="50" customWidth="1"/>
    <col min="3" max="3" width="112.5" style="50" customWidth="1"/>
    <col min="4" max="4" width="15.5" style="76" customWidth="1"/>
    <col min="5" max="6" width="16.6640625" style="76" customWidth="1"/>
    <col min="7" max="7" width="39.6640625" style="76" customWidth="1"/>
    <col min="8" max="9" width="16.6640625" style="76" customWidth="1"/>
    <col min="10" max="14" width="8.1640625" style="87" customWidth="1"/>
    <col min="15" max="15" width="2" style="50" customWidth="1"/>
    <col min="16" max="16" width="16.83203125" style="50" customWidth="1" outlineLevel="1"/>
    <col min="17" max="20" width="16.5" style="50" customWidth="1" outlineLevel="1"/>
    <col min="21" max="21" width="16.83203125" style="50" customWidth="1" outlineLevel="1"/>
    <col min="22" max="22" width="16.5" style="50" customWidth="1" outlineLevel="1"/>
    <col min="23" max="27" width="16.83203125" style="50" customWidth="1" outlineLevel="1"/>
    <col min="28" max="33" width="17.6640625" style="50" customWidth="1" outlineLevel="1"/>
    <col min="34" max="34" width="3.1640625" style="50" customWidth="1"/>
    <col min="35" max="16384" width="12" style="50"/>
  </cols>
  <sheetData>
    <row r="1" spans="2:33" ht="6" customHeight="1"/>
    <row r="2" spans="2:33" s="77" customFormat="1" ht="39" customHeight="1">
      <c r="B2" s="84" t="e">
        <f>"LISTE DES ACTIONS DE MAITRISE EN PLACE SUR LE PROCESSUS "&amp;#REF!</f>
        <v>#REF!</v>
      </c>
      <c r="C2" s="84"/>
      <c r="D2" s="84"/>
      <c r="E2" s="84"/>
      <c r="F2" s="84"/>
      <c r="G2" s="84"/>
      <c r="H2" s="84"/>
      <c r="I2" s="84"/>
      <c r="J2" s="89"/>
      <c r="K2" s="89"/>
      <c r="L2" s="89"/>
      <c r="M2" s="89"/>
      <c r="N2" s="89"/>
      <c r="O2" s="107"/>
      <c r="P2" s="107"/>
      <c r="Q2" s="107"/>
      <c r="R2" s="107"/>
      <c r="S2" s="107"/>
      <c r="T2" s="107"/>
      <c r="U2" s="107"/>
      <c r="V2" s="107"/>
      <c r="W2" s="107"/>
      <c r="X2" s="107"/>
      <c r="Y2" s="107"/>
      <c r="Z2" s="107"/>
      <c r="AA2" s="107"/>
      <c r="AB2" s="107"/>
      <c r="AC2" s="107"/>
      <c r="AD2" s="107"/>
      <c r="AE2" s="107"/>
      <c r="AF2" s="107"/>
      <c r="AG2" s="107"/>
    </row>
    <row r="3" spans="2:33" s="52" customFormat="1" ht="3.75" customHeight="1">
      <c r="D3" s="78"/>
      <c r="E3" s="78"/>
      <c r="F3" s="78"/>
      <c r="G3" s="78"/>
      <c r="H3" s="78"/>
      <c r="I3" s="78"/>
      <c r="J3" s="88"/>
      <c r="K3" s="88"/>
      <c r="L3" s="88"/>
      <c r="M3" s="88"/>
      <c r="N3" s="88"/>
    </row>
    <row r="4" spans="2:33" ht="14.25" customHeight="1"/>
    <row r="5" spans="2:33" ht="177" customHeight="1">
      <c r="B5" s="162" t="s">
        <v>50</v>
      </c>
      <c r="C5" s="162" t="s">
        <v>18</v>
      </c>
      <c r="D5" s="162" t="s">
        <v>34</v>
      </c>
      <c r="E5" s="163" t="s">
        <v>175</v>
      </c>
      <c r="F5" s="163" t="s">
        <v>179</v>
      </c>
      <c r="G5" s="163" t="s">
        <v>180</v>
      </c>
      <c r="H5" s="163" t="s">
        <v>181</v>
      </c>
      <c r="I5" s="163" t="s">
        <v>190</v>
      </c>
      <c r="J5" s="164" t="s">
        <v>27</v>
      </c>
      <c r="K5" s="165" t="s">
        <v>29</v>
      </c>
      <c r="L5" s="164" t="s">
        <v>23</v>
      </c>
      <c r="M5" s="164" t="s">
        <v>26</v>
      </c>
      <c r="N5" s="164" t="s">
        <v>24</v>
      </c>
      <c r="O5" s="138" t="s">
        <v>192</v>
      </c>
      <c r="P5" s="137" t="e">
        <f>#REF!</f>
        <v>#REF!</v>
      </c>
      <c r="Q5" s="137" t="e">
        <f>#REF!</f>
        <v>#REF!</v>
      </c>
      <c r="R5" s="137" t="e">
        <f>#REF!</f>
        <v>#REF!</v>
      </c>
      <c r="S5" s="137" t="e">
        <f>#REF!</f>
        <v>#REF!</v>
      </c>
      <c r="T5" s="137" t="e">
        <f>#REF!</f>
        <v>#REF!</v>
      </c>
      <c r="U5" s="137" t="e">
        <f>#REF!</f>
        <v>#REF!</v>
      </c>
      <c r="V5" s="137" t="e">
        <f>#REF!</f>
        <v>#REF!</v>
      </c>
      <c r="W5" s="137" t="e">
        <f>#REF!</f>
        <v>#REF!</v>
      </c>
      <c r="X5" s="137" t="e">
        <f>#REF!</f>
        <v>#REF!</v>
      </c>
      <c r="Y5" s="137" t="e">
        <f>#REF!</f>
        <v>#REF!</v>
      </c>
      <c r="Z5" s="137" t="e">
        <f>#REF!</f>
        <v>#REF!</v>
      </c>
      <c r="AA5" s="137" t="e">
        <f>#REF!</f>
        <v>#REF!</v>
      </c>
      <c r="AB5" s="137" t="e">
        <f>#REF!</f>
        <v>#REF!</v>
      </c>
      <c r="AC5" s="137" t="e">
        <f>#REF!</f>
        <v>#REF!</v>
      </c>
      <c r="AD5" s="137" t="e">
        <f>#REF!</f>
        <v>#REF!</v>
      </c>
      <c r="AE5" s="137" t="e">
        <f>#REF!</f>
        <v>#REF!</v>
      </c>
      <c r="AF5" s="137" t="e">
        <f>#REF!</f>
        <v>#REF!</v>
      </c>
      <c r="AG5" s="137" t="e">
        <f>#REF!</f>
        <v>#REF!</v>
      </c>
    </row>
    <row r="6" spans="2:33" ht="18" customHeight="1">
      <c r="B6" s="161" t="e">
        <f>#REF!&amp;"-AM"&amp;Listes!A2</f>
        <v>#REF!</v>
      </c>
      <c r="C6" s="85" t="str">
        <f>IF(IF(ISERROR(HLOOKUP(B6,#REF!,20,FALSE)),"-",HLOOKUP(B6,#REF!,20,FALSE))="","",IF(ISERROR(HLOOKUP(B6,#REF!,20,FALSE)),"-",HLOOKUP(B6,#REF!,20,FALSE)))</f>
        <v>-</v>
      </c>
      <c r="D6" s="86" t="str">
        <f>IF(IF(ISERROR(HLOOKUP(B6,#REF!,3,FALSE)),"-",HLOOKUP(B6,#REF!,3,FALSE))="","",IF(ISERROR(HLOOKUP(B6,#REF!,3,FALSE)),"-",HLOOKUP(B6,#REF!,3,FALSE)))</f>
        <v>-</v>
      </c>
      <c r="E6" s="157"/>
      <c r="F6" s="86" t="str">
        <f>IF(ISERROR(HLOOKUP($B6,#REF!,4,FALSE)),"-",IF(HLOOKUP($B6,#REF!,4,FALSE)="","",HLOOKUP($B6,#REF!,4,FALSE)))</f>
        <v>-</v>
      </c>
      <c r="G6" s="86" t="str">
        <f>IF(ISERROR(HLOOKUP($B6,#REF!,5,FALSE)),"-",IF(HLOOKUP($B6,#REF!,5,FALSE)="","",HLOOKUP($B6,#REF!,5,FALSE)))</f>
        <v>-</v>
      </c>
      <c r="H6" s="86" t="str">
        <f>IF(ISERROR(HLOOKUP($B6,#REF!,6,FALSE)),"-",IF(HLOOKUP($B6,#REF!,6,FALSE)="","",HLOOKUP($B6,#REF!,6,FALSE)))</f>
        <v>-</v>
      </c>
      <c r="I6" s="86" t="str">
        <f>IF(ISERROR(HLOOKUP($B7,#REF!,7,FALSE)),"-",IF(HLOOKUP($B7,#REF!,7,FALSE)="","",HLOOKUP($B7,#REF!,7,FALSE)))</f>
        <v>-</v>
      </c>
      <c r="J6" s="141" t="str">
        <f>IF(ISERROR(HLOOKUP($B6,#REF!,12,FALSE)),"-",IF(HLOOKUP($B6,#REF!,12,FALSE)="","",HLOOKUP($B6,#REF!,12,FALSE)))</f>
        <v>-</v>
      </c>
      <c r="K6" s="141" t="str">
        <f>IF(ISERROR(HLOOKUP($B6,#REF!,13,FALSE)),"-",IF(HLOOKUP($B6,#REF!,13,FALSE)="","",HLOOKUP($B6,#REF!,13,FALSE)))</f>
        <v>-</v>
      </c>
      <c r="L6" s="171" t="str">
        <f>IF(ISERROR(HLOOKUP($B6,#REF!,9,FALSE)),"-",IF(HLOOKUP($B6,#REF!,9,FALSE)="","",HLOOKUP($B6,#REF!,9,FALSE)))</f>
        <v>-</v>
      </c>
      <c r="M6" s="171" t="str">
        <f>IF(ISERROR(HLOOKUP($B6,#REF!,10,FALSE)),"-",IF(HLOOKUP($B6,#REF!,10,FALSE)="","",HLOOKUP($B6,#REF!,10,FALSE)))</f>
        <v>-</v>
      </c>
      <c r="N6" s="171" t="str">
        <f>IF(ISERROR(HLOOKUP($B6,#REF!,11,FALSE)),"-",IF(HLOOKUP($B6,#REF!,11,FALSE)="","",HLOOKUP($B6,#REF!,11,FALSE)))</f>
        <v>-</v>
      </c>
      <c r="P6" s="140" t="e">
        <f>IF(SUMPRODUCT((#REF!='Actions de maîtrise'!P$5)*(#REF!='Actions de maîtrise'!$C6)*(#REF!="X"))=0,"",IF(SUMPRODUCT((#REF!='Actions de maîtrise'!P$5)*(#REF!='Actions de maîtrise'!$C6)*(#REF!="X"))=1,"X","erreur"))</f>
        <v>#REF!</v>
      </c>
      <c r="Q6" s="140" t="e">
        <f>IF(SUMPRODUCT((#REF!='Actions de maîtrise'!Q$5)*(#REF!='Actions de maîtrise'!$C6)*(#REF!="X"))=0,"",IF(SUMPRODUCT((#REF!='Actions de maîtrise'!Q$5)*(#REF!='Actions de maîtrise'!$C6)*(#REF!="X"))=1,"X","erreur"))</f>
        <v>#REF!</v>
      </c>
      <c r="R6" s="140" t="e">
        <f>IF(SUMPRODUCT((#REF!='Actions de maîtrise'!R$5)*(#REF!='Actions de maîtrise'!$C6)*(#REF!="X"))=0,"",IF(SUMPRODUCT((#REF!='Actions de maîtrise'!R$5)*(#REF!='Actions de maîtrise'!$C6)*(#REF!="X"))=1,"X","erreur"))</f>
        <v>#REF!</v>
      </c>
      <c r="S6" s="140" t="e">
        <f>IF(SUMPRODUCT((#REF!='Actions de maîtrise'!S$5)*(#REF!='Actions de maîtrise'!$C6)*(#REF!="X"))=0,"",IF(SUMPRODUCT((#REF!='Actions de maîtrise'!S$5)*(#REF!='Actions de maîtrise'!$C6)*(#REF!="X"))=1,"X","erreur"))</f>
        <v>#REF!</v>
      </c>
      <c r="T6" s="140" t="e">
        <f>IF(SUMPRODUCT((#REF!='Actions de maîtrise'!T$5)*(#REF!='Actions de maîtrise'!$C6)*(#REF!="X"))=0,"",IF(SUMPRODUCT((#REF!='Actions de maîtrise'!T$5)*(#REF!='Actions de maîtrise'!$C6)*(#REF!="X"))=1,"X","erreur"))</f>
        <v>#REF!</v>
      </c>
      <c r="U6" s="140" t="e">
        <f>IF(SUMPRODUCT((#REF!='Actions de maîtrise'!U$5)*(#REF!='Actions de maîtrise'!$C6)*(#REF!="X"))=0,"",IF(SUMPRODUCT((#REF!='Actions de maîtrise'!U$5)*(#REF!='Actions de maîtrise'!$C6)*(#REF!="X"))=1,"X","erreur"))</f>
        <v>#REF!</v>
      </c>
      <c r="V6" s="140" t="e">
        <f>IF(SUMPRODUCT((#REF!='Actions de maîtrise'!V$5)*(#REF!='Actions de maîtrise'!$C6)*(#REF!="X"))=0,"",IF(SUMPRODUCT((#REF!='Actions de maîtrise'!V$5)*(#REF!='Actions de maîtrise'!$C6)*(#REF!="X"))=1,"X","erreur"))</f>
        <v>#REF!</v>
      </c>
      <c r="W6" s="140" t="e">
        <f>IF(SUMPRODUCT((#REF!='Actions de maîtrise'!W$5)*(#REF!='Actions de maîtrise'!$C6)*(#REF!="X"))=0,"",IF(SUMPRODUCT((#REF!='Actions de maîtrise'!W$5)*(#REF!='Actions de maîtrise'!$C6)*(#REF!="X"))=1,"X","erreur"))</f>
        <v>#REF!</v>
      </c>
      <c r="X6" s="140" t="e">
        <f>IF(SUMPRODUCT((#REF!='Actions de maîtrise'!X$5)*(#REF!='Actions de maîtrise'!$C6)*(#REF!="X"))=0,"",IF(SUMPRODUCT((#REF!='Actions de maîtrise'!X$5)*(#REF!='Actions de maîtrise'!$C6)*(#REF!="X"))=1,"X","erreur"))</f>
        <v>#REF!</v>
      </c>
      <c r="Y6" s="140" t="e">
        <f>IF(SUMPRODUCT((#REF!='Actions de maîtrise'!Y$5)*(#REF!='Actions de maîtrise'!$C6)*(#REF!="X"))=0,"",IF(SUMPRODUCT((#REF!='Actions de maîtrise'!Y$5)*(#REF!='Actions de maîtrise'!$C6)*(#REF!="X"))=1,"X","erreur"))</f>
        <v>#REF!</v>
      </c>
      <c r="Z6" s="140" t="e">
        <f>IF(SUMPRODUCT((#REF!='Actions de maîtrise'!Z$5)*(#REF!='Actions de maîtrise'!$C6)*(#REF!="X"))=0,"",IF(SUMPRODUCT((#REF!='Actions de maîtrise'!Z$5)*(#REF!='Actions de maîtrise'!$C6)*(#REF!="X"))=1,"X","erreur"))</f>
        <v>#REF!</v>
      </c>
      <c r="AA6" s="140" t="e">
        <f>IF(SUMPRODUCT((#REF!='Actions de maîtrise'!AA$5)*(#REF!='Actions de maîtrise'!$C6)*(#REF!="X"))=0,"",IF(SUMPRODUCT((#REF!='Actions de maîtrise'!AA$5)*(#REF!='Actions de maîtrise'!$C6)*(#REF!="X"))=1,"X","erreur"))</f>
        <v>#REF!</v>
      </c>
      <c r="AB6" s="140" t="e">
        <f>IF(SUMPRODUCT((#REF!='Actions de maîtrise'!AB$5)*(#REF!='Actions de maîtrise'!$C6)*(#REF!="X"))=0,"",IF(SUMPRODUCT((#REF!='Actions de maîtrise'!AB$5)*(#REF!='Actions de maîtrise'!$C6)*(#REF!="X"))=1,"X","erreur"))</f>
        <v>#REF!</v>
      </c>
      <c r="AC6" s="140" t="e">
        <f>IF(SUMPRODUCT((#REF!='Actions de maîtrise'!AC$5)*(#REF!='Actions de maîtrise'!$C6)*(#REF!="X"))=0,"",IF(SUMPRODUCT((#REF!='Actions de maîtrise'!AC$5)*(#REF!='Actions de maîtrise'!$C6)*(#REF!="X"))=1,"X","erreur"))</f>
        <v>#REF!</v>
      </c>
      <c r="AD6" s="140" t="e">
        <f>IF(SUMPRODUCT((#REF!='Actions de maîtrise'!AD$5)*(#REF!='Actions de maîtrise'!$C6)*(#REF!="X"))=0,"",IF(SUMPRODUCT((#REF!='Actions de maîtrise'!AD$5)*(#REF!='Actions de maîtrise'!$C6)*(#REF!="X"))=1,"X","erreur"))</f>
        <v>#REF!</v>
      </c>
      <c r="AE6" s="140" t="e">
        <f>IF(SUMPRODUCT((#REF!='Actions de maîtrise'!AE$5)*(#REF!='Actions de maîtrise'!$C6)*(#REF!="X"))=0,"",IF(SUMPRODUCT((#REF!='Actions de maîtrise'!AE$5)*(#REF!='Actions de maîtrise'!$C6)*(#REF!="X"))=1,"X","erreur"))</f>
        <v>#REF!</v>
      </c>
      <c r="AF6" s="140" t="e">
        <f>IF(SUMPRODUCT((#REF!='Actions de maîtrise'!AF$5)*(#REF!='Actions de maîtrise'!$C6)*(#REF!="X"))=0,"",IF(SUMPRODUCT((#REF!='Actions de maîtrise'!AF$5)*(#REF!='Actions de maîtrise'!$C6)*(#REF!="X"))=1,"X","erreur"))</f>
        <v>#REF!</v>
      </c>
      <c r="AG6" s="140" t="e">
        <f>IF(SUMPRODUCT((#REF!='Actions de maîtrise'!AG$5)*(#REF!='Actions de maîtrise'!$C6)*(#REF!="X"))=0,"",IF(SUMPRODUCT((#REF!='Actions de maîtrise'!AG$5)*(#REF!='Actions de maîtrise'!$C6)*(#REF!="X"))=1,"X","erreur"))</f>
        <v>#REF!</v>
      </c>
    </row>
    <row r="7" spans="2:33" ht="18.75" customHeight="1">
      <c r="B7" s="161" t="e">
        <f>#REF!&amp;"-AM"&amp;Listes!A3</f>
        <v>#REF!</v>
      </c>
      <c r="C7" s="85" t="str">
        <f>IF(IF(ISERROR(HLOOKUP(B7,#REF!,20,FALSE)),"-",HLOOKUP(B7,#REF!,20,FALSE))="","",IF(ISERROR(HLOOKUP(B7,#REF!,20,FALSE)),"-",HLOOKUP(B7,#REF!,20,FALSE)))</f>
        <v>-</v>
      </c>
      <c r="D7" s="86" t="str">
        <f>IF(IF(ISERROR(HLOOKUP(B7,#REF!,3,FALSE)),"-",HLOOKUP(B7,#REF!,3,FALSE))="","",IF(ISERROR(HLOOKUP(B7,#REF!,3,FALSE)),"-",HLOOKUP(B7,#REF!,3,FALSE)))</f>
        <v>-</v>
      </c>
      <c r="E7" s="157"/>
      <c r="F7" s="86" t="str">
        <f>IF(ISERROR(HLOOKUP($B7,#REF!,4,FALSE)),"-",IF(HLOOKUP($B7,#REF!,4,FALSE)="","",HLOOKUP($B7,#REF!,4,FALSE)))</f>
        <v>-</v>
      </c>
      <c r="G7" s="86" t="str">
        <f>IF(ISERROR(HLOOKUP($B7,#REF!,5,FALSE)),"-",IF(HLOOKUP($B7,#REF!,5,FALSE)="","",HLOOKUP($B7,#REF!,5,FALSE)))</f>
        <v>-</v>
      </c>
      <c r="H7" s="86" t="str">
        <f>IF(ISERROR(HLOOKUP($B7,#REF!,6,FALSE)),"-",IF(HLOOKUP($B7,#REF!,6,FALSE)="","",HLOOKUP($B7,#REF!,6,FALSE)))</f>
        <v>-</v>
      </c>
      <c r="I7" s="86" t="str">
        <f>IF(ISERROR(HLOOKUP($B8,#REF!,7,FALSE)),"-",IF(HLOOKUP($B8,#REF!,7,FALSE)="","",HLOOKUP($B8,#REF!,7,FALSE)))</f>
        <v>-</v>
      </c>
      <c r="J7" s="141" t="str">
        <f>IF(ISERROR(HLOOKUP($B7,#REF!,12,FALSE)),"-",IF(HLOOKUP($B7,#REF!,12,FALSE)="","",HLOOKUP($B7,#REF!,12,FALSE)))</f>
        <v>-</v>
      </c>
      <c r="K7" s="141" t="str">
        <f>IF(ISERROR(HLOOKUP($B7,#REF!,13,FALSE)),"-",IF(HLOOKUP($B7,#REF!,13,FALSE)="","",HLOOKUP($B7,#REF!,13,FALSE)))</f>
        <v>-</v>
      </c>
      <c r="L7" s="171" t="str">
        <f>IF(ISERROR(HLOOKUP($B7,#REF!,9,FALSE)),"-",IF(HLOOKUP($B7,#REF!,9,FALSE)="","",HLOOKUP($B7,#REF!,9,FALSE)))</f>
        <v>-</v>
      </c>
      <c r="M7" s="171" t="str">
        <f>IF(ISERROR(HLOOKUP($B7,#REF!,10,FALSE)),"-",IF(HLOOKUP($B7,#REF!,10,FALSE)="","",HLOOKUP($B7,#REF!,10,FALSE)))</f>
        <v>-</v>
      </c>
      <c r="N7" s="171" t="str">
        <f>IF(ISERROR(HLOOKUP($B7,#REF!,11,FALSE)),"-",IF(HLOOKUP($B7,#REF!,11,FALSE)="","",HLOOKUP($B7,#REF!,11,FALSE)))</f>
        <v>-</v>
      </c>
      <c r="P7" s="140" t="e">
        <f>IF(SUMPRODUCT((#REF!='Actions de maîtrise'!P$5)*(#REF!='Actions de maîtrise'!$C7)*(#REF!="X"))=0,"",IF(SUMPRODUCT((#REF!='Actions de maîtrise'!P$5)*(#REF!='Actions de maîtrise'!$C7)*(#REF!="X"))=1,"X","erreur"))</f>
        <v>#REF!</v>
      </c>
      <c r="Q7" s="140" t="e">
        <f>IF(SUMPRODUCT((#REF!='Actions de maîtrise'!Q$5)*(#REF!='Actions de maîtrise'!$C7)*(#REF!="X"))=0,"",IF(SUMPRODUCT((#REF!='Actions de maîtrise'!Q$5)*(#REF!='Actions de maîtrise'!$C7)*(#REF!="X"))=1,"X","erreur"))</f>
        <v>#REF!</v>
      </c>
      <c r="R7" s="140" t="e">
        <f>IF(SUMPRODUCT((#REF!='Actions de maîtrise'!R$5)*(#REF!='Actions de maîtrise'!$C7)*(#REF!="X"))=0,"",IF(SUMPRODUCT((#REF!='Actions de maîtrise'!R$5)*(#REF!='Actions de maîtrise'!$C7)*(#REF!="X"))=1,"X","erreur"))</f>
        <v>#REF!</v>
      </c>
      <c r="S7" s="140" t="e">
        <f>IF(SUMPRODUCT((#REF!='Actions de maîtrise'!S$5)*(#REF!='Actions de maîtrise'!$C7)*(#REF!="X"))=0,"",IF(SUMPRODUCT((#REF!='Actions de maîtrise'!S$5)*(#REF!='Actions de maîtrise'!$C7)*(#REF!="X"))=1,"X","erreur"))</f>
        <v>#REF!</v>
      </c>
      <c r="T7" s="140" t="e">
        <f>IF(SUMPRODUCT((#REF!='Actions de maîtrise'!T$5)*(#REF!='Actions de maîtrise'!$C7)*(#REF!="X"))=0,"",IF(SUMPRODUCT((#REF!='Actions de maîtrise'!T$5)*(#REF!='Actions de maîtrise'!$C7)*(#REF!="X"))=1,"X","erreur"))</f>
        <v>#REF!</v>
      </c>
      <c r="U7" s="140" t="e">
        <f>IF(SUMPRODUCT((#REF!='Actions de maîtrise'!U$5)*(#REF!='Actions de maîtrise'!$C7)*(#REF!="X"))=0,"",IF(SUMPRODUCT((#REF!='Actions de maîtrise'!U$5)*(#REF!='Actions de maîtrise'!$C7)*(#REF!="X"))=1,"X","erreur"))</f>
        <v>#REF!</v>
      </c>
      <c r="V7" s="140" t="e">
        <f>IF(SUMPRODUCT((#REF!='Actions de maîtrise'!V$5)*(#REF!='Actions de maîtrise'!$C7)*(#REF!="X"))=0,"",IF(SUMPRODUCT((#REF!='Actions de maîtrise'!V$5)*(#REF!='Actions de maîtrise'!$C7)*(#REF!="X"))=1,"X","erreur"))</f>
        <v>#REF!</v>
      </c>
      <c r="W7" s="140" t="e">
        <f>IF(SUMPRODUCT((#REF!='Actions de maîtrise'!W$5)*(#REF!='Actions de maîtrise'!$C7)*(#REF!="X"))=0,"",IF(SUMPRODUCT((#REF!='Actions de maîtrise'!W$5)*(#REF!='Actions de maîtrise'!$C7)*(#REF!="X"))=1,"X","erreur"))</f>
        <v>#REF!</v>
      </c>
      <c r="X7" s="140" t="e">
        <f>IF(SUMPRODUCT((#REF!='Actions de maîtrise'!X$5)*(#REF!='Actions de maîtrise'!$C7)*(#REF!="X"))=0,"",IF(SUMPRODUCT((#REF!='Actions de maîtrise'!X$5)*(#REF!='Actions de maîtrise'!$C7)*(#REF!="X"))=1,"X","erreur"))</f>
        <v>#REF!</v>
      </c>
      <c r="Y7" s="140" t="e">
        <f>IF(SUMPRODUCT((#REF!='Actions de maîtrise'!Y$5)*(#REF!='Actions de maîtrise'!$C7)*(#REF!="X"))=0,"",IF(SUMPRODUCT((#REF!='Actions de maîtrise'!Y$5)*(#REF!='Actions de maîtrise'!$C7)*(#REF!="X"))=1,"X","erreur"))</f>
        <v>#REF!</v>
      </c>
      <c r="Z7" s="140" t="e">
        <f>IF(SUMPRODUCT((#REF!='Actions de maîtrise'!Z$5)*(#REF!='Actions de maîtrise'!$C7)*(#REF!="X"))=0,"",IF(SUMPRODUCT((#REF!='Actions de maîtrise'!Z$5)*(#REF!='Actions de maîtrise'!$C7)*(#REF!="X"))=1,"X","erreur"))</f>
        <v>#REF!</v>
      </c>
      <c r="AA7" s="140" t="e">
        <f>IF(SUMPRODUCT((#REF!='Actions de maîtrise'!AA$5)*(#REF!='Actions de maîtrise'!$C7)*(#REF!="X"))=0,"",IF(SUMPRODUCT((#REF!='Actions de maîtrise'!AA$5)*(#REF!='Actions de maîtrise'!$C7)*(#REF!="X"))=1,"X","erreur"))</f>
        <v>#REF!</v>
      </c>
      <c r="AB7" s="140" t="e">
        <f>IF(SUMPRODUCT((#REF!='Actions de maîtrise'!AB$5)*(#REF!='Actions de maîtrise'!$C7)*(#REF!="X"))=0,"",IF(SUMPRODUCT((#REF!='Actions de maîtrise'!AB$5)*(#REF!='Actions de maîtrise'!$C7)*(#REF!="X"))=1,"X","erreur"))</f>
        <v>#REF!</v>
      </c>
      <c r="AC7" s="140" t="e">
        <f>IF(SUMPRODUCT((#REF!='Actions de maîtrise'!AC$5)*(#REF!='Actions de maîtrise'!$C7)*(#REF!="X"))=0,"",IF(SUMPRODUCT((#REF!='Actions de maîtrise'!AC$5)*(#REF!='Actions de maîtrise'!$C7)*(#REF!="X"))=1,"X","erreur"))</f>
        <v>#REF!</v>
      </c>
      <c r="AD7" s="140" t="e">
        <f>IF(SUMPRODUCT((#REF!='Actions de maîtrise'!AD$5)*(#REF!='Actions de maîtrise'!$C7)*(#REF!="X"))=0,"",IF(SUMPRODUCT((#REF!='Actions de maîtrise'!AD$5)*(#REF!='Actions de maîtrise'!$C7)*(#REF!="X"))=1,"X","erreur"))</f>
        <v>#REF!</v>
      </c>
      <c r="AE7" s="140" t="e">
        <f>IF(SUMPRODUCT((#REF!='Actions de maîtrise'!AE$5)*(#REF!='Actions de maîtrise'!$C7)*(#REF!="X"))=0,"",IF(SUMPRODUCT((#REF!='Actions de maîtrise'!AE$5)*(#REF!='Actions de maîtrise'!$C7)*(#REF!="X"))=1,"X","erreur"))</f>
        <v>#REF!</v>
      </c>
      <c r="AF7" s="140" t="e">
        <f>IF(SUMPRODUCT((#REF!='Actions de maîtrise'!AF$5)*(#REF!='Actions de maîtrise'!$C7)*(#REF!="X"))=0,"",IF(SUMPRODUCT((#REF!='Actions de maîtrise'!AF$5)*(#REF!='Actions de maîtrise'!$C7)*(#REF!="X"))=1,"X","erreur"))</f>
        <v>#REF!</v>
      </c>
      <c r="AG7" s="140" t="e">
        <f>IF(SUMPRODUCT((#REF!='Actions de maîtrise'!AG$5)*(#REF!='Actions de maîtrise'!$C7)*(#REF!="X"))=0,"",IF(SUMPRODUCT((#REF!='Actions de maîtrise'!AG$5)*(#REF!='Actions de maîtrise'!$C7)*(#REF!="X"))=1,"X","erreur"))</f>
        <v>#REF!</v>
      </c>
    </row>
    <row r="8" spans="2:33" ht="16.5" customHeight="1">
      <c r="B8" s="161" t="e">
        <f>#REF!&amp;"-AM"&amp;Listes!A4</f>
        <v>#REF!</v>
      </c>
      <c r="C8" s="85" t="str">
        <f>IF(IF(ISERROR(HLOOKUP(B8,#REF!,20,FALSE)),"-",HLOOKUP(B8,#REF!,20,FALSE))="","",IF(ISERROR(HLOOKUP(B8,#REF!,20,FALSE)),"-",HLOOKUP(B8,#REF!,20,FALSE)))</f>
        <v>-</v>
      </c>
      <c r="D8" s="86" t="str">
        <f>IF(IF(ISERROR(HLOOKUP(B8,#REF!,3,FALSE)),"-",HLOOKUP(B8,#REF!,3,FALSE))="","",IF(ISERROR(HLOOKUP(B8,#REF!,3,FALSE)),"-",HLOOKUP(B8,#REF!,3,FALSE)))</f>
        <v>-</v>
      </c>
      <c r="E8" s="157"/>
      <c r="F8" s="86" t="str">
        <f>IF(ISERROR(HLOOKUP($B8,#REF!,4,FALSE)),"-",IF(HLOOKUP($B8,#REF!,4,FALSE)="","",HLOOKUP($B8,#REF!,4,FALSE)))</f>
        <v>-</v>
      </c>
      <c r="G8" s="86" t="str">
        <f>IF(ISERROR(HLOOKUP($B8,#REF!,5,FALSE)),"-",IF(HLOOKUP($B8,#REF!,5,FALSE)="","",HLOOKUP($B8,#REF!,5,FALSE)))</f>
        <v>-</v>
      </c>
      <c r="H8" s="86" t="str">
        <f>IF(ISERROR(HLOOKUP($B8,#REF!,6,FALSE)),"-",IF(HLOOKUP($B8,#REF!,6,FALSE)="","",HLOOKUP($B8,#REF!,6,FALSE)))</f>
        <v>-</v>
      </c>
      <c r="I8" s="86" t="str">
        <f>IF(ISERROR(HLOOKUP($B9,#REF!,7,FALSE)),"-",IF(HLOOKUP($B9,#REF!,7,FALSE)="","",HLOOKUP($B9,#REF!,7,FALSE)))</f>
        <v>-</v>
      </c>
      <c r="J8" s="141" t="str">
        <f>IF(ISERROR(HLOOKUP($B8,#REF!,12,FALSE)),"-",IF(HLOOKUP($B8,#REF!,12,FALSE)="","",HLOOKUP($B8,#REF!,12,FALSE)))</f>
        <v>-</v>
      </c>
      <c r="K8" s="141" t="str">
        <f>IF(ISERROR(HLOOKUP($B8,#REF!,13,FALSE)),"-",IF(HLOOKUP($B8,#REF!,13,FALSE)="","",HLOOKUP($B8,#REF!,13,FALSE)))</f>
        <v>-</v>
      </c>
      <c r="L8" s="171" t="str">
        <f>IF(ISERROR(HLOOKUP($B8,#REF!,9,FALSE)),"-",IF(HLOOKUP($B8,#REF!,9,FALSE)="","",HLOOKUP($B8,#REF!,9,FALSE)))</f>
        <v>-</v>
      </c>
      <c r="M8" s="171" t="str">
        <f>IF(ISERROR(HLOOKUP($B8,#REF!,10,FALSE)),"-",IF(HLOOKUP($B8,#REF!,10,FALSE)="","",HLOOKUP($B8,#REF!,10,FALSE)))</f>
        <v>-</v>
      </c>
      <c r="N8" s="171" t="str">
        <f>IF(ISERROR(HLOOKUP($B8,#REF!,11,FALSE)),"-",IF(HLOOKUP($B8,#REF!,11,FALSE)="","",HLOOKUP($B8,#REF!,11,FALSE)))</f>
        <v>-</v>
      </c>
      <c r="P8" s="140" t="e">
        <f>IF(SUMPRODUCT((#REF!='Actions de maîtrise'!P$5)*(#REF!='Actions de maîtrise'!$C8)*(#REF!="X"))=0,"",IF(SUMPRODUCT((#REF!='Actions de maîtrise'!P$5)*(#REF!='Actions de maîtrise'!$C8)*(#REF!="X"))=1,"X","erreur"))</f>
        <v>#REF!</v>
      </c>
      <c r="Q8" s="140" t="e">
        <f>IF(SUMPRODUCT((#REF!='Actions de maîtrise'!Q$5)*(#REF!='Actions de maîtrise'!$C8)*(#REF!="X"))=0,"",IF(SUMPRODUCT((#REF!='Actions de maîtrise'!Q$5)*(#REF!='Actions de maîtrise'!$C8)*(#REF!="X"))=1,"X","erreur"))</f>
        <v>#REF!</v>
      </c>
      <c r="R8" s="140" t="e">
        <f>IF(SUMPRODUCT((#REF!='Actions de maîtrise'!R$5)*(#REF!='Actions de maîtrise'!$C8)*(#REF!="X"))=0,"",IF(SUMPRODUCT((#REF!='Actions de maîtrise'!R$5)*(#REF!='Actions de maîtrise'!$C8)*(#REF!="X"))=1,"X","erreur"))</f>
        <v>#REF!</v>
      </c>
      <c r="S8" s="140" t="e">
        <f>IF(SUMPRODUCT((#REF!='Actions de maîtrise'!S$5)*(#REF!='Actions de maîtrise'!$C8)*(#REF!="X"))=0,"",IF(SUMPRODUCT((#REF!='Actions de maîtrise'!S$5)*(#REF!='Actions de maîtrise'!$C8)*(#REF!="X"))=1,"X","erreur"))</f>
        <v>#REF!</v>
      </c>
      <c r="T8" s="140" t="e">
        <f>IF(SUMPRODUCT((#REF!='Actions de maîtrise'!T$5)*(#REF!='Actions de maîtrise'!$C8)*(#REF!="X"))=0,"",IF(SUMPRODUCT((#REF!='Actions de maîtrise'!T$5)*(#REF!='Actions de maîtrise'!$C8)*(#REF!="X"))=1,"X","erreur"))</f>
        <v>#REF!</v>
      </c>
      <c r="U8" s="140" t="e">
        <f>IF(SUMPRODUCT((#REF!='Actions de maîtrise'!U$5)*(#REF!='Actions de maîtrise'!$C8)*(#REF!="X"))=0,"",IF(SUMPRODUCT((#REF!='Actions de maîtrise'!U$5)*(#REF!='Actions de maîtrise'!$C8)*(#REF!="X"))=1,"X","erreur"))</f>
        <v>#REF!</v>
      </c>
      <c r="V8" s="140" t="e">
        <f>IF(SUMPRODUCT((#REF!='Actions de maîtrise'!V$5)*(#REF!='Actions de maîtrise'!$C8)*(#REF!="X"))=0,"",IF(SUMPRODUCT((#REF!='Actions de maîtrise'!V$5)*(#REF!='Actions de maîtrise'!$C8)*(#REF!="X"))=1,"X","erreur"))</f>
        <v>#REF!</v>
      </c>
      <c r="W8" s="140" t="e">
        <f>IF(SUMPRODUCT((#REF!='Actions de maîtrise'!W$5)*(#REF!='Actions de maîtrise'!$C8)*(#REF!="X"))=0,"",IF(SUMPRODUCT((#REF!='Actions de maîtrise'!W$5)*(#REF!='Actions de maîtrise'!$C8)*(#REF!="X"))=1,"X","erreur"))</f>
        <v>#REF!</v>
      </c>
      <c r="X8" s="140" t="e">
        <f>IF(SUMPRODUCT((#REF!='Actions de maîtrise'!X$5)*(#REF!='Actions de maîtrise'!$C8)*(#REF!="X"))=0,"",IF(SUMPRODUCT((#REF!='Actions de maîtrise'!X$5)*(#REF!='Actions de maîtrise'!$C8)*(#REF!="X"))=1,"X","erreur"))</f>
        <v>#REF!</v>
      </c>
      <c r="Y8" s="140" t="e">
        <f>IF(SUMPRODUCT((#REF!='Actions de maîtrise'!Y$5)*(#REF!='Actions de maîtrise'!$C8)*(#REF!="X"))=0,"",IF(SUMPRODUCT((#REF!='Actions de maîtrise'!Y$5)*(#REF!='Actions de maîtrise'!$C8)*(#REF!="X"))=1,"X","erreur"))</f>
        <v>#REF!</v>
      </c>
      <c r="Z8" s="140" t="e">
        <f>IF(SUMPRODUCT((#REF!='Actions de maîtrise'!Z$5)*(#REF!='Actions de maîtrise'!$C8)*(#REF!="X"))=0,"",IF(SUMPRODUCT((#REF!='Actions de maîtrise'!Z$5)*(#REF!='Actions de maîtrise'!$C8)*(#REF!="X"))=1,"X","erreur"))</f>
        <v>#REF!</v>
      </c>
      <c r="AA8" s="140" t="e">
        <f>IF(SUMPRODUCT((#REF!='Actions de maîtrise'!AA$5)*(#REF!='Actions de maîtrise'!$C8)*(#REF!="X"))=0,"",IF(SUMPRODUCT((#REF!='Actions de maîtrise'!AA$5)*(#REF!='Actions de maîtrise'!$C8)*(#REF!="X"))=1,"X","erreur"))</f>
        <v>#REF!</v>
      </c>
      <c r="AB8" s="140" t="e">
        <f>IF(SUMPRODUCT((#REF!='Actions de maîtrise'!AB$5)*(#REF!='Actions de maîtrise'!$C8)*(#REF!="X"))=0,"",IF(SUMPRODUCT((#REF!='Actions de maîtrise'!AB$5)*(#REF!='Actions de maîtrise'!$C8)*(#REF!="X"))=1,"X","erreur"))</f>
        <v>#REF!</v>
      </c>
      <c r="AC8" s="140" t="e">
        <f>IF(SUMPRODUCT((#REF!='Actions de maîtrise'!AC$5)*(#REF!='Actions de maîtrise'!$C8)*(#REF!="X"))=0,"",IF(SUMPRODUCT((#REF!='Actions de maîtrise'!AC$5)*(#REF!='Actions de maîtrise'!$C8)*(#REF!="X"))=1,"X","erreur"))</f>
        <v>#REF!</v>
      </c>
      <c r="AD8" s="140" t="e">
        <f>IF(SUMPRODUCT((#REF!='Actions de maîtrise'!AD$5)*(#REF!='Actions de maîtrise'!$C8)*(#REF!="X"))=0,"",IF(SUMPRODUCT((#REF!='Actions de maîtrise'!AD$5)*(#REF!='Actions de maîtrise'!$C8)*(#REF!="X"))=1,"X","erreur"))</f>
        <v>#REF!</v>
      </c>
      <c r="AE8" s="140" t="e">
        <f>IF(SUMPRODUCT((#REF!='Actions de maîtrise'!AE$5)*(#REF!='Actions de maîtrise'!$C8)*(#REF!="X"))=0,"",IF(SUMPRODUCT((#REF!='Actions de maîtrise'!AE$5)*(#REF!='Actions de maîtrise'!$C8)*(#REF!="X"))=1,"X","erreur"))</f>
        <v>#REF!</v>
      </c>
      <c r="AF8" s="140" t="e">
        <f>IF(SUMPRODUCT((#REF!='Actions de maîtrise'!AF$5)*(#REF!='Actions de maîtrise'!$C8)*(#REF!="X"))=0,"",IF(SUMPRODUCT((#REF!='Actions de maîtrise'!AF$5)*(#REF!='Actions de maîtrise'!$C8)*(#REF!="X"))=1,"X","erreur"))</f>
        <v>#REF!</v>
      </c>
      <c r="AG8" s="140" t="e">
        <f>IF(SUMPRODUCT((#REF!='Actions de maîtrise'!AG$5)*(#REF!='Actions de maîtrise'!$C8)*(#REF!="X"))=0,"",IF(SUMPRODUCT((#REF!='Actions de maîtrise'!AG$5)*(#REF!='Actions de maîtrise'!$C8)*(#REF!="X"))=1,"X","erreur"))</f>
        <v>#REF!</v>
      </c>
    </row>
    <row r="9" spans="2:33" ht="18" customHeight="1">
      <c r="B9" s="161" t="e">
        <f>#REF!&amp;"-AM"&amp;Listes!A5</f>
        <v>#REF!</v>
      </c>
      <c r="C9" s="85" t="str">
        <f>IF(IF(ISERROR(HLOOKUP(B9,#REF!,20,FALSE)),"-",HLOOKUP(B9,#REF!,20,FALSE))="","",IF(ISERROR(HLOOKUP(B9,#REF!,20,FALSE)),"-",HLOOKUP(B9,#REF!,20,FALSE)))</f>
        <v>-</v>
      </c>
      <c r="D9" s="86" t="str">
        <f>IF(IF(ISERROR(HLOOKUP(B9,#REF!,3,FALSE)),"-",HLOOKUP(B9,#REF!,3,FALSE))="","",IF(ISERROR(HLOOKUP(B9,#REF!,3,FALSE)),"-",HLOOKUP(B9,#REF!,3,FALSE)))</f>
        <v>-</v>
      </c>
      <c r="E9" s="157"/>
      <c r="F9" s="86" t="str">
        <f>IF(ISERROR(HLOOKUP($B9,#REF!,4,FALSE)),"-",IF(HLOOKUP($B9,#REF!,4,FALSE)="","",HLOOKUP($B9,#REF!,4,FALSE)))</f>
        <v>-</v>
      </c>
      <c r="G9" s="86" t="str">
        <f>IF(ISERROR(HLOOKUP($B9,#REF!,5,FALSE)),"-",IF(HLOOKUP($B9,#REF!,5,FALSE)="","",HLOOKUP($B9,#REF!,5,FALSE)))</f>
        <v>-</v>
      </c>
      <c r="H9" s="86" t="str">
        <f>IF(ISERROR(HLOOKUP($B9,#REF!,6,FALSE)),"-",IF(HLOOKUP($B9,#REF!,6,FALSE)="","",HLOOKUP($B9,#REF!,6,FALSE)))</f>
        <v>-</v>
      </c>
      <c r="I9" s="86" t="str">
        <f>IF(ISERROR(HLOOKUP($B10,#REF!,7,FALSE)),"-",IF(HLOOKUP($B10,#REF!,7,FALSE)="","",HLOOKUP($B10,#REF!,7,FALSE)))</f>
        <v>-</v>
      </c>
      <c r="J9" s="141" t="str">
        <f>IF(ISERROR(HLOOKUP($B9,#REF!,12,FALSE)),"-",IF(HLOOKUP($B9,#REF!,12,FALSE)="","",HLOOKUP($B9,#REF!,12,FALSE)))</f>
        <v>-</v>
      </c>
      <c r="K9" s="141" t="str">
        <f>IF(ISERROR(HLOOKUP($B9,#REF!,13,FALSE)),"-",IF(HLOOKUP($B9,#REF!,13,FALSE)="","",HLOOKUP($B9,#REF!,13,FALSE)))</f>
        <v>-</v>
      </c>
      <c r="L9" s="171" t="str">
        <f>IF(ISERROR(HLOOKUP($B9,#REF!,9,FALSE)),"-",IF(HLOOKUP($B9,#REF!,9,FALSE)="","",HLOOKUP($B9,#REF!,9,FALSE)))</f>
        <v>-</v>
      </c>
      <c r="M9" s="171" t="str">
        <f>IF(ISERROR(HLOOKUP($B9,#REF!,10,FALSE)),"-",IF(HLOOKUP($B9,#REF!,10,FALSE)="","",HLOOKUP($B9,#REF!,10,FALSE)))</f>
        <v>-</v>
      </c>
      <c r="N9" s="171" t="str">
        <f>IF(ISERROR(HLOOKUP($B9,#REF!,11,FALSE)),"-",IF(HLOOKUP($B9,#REF!,11,FALSE)="","",HLOOKUP($B9,#REF!,11,FALSE)))</f>
        <v>-</v>
      </c>
      <c r="P9" s="140" t="e">
        <f>IF(SUMPRODUCT((#REF!='Actions de maîtrise'!P$5)*(#REF!='Actions de maîtrise'!$C9)*(#REF!="X"))=0,"",IF(SUMPRODUCT((#REF!='Actions de maîtrise'!P$5)*(#REF!='Actions de maîtrise'!$C9)*(#REF!="X"))=1,"X","erreur"))</f>
        <v>#REF!</v>
      </c>
      <c r="Q9" s="140" t="e">
        <f>IF(SUMPRODUCT((#REF!='Actions de maîtrise'!Q$5)*(#REF!='Actions de maîtrise'!$C9)*(#REF!="X"))=0,"",IF(SUMPRODUCT((#REF!='Actions de maîtrise'!Q$5)*(#REF!='Actions de maîtrise'!$C9)*(#REF!="X"))=1,"X","erreur"))</f>
        <v>#REF!</v>
      </c>
      <c r="R9" s="140" t="e">
        <f>IF(SUMPRODUCT((#REF!='Actions de maîtrise'!R$5)*(#REF!='Actions de maîtrise'!$C9)*(#REF!="X"))=0,"",IF(SUMPRODUCT((#REF!='Actions de maîtrise'!R$5)*(#REF!='Actions de maîtrise'!$C9)*(#REF!="X"))=1,"X","erreur"))</f>
        <v>#REF!</v>
      </c>
      <c r="S9" s="140" t="e">
        <f>IF(SUMPRODUCT((#REF!='Actions de maîtrise'!S$5)*(#REF!='Actions de maîtrise'!$C9)*(#REF!="X"))=0,"",IF(SUMPRODUCT((#REF!='Actions de maîtrise'!S$5)*(#REF!='Actions de maîtrise'!$C9)*(#REF!="X"))=1,"X","erreur"))</f>
        <v>#REF!</v>
      </c>
      <c r="T9" s="140" t="e">
        <f>IF(SUMPRODUCT((#REF!='Actions de maîtrise'!T$5)*(#REF!='Actions de maîtrise'!$C9)*(#REF!="X"))=0,"",IF(SUMPRODUCT((#REF!='Actions de maîtrise'!T$5)*(#REF!='Actions de maîtrise'!$C9)*(#REF!="X"))=1,"X","erreur"))</f>
        <v>#REF!</v>
      </c>
      <c r="U9" s="140" t="e">
        <f>IF(SUMPRODUCT((#REF!='Actions de maîtrise'!U$5)*(#REF!='Actions de maîtrise'!$C9)*(#REF!="X"))=0,"",IF(SUMPRODUCT((#REF!='Actions de maîtrise'!U$5)*(#REF!='Actions de maîtrise'!$C9)*(#REF!="X"))=1,"X","erreur"))</f>
        <v>#REF!</v>
      </c>
      <c r="V9" s="140" t="e">
        <f>IF(SUMPRODUCT((#REF!='Actions de maîtrise'!V$5)*(#REF!='Actions de maîtrise'!$C9)*(#REF!="X"))=0,"",IF(SUMPRODUCT((#REF!='Actions de maîtrise'!V$5)*(#REF!='Actions de maîtrise'!$C9)*(#REF!="X"))=1,"X","erreur"))</f>
        <v>#REF!</v>
      </c>
      <c r="W9" s="140" t="e">
        <f>IF(SUMPRODUCT((#REF!='Actions de maîtrise'!W$5)*(#REF!='Actions de maîtrise'!$C9)*(#REF!="X"))=0,"",IF(SUMPRODUCT((#REF!='Actions de maîtrise'!W$5)*(#REF!='Actions de maîtrise'!$C9)*(#REF!="X"))=1,"X","erreur"))</f>
        <v>#REF!</v>
      </c>
      <c r="X9" s="140" t="e">
        <f>IF(SUMPRODUCT((#REF!='Actions de maîtrise'!X$5)*(#REF!='Actions de maîtrise'!$C9)*(#REF!="X"))=0,"",IF(SUMPRODUCT((#REF!='Actions de maîtrise'!X$5)*(#REF!='Actions de maîtrise'!$C9)*(#REF!="X"))=1,"X","erreur"))</f>
        <v>#REF!</v>
      </c>
      <c r="Y9" s="140" t="e">
        <f>IF(SUMPRODUCT((#REF!='Actions de maîtrise'!Y$5)*(#REF!='Actions de maîtrise'!$C9)*(#REF!="X"))=0,"",IF(SUMPRODUCT((#REF!='Actions de maîtrise'!Y$5)*(#REF!='Actions de maîtrise'!$C9)*(#REF!="X"))=1,"X","erreur"))</f>
        <v>#REF!</v>
      </c>
      <c r="Z9" s="140" t="e">
        <f>IF(SUMPRODUCT((#REF!='Actions de maîtrise'!Z$5)*(#REF!='Actions de maîtrise'!$C9)*(#REF!="X"))=0,"",IF(SUMPRODUCT((#REF!='Actions de maîtrise'!Z$5)*(#REF!='Actions de maîtrise'!$C9)*(#REF!="X"))=1,"X","erreur"))</f>
        <v>#REF!</v>
      </c>
      <c r="AA9" s="140" t="e">
        <f>IF(SUMPRODUCT((#REF!='Actions de maîtrise'!AA$5)*(#REF!='Actions de maîtrise'!$C9)*(#REF!="X"))=0,"",IF(SUMPRODUCT((#REF!='Actions de maîtrise'!AA$5)*(#REF!='Actions de maîtrise'!$C9)*(#REF!="X"))=1,"X","erreur"))</f>
        <v>#REF!</v>
      </c>
      <c r="AB9" s="140" t="e">
        <f>IF(SUMPRODUCT((#REF!='Actions de maîtrise'!AB$5)*(#REF!='Actions de maîtrise'!$C9)*(#REF!="X"))=0,"",IF(SUMPRODUCT((#REF!='Actions de maîtrise'!AB$5)*(#REF!='Actions de maîtrise'!$C9)*(#REF!="X"))=1,"X","erreur"))</f>
        <v>#REF!</v>
      </c>
      <c r="AC9" s="140" t="e">
        <f>IF(SUMPRODUCT((#REF!='Actions de maîtrise'!AC$5)*(#REF!='Actions de maîtrise'!$C9)*(#REF!="X"))=0,"",IF(SUMPRODUCT((#REF!='Actions de maîtrise'!AC$5)*(#REF!='Actions de maîtrise'!$C9)*(#REF!="X"))=1,"X","erreur"))</f>
        <v>#REF!</v>
      </c>
      <c r="AD9" s="140" t="e">
        <f>IF(SUMPRODUCT((#REF!='Actions de maîtrise'!AD$5)*(#REF!='Actions de maîtrise'!$C9)*(#REF!="X"))=0,"",IF(SUMPRODUCT((#REF!='Actions de maîtrise'!AD$5)*(#REF!='Actions de maîtrise'!$C9)*(#REF!="X"))=1,"X","erreur"))</f>
        <v>#REF!</v>
      </c>
      <c r="AE9" s="140" t="e">
        <f>IF(SUMPRODUCT((#REF!='Actions de maîtrise'!AE$5)*(#REF!='Actions de maîtrise'!$C9)*(#REF!="X"))=0,"",IF(SUMPRODUCT((#REF!='Actions de maîtrise'!AE$5)*(#REF!='Actions de maîtrise'!$C9)*(#REF!="X"))=1,"X","erreur"))</f>
        <v>#REF!</v>
      </c>
      <c r="AF9" s="140" t="e">
        <f>IF(SUMPRODUCT((#REF!='Actions de maîtrise'!AF$5)*(#REF!='Actions de maîtrise'!$C9)*(#REF!="X"))=0,"",IF(SUMPRODUCT((#REF!='Actions de maîtrise'!AF$5)*(#REF!='Actions de maîtrise'!$C9)*(#REF!="X"))=1,"X","erreur"))</f>
        <v>#REF!</v>
      </c>
      <c r="AG9" s="140" t="e">
        <f>IF(SUMPRODUCT((#REF!='Actions de maîtrise'!AG$5)*(#REF!='Actions de maîtrise'!$C9)*(#REF!="X"))=0,"",IF(SUMPRODUCT((#REF!='Actions de maîtrise'!AG$5)*(#REF!='Actions de maîtrise'!$C9)*(#REF!="X"))=1,"X","erreur"))</f>
        <v>#REF!</v>
      </c>
    </row>
    <row r="10" spans="2:33" ht="18" customHeight="1">
      <c r="B10" s="161" t="e">
        <f>#REF!&amp;"-AM"&amp;Listes!A6</f>
        <v>#REF!</v>
      </c>
      <c r="C10" s="85" t="str">
        <f>IF(IF(ISERROR(HLOOKUP(B10,#REF!,20,FALSE)),"-",HLOOKUP(B10,#REF!,20,FALSE))="","",IF(ISERROR(HLOOKUP(B10,#REF!,20,FALSE)),"-",HLOOKUP(B10,#REF!,20,FALSE)))</f>
        <v>-</v>
      </c>
      <c r="D10" s="86" t="str">
        <f>IF(IF(ISERROR(HLOOKUP(B10,#REF!,3,FALSE)),"-",HLOOKUP(B10,#REF!,3,FALSE))="","",IF(ISERROR(HLOOKUP(B10,#REF!,3,FALSE)),"-",HLOOKUP(B10,#REF!,3,FALSE)))</f>
        <v>-</v>
      </c>
      <c r="E10" s="157"/>
      <c r="F10" s="86" t="str">
        <f>IF(ISERROR(HLOOKUP($B10,#REF!,4,FALSE)),"-",IF(HLOOKUP($B10,#REF!,4,FALSE)="","",HLOOKUP($B10,#REF!,4,FALSE)))</f>
        <v>-</v>
      </c>
      <c r="G10" s="86" t="str">
        <f>IF(ISERROR(HLOOKUP($B10,#REF!,5,FALSE)),"-",IF(HLOOKUP($B10,#REF!,5,FALSE)="","",HLOOKUP($B10,#REF!,5,FALSE)))</f>
        <v>-</v>
      </c>
      <c r="H10" s="86" t="str">
        <f>IF(ISERROR(HLOOKUP($B10,#REF!,6,FALSE)),"-",IF(HLOOKUP($B10,#REF!,6,FALSE)="","",HLOOKUP($B10,#REF!,6,FALSE)))</f>
        <v>-</v>
      </c>
      <c r="I10" s="86" t="str">
        <f>IF(ISERROR(HLOOKUP($B11,#REF!,7,FALSE)),"-",IF(HLOOKUP($B11,#REF!,7,FALSE)="","",HLOOKUP($B11,#REF!,7,FALSE)))</f>
        <v>-</v>
      </c>
      <c r="J10" s="141" t="str">
        <f>IF(ISERROR(HLOOKUP($B10,#REF!,12,FALSE)),"-",IF(HLOOKUP($B10,#REF!,12,FALSE)="","",HLOOKUP($B10,#REF!,12,FALSE)))</f>
        <v>-</v>
      </c>
      <c r="K10" s="141" t="str">
        <f>IF(ISERROR(HLOOKUP($B10,#REF!,13,FALSE)),"-",IF(HLOOKUP($B10,#REF!,13,FALSE)="","",HLOOKUP($B10,#REF!,13,FALSE)))</f>
        <v>-</v>
      </c>
      <c r="L10" s="171" t="str">
        <f>IF(ISERROR(HLOOKUP($B10,#REF!,9,FALSE)),"-",IF(HLOOKUP($B10,#REF!,9,FALSE)="","",HLOOKUP($B10,#REF!,9,FALSE)))</f>
        <v>-</v>
      </c>
      <c r="M10" s="171" t="str">
        <f>IF(ISERROR(HLOOKUP($B10,#REF!,10,FALSE)),"-",IF(HLOOKUP($B10,#REF!,10,FALSE)="","",HLOOKUP($B10,#REF!,10,FALSE)))</f>
        <v>-</v>
      </c>
      <c r="N10" s="171" t="str">
        <f>IF(ISERROR(HLOOKUP($B10,#REF!,11,FALSE)),"-",IF(HLOOKUP($B10,#REF!,11,FALSE)="","",HLOOKUP($B10,#REF!,11,FALSE)))</f>
        <v>-</v>
      </c>
      <c r="P10" s="140" t="e">
        <f>IF(SUMPRODUCT((#REF!='Actions de maîtrise'!P$5)*(#REF!='Actions de maîtrise'!$C10)*(#REF!="X"))=0,"",IF(SUMPRODUCT((#REF!='Actions de maîtrise'!P$5)*(#REF!='Actions de maîtrise'!$C10)*(#REF!="X"))=1,"X","erreur"))</f>
        <v>#REF!</v>
      </c>
      <c r="Q10" s="140" t="e">
        <f>IF(SUMPRODUCT((#REF!='Actions de maîtrise'!Q$5)*(#REF!='Actions de maîtrise'!$C10)*(#REF!="X"))=0,"",IF(SUMPRODUCT((#REF!='Actions de maîtrise'!Q$5)*(#REF!='Actions de maîtrise'!$C10)*(#REF!="X"))=1,"X","erreur"))</f>
        <v>#REF!</v>
      </c>
      <c r="R10" s="140" t="e">
        <f>IF(SUMPRODUCT((#REF!='Actions de maîtrise'!R$5)*(#REF!='Actions de maîtrise'!$C10)*(#REF!="X"))=0,"",IF(SUMPRODUCT((#REF!='Actions de maîtrise'!R$5)*(#REF!='Actions de maîtrise'!$C10)*(#REF!="X"))=1,"X","erreur"))</f>
        <v>#REF!</v>
      </c>
      <c r="S10" s="140" t="e">
        <f>IF(SUMPRODUCT((#REF!='Actions de maîtrise'!S$5)*(#REF!='Actions de maîtrise'!$C10)*(#REF!="X"))=0,"",IF(SUMPRODUCT((#REF!='Actions de maîtrise'!S$5)*(#REF!='Actions de maîtrise'!$C10)*(#REF!="X"))=1,"X","erreur"))</f>
        <v>#REF!</v>
      </c>
      <c r="T10" s="140" t="e">
        <f>IF(SUMPRODUCT((#REF!='Actions de maîtrise'!T$5)*(#REF!='Actions de maîtrise'!$C10)*(#REF!="X"))=0,"",IF(SUMPRODUCT((#REF!='Actions de maîtrise'!T$5)*(#REF!='Actions de maîtrise'!$C10)*(#REF!="X"))=1,"X","erreur"))</f>
        <v>#REF!</v>
      </c>
      <c r="U10" s="140" t="e">
        <f>IF(SUMPRODUCT((#REF!='Actions de maîtrise'!U$5)*(#REF!='Actions de maîtrise'!$C10)*(#REF!="X"))=0,"",IF(SUMPRODUCT((#REF!='Actions de maîtrise'!U$5)*(#REF!='Actions de maîtrise'!$C10)*(#REF!="X"))=1,"X","erreur"))</f>
        <v>#REF!</v>
      </c>
      <c r="V10" s="140" t="e">
        <f>IF(SUMPRODUCT((#REF!='Actions de maîtrise'!V$5)*(#REF!='Actions de maîtrise'!$C10)*(#REF!="X"))=0,"",IF(SUMPRODUCT((#REF!='Actions de maîtrise'!V$5)*(#REF!='Actions de maîtrise'!$C10)*(#REF!="X"))=1,"X","erreur"))</f>
        <v>#REF!</v>
      </c>
      <c r="W10" s="140" t="e">
        <f>IF(SUMPRODUCT((#REF!='Actions de maîtrise'!W$5)*(#REF!='Actions de maîtrise'!$C10)*(#REF!="X"))=0,"",IF(SUMPRODUCT((#REF!='Actions de maîtrise'!W$5)*(#REF!='Actions de maîtrise'!$C10)*(#REF!="X"))=1,"X","erreur"))</f>
        <v>#REF!</v>
      </c>
      <c r="X10" s="140" t="e">
        <f>IF(SUMPRODUCT((#REF!='Actions de maîtrise'!X$5)*(#REF!='Actions de maîtrise'!$C10)*(#REF!="X"))=0,"",IF(SUMPRODUCT((#REF!='Actions de maîtrise'!X$5)*(#REF!='Actions de maîtrise'!$C10)*(#REF!="X"))=1,"X","erreur"))</f>
        <v>#REF!</v>
      </c>
      <c r="Y10" s="140" t="e">
        <f>IF(SUMPRODUCT((#REF!='Actions de maîtrise'!Y$5)*(#REF!='Actions de maîtrise'!$C10)*(#REF!="X"))=0,"",IF(SUMPRODUCT((#REF!='Actions de maîtrise'!Y$5)*(#REF!='Actions de maîtrise'!$C10)*(#REF!="X"))=1,"X","erreur"))</f>
        <v>#REF!</v>
      </c>
      <c r="Z10" s="140" t="e">
        <f>IF(SUMPRODUCT((#REF!='Actions de maîtrise'!Z$5)*(#REF!='Actions de maîtrise'!$C10)*(#REF!="X"))=0,"",IF(SUMPRODUCT((#REF!='Actions de maîtrise'!Z$5)*(#REF!='Actions de maîtrise'!$C10)*(#REF!="X"))=1,"X","erreur"))</f>
        <v>#REF!</v>
      </c>
      <c r="AA10" s="140" t="e">
        <f>IF(SUMPRODUCT((#REF!='Actions de maîtrise'!AA$5)*(#REF!='Actions de maîtrise'!$C10)*(#REF!="X"))=0,"",IF(SUMPRODUCT((#REF!='Actions de maîtrise'!AA$5)*(#REF!='Actions de maîtrise'!$C10)*(#REF!="X"))=1,"X","erreur"))</f>
        <v>#REF!</v>
      </c>
      <c r="AB10" s="140" t="e">
        <f>IF(SUMPRODUCT((#REF!='Actions de maîtrise'!AB$5)*(#REF!='Actions de maîtrise'!$C10)*(#REF!="X"))=0,"",IF(SUMPRODUCT((#REF!='Actions de maîtrise'!AB$5)*(#REF!='Actions de maîtrise'!$C10)*(#REF!="X"))=1,"X","erreur"))</f>
        <v>#REF!</v>
      </c>
      <c r="AC10" s="140" t="e">
        <f>IF(SUMPRODUCT((#REF!='Actions de maîtrise'!AC$5)*(#REF!='Actions de maîtrise'!$C10)*(#REF!="X"))=0,"",IF(SUMPRODUCT((#REF!='Actions de maîtrise'!AC$5)*(#REF!='Actions de maîtrise'!$C10)*(#REF!="X"))=1,"X","erreur"))</f>
        <v>#REF!</v>
      </c>
      <c r="AD10" s="140" t="e">
        <f>IF(SUMPRODUCT((#REF!='Actions de maîtrise'!AD$5)*(#REF!='Actions de maîtrise'!$C10)*(#REF!="X"))=0,"",IF(SUMPRODUCT((#REF!='Actions de maîtrise'!AD$5)*(#REF!='Actions de maîtrise'!$C10)*(#REF!="X"))=1,"X","erreur"))</f>
        <v>#REF!</v>
      </c>
      <c r="AE10" s="140" t="e">
        <f>IF(SUMPRODUCT((#REF!='Actions de maîtrise'!AE$5)*(#REF!='Actions de maîtrise'!$C10)*(#REF!="X"))=0,"",IF(SUMPRODUCT((#REF!='Actions de maîtrise'!AE$5)*(#REF!='Actions de maîtrise'!$C10)*(#REF!="X"))=1,"X","erreur"))</f>
        <v>#REF!</v>
      </c>
      <c r="AF10" s="140" t="e">
        <f>IF(SUMPRODUCT((#REF!='Actions de maîtrise'!AF$5)*(#REF!='Actions de maîtrise'!$C10)*(#REF!="X"))=0,"",IF(SUMPRODUCT((#REF!='Actions de maîtrise'!AF$5)*(#REF!='Actions de maîtrise'!$C10)*(#REF!="X"))=1,"X","erreur"))</f>
        <v>#REF!</v>
      </c>
      <c r="AG10" s="140" t="e">
        <f>IF(SUMPRODUCT((#REF!='Actions de maîtrise'!AG$5)*(#REF!='Actions de maîtrise'!$C10)*(#REF!="X"))=0,"",IF(SUMPRODUCT((#REF!='Actions de maîtrise'!AG$5)*(#REF!='Actions de maîtrise'!$C10)*(#REF!="X"))=1,"X","erreur"))</f>
        <v>#REF!</v>
      </c>
    </row>
    <row r="11" spans="2:33" ht="18" customHeight="1">
      <c r="B11" s="161" t="e">
        <f>#REF!&amp;"-AM"&amp;Listes!A7</f>
        <v>#REF!</v>
      </c>
      <c r="C11" s="85" t="str">
        <f>IF(IF(ISERROR(HLOOKUP(B11,#REF!,20,FALSE)),"-",HLOOKUP(B11,#REF!,20,FALSE))="","",IF(ISERROR(HLOOKUP(B11,#REF!,20,FALSE)),"-",HLOOKUP(B11,#REF!,20,FALSE)))</f>
        <v>-</v>
      </c>
      <c r="D11" s="86" t="str">
        <f>IF(IF(ISERROR(HLOOKUP(B11,#REF!,3,FALSE)),"-",HLOOKUP(B11,#REF!,3,FALSE))="","",IF(ISERROR(HLOOKUP(B11,#REF!,3,FALSE)),"-",HLOOKUP(B11,#REF!,3,FALSE)))</f>
        <v>-</v>
      </c>
      <c r="E11" s="157"/>
      <c r="F11" s="86" t="str">
        <f>IF(ISERROR(HLOOKUP($B11,#REF!,4,FALSE)),"-",IF(HLOOKUP($B11,#REF!,4,FALSE)="","",HLOOKUP($B11,#REF!,4,FALSE)))</f>
        <v>-</v>
      </c>
      <c r="G11" s="86" t="str">
        <f>IF(ISERROR(HLOOKUP($B11,#REF!,5,FALSE)),"-",IF(HLOOKUP($B11,#REF!,5,FALSE)="","",HLOOKUP($B11,#REF!,5,FALSE)))</f>
        <v>-</v>
      </c>
      <c r="H11" s="86" t="str">
        <f>IF(ISERROR(HLOOKUP($B11,#REF!,6,FALSE)),"-",IF(HLOOKUP($B11,#REF!,6,FALSE)="","",HLOOKUP($B11,#REF!,6,FALSE)))</f>
        <v>-</v>
      </c>
      <c r="I11" s="86" t="str">
        <f>IF(ISERROR(HLOOKUP($B12,#REF!,7,FALSE)),"-",IF(HLOOKUP($B12,#REF!,7,FALSE)="","",HLOOKUP($B12,#REF!,7,FALSE)))</f>
        <v>-</v>
      </c>
      <c r="J11" s="141" t="str">
        <f>IF(ISERROR(HLOOKUP($B11,#REF!,12,FALSE)),"-",IF(HLOOKUP($B11,#REF!,12,FALSE)="","",HLOOKUP($B11,#REF!,12,FALSE)))</f>
        <v>-</v>
      </c>
      <c r="K11" s="141" t="str">
        <f>IF(ISERROR(HLOOKUP($B11,#REF!,13,FALSE)),"-",IF(HLOOKUP($B11,#REF!,13,FALSE)="","",HLOOKUP($B11,#REF!,13,FALSE)))</f>
        <v>-</v>
      </c>
      <c r="L11" s="171" t="str">
        <f>IF(ISERROR(HLOOKUP($B11,#REF!,9,FALSE)),"-",IF(HLOOKUP($B11,#REF!,9,FALSE)="","",HLOOKUP($B11,#REF!,9,FALSE)))</f>
        <v>-</v>
      </c>
      <c r="M11" s="171" t="str">
        <f>IF(ISERROR(HLOOKUP($B11,#REF!,10,FALSE)),"-",IF(HLOOKUP($B11,#REF!,10,FALSE)="","",HLOOKUP($B11,#REF!,10,FALSE)))</f>
        <v>-</v>
      </c>
      <c r="N11" s="171" t="str">
        <f>IF(ISERROR(HLOOKUP($B11,#REF!,11,FALSE)),"-",IF(HLOOKUP($B11,#REF!,11,FALSE)="","",HLOOKUP($B11,#REF!,11,FALSE)))</f>
        <v>-</v>
      </c>
      <c r="P11" s="140" t="e">
        <f>IF(SUMPRODUCT((#REF!='Actions de maîtrise'!P$5)*(#REF!='Actions de maîtrise'!$C11)*(#REF!="X"))=0,"",IF(SUMPRODUCT((#REF!='Actions de maîtrise'!P$5)*(#REF!='Actions de maîtrise'!$C11)*(#REF!="X"))=1,"X","erreur"))</f>
        <v>#REF!</v>
      </c>
      <c r="Q11" s="140" t="e">
        <f>IF(SUMPRODUCT((#REF!='Actions de maîtrise'!Q$5)*(#REF!='Actions de maîtrise'!$C11)*(#REF!="X"))=0,"",IF(SUMPRODUCT((#REF!='Actions de maîtrise'!Q$5)*(#REF!='Actions de maîtrise'!$C11)*(#REF!="X"))=1,"X","erreur"))</f>
        <v>#REF!</v>
      </c>
      <c r="R11" s="140" t="e">
        <f>IF(SUMPRODUCT((#REF!='Actions de maîtrise'!R$5)*(#REF!='Actions de maîtrise'!$C11)*(#REF!="X"))=0,"",IF(SUMPRODUCT((#REF!='Actions de maîtrise'!R$5)*(#REF!='Actions de maîtrise'!$C11)*(#REF!="X"))=1,"X","erreur"))</f>
        <v>#REF!</v>
      </c>
      <c r="S11" s="140" t="e">
        <f>IF(SUMPRODUCT((#REF!='Actions de maîtrise'!S$5)*(#REF!='Actions de maîtrise'!$C11)*(#REF!="X"))=0,"",IF(SUMPRODUCT((#REF!='Actions de maîtrise'!S$5)*(#REF!='Actions de maîtrise'!$C11)*(#REF!="X"))=1,"X","erreur"))</f>
        <v>#REF!</v>
      </c>
      <c r="T11" s="140" t="e">
        <f>IF(SUMPRODUCT((#REF!='Actions de maîtrise'!T$5)*(#REF!='Actions de maîtrise'!$C11)*(#REF!="X"))=0,"",IF(SUMPRODUCT((#REF!='Actions de maîtrise'!T$5)*(#REF!='Actions de maîtrise'!$C11)*(#REF!="X"))=1,"X","erreur"))</f>
        <v>#REF!</v>
      </c>
      <c r="U11" s="140" t="e">
        <f>IF(SUMPRODUCT((#REF!='Actions de maîtrise'!U$5)*(#REF!='Actions de maîtrise'!$C11)*(#REF!="X"))=0,"",IF(SUMPRODUCT((#REF!='Actions de maîtrise'!U$5)*(#REF!='Actions de maîtrise'!$C11)*(#REF!="X"))=1,"X","erreur"))</f>
        <v>#REF!</v>
      </c>
      <c r="V11" s="140" t="e">
        <f>IF(SUMPRODUCT((#REF!='Actions de maîtrise'!V$5)*(#REF!='Actions de maîtrise'!$C11)*(#REF!="X"))=0,"",IF(SUMPRODUCT((#REF!='Actions de maîtrise'!V$5)*(#REF!='Actions de maîtrise'!$C11)*(#REF!="X"))=1,"X","erreur"))</f>
        <v>#REF!</v>
      </c>
      <c r="W11" s="140" t="e">
        <f>IF(SUMPRODUCT((#REF!='Actions de maîtrise'!W$5)*(#REF!='Actions de maîtrise'!$C11)*(#REF!="X"))=0,"",IF(SUMPRODUCT((#REF!='Actions de maîtrise'!W$5)*(#REF!='Actions de maîtrise'!$C11)*(#REF!="X"))=1,"X","erreur"))</f>
        <v>#REF!</v>
      </c>
      <c r="X11" s="140" t="e">
        <f>IF(SUMPRODUCT((#REF!='Actions de maîtrise'!X$5)*(#REF!='Actions de maîtrise'!$C11)*(#REF!="X"))=0,"",IF(SUMPRODUCT((#REF!='Actions de maîtrise'!X$5)*(#REF!='Actions de maîtrise'!$C11)*(#REF!="X"))=1,"X","erreur"))</f>
        <v>#REF!</v>
      </c>
      <c r="Y11" s="140" t="e">
        <f>IF(SUMPRODUCT((#REF!='Actions de maîtrise'!Y$5)*(#REF!='Actions de maîtrise'!$C11)*(#REF!="X"))=0,"",IF(SUMPRODUCT((#REF!='Actions de maîtrise'!Y$5)*(#REF!='Actions de maîtrise'!$C11)*(#REF!="X"))=1,"X","erreur"))</f>
        <v>#REF!</v>
      </c>
      <c r="Z11" s="140" t="e">
        <f>IF(SUMPRODUCT((#REF!='Actions de maîtrise'!Z$5)*(#REF!='Actions de maîtrise'!$C11)*(#REF!="X"))=0,"",IF(SUMPRODUCT((#REF!='Actions de maîtrise'!Z$5)*(#REF!='Actions de maîtrise'!$C11)*(#REF!="X"))=1,"X","erreur"))</f>
        <v>#REF!</v>
      </c>
      <c r="AA11" s="140" t="e">
        <f>IF(SUMPRODUCT((#REF!='Actions de maîtrise'!AA$5)*(#REF!='Actions de maîtrise'!$C11)*(#REF!="X"))=0,"",IF(SUMPRODUCT((#REF!='Actions de maîtrise'!AA$5)*(#REF!='Actions de maîtrise'!$C11)*(#REF!="X"))=1,"X","erreur"))</f>
        <v>#REF!</v>
      </c>
      <c r="AB11" s="140" t="e">
        <f>IF(SUMPRODUCT((#REF!='Actions de maîtrise'!AB$5)*(#REF!='Actions de maîtrise'!$C11)*(#REF!="X"))=0,"",IF(SUMPRODUCT((#REF!='Actions de maîtrise'!AB$5)*(#REF!='Actions de maîtrise'!$C11)*(#REF!="X"))=1,"X","erreur"))</f>
        <v>#REF!</v>
      </c>
      <c r="AC11" s="140" t="e">
        <f>IF(SUMPRODUCT((#REF!='Actions de maîtrise'!AC$5)*(#REF!='Actions de maîtrise'!$C11)*(#REF!="X"))=0,"",IF(SUMPRODUCT((#REF!='Actions de maîtrise'!AC$5)*(#REF!='Actions de maîtrise'!$C11)*(#REF!="X"))=1,"X","erreur"))</f>
        <v>#REF!</v>
      </c>
      <c r="AD11" s="140" t="e">
        <f>IF(SUMPRODUCT((#REF!='Actions de maîtrise'!AD$5)*(#REF!='Actions de maîtrise'!$C11)*(#REF!="X"))=0,"",IF(SUMPRODUCT((#REF!='Actions de maîtrise'!AD$5)*(#REF!='Actions de maîtrise'!$C11)*(#REF!="X"))=1,"X","erreur"))</f>
        <v>#REF!</v>
      </c>
      <c r="AE11" s="140" t="e">
        <f>IF(SUMPRODUCT((#REF!='Actions de maîtrise'!AE$5)*(#REF!='Actions de maîtrise'!$C11)*(#REF!="X"))=0,"",IF(SUMPRODUCT((#REF!='Actions de maîtrise'!AE$5)*(#REF!='Actions de maîtrise'!$C11)*(#REF!="X"))=1,"X","erreur"))</f>
        <v>#REF!</v>
      </c>
      <c r="AF11" s="140" t="e">
        <f>IF(SUMPRODUCT((#REF!='Actions de maîtrise'!AF$5)*(#REF!='Actions de maîtrise'!$C11)*(#REF!="X"))=0,"",IF(SUMPRODUCT((#REF!='Actions de maîtrise'!AF$5)*(#REF!='Actions de maîtrise'!$C11)*(#REF!="X"))=1,"X","erreur"))</f>
        <v>#REF!</v>
      </c>
      <c r="AG11" s="140" t="e">
        <f>IF(SUMPRODUCT((#REF!='Actions de maîtrise'!AG$5)*(#REF!='Actions de maîtrise'!$C11)*(#REF!="X"))=0,"",IF(SUMPRODUCT((#REF!='Actions de maîtrise'!AG$5)*(#REF!='Actions de maîtrise'!$C11)*(#REF!="X"))=1,"X","erreur"))</f>
        <v>#REF!</v>
      </c>
    </row>
    <row r="12" spans="2:33" ht="18" customHeight="1">
      <c r="B12" s="161" t="e">
        <f>#REF!&amp;"-AM"&amp;Listes!A8</f>
        <v>#REF!</v>
      </c>
      <c r="C12" s="85" t="str">
        <f>IF(IF(ISERROR(HLOOKUP(B12,#REF!,20,FALSE)),"-",HLOOKUP(B12,#REF!,20,FALSE))="","",IF(ISERROR(HLOOKUP(B12,#REF!,20,FALSE)),"-",HLOOKUP(B12,#REF!,20,FALSE)))</f>
        <v>-</v>
      </c>
      <c r="D12" s="86" t="str">
        <f>IF(IF(ISERROR(HLOOKUP(B12,#REF!,3,FALSE)),"-",HLOOKUP(B12,#REF!,3,FALSE))="","",IF(ISERROR(HLOOKUP(B12,#REF!,3,FALSE)),"-",HLOOKUP(B12,#REF!,3,FALSE)))</f>
        <v>-</v>
      </c>
      <c r="E12" s="157"/>
      <c r="F12" s="86" t="str">
        <f>IF(ISERROR(HLOOKUP($B12,#REF!,4,FALSE)),"-",IF(HLOOKUP($B12,#REF!,4,FALSE)="","",HLOOKUP($B12,#REF!,4,FALSE)))</f>
        <v>-</v>
      </c>
      <c r="G12" s="86" t="str">
        <f>IF(ISERROR(HLOOKUP($B12,#REF!,5,FALSE)),"-",IF(HLOOKUP($B12,#REF!,5,FALSE)="","",HLOOKUP($B12,#REF!,5,FALSE)))</f>
        <v>-</v>
      </c>
      <c r="H12" s="86" t="str">
        <f>IF(ISERROR(HLOOKUP($B12,#REF!,6,FALSE)),"-",IF(HLOOKUP($B12,#REF!,6,FALSE)="","",HLOOKUP($B12,#REF!,6,FALSE)))</f>
        <v>-</v>
      </c>
      <c r="I12" s="86" t="str">
        <f>IF(ISERROR(HLOOKUP($B13,#REF!,7,FALSE)),"-",IF(HLOOKUP($B13,#REF!,7,FALSE)="","",HLOOKUP($B13,#REF!,7,FALSE)))</f>
        <v>-</v>
      </c>
      <c r="J12" s="141" t="str">
        <f>IF(ISERROR(HLOOKUP($B12,#REF!,12,FALSE)),"-",IF(HLOOKUP($B12,#REF!,12,FALSE)="","",HLOOKUP($B12,#REF!,12,FALSE)))</f>
        <v>-</v>
      </c>
      <c r="K12" s="141" t="str">
        <f>IF(ISERROR(HLOOKUP($B12,#REF!,13,FALSE)),"-",IF(HLOOKUP($B12,#REF!,13,FALSE)="","",HLOOKUP($B12,#REF!,13,FALSE)))</f>
        <v>-</v>
      </c>
      <c r="L12" s="171" t="str">
        <f>IF(ISERROR(HLOOKUP($B12,#REF!,9,FALSE)),"-",IF(HLOOKUP($B12,#REF!,9,FALSE)="","",HLOOKUP($B12,#REF!,9,FALSE)))</f>
        <v>-</v>
      </c>
      <c r="M12" s="171" t="str">
        <f>IF(ISERROR(HLOOKUP($B12,#REF!,10,FALSE)),"-",IF(HLOOKUP($B12,#REF!,10,FALSE)="","",HLOOKUP($B12,#REF!,10,FALSE)))</f>
        <v>-</v>
      </c>
      <c r="N12" s="171" t="str">
        <f>IF(ISERROR(HLOOKUP($B12,#REF!,11,FALSE)),"-",IF(HLOOKUP($B12,#REF!,11,FALSE)="","",HLOOKUP($B12,#REF!,11,FALSE)))</f>
        <v>-</v>
      </c>
      <c r="P12" s="140" t="e">
        <f>IF(SUMPRODUCT((#REF!='Actions de maîtrise'!P$5)*(#REF!='Actions de maîtrise'!$C12)*(#REF!="X"))=0,"",IF(SUMPRODUCT((#REF!='Actions de maîtrise'!P$5)*(#REF!='Actions de maîtrise'!$C12)*(#REF!="X"))=1,"X","erreur"))</f>
        <v>#REF!</v>
      </c>
      <c r="Q12" s="140" t="e">
        <f>IF(SUMPRODUCT((#REF!='Actions de maîtrise'!Q$5)*(#REF!='Actions de maîtrise'!$C12)*(#REF!="X"))=0,"",IF(SUMPRODUCT((#REF!='Actions de maîtrise'!Q$5)*(#REF!='Actions de maîtrise'!$C12)*(#REF!="X"))=1,"X","erreur"))</f>
        <v>#REF!</v>
      </c>
      <c r="R12" s="140" t="e">
        <f>IF(SUMPRODUCT((#REF!='Actions de maîtrise'!R$5)*(#REF!='Actions de maîtrise'!$C12)*(#REF!="X"))=0,"",IF(SUMPRODUCT((#REF!='Actions de maîtrise'!R$5)*(#REF!='Actions de maîtrise'!$C12)*(#REF!="X"))=1,"X","erreur"))</f>
        <v>#REF!</v>
      </c>
      <c r="S12" s="140" t="e">
        <f>IF(SUMPRODUCT((#REF!='Actions de maîtrise'!S$5)*(#REF!='Actions de maîtrise'!$C12)*(#REF!="X"))=0,"",IF(SUMPRODUCT((#REF!='Actions de maîtrise'!S$5)*(#REF!='Actions de maîtrise'!$C12)*(#REF!="X"))=1,"X","erreur"))</f>
        <v>#REF!</v>
      </c>
      <c r="T12" s="140" t="e">
        <f>IF(SUMPRODUCT((#REF!='Actions de maîtrise'!T$5)*(#REF!='Actions de maîtrise'!$C12)*(#REF!="X"))=0,"",IF(SUMPRODUCT((#REF!='Actions de maîtrise'!T$5)*(#REF!='Actions de maîtrise'!$C12)*(#REF!="X"))=1,"X","erreur"))</f>
        <v>#REF!</v>
      </c>
      <c r="U12" s="140" t="e">
        <f>IF(SUMPRODUCT((#REF!='Actions de maîtrise'!U$5)*(#REF!='Actions de maîtrise'!$C12)*(#REF!="X"))=0,"",IF(SUMPRODUCT((#REF!='Actions de maîtrise'!U$5)*(#REF!='Actions de maîtrise'!$C12)*(#REF!="X"))=1,"X","erreur"))</f>
        <v>#REF!</v>
      </c>
      <c r="V12" s="140" t="e">
        <f>IF(SUMPRODUCT((#REF!='Actions de maîtrise'!V$5)*(#REF!='Actions de maîtrise'!$C12)*(#REF!="X"))=0,"",IF(SUMPRODUCT((#REF!='Actions de maîtrise'!V$5)*(#REF!='Actions de maîtrise'!$C12)*(#REF!="X"))=1,"X","erreur"))</f>
        <v>#REF!</v>
      </c>
      <c r="W12" s="140" t="e">
        <f>IF(SUMPRODUCT((#REF!='Actions de maîtrise'!W$5)*(#REF!='Actions de maîtrise'!$C12)*(#REF!="X"))=0,"",IF(SUMPRODUCT((#REF!='Actions de maîtrise'!W$5)*(#REF!='Actions de maîtrise'!$C12)*(#REF!="X"))=1,"X","erreur"))</f>
        <v>#REF!</v>
      </c>
      <c r="X12" s="140" t="e">
        <f>IF(SUMPRODUCT((#REF!='Actions de maîtrise'!X$5)*(#REF!='Actions de maîtrise'!$C12)*(#REF!="X"))=0,"",IF(SUMPRODUCT((#REF!='Actions de maîtrise'!X$5)*(#REF!='Actions de maîtrise'!$C12)*(#REF!="X"))=1,"X","erreur"))</f>
        <v>#REF!</v>
      </c>
      <c r="Y12" s="140" t="e">
        <f>IF(SUMPRODUCT((#REF!='Actions de maîtrise'!Y$5)*(#REF!='Actions de maîtrise'!$C12)*(#REF!="X"))=0,"",IF(SUMPRODUCT((#REF!='Actions de maîtrise'!Y$5)*(#REF!='Actions de maîtrise'!$C12)*(#REF!="X"))=1,"X","erreur"))</f>
        <v>#REF!</v>
      </c>
      <c r="Z12" s="140" t="e">
        <f>IF(SUMPRODUCT((#REF!='Actions de maîtrise'!Z$5)*(#REF!='Actions de maîtrise'!$C12)*(#REF!="X"))=0,"",IF(SUMPRODUCT((#REF!='Actions de maîtrise'!Z$5)*(#REF!='Actions de maîtrise'!$C12)*(#REF!="X"))=1,"X","erreur"))</f>
        <v>#REF!</v>
      </c>
      <c r="AA12" s="140" t="e">
        <f>IF(SUMPRODUCT((#REF!='Actions de maîtrise'!AA$5)*(#REF!='Actions de maîtrise'!$C12)*(#REF!="X"))=0,"",IF(SUMPRODUCT((#REF!='Actions de maîtrise'!AA$5)*(#REF!='Actions de maîtrise'!$C12)*(#REF!="X"))=1,"X","erreur"))</f>
        <v>#REF!</v>
      </c>
      <c r="AB12" s="140" t="e">
        <f>IF(SUMPRODUCT((#REF!='Actions de maîtrise'!AB$5)*(#REF!='Actions de maîtrise'!$C12)*(#REF!="X"))=0,"",IF(SUMPRODUCT((#REF!='Actions de maîtrise'!AB$5)*(#REF!='Actions de maîtrise'!$C12)*(#REF!="X"))=1,"X","erreur"))</f>
        <v>#REF!</v>
      </c>
      <c r="AC12" s="140" t="e">
        <f>IF(SUMPRODUCT((#REF!='Actions de maîtrise'!AC$5)*(#REF!='Actions de maîtrise'!$C12)*(#REF!="X"))=0,"",IF(SUMPRODUCT((#REF!='Actions de maîtrise'!AC$5)*(#REF!='Actions de maîtrise'!$C12)*(#REF!="X"))=1,"X","erreur"))</f>
        <v>#REF!</v>
      </c>
      <c r="AD12" s="140" t="e">
        <f>IF(SUMPRODUCT((#REF!='Actions de maîtrise'!AD$5)*(#REF!='Actions de maîtrise'!$C12)*(#REF!="X"))=0,"",IF(SUMPRODUCT((#REF!='Actions de maîtrise'!AD$5)*(#REF!='Actions de maîtrise'!$C12)*(#REF!="X"))=1,"X","erreur"))</f>
        <v>#REF!</v>
      </c>
      <c r="AE12" s="140" t="e">
        <f>IF(SUMPRODUCT((#REF!='Actions de maîtrise'!AE$5)*(#REF!='Actions de maîtrise'!$C12)*(#REF!="X"))=0,"",IF(SUMPRODUCT((#REF!='Actions de maîtrise'!AE$5)*(#REF!='Actions de maîtrise'!$C12)*(#REF!="X"))=1,"X","erreur"))</f>
        <v>#REF!</v>
      </c>
      <c r="AF12" s="140" t="e">
        <f>IF(SUMPRODUCT((#REF!='Actions de maîtrise'!AF$5)*(#REF!='Actions de maîtrise'!$C12)*(#REF!="X"))=0,"",IF(SUMPRODUCT((#REF!='Actions de maîtrise'!AF$5)*(#REF!='Actions de maîtrise'!$C12)*(#REF!="X"))=1,"X","erreur"))</f>
        <v>#REF!</v>
      </c>
      <c r="AG12" s="140" t="e">
        <f>IF(SUMPRODUCT((#REF!='Actions de maîtrise'!AG$5)*(#REF!='Actions de maîtrise'!$C12)*(#REF!="X"))=0,"",IF(SUMPRODUCT((#REF!='Actions de maîtrise'!AG$5)*(#REF!='Actions de maîtrise'!$C12)*(#REF!="X"))=1,"X","erreur"))</f>
        <v>#REF!</v>
      </c>
    </row>
    <row r="13" spans="2:33" ht="33.75" customHeight="1">
      <c r="B13" s="161" t="e">
        <f>#REF!&amp;"-AM"&amp;Listes!A9</f>
        <v>#REF!</v>
      </c>
      <c r="C13" s="85" t="str">
        <f>IF(IF(ISERROR(HLOOKUP(B13,#REF!,20,FALSE)),"-",HLOOKUP(B13,#REF!,20,FALSE))="","",IF(ISERROR(HLOOKUP(B13,#REF!,20,FALSE)),"-",HLOOKUP(B13,#REF!,20,FALSE)))</f>
        <v>-</v>
      </c>
      <c r="D13" s="86" t="str">
        <f>IF(IF(ISERROR(HLOOKUP(B13,#REF!,3,FALSE)),"-",HLOOKUP(B13,#REF!,3,FALSE))="","",IF(ISERROR(HLOOKUP(B13,#REF!,3,FALSE)),"-",HLOOKUP(B13,#REF!,3,FALSE)))</f>
        <v>-</v>
      </c>
      <c r="E13" s="157"/>
      <c r="F13" s="86" t="str">
        <f>IF(ISERROR(HLOOKUP($B13,#REF!,4,FALSE)),"-",IF(HLOOKUP($B13,#REF!,4,FALSE)="","",HLOOKUP($B13,#REF!,4,FALSE)))</f>
        <v>-</v>
      </c>
      <c r="G13" s="86" t="str">
        <f>IF(ISERROR(HLOOKUP($B13,#REF!,5,FALSE)),"-",IF(HLOOKUP($B13,#REF!,5,FALSE)="","",HLOOKUP($B13,#REF!,5,FALSE)))</f>
        <v>-</v>
      </c>
      <c r="H13" s="86" t="str">
        <f>IF(ISERROR(HLOOKUP($B13,#REF!,6,FALSE)),"-",IF(HLOOKUP($B13,#REF!,6,FALSE)="","",HLOOKUP($B13,#REF!,6,FALSE)))</f>
        <v>-</v>
      </c>
      <c r="I13" s="86" t="str">
        <f>IF(ISERROR(HLOOKUP($B14,#REF!,7,FALSE)),"-",IF(HLOOKUP($B14,#REF!,7,FALSE)="","",HLOOKUP($B14,#REF!,7,FALSE)))</f>
        <v>-</v>
      </c>
      <c r="J13" s="141" t="str">
        <f>IF(ISERROR(HLOOKUP($B13,#REF!,12,FALSE)),"-",IF(HLOOKUP($B13,#REF!,12,FALSE)="","",HLOOKUP($B13,#REF!,12,FALSE)))</f>
        <v>-</v>
      </c>
      <c r="K13" s="141" t="str">
        <f>IF(ISERROR(HLOOKUP($B13,#REF!,13,FALSE)),"-",IF(HLOOKUP($B13,#REF!,13,FALSE)="","",HLOOKUP($B13,#REF!,13,FALSE)))</f>
        <v>-</v>
      </c>
      <c r="L13" s="171" t="str">
        <f>IF(ISERROR(HLOOKUP($B13,#REF!,9,FALSE)),"-",IF(HLOOKUP($B13,#REF!,9,FALSE)="","",HLOOKUP($B13,#REF!,9,FALSE)))</f>
        <v>-</v>
      </c>
      <c r="M13" s="171" t="str">
        <f>IF(ISERROR(HLOOKUP($B13,#REF!,10,FALSE)),"-",IF(HLOOKUP($B13,#REF!,10,FALSE)="","",HLOOKUP($B13,#REF!,10,FALSE)))</f>
        <v>-</v>
      </c>
      <c r="N13" s="171" t="str">
        <f>IF(ISERROR(HLOOKUP($B13,#REF!,11,FALSE)),"-",IF(HLOOKUP($B13,#REF!,11,FALSE)="","",HLOOKUP($B13,#REF!,11,FALSE)))</f>
        <v>-</v>
      </c>
      <c r="P13" s="140" t="e">
        <f>IF(SUMPRODUCT((#REF!='Actions de maîtrise'!P$5)*(#REF!='Actions de maîtrise'!$C13)*(#REF!="X"))=0,"",IF(SUMPRODUCT((#REF!='Actions de maîtrise'!P$5)*(#REF!='Actions de maîtrise'!$C13)*(#REF!="X"))=1,"X","erreur"))</f>
        <v>#REF!</v>
      </c>
      <c r="Q13" s="140" t="e">
        <f>IF(SUMPRODUCT((#REF!='Actions de maîtrise'!Q$5)*(#REF!='Actions de maîtrise'!$C13)*(#REF!="X"))=0,"",IF(SUMPRODUCT((#REF!='Actions de maîtrise'!Q$5)*(#REF!='Actions de maîtrise'!$C13)*(#REF!="X"))=1,"X","erreur"))</f>
        <v>#REF!</v>
      </c>
      <c r="R13" s="140" t="e">
        <f>IF(SUMPRODUCT((#REF!='Actions de maîtrise'!R$5)*(#REF!='Actions de maîtrise'!$C13)*(#REF!="X"))=0,"",IF(SUMPRODUCT((#REF!='Actions de maîtrise'!R$5)*(#REF!='Actions de maîtrise'!$C13)*(#REF!="X"))=1,"X","erreur"))</f>
        <v>#REF!</v>
      </c>
      <c r="S13" s="140" t="e">
        <f>IF(SUMPRODUCT((#REF!='Actions de maîtrise'!S$5)*(#REF!='Actions de maîtrise'!$C13)*(#REF!="X"))=0,"",IF(SUMPRODUCT((#REF!='Actions de maîtrise'!S$5)*(#REF!='Actions de maîtrise'!$C13)*(#REF!="X"))=1,"X","erreur"))</f>
        <v>#REF!</v>
      </c>
      <c r="T13" s="140" t="e">
        <f>IF(SUMPRODUCT((#REF!='Actions de maîtrise'!T$5)*(#REF!='Actions de maîtrise'!$C13)*(#REF!="X"))=0,"",IF(SUMPRODUCT((#REF!='Actions de maîtrise'!T$5)*(#REF!='Actions de maîtrise'!$C13)*(#REF!="X"))=1,"X","erreur"))</f>
        <v>#REF!</v>
      </c>
      <c r="U13" s="140" t="e">
        <f>IF(SUMPRODUCT((#REF!='Actions de maîtrise'!U$5)*(#REF!='Actions de maîtrise'!$C13)*(#REF!="X"))=0,"",IF(SUMPRODUCT((#REF!='Actions de maîtrise'!U$5)*(#REF!='Actions de maîtrise'!$C13)*(#REF!="X"))=1,"X","erreur"))</f>
        <v>#REF!</v>
      </c>
      <c r="V13" s="140" t="e">
        <f>IF(SUMPRODUCT((#REF!='Actions de maîtrise'!V$5)*(#REF!='Actions de maîtrise'!$C13)*(#REF!="X"))=0,"",IF(SUMPRODUCT((#REF!='Actions de maîtrise'!V$5)*(#REF!='Actions de maîtrise'!$C13)*(#REF!="X"))=1,"X","erreur"))</f>
        <v>#REF!</v>
      </c>
      <c r="W13" s="140" t="e">
        <f>IF(SUMPRODUCT((#REF!='Actions de maîtrise'!W$5)*(#REF!='Actions de maîtrise'!$C13)*(#REF!="X"))=0,"",IF(SUMPRODUCT((#REF!='Actions de maîtrise'!W$5)*(#REF!='Actions de maîtrise'!$C13)*(#REF!="X"))=1,"X","erreur"))</f>
        <v>#REF!</v>
      </c>
      <c r="X13" s="140" t="e">
        <f>IF(SUMPRODUCT((#REF!='Actions de maîtrise'!X$5)*(#REF!='Actions de maîtrise'!$C13)*(#REF!="X"))=0,"",IF(SUMPRODUCT((#REF!='Actions de maîtrise'!X$5)*(#REF!='Actions de maîtrise'!$C13)*(#REF!="X"))=1,"X","erreur"))</f>
        <v>#REF!</v>
      </c>
      <c r="Y13" s="140" t="e">
        <f>IF(SUMPRODUCT((#REF!='Actions de maîtrise'!Y$5)*(#REF!='Actions de maîtrise'!$C13)*(#REF!="X"))=0,"",IF(SUMPRODUCT((#REF!='Actions de maîtrise'!Y$5)*(#REF!='Actions de maîtrise'!$C13)*(#REF!="X"))=1,"X","erreur"))</f>
        <v>#REF!</v>
      </c>
      <c r="Z13" s="140" t="e">
        <f>IF(SUMPRODUCT((#REF!='Actions de maîtrise'!Z$5)*(#REF!='Actions de maîtrise'!$C13)*(#REF!="X"))=0,"",IF(SUMPRODUCT((#REF!='Actions de maîtrise'!Z$5)*(#REF!='Actions de maîtrise'!$C13)*(#REF!="X"))=1,"X","erreur"))</f>
        <v>#REF!</v>
      </c>
      <c r="AA13" s="140" t="e">
        <f>IF(SUMPRODUCT((#REF!='Actions de maîtrise'!AA$5)*(#REF!='Actions de maîtrise'!$C13)*(#REF!="X"))=0,"",IF(SUMPRODUCT((#REF!='Actions de maîtrise'!AA$5)*(#REF!='Actions de maîtrise'!$C13)*(#REF!="X"))=1,"X","erreur"))</f>
        <v>#REF!</v>
      </c>
      <c r="AB13" s="140" t="e">
        <f>IF(SUMPRODUCT((#REF!='Actions de maîtrise'!AB$5)*(#REF!='Actions de maîtrise'!$C13)*(#REF!="X"))=0,"",IF(SUMPRODUCT((#REF!='Actions de maîtrise'!AB$5)*(#REF!='Actions de maîtrise'!$C13)*(#REF!="X"))=1,"X","erreur"))</f>
        <v>#REF!</v>
      </c>
      <c r="AC13" s="140" t="e">
        <f>IF(SUMPRODUCT((#REF!='Actions de maîtrise'!AC$5)*(#REF!='Actions de maîtrise'!$C13)*(#REF!="X"))=0,"",IF(SUMPRODUCT((#REF!='Actions de maîtrise'!AC$5)*(#REF!='Actions de maîtrise'!$C13)*(#REF!="X"))=1,"X","erreur"))</f>
        <v>#REF!</v>
      </c>
      <c r="AD13" s="140" t="e">
        <f>IF(SUMPRODUCT((#REF!='Actions de maîtrise'!AD$5)*(#REF!='Actions de maîtrise'!$C13)*(#REF!="X"))=0,"",IF(SUMPRODUCT((#REF!='Actions de maîtrise'!AD$5)*(#REF!='Actions de maîtrise'!$C13)*(#REF!="X"))=1,"X","erreur"))</f>
        <v>#REF!</v>
      </c>
      <c r="AE13" s="140" t="e">
        <f>IF(SUMPRODUCT((#REF!='Actions de maîtrise'!AE$5)*(#REF!='Actions de maîtrise'!$C13)*(#REF!="X"))=0,"",IF(SUMPRODUCT((#REF!='Actions de maîtrise'!AE$5)*(#REF!='Actions de maîtrise'!$C13)*(#REF!="X"))=1,"X","erreur"))</f>
        <v>#REF!</v>
      </c>
      <c r="AF13" s="140" t="e">
        <f>IF(SUMPRODUCT((#REF!='Actions de maîtrise'!AF$5)*(#REF!='Actions de maîtrise'!$C13)*(#REF!="X"))=0,"",IF(SUMPRODUCT((#REF!='Actions de maîtrise'!AF$5)*(#REF!='Actions de maîtrise'!$C13)*(#REF!="X"))=1,"X","erreur"))</f>
        <v>#REF!</v>
      </c>
      <c r="AG13" s="140" t="e">
        <f>IF(SUMPRODUCT((#REF!='Actions de maîtrise'!AG$5)*(#REF!='Actions de maîtrise'!$C13)*(#REF!="X"))=0,"",IF(SUMPRODUCT((#REF!='Actions de maîtrise'!AG$5)*(#REF!='Actions de maîtrise'!$C13)*(#REF!="X"))=1,"X","erreur"))</f>
        <v>#REF!</v>
      </c>
    </row>
    <row r="14" spans="2:33" ht="18" customHeight="1">
      <c r="B14" s="161" t="e">
        <f>#REF!&amp;"-AM"&amp;Listes!A10</f>
        <v>#REF!</v>
      </c>
      <c r="C14" s="85" t="str">
        <f>IF(IF(ISERROR(HLOOKUP(B14,#REF!,20,FALSE)),"-",HLOOKUP(B14,#REF!,20,FALSE))="","",IF(ISERROR(HLOOKUP(B14,#REF!,20,FALSE)),"-",HLOOKUP(B14,#REF!,20,FALSE)))</f>
        <v>-</v>
      </c>
      <c r="D14" s="86" t="str">
        <f>IF(IF(ISERROR(HLOOKUP(B14,#REF!,3,FALSE)),"-",HLOOKUP(B14,#REF!,3,FALSE))="","",IF(ISERROR(HLOOKUP(B14,#REF!,3,FALSE)),"-",HLOOKUP(B14,#REF!,3,FALSE)))</f>
        <v>-</v>
      </c>
      <c r="E14" s="157"/>
      <c r="F14" s="86" t="str">
        <f>IF(ISERROR(HLOOKUP($B14,#REF!,4,FALSE)),"-",IF(HLOOKUP($B14,#REF!,4,FALSE)="","",HLOOKUP($B14,#REF!,4,FALSE)))</f>
        <v>-</v>
      </c>
      <c r="G14" s="86" t="str">
        <f>IF(ISERROR(HLOOKUP($B14,#REF!,5,FALSE)),"-",IF(HLOOKUP($B14,#REF!,5,FALSE)="","",HLOOKUP($B14,#REF!,5,FALSE)))</f>
        <v>-</v>
      </c>
      <c r="H14" s="86" t="str">
        <f>IF(ISERROR(HLOOKUP($B14,#REF!,6,FALSE)),"-",IF(HLOOKUP($B14,#REF!,6,FALSE)="","",HLOOKUP($B14,#REF!,6,FALSE)))</f>
        <v>-</v>
      </c>
      <c r="I14" s="86" t="str">
        <f>IF(ISERROR(HLOOKUP($B15,#REF!,7,FALSE)),"-",IF(HLOOKUP($B15,#REF!,7,FALSE)="","",HLOOKUP($B15,#REF!,7,FALSE)))</f>
        <v>-</v>
      </c>
      <c r="J14" s="141" t="str">
        <f>IF(ISERROR(HLOOKUP($B14,#REF!,12,FALSE)),"-",IF(HLOOKUP($B14,#REF!,12,FALSE)="","",HLOOKUP($B14,#REF!,12,FALSE)))</f>
        <v>-</v>
      </c>
      <c r="K14" s="141" t="str">
        <f>IF(ISERROR(HLOOKUP($B14,#REF!,13,FALSE)),"-",IF(HLOOKUP($B14,#REF!,13,FALSE)="","",HLOOKUP($B14,#REF!,13,FALSE)))</f>
        <v>-</v>
      </c>
      <c r="L14" s="171" t="str">
        <f>IF(ISERROR(HLOOKUP($B14,#REF!,9,FALSE)),"-",IF(HLOOKUP($B14,#REF!,9,FALSE)="","",HLOOKUP($B14,#REF!,9,FALSE)))</f>
        <v>-</v>
      </c>
      <c r="M14" s="171" t="str">
        <f>IF(ISERROR(HLOOKUP($B14,#REF!,10,FALSE)),"-",IF(HLOOKUP($B14,#REF!,10,FALSE)="","",HLOOKUP($B14,#REF!,10,FALSE)))</f>
        <v>-</v>
      </c>
      <c r="N14" s="171" t="str">
        <f>IF(ISERROR(HLOOKUP($B14,#REF!,11,FALSE)),"-",IF(HLOOKUP($B14,#REF!,11,FALSE)="","",HLOOKUP($B14,#REF!,11,FALSE)))</f>
        <v>-</v>
      </c>
      <c r="P14" s="140" t="e">
        <f>IF(SUMPRODUCT((#REF!='Actions de maîtrise'!P$5)*(#REF!='Actions de maîtrise'!$C14)*(#REF!="X"))=0,"",IF(SUMPRODUCT((#REF!='Actions de maîtrise'!P$5)*(#REF!='Actions de maîtrise'!$C14)*(#REF!="X"))=1,"X","erreur"))</f>
        <v>#REF!</v>
      </c>
      <c r="Q14" s="140" t="e">
        <f>IF(SUMPRODUCT((#REF!='Actions de maîtrise'!Q$5)*(#REF!='Actions de maîtrise'!$C14)*(#REF!="X"))=0,"",IF(SUMPRODUCT((#REF!='Actions de maîtrise'!Q$5)*(#REF!='Actions de maîtrise'!$C14)*(#REF!="X"))=1,"X","erreur"))</f>
        <v>#REF!</v>
      </c>
      <c r="R14" s="140" t="e">
        <f>IF(SUMPRODUCT((#REF!='Actions de maîtrise'!R$5)*(#REF!='Actions de maîtrise'!$C14)*(#REF!="X"))=0,"",IF(SUMPRODUCT((#REF!='Actions de maîtrise'!R$5)*(#REF!='Actions de maîtrise'!$C14)*(#REF!="X"))=1,"X","erreur"))</f>
        <v>#REF!</v>
      </c>
      <c r="S14" s="140" t="e">
        <f>IF(SUMPRODUCT((#REF!='Actions de maîtrise'!S$5)*(#REF!='Actions de maîtrise'!$C14)*(#REF!="X"))=0,"",IF(SUMPRODUCT((#REF!='Actions de maîtrise'!S$5)*(#REF!='Actions de maîtrise'!$C14)*(#REF!="X"))=1,"X","erreur"))</f>
        <v>#REF!</v>
      </c>
      <c r="T14" s="140" t="e">
        <f>IF(SUMPRODUCT((#REF!='Actions de maîtrise'!T$5)*(#REF!='Actions de maîtrise'!$C14)*(#REF!="X"))=0,"",IF(SUMPRODUCT((#REF!='Actions de maîtrise'!T$5)*(#REF!='Actions de maîtrise'!$C14)*(#REF!="X"))=1,"X","erreur"))</f>
        <v>#REF!</v>
      </c>
      <c r="U14" s="140" t="e">
        <f>IF(SUMPRODUCT((#REF!='Actions de maîtrise'!U$5)*(#REF!='Actions de maîtrise'!$C14)*(#REF!="X"))=0,"",IF(SUMPRODUCT((#REF!='Actions de maîtrise'!U$5)*(#REF!='Actions de maîtrise'!$C14)*(#REF!="X"))=1,"X","erreur"))</f>
        <v>#REF!</v>
      </c>
      <c r="V14" s="140" t="e">
        <f>IF(SUMPRODUCT((#REF!='Actions de maîtrise'!V$5)*(#REF!='Actions de maîtrise'!$C14)*(#REF!="X"))=0,"",IF(SUMPRODUCT((#REF!='Actions de maîtrise'!V$5)*(#REF!='Actions de maîtrise'!$C14)*(#REF!="X"))=1,"X","erreur"))</f>
        <v>#REF!</v>
      </c>
      <c r="W14" s="140" t="e">
        <f>IF(SUMPRODUCT((#REF!='Actions de maîtrise'!W$5)*(#REF!='Actions de maîtrise'!$C14)*(#REF!="X"))=0,"",IF(SUMPRODUCT((#REF!='Actions de maîtrise'!W$5)*(#REF!='Actions de maîtrise'!$C14)*(#REF!="X"))=1,"X","erreur"))</f>
        <v>#REF!</v>
      </c>
      <c r="X14" s="140" t="e">
        <f>IF(SUMPRODUCT((#REF!='Actions de maîtrise'!X$5)*(#REF!='Actions de maîtrise'!$C14)*(#REF!="X"))=0,"",IF(SUMPRODUCT((#REF!='Actions de maîtrise'!X$5)*(#REF!='Actions de maîtrise'!$C14)*(#REF!="X"))=1,"X","erreur"))</f>
        <v>#REF!</v>
      </c>
      <c r="Y14" s="140" t="e">
        <f>IF(SUMPRODUCT((#REF!='Actions de maîtrise'!Y$5)*(#REF!='Actions de maîtrise'!$C14)*(#REF!="X"))=0,"",IF(SUMPRODUCT((#REF!='Actions de maîtrise'!Y$5)*(#REF!='Actions de maîtrise'!$C14)*(#REF!="X"))=1,"X","erreur"))</f>
        <v>#REF!</v>
      </c>
      <c r="Z14" s="140" t="e">
        <f>IF(SUMPRODUCT((#REF!='Actions de maîtrise'!Z$5)*(#REF!='Actions de maîtrise'!$C14)*(#REF!="X"))=0,"",IF(SUMPRODUCT((#REF!='Actions de maîtrise'!Z$5)*(#REF!='Actions de maîtrise'!$C14)*(#REF!="X"))=1,"X","erreur"))</f>
        <v>#REF!</v>
      </c>
      <c r="AA14" s="140" t="e">
        <f>IF(SUMPRODUCT((#REF!='Actions de maîtrise'!AA$5)*(#REF!='Actions de maîtrise'!$C14)*(#REF!="X"))=0,"",IF(SUMPRODUCT((#REF!='Actions de maîtrise'!AA$5)*(#REF!='Actions de maîtrise'!$C14)*(#REF!="X"))=1,"X","erreur"))</f>
        <v>#REF!</v>
      </c>
      <c r="AB14" s="140" t="e">
        <f>IF(SUMPRODUCT((#REF!='Actions de maîtrise'!AB$5)*(#REF!='Actions de maîtrise'!$C14)*(#REF!="X"))=0,"",IF(SUMPRODUCT((#REF!='Actions de maîtrise'!AB$5)*(#REF!='Actions de maîtrise'!$C14)*(#REF!="X"))=1,"X","erreur"))</f>
        <v>#REF!</v>
      </c>
      <c r="AC14" s="140" t="e">
        <f>IF(SUMPRODUCT((#REF!='Actions de maîtrise'!AC$5)*(#REF!='Actions de maîtrise'!$C14)*(#REF!="X"))=0,"",IF(SUMPRODUCT((#REF!='Actions de maîtrise'!AC$5)*(#REF!='Actions de maîtrise'!$C14)*(#REF!="X"))=1,"X","erreur"))</f>
        <v>#REF!</v>
      </c>
      <c r="AD14" s="140" t="e">
        <f>IF(SUMPRODUCT((#REF!='Actions de maîtrise'!AD$5)*(#REF!='Actions de maîtrise'!$C14)*(#REF!="X"))=0,"",IF(SUMPRODUCT((#REF!='Actions de maîtrise'!AD$5)*(#REF!='Actions de maîtrise'!$C14)*(#REF!="X"))=1,"X","erreur"))</f>
        <v>#REF!</v>
      </c>
      <c r="AE14" s="140" t="e">
        <f>IF(SUMPRODUCT((#REF!='Actions de maîtrise'!AE$5)*(#REF!='Actions de maîtrise'!$C14)*(#REF!="X"))=0,"",IF(SUMPRODUCT((#REF!='Actions de maîtrise'!AE$5)*(#REF!='Actions de maîtrise'!$C14)*(#REF!="X"))=1,"X","erreur"))</f>
        <v>#REF!</v>
      </c>
      <c r="AF14" s="140" t="e">
        <f>IF(SUMPRODUCT((#REF!='Actions de maîtrise'!AF$5)*(#REF!='Actions de maîtrise'!$C14)*(#REF!="X"))=0,"",IF(SUMPRODUCT((#REF!='Actions de maîtrise'!AF$5)*(#REF!='Actions de maîtrise'!$C14)*(#REF!="X"))=1,"X","erreur"))</f>
        <v>#REF!</v>
      </c>
      <c r="AG14" s="140" t="e">
        <f>IF(SUMPRODUCT((#REF!='Actions de maîtrise'!AG$5)*(#REF!='Actions de maîtrise'!$C14)*(#REF!="X"))=0,"",IF(SUMPRODUCT((#REF!='Actions de maîtrise'!AG$5)*(#REF!='Actions de maîtrise'!$C14)*(#REF!="X"))=1,"X","erreur"))</f>
        <v>#REF!</v>
      </c>
    </row>
    <row r="15" spans="2:33" ht="18" customHeight="1">
      <c r="B15" s="161" t="e">
        <f>#REF!&amp;"-AM"&amp;Listes!A11</f>
        <v>#REF!</v>
      </c>
      <c r="C15" s="85" t="str">
        <f>IF(IF(ISERROR(HLOOKUP(B15,#REF!,20,FALSE)),"-",HLOOKUP(B15,#REF!,20,FALSE))="","",IF(ISERROR(HLOOKUP(B15,#REF!,20,FALSE)),"-",HLOOKUP(B15,#REF!,20,FALSE)))</f>
        <v>-</v>
      </c>
      <c r="D15" s="86" t="str">
        <f>IF(IF(ISERROR(HLOOKUP(B15,#REF!,3,FALSE)),"-",HLOOKUP(B15,#REF!,3,FALSE))="","",IF(ISERROR(HLOOKUP(B15,#REF!,3,FALSE)),"-",HLOOKUP(B15,#REF!,3,FALSE)))</f>
        <v>-</v>
      </c>
      <c r="E15" s="157"/>
      <c r="F15" s="86" t="str">
        <f>IF(ISERROR(HLOOKUP($B15,#REF!,4,FALSE)),"-",IF(HLOOKUP($B15,#REF!,4,FALSE)="","",HLOOKUP($B15,#REF!,4,FALSE)))</f>
        <v>-</v>
      </c>
      <c r="G15" s="86" t="str">
        <f>IF(ISERROR(HLOOKUP($B15,#REF!,5,FALSE)),"-",IF(HLOOKUP($B15,#REF!,5,FALSE)="","",HLOOKUP($B15,#REF!,5,FALSE)))</f>
        <v>-</v>
      </c>
      <c r="H15" s="86" t="str">
        <f>IF(ISERROR(HLOOKUP($B15,#REF!,6,FALSE)),"-",IF(HLOOKUP($B15,#REF!,6,FALSE)="","",HLOOKUP($B15,#REF!,6,FALSE)))</f>
        <v>-</v>
      </c>
      <c r="I15" s="86" t="str">
        <f>IF(ISERROR(HLOOKUP($B16,#REF!,7,FALSE)),"-",IF(HLOOKUP($B16,#REF!,7,FALSE)="","",HLOOKUP($B16,#REF!,7,FALSE)))</f>
        <v>-</v>
      </c>
      <c r="J15" s="141" t="str">
        <f>IF(ISERROR(HLOOKUP($B15,#REF!,12,FALSE)),"-",IF(HLOOKUP($B15,#REF!,12,FALSE)="","",HLOOKUP($B15,#REF!,12,FALSE)))</f>
        <v>-</v>
      </c>
      <c r="K15" s="141" t="str">
        <f>IF(ISERROR(HLOOKUP($B15,#REF!,13,FALSE)),"-",IF(HLOOKUP($B15,#REF!,13,FALSE)="","",HLOOKUP($B15,#REF!,13,FALSE)))</f>
        <v>-</v>
      </c>
      <c r="L15" s="171" t="str">
        <f>IF(ISERROR(HLOOKUP($B15,#REF!,9,FALSE)),"-",IF(HLOOKUP($B15,#REF!,9,FALSE)="","",HLOOKUP($B15,#REF!,9,FALSE)))</f>
        <v>-</v>
      </c>
      <c r="M15" s="171" t="str">
        <f>IF(ISERROR(HLOOKUP($B15,#REF!,10,FALSE)),"-",IF(HLOOKUP($B15,#REF!,10,FALSE)="","",HLOOKUP($B15,#REF!,10,FALSE)))</f>
        <v>-</v>
      </c>
      <c r="N15" s="171" t="str">
        <f>IF(ISERROR(HLOOKUP($B15,#REF!,11,FALSE)),"-",IF(HLOOKUP($B15,#REF!,11,FALSE)="","",HLOOKUP($B15,#REF!,11,FALSE)))</f>
        <v>-</v>
      </c>
      <c r="P15" s="140" t="e">
        <f>IF(SUMPRODUCT((#REF!='Actions de maîtrise'!P$5)*(#REF!='Actions de maîtrise'!$C15)*(#REF!="X"))=0,"",IF(SUMPRODUCT((#REF!='Actions de maîtrise'!P$5)*(#REF!='Actions de maîtrise'!$C15)*(#REF!="X"))=1,"X","erreur"))</f>
        <v>#REF!</v>
      </c>
      <c r="Q15" s="140" t="e">
        <f>IF(SUMPRODUCT((#REF!='Actions de maîtrise'!Q$5)*(#REF!='Actions de maîtrise'!$C15)*(#REF!="X"))=0,"",IF(SUMPRODUCT((#REF!='Actions de maîtrise'!Q$5)*(#REF!='Actions de maîtrise'!$C15)*(#REF!="X"))=1,"X","erreur"))</f>
        <v>#REF!</v>
      </c>
      <c r="R15" s="140" t="e">
        <f>IF(SUMPRODUCT((#REF!='Actions de maîtrise'!R$5)*(#REF!='Actions de maîtrise'!$C15)*(#REF!="X"))=0,"",IF(SUMPRODUCT((#REF!='Actions de maîtrise'!R$5)*(#REF!='Actions de maîtrise'!$C15)*(#REF!="X"))=1,"X","erreur"))</f>
        <v>#REF!</v>
      </c>
      <c r="S15" s="140" t="e">
        <f>IF(SUMPRODUCT((#REF!='Actions de maîtrise'!S$5)*(#REF!='Actions de maîtrise'!$C15)*(#REF!="X"))=0,"",IF(SUMPRODUCT((#REF!='Actions de maîtrise'!S$5)*(#REF!='Actions de maîtrise'!$C15)*(#REF!="X"))=1,"X","erreur"))</f>
        <v>#REF!</v>
      </c>
      <c r="T15" s="140" t="e">
        <f>IF(SUMPRODUCT((#REF!='Actions de maîtrise'!T$5)*(#REF!='Actions de maîtrise'!$C15)*(#REF!="X"))=0,"",IF(SUMPRODUCT((#REF!='Actions de maîtrise'!T$5)*(#REF!='Actions de maîtrise'!$C15)*(#REF!="X"))=1,"X","erreur"))</f>
        <v>#REF!</v>
      </c>
      <c r="U15" s="140" t="e">
        <f>IF(SUMPRODUCT((#REF!='Actions de maîtrise'!U$5)*(#REF!='Actions de maîtrise'!$C15)*(#REF!="X"))=0,"",IF(SUMPRODUCT((#REF!='Actions de maîtrise'!U$5)*(#REF!='Actions de maîtrise'!$C15)*(#REF!="X"))=1,"X","erreur"))</f>
        <v>#REF!</v>
      </c>
      <c r="V15" s="140" t="e">
        <f>IF(SUMPRODUCT((#REF!='Actions de maîtrise'!V$5)*(#REF!='Actions de maîtrise'!$C15)*(#REF!="X"))=0,"",IF(SUMPRODUCT((#REF!='Actions de maîtrise'!V$5)*(#REF!='Actions de maîtrise'!$C15)*(#REF!="X"))=1,"X","erreur"))</f>
        <v>#REF!</v>
      </c>
      <c r="W15" s="140" t="e">
        <f>IF(SUMPRODUCT((#REF!='Actions de maîtrise'!W$5)*(#REF!='Actions de maîtrise'!$C15)*(#REF!="X"))=0,"",IF(SUMPRODUCT((#REF!='Actions de maîtrise'!W$5)*(#REF!='Actions de maîtrise'!$C15)*(#REF!="X"))=1,"X","erreur"))</f>
        <v>#REF!</v>
      </c>
      <c r="X15" s="140" t="e">
        <f>IF(SUMPRODUCT((#REF!='Actions de maîtrise'!X$5)*(#REF!='Actions de maîtrise'!$C15)*(#REF!="X"))=0,"",IF(SUMPRODUCT((#REF!='Actions de maîtrise'!X$5)*(#REF!='Actions de maîtrise'!$C15)*(#REF!="X"))=1,"X","erreur"))</f>
        <v>#REF!</v>
      </c>
      <c r="Y15" s="140" t="e">
        <f>IF(SUMPRODUCT((#REF!='Actions de maîtrise'!Y$5)*(#REF!='Actions de maîtrise'!$C15)*(#REF!="X"))=0,"",IF(SUMPRODUCT((#REF!='Actions de maîtrise'!Y$5)*(#REF!='Actions de maîtrise'!$C15)*(#REF!="X"))=1,"X","erreur"))</f>
        <v>#REF!</v>
      </c>
      <c r="Z15" s="140" t="e">
        <f>IF(SUMPRODUCT((#REF!='Actions de maîtrise'!Z$5)*(#REF!='Actions de maîtrise'!$C15)*(#REF!="X"))=0,"",IF(SUMPRODUCT((#REF!='Actions de maîtrise'!Z$5)*(#REF!='Actions de maîtrise'!$C15)*(#REF!="X"))=1,"X","erreur"))</f>
        <v>#REF!</v>
      </c>
      <c r="AA15" s="140" t="e">
        <f>IF(SUMPRODUCT((#REF!='Actions de maîtrise'!AA$5)*(#REF!='Actions de maîtrise'!$C15)*(#REF!="X"))=0,"",IF(SUMPRODUCT((#REF!='Actions de maîtrise'!AA$5)*(#REF!='Actions de maîtrise'!$C15)*(#REF!="X"))=1,"X","erreur"))</f>
        <v>#REF!</v>
      </c>
      <c r="AB15" s="140" t="e">
        <f>IF(SUMPRODUCT((#REF!='Actions de maîtrise'!AB$5)*(#REF!='Actions de maîtrise'!$C15)*(#REF!="X"))=0,"",IF(SUMPRODUCT((#REF!='Actions de maîtrise'!AB$5)*(#REF!='Actions de maîtrise'!$C15)*(#REF!="X"))=1,"X","erreur"))</f>
        <v>#REF!</v>
      </c>
      <c r="AC15" s="140" t="e">
        <f>IF(SUMPRODUCT((#REF!='Actions de maîtrise'!AC$5)*(#REF!='Actions de maîtrise'!$C15)*(#REF!="X"))=0,"",IF(SUMPRODUCT((#REF!='Actions de maîtrise'!AC$5)*(#REF!='Actions de maîtrise'!$C15)*(#REF!="X"))=1,"X","erreur"))</f>
        <v>#REF!</v>
      </c>
      <c r="AD15" s="140" t="e">
        <f>IF(SUMPRODUCT((#REF!='Actions de maîtrise'!AD$5)*(#REF!='Actions de maîtrise'!$C15)*(#REF!="X"))=0,"",IF(SUMPRODUCT((#REF!='Actions de maîtrise'!AD$5)*(#REF!='Actions de maîtrise'!$C15)*(#REF!="X"))=1,"X","erreur"))</f>
        <v>#REF!</v>
      </c>
      <c r="AE15" s="140" t="e">
        <f>IF(SUMPRODUCT((#REF!='Actions de maîtrise'!AE$5)*(#REF!='Actions de maîtrise'!$C15)*(#REF!="X"))=0,"",IF(SUMPRODUCT((#REF!='Actions de maîtrise'!AE$5)*(#REF!='Actions de maîtrise'!$C15)*(#REF!="X"))=1,"X","erreur"))</f>
        <v>#REF!</v>
      </c>
      <c r="AF15" s="140" t="e">
        <f>IF(SUMPRODUCT((#REF!='Actions de maîtrise'!AF$5)*(#REF!='Actions de maîtrise'!$C15)*(#REF!="X"))=0,"",IF(SUMPRODUCT((#REF!='Actions de maîtrise'!AF$5)*(#REF!='Actions de maîtrise'!$C15)*(#REF!="X"))=1,"X","erreur"))</f>
        <v>#REF!</v>
      </c>
      <c r="AG15" s="140" t="e">
        <f>IF(SUMPRODUCT((#REF!='Actions de maîtrise'!AG$5)*(#REF!='Actions de maîtrise'!$C15)*(#REF!="X"))=0,"",IF(SUMPRODUCT((#REF!='Actions de maîtrise'!AG$5)*(#REF!='Actions de maîtrise'!$C15)*(#REF!="X"))=1,"X","erreur"))</f>
        <v>#REF!</v>
      </c>
    </row>
    <row r="16" spans="2:33" ht="19.5" customHeight="1">
      <c r="B16" s="161" t="e">
        <f>#REF!&amp;"-AM"&amp;Listes!A12</f>
        <v>#REF!</v>
      </c>
      <c r="C16" s="85" t="str">
        <f>IF(IF(ISERROR(HLOOKUP(B16,#REF!,20,FALSE)),"-",HLOOKUP(B16,#REF!,20,FALSE))="","",IF(ISERROR(HLOOKUP(B16,#REF!,20,FALSE)),"-",HLOOKUP(B16,#REF!,20,FALSE)))</f>
        <v>-</v>
      </c>
      <c r="D16" s="86" t="str">
        <f>IF(IF(ISERROR(HLOOKUP(B16,#REF!,3,FALSE)),"-",HLOOKUP(B16,#REF!,3,FALSE))="","",IF(ISERROR(HLOOKUP(B16,#REF!,3,FALSE)),"-",HLOOKUP(B16,#REF!,3,FALSE)))</f>
        <v>-</v>
      </c>
      <c r="E16" s="158"/>
      <c r="F16" s="86" t="str">
        <f>IF(ISERROR(HLOOKUP($B16,#REF!,4,FALSE)),"-",IF(HLOOKUP($B16,#REF!,4,FALSE)="","",HLOOKUP($B16,#REF!,4,FALSE)))</f>
        <v>-</v>
      </c>
      <c r="G16" s="86" t="str">
        <f>IF(ISERROR(HLOOKUP($B16,#REF!,5,FALSE)),"-",IF(HLOOKUP($B16,#REF!,5,FALSE)="","",HLOOKUP($B16,#REF!,5,FALSE)))</f>
        <v>-</v>
      </c>
      <c r="H16" s="86" t="str">
        <f>IF(ISERROR(HLOOKUP($B16,#REF!,6,FALSE)),"-",IF(HLOOKUP($B16,#REF!,6,FALSE)="","",HLOOKUP($B16,#REF!,6,FALSE)))</f>
        <v>-</v>
      </c>
      <c r="I16" s="86" t="str">
        <f>IF(ISERROR(HLOOKUP($B17,#REF!,7,FALSE)),"-",IF(HLOOKUP($B17,#REF!,7,FALSE)="","",HLOOKUP($B17,#REF!,7,FALSE)))</f>
        <v>-</v>
      </c>
      <c r="J16" s="141" t="str">
        <f>IF(ISERROR(HLOOKUP($B16,#REF!,12,FALSE)),"-",IF(HLOOKUP($B16,#REF!,12,FALSE)="","",HLOOKUP($B16,#REF!,12,FALSE)))</f>
        <v>-</v>
      </c>
      <c r="K16" s="141" t="str">
        <f>IF(ISERROR(HLOOKUP($B16,#REF!,13,FALSE)),"-",IF(HLOOKUP($B16,#REF!,13,FALSE)="","",HLOOKUP($B16,#REF!,13,FALSE)))</f>
        <v>-</v>
      </c>
      <c r="L16" s="171" t="str">
        <f>IF(ISERROR(HLOOKUP($B16,#REF!,9,FALSE)),"-",IF(HLOOKUP($B16,#REF!,9,FALSE)="","",HLOOKUP($B16,#REF!,9,FALSE)))</f>
        <v>-</v>
      </c>
      <c r="M16" s="171" t="str">
        <f>IF(ISERROR(HLOOKUP($B16,#REF!,10,FALSE)),"-",IF(HLOOKUP($B16,#REF!,10,FALSE)="","",HLOOKUP($B16,#REF!,10,FALSE)))</f>
        <v>-</v>
      </c>
      <c r="N16" s="171" t="str">
        <f>IF(ISERROR(HLOOKUP($B16,#REF!,11,FALSE)),"-",IF(HLOOKUP($B16,#REF!,11,FALSE)="","",HLOOKUP($B16,#REF!,11,FALSE)))</f>
        <v>-</v>
      </c>
      <c r="P16" s="140" t="e">
        <f>IF(SUMPRODUCT((#REF!='Actions de maîtrise'!P$5)*(#REF!='Actions de maîtrise'!$C16)*(#REF!="X"))=0,"",IF(SUMPRODUCT((#REF!='Actions de maîtrise'!P$5)*(#REF!='Actions de maîtrise'!$C16)*(#REF!="X"))=1,"X","erreur"))</f>
        <v>#REF!</v>
      </c>
      <c r="Q16" s="140" t="e">
        <f>IF(SUMPRODUCT((#REF!='Actions de maîtrise'!Q$5)*(#REF!='Actions de maîtrise'!$C16)*(#REF!="X"))=0,"",IF(SUMPRODUCT((#REF!='Actions de maîtrise'!Q$5)*(#REF!='Actions de maîtrise'!$C16)*(#REF!="X"))=1,"X","erreur"))</f>
        <v>#REF!</v>
      </c>
      <c r="R16" s="140" t="e">
        <f>IF(SUMPRODUCT((#REF!='Actions de maîtrise'!R$5)*(#REF!='Actions de maîtrise'!$C16)*(#REF!="X"))=0,"",IF(SUMPRODUCT((#REF!='Actions de maîtrise'!R$5)*(#REF!='Actions de maîtrise'!$C16)*(#REF!="X"))=1,"X","erreur"))</f>
        <v>#REF!</v>
      </c>
      <c r="S16" s="140" t="e">
        <f>IF(SUMPRODUCT((#REF!='Actions de maîtrise'!S$5)*(#REF!='Actions de maîtrise'!$C16)*(#REF!="X"))=0,"",IF(SUMPRODUCT((#REF!='Actions de maîtrise'!S$5)*(#REF!='Actions de maîtrise'!$C16)*(#REF!="X"))=1,"X","erreur"))</f>
        <v>#REF!</v>
      </c>
      <c r="T16" s="140" t="e">
        <f>IF(SUMPRODUCT((#REF!='Actions de maîtrise'!T$5)*(#REF!='Actions de maîtrise'!$C16)*(#REF!="X"))=0,"",IF(SUMPRODUCT((#REF!='Actions de maîtrise'!T$5)*(#REF!='Actions de maîtrise'!$C16)*(#REF!="X"))=1,"X","erreur"))</f>
        <v>#REF!</v>
      </c>
      <c r="U16" s="140" t="e">
        <f>IF(SUMPRODUCT((#REF!='Actions de maîtrise'!U$5)*(#REF!='Actions de maîtrise'!$C16)*(#REF!="X"))=0,"",IF(SUMPRODUCT((#REF!='Actions de maîtrise'!U$5)*(#REF!='Actions de maîtrise'!$C16)*(#REF!="X"))=1,"X","erreur"))</f>
        <v>#REF!</v>
      </c>
      <c r="V16" s="140" t="e">
        <f>IF(SUMPRODUCT((#REF!='Actions de maîtrise'!V$5)*(#REF!='Actions de maîtrise'!$C16)*(#REF!="X"))=0,"",IF(SUMPRODUCT((#REF!='Actions de maîtrise'!V$5)*(#REF!='Actions de maîtrise'!$C16)*(#REF!="X"))=1,"X","erreur"))</f>
        <v>#REF!</v>
      </c>
      <c r="W16" s="140" t="e">
        <f>IF(SUMPRODUCT((#REF!='Actions de maîtrise'!W$5)*(#REF!='Actions de maîtrise'!$C16)*(#REF!="X"))=0,"",IF(SUMPRODUCT((#REF!='Actions de maîtrise'!W$5)*(#REF!='Actions de maîtrise'!$C16)*(#REF!="X"))=1,"X","erreur"))</f>
        <v>#REF!</v>
      </c>
      <c r="X16" s="140" t="e">
        <f>IF(SUMPRODUCT((#REF!='Actions de maîtrise'!X$5)*(#REF!='Actions de maîtrise'!$C16)*(#REF!="X"))=0,"",IF(SUMPRODUCT((#REF!='Actions de maîtrise'!X$5)*(#REF!='Actions de maîtrise'!$C16)*(#REF!="X"))=1,"X","erreur"))</f>
        <v>#REF!</v>
      </c>
      <c r="Y16" s="140" t="e">
        <f>IF(SUMPRODUCT((#REF!='Actions de maîtrise'!Y$5)*(#REF!='Actions de maîtrise'!$C16)*(#REF!="X"))=0,"",IF(SUMPRODUCT((#REF!='Actions de maîtrise'!Y$5)*(#REF!='Actions de maîtrise'!$C16)*(#REF!="X"))=1,"X","erreur"))</f>
        <v>#REF!</v>
      </c>
      <c r="Z16" s="140" t="e">
        <f>IF(SUMPRODUCT((#REF!='Actions de maîtrise'!Z$5)*(#REF!='Actions de maîtrise'!$C16)*(#REF!="X"))=0,"",IF(SUMPRODUCT((#REF!='Actions de maîtrise'!Z$5)*(#REF!='Actions de maîtrise'!$C16)*(#REF!="X"))=1,"X","erreur"))</f>
        <v>#REF!</v>
      </c>
      <c r="AA16" s="140" t="e">
        <f>IF(SUMPRODUCT((#REF!='Actions de maîtrise'!AA$5)*(#REF!='Actions de maîtrise'!$C16)*(#REF!="X"))=0,"",IF(SUMPRODUCT((#REF!='Actions de maîtrise'!AA$5)*(#REF!='Actions de maîtrise'!$C16)*(#REF!="X"))=1,"X","erreur"))</f>
        <v>#REF!</v>
      </c>
      <c r="AB16" s="140" t="e">
        <f>IF(SUMPRODUCT((#REF!='Actions de maîtrise'!AB$5)*(#REF!='Actions de maîtrise'!$C16)*(#REF!="X"))=0,"",IF(SUMPRODUCT((#REF!='Actions de maîtrise'!AB$5)*(#REF!='Actions de maîtrise'!$C16)*(#REF!="X"))=1,"X","erreur"))</f>
        <v>#REF!</v>
      </c>
      <c r="AC16" s="140" t="e">
        <f>IF(SUMPRODUCT((#REF!='Actions de maîtrise'!AC$5)*(#REF!='Actions de maîtrise'!$C16)*(#REF!="X"))=0,"",IF(SUMPRODUCT((#REF!='Actions de maîtrise'!AC$5)*(#REF!='Actions de maîtrise'!$C16)*(#REF!="X"))=1,"X","erreur"))</f>
        <v>#REF!</v>
      </c>
      <c r="AD16" s="140" t="e">
        <f>IF(SUMPRODUCT((#REF!='Actions de maîtrise'!AD$5)*(#REF!='Actions de maîtrise'!$C16)*(#REF!="X"))=0,"",IF(SUMPRODUCT((#REF!='Actions de maîtrise'!AD$5)*(#REF!='Actions de maîtrise'!$C16)*(#REF!="X"))=1,"X","erreur"))</f>
        <v>#REF!</v>
      </c>
      <c r="AE16" s="140" t="e">
        <f>IF(SUMPRODUCT((#REF!='Actions de maîtrise'!AE$5)*(#REF!='Actions de maîtrise'!$C16)*(#REF!="X"))=0,"",IF(SUMPRODUCT((#REF!='Actions de maîtrise'!AE$5)*(#REF!='Actions de maîtrise'!$C16)*(#REF!="X"))=1,"X","erreur"))</f>
        <v>#REF!</v>
      </c>
      <c r="AF16" s="140" t="e">
        <f>IF(SUMPRODUCT((#REF!='Actions de maîtrise'!AF$5)*(#REF!='Actions de maîtrise'!$C16)*(#REF!="X"))=0,"",IF(SUMPRODUCT((#REF!='Actions de maîtrise'!AF$5)*(#REF!='Actions de maîtrise'!$C16)*(#REF!="X"))=1,"X","erreur"))</f>
        <v>#REF!</v>
      </c>
      <c r="AG16" s="140" t="e">
        <f>IF(SUMPRODUCT((#REF!='Actions de maîtrise'!AG$5)*(#REF!='Actions de maîtrise'!$C16)*(#REF!="X"))=0,"",IF(SUMPRODUCT((#REF!='Actions de maîtrise'!AG$5)*(#REF!='Actions de maîtrise'!$C16)*(#REF!="X"))=1,"X","erreur"))</f>
        <v>#REF!</v>
      </c>
    </row>
    <row r="17" spans="2:33" ht="18" customHeight="1">
      <c r="B17" s="161" t="e">
        <f>#REF!&amp;"-AM"&amp;Listes!A13</f>
        <v>#REF!</v>
      </c>
      <c r="C17" s="85" t="str">
        <f>IF(IF(ISERROR(HLOOKUP(B17,#REF!,20,FALSE)),"-",HLOOKUP(B17,#REF!,20,FALSE))="","",IF(ISERROR(HLOOKUP(B17,#REF!,20,FALSE)),"-",HLOOKUP(B17,#REF!,20,FALSE)))</f>
        <v>-</v>
      </c>
      <c r="D17" s="86" t="str">
        <f>IF(IF(ISERROR(HLOOKUP(B17,#REF!,3,FALSE)),"-",HLOOKUP(B17,#REF!,3,FALSE))="","",IF(ISERROR(HLOOKUP(B17,#REF!,3,FALSE)),"-",HLOOKUP(B17,#REF!,3,FALSE)))</f>
        <v>-</v>
      </c>
      <c r="E17" s="158"/>
      <c r="F17" s="86" t="str">
        <f>IF(ISERROR(HLOOKUP($B17,#REF!,4,FALSE)),"-",IF(HLOOKUP($B17,#REF!,4,FALSE)="","",HLOOKUP($B17,#REF!,4,FALSE)))</f>
        <v>-</v>
      </c>
      <c r="G17" s="86" t="str">
        <f>IF(ISERROR(HLOOKUP($B17,#REF!,5,FALSE)),"-",IF(HLOOKUP($B17,#REF!,5,FALSE)="","",HLOOKUP($B17,#REF!,5,FALSE)))</f>
        <v>-</v>
      </c>
      <c r="H17" s="86" t="str">
        <f>IF(ISERROR(HLOOKUP($B17,#REF!,6,FALSE)),"-",IF(HLOOKUP($B17,#REF!,6,FALSE)="","",HLOOKUP($B17,#REF!,6,FALSE)))</f>
        <v>-</v>
      </c>
      <c r="I17" s="86" t="str">
        <f>IF(ISERROR(HLOOKUP($B18,#REF!,7,FALSE)),"-",IF(HLOOKUP($B18,#REF!,7,FALSE)="","",HLOOKUP($B18,#REF!,7,FALSE)))</f>
        <v>-</v>
      </c>
      <c r="J17" s="141" t="str">
        <f>IF(ISERROR(HLOOKUP($B17,#REF!,12,FALSE)),"-",IF(HLOOKUP($B17,#REF!,12,FALSE)="","",HLOOKUP($B17,#REF!,12,FALSE)))</f>
        <v>-</v>
      </c>
      <c r="K17" s="141" t="str">
        <f>IF(ISERROR(HLOOKUP($B17,#REF!,13,FALSE)),"-",IF(HLOOKUP($B17,#REF!,13,FALSE)="","",HLOOKUP($B17,#REF!,13,FALSE)))</f>
        <v>-</v>
      </c>
      <c r="L17" s="171" t="str">
        <f>IF(ISERROR(HLOOKUP($B17,#REF!,9,FALSE)),"-",IF(HLOOKUP($B17,#REF!,9,FALSE)="","",HLOOKUP($B17,#REF!,9,FALSE)))</f>
        <v>-</v>
      </c>
      <c r="M17" s="171" t="str">
        <f>IF(ISERROR(HLOOKUP($B17,#REF!,10,FALSE)),"-",IF(HLOOKUP($B17,#REF!,10,FALSE)="","",HLOOKUP($B17,#REF!,10,FALSE)))</f>
        <v>-</v>
      </c>
      <c r="N17" s="171" t="str">
        <f>IF(ISERROR(HLOOKUP($B17,#REF!,11,FALSE)),"-",IF(HLOOKUP($B17,#REF!,11,FALSE)="","",HLOOKUP($B17,#REF!,11,FALSE)))</f>
        <v>-</v>
      </c>
      <c r="P17" s="140" t="e">
        <f>IF(SUMPRODUCT((#REF!='Actions de maîtrise'!P$5)*(#REF!='Actions de maîtrise'!$C17)*(#REF!="X"))=0,"",IF(SUMPRODUCT((#REF!='Actions de maîtrise'!P$5)*(#REF!='Actions de maîtrise'!$C17)*(#REF!="X"))=1,"X","erreur"))</f>
        <v>#REF!</v>
      </c>
      <c r="Q17" s="140" t="e">
        <f>IF(SUMPRODUCT((#REF!='Actions de maîtrise'!Q$5)*(#REF!='Actions de maîtrise'!$C17)*(#REF!="X"))=0,"",IF(SUMPRODUCT((#REF!='Actions de maîtrise'!Q$5)*(#REF!='Actions de maîtrise'!$C17)*(#REF!="X"))=1,"X","erreur"))</f>
        <v>#REF!</v>
      </c>
      <c r="R17" s="140" t="e">
        <f>IF(SUMPRODUCT((#REF!='Actions de maîtrise'!R$5)*(#REF!='Actions de maîtrise'!$C17)*(#REF!="X"))=0,"",IF(SUMPRODUCT((#REF!='Actions de maîtrise'!R$5)*(#REF!='Actions de maîtrise'!$C17)*(#REF!="X"))=1,"X","erreur"))</f>
        <v>#REF!</v>
      </c>
      <c r="S17" s="140" t="e">
        <f>IF(SUMPRODUCT((#REF!='Actions de maîtrise'!S$5)*(#REF!='Actions de maîtrise'!$C17)*(#REF!="X"))=0,"",IF(SUMPRODUCT((#REF!='Actions de maîtrise'!S$5)*(#REF!='Actions de maîtrise'!$C17)*(#REF!="X"))=1,"X","erreur"))</f>
        <v>#REF!</v>
      </c>
      <c r="T17" s="140" t="e">
        <f>IF(SUMPRODUCT((#REF!='Actions de maîtrise'!T$5)*(#REF!='Actions de maîtrise'!$C17)*(#REF!="X"))=0,"",IF(SUMPRODUCT((#REF!='Actions de maîtrise'!T$5)*(#REF!='Actions de maîtrise'!$C17)*(#REF!="X"))=1,"X","erreur"))</f>
        <v>#REF!</v>
      </c>
      <c r="U17" s="140" t="e">
        <f>IF(SUMPRODUCT((#REF!='Actions de maîtrise'!U$5)*(#REF!='Actions de maîtrise'!$C17)*(#REF!="X"))=0,"",IF(SUMPRODUCT((#REF!='Actions de maîtrise'!U$5)*(#REF!='Actions de maîtrise'!$C17)*(#REF!="X"))=1,"X","erreur"))</f>
        <v>#REF!</v>
      </c>
      <c r="V17" s="140" t="e">
        <f>IF(SUMPRODUCT((#REF!='Actions de maîtrise'!V$5)*(#REF!='Actions de maîtrise'!$C17)*(#REF!="X"))=0,"",IF(SUMPRODUCT((#REF!='Actions de maîtrise'!V$5)*(#REF!='Actions de maîtrise'!$C17)*(#REF!="X"))=1,"X","erreur"))</f>
        <v>#REF!</v>
      </c>
      <c r="W17" s="140" t="e">
        <f>IF(SUMPRODUCT((#REF!='Actions de maîtrise'!W$5)*(#REF!='Actions de maîtrise'!$C17)*(#REF!="X"))=0,"",IF(SUMPRODUCT((#REF!='Actions de maîtrise'!W$5)*(#REF!='Actions de maîtrise'!$C17)*(#REF!="X"))=1,"X","erreur"))</f>
        <v>#REF!</v>
      </c>
      <c r="X17" s="140" t="e">
        <f>IF(SUMPRODUCT((#REF!='Actions de maîtrise'!X$5)*(#REF!='Actions de maîtrise'!$C17)*(#REF!="X"))=0,"",IF(SUMPRODUCT((#REF!='Actions de maîtrise'!X$5)*(#REF!='Actions de maîtrise'!$C17)*(#REF!="X"))=1,"X","erreur"))</f>
        <v>#REF!</v>
      </c>
      <c r="Y17" s="140" t="e">
        <f>IF(SUMPRODUCT((#REF!='Actions de maîtrise'!Y$5)*(#REF!='Actions de maîtrise'!$C17)*(#REF!="X"))=0,"",IF(SUMPRODUCT((#REF!='Actions de maîtrise'!Y$5)*(#REF!='Actions de maîtrise'!$C17)*(#REF!="X"))=1,"X","erreur"))</f>
        <v>#REF!</v>
      </c>
      <c r="Z17" s="140" t="e">
        <f>IF(SUMPRODUCT((#REF!='Actions de maîtrise'!Z$5)*(#REF!='Actions de maîtrise'!$C17)*(#REF!="X"))=0,"",IF(SUMPRODUCT((#REF!='Actions de maîtrise'!Z$5)*(#REF!='Actions de maîtrise'!$C17)*(#REF!="X"))=1,"X","erreur"))</f>
        <v>#REF!</v>
      </c>
      <c r="AA17" s="140" t="e">
        <f>IF(SUMPRODUCT((#REF!='Actions de maîtrise'!AA$5)*(#REF!='Actions de maîtrise'!$C17)*(#REF!="X"))=0,"",IF(SUMPRODUCT((#REF!='Actions de maîtrise'!AA$5)*(#REF!='Actions de maîtrise'!$C17)*(#REF!="X"))=1,"X","erreur"))</f>
        <v>#REF!</v>
      </c>
      <c r="AB17" s="140" t="e">
        <f>IF(SUMPRODUCT((#REF!='Actions de maîtrise'!AB$5)*(#REF!='Actions de maîtrise'!$C17)*(#REF!="X"))=0,"",IF(SUMPRODUCT((#REF!='Actions de maîtrise'!AB$5)*(#REF!='Actions de maîtrise'!$C17)*(#REF!="X"))=1,"X","erreur"))</f>
        <v>#REF!</v>
      </c>
      <c r="AC17" s="140" t="e">
        <f>IF(SUMPRODUCT((#REF!='Actions de maîtrise'!AC$5)*(#REF!='Actions de maîtrise'!$C17)*(#REF!="X"))=0,"",IF(SUMPRODUCT((#REF!='Actions de maîtrise'!AC$5)*(#REF!='Actions de maîtrise'!$C17)*(#REF!="X"))=1,"X","erreur"))</f>
        <v>#REF!</v>
      </c>
      <c r="AD17" s="140" t="e">
        <f>IF(SUMPRODUCT((#REF!='Actions de maîtrise'!AD$5)*(#REF!='Actions de maîtrise'!$C17)*(#REF!="X"))=0,"",IF(SUMPRODUCT((#REF!='Actions de maîtrise'!AD$5)*(#REF!='Actions de maîtrise'!$C17)*(#REF!="X"))=1,"X","erreur"))</f>
        <v>#REF!</v>
      </c>
      <c r="AE17" s="140" t="e">
        <f>IF(SUMPRODUCT((#REF!='Actions de maîtrise'!AE$5)*(#REF!='Actions de maîtrise'!$C17)*(#REF!="X"))=0,"",IF(SUMPRODUCT((#REF!='Actions de maîtrise'!AE$5)*(#REF!='Actions de maîtrise'!$C17)*(#REF!="X"))=1,"X","erreur"))</f>
        <v>#REF!</v>
      </c>
      <c r="AF17" s="140" t="e">
        <f>IF(SUMPRODUCT((#REF!='Actions de maîtrise'!AF$5)*(#REF!='Actions de maîtrise'!$C17)*(#REF!="X"))=0,"",IF(SUMPRODUCT((#REF!='Actions de maîtrise'!AF$5)*(#REF!='Actions de maîtrise'!$C17)*(#REF!="X"))=1,"X","erreur"))</f>
        <v>#REF!</v>
      </c>
      <c r="AG17" s="140" t="e">
        <f>IF(SUMPRODUCT((#REF!='Actions de maîtrise'!AG$5)*(#REF!='Actions de maîtrise'!$C17)*(#REF!="X"))=0,"",IF(SUMPRODUCT((#REF!='Actions de maîtrise'!AG$5)*(#REF!='Actions de maîtrise'!$C17)*(#REF!="X"))=1,"X","erreur"))</f>
        <v>#REF!</v>
      </c>
    </row>
    <row r="18" spans="2:33" ht="18" customHeight="1">
      <c r="B18" s="161" t="e">
        <f>#REF!&amp;"-AM"&amp;Listes!A14</f>
        <v>#REF!</v>
      </c>
      <c r="C18" s="85" t="str">
        <f>IF(IF(ISERROR(HLOOKUP(B18,#REF!,20,FALSE)),"-",HLOOKUP(B18,#REF!,20,FALSE))="","",IF(ISERROR(HLOOKUP(B18,#REF!,20,FALSE)),"-",HLOOKUP(B18,#REF!,20,FALSE)))</f>
        <v>-</v>
      </c>
      <c r="D18" s="86" t="str">
        <f>IF(IF(ISERROR(HLOOKUP(B18,#REF!,3,FALSE)),"-",HLOOKUP(B18,#REF!,3,FALSE))="","",IF(ISERROR(HLOOKUP(B18,#REF!,3,FALSE)),"-",HLOOKUP(B18,#REF!,3,FALSE)))</f>
        <v>-</v>
      </c>
      <c r="E18" s="158"/>
      <c r="F18" s="86" t="str">
        <f>IF(ISERROR(HLOOKUP($B18,#REF!,4,FALSE)),"-",IF(HLOOKUP($B18,#REF!,4,FALSE)="","",HLOOKUP($B18,#REF!,4,FALSE)))</f>
        <v>-</v>
      </c>
      <c r="G18" s="86" t="str">
        <f>IF(ISERROR(HLOOKUP($B18,#REF!,5,FALSE)),"-",IF(HLOOKUP($B18,#REF!,5,FALSE)="","",HLOOKUP($B18,#REF!,5,FALSE)))</f>
        <v>-</v>
      </c>
      <c r="H18" s="86" t="str">
        <f>IF(ISERROR(HLOOKUP($B18,#REF!,6,FALSE)),"-",IF(HLOOKUP($B18,#REF!,6,FALSE)="","",HLOOKUP($B18,#REF!,6,FALSE)))</f>
        <v>-</v>
      </c>
      <c r="I18" s="86" t="str">
        <f>IF(ISERROR(HLOOKUP($B19,#REF!,7,FALSE)),"-",IF(HLOOKUP($B19,#REF!,7,FALSE)="","",HLOOKUP($B19,#REF!,7,FALSE)))</f>
        <v>-</v>
      </c>
      <c r="J18" s="141" t="str">
        <f>IF(ISERROR(HLOOKUP($B18,#REF!,12,FALSE)),"-",IF(HLOOKUP($B18,#REF!,12,FALSE)="","",HLOOKUP($B18,#REF!,12,FALSE)))</f>
        <v>-</v>
      </c>
      <c r="K18" s="141" t="str">
        <f>IF(ISERROR(HLOOKUP($B18,#REF!,13,FALSE)),"-",IF(HLOOKUP($B18,#REF!,13,FALSE)="","",HLOOKUP($B18,#REF!,13,FALSE)))</f>
        <v>-</v>
      </c>
      <c r="L18" s="171" t="str">
        <f>IF(ISERROR(HLOOKUP($B18,#REF!,9,FALSE)),"-",IF(HLOOKUP($B18,#REF!,9,FALSE)="","",HLOOKUP($B18,#REF!,9,FALSE)))</f>
        <v>-</v>
      </c>
      <c r="M18" s="171" t="str">
        <f>IF(ISERROR(HLOOKUP($B18,#REF!,10,FALSE)),"-",IF(HLOOKUP($B18,#REF!,10,FALSE)="","",HLOOKUP($B18,#REF!,10,FALSE)))</f>
        <v>-</v>
      </c>
      <c r="N18" s="171" t="str">
        <f>IF(ISERROR(HLOOKUP($B18,#REF!,11,FALSE)),"-",IF(HLOOKUP($B18,#REF!,11,FALSE)="","",HLOOKUP($B18,#REF!,11,FALSE)))</f>
        <v>-</v>
      </c>
      <c r="P18" s="140" t="e">
        <f>IF(SUMPRODUCT((#REF!='Actions de maîtrise'!P$5)*(#REF!='Actions de maîtrise'!$C18)*(#REF!="X"))=0,"",IF(SUMPRODUCT((#REF!='Actions de maîtrise'!P$5)*(#REF!='Actions de maîtrise'!$C18)*(#REF!="X"))=1,"X","erreur"))</f>
        <v>#REF!</v>
      </c>
      <c r="Q18" s="140" t="e">
        <f>IF(SUMPRODUCT((#REF!='Actions de maîtrise'!Q$5)*(#REF!='Actions de maîtrise'!$C18)*(#REF!="X"))=0,"",IF(SUMPRODUCT((#REF!='Actions de maîtrise'!Q$5)*(#REF!='Actions de maîtrise'!$C18)*(#REF!="X"))=1,"X","erreur"))</f>
        <v>#REF!</v>
      </c>
      <c r="R18" s="140" t="e">
        <f>IF(SUMPRODUCT((#REF!='Actions de maîtrise'!R$5)*(#REF!='Actions de maîtrise'!$C18)*(#REF!="X"))=0,"",IF(SUMPRODUCT((#REF!='Actions de maîtrise'!R$5)*(#REF!='Actions de maîtrise'!$C18)*(#REF!="X"))=1,"X","erreur"))</f>
        <v>#REF!</v>
      </c>
      <c r="S18" s="140" t="e">
        <f>IF(SUMPRODUCT((#REF!='Actions de maîtrise'!S$5)*(#REF!='Actions de maîtrise'!$C18)*(#REF!="X"))=0,"",IF(SUMPRODUCT((#REF!='Actions de maîtrise'!S$5)*(#REF!='Actions de maîtrise'!$C18)*(#REF!="X"))=1,"X","erreur"))</f>
        <v>#REF!</v>
      </c>
      <c r="T18" s="140" t="e">
        <f>IF(SUMPRODUCT((#REF!='Actions de maîtrise'!T$5)*(#REF!='Actions de maîtrise'!$C18)*(#REF!="X"))=0,"",IF(SUMPRODUCT((#REF!='Actions de maîtrise'!T$5)*(#REF!='Actions de maîtrise'!$C18)*(#REF!="X"))=1,"X","erreur"))</f>
        <v>#REF!</v>
      </c>
      <c r="U18" s="140" t="e">
        <f>IF(SUMPRODUCT((#REF!='Actions de maîtrise'!U$5)*(#REF!='Actions de maîtrise'!$C18)*(#REF!="X"))=0,"",IF(SUMPRODUCT((#REF!='Actions de maîtrise'!U$5)*(#REF!='Actions de maîtrise'!$C18)*(#REF!="X"))=1,"X","erreur"))</f>
        <v>#REF!</v>
      </c>
      <c r="V18" s="140" t="e">
        <f>IF(SUMPRODUCT((#REF!='Actions de maîtrise'!V$5)*(#REF!='Actions de maîtrise'!$C18)*(#REF!="X"))=0,"",IF(SUMPRODUCT((#REF!='Actions de maîtrise'!V$5)*(#REF!='Actions de maîtrise'!$C18)*(#REF!="X"))=1,"X","erreur"))</f>
        <v>#REF!</v>
      </c>
      <c r="W18" s="140" t="e">
        <f>IF(SUMPRODUCT((#REF!='Actions de maîtrise'!W$5)*(#REF!='Actions de maîtrise'!$C18)*(#REF!="X"))=0,"",IF(SUMPRODUCT((#REF!='Actions de maîtrise'!W$5)*(#REF!='Actions de maîtrise'!$C18)*(#REF!="X"))=1,"X","erreur"))</f>
        <v>#REF!</v>
      </c>
      <c r="X18" s="140" t="e">
        <f>IF(SUMPRODUCT((#REF!='Actions de maîtrise'!X$5)*(#REF!='Actions de maîtrise'!$C18)*(#REF!="X"))=0,"",IF(SUMPRODUCT((#REF!='Actions de maîtrise'!X$5)*(#REF!='Actions de maîtrise'!$C18)*(#REF!="X"))=1,"X","erreur"))</f>
        <v>#REF!</v>
      </c>
      <c r="Y18" s="140" t="e">
        <f>IF(SUMPRODUCT((#REF!='Actions de maîtrise'!Y$5)*(#REF!='Actions de maîtrise'!$C18)*(#REF!="X"))=0,"",IF(SUMPRODUCT((#REF!='Actions de maîtrise'!Y$5)*(#REF!='Actions de maîtrise'!$C18)*(#REF!="X"))=1,"X","erreur"))</f>
        <v>#REF!</v>
      </c>
      <c r="Z18" s="140" t="e">
        <f>IF(SUMPRODUCT((#REF!='Actions de maîtrise'!Z$5)*(#REF!='Actions de maîtrise'!$C18)*(#REF!="X"))=0,"",IF(SUMPRODUCT((#REF!='Actions de maîtrise'!Z$5)*(#REF!='Actions de maîtrise'!$C18)*(#REF!="X"))=1,"X","erreur"))</f>
        <v>#REF!</v>
      </c>
      <c r="AA18" s="140" t="e">
        <f>IF(SUMPRODUCT((#REF!='Actions de maîtrise'!AA$5)*(#REF!='Actions de maîtrise'!$C18)*(#REF!="X"))=0,"",IF(SUMPRODUCT((#REF!='Actions de maîtrise'!AA$5)*(#REF!='Actions de maîtrise'!$C18)*(#REF!="X"))=1,"X","erreur"))</f>
        <v>#REF!</v>
      </c>
      <c r="AB18" s="140" t="e">
        <f>IF(SUMPRODUCT((#REF!='Actions de maîtrise'!AB$5)*(#REF!='Actions de maîtrise'!$C18)*(#REF!="X"))=0,"",IF(SUMPRODUCT((#REF!='Actions de maîtrise'!AB$5)*(#REF!='Actions de maîtrise'!$C18)*(#REF!="X"))=1,"X","erreur"))</f>
        <v>#REF!</v>
      </c>
      <c r="AC18" s="140" t="e">
        <f>IF(SUMPRODUCT((#REF!='Actions de maîtrise'!AC$5)*(#REF!='Actions de maîtrise'!$C18)*(#REF!="X"))=0,"",IF(SUMPRODUCT((#REF!='Actions de maîtrise'!AC$5)*(#REF!='Actions de maîtrise'!$C18)*(#REF!="X"))=1,"X","erreur"))</f>
        <v>#REF!</v>
      </c>
      <c r="AD18" s="140" t="e">
        <f>IF(SUMPRODUCT((#REF!='Actions de maîtrise'!AD$5)*(#REF!='Actions de maîtrise'!$C18)*(#REF!="X"))=0,"",IF(SUMPRODUCT((#REF!='Actions de maîtrise'!AD$5)*(#REF!='Actions de maîtrise'!$C18)*(#REF!="X"))=1,"X","erreur"))</f>
        <v>#REF!</v>
      </c>
      <c r="AE18" s="140" t="e">
        <f>IF(SUMPRODUCT((#REF!='Actions de maîtrise'!AE$5)*(#REF!='Actions de maîtrise'!$C18)*(#REF!="X"))=0,"",IF(SUMPRODUCT((#REF!='Actions de maîtrise'!AE$5)*(#REF!='Actions de maîtrise'!$C18)*(#REF!="X"))=1,"X","erreur"))</f>
        <v>#REF!</v>
      </c>
      <c r="AF18" s="140" t="e">
        <f>IF(SUMPRODUCT((#REF!='Actions de maîtrise'!AF$5)*(#REF!='Actions de maîtrise'!$C18)*(#REF!="X"))=0,"",IF(SUMPRODUCT((#REF!='Actions de maîtrise'!AF$5)*(#REF!='Actions de maîtrise'!$C18)*(#REF!="X"))=1,"X","erreur"))</f>
        <v>#REF!</v>
      </c>
      <c r="AG18" s="140" t="e">
        <f>IF(SUMPRODUCT((#REF!='Actions de maîtrise'!AG$5)*(#REF!='Actions de maîtrise'!$C18)*(#REF!="X"))=0,"",IF(SUMPRODUCT((#REF!='Actions de maîtrise'!AG$5)*(#REF!='Actions de maîtrise'!$C18)*(#REF!="X"))=1,"X","erreur"))</f>
        <v>#REF!</v>
      </c>
    </row>
    <row r="19" spans="2:33" ht="18" customHeight="1">
      <c r="B19" s="161" t="e">
        <f>#REF!&amp;"-AM"&amp;Listes!A15</f>
        <v>#REF!</v>
      </c>
      <c r="C19" s="85" t="str">
        <f>IF(IF(ISERROR(HLOOKUP(B19,#REF!,20,FALSE)),"-",HLOOKUP(B19,#REF!,20,FALSE))="","",IF(ISERROR(HLOOKUP(B19,#REF!,20,FALSE)),"-",HLOOKUP(B19,#REF!,20,FALSE)))</f>
        <v>-</v>
      </c>
      <c r="D19" s="86" t="str">
        <f>IF(IF(ISERROR(HLOOKUP(B19,#REF!,3,FALSE)),"-",HLOOKUP(B19,#REF!,3,FALSE))="","",IF(ISERROR(HLOOKUP(B19,#REF!,3,FALSE)),"-",HLOOKUP(B19,#REF!,3,FALSE)))</f>
        <v>-</v>
      </c>
      <c r="E19" s="158"/>
      <c r="F19" s="86" t="str">
        <f>IF(ISERROR(HLOOKUP($B19,#REF!,4,FALSE)),"-",IF(HLOOKUP($B19,#REF!,4,FALSE)="","",HLOOKUP($B19,#REF!,4,FALSE)))</f>
        <v>-</v>
      </c>
      <c r="G19" s="86" t="str">
        <f>IF(ISERROR(HLOOKUP($B19,#REF!,5,FALSE)),"-",IF(HLOOKUP($B19,#REF!,5,FALSE)="","",HLOOKUP($B19,#REF!,5,FALSE)))</f>
        <v>-</v>
      </c>
      <c r="H19" s="86" t="str">
        <f>IF(ISERROR(HLOOKUP($B19,#REF!,6,FALSE)),"-",IF(HLOOKUP($B19,#REF!,6,FALSE)="","",HLOOKUP($B19,#REF!,6,FALSE)))</f>
        <v>-</v>
      </c>
      <c r="I19" s="86" t="str">
        <f>IF(ISERROR(HLOOKUP($B20,#REF!,7,FALSE)),"-",IF(HLOOKUP($B20,#REF!,7,FALSE)="","",HLOOKUP($B20,#REF!,7,FALSE)))</f>
        <v>-</v>
      </c>
      <c r="J19" s="141" t="str">
        <f>IF(ISERROR(HLOOKUP($B19,#REF!,12,FALSE)),"-",IF(HLOOKUP($B19,#REF!,12,FALSE)="","",HLOOKUP($B19,#REF!,12,FALSE)))</f>
        <v>-</v>
      </c>
      <c r="K19" s="141" t="str">
        <f>IF(ISERROR(HLOOKUP($B19,#REF!,13,FALSE)),"-",IF(HLOOKUP($B19,#REF!,13,FALSE)="","",HLOOKUP($B19,#REF!,13,FALSE)))</f>
        <v>-</v>
      </c>
      <c r="L19" s="171" t="str">
        <f>IF(ISERROR(HLOOKUP($B19,#REF!,9,FALSE)),"-",IF(HLOOKUP($B19,#REF!,9,FALSE)="","",HLOOKUP($B19,#REF!,9,FALSE)))</f>
        <v>-</v>
      </c>
      <c r="M19" s="171" t="str">
        <f>IF(ISERROR(HLOOKUP($B19,#REF!,10,FALSE)),"-",IF(HLOOKUP($B19,#REF!,10,FALSE)="","",HLOOKUP($B19,#REF!,10,FALSE)))</f>
        <v>-</v>
      </c>
      <c r="N19" s="171" t="str">
        <f>IF(ISERROR(HLOOKUP($B19,#REF!,11,FALSE)),"-",IF(HLOOKUP($B19,#REF!,11,FALSE)="","",HLOOKUP($B19,#REF!,11,FALSE)))</f>
        <v>-</v>
      </c>
      <c r="P19" s="140" t="e">
        <f>IF(SUMPRODUCT((#REF!='Actions de maîtrise'!P$5)*(#REF!='Actions de maîtrise'!$C19)*(#REF!="X"))=0,"",IF(SUMPRODUCT((#REF!='Actions de maîtrise'!P$5)*(#REF!='Actions de maîtrise'!$C19)*(#REF!="X"))=1,"X","erreur"))</f>
        <v>#REF!</v>
      </c>
      <c r="Q19" s="140" t="e">
        <f>IF(SUMPRODUCT((#REF!='Actions de maîtrise'!Q$5)*(#REF!='Actions de maîtrise'!$C19)*(#REF!="X"))=0,"",IF(SUMPRODUCT((#REF!='Actions de maîtrise'!Q$5)*(#REF!='Actions de maîtrise'!$C19)*(#REF!="X"))=1,"X","erreur"))</f>
        <v>#REF!</v>
      </c>
      <c r="R19" s="140" t="e">
        <f>IF(SUMPRODUCT((#REF!='Actions de maîtrise'!R$5)*(#REF!='Actions de maîtrise'!$C19)*(#REF!="X"))=0,"",IF(SUMPRODUCT((#REF!='Actions de maîtrise'!R$5)*(#REF!='Actions de maîtrise'!$C19)*(#REF!="X"))=1,"X","erreur"))</f>
        <v>#REF!</v>
      </c>
      <c r="S19" s="140" t="e">
        <f>IF(SUMPRODUCT((#REF!='Actions de maîtrise'!S$5)*(#REF!='Actions de maîtrise'!$C19)*(#REF!="X"))=0,"",IF(SUMPRODUCT((#REF!='Actions de maîtrise'!S$5)*(#REF!='Actions de maîtrise'!$C19)*(#REF!="X"))=1,"X","erreur"))</f>
        <v>#REF!</v>
      </c>
      <c r="T19" s="140" t="e">
        <f>IF(SUMPRODUCT((#REF!='Actions de maîtrise'!T$5)*(#REF!='Actions de maîtrise'!$C19)*(#REF!="X"))=0,"",IF(SUMPRODUCT((#REF!='Actions de maîtrise'!T$5)*(#REF!='Actions de maîtrise'!$C19)*(#REF!="X"))=1,"X","erreur"))</f>
        <v>#REF!</v>
      </c>
      <c r="U19" s="140" t="e">
        <f>IF(SUMPRODUCT((#REF!='Actions de maîtrise'!U$5)*(#REF!='Actions de maîtrise'!$C19)*(#REF!="X"))=0,"",IF(SUMPRODUCT((#REF!='Actions de maîtrise'!U$5)*(#REF!='Actions de maîtrise'!$C19)*(#REF!="X"))=1,"X","erreur"))</f>
        <v>#REF!</v>
      </c>
      <c r="V19" s="140" t="e">
        <f>IF(SUMPRODUCT((#REF!='Actions de maîtrise'!V$5)*(#REF!='Actions de maîtrise'!$C19)*(#REF!="X"))=0,"",IF(SUMPRODUCT((#REF!='Actions de maîtrise'!V$5)*(#REF!='Actions de maîtrise'!$C19)*(#REF!="X"))=1,"X","erreur"))</f>
        <v>#REF!</v>
      </c>
      <c r="W19" s="140" t="e">
        <f>IF(SUMPRODUCT((#REF!='Actions de maîtrise'!W$5)*(#REF!='Actions de maîtrise'!$C19)*(#REF!="X"))=0,"",IF(SUMPRODUCT((#REF!='Actions de maîtrise'!W$5)*(#REF!='Actions de maîtrise'!$C19)*(#REF!="X"))=1,"X","erreur"))</f>
        <v>#REF!</v>
      </c>
      <c r="X19" s="140" t="e">
        <f>IF(SUMPRODUCT((#REF!='Actions de maîtrise'!X$5)*(#REF!='Actions de maîtrise'!$C19)*(#REF!="X"))=0,"",IF(SUMPRODUCT((#REF!='Actions de maîtrise'!X$5)*(#REF!='Actions de maîtrise'!$C19)*(#REF!="X"))=1,"X","erreur"))</f>
        <v>#REF!</v>
      </c>
      <c r="Y19" s="140" t="e">
        <f>IF(SUMPRODUCT((#REF!='Actions de maîtrise'!Y$5)*(#REF!='Actions de maîtrise'!$C19)*(#REF!="X"))=0,"",IF(SUMPRODUCT((#REF!='Actions de maîtrise'!Y$5)*(#REF!='Actions de maîtrise'!$C19)*(#REF!="X"))=1,"X","erreur"))</f>
        <v>#REF!</v>
      </c>
      <c r="Z19" s="140" t="e">
        <f>IF(SUMPRODUCT((#REF!='Actions de maîtrise'!Z$5)*(#REF!='Actions de maîtrise'!$C19)*(#REF!="X"))=0,"",IF(SUMPRODUCT((#REF!='Actions de maîtrise'!Z$5)*(#REF!='Actions de maîtrise'!$C19)*(#REF!="X"))=1,"X","erreur"))</f>
        <v>#REF!</v>
      </c>
      <c r="AA19" s="140" t="e">
        <f>IF(SUMPRODUCT((#REF!='Actions de maîtrise'!AA$5)*(#REF!='Actions de maîtrise'!$C19)*(#REF!="X"))=0,"",IF(SUMPRODUCT((#REF!='Actions de maîtrise'!AA$5)*(#REF!='Actions de maîtrise'!$C19)*(#REF!="X"))=1,"X","erreur"))</f>
        <v>#REF!</v>
      </c>
      <c r="AB19" s="140" t="e">
        <f>IF(SUMPRODUCT((#REF!='Actions de maîtrise'!AB$5)*(#REF!='Actions de maîtrise'!$C19)*(#REF!="X"))=0,"",IF(SUMPRODUCT((#REF!='Actions de maîtrise'!AB$5)*(#REF!='Actions de maîtrise'!$C19)*(#REF!="X"))=1,"X","erreur"))</f>
        <v>#REF!</v>
      </c>
      <c r="AC19" s="140" t="e">
        <f>IF(SUMPRODUCT((#REF!='Actions de maîtrise'!AC$5)*(#REF!='Actions de maîtrise'!$C19)*(#REF!="X"))=0,"",IF(SUMPRODUCT((#REF!='Actions de maîtrise'!AC$5)*(#REF!='Actions de maîtrise'!$C19)*(#REF!="X"))=1,"X","erreur"))</f>
        <v>#REF!</v>
      </c>
      <c r="AD19" s="140" t="e">
        <f>IF(SUMPRODUCT((#REF!='Actions de maîtrise'!AD$5)*(#REF!='Actions de maîtrise'!$C19)*(#REF!="X"))=0,"",IF(SUMPRODUCT((#REF!='Actions de maîtrise'!AD$5)*(#REF!='Actions de maîtrise'!$C19)*(#REF!="X"))=1,"X","erreur"))</f>
        <v>#REF!</v>
      </c>
      <c r="AE19" s="140" t="e">
        <f>IF(SUMPRODUCT((#REF!='Actions de maîtrise'!AE$5)*(#REF!='Actions de maîtrise'!$C19)*(#REF!="X"))=0,"",IF(SUMPRODUCT((#REF!='Actions de maîtrise'!AE$5)*(#REF!='Actions de maîtrise'!$C19)*(#REF!="X"))=1,"X","erreur"))</f>
        <v>#REF!</v>
      </c>
      <c r="AF19" s="140" t="e">
        <f>IF(SUMPRODUCT((#REF!='Actions de maîtrise'!AF$5)*(#REF!='Actions de maîtrise'!$C19)*(#REF!="X"))=0,"",IF(SUMPRODUCT((#REF!='Actions de maîtrise'!AF$5)*(#REF!='Actions de maîtrise'!$C19)*(#REF!="X"))=1,"X","erreur"))</f>
        <v>#REF!</v>
      </c>
      <c r="AG19" s="140" t="e">
        <f>IF(SUMPRODUCT((#REF!='Actions de maîtrise'!AG$5)*(#REF!='Actions de maîtrise'!$C19)*(#REF!="X"))=0,"",IF(SUMPRODUCT((#REF!='Actions de maîtrise'!AG$5)*(#REF!='Actions de maîtrise'!$C19)*(#REF!="X"))=1,"X","erreur"))</f>
        <v>#REF!</v>
      </c>
    </row>
    <row r="20" spans="2:33" ht="18.75" customHeight="1">
      <c r="B20" s="161" t="e">
        <f>#REF!&amp;"-AM"&amp;Listes!A16</f>
        <v>#REF!</v>
      </c>
      <c r="C20" s="85" t="str">
        <f>IF(IF(ISERROR(HLOOKUP(B20,#REF!,20,FALSE)),"-",HLOOKUP(B20,#REF!,20,FALSE))="","",IF(ISERROR(HLOOKUP(B20,#REF!,20,FALSE)),"-",HLOOKUP(B20,#REF!,20,FALSE)))</f>
        <v>-</v>
      </c>
      <c r="D20" s="86" t="str">
        <f>IF(IF(ISERROR(HLOOKUP(B20,#REF!,3,FALSE)),"-",HLOOKUP(B20,#REF!,3,FALSE))="","",IF(ISERROR(HLOOKUP(B20,#REF!,3,FALSE)),"-",HLOOKUP(B20,#REF!,3,FALSE)))</f>
        <v>-</v>
      </c>
      <c r="E20" s="158"/>
      <c r="F20" s="86" t="str">
        <f>IF(ISERROR(HLOOKUP($B20,#REF!,4,FALSE)),"-",IF(HLOOKUP($B20,#REF!,4,FALSE)="","",HLOOKUP($B20,#REF!,4,FALSE)))</f>
        <v>-</v>
      </c>
      <c r="G20" s="86" t="str">
        <f>IF(ISERROR(HLOOKUP($B20,#REF!,5,FALSE)),"-",IF(HLOOKUP($B20,#REF!,5,FALSE)="","",HLOOKUP($B20,#REF!,5,FALSE)))</f>
        <v>-</v>
      </c>
      <c r="H20" s="86" t="str">
        <f>IF(ISERROR(HLOOKUP($B20,#REF!,6,FALSE)),"-",IF(HLOOKUP($B20,#REF!,6,FALSE)="","",HLOOKUP($B20,#REF!,6,FALSE)))</f>
        <v>-</v>
      </c>
      <c r="I20" s="86" t="str">
        <f>IF(ISERROR(HLOOKUP($B21,#REF!,7,FALSE)),"-",IF(HLOOKUP($B21,#REF!,7,FALSE)="","",HLOOKUP($B21,#REF!,7,FALSE)))</f>
        <v>-</v>
      </c>
      <c r="J20" s="141" t="str">
        <f>IF(ISERROR(HLOOKUP($B20,#REF!,12,FALSE)),"-",IF(HLOOKUP($B20,#REF!,12,FALSE)="","",HLOOKUP($B20,#REF!,12,FALSE)))</f>
        <v>-</v>
      </c>
      <c r="K20" s="141" t="str">
        <f>IF(ISERROR(HLOOKUP($B20,#REF!,13,FALSE)),"-",IF(HLOOKUP($B20,#REF!,13,FALSE)="","",HLOOKUP($B20,#REF!,13,FALSE)))</f>
        <v>-</v>
      </c>
      <c r="L20" s="171" t="str">
        <f>IF(ISERROR(HLOOKUP($B20,#REF!,9,FALSE)),"-",IF(HLOOKUP($B20,#REF!,9,FALSE)="","",HLOOKUP($B20,#REF!,9,FALSE)))</f>
        <v>-</v>
      </c>
      <c r="M20" s="171" t="str">
        <f>IF(ISERROR(HLOOKUP($B20,#REF!,10,FALSE)),"-",IF(HLOOKUP($B20,#REF!,10,FALSE)="","",HLOOKUP($B20,#REF!,10,FALSE)))</f>
        <v>-</v>
      </c>
      <c r="N20" s="171" t="str">
        <f>IF(ISERROR(HLOOKUP($B20,#REF!,11,FALSE)),"-",IF(HLOOKUP($B20,#REF!,11,FALSE)="","",HLOOKUP($B20,#REF!,11,FALSE)))</f>
        <v>-</v>
      </c>
      <c r="P20" s="140" t="e">
        <f>IF(SUMPRODUCT((#REF!='Actions de maîtrise'!P$5)*(#REF!='Actions de maîtrise'!$C20)*(#REF!="X"))=0,"",IF(SUMPRODUCT((#REF!='Actions de maîtrise'!P$5)*(#REF!='Actions de maîtrise'!$C20)*(#REF!="X"))=1,"X","erreur"))</f>
        <v>#REF!</v>
      </c>
      <c r="Q20" s="140" t="e">
        <f>IF(SUMPRODUCT((#REF!='Actions de maîtrise'!Q$5)*(#REF!='Actions de maîtrise'!$C20)*(#REF!="X"))=0,"",IF(SUMPRODUCT((#REF!='Actions de maîtrise'!Q$5)*(#REF!='Actions de maîtrise'!$C20)*(#REF!="X"))=1,"X","erreur"))</f>
        <v>#REF!</v>
      </c>
      <c r="R20" s="140" t="e">
        <f>IF(SUMPRODUCT((#REF!='Actions de maîtrise'!R$5)*(#REF!='Actions de maîtrise'!$C20)*(#REF!="X"))=0,"",IF(SUMPRODUCT((#REF!='Actions de maîtrise'!R$5)*(#REF!='Actions de maîtrise'!$C20)*(#REF!="X"))=1,"X","erreur"))</f>
        <v>#REF!</v>
      </c>
      <c r="S20" s="140" t="e">
        <f>IF(SUMPRODUCT((#REF!='Actions de maîtrise'!S$5)*(#REF!='Actions de maîtrise'!$C20)*(#REF!="X"))=0,"",IF(SUMPRODUCT((#REF!='Actions de maîtrise'!S$5)*(#REF!='Actions de maîtrise'!$C20)*(#REF!="X"))=1,"X","erreur"))</f>
        <v>#REF!</v>
      </c>
      <c r="T20" s="140" t="e">
        <f>IF(SUMPRODUCT((#REF!='Actions de maîtrise'!T$5)*(#REF!='Actions de maîtrise'!$C20)*(#REF!="X"))=0,"",IF(SUMPRODUCT((#REF!='Actions de maîtrise'!T$5)*(#REF!='Actions de maîtrise'!$C20)*(#REF!="X"))=1,"X","erreur"))</f>
        <v>#REF!</v>
      </c>
      <c r="U20" s="140" t="e">
        <f>IF(SUMPRODUCT((#REF!='Actions de maîtrise'!U$5)*(#REF!='Actions de maîtrise'!$C20)*(#REF!="X"))=0,"",IF(SUMPRODUCT((#REF!='Actions de maîtrise'!U$5)*(#REF!='Actions de maîtrise'!$C20)*(#REF!="X"))=1,"X","erreur"))</f>
        <v>#REF!</v>
      </c>
      <c r="V20" s="140" t="e">
        <f>IF(SUMPRODUCT((#REF!='Actions de maîtrise'!V$5)*(#REF!='Actions de maîtrise'!$C20)*(#REF!="X"))=0,"",IF(SUMPRODUCT((#REF!='Actions de maîtrise'!V$5)*(#REF!='Actions de maîtrise'!$C20)*(#REF!="X"))=1,"X","erreur"))</f>
        <v>#REF!</v>
      </c>
      <c r="W20" s="140" t="e">
        <f>IF(SUMPRODUCT((#REF!='Actions de maîtrise'!W$5)*(#REF!='Actions de maîtrise'!$C20)*(#REF!="X"))=0,"",IF(SUMPRODUCT((#REF!='Actions de maîtrise'!W$5)*(#REF!='Actions de maîtrise'!$C20)*(#REF!="X"))=1,"X","erreur"))</f>
        <v>#REF!</v>
      </c>
      <c r="X20" s="140" t="e">
        <f>IF(SUMPRODUCT((#REF!='Actions de maîtrise'!X$5)*(#REF!='Actions de maîtrise'!$C20)*(#REF!="X"))=0,"",IF(SUMPRODUCT((#REF!='Actions de maîtrise'!X$5)*(#REF!='Actions de maîtrise'!$C20)*(#REF!="X"))=1,"X","erreur"))</f>
        <v>#REF!</v>
      </c>
      <c r="Y20" s="140" t="e">
        <f>IF(SUMPRODUCT((#REF!='Actions de maîtrise'!Y$5)*(#REF!='Actions de maîtrise'!$C20)*(#REF!="X"))=0,"",IF(SUMPRODUCT((#REF!='Actions de maîtrise'!Y$5)*(#REF!='Actions de maîtrise'!$C20)*(#REF!="X"))=1,"X","erreur"))</f>
        <v>#REF!</v>
      </c>
      <c r="Z20" s="140" t="e">
        <f>IF(SUMPRODUCT((#REF!='Actions de maîtrise'!Z$5)*(#REF!='Actions de maîtrise'!$C20)*(#REF!="X"))=0,"",IF(SUMPRODUCT((#REF!='Actions de maîtrise'!Z$5)*(#REF!='Actions de maîtrise'!$C20)*(#REF!="X"))=1,"X","erreur"))</f>
        <v>#REF!</v>
      </c>
      <c r="AA20" s="140" t="e">
        <f>IF(SUMPRODUCT((#REF!='Actions de maîtrise'!AA$5)*(#REF!='Actions de maîtrise'!$C20)*(#REF!="X"))=0,"",IF(SUMPRODUCT((#REF!='Actions de maîtrise'!AA$5)*(#REF!='Actions de maîtrise'!$C20)*(#REF!="X"))=1,"X","erreur"))</f>
        <v>#REF!</v>
      </c>
      <c r="AB20" s="140" t="e">
        <f>IF(SUMPRODUCT((#REF!='Actions de maîtrise'!AB$5)*(#REF!='Actions de maîtrise'!$C20)*(#REF!="X"))=0,"",IF(SUMPRODUCT((#REF!='Actions de maîtrise'!AB$5)*(#REF!='Actions de maîtrise'!$C20)*(#REF!="X"))=1,"X","erreur"))</f>
        <v>#REF!</v>
      </c>
      <c r="AC20" s="140" t="e">
        <f>IF(SUMPRODUCT((#REF!='Actions de maîtrise'!AC$5)*(#REF!='Actions de maîtrise'!$C20)*(#REF!="X"))=0,"",IF(SUMPRODUCT((#REF!='Actions de maîtrise'!AC$5)*(#REF!='Actions de maîtrise'!$C20)*(#REF!="X"))=1,"X","erreur"))</f>
        <v>#REF!</v>
      </c>
      <c r="AD20" s="140" t="e">
        <f>IF(SUMPRODUCT((#REF!='Actions de maîtrise'!AD$5)*(#REF!='Actions de maîtrise'!$C20)*(#REF!="X"))=0,"",IF(SUMPRODUCT((#REF!='Actions de maîtrise'!AD$5)*(#REF!='Actions de maîtrise'!$C20)*(#REF!="X"))=1,"X","erreur"))</f>
        <v>#REF!</v>
      </c>
      <c r="AE20" s="140" t="e">
        <f>IF(SUMPRODUCT((#REF!='Actions de maîtrise'!AE$5)*(#REF!='Actions de maîtrise'!$C20)*(#REF!="X"))=0,"",IF(SUMPRODUCT((#REF!='Actions de maîtrise'!AE$5)*(#REF!='Actions de maîtrise'!$C20)*(#REF!="X"))=1,"X","erreur"))</f>
        <v>#REF!</v>
      </c>
      <c r="AF20" s="140" t="e">
        <f>IF(SUMPRODUCT((#REF!='Actions de maîtrise'!AF$5)*(#REF!='Actions de maîtrise'!$C20)*(#REF!="X"))=0,"",IF(SUMPRODUCT((#REF!='Actions de maîtrise'!AF$5)*(#REF!='Actions de maîtrise'!$C20)*(#REF!="X"))=1,"X","erreur"))</f>
        <v>#REF!</v>
      </c>
      <c r="AG20" s="140" t="e">
        <f>IF(SUMPRODUCT((#REF!='Actions de maîtrise'!AG$5)*(#REF!='Actions de maîtrise'!$C20)*(#REF!="X"))=0,"",IF(SUMPRODUCT((#REF!='Actions de maîtrise'!AG$5)*(#REF!='Actions de maîtrise'!$C20)*(#REF!="X"))=1,"X","erreur"))</f>
        <v>#REF!</v>
      </c>
    </row>
    <row r="21" spans="2:33" ht="18" customHeight="1">
      <c r="B21" s="161" t="e">
        <f>#REF!&amp;"-AM"&amp;Listes!A17</f>
        <v>#REF!</v>
      </c>
      <c r="C21" s="85" t="str">
        <f>IF(IF(ISERROR(HLOOKUP(B21,#REF!,20,FALSE)),"-",HLOOKUP(B21,#REF!,20,FALSE))="","",IF(ISERROR(HLOOKUP(B21,#REF!,20,FALSE)),"-",HLOOKUP(B21,#REF!,20,FALSE)))</f>
        <v>-</v>
      </c>
      <c r="D21" s="86" t="str">
        <f>IF(IF(ISERROR(HLOOKUP(B21,#REF!,3,FALSE)),"-",HLOOKUP(B21,#REF!,3,FALSE))="","",IF(ISERROR(HLOOKUP(B21,#REF!,3,FALSE)),"-",HLOOKUP(B21,#REF!,3,FALSE)))</f>
        <v>-</v>
      </c>
      <c r="E21" s="158"/>
      <c r="F21" s="86" t="str">
        <f>IF(ISERROR(HLOOKUP($B21,#REF!,4,FALSE)),"-",IF(HLOOKUP($B21,#REF!,4,FALSE)="","",HLOOKUP($B21,#REF!,4,FALSE)))</f>
        <v>-</v>
      </c>
      <c r="G21" s="86" t="str">
        <f>IF(ISERROR(HLOOKUP($B21,#REF!,5,FALSE)),"-",IF(HLOOKUP($B21,#REF!,5,FALSE)="","",HLOOKUP($B21,#REF!,5,FALSE)))</f>
        <v>-</v>
      </c>
      <c r="H21" s="86" t="str">
        <f>IF(ISERROR(HLOOKUP($B21,#REF!,6,FALSE)),"-",IF(HLOOKUP($B21,#REF!,6,FALSE)="","",HLOOKUP($B21,#REF!,6,FALSE)))</f>
        <v>-</v>
      </c>
      <c r="I21" s="86" t="str">
        <f>IF(ISERROR(HLOOKUP($B22,#REF!,7,FALSE)),"-",IF(HLOOKUP($B22,#REF!,7,FALSE)="","",HLOOKUP($B22,#REF!,7,FALSE)))</f>
        <v>-</v>
      </c>
      <c r="J21" s="141" t="str">
        <f>IF(ISERROR(HLOOKUP($B21,#REF!,12,FALSE)),"-",IF(HLOOKUP($B21,#REF!,12,FALSE)="","",HLOOKUP($B21,#REF!,12,FALSE)))</f>
        <v>-</v>
      </c>
      <c r="K21" s="141" t="str">
        <f>IF(ISERROR(HLOOKUP($B21,#REF!,13,FALSE)),"-",IF(HLOOKUP($B21,#REF!,13,FALSE)="","",HLOOKUP($B21,#REF!,13,FALSE)))</f>
        <v>-</v>
      </c>
      <c r="L21" s="171" t="str">
        <f>IF(ISERROR(HLOOKUP($B21,#REF!,9,FALSE)),"-",IF(HLOOKUP($B21,#REF!,9,FALSE)="","",HLOOKUP($B21,#REF!,9,FALSE)))</f>
        <v>-</v>
      </c>
      <c r="M21" s="171" t="str">
        <f>IF(ISERROR(HLOOKUP($B21,#REF!,10,FALSE)),"-",IF(HLOOKUP($B21,#REF!,10,FALSE)="","",HLOOKUP($B21,#REF!,10,FALSE)))</f>
        <v>-</v>
      </c>
      <c r="N21" s="171" t="str">
        <f>IF(ISERROR(HLOOKUP($B21,#REF!,11,FALSE)),"-",IF(HLOOKUP($B21,#REF!,11,FALSE)="","",HLOOKUP($B21,#REF!,11,FALSE)))</f>
        <v>-</v>
      </c>
      <c r="P21" s="140" t="e">
        <f>IF(SUMPRODUCT((#REF!='Actions de maîtrise'!P$5)*(#REF!='Actions de maîtrise'!$C21)*(#REF!="X"))=0,"",IF(SUMPRODUCT((#REF!='Actions de maîtrise'!P$5)*(#REF!='Actions de maîtrise'!$C21)*(#REF!="X"))=1,"X","erreur"))</f>
        <v>#REF!</v>
      </c>
      <c r="Q21" s="140" t="e">
        <f>IF(SUMPRODUCT((#REF!='Actions de maîtrise'!Q$5)*(#REF!='Actions de maîtrise'!$C21)*(#REF!="X"))=0,"",IF(SUMPRODUCT((#REF!='Actions de maîtrise'!Q$5)*(#REF!='Actions de maîtrise'!$C21)*(#REF!="X"))=1,"X","erreur"))</f>
        <v>#REF!</v>
      </c>
      <c r="R21" s="140" t="e">
        <f>IF(SUMPRODUCT((#REF!='Actions de maîtrise'!R$5)*(#REF!='Actions de maîtrise'!$C21)*(#REF!="X"))=0,"",IF(SUMPRODUCT((#REF!='Actions de maîtrise'!R$5)*(#REF!='Actions de maîtrise'!$C21)*(#REF!="X"))=1,"X","erreur"))</f>
        <v>#REF!</v>
      </c>
      <c r="S21" s="140" t="e">
        <f>IF(SUMPRODUCT((#REF!='Actions de maîtrise'!S$5)*(#REF!='Actions de maîtrise'!$C21)*(#REF!="X"))=0,"",IF(SUMPRODUCT((#REF!='Actions de maîtrise'!S$5)*(#REF!='Actions de maîtrise'!$C21)*(#REF!="X"))=1,"X","erreur"))</f>
        <v>#REF!</v>
      </c>
      <c r="T21" s="140" t="e">
        <f>IF(SUMPRODUCT((#REF!='Actions de maîtrise'!T$5)*(#REF!='Actions de maîtrise'!$C21)*(#REF!="X"))=0,"",IF(SUMPRODUCT((#REF!='Actions de maîtrise'!T$5)*(#REF!='Actions de maîtrise'!$C21)*(#REF!="X"))=1,"X","erreur"))</f>
        <v>#REF!</v>
      </c>
      <c r="U21" s="140" t="e">
        <f>IF(SUMPRODUCT((#REF!='Actions de maîtrise'!U$5)*(#REF!='Actions de maîtrise'!$C21)*(#REF!="X"))=0,"",IF(SUMPRODUCT((#REF!='Actions de maîtrise'!U$5)*(#REF!='Actions de maîtrise'!$C21)*(#REF!="X"))=1,"X","erreur"))</f>
        <v>#REF!</v>
      </c>
      <c r="V21" s="140" t="e">
        <f>IF(SUMPRODUCT((#REF!='Actions de maîtrise'!V$5)*(#REF!='Actions de maîtrise'!$C21)*(#REF!="X"))=0,"",IF(SUMPRODUCT((#REF!='Actions de maîtrise'!V$5)*(#REF!='Actions de maîtrise'!$C21)*(#REF!="X"))=1,"X","erreur"))</f>
        <v>#REF!</v>
      </c>
      <c r="W21" s="140" t="e">
        <f>IF(SUMPRODUCT((#REF!='Actions de maîtrise'!W$5)*(#REF!='Actions de maîtrise'!$C21)*(#REF!="X"))=0,"",IF(SUMPRODUCT((#REF!='Actions de maîtrise'!W$5)*(#REF!='Actions de maîtrise'!$C21)*(#REF!="X"))=1,"X","erreur"))</f>
        <v>#REF!</v>
      </c>
      <c r="X21" s="140" t="e">
        <f>IF(SUMPRODUCT((#REF!='Actions de maîtrise'!X$5)*(#REF!='Actions de maîtrise'!$C21)*(#REF!="X"))=0,"",IF(SUMPRODUCT((#REF!='Actions de maîtrise'!X$5)*(#REF!='Actions de maîtrise'!$C21)*(#REF!="X"))=1,"X","erreur"))</f>
        <v>#REF!</v>
      </c>
      <c r="Y21" s="140" t="e">
        <f>IF(SUMPRODUCT((#REF!='Actions de maîtrise'!Y$5)*(#REF!='Actions de maîtrise'!$C21)*(#REF!="X"))=0,"",IF(SUMPRODUCT((#REF!='Actions de maîtrise'!Y$5)*(#REF!='Actions de maîtrise'!$C21)*(#REF!="X"))=1,"X","erreur"))</f>
        <v>#REF!</v>
      </c>
      <c r="Z21" s="140" t="e">
        <f>IF(SUMPRODUCT((#REF!='Actions de maîtrise'!Z$5)*(#REF!='Actions de maîtrise'!$C21)*(#REF!="X"))=0,"",IF(SUMPRODUCT((#REF!='Actions de maîtrise'!Z$5)*(#REF!='Actions de maîtrise'!$C21)*(#REF!="X"))=1,"X","erreur"))</f>
        <v>#REF!</v>
      </c>
      <c r="AA21" s="140" t="e">
        <f>IF(SUMPRODUCT((#REF!='Actions de maîtrise'!AA$5)*(#REF!='Actions de maîtrise'!$C21)*(#REF!="X"))=0,"",IF(SUMPRODUCT((#REF!='Actions de maîtrise'!AA$5)*(#REF!='Actions de maîtrise'!$C21)*(#REF!="X"))=1,"X","erreur"))</f>
        <v>#REF!</v>
      </c>
      <c r="AB21" s="140" t="e">
        <f>IF(SUMPRODUCT((#REF!='Actions de maîtrise'!AB$5)*(#REF!='Actions de maîtrise'!$C21)*(#REF!="X"))=0,"",IF(SUMPRODUCT((#REF!='Actions de maîtrise'!AB$5)*(#REF!='Actions de maîtrise'!$C21)*(#REF!="X"))=1,"X","erreur"))</f>
        <v>#REF!</v>
      </c>
      <c r="AC21" s="140" t="e">
        <f>IF(SUMPRODUCT((#REF!='Actions de maîtrise'!AC$5)*(#REF!='Actions de maîtrise'!$C21)*(#REF!="X"))=0,"",IF(SUMPRODUCT((#REF!='Actions de maîtrise'!AC$5)*(#REF!='Actions de maîtrise'!$C21)*(#REF!="X"))=1,"X","erreur"))</f>
        <v>#REF!</v>
      </c>
      <c r="AD21" s="140" t="e">
        <f>IF(SUMPRODUCT((#REF!='Actions de maîtrise'!AD$5)*(#REF!='Actions de maîtrise'!$C21)*(#REF!="X"))=0,"",IF(SUMPRODUCT((#REF!='Actions de maîtrise'!AD$5)*(#REF!='Actions de maîtrise'!$C21)*(#REF!="X"))=1,"X","erreur"))</f>
        <v>#REF!</v>
      </c>
      <c r="AE21" s="140" t="e">
        <f>IF(SUMPRODUCT((#REF!='Actions de maîtrise'!AE$5)*(#REF!='Actions de maîtrise'!$C21)*(#REF!="X"))=0,"",IF(SUMPRODUCT((#REF!='Actions de maîtrise'!AE$5)*(#REF!='Actions de maîtrise'!$C21)*(#REF!="X"))=1,"X","erreur"))</f>
        <v>#REF!</v>
      </c>
      <c r="AF21" s="140" t="e">
        <f>IF(SUMPRODUCT((#REF!='Actions de maîtrise'!AF$5)*(#REF!='Actions de maîtrise'!$C21)*(#REF!="X"))=0,"",IF(SUMPRODUCT((#REF!='Actions de maîtrise'!AF$5)*(#REF!='Actions de maîtrise'!$C21)*(#REF!="X"))=1,"X","erreur"))</f>
        <v>#REF!</v>
      </c>
      <c r="AG21" s="140" t="e">
        <f>IF(SUMPRODUCT((#REF!='Actions de maîtrise'!AG$5)*(#REF!='Actions de maîtrise'!$C21)*(#REF!="X"))=0,"",IF(SUMPRODUCT((#REF!='Actions de maîtrise'!AG$5)*(#REF!='Actions de maîtrise'!$C21)*(#REF!="X"))=1,"X","erreur"))</f>
        <v>#REF!</v>
      </c>
    </row>
    <row r="22" spans="2:33" ht="18" customHeight="1">
      <c r="B22" s="161" t="e">
        <f>#REF!&amp;"-AM"&amp;Listes!A18</f>
        <v>#REF!</v>
      </c>
      <c r="C22" s="85" t="str">
        <f>IF(IF(ISERROR(HLOOKUP(B22,#REF!,20,FALSE)),"-",HLOOKUP(B22,#REF!,20,FALSE))="","",IF(ISERROR(HLOOKUP(B22,#REF!,20,FALSE)),"-",HLOOKUP(B22,#REF!,20,FALSE)))</f>
        <v>-</v>
      </c>
      <c r="D22" s="86" t="str">
        <f>IF(IF(ISERROR(HLOOKUP(B22,#REF!,3,FALSE)),"-",HLOOKUP(B22,#REF!,3,FALSE))="","",IF(ISERROR(HLOOKUP(B22,#REF!,3,FALSE)),"-",HLOOKUP(B22,#REF!,3,FALSE)))</f>
        <v>-</v>
      </c>
      <c r="E22" s="158"/>
      <c r="F22" s="86" t="str">
        <f>IF(ISERROR(HLOOKUP($B22,#REF!,4,FALSE)),"-",IF(HLOOKUP($B22,#REF!,4,FALSE)="","",HLOOKUP($B22,#REF!,4,FALSE)))</f>
        <v>-</v>
      </c>
      <c r="G22" s="86" t="str">
        <f>IF(ISERROR(HLOOKUP($B22,#REF!,5,FALSE)),"-",IF(HLOOKUP($B22,#REF!,5,FALSE)="","",HLOOKUP($B22,#REF!,5,FALSE)))</f>
        <v>-</v>
      </c>
      <c r="H22" s="86" t="str">
        <f>IF(ISERROR(HLOOKUP($B22,#REF!,6,FALSE)),"-",IF(HLOOKUP($B22,#REF!,6,FALSE)="","",HLOOKUP($B22,#REF!,6,FALSE)))</f>
        <v>-</v>
      </c>
      <c r="I22" s="86" t="str">
        <f>IF(ISERROR(HLOOKUP($B23,#REF!,7,FALSE)),"-",IF(HLOOKUP($B23,#REF!,7,FALSE)="","",HLOOKUP($B23,#REF!,7,FALSE)))</f>
        <v>-</v>
      </c>
      <c r="J22" s="141" t="str">
        <f>IF(ISERROR(HLOOKUP($B22,#REF!,12,FALSE)),"-",IF(HLOOKUP($B22,#REF!,12,FALSE)="","",HLOOKUP($B22,#REF!,12,FALSE)))</f>
        <v>-</v>
      </c>
      <c r="K22" s="141" t="str">
        <f>IF(ISERROR(HLOOKUP($B22,#REF!,13,FALSE)),"-",IF(HLOOKUP($B22,#REF!,13,FALSE)="","",HLOOKUP($B22,#REF!,13,FALSE)))</f>
        <v>-</v>
      </c>
      <c r="L22" s="171" t="str">
        <f>IF(ISERROR(HLOOKUP($B22,#REF!,9,FALSE)),"-",IF(HLOOKUP($B22,#REF!,9,FALSE)="","",HLOOKUP($B22,#REF!,9,FALSE)))</f>
        <v>-</v>
      </c>
      <c r="M22" s="171" t="str">
        <f>IF(ISERROR(HLOOKUP($B22,#REF!,10,FALSE)),"-",IF(HLOOKUP($B22,#REF!,10,FALSE)="","",HLOOKUP($B22,#REF!,10,FALSE)))</f>
        <v>-</v>
      </c>
      <c r="N22" s="171" t="str">
        <f>IF(ISERROR(HLOOKUP($B22,#REF!,11,FALSE)),"-",IF(HLOOKUP($B22,#REF!,11,FALSE)="","",HLOOKUP($B22,#REF!,11,FALSE)))</f>
        <v>-</v>
      </c>
      <c r="P22" s="140" t="e">
        <f>IF(SUMPRODUCT((#REF!='Actions de maîtrise'!P$5)*(#REF!='Actions de maîtrise'!$C22)*(#REF!="X"))=0,"",IF(SUMPRODUCT((#REF!='Actions de maîtrise'!P$5)*(#REF!='Actions de maîtrise'!$C22)*(#REF!="X"))=1,"X","erreur"))</f>
        <v>#REF!</v>
      </c>
      <c r="Q22" s="140" t="e">
        <f>IF(SUMPRODUCT((#REF!='Actions de maîtrise'!Q$5)*(#REF!='Actions de maîtrise'!$C22)*(#REF!="X"))=0,"",IF(SUMPRODUCT((#REF!='Actions de maîtrise'!Q$5)*(#REF!='Actions de maîtrise'!$C22)*(#REF!="X"))=1,"X","erreur"))</f>
        <v>#REF!</v>
      </c>
      <c r="R22" s="140" t="e">
        <f>IF(SUMPRODUCT((#REF!='Actions de maîtrise'!R$5)*(#REF!='Actions de maîtrise'!$C22)*(#REF!="X"))=0,"",IF(SUMPRODUCT((#REF!='Actions de maîtrise'!R$5)*(#REF!='Actions de maîtrise'!$C22)*(#REF!="X"))=1,"X","erreur"))</f>
        <v>#REF!</v>
      </c>
      <c r="S22" s="140" t="e">
        <f>IF(SUMPRODUCT((#REF!='Actions de maîtrise'!S$5)*(#REF!='Actions de maîtrise'!$C22)*(#REF!="X"))=0,"",IF(SUMPRODUCT((#REF!='Actions de maîtrise'!S$5)*(#REF!='Actions de maîtrise'!$C22)*(#REF!="X"))=1,"X","erreur"))</f>
        <v>#REF!</v>
      </c>
      <c r="T22" s="140" t="e">
        <f>IF(SUMPRODUCT((#REF!='Actions de maîtrise'!T$5)*(#REF!='Actions de maîtrise'!$C22)*(#REF!="X"))=0,"",IF(SUMPRODUCT((#REF!='Actions de maîtrise'!T$5)*(#REF!='Actions de maîtrise'!$C22)*(#REF!="X"))=1,"X","erreur"))</f>
        <v>#REF!</v>
      </c>
      <c r="U22" s="140" t="e">
        <f>IF(SUMPRODUCT((#REF!='Actions de maîtrise'!U$5)*(#REF!='Actions de maîtrise'!$C22)*(#REF!="X"))=0,"",IF(SUMPRODUCT((#REF!='Actions de maîtrise'!U$5)*(#REF!='Actions de maîtrise'!$C22)*(#REF!="X"))=1,"X","erreur"))</f>
        <v>#REF!</v>
      </c>
      <c r="V22" s="140" t="e">
        <f>IF(SUMPRODUCT((#REF!='Actions de maîtrise'!V$5)*(#REF!='Actions de maîtrise'!$C22)*(#REF!="X"))=0,"",IF(SUMPRODUCT((#REF!='Actions de maîtrise'!V$5)*(#REF!='Actions de maîtrise'!$C22)*(#REF!="X"))=1,"X","erreur"))</f>
        <v>#REF!</v>
      </c>
      <c r="W22" s="140" t="e">
        <f>IF(SUMPRODUCT((#REF!='Actions de maîtrise'!W$5)*(#REF!='Actions de maîtrise'!$C22)*(#REF!="X"))=0,"",IF(SUMPRODUCT((#REF!='Actions de maîtrise'!W$5)*(#REF!='Actions de maîtrise'!$C22)*(#REF!="X"))=1,"X","erreur"))</f>
        <v>#REF!</v>
      </c>
      <c r="X22" s="140" t="e">
        <f>IF(SUMPRODUCT((#REF!='Actions de maîtrise'!X$5)*(#REF!='Actions de maîtrise'!$C22)*(#REF!="X"))=0,"",IF(SUMPRODUCT((#REF!='Actions de maîtrise'!X$5)*(#REF!='Actions de maîtrise'!$C22)*(#REF!="X"))=1,"X","erreur"))</f>
        <v>#REF!</v>
      </c>
      <c r="Y22" s="140" t="e">
        <f>IF(SUMPRODUCT((#REF!='Actions de maîtrise'!Y$5)*(#REF!='Actions de maîtrise'!$C22)*(#REF!="X"))=0,"",IF(SUMPRODUCT((#REF!='Actions de maîtrise'!Y$5)*(#REF!='Actions de maîtrise'!$C22)*(#REF!="X"))=1,"X","erreur"))</f>
        <v>#REF!</v>
      </c>
      <c r="Z22" s="140" t="e">
        <f>IF(SUMPRODUCT((#REF!='Actions de maîtrise'!Z$5)*(#REF!='Actions de maîtrise'!$C22)*(#REF!="X"))=0,"",IF(SUMPRODUCT((#REF!='Actions de maîtrise'!Z$5)*(#REF!='Actions de maîtrise'!$C22)*(#REF!="X"))=1,"X","erreur"))</f>
        <v>#REF!</v>
      </c>
      <c r="AA22" s="140" t="e">
        <f>IF(SUMPRODUCT((#REF!='Actions de maîtrise'!AA$5)*(#REF!='Actions de maîtrise'!$C22)*(#REF!="X"))=0,"",IF(SUMPRODUCT((#REF!='Actions de maîtrise'!AA$5)*(#REF!='Actions de maîtrise'!$C22)*(#REF!="X"))=1,"X","erreur"))</f>
        <v>#REF!</v>
      </c>
      <c r="AB22" s="140" t="e">
        <f>IF(SUMPRODUCT((#REF!='Actions de maîtrise'!AB$5)*(#REF!='Actions de maîtrise'!$C22)*(#REF!="X"))=0,"",IF(SUMPRODUCT((#REF!='Actions de maîtrise'!AB$5)*(#REF!='Actions de maîtrise'!$C22)*(#REF!="X"))=1,"X","erreur"))</f>
        <v>#REF!</v>
      </c>
      <c r="AC22" s="140" t="e">
        <f>IF(SUMPRODUCT((#REF!='Actions de maîtrise'!AC$5)*(#REF!='Actions de maîtrise'!$C22)*(#REF!="X"))=0,"",IF(SUMPRODUCT((#REF!='Actions de maîtrise'!AC$5)*(#REF!='Actions de maîtrise'!$C22)*(#REF!="X"))=1,"X","erreur"))</f>
        <v>#REF!</v>
      </c>
      <c r="AD22" s="140" t="e">
        <f>IF(SUMPRODUCT((#REF!='Actions de maîtrise'!AD$5)*(#REF!='Actions de maîtrise'!$C22)*(#REF!="X"))=0,"",IF(SUMPRODUCT((#REF!='Actions de maîtrise'!AD$5)*(#REF!='Actions de maîtrise'!$C22)*(#REF!="X"))=1,"X","erreur"))</f>
        <v>#REF!</v>
      </c>
      <c r="AE22" s="140" t="e">
        <f>IF(SUMPRODUCT((#REF!='Actions de maîtrise'!AE$5)*(#REF!='Actions de maîtrise'!$C22)*(#REF!="X"))=0,"",IF(SUMPRODUCT((#REF!='Actions de maîtrise'!AE$5)*(#REF!='Actions de maîtrise'!$C22)*(#REF!="X"))=1,"X","erreur"))</f>
        <v>#REF!</v>
      </c>
      <c r="AF22" s="140" t="e">
        <f>IF(SUMPRODUCT((#REF!='Actions de maîtrise'!AF$5)*(#REF!='Actions de maîtrise'!$C22)*(#REF!="X"))=0,"",IF(SUMPRODUCT((#REF!='Actions de maîtrise'!AF$5)*(#REF!='Actions de maîtrise'!$C22)*(#REF!="X"))=1,"X","erreur"))</f>
        <v>#REF!</v>
      </c>
      <c r="AG22" s="140" t="e">
        <f>IF(SUMPRODUCT((#REF!='Actions de maîtrise'!AG$5)*(#REF!='Actions de maîtrise'!$C22)*(#REF!="X"))=0,"",IF(SUMPRODUCT((#REF!='Actions de maîtrise'!AG$5)*(#REF!='Actions de maîtrise'!$C22)*(#REF!="X"))=1,"X","erreur"))</f>
        <v>#REF!</v>
      </c>
    </row>
    <row r="23" spans="2:33" ht="18" customHeight="1">
      <c r="B23" s="161" t="e">
        <f>#REF!&amp;"-AM"&amp;Listes!A19</f>
        <v>#REF!</v>
      </c>
      <c r="C23" s="85" t="str">
        <f>IF(IF(ISERROR(HLOOKUP(B23,#REF!,20,FALSE)),"-",HLOOKUP(B23,#REF!,20,FALSE))="","",IF(ISERROR(HLOOKUP(B23,#REF!,20,FALSE)),"-",HLOOKUP(B23,#REF!,20,FALSE)))</f>
        <v>-</v>
      </c>
      <c r="D23" s="86" t="str">
        <f>IF(IF(ISERROR(HLOOKUP(B23,#REF!,3,FALSE)),"-",HLOOKUP(B23,#REF!,3,FALSE))="","",IF(ISERROR(HLOOKUP(B23,#REF!,3,FALSE)),"-",HLOOKUP(B23,#REF!,3,FALSE)))</f>
        <v>-</v>
      </c>
      <c r="E23" s="158"/>
      <c r="F23" s="86" t="str">
        <f>IF(ISERROR(HLOOKUP($B23,#REF!,4,FALSE)),"-",IF(HLOOKUP($B23,#REF!,4,FALSE)="","",HLOOKUP($B23,#REF!,4,FALSE)))</f>
        <v>-</v>
      </c>
      <c r="G23" s="86" t="str">
        <f>IF(ISERROR(HLOOKUP($B23,#REF!,5,FALSE)),"-",IF(HLOOKUP($B23,#REF!,5,FALSE)="","",HLOOKUP($B23,#REF!,5,FALSE)))</f>
        <v>-</v>
      </c>
      <c r="H23" s="86" t="str">
        <f>IF(ISERROR(HLOOKUP($B23,#REF!,6,FALSE)),"-",IF(HLOOKUP($B23,#REF!,6,FALSE)="","",HLOOKUP($B23,#REF!,6,FALSE)))</f>
        <v>-</v>
      </c>
      <c r="I23" s="86" t="str">
        <f>IF(ISERROR(HLOOKUP($B24,#REF!,7,FALSE)),"-",IF(HLOOKUP($B24,#REF!,7,FALSE)="","",HLOOKUP($B24,#REF!,7,FALSE)))</f>
        <v>-</v>
      </c>
      <c r="J23" s="141" t="str">
        <f>IF(ISERROR(HLOOKUP($B23,#REF!,12,FALSE)),"-",IF(HLOOKUP($B23,#REF!,12,FALSE)="","",HLOOKUP($B23,#REF!,12,FALSE)))</f>
        <v>-</v>
      </c>
      <c r="K23" s="141" t="str">
        <f>IF(ISERROR(HLOOKUP($B23,#REF!,13,FALSE)),"-",IF(HLOOKUP($B23,#REF!,13,FALSE)="","",HLOOKUP($B23,#REF!,13,FALSE)))</f>
        <v>-</v>
      </c>
      <c r="L23" s="171" t="str">
        <f>IF(ISERROR(HLOOKUP($B23,#REF!,9,FALSE)),"-",IF(HLOOKUP($B23,#REF!,9,FALSE)="","",HLOOKUP($B23,#REF!,9,FALSE)))</f>
        <v>-</v>
      </c>
      <c r="M23" s="171" t="str">
        <f>IF(ISERROR(HLOOKUP($B23,#REF!,10,FALSE)),"-",IF(HLOOKUP($B23,#REF!,10,FALSE)="","",HLOOKUP($B23,#REF!,10,FALSE)))</f>
        <v>-</v>
      </c>
      <c r="N23" s="171" t="str">
        <f>IF(ISERROR(HLOOKUP($B23,#REF!,11,FALSE)),"-",IF(HLOOKUP($B23,#REF!,11,FALSE)="","",HLOOKUP($B23,#REF!,11,FALSE)))</f>
        <v>-</v>
      </c>
      <c r="P23" s="140" t="e">
        <f>IF(SUMPRODUCT((#REF!='Actions de maîtrise'!P$5)*(#REF!='Actions de maîtrise'!$C23)*(#REF!="X"))=0,"",IF(SUMPRODUCT((#REF!='Actions de maîtrise'!P$5)*(#REF!='Actions de maîtrise'!$C23)*(#REF!="X"))=1,"X","erreur"))</f>
        <v>#REF!</v>
      </c>
      <c r="Q23" s="140" t="e">
        <f>IF(SUMPRODUCT((#REF!='Actions de maîtrise'!Q$5)*(#REF!='Actions de maîtrise'!$C23)*(#REF!="X"))=0,"",IF(SUMPRODUCT((#REF!='Actions de maîtrise'!Q$5)*(#REF!='Actions de maîtrise'!$C23)*(#REF!="X"))=1,"X","erreur"))</f>
        <v>#REF!</v>
      </c>
      <c r="R23" s="140" t="e">
        <f>IF(SUMPRODUCT((#REF!='Actions de maîtrise'!R$5)*(#REF!='Actions de maîtrise'!$C23)*(#REF!="X"))=0,"",IF(SUMPRODUCT((#REF!='Actions de maîtrise'!R$5)*(#REF!='Actions de maîtrise'!$C23)*(#REF!="X"))=1,"X","erreur"))</f>
        <v>#REF!</v>
      </c>
      <c r="S23" s="140" t="e">
        <f>IF(SUMPRODUCT((#REF!='Actions de maîtrise'!S$5)*(#REF!='Actions de maîtrise'!$C23)*(#REF!="X"))=0,"",IF(SUMPRODUCT((#REF!='Actions de maîtrise'!S$5)*(#REF!='Actions de maîtrise'!$C23)*(#REF!="X"))=1,"X","erreur"))</f>
        <v>#REF!</v>
      </c>
      <c r="T23" s="140" t="e">
        <f>IF(SUMPRODUCT((#REF!='Actions de maîtrise'!T$5)*(#REF!='Actions de maîtrise'!$C23)*(#REF!="X"))=0,"",IF(SUMPRODUCT((#REF!='Actions de maîtrise'!T$5)*(#REF!='Actions de maîtrise'!$C23)*(#REF!="X"))=1,"X","erreur"))</f>
        <v>#REF!</v>
      </c>
      <c r="U23" s="140" t="e">
        <f>IF(SUMPRODUCT((#REF!='Actions de maîtrise'!U$5)*(#REF!='Actions de maîtrise'!$C23)*(#REF!="X"))=0,"",IF(SUMPRODUCT((#REF!='Actions de maîtrise'!U$5)*(#REF!='Actions de maîtrise'!$C23)*(#REF!="X"))=1,"X","erreur"))</f>
        <v>#REF!</v>
      </c>
      <c r="V23" s="140" t="e">
        <f>IF(SUMPRODUCT((#REF!='Actions de maîtrise'!V$5)*(#REF!='Actions de maîtrise'!$C23)*(#REF!="X"))=0,"",IF(SUMPRODUCT((#REF!='Actions de maîtrise'!V$5)*(#REF!='Actions de maîtrise'!$C23)*(#REF!="X"))=1,"X","erreur"))</f>
        <v>#REF!</v>
      </c>
      <c r="W23" s="140" t="e">
        <f>IF(SUMPRODUCT((#REF!='Actions de maîtrise'!W$5)*(#REF!='Actions de maîtrise'!$C23)*(#REF!="X"))=0,"",IF(SUMPRODUCT((#REF!='Actions de maîtrise'!W$5)*(#REF!='Actions de maîtrise'!$C23)*(#REF!="X"))=1,"X","erreur"))</f>
        <v>#REF!</v>
      </c>
      <c r="X23" s="140" t="e">
        <f>IF(SUMPRODUCT((#REF!='Actions de maîtrise'!X$5)*(#REF!='Actions de maîtrise'!$C23)*(#REF!="X"))=0,"",IF(SUMPRODUCT((#REF!='Actions de maîtrise'!X$5)*(#REF!='Actions de maîtrise'!$C23)*(#REF!="X"))=1,"X","erreur"))</f>
        <v>#REF!</v>
      </c>
      <c r="Y23" s="140" t="e">
        <f>IF(SUMPRODUCT((#REF!='Actions de maîtrise'!Y$5)*(#REF!='Actions de maîtrise'!$C23)*(#REF!="X"))=0,"",IF(SUMPRODUCT((#REF!='Actions de maîtrise'!Y$5)*(#REF!='Actions de maîtrise'!$C23)*(#REF!="X"))=1,"X","erreur"))</f>
        <v>#REF!</v>
      </c>
      <c r="Z23" s="140" t="e">
        <f>IF(SUMPRODUCT((#REF!='Actions de maîtrise'!Z$5)*(#REF!='Actions de maîtrise'!$C23)*(#REF!="X"))=0,"",IF(SUMPRODUCT((#REF!='Actions de maîtrise'!Z$5)*(#REF!='Actions de maîtrise'!$C23)*(#REF!="X"))=1,"X","erreur"))</f>
        <v>#REF!</v>
      </c>
      <c r="AA23" s="140" t="e">
        <f>IF(SUMPRODUCT((#REF!='Actions de maîtrise'!AA$5)*(#REF!='Actions de maîtrise'!$C23)*(#REF!="X"))=0,"",IF(SUMPRODUCT((#REF!='Actions de maîtrise'!AA$5)*(#REF!='Actions de maîtrise'!$C23)*(#REF!="X"))=1,"X","erreur"))</f>
        <v>#REF!</v>
      </c>
      <c r="AB23" s="140" t="e">
        <f>IF(SUMPRODUCT((#REF!='Actions de maîtrise'!AB$5)*(#REF!='Actions de maîtrise'!$C23)*(#REF!="X"))=0,"",IF(SUMPRODUCT((#REF!='Actions de maîtrise'!AB$5)*(#REF!='Actions de maîtrise'!$C23)*(#REF!="X"))=1,"X","erreur"))</f>
        <v>#REF!</v>
      </c>
      <c r="AC23" s="140" t="e">
        <f>IF(SUMPRODUCT((#REF!='Actions de maîtrise'!AC$5)*(#REF!='Actions de maîtrise'!$C23)*(#REF!="X"))=0,"",IF(SUMPRODUCT((#REF!='Actions de maîtrise'!AC$5)*(#REF!='Actions de maîtrise'!$C23)*(#REF!="X"))=1,"X","erreur"))</f>
        <v>#REF!</v>
      </c>
      <c r="AD23" s="140" t="e">
        <f>IF(SUMPRODUCT((#REF!='Actions de maîtrise'!AD$5)*(#REF!='Actions de maîtrise'!$C23)*(#REF!="X"))=0,"",IF(SUMPRODUCT((#REF!='Actions de maîtrise'!AD$5)*(#REF!='Actions de maîtrise'!$C23)*(#REF!="X"))=1,"X","erreur"))</f>
        <v>#REF!</v>
      </c>
      <c r="AE23" s="140" t="e">
        <f>IF(SUMPRODUCT((#REF!='Actions de maîtrise'!AE$5)*(#REF!='Actions de maîtrise'!$C23)*(#REF!="X"))=0,"",IF(SUMPRODUCT((#REF!='Actions de maîtrise'!AE$5)*(#REF!='Actions de maîtrise'!$C23)*(#REF!="X"))=1,"X","erreur"))</f>
        <v>#REF!</v>
      </c>
      <c r="AF23" s="140" t="e">
        <f>IF(SUMPRODUCT((#REF!='Actions de maîtrise'!AF$5)*(#REF!='Actions de maîtrise'!$C23)*(#REF!="X"))=0,"",IF(SUMPRODUCT((#REF!='Actions de maîtrise'!AF$5)*(#REF!='Actions de maîtrise'!$C23)*(#REF!="X"))=1,"X","erreur"))</f>
        <v>#REF!</v>
      </c>
      <c r="AG23" s="140" t="e">
        <f>IF(SUMPRODUCT((#REF!='Actions de maîtrise'!AG$5)*(#REF!='Actions de maîtrise'!$C23)*(#REF!="X"))=0,"",IF(SUMPRODUCT((#REF!='Actions de maîtrise'!AG$5)*(#REF!='Actions de maîtrise'!$C23)*(#REF!="X"))=1,"X","erreur"))</f>
        <v>#REF!</v>
      </c>
    </row>
    <row r="24" spans="2:33" ht="18" customHeight="1">
      <c r="B24" s="161" t="e">
        <f>#REF!&amp;"-AM"&amp;Listes!A20</f>
        <v>#REF!</v>
      </c>
      <c r="C24" s="85" t="str">
        <f>IF(IF(ISERROR(HLOOKUP(B24,#REF!,20,FALSE)),"-",HLOOKUP(B24,#REF!,20,FALSE))="","",IF(ISERROR(HLOOKUP(B24,#REF!,20,FALSE)),"-",HLOOKUP(B24,#REF!,20,FALSE)))</f>
        <v>-</v>
      </c>
      <c r="D24" s="86" t="str">
        <f>IF(IF(ISERROR(HLOOKUP(B24,#REF!,3,FALSE)),"-",HLOOKUP(B24,#REF!,3,FALSE))="","",IF(ISERROR(HLOOKUP(B24,#REF!,3,FALSE)),"-",HLOOKUP(B24,#REF!,3,FALSE)))</f>
        <v>-</v>
      </c>
      <c r="E24" s="158"/>
      <c r="F24" s="86" t="str">
        <f>IF(ISERROR(HLOOKUP($B24,#REF!,4,FALSE)),"-",IF(HLOOKUP($B24,#REF!,4,FALSE)="","",HLOOKUP($B24,#REF!,4,FALSE)))</f>
        <v>-</v>
      </c>
      <c r="G24" s="86" t="str">
        <f>IF(ISERROR(HLOOKUP($B24,#REF!,5,FALSE)),"-",IF(HLOOKUP($B24,#REF!,5,FALSE)="","",HLOOKUP($B24,#REF!,5,FALSE)))</f>
        <v>-</v>
      </c>
      <c r="H24" s="86" t="str">
        <f>IF(ISERROR(HLOOKUP($B24,#REF!,6,FALSE)),"-",IF(HLOOKUP($B24,#REF!,6,FALSE)="","",HLOOKUP($B24,#REF!,6,FALSE)))</f>
        <v>-</v>
      </c>
      <c r="I24" s="86" t="str">
        <f>IF(ISERROR(HLOOKUP($B25,#REF!,7,FALSE)),"-",IF(HLOOKUP($B25,#REF!,7,FALSE)="","",HLOOKUP($B25,#REF!,7,FALSE)))</f>
        <v>-</v>
      </c>
      <c r="J24" s="141" t="str">
        <f>IF(ISERROR(HLOOKUP($B24,#REF!,12,FALSE)),"-",IF(HLOOKUP($B24,#REF!,12,FALSE)="","",HLOOKUP($B24,#REF!,12,FALSE)))</f>
        <v>-</v>
      </c>
      <c r="K24" s="141" t="str">
        <f>IF(ISERROR(HLOOKUP($B24,#REF!,13,FALSE)),"-",IF(HLOOKUP($B24,#REF!,13,FALSE)="","",HLOOKUP($B24,#REF!,13,FALSE)))</f>
        <v>-</v>
      </c>
      <c r="L24" s="171" t="str">
        <f>IF(ISERROR(HLOOKUP($B24,#REF!,9,FALSE)),"-",IF(HLOOKUP($B24,#REF!,9,FALSE)="","",HLOOKUP($B24,#REF!,9,FALSE)))</f>
        <v>-</v>
      </c>
      <c r="M24" s="171" t="str">
        <f>IF(ISERROR(HLOOKUP($B24,#REF!,10,FALSE)),"-",IF(HLOOKUP($B24,#REF!,10,FALSE)="","",HLOOKUP($B24,#REF!,10,FALSE)))</f>
        <v>-</v>
      </c>
      <c r="N24" s="171" t="str">
        <f>IF(ISERROR(HLOOKUP($B24,#REF!,11,FALSE)),"-",IF(HLOOKUP($B24,#REF!,11,FALSE)="","",HLOOKUP($B24,#REF!,11,FALSE)))</f>
        <v>-</v>
      </c>
      <c r="P24" s="140" t="e">
        <f>IF(SUMPRODUCT((#REF!='Actions de maîtrise'!P$5)*(#REF!='Actions de maîtrise'!$C24)*(#REF!="X"))=0,"",IF(SUMPRODUCT((#REF!='Actions de maîtrise'!P$5)*(#REF!='Actions de maîtrise'!$C24)*(#REF!="X"))=1,"X","erreur"))</f>
        <v>#REF!</v>
      </c>
      <c r="Q24" s="140" t="e">
        <f>IF(SUMPRODUCT((#REF!='Actions de maîtrise'!Q$5)*(#REF!='Actions de maîtrise'!$C24)*(#REF!="X"))=0,"",IF(SUMPRODUCT((#REF!='Actions de maîtrise'!Q$5)*(#REF!='Actions de maîtrise'!$C24)*(#REF!="X"))=1,"X","erreur"))</f>
        <v>#REF!</v>
      </c>
      <c r="R24" s="140" t="e">
        <f>IF(SUMPRODUCT((#REF!='Actions de maîtrise'!R$5)*(#REF!='Actions de maîtrise'!$C24)*(#REF!="X"))=0,"",IF(SUMPRODUCT((#REF!='Actions de maîtrise'!R$5)*(#REF!='Actions de maîtrise'!$C24)*(#REF!="X"))=1,"X","erreur"))</f>
        <v>#REF!</v>
      </c>
      <c r="S24" s="140" t="e">
        <f>IF(SUMPRODUCT((#REF!='Actions de maîtrise'!S$5)*(#REF!='Actions de maîtrise'!$C24)*(#REF!="X"))=0,"",IF(SUMPRODUCT((#REF!='Actions de maîtrise'!S$5)*(#REF!='Actions de maîtrise'!$C24)*(#REF!="X"))=1,"X","erreur"))</f>
        <v>#REF!</v>
      </c>
      <c r="T24" s="140" t="e">
        <f>IF(SUMPRODUCT((#REF!='Actions de maîtrise'!T$5)*(#REF!='Actions de maîtrise'!$C24)*(#REF!="X"))=0,"",IF(SUMPRODUCT((#REF!='Actions de maîtrise'!T$5)*(#REF!='Actions de maîtrise'!$C24)*(#REF!="X"))=1,"X","erreur"))</f>
        <v>#REF!</v>
      </c>
      <c r="U24" s="140" t="e">
        <f>IF(SUMPRODUCT((#REF!='Actions de maîtrise'!U$5)*(#REF!='Actions de maîtrise'!$C24)*(#REF!="X"))=0,"",IF(SUMPRODUCT((#REF!='Actions de maîtrise'!U$5)*(#REF!='Actions de maîtrise'!$C24)*(#REF!="X"))=1,"X","erreur"))</f>
        <v>#REF!</v>
      </c>
      <c r="V24" s="140" t="e">
        <f>IF(SUMPRODUCT((#REF!='Actions de maîtrise'!V$5)*(#REF!='Actions de maîtrise'!$C24)*(#REF!="X"))=0,"",IF(SUMPRODUCT((#REF!='Actions de maîtrise'!V$5)*(#REF!='Actions de maîtrise'!$C24)*(#REF!="X"))=1,"X","erreur"))</f>
        <v>#REF!</v>
      </c>
      <c r="W24" s="140" t="e">
        <f>IF(SUMPRODUCT((#REF!='Actions de maîtrise'!W$5)*(#REF!='Actions de maîtrise'!$C24)*(#REF!="X"))=0,"",IF(SUMPRODUCT((#REF!='Actions de maîtrise'!W$5)*(#REF!='Actions de maîtrise'!$C24)*(#REF!="X"))=1,"X","erreur"))</f>
        <v>#REF!</v>
      </c>
      <c r="X24" s="140" t="e">
        <f>IF(SUMPRODUCT((#REF!='Actions de maîtrise'!X$5)*(#REF!='Actions de maîtrise'!$C24)*(#REF!="X"))=0,"",IF(SUMPRODUCT((#REF!='Actions de maîtrise'!X$5)*(#REF!='Actions de maîtrise'!$C24)*(#REF!="X"))=1,"X","erreur"))</f>
        <v>#REF!</v>
      </c>
      <c r="Y24" s="140" t="e">
        <f>IF(SUMPRODUCT((#REF!='Actions de maîtrise'!Y$5)*(#REF!='Actions de maîtrise'!$C24)*(#REF!="X"))=0,"",IF(SUMPRODUCT((#REF!='Actions de maîtrise'!Y$5)*(#REF!='Actions de maîtrise'!$C24)*(#REF!="X"))=1,"X","erreur"))</f>
        <v>#REF!</v>
      </c>
      <c r="Z24" s="140" t="e">
        <f>IF(SUMPRODUCT((#REF!='Actions de maîtrise'!Z$5)*(#REF!='Actions de maîtrise'!$C24)*(#REF!="X"))=0,"",IF(SUMPRODUCT((#REF!='Actions de maîtrise'!Z$5)*(#REF!='Actions de maîtrise'!$C24)*(#REF!="X"))=1,"X","erreur"))</f>
        <v>#REF!</v>
      </c>
      <c r="AA24" s="140" t="e">
        <f>IF(SUMPRODUCT((#REF!='Actions de maîtrise'!AA$5)*(#REF!='Actions de maîtrise'!$C24)*(#REF!="X"))=0,"",IF(SUMPRODUCT((#REF!='Actions de maîtrise'!AA$5)*(#REF!='Actions de maîtrise'!$C24)*(#REF!="X"))=1,"X","erreur"))</f>
        <v>#REF!</v>
      </c>
      <c r="AB24" s="140" t="e">
        <f>IF(SUMPRODUCT((#REF!='Actions de maîtrise'!AB$5)*(#REF!='Actions de maîtrise'!$C24)*(#REF!="X"))=0,"",IF(SUMPRODUCT((#REF!='Actions de maîtrise'!AB$5)*(#REF!='Actions de maîtrise'!$C24)*(#REF!="X"))=1,"X","erreur"))</f>
        <v>#REF!</v>
      </c>
      <c r="AC24" s="140" t="e">
        <f>IF(SUMPRODUCT((#REF!='Actions de maîtrise'!AC$5)*(#REF!='Actions de maîtrise'!$C24)*(#REF!="X"))=0,"",IF(SUMPRODUCT((#REF!='Actions de maîtrise'!AC$5)*(#REF!='Actions de maîtrise'!$C24)*(#REF!="X"))=1,"X","erreur"))</f>
        <v>#REF!</v>
      </c>
      <c r="AD24" s="140" t="e">
        <f>IF(SUMPRODUCT((#REF!='Actions de maîtrise'!AD$5)*(#REF!='Actions de maîtrise'!$C24)*(#REF!="X"))=0,"",IF(SUMPRODUCT((#REF!='Actions de maîtrise'!AD$5)*(#REF!='Actions de maîtrise'!$C24)*(#REF!="X"))=1,"X","erreur"))</f>
        <v>#REF!</v>
      </c>
      <c r="AE24" s="140" t="e">
        <f>IF(SUMPRODUCT((#REF!='Actions de maîtrise'!AE$5)*(#REF!='Actions de maîtrise'!$C24)*(#REF!="X"))=0,"",IF(SUMPRODUCT((#REF!='Actions de maîtrise'!AE$5)*(#REF!='Actions de maîtrise'!$C24)*(#REF!="X"))=1,"X","erreur"))</f>
        <v>#REF!</v>
      </c>
      <c r="AF24" s="140" t="e">
        <f>IF(SUMPRODUCT((#REF!='Actions de maîtrise'!AF$5)*(#REF!='Actions de maîtrise'!$C24)*(#REF!="X"))=0,"",IF(SUMPRODUCT((#REF!='Actions de maîtrise'!AF$5)*(#REF!='Actions de maîtrise'!$C24)*(#REF!="X"))=1,"X","erreur"))</f>
        <v>#REF!</v>
      </c>
      <c r="AG24" s="140" t="e">
        <f>IF(SUMPRODUCT((#REF!='Actions de maîtrise'!AG$5)*(#REF!='Actions de maîtrise'!$C24)*(#REF!="X"))=0,"",IF(SUMPRODUCT((#REF!='Actions de maîtrise'!AG$5)*(#REF!='Actions de maîtrise'!$C24)*(#REF!="X"))=1,"X","erreur"))</f>
        <v>#REF!</v>
      </c>
    </row>
    <row r="25" spans="2:33" ht="18" customHeight="1">
      <c r="B25" s="161" t="e">
        <f>#REF!&amp;"-AM"&amp;Listes!A21</f>
        <v>#REF!</v>
      </c>
      <c r="C25" s="85" t="str">
        <f>IF(IF(ISERROR(HLOOKUP(B25,#REF!,20,FALSE)),"-",HLOOKUP(B25,#REF!,20,FALSE))="","",IF(ISERROR(HLOOKUP(B25,#REF!,20,FALSE)),"-",HLOOKUP(B25,#REF!,20,FALSE)))</f>
        <v>-</v>
      </c>
      <c r="D25" s="86" t="str">
        <f>IF(IF(ISERROR(HLOOKUP(B25,#REF!,3,FALSE)),"-",HLOOKUP(B25,#REF!,3,FALSE))="","",IF(ISERROR(HLOOKUP(B25,#REF!,3,FALSE)),"-",HLOOKUP(B25,#REF!,3,FALSE)))</f>
        <v>-</v>
      </c>
      <c r="E25" s="158"/>
      <c r="F25" s="86" t="str">
        <f>IF(ISERROR(HLOOKUP($B25,#REF!,4,FALSE)),"-",IF(HLOOKUP($B25,#REF!,4,FALSE)="","",HLOOKUP($B25,#REF!,4,FALSE)))</f>
        <v>-</v>
      </c>
      <c r="G25" s="86" t="str">
        <f>IF(ISERROR(HLOOKUP($B25,#REF!,5,FALSE)),"-",IF(HLOOKUP($B25,#REF!,5,FALSE)="","",HLOOKUP($B25,#REF!,5,FALSE)))</f>
        <v>-</v>
      </c>
      <c r="H25" s="86" t="str">
        <f>IF(ISERROR(HLOOKUP($B25,#REF!,6,FALSE)),"-",IF(HLOOKUP($B25,#REF!,6,FALSE)="","",HLOOKUP($B25,#REF!,6,FALSE)))</f>
        <v>-</v>
      </c>
      <c r="I25" s="86" t="str">
        <f>IF(ISERROR(HLOOKUP($B26,#REF!,7,FALSE)),"-",IF(HLOOKUP($B26,#REF!,7,FALSE)="","",HLOOKUP($B26,#REF!,7,FALSE)))</f>
        <v>-</v>
      </c>
      <c r="J25" s="141" t="str">
        <f>IF(ISERROR(HLOOKUP($B25,#REF!,12,FALSE)),"-",IF(HLOOKUP($B25,#REF!,12,FALSE)="","",HLOOKUP($B25,#REF!,12,FALSE)))</f>
        <v>-</v>
      </c>
      <c r="K25" s="141" t="str">
        <f>IF(ISERROR(HLOOKUP($B25,#REF!,13,FALSE)),"-",IF(HLOOKUP($B25,#REF!,13,FALSE)="","",HLOOKUP($B25,#REF!,13,FALSE)))</f>
        <v>-</v>
      </c>
      <c r="L25" s="171" t="str">
        <f>IF(ISERROR(HLOOKUP($B25,#REF!,9,FALSE)),"-",IF(HLOOKUP($B25,#REF!,9,FALSE)="","",HLOOKUP($B25,#REF!,9,FALSE)))</f>
        <v>-</v>
      </c>
      <c r="M25" s="171" t="str">
        <f>IF(ISERROR(HLOOKUP($B25,#REF!,10,FALSE)),"-",IF(HLOOKUP($B25,#REF!,10,FALSE)="","",HLOOKUP($B25,#REF!,10,FALSE)))</f>
        <v>-</v>
      </c>
      <c r="N25" s="171" t="str">
        <f>IF(ISERROR(HLOOKUP($B25,#REF!,11,FALSE)),"-",IF(HLOOKUP($B25,#REF!,11,FALSE)="","",HLOOKUP($B25,#REF!,11,FALSE)))</f>
        <v>-</v>
      </c>
      <c r="P25" s="140" t="e">
        <f>IF(SUMPRODUCT((#REF!='Actions de maîtrise'!P$5)*(#REF!='Actions de maîtrise'!$C25)*(#REF!="X"))=0,"",IF(SUMPRODUCT((#REF!='Actions de maîtrise'!P$5)*(#REF!='Actions de maîtrise'!$C25)*(#REF!="X"))=1,"X","erreur"))</f>
        <v>#REF!</v>
      </c>
      <c r="Q25" s="140" t="e">
        <f>IF(SUMPRODUCT((#REF!='Actions de maîtrise'!Q$5)*(#REF!='Actions de maîtrise'!$C25)*(#REF!="X"))=0,"",IF(SUMPRODUCT((#REF!='Actions de maîtrise'!Q$5)*(#REF!='Actions de maîtrise'!$C25)*(#REF!="X"))=1,"X","erreur"))</f>
        <v>#REF!</v>
      </c>
      <c r="R25" s="140" t="e">
        <f>IF(SUMPRODUCT((#REF!='Actions de maîtrise'!R$5)*(#REF!='Actions de maîtrise'!$C25)*(#REF!="X"))=0,"",IF(SUMPRODUCT((#REF!='Actions de maîtrise'!R$5)*(#REF!='Actions de maîtrise'!$C25)*(#REF!="X"))=1,"X","erreur"))</f>
        <v>#REF!</v>
      </c>
      <c r="S25" s="140" t="e">
        <f>IF(SUMPRODUCT((#REF!='Actions de maîtrise'!S$5)*(#REF!='Actions de maîtrise'!$C25)*(#REF!="X"))=0,"",IF(SUMPRODUCT((#REF!='Actions de maîtrise'!S$5)*(#REF!='Actions de maîtrise'!$C25)*(#REF!="X"))=1,"X","erreur"))</f>
        <v>#REF!</v>
      </c>
      <c r="T25" s="140" t="e">
        <f>IF(SUMPRODUCT((#REF!='Actions de maîtrise'!T$5)*(#REF!='Actions de maîtrise'!$C25)*(#REF!="X"))=0,"",IF(SUMPRODUCT((#REF!='Actions de maîtrise'!T$5)*(#REF!='Actions de maîtrise'!$C25)*(#REF!="X"))=1,"X","erreur"))</f>
        <v>#REF!</v>
      </c>
      <c r="U25" s="140" t="e">
        <f>IF(SUMPRODUCT((#REF!='Actions de maîtrise'!U$5)*(#REF!='Actions de maîtrise'!$C25)*(#REF!="X"))=0,"",IF(SUMPRODUCT((#REF!='Actions de maîtrise'!U$5)*(#REF!='Actions de maîtrise'!$C25)*(#REF!="X"))=1,"X","erreur"))</f>
        <v>#REF!</v>
      </c>
      <c r="V25" s="140" t="e">
        <f>IF(SUMPRODUCT((#REF!='Actions de maîtrise'!V$5)*(#REF!='Actions de maîtrise'!$C25)*(#REF!="X"))=0,"",IF(SUMPRODUCT((#REF!='Actions de maîtrise'!V$5)*(#REF!='Actions de maîtrise'!$C25)*(#REF!="X"))=1,"X","erreur"))</f>
        <v>#REF!</v>
      </c>
      <c r="W25" s="140" t="e">
        <f>IF(SUMPRODUCT((#REF!='Actions de maîtrise'!W$5)*(#REF!='Actions de maîtrise'!$C25)*(#REF!="X"))=0,"",IF(SUMPRODUCT((#REF!='Actions de maîtrise'!W$5)*(#REF!='Actions de maîtrise'!$C25)*(#REF!="X"))=1,"X","erreur"))</f>
        <v>#REF!</v>
      </c>
      <c r="X25" s="140" t="e">
        <f>IF(SUMPRODUCT((#REF!='Actions de maîtrise'!X$5)*(#REF!='Actions de maîtrise'!$C25)*(#REF!="X"))=0,"",IF(SUMPRODUCT((#REF!='Actions de maîtrise'!X$5)*(#REF!='Actions de maîtrise'!$C25)*(#REF!="X"))=1,"X","erreur"))</f>
        <v>#REF!</v>
      </c>
      <c r="Y25" s="140" t="e">
        <f>IF(SUMPRODUCT((#REF!='Actions de maîtrise'!Y$5)*(#REF!='Actions de maîtrise'!$C25)*(#REF!="X"))=0,"",IF(SUMPRODUCT((#REF!='Actions de maîtrise'!Y$5)*(#REF!='Actions de maîtrise'!$C25)*(#REF!="X"))=1,"X","erreur"))</f>
        <v>#REF!</v>
      </c>
      <c r="Z25" s="140" t="e">
        <f>IF(SUMPRODUCT((#REF!='Actions de maîtrise'!Z$5)*(#REF!='Actions de maîtrise'!$C25)*(#REF!="X"))=0,"",IF(SUMPRODUCT((#REF!='Actions de maîtrise'!Z$5)*(#REF!='Actions de maîtrise'!$C25)*(#REF!="X"))=1,"X","erreur"))</f>
        <v>#REF!</v>
      </c>
      <c r="AA25" s="140" t="e">
        <f>IF(SUMPRODUCT((#REF!='Actions de maîtrise'!AA$5)*(#REF!='Actions de maîtrise'!$C25)*(#REF!="X"))=0,"",IF(SUMPRODUCT((#REF!='Actions de maîtrise'!AA$5)*(#REF!='Actions de maîtrise'!$C25)*(#REF!="X"))=1,"X","erreur"))</f>
        <v>#REF!</v>
      </c>
      <c r="AB25" s="140" t="e">
        <f>IF(SUMPRODUCT((#REF!='Actions de maîtrise'!AB$5)*(#REF!='Actions de maîtrise'!$C25)*(#REF!="X"))=0,"",IF(SUMPRODUCT((#REF!='Actions de maîtrise'!AB$5)*(#REF!='Actions de maîtrise'!$C25)*(#REF!="X"))=1,"X","erreur"))</f>
        <v>#REF!</v>
      </c>
      <c r="AC25" s="140" t="e">
        <f>IF(SUMPRODUCT((#REF!='Actions de maîtrise'!AC$5)*(#REF!='Actions de maîtrise'!$C25)*(#REF!="X"))=0,"",IF(SUMPRODUCT((#REF!='Actions de maîtrise'!AC$5)*(#REF!='Actions de maîtrise'!$C25)*(#REF!="X"))=1,"X","erreur"))</f>
        <v>#REF!</v>
      </c>
      <c r="AD25" s="140" t="e">
        <f>IF(SUMPRODUCT((#REF!='Actions de maîtrise'!AD$5)*(#REF!='Actions de maîtrise'!$C25)*(#REF!="X"))=0,"",IF(SUMPRODUCT((#REF!='Actions de maîtrise'!AD$5)*(#REF!='Actions de maîtrise'!$C25)*(#REF!="X"))=1,"X","erreur"))</f>
        <v>#REF!</v>
      </c>
      <c r="AE25" s="140" t="e">
        <f>IF(SUMPRODUCT((#REF!='Actions de maîtrise'!AE$5)*(#REF!='Actions de maîtrise'!$C25)*(#REF!="X"))=0,"",IF(SUMPRODUCT((#REF!='Actions de maîtrise'!AE$5)*(#REF!='Actions de maîtrise'!$C25)*(#REF!="X"))=1,"X","erreur"))</f>
        <v>#REF!</v>
      </c>
      <c r="AF25" s="140" t="e">
        <f>IF(SUMPRODUCT((#REF!='Actions de maîtrise'!AF$5)*(#REF!='Actions de maîtrise'!$C25)*(#REF!="X"))=0,"",IF(SUMPRODUCT((#REF!='Actions de maîtrise'!AF$5)*(#REF!='Actions de maîtrise'!$C25)*(#REF!="X"))=1,"X","erreur"))</f>
        <v>#REF!</v>
      </c>
      <c r="AG25" s="140" t="e">
        <f>IF(SUMPRODUCT((#REF!='Actions de maîtrise'!AG$5)*(#REF!='Actions de maîtrise'!$C25)*(#REF!="X"))=0,"",IF(SUMPRODUCT((#REF!='Actions de maîtrise'!AG$5)*(#REF!='Actions de maîtrise'!$C25)*(#REF!="X"))=1,"X","erreur"))</f>
        <v>#REF!</v>
      </c>
    </row>
    <row r="26" spans="2:33" ht="18" customHeight="1">
      <c r="B26" s="161" t="e">
        <f>#REF!&amp;"-AM"&amp;Listes!A22</f>
        <v>#REF!</v>
      </c>
      <c r="C26" s="85" t="str">
        <f>IF(IF(ISERROR(HLOOKUP(B26,#REF!,20,FALSE)),"-",HLOOKUP(B26,#REF!,20,FALSE))="","",IF(ISERROR(HLOOKUP(B26,#REF!,20,FALSE)),"-",HLOOKUP(B26,#REF!,20,FALSE)))</f>
        <v>-</v>
      </c>
      <c r="D26" s="86" t="str">
        <f>IF(IF(ISERROR(HLOOKUP(B26,#REF!,3,FALSE)),"-",HLOOKUP(B26,#REF!,3,FALSE))="","",IF(ISERROR(HLOOKUP(B26,#REF!,3,FALSE)),"-",HLOOKUP(B26,#REF!,3,FALSE)))</f>
        <v>-</v>
      </c>
      <c r="E26" s="157"/>
      <c r="F26" s="86" t="str">
        <f>IF(ISERROR(HLOOKUP($B26,#REF!,4,FALSE)),"-",IF(HLOOKUP($B26,#REF!,4,FALSE)="","",HLOOKUP($B26,#REF!,4,FALSE)))</f>
        <v>-</v>
      </c>
      <c r="G26" s="86" t="str">
        <f>IF(ISERROR(HLOOKUP($B26,#REF!,5,FALSE)),"-",IF(HLOOKUP($B26,#REF!,5,FALSE)="","",HLOOKUP($B26,#REF!,5,FALSE)))</f>
        <v>-</v>
      </c>
      <c r="H26" s="86" t="str">
        <f>IF(ISERROR(HLOOKUP($B26,#REF!,6,FALSE)),"-",IF(HLOOKUP($B26,#REF!,6,FALSE)="","",HLOOKUP($B26,#REF!,6,FALSE)))</f>
        <v>-</v>
      </c>
      <c r="I26" s="86" t="str">
        <f>IF(ISERROR(HLOOKUP($B27,#REF!,7,FALSE)),"-",IF(HLOOKUP($B27,#REF!,7,FALSE)="","",HLOOKUP($B27,#REF!,7,FALSE)))</f>
        <v>-</v>
      </c>
      <c r="J26" s="141" t="str">
        <f>IF(ISERROR(HLOOKUP($B26,#REF!,12,FALSE)),"-",IF(HLOOKUP($B26,#REF!,12,FALSE)="","",HLOOKUP($B26,#REF!,12,FALSE)))</f>
        <v>-</v>
      </c>
      <c r="K26" s="141" t="str">
        <f>IF(ISERROR(HLOOKUP($B26,#REF!,13,FALSE)),"-",IF(HLOOKUP($B26,#REF!,13,FALSE)="","",HLOOKUP($B26,#REF!,13,FALSE)))</f>
        <v>-</v>
      </c>
      <c r="L26" s="171" t="str">
        <f>IF(ISERROR(HLOOKUP($B26,#REF!,9,FALSE)),"-",IF(HLOOKUP($B26,#REF!,9,FALSE)="","",HLOOKUP($B26,#REF!,9,FALSE)))</f>
        <v>-</v>
      </c>
      <c r="M26" s="171" t="str">
        <f>IF(ISERROR(HLOOKUP($B26,#REF!,10,FALSE)),"-",IF(HLOOKUP($B26,#REF!,10,FALSE)="","",HLOOKUP($B26,#REF!,10,FALSE)))</f>
        <v>-</v>
      </c>
      <c r="N26" s="171" t="str">
        <f>IF(ISERROR(HLOOKUP($B26,#REF!,11,FALSE)),"-",IF(HLOOKUP($B26,#REF!,11,FALSE)="","",HLOOKUP($B26,#REF!,11,FALSE)))</f>
        <v>-</v>
      </c>
      <c r="P26" s="140" t="e">
        <f>IF(SUMPRODUCT((#REF!='Actions de maîtrise'!P$5)*(#REF!='Actions de maîtrise'!$C26)*(#REF!="X"))=0,"",IF(SUMPRODUCT((#REF!='Actions de maîtrise'!P$5)*(#REF!='Actions de maîtrise'!$C26)*(#REF!="X"))=1,"X","erreur"))</f>
        <v>#REF!</v>
      </c>
      <c r="Q26" s="140" t="e">
        <f>IF(SUMPRODUCT((#REF!='Actions de maîtrise'!Q$5)*(#REF!='Actions de maîtrise'!$C26)*(#REF!="X"))=0,"",IF(SUMPRODUCT((#REF!='Actions de maîtrise'!Q$5)*(#REF!='Actions de maîtrise'!$C26)*(#REF!="X"))=1,"X","erreur"))</f>
        <v>#REF!</v>
      </c>
      <c r="R26" s="140" t="e">
        <f>IF(SUMPRODUCT((#REF!='Actions de maîtrise'!R$5)*(#REF!='Actions de maîtrise'!$C26)*(#REF!="X"))=0,"",IF(SUMPRODUCT((#REF!='Actions de maîtrise'!R$5)*(#REF!='Actions de maîtrise'!$C26)*(#REF!="X"))=1,"X","erreur"))</f>
        <v>#REF!</v>
      </c>
      <c r="S26" s="140" t="e">
        <f>IF(SUMPRODUCT((#REF!='Actions de maîtrise'!S$5)*(#REF!='Actions de maîtrise'!$C26)*(#REF!="X"))=0,"",IF(SUMPRODUCT((#REF!='Actions de maîtrise'!S$5)*(#REF!='Actions de maîtrise'!$C26)*(#REF!="X"))=1,"X","erreur"))</f>
        <v>#REF!</v>
      </c>
      <c r="T26" s="140" t="e">
        <f>IF(SUMPRODUCT((#REF!='Actions de maîtrise'!T$5)*(#REF!='Actions de maîtrise'!$C26)*(#REF!="X"))=0,"",IF(SUMPRODUCT((#REF!='Actions de maîtrise'!T$5)*(#REF!='Actions de maîtrise'!$C26)*(#REF!="X"))=1,"X","erreur"))</f>
        <v>#REF!</v>
      </c>
      <c r="U26" s="140" t="e">
        <f>IF(SUMPRODUCT((#REF!='Actions de maîtrise'!U$5)*(#REF!='Actions de maîtrise'!$C26)*(#REF!="X"))=0,"",IF(SUMPRODUCT((#REF!='Actions de maîtrise'!U$5)*(#REF!='Actions de maîtrise'!$C26)*(#REF!="X"))=1,"X","erreur"))</f>
        <v>#REF!</v>
      </c>
      <c r="V26" s="140" t="e">
        <f>IF(SUMPRODUCT((#REF!='Actions de maîtrise'!V$5)*(#REF!='Actions de maîtrise'!$C26)*(#REF!="X"))=0,"",IF(SUMPRODUCT((#REF!='Actions de maîtrise'!V$5)*(#REF!='Actions de maîtrise'!$C26)*(#REF!="X"))=1,"X","erreur"))</f>
        <v>#REF!</v>
      </c>
      <c r="W26" s="140" t="e">
        <f>IF(SUMPRODUCT((#REF!='Actions de maîtrise'!W$5)*(#REF!='Actions de maîtrise'!$C26)*(#REF!="X"))=0,"",IF(SUMPRODUCT((#REF!='Actions de maîtrise'!W$5)*(#REF!='Actions de maîtrise'!$C26)*(#REF!="X"))=1,"X","erreur"))</f>
        <v>#REF!</v>
      </c>
      <c r="X26" s="140" t="e">
        <f>IF(SUMPRODUCT((#REF!='Actions de maîtrise'!X$5)*(#REF!='Actions de maîtrise'!$C26)*(#REF!="X"))=0,"",IF(SUMPRODUCT((#REF!='Actions de maîtrise'!X$5)*(#REF!='Actions de maîtrise'!$C26)*(#REF!="X"))=1,"X","erreur"))</f>
        <v>#REF!</v>
      </c>
      <c r="Y26" s="140" t="e">
        <f>IF(SUMPRODUCT((#REF!='Actions de maîtrise'!Y$5)*(#REF!='Actions de maîtrise'!$C26)*(#REF!="X"))=0,"",IF(SUMPRODUCT((#REF!='Actions de maîtrise'!Y$5)*(#REF!='Actions de maîtrise'!$C26)*(#REF!="X"))=1,"X","erreur"))</f>
        <v>#REF!</v>
      </c>
      <c r="Z26" s="140" t="e">
        <f>IF(SUMPRODUCT((#REF!='Actions de maîtrise'!Z$5)*(#REF!='Actions de maîtrise'!$C26)*(#REF!="X"))=0,"",IF(SUMPRODUCT((#REF!='Actions de maîtrise'!Z$5)*(#REF!='Actions de maîtrise'!$C26)*(#REF!="X"))=1,"X","erreur"))</f>
        <v>#REF!</v>
      </c>
      <c r="AA26" s="140" t="e">
        <f>IF(SUMPRODUCT((#REF!='Actions de maîtrise'!AA$5)*(#REF!='Actions de maîtrise'!$C26)*(#REF!="X"))=0,"",IF(SUMPRODUCT((#REF!='Actions de maîtrise'!AA$5)*(#REF!='Actions de maîtrise'!$C26)*(#REF!="X"))=1,"X","erreur"))</f>
        <v>#REF!</v>
      </c>
      <c r="AB26" s="140" t="e">
        <f>IF(SUMPRODUCT((#REF!='Actions de maîtrise'!AB$5)*(#REF!='Actions de maîtrise'!$C26)*(#REF!="X"))=0,"",IF(SUMPRODUCT((#REF!='Actions de maîtrise'!AB$5)*(#REF!='Actions de maîtrise'!$C26)*(#REF!="X"))=1,"X","erreur"))</f>
        <v>#REF!</v>
      </c>
      <c r="AC26" s="140" t="e">
        <f>IF(SUMPRODUCT((#REF!='Actions de maîtrise'!AC$5)*(#REF!='Actions de maîtrise'!$C26)*(#REF!="X"))=0,"",IF(SUMPRODUCT((#REF!='Actions de maîtrise'!AC$5)*(#REF!='Actions de maîtrise'!$C26)*(#REF!="X"))=1,"X","erreur"))</f>
        <v>#REF!</v>
      </c>
      <c r="AD26" s="140" t="e">
        <f>IF(SUMPRODUCT((#REF!='Actions de maîtrise'!AD$5)*(#REF!='Actions de maîtrise'!$C26)*(#REF!="X"))=0,"",IF(SUMPRODUCT((#REF!='Actions de maîtrise'!AD$5)*(#REF!='Actions de maîtrise'!$C26)*(#REF!="X"))=1,"X","erreur"))</f>
        <v>#REF!</v>
      </c>
      <c r="AE26" s="140" t="e">
        <f>IF(SUMPRODUCT((#REF!='Actions de maîtrise'!AE$5)*(#REF!='Actions de maîtrise'!$C26)*(#REF!="X"))=0,"",IF(SUMPRODUCT((#REF!='Actions de maîtrise'!AE$5)*(#REF!='Actions de maîtrise'!$C26)*(#REF!="X"))=1,"X","erreur"))</f>
        <v>#REF!</v>
      </c>
      <c r="AF26" s="140" t="e">
        <f>IF(SUMPRODUCT((#REF!='Actions de maîtrise'!AF$5)*(#REF!='Actions de maîtrise'!$C26)*(#REF!="X"))=0,"",IF(SUMPRODUCT((#REF!='Actions de maîtrise'!AF$5)*(#REF!='Actions de maîtrise'!$C26)*(#REF!="X"))=1,"X","erreur"))</f>
        <v>#REF!</v>
      </c>
      <c r="AG26" s="140" t="e">
        <f>IF(SUMPRODUCT((#REF!='Actions de maîtrise'!AG$5)*(#REF!='Actions de maîtrise'!$C26)*(#REF!="X"))=0,"",IF(SUMPRODUCT((#REF!='Actions de maîtrise'!AG$5)*(#REF!='Actions de maîtrise'!$C26)*(#REF!="X"))=1,"X","erreur"))</f>
        <v>#REF!</v>
      </c>
    </row>
    <row r="27" spans="2:33" ht="18" customHeight="1">
      <c r="B27" s="161" t="e">
        <f>#REF!&amp;"-AM"&amp;Listes!A23</f>
        <v>#REF!</v>
      </c>
      <c r="C27" s="85" t="str">
        <f>IF(IF(ISERROR(HLOOKUP(B27,#REF!,20,FALSE)),"-",HLOOKUP(B27,#REF!,20,FALSE))="","",IF(ISERROR(HLOOKUP(B27,#REF!,20,FALSE)),"-",HLOOKUP(B27,#REF!,20,FALSE)))</f>
        <v>-</v>
      </c>
      <c r="D27" s="86" t="str">
        <f>IF(IF(ISERROR(HLOOKUP(B27,#REF!,3,FALSE)),"-",HLOOKUP(B27,#REF!,3,FALSE))="","",IF(ISERROR(HLOOKUP(B27,#REF!,3,FALSE)),"-",HLOOKUP(B27,#REF!,3,FALSE)))</f>
        <v>-</v>
      </c>
      <c r="E27" s="157"/>
      <c r="F27" s="86" t="str">
        <f>IF(ISERROR(HLOOKUP($B27,#REF!,4,FALSE)),"-",IF(HLOOKUP($B27,#REF!,4,FALSE)="","",HLOOKUP($B27,#REF!,4,FALSE)))</f>
        <v>-</v>
      </c>
      <c r="G27" s="86" t="str">
        <f>IF(ISERROR(HLOOKUP($B27,#REF!,5,FALSE)),"-",IF(HLOOKUP($B27,#REF!,5,FALSE)="","",HLOOKUP($B27,#REF!,5,FALSE)))</f>
        <v>-</v>
      </c>
      <c r="H27" s="86" t="str">
        <f>IF(ISERROR(HLOOKUP($B27,#REF!,6,FALSE)),"-",IF(HLOOKUP($B27,#REF!,6,FALSE)="","",HLOOKUP($B27,#REF!,6,FALSE)))</f>
        <v>-</v>
      </c>
      <c r="I27" s="86" t="str">
        <f>IF(ISERROR(HLOOKUP($B28,#REF!,7,FALSE)),"-",IF(HLOOKUP($B28,#REF!,7,FALSE)="","",HLOOKUP($B28,#REF!,7,FALSE)))</f>
        <v>-</v>
      </c>
      <c r="J27" s="141" t="str">
        <f>IF(ISERROR(HLOOKUP($B27,#REF!,12,FALSE)),"-",IF(HLOOKUP($B27,#REF!,12,FALSE)="","",HLOOKUP($B27,#REF!,12,FALSE)))</f>
        <v>-</v>
      </c>
      <c r="K27" s="141" t="str">
        <f>IF(ISERROR(HLOOKUP($B27,#REF!,13,FALSE)),"-",IF(HLOOKUP($B27,#REF!,13,FALSE)="","",HLOOKUP($B27,#REF!,13,FALSE)))</f>
        <v>-</v>
      </c>
      <c r="L27" s="171" t="str">
        <f>IF(ISERROR(HLOOKUP($B27,#REF!,9,FALSE)),"-",IF(HLOOKUP($B27,#REF!,9,FALSE)="","",HLOOKUP($B27,#REF!,9,FALSE)))</f>
        <v>-</v>
      </c>
      <c r="M27" s="171" t="str">
        <f>IF(ISERROR(HLOOKUP($B27,#REF!,10,FALSE)),"-",IF(HLOOKUP($B27,#REF!,10,FALSE)="","",HLOOKUP($B27,#REF!,10,FALSE)))</f>
        <v>-</v>
      </c>
      <c r="N27" s="171" t="str">
        <f>IF(ISERROR(HLOOKUP($B27,#REF!,11,FALSE)),"-",IF(HLOOKUP($B27,#REF!,11,FALSE)="","",HLOOKUP($B27,#REF!,11,FALSE)))</f>
        <v>-</v>
      </c>
      <c r="P27" s="140" t="e">
        <f>IF(SUMPRODUCT((#REF!='Actions de maîtrise'!P$5)*(#REF!='Actions de maîtrise'!$C27)*(#REF!="X"))=0,"",IF(SUMPRODUCT((#REF!='Actions de maîtrise'!P$5)*(#REF!='Actions de maîtrise'!$C27)*(#REF!="X"))=1,"X","erreur"))</f>
        <v>#REF!</v>
      </c>
      <c r="Q27" s="140" t="e">
        <f>IF(SUMPRODUCT((#REF!='Actions de maîtrise'!Q$5)*(#REF!='Actions de maîtrise'!$C27)*(#REF!="X"))=0,"",IF(SUMPRODUCT((#REF!='Actions de maîtrise'!Q$5)*(#REF!='Actions de maîtrise'!$C27)*(#REF!="X"))=1,"X","erreur"))</f>
        <v>#REF!</v>
      </c>
      <c r="R27" s="140" t="e">
        <f>IF(SUMPRODUCT((#REF!='Actions de maîtrise'!R$5)*(#REF!='Actions de maîtrise'!$C27)*(#REF!="X"))=0,"",IF(SUMPRODUCT((#REF!='Actions de maîtrise'!R$5)*(#REF!='Actions de maîtrise'!$C27)*(#REF!="X"))=1,"X","erreur"))</f>
        <v>#REF!</v>
      </c>
      <c r="S27" s="140" t="e">
        <f>IF(SUMPRODUCT((#REF!='Actions de maîtrise'!S$5)*(#REF!='Actions de maîtrise'!$C27)*(#REF!="X"))=0,"",IF(SUMPRODUCT((#REF!='Actions de maîtrise'!S$5)*(#REF!='Actions de maîtrise'!$C27)*(#REF!="X"))=1,"X","erreur"))</f>
        <v>#REF!</v>
      </c>
      <c r="T27" s="140" t="e">
        <f>IF(SUMPRODUCT((#REF!='Actions de maîtrise'!T$5)*(#REF!='Actions de maîtrise'!$C27)*(#REF!="X"))=0,"",IF(SUMPRODUCT((#REF!='Actions de maîtrise'!T$5)*(#REF!='Actions de maîtrise'!$C27)*(#REF!="X"))=1,"X","erreur"))</f>
        <v>#REF!</v>
      </c>
      <c r="U27" s="140" t="e">
        <f>IF(SUMPRODUCT((#REF!='Actions de maîtrise'!U$5)*(#REF!='Actions de maîtrise'!$C27)*(#REF!="X"))=0,"",IF(SUMPRODUCT((#REF!='Actions de maîtrise'!U$5)*(#REF!='Actions de maîtrise'!$C27)*(#REF!="X"))=1,"X","erreur"))</f>
        <v>#REF!</v>
      </c>
      <c r="V27" s="140" t="e">
        <f>IF(SUMPRODUCT((#REF!='Actions de maîtrise'!V$5)*(#REF!='Actions de maîtrise'!$C27)*(#REF!="X"))=0,"",IF(SUMPRODUCT((#REF!='Actions de maîtrise'!V$5)*(#REF!='Actions de maîtrise'!$C27)*(#REF!="X"))=1,"X","erreur"))</f>
        <v>#REF!</v>
      </c>
      <c r="W27" s="140" t="e">
        <f>IF(SUMPRODUCT((#REF!='Actions de maîtrise'!W$5)*(#REF!='Actions de maîtrise'!$C27)*(#REF!="X"))=0,"",IF(SUMPRODUCT((#REF!='Actions de maîtrise'!W$5)*(#REF!='Actions de maîtrise'!$C27)*(#REF!="X"))=1,"X","erreur"))</f>
        <v>#REF!</v>
      </c>
      <c r="X27" s="140" t="e">
        <f>IF(SUMPRODUCT((#REF!='Actions de maîtrise'!X$5)*(#REF!='Actions de maîtrise'!$C27)*(#REF!="X"))=0,"",IF(SUMPRODUCT((#REF!='Actions de maîtrise'!X$5)*(#REF!='Actions de maîtrise'!$C27)*(#REF!="X"))=1,"X","erreur"))</f>
        <v>#REF!</v>
      </c>
      <c r="Y27" s="140" t="e">
        <f>IF(SUMPRODUCT((#REF!='Actions de maîtrise'!Y$5)*(#REF!='Actions de maîtrise'!$C27)*(#REF!="X"))=0,"",IF(SUMPRODUCT((#REF!='Actions de maîtrise'!Y$5)*(#REF!='Actions de maîtrise'!$C27)*(#REF!="X"))=1,"X","erreur"))</f>
        <v>#REF!</v>
      </c>
      <c r="Z27" s="140" t="e">
        <f>IF(SUMPRODUCT((#REF!='Actions de maîtrise'!Z$5)*(#REF!='Actions de maîtrise'!$C27)*(#REF!="X"))=0,"",IF(SUMPRODUCT((#REF!='Actions de maîtrise'!Z$5)*(#REF!='Actions de maîtrise'!$C27)*(#REF!="X"))=1,"X","erreur"))</f>
        <v>#REF!</v>
      </c>
      <c r="AA27" s="140" t="e">
        <f>IF(SUMPRODUCT((#REF!='Actions de maîtrise'!AA$5)*(#REF!='Actions de maîtrise'!$C27)*(#REF!="X"))=0,"",IF(SUMPRODUCT((#REF!='Actions de maîtrise'!AA$5)*(#REF!='Actions de maîtrise'!$C27)*(#REF!="X"))=1,"X","erreur"))</f>
        <v>#REF!</v>
      </c>
      <c r="AB27" s="140" t="e">
        <f>IF(SUMPRODUCT((#REF!='Actions de maîtrise'!AB$5)*(#REF!='Actions de maîtrise'!$C27)*(#REF!="X"))=0,"",IF(SUMPRODUCT((#REF!='Actions de maîtrise'!AB$5)*(#REF!='Actions de maîtrise'!$C27)*(#REF!="X"))=1,"X","erreur"))</f>
        <v>#REF!</v>
      </c>
      <c r="AC27" s="140" t="e">
        <f>IF(SUMPRODUCT((#REF!='Actions de maîtrise'!AC$5)*(#REF!='Actions de maîtrise'!$C27)*(#REF!="X"))=0,"",IF(SUMPRODUCT((#REF!='Actions de maîtrise'!AC$5)*(#REF!='Actions de maîtrise'!$C27)*(#REF!="X"))=1,"X","erreur"))</f>
        <v>#REF!</v>
      </c>
      <c r="AD27" s="140" t="e">
        <f>IF(SUMPRODUCT((#REF!='Actions de maîtrise'!AD$5)*(#REF!='Actions de maîtrise'!$C27)*(#REF!="X"))=0,"",IF(SUMPRODUCT((#REF!='Actions de maîtrise'!AD$5)*(#REF!='Actions de maîtrise'!$C27)*(#REF!="X"))=1,"X","erreur"))</f>
        <v>#REF!</v>
      </c>
      <c r="AE27" s="140" t="e">
        <f>IF(SUMPRODUCT((#REF!='Actions de maîtrise'!AE$5)*(#REF!='Actions de maîtrise'!$C27)*(#REF!="X"))=0,"",IF(SUMPRODUCT((#REF!='Actions de maîtrise'!AE$5)*(#REF!='Actions de maîtrise'!$C27)*(#REF!="X"))=1,"X","erreur"))</f>
        <v>#REF!</v>
      </c>
      <c r="AF27" s="140" t="e">
        <f>IF(SUMPRODUCT((#REF!='Actions de maîtrise'!AF$5)*(#REF!='Actions de maîtrise'!$C27)*(#REF!="X"))=0,"",IF(SUMPRODUCT((#REF!='Actions de maîtrise'!AF$5)*(#REF!='Actions de maîtrise'!$C27)*(#REF!="X"))=1,"X","erreur"))</f>
        <v>#REF!</v>
      </c>
      <c r="AG27" s="140" t="e">
        <f>IF(SUMPRODUCT((#REF!='Actions de maîtrise'!AG$5)*(#REF!='Actions de maîtrise'!$C27)*(#REF!="X"))=0,"",IF(SUMPRODUCT((#REF!='Actions de maîtrise'!AG$5)*(#REF!='Actions de maîtrise'!$C27)*(#REF!="X"))=1,"X","erreur"))</f>
        <v>#REF!</v>
      </c>
    </row>
    <row r="28" spans="2:33" ht="18" customHeight="1">
      <c r="B28" s="161" t="e">
        <f>#REF!&amp;"-AM"&amp;Listes!A24</f>
        <v>#REF!</v>
      </c>
      <c r="C28" s="85" t="str">
        <f>IF(IF(ISERROR(HLOOKUP(B28,#REF!,20,FALSE)),"-",HLOOKUP(B28,#REF!,20,FALSE))="","",IF(ISERROR(HLOOKUP(B28,#REF!,20,FALSE)),"-",HLOOKUP(B28,#REF!,20,FALSE)))</f>
        <v>-</v>
      </c>
      <c r="D28" s="86" t="str">
        <f>IF(IF(ISERROR(HLOOKUP(B28,#REF!,3,FALSE)),"-",HLOOKUP(B28,#REF!,3,FALSE))="","",IF(ISERROR(HLOOKUP(B28,#REF!,3,FALSE)),"-",HLOOKUP(B28,#REF!,3,FALSE)))</f>
        <v>-</v>
      </c>
      <c r="E28" s="157"/>
      <c r="F28" s="86" t="str">
        <f>IF(ISERROR(HLOOKUP($B28,#REF!,4,FALSE)),"-",IF(HLOOKUP($B28,#REF!,4,FALSE)="","",HLOOKUP($B28,#REF!,4,FALSE)))</f>
        <v>-</v>
      </c>
      <c r="G28" s="86" t="str">
        <f>IF(ISERROR(HLOOKUP($B28,#REF!,5,FALSE)),"-",IF(HLOOKUP($B28,#REF!,5,FALSE)="","",HLOOKUP($B28,#REF!,5,FALSE)))</f>
        <v>-</v>
      </c>
      <c r="H28" s="86" t="str">
        <f>IF(ISERROR(HLOOKUP($B28,#REF!,6,FALSE)),"-",IF(HLOOKUP($B28,#REF!,6,FALSE)="","",HLOOKUP($B28,#REF!,6,FALSE)))</f>
        <v>-</v>
      </c>
      <c r="I28" s="86" t="str">
        <f>IF(ISERROR(HLOOKUP($B29,#REF!,7,FALSE)),"-",IF(HLOOKUP($B29,#REF!,7,FALSE)="","",HLOOKUP($B29,#REF!,7,FALSE)))</f>
        <v>-</v>
      </c>
      <c r="J28" s="141" t="str">
        <f>IF(ISERROR(HLOOKUP($B28,#REF!,12,FALSE)),"-",IF(HLOOKUP($B28,#REF!,12,FALSE)="","",HLOOKUP($B28,#REF!,12,FALSE)))</f>
        <v>-</v>
      </c>
      <c r="K28" s="141" t="str">
        <f>IF(ISERROR(HLOOKUP($B28,#REF!,13,FALSE)),"-",IF(HLOOKUP($B28,#REF!,13,FALSE)="","",HLOOKUP($B28,#REF!,13,FALSE)))</f>
        <v>-</v>
      </c>
      <c r="L28" s="171" t="str">
        <f>IF(ISERROR(HLOOKUP($B28,#REF!,9,FALSE)),"-",IF(HLOOKUP($B28,#REF!,9,FALSE)="","",HLOOKUP($B28,#REF!,9,FALSE)))</f>
        <v>-</v>
      </c>
      <c r="M28" s="171" t="str">
        <f>IF(ISERROR(HLOOKUP($B28,#REF!,10,FALSE)),"-",IF(HLOOKUP($B28,#REF!,10,FALSE)="","",HLOOKUP($B28,#REF!,10,FALSE)))</f>
        <v>-</v>
      </c>
      <c r="N28" s="171" t="str">
        <f>IF(ISERROR(HLOOKUP($B28,#REF!,11,FALSE)),"-",IF(HLOOKUP($B28,#REF!,11,FALSE)="","",HLOOKUP($B28,#REF!,11,FALSE)))</f>
        <v>-</v>
      </c>
      <c r="P28" s="140" t="e">
        <f>IF(SUMPRODUCT((#REF!='Actions de maîtrise'!P$5)*(#REF!='Actions de maîtrise'!$C28)*(#REF!="X"))=0,"",IF(SUMPRODUCT((#REF!='Actions de maîtrise'!P$5)*(#REF!='Actions de maîtrise'!$C28)*(#REF!="X"))=1,"X","erreur"))</f>
        <v>#REF!</v>
      </c>
      <c r="Q28" s="140" t="e">
        <f>IF(SUMPRODUCT((#REF!='Actions de maîtrise'!Q$5)*(#REF!='Actions de maîtrise'!$C28)*(#REF!="X"))=0,"",IF(SUMPRODUCT((#REF!='Actions de maîtrise'!Q$5)*(#REF!='Actions de maîtrise'!$C28)*(#REF!="X"))=1,"X","erreur"))</f>
        <v>#REF!</v>
      </c>
      <c r="R28" s="140" t="e">
        <f>IF(SUMPRODUCT((#REF!='Actions de maîtrise'!R$5)*(#REF!='Actions de maîtrise'!$C28)*(#REF!="X"))=0,"",IF(SUMPRODUCT((#REF!='Actions de maîtrise'!R$5)*(#REF!='Actions de maîtrise'!$C28)*(#REF!="X"))=1,"X","erreur"))</f>
        <v>#REF!</v>
      </c>
      <c r="S28" s="140" t="e">
        <f>IF(SUMPRODUCT((#REF!='Actions de maîtrise'!S$5)*(#REF!='Actions de maîtrise'!$C28)*(#REF!="X"))=0,"",IF(SUMPRODUCT((#REF!='Actions de maîtrise'!S$5)*(#REF!='Actions de maîtrise'!$C28)*(#REF!="X"))=1,"X","erreur"))</f>
        <v>#REF!</v>
      </c>
      <c r="T28" s="140" t="e">
        <f>IF(SUMPRODUCT((#REF!='Actions de maîtrise'!T$5)*(#REF!='Actions de maîtrise'!$C28)*(#REF!="X"))=0,"",IF(SUMPRODUCT((#REF!='Actions de maîtrise'!T$5)*(#REF!='Actions de maîtrise'!$C28)*(#REF!="X"))=1,"X","erreur"))</f>
        <v>#REF!</v>
      </c>
      <c r="U28" s="140" t="e">
        <f>IF(SUMPRODUCT((#REF!='Actions de maîtrise'!U$5)*(#REF!='Actions de maîtrise'!$C28)*(#REF!="X"))=0,"",IF(SUMPRODUCT((#REF!='Actions de maîtrise'!U$5)*(#REF!='Actions de maîtrise'!$C28)*(#REF!="X"))=1,"X","erreur"))</f>
        <v>#REF!</v>
      </c>
      <c r="V28" s="140" t="e">
        <f>IF(SUMPRODUCT((#REF!='Actions de maîtrise'!V$5)*(#REF!='Actions de maîtrise'!$C28)*(#REF!="X"))=0,"",IF(SUMPRODUCT((#REF!='Actions de maîtrise'!V$5)*(#REF!='Actions de maîtrise'!$C28)*(#REF!="X"))=1,"X","erreur"))</f>
        <v>#REF!</v>
      </c>
      <c r="W28" s="140" t="e">
        <f>IF(SUMPRODUCT((#REF!='Actions de maîtrise'!W$5)*(#REF!='Actions de maîtrise'!$C28)*(#REF!="X"))=0,"",IF(SUMPRODUCT((#REF!='Actions de maîtrise'!W$5)*(#REF!='Actions de maîtrise'!$C28)*(#REF!="X"))=1,"X","erreur"))</f>
        <v>#REF!</v>
      </c>
      <c r="X28" s="140" t="e">
        <f>IF(SUMPRODUCT((#REF!='Actions de maîtrise'!X$5)*(#REF!='Actions de maîtrise'!$C28)*(#REF!="X"))=0,"",IF(SUMPRODUCT((#REF!='Actions de maîtrise'!X$5)*(#REF!='Actions de maîtrise'!$C28)*(#REF!="X"))=1,"X","erreur"))</f>
        <v>#REF!</v>
      </c>
      <c r="Y28" s="140" t="e">
        <f>IF(SUMPRODUCT((#REF!='Actions de maîtrise'!Y$5)*(#REF!='Actions de maîtrise'!$C28)*(#REF!="X"))=0,"",IF(SUMPRODUCT((#REF!='Actions de maîtrise'!Y$5)*(#REF!='Actions de maîtrise'!$C28)*(#REF!="X"))=1,"X","erreur"))</f>
        <v>#REF!</v>
      </c>
      <c r="Z28" s="140" t="e">
        <f>IF(SUMPRODUCT((#REF!='Actions de maîtrise'!Z$5)*(#REF!='Actions de maîtrise'!$C28)*(#REF!="X"))=0,"",IF(SUMPRODUCT((#REF!='Actions de maîtrise'!Z$5)*(#REF!='Actions de maîtrise'!$C28)*(#REF!="X"))=1,"X","erreur"))</f>
        <v>#REF!</v>
      </c>
      <c r="AA28" s="140" t="e">
        <f>IF(SUMPRODUCT((#REF!='Actions de maîtrise'!AA$5)*(#REF!='Actions de maîtrise'!$C28)*(#REF!="X"))=0,"",IF(SUMPRODUCT((#REF!='Actions de maîtrise'!AA$5)*(#REF!='Actions de maîtrise'!$C28)*(#REF!="X"))=1,"X","erreur"))</f>
        <v>#REF!</v>
      </c>
      <c r="AB28" s="140" t="e">
        <f>IF(SUMPRODUCT((#REF!='Actions de maîtrise'!AB$5)*(#REF!='Actions de maîtrise'!$C28)*(#REF!="X"))=0,"",IF(SUMPRODUCT((#REF!='Actions de maîtrise'!AB$5)*(#REF!='Actions de maîtrise'!$C28)*(#REF!="X"))=1,"X","erreur"))</f>
        <v>#REF!</v>
      </c>
      <c r="AC28" s="140" t="e">
        <f>IF(SUMPRODUCT((#REF!='Actions de maîtrise'!AC$5)*(#REF!='Actions de maîtrise'!$C28)*(#REF!="X"))=0,"",IF(SUMPRODUCT((#REF!='Actions de maîtrise'!AC$5)*(#REF!='Actions de maîtrise'!$C28)*(#REF!="X"))=1,"X","erreur"))</f>
        <v>#REF!</v>
      </c>
      <c r="AD28" s="140" t="e">
        <f>IF(SUMPRODUCT((#REF!='Actions de maîtrise'!AD$5)*(#REF!='Actions de maîtrise'!$C28)*(#REF!="X"))=0,"",IF(SUMPRODUCT((#REF!='Actions de maîtrise'!AD$5)*(#REF!='Actions de maîtrise'!$C28)*(#REF!="X"))=1,"X","erreur"))</f>
        <v>#REF!</v>
      </c>
      <c r="AE28" s="140" t="e">
        <f>IF(SUMPRODUCT((#REF!='Actions de maîtrise'!AE$5)*(#REF!='Actions de maîtrise'!$C28)*(#REF!="X"))=0,"",IF(SUMPRODUCT((#REF!='Actions de maîtrise'!AE$5)*(#REF!='Actions de maîtrise'!$C28)*(#REF!="X"))=1,"X","erreur"))</f>
        <v>#REF!</v>
      </c>
      <c r="AF28" s="140" t="e">
        <f>IF(SUMPRODUCT((#REF!='Actions de maîtrise'!AF$5)*(#REF!='Actions de maîtrise'!$C28)*(#REF!="X"))=0,"",IF(SUMPRODUCT((#REF!='Actions de maîtrise'!AF$5)*(#REF!='Actions de maîtrise'!$C28)*(#REF!="X"))=1,"X","erreur"))</f>
        <v>#REF!</v>
      </c>
      <c r="AG28" s="140" t="e">
        <f>IF(SUMPRODUCT((#REF!='Actions de maîtrise'!AG$5)*(#REF!='Actions de maîtrise'!$C28)*(#REF!="X"))=0,"",IF(SUMPRODUCT((#REF!='Actions de maîtrise'!AG$5)*(#REF!='Actions de maîtrise'!$C28)*(#REF!="X"))=1,"X","erreur"))</f>
        <v>#REF!</v>
      </c>
    </row>
    <row r="29" spans="2:33" ht="18" customHeight="1">
      <c r="B29" s="161" t="e">
        <f>#REF!&amp;"-AM"&amp;Listes!A25</f>
        <v>#REF!</v>
      </c>
      <c r="C29" s="85" t="str">
        <f>IF(IF(ISERROR(HLOOKUP(B29,#REF!,20,FALSE)),"-",HLOOKUP(B29,#REF!,20,FALSE))="","",IF(ISERROR(HLOOKUP(B29,#REF!,20,FALSE)),"-",HLOOKUP(B29,#REF!,20,FALSE)))</f>
        <v>-</v>
      </c>
      <c r="D29" s="86" t="str">
        <f>IF(IF(ISERROR(HLOOKUP(B29,#REF!,3,FALSE)),"-",HLOOKUP(B29,#REF!,3,FALSE))="","",IF(ISERROR(HLOOKUP(B29,#REF!,3,FALSE)),"-",HLOOKUP(B29,#REF!,3,FALSE)))</f>
        <v>-</v>
      </c>
      <c r="E29" s="157"/>
      <c r="F29" s="86" t="str">
        <f>IF(ISERROR(HLOOKUP($B29,#REF!,4,FALSE)),"-",IF(HLOOKUP($B29,#REF!,4,FALSE)="","",HLOOKUP($B29,#REF!,4,FALSE)))</f>
        <v>-</v>
      </c>
      <c r="G29" s="86" t="str">
        <f>IF(ISERROR(HLOOKUP($B29,#REF!,5,FALSE)),"-",IF(HLOOKUP($B29,#REF!,5,FALSE)="","",HLOOKUP($B29,#REF!,5,FALSE)))</f>
        <v>-</v>
      </c>
      <c r="H29" s="86" t="str">
        <f>IF(ISERROR(HLOOKUP($B29,#REF!,6,FALSE)),"-",IF(HLOOKUP($B29,#REF!,6,FALSE)="","",HLOOKUP($B29,#REF!,6,FALSE)))</f>
        <v>-</v>
      </c>
      <c r="I29" s="86" t="str">
        <f>IF(ISERROR(HLOOKUP($B30,#REF!,7,FALSE)),"-",IF(HLOOKUP($B30,#REF!,7,FALSE)="","",HLOOKUP($B30,#REF!,7,FALSE)))</f>
        <v>-</v>
      </c>
      <c r="J29" s="141" t="str">
        <f>IF(ISERROR(HLOOKUP($B29,#REF!,12,FALSE)),"-",IF(HLOOKUP($B29,#REF!,12,FALSE)="","",HLOOKUP($B29,#REF!,12,FALSE)))</f>
        <v>-</v>
      </c>
      <c r="K29" s="141" t="str">
        <f>IF(ISERROR(HLOOKUP($B29,#REF!,13,FALSE)),"-",IF(HLOOKUP($B29,#REF!,13,FALSE)="","",HLOOKUP($B29,#REF!,13,FALSE)))</f>
        <v>-</v>
      </c>
      <c r="L29" s="171" t="str">
        <f>IF(ISERROR(HLOOKUP($B29,#REF!,9,FALSE)),"-",IF(HLOOKUP($B29,#REF!,9,FALSE)="","",HLOOKUP($B29,#REF!,9,FALSE)))</f>
        <v>-</v>
      </c>
      <c r="M29" s="171" t="str">
        <f>IF(ISERROR(HLOOKUP($B29,#REF!,10,FALSE)),"-",IF(HLOOKUP($B29,#REF!,10,FALSE)="","",HLOOKUP($B29,#REF!,10,FALSE)))</f>
        <v>-</v>
      </c>
      <c r="N29" s="171" t="str">
        <f>IF(ISERROR(HLOOKUP($B29,#REF!,11,FALSE)),"-",IF(HLOOKUP($B29,#REF!,11,FALSE)="","",HLOOKUP($B29,#REF!,11,FALSE)))</f>
        <v>-</v>
      </c>
      <c r="P29" s="140" t="e">
        <f>IF(SUMPRODUCT((#REF!='Actions de maîtrise'!P$5)*(#REF!='Actions de maîtrise'!$C29)*(#REF!="X"))=0,"",IF(SUMPRODUCT((#REF!='Actions de maîtrise'!P$5)*(#REF!='Actions de maîtrise'!$C29)*(#REF!="X"))=1,"X","erreur"))</f>
        <v>#REF!</v>
      </c>
      <c r="Q29" s="140" t="e">
        <f>IF(SUMPRODUCT((#REF!='Actions de maîtrise'!Q$5)*(#REF!='Actions de maîtrise'!$C29)*(#REF!="X"))=0,"",IF(SUMPRODUCT((#REF!='Actions de maîtrise'!Q$5)*(#REF!='Actions de maîtrise'!$C29)*(#REF!="X"))=1,"X","erreur"))</f>
        <v>#REF!</v>
      </c>
      <c r="R29" s="140" t="e">
        <f>IF(SUMPRODUCT((#REF!='Actions de maîtrise'!R$5)*(#REF!='Actions de maîtrise'!$C29)*(#REF!="X"))=0,"",IF(SUMPRODUCT((#REF!='Actions de maîtrise'!R$5)*(#REF!='Actions de maîtrise'!$C29)*(#REF!="X"))=1,"X","erreur"))</f>
        <v>#REF!</v>
      </c>
      <c r="S29" s="140" t="e">
        <f>IF(SUMPRODUCT((#REF!='Actions de maîtrise'!S$5)*(#REF!='Actions de maîtrise'!$C29)*(#REF!="X"))=0,"",IF(SUMPRODUCT((#REF!='Actions de maîtrise'!S$5)*(#REF!='Actions de maîtrise'!$C29)*(#REF!="X"))=1,"X","erreur"))</f>
        <v>#REF!</v>
      </c>
      <c r="T29" s="140" t="e">
        <f>IF(SUMPRODUCT((#REF!='Actions de maîtrise'!T$5)*(#REF!='Actions de maîtrise'!$C29)*(#REF!="X"))=0,"",IF(SUMPRODUCT((#REF!='Actions de maîtrise'!T$5)*(#REF!='Actions de maîtrise'!$C29)*(#REF!="X"))=1,"X","erreur"))</f>
        <v>#REF!</v>
      </c>
      <c r="U29" s="140" t="e">
        <f>IF(SUMPRODUCT((#REF!='Actions de maîtrise'!U$5)*(#REF!='Actions de maîtrise'!$C29)*(#REF!="X"))=0,"",IF(SUMPRODUCT((#REF!='Actions de maîtrise'!U$5)*(#REF!='Actions de maîtrise'!$C29)*(#REF!="X"))=1,"X","erreur"))</f>
        <v>#REF!</v>
      </c>
      <c r="V29" s="140" t="e">
        <f>IF(SUMPRODUCT((#REF!='Actions de maîtrise'!V$5)*(#REF!='Actions de maîtrise'!$C29)*(#REF!="X"))=0,"",IF(SUMPRODUCT((#REF!='Actions de maîtrise'!V$5)*(#REF!='Actions de maîtrise'!$C29)*(#REF!="X"))=1,"X","erreur"))</f>
        <v>#REF!</v>
      </c>
      <c r="W29" s="140" t="e">
        <f>IF(SUMPRODUCT((#REF!='Actions de maîtrise'!W$5)*(#REF!='Actions de maîtrise'!$C29)*(#REF!="X"))=0,"",IF(SUMPRODUCT((#REF!='Actions de maîtrise'!W$5)*(#REF!='Actions de maîtrise'!$C29)*(#REF!="X"))=1,"X","erreur"))</f>
        <v>#REF!</v>
      </c>
      <c r="X29" s="140" t="e">
        <f>IF(SUMPRODUCT((#REF!='Actions de maîtrise'!X$5)*(#REF!='Actions de maîtrise'!$C29)*(#REF!="X"))=0,"",IF(SUMPRODUCT((#REF!='Actions de maîtrise'!X$5)*(#REF!='Actions de maîtrise'!$C29)*(#REF!="X"))=1,"X","erreur"))</f>
        <v>#REF!</v>
      </c>
      <c r="Y29" s="140" t="e">
        <f>IF(SUMPRODUCT((#REF!='Actions de maîtrise'!Y$5)*(#REF!='Actions de maîtrise'!$C29)*(#REF!="X"))=0,"",IF(SUMPRODUCT((#REF!='Actions de maîtrise'!Y$5)*(#REF!='Actions de maîtrise'!$C29)*(#REF!="X"))=1,"X","erreur"))</f>
        <v>#REF!</v>
      </c>
      <c r="Z29" s="140" t="e">
        <f>IF(SUMPRODUCT((#REF!='Actions de maîtrise'!Z$5)*(#REF!='Actions de maîtrise'!$C29)*(#REF!="X"))=0,"",IF(SUMPRODUCT((#REF!='Actions de maîtrise'!Z$5)*(#REF!='Actions de maîtrise'!$C29)*(#REF!="X"))=1,"X","erreur"))</f>
        <v>#REF!</v>
      </c>
      <c r="AA29" s="140" t="e">
        <f>IF(SUMPRODUCT((#REF!='Actions de maîtrise'!AA$5)*(#REF!='Actions de maîtrise'!$C29)*(#REF!="X"))=0,"",IF(SUMPRODUCT((#REF!='Actions de maîtrise'!AA$5)*(#REF!='Actions de maîtrise'!$C29)*(#REF!="X"))=1,"X","erreur"))</f>
        <v>#REF!</v>
      </c>
      <c r="AB29" s="140" t="e">
        <f>IF(SUMPRODUCT((#REF!='Actions de maîtrise'!AB$5)*(#REF!='Actions de maîtrise'!$C29)*(#REF!="X"))=0,"",IF(SUMPRODUCT((#REF!='Actions de maîtrise'!AB$5)*(#REF!='Actions de maîtrise'!$C29)*(#REF!="X"))=1,"X","erreur"))</f>
        <v>#REF!</v>
      </c>
      <c r="AC29" s="140" t="e">
        <f>IF(SUMPRODUCT((#REF!='Actions de maîtrise'!AC$5)*(#REF!='Actions de maîtrise'!$C29)*(#REF!="X"))=0,"",IF(SUMPRODUCT((#REF!='Actions de maîtrise'!AC$5)*(#REF!='Actions de maîtrise'!$C29)*(#REF!="X"))=1,"X","erreur"))</f>
        <v>#REF!</v>
      </c>
      <c r="AD29" s="140" t="e">
        <f>IF(SUMPRODUCT((#REF!='Actions de maîtrise'!AD$5)*(#REF!='Actions de maîtrise'!$C29)*(#REF!="X"))=0,"",IF(SUMPRODUCT((#REF!='Actions de maîtrise'!AD$5)*(#REF!='Actions de maîtrise'!$C29)*(#REF!="X"))=1,"X","erreur"))</f>
        <v>#REF!</v>
      </c>
      <c r="AE29" s="140" t="e">
        <f>IF(SUMPRODUCT((#REF!='Actions de maîtrise'!AE$5)*(#REF!='Actions de maîtrise'!$C29)*(#REF!="X"))=0,"",IF(SUMPRODUCT((#REF!='Actions de maîtrise'!AE$5)*(#REF!='Actions de maîtrise'!$C29)*(#REF!="X"))=1,"X","erreur"))</f>
        <v>#REF!</v>
      </c>
      <c r="AF29" s="140" t="e">
        <f>IF(SUMPRODUCT((#REF!='Actions de maîtrise'!AF$5)*(#REF!='Actions de maîtrise'!$C29)*(#REF!="X"))=0,"",IF(SUMPRODUCT((#REF!='Actions de maîtrise'!AF$5)*(#REF!='Actions de maîtrise'!$C29)*(#REF!="X"))=1,"X","erreur"))</f>
        <v>#REF!</v>
      </c>
      <c r="AG29" s="140" t="e">
        <f>IF(SUMPRODUCT((#REF!='Actions de maîtrise'!AG$5)*(#REF!='Actions de maîtrise'!$C29)*(#REF!="X"))=0,"",IF(SUMPRODUCT((#REF!='Actions de maîtrise'!AG$5)*(#REF!='Actions de maîtrise'!$C29)*(#REF!="X"))=1,"X","erreur"))</f>
        <v>#REF!</v>
      </c>
    </row>
    <row r="30" spans="2:33" ht="18" customHeight="1">
      <c r="B30" s="161" t="e">
        <f>#REF!&amp;"-AM"&amp;Listes!A26</f>
        <v>#REF!</v>
      </c>
      <c r="C30" s="85" t="str">
        <f>IF(IF(ISERROR(HLOOKUP(B30,#REF!,20,FALSE)),"-",HLOOKUP(B30,#REF!,20,FALSE))="","",IF(ISERROR(HLOOKUP(B30,#REF!,20,FALSE)),"-",HLOOKUP(B30,#REF!,20,FALSE)))</f>
        <v>-</v>
      </c>
      <c r="D30" s="86" t="str">
        <f>IF(IF(ISERROR(HLOOKUP(B30,#REF!,3,FALSE)),"-",HLOOKUP(B30,#REF!,3,FALSE))="","",IF(ISERROR(HLOOKUP(B30,#REF!,3,FALSE)),"-",HLOOKUP(B30,#REF!,3,FALSE)))</f>
        <v>-</v>
      </c>
      <c r="E30" s="157"/>
      <c r="F30" s="86" t="str">
        <f>IF(ISERROR(HLOOKUP($B30,#REF!,4,FALSE)),"-",IF(HLOOKUP($B30,#REF!,4,FALSE)="","",HLOOKUP($B30,#REF!,4,FALSE)))</f>
        <v>-</v>
      </c>
      <c r="G30" s="86" t="str">
        <f>IF(ISERROR(HLOOKUP($B30,#REF!,5,FALSE)),"-",IF(HLOOKUP($B30,#REF!,5,FALSE)="","",HLOOKUP($B30,#REF!,5,FALSE)))</f>
        <v>-</v>
      </c>
      <c r="H30" s="86" t="str">
        <f>IF(ISERROR(HLOOKUP($B30,#REF!,6,FALSE)),"-",IF(HLOOKUP($B30,#REF!,6,FALSE)="","",HLOOKUP($B30,#REF!,6,FALSE)))</f>
        <v>-</v>
      </c>
      <c r="I30" s="86" t="str">
        <f>IF(ISERROR(HLOOKUP($B31,#REF!,7,FALSE)),"-",IF(HLOOKUP($B31,#REF!,7,FALSE)="","",HLOOKUP($B31,#REF!,7,FALSE)))</f>
        <v>-</v>
      </c>
      <c r="J30" s="141" t="str">
        <f>IF(ISERROR(HLOOKUP($B30,#REF!,12,FALSE)),"-",IF(HLOOKUP($B30,#REF!,12,FALSE)="","",HLOOKUP($B30,#REF!,12,FALSE)))</f>
        <v>-</v>
      </c>
      <c r="K30" s="141" t="str">
        <f>IF(ISERROR(HLOOKUP($B30,#REF!,13,FALSE)),"-",IF(HLOOKUP($B30,#REF!,13,FALSE)="","",HLOOKUP($B30,#REF!,13,FALSE)))</f>
        <v>-</v>
      </c>
      <c r="L30" s="171" t="str">
        <f>IF(ISERROR(HLOOKUP($B30,#REF!,9,FALSE)),"-",IF(HLOOKUP($B30,#REF!,9,FALSE)="","",HLOOKUP($B30,#REF!,9,FALSE)))</f>
        <v>-</v>
      </c>
      <c r="M30" s="171" t="str">
        <f>IF(ISERROR(HLOOKUP($B30,#REF!,10,FALSE)),"-",IF(HLOOKUP($B30,#REF!,10,FALSE)="","",HLOOKUP($B30,#REF!,10,FALSE)))</f>
        <v>-</v>
      </c>
      <c r="N30" s="171" t="str">
        <f>IF(ISERROR(HLOOKUP($B30,#REF!,11,FALSE)),"-",IF(HLOOKUP($B30,#REF!,11,FALSE)="","",HLOOKUP($B30,#REF!,11,FALSE)))</f>
        <v>-</v>
      </c>
      <c r="P30" s="140" t="e">
        <f>IF(SUMPRODUCT((#REF!='Actions de maîtrise'!P$5)*(#REF!='Actions de maîtrise'!$C30)*(#REF!="X"))=0,"",IF(SUMPRODUCT((#REF!='Actions de maîtrise'!P$5)*(#REF!='Actions de maîtrise'!$C30)*(#REF!="X"))=1,"X","erreur"))</f>
        <v>#REF!</v>
      </c>
      <c r="Q30" s="140" t="e">
        <f>IF(SUMPRODUCT((#REF!='Actions de maîtrise'!Q$5)*(#REF!='Actions de maîtrise'!$C30)*(#REF!="X"))=0,"",IF(SUMPRODUCT((#REF!='Actions de maîtrise'!Q$5)*(#REF!='Actions de maîtrise'!$C30)*(#REF!="X"))=1,"X","erreur"))</f>
        <v>#REF!</v>
      </c>
      <c r="R30" s="140" t="e">
        <f>IF(SUMPRODUCT((#REF!='Actions de maîtrise'!R$5)*(#REF!='Actions de maîtrise'!$C30)*(#REF!="X"))=0,"",IF(SUMPRODUCT((#REF!='Actions de maîtrise'!R$5)*(#REF!='Actions de maîtrise'!$C30)*(#REF!="X"))=1,"X","erreur"))</f>
        <v>#REF!</v>
      </c>
      <c r="S30" s="140" t="e">
        <f>IF(SUMPRODUCT((#REF!='Actions de maîtrise'!S$5)*(#REF!='Actions de maîtrise'!$C30)*(#REF!="X"))=0,"",IF(SUMPRODUCT((#REF!='Actions de maîtrise'!S$5)*(#REF!='Actions de maîtrise'!$C30)*(#REF!="X"))=1,"X","erreur"))</f>
        <v>#REF!</v>
      </c>
      <c r="T30" s="140" t="e">
        <f>IF(SUMPRODUCT((#REF!='Actions de maîtrise'!T$5)*(#REF!='Actions de maîtrise'!$C30)*(#REF!="X"))=0,"",IF(SUMPRODUCT((#REF!='Actions de maîtrise'!T$5)*(#REF!='Actions de maîtrise'!$C30)*(#REF!="X"))=1,"X","erreur"))</f>
        <v>#REF!</v>
      </c>
      <c r="U30" s="140" t="e">
        <f>IF(SUMPRODUCT((#REF!='Actions de maîtrise'!U$5)*(#REF!='Actions de maîtrise'!$C30)*(#REF!="X"))=0,"",IF(SUMPRODUCT((#REF!='Actions de maîtrise'!U$5)*(#REF!='Actions de maîtrise'!$C30)*(#REF!="X"))=1,"X","erreur"))</f>
        <v>#REF!</v>
      </c>
      <c r="V30" s="140" t="e">
        <f>IF(SUMPRODUCT((#REF!='Actions de maîtrise'!V$5)*(#REF!='Actions de maîtrise'!$C30)*(#REF!="X"))=0,"",IF(SUMPRODUCT((#REF!='Actions de maîtrise'!V$5)*(#REF!='Actions de maîtrise'!$C30)*(#REF!="X"))=1,"X","erreur"))</f>
        <v>#REF!</v>
      </c>
      <c r="W30" s="140" t="e">
        <f>IF(SUMPRODUCT((#REF!='Actions de maîtrise'!W$5)*(#REF!='Actions de maîtrise'!$C30)*(#REF!="X"))=0,"",IF(SUMPRODUCT((#REF!='Actions de maîtrise'!W$5)*(#REF!='Actions de maîtrise'!$C30)*(#REF!="X"))=1,"X","erreur"))</f>
        <v>#REF!</v>
      </c>
      <c r="X30" s="140" t="e">
        <f>IF(SUMPRODUCT((#REF!='Actions de maîtrise'!X$5)*(#REF!='Actions de maîtrise'!$C30)*(#REF!="X"))=0,"",IF(SUMPRODUCT((#REF!='Actions de maîtrise'!X$5)*(#REF!='Actions de maîtrise'!$C30)*(#REF!="X"))=1,"X","erreur"))</f>
        <v>#REF!</v>
      </c>
      <c r="Y30" s="140" t="e">
        <f>IF(SUMPRODUCT((#REF!='Actions de maîtrise'!Y$5)*(#REF!='Actions de maîtrise'!$C30)*(#REF!="X"))=0,"",IF(SUMPRODUCT((#REF!='Actions de maîtrise'!Y$5)*(#REF!='Actions de maîtrise'!$C30)*(#REF!="X"))=1,"X","erreur"))</f>
        <v>#REF!</v>
      </c>
      <c r="Z30" s="140" t="e">
        <f>IF(SUMPRODUCT((#REF!='Actions de maîtrise'!Z$5)*(#REF!='Actions de maîtrise'!$C30)*(#REF!="X"))=0,"",IF(SUMPRODUCT((#REF!='Actions de maîtrise'!Z$5)*(#REF!='Actions de maîtrise'!$C30)*(#REF!="X"))=1,"X","erreur"))</f>
        <v>#REF!</v>
      </c>
      <c r="AA30" s="140" t="e">
        <f>IF(SUMPRODUCT((#REF!='Actions de maîtrise'!AA$5)*(#REF!='Actions de maîtrise'!$C30)*(#REF!="X"))=0,"",IF(SUMPRODUCT((#REF!='Actions de maîtrise'!AA$5)*(#REF!='Actions de maîtrise'!$C30)*(#REF!="X"))=1,"X","erreur"))</f>
        <v>#REF!</v>
      </c>
      <c r="AB30" s="140" t="e">
        <f>IF(SUMPRODUCT((#REF!='Actions de maîtrise'!AB$5)*(#REF!='Actions de maîtrise'!$C30)*(#REF!="X"))=0,"",IF(SUMPRODUCT((#REF!='Actions de maîtrise'!AB$5)*(#REF!='Actions de maîtrise'!$C30)*(#REF!="X"))=1,"X","erreur"))</f>
        <v>#REF!</v>
      </c>
      <c r="AC30" s="140" t="e">
        <f>IF(SUMPRODUCT((#REF!='Actions de maîtrise'!AC$5)*(#REF!='Actions de maîtrise'!$C30)*(#REF!="X"))=0,"",IF(SUMPRODUCT((#REF!='Actions de maîtrise'!AC$5)*(#REF!='Actions de maîtrise'!$C30)*(#REF!="X"))=1,"X","erreur"))</f>
        <v>#REF!</v>
      </c>
      <c r="AD30" s="140" t="e">
        <f>IF(SUMPRODUCT((#REF!='Actions de maîtrise'!AD$5)*(#REF!='Actions de maîtrise'!$C30)*(#REF!="X"))=0,"",IF(SUMPRODUCT((#REF!='Actions de maîtrise'!AD$5)*(#REF!='Actions de maîtrise'!$C30)*(#REF!="X"))=1,"X","erreur"))</f>
        <v>#REF!</v>
      </c>
      <c r="AE30" s="140" t="e">
        <f>IF(SUMPRODUCT((#REF!='Actions de maîtrise'!AE$5)*(#REF!='Actions de maîtrise'!$C30)*(#REF!="X"))=0,"",IF(SUMPRODUCT((#REF!='Actions de maîtrise'!AE$5)*(#REF!='Actions de maîtrise'!$C30)*(#REF!="X"))=1,"X","erreur"))</f>
        <v>#REF!</v>
      </c>
      <c r="AF30" s="140" t="e">
        <f>IF(SUMPRODUCT((#REF!='Actions de maîtrise'!AF$5)*(#REF!='Actions de maîtrise'!$C30)*(#REF!="X"))=0,"",IF(SUMPRODUCT((#REF!='Actions de maîtrise'!AF$5)*(#REF!='Actions de maîtrise'!$C30)*(#REF!="X"))=1,"X","erreur"))</f>
        <v>#REF!</v>
      </c>
      <c r="AG30" s="140" t="e">
        <f>IF(SUMPRODUCT((#REF!='Actions de maîtrise'!AG$5)*(#REF!='Actions de maîtrise'!$C30)*(#REF!="X"))=0,"",IF(SUMPRODUCT((#REF!='Actions de maîtrise'!AG$5)*(#REF!='Actions de maîtrise'!$C30)*(#REF!="X"))=1,"X","erreur"))</f>
        <v>#REF!</v>
      </c>
    </row>
    <row r="31" spans="2:33" ht="18" customHeight="1">
      <c r="B31" s="161" t="e">
        <f>#REF!&amp;"-AM"&amp;Listes!A27</f>
        <v>#REF!</v>
      </c>
      <c r="C31" s="85" t="str">
        <f>IF(IF(ISERROR(HLOOKUP(B31,#REF!,20,FALSE)),"-",HLOOKUP(B31,#REF!,20,FALSE))="","",IF(ISERROR(HLOOKUP(B31,#REF!,20,FALSE)),"-",HLOOKUP(B31,#REF!,20,FALSE)))</f>
        <v>-</v>
      </c>
      <c r="D31" s="86" t="str">
        <f>IF(IF(ISERROR(HLOOKUP(B31,#REF!,3,FALSE)),"-",HLOOKUP(B31,#REF!,3,FALSE))="","",IF(ISERROR(HLOOKUP(B31,#REF!,3,FALSE)),"-",HLOOKUP(B31,#REF!,3,FALSE)))</f>
        <v>-</v>
      </c>
      <c r="E31" s="157"/>
      <c r="F31" s="86" t="str">
        <f>IF(ISERROR(HLOOKUP($B31,#REF!,4,FALSE)),"-",IF(HLOOKUP($B31,#REF!,4,FALSE)="","",HLOOKUP($B31,#REF!,4,FALSE)))</f>
        <v>-</v>
      </c>
      <c r="G31" s="86" t="str">
        <f>IF(ISERROR(HLOOKUP($B31,#REF!,5,FALSE)),"-",IF(HLOOKUP($B31,#REF!,5,FALSE)="","",HLOOKUP($B31,#REF!,5,FALSE)))</f>
        <v>-</v>
      </c>
      <c r="H31" s="86" t="str">
        <f>IF(ISERROR(HLOOKUP($B31,#REF!,6,FALSE)),"-",IF(HLOOKUP($B31,#REF!,6,FALSE)="","",HLOOKUP($B31,#REF!,6,FALSE)))</f>
        <v>-</v>
      </c>
      <c r="I31" s="86" t="str">
        <f>IF(ISERROR(HLOOKUP($B32,#REF!,7,FALSE)),"-",IF(HLOOKUP($B32,#REF!,7,FALSE)="","",HLOOKUP($B32,#REF!,7,FALSE)))</f>
        <v>-</v>
      </c>
      <c r="J31" s="141" t="str">
        <f>IF(ISERROR(HLOOKUP($B31,#REF!,12,FALSE)),"-",IF(HLOOKUP($B31,#REF!,12,FALSE)="","",HLOOKUP($B31,#REF!,12,FALSE)))</f>
        <v>-</v>
      </c>
      <c r="K31" s="141" t="str">
        <f>IF(ISERROR(HLOOKUP($B31,#REF!,13,FALSE)),"-",IF(HLOOKUP($B31,#REF!,13,FALSE)="","",HLOOKUP($B31,#REF!,13,FALSE)))</f>
        <v>-</v>
      </c>
      <c r="L31" s="171" t="str">
        <f>IF(ISERROR(HLOOKUP($B31,#REF!,9,FALSE)),"-",IF(HLOOKUP($B31,#REF!,9,FALSE)="","",HLOOKUP($B31,#REF!,9,FALSE)))</f>
        <v>-</v>
      </c>
      <c r="M31" s="171" t="str">
        <f>IF(ISERROR(HLOOKUP($B31,#REF!,10,FALSE)),"-",IF(HLOOKUP($B31,#REF!,10,FALSE)="","",HLOOKUP($B31,#REF!,10,FALSE)))</f>
        <v>-</v>
      </c>
      <c r="N31" s="171" t="str">
        <f>IF(ISERROR(HLOOKUP($B31,#REF!,11,FALSE)),"-",IF(HLOOKUP($B31,#REF!,11,FALSE)="","",HLOOKUP($B31,#REF!,11,FALSE)))</f>
        <v>-</v>
      </c>
      <c r="P31" s="140" t="e">
        <f>IF(SUMPRODUCT((#REF!='Actions de maîtrise'!P$5)*(#REF!='Actions de maîtrise'!$C31)*(#REF!="X"))=0,"",IF(SUMPRODUCT((#REF!='Actions de maîtrise'!P$5)*(#REF!='Actions de maîtrise'!$C31)*(#REF!="X"))=1,"X","erreur"))</f>
        <v>#REF!</v>
      </c>
      <c r="Q31" s="140" t="e">
        <f>IF(SUMPRODUCT((#REF!='Actions de maîtrise'!Q$5)*(#REF!='Actions de maîtrise'!$C31)*(#REF!="X"))=0,"",IF(SUMPRODUCT((#REF!='Actions de maîtrise'!Q$5)*(#REF!='Actions de maîtrise'!$C31)*(#REF!="X"))=1,"X","erreur"))</f>
        <v>#REF!</v>
      </c>
      <c r="R31" s="140" t="e">
        <f>IF(SUMPRODUCT((#REF!='Actions de maîtrise'!R$5)*(#REF!='Actions de maîtrise'!$C31)*(#REF!="X"))=0,"",IF(SUMPRODUCT((#REF!='Actions de maîtrise'!R$5)*(#REF!='Actions de maîtrise'!$C31)*(#REF!="X"))=1,"X","erreur"))</f>
        <v>#REF!</v>
      </c>
      <c r="S31" s="140" t="e">
        <f>IF(SUMPRODUCT((#REF!='Actions de maîtrise'!S$5)*(#REF!='Actions de maîtrise'!$C31)*(#REF!="X"))=0,"",IF(SUMPRODUCT((#REF!='Actions de maîtrise'!S$5)*(#REF!='Actions de maîtrise'!$C31)*(#REF!="X"))=1,"X","erreur"))</f>
        <v>#REF!</v>
      </c>
      <c r="T31" s="140" t="e">
        <f>IF(SUMPRODUCT((#REF!='Actions de maîtrise'!T$5)*(#REF!='Actions de maîtrise'!$C31)*(#REF!="X"))=0,"",IF(SUMPRODUCT((#REF!='Actions de maîtrise'!T$5)*(#REF!='Actions de maîtrise'!$C31)*(#REF!="X"))=1,"X","erreur"))</f>
        <v>#REF!</v>
      </c>
      <c r="U31" s="140" t="e">
        <f>IF(SUMPRODUCT((#REF!='Actions de maîtrise'!U$5)*(#REF!='Actions de maîtrise'!$C31)*(#REF!="X"))=0,"",IF(SUMPRODUCT((#REF!='Actions de maîtrise'!U$5)*(#REF!='Actions de maîtrise'!$C31)*(#REF!="X"))=1,"X","erreur"))</f>
        <v>#REF!</v>
      </c>
      <c r="V31" s="140" t="e">
        <f>IF(SUMPRODUCT((#REF!='Actions de maîtrise'!V$5)*(#REF!='Actions de maîtrise'!$C31)*(#REF!="X"))=0,"",IF(SUMPRODUCT((#REF!='Actions de maîtrise'!V$5)*(#REF!='Actions de maîtrise'!$C31)*(#REF!="X"))=1,"X","erreur"))</f>
        <v>#REF!</v>
      </c>
      <c r="W31" s="140" t="e">
        <f>IF(SUMPRODUCT((#REF!='Actions de maîtrise'!W$5)*(#REF!='Actions de maîtrise'!$C31)*(#REF!="X"))=0,"",IF(SUMPRODUCT((#REF!='Actions de maîtrise'!W$5)*(#REF!='Actions de maîtrise'!$C31)*(#REF!="X"))=1,"X","erreur"))</f>
        <v>#REF!</v>
      </c>
      <c r="X31" s="140" t="e">
        <f>IF(SUMPRODUCT((#REF!='Actions de maîtrise'!X$5)*(#REF!='Actions de maîtrise'!$C31)*(#REF!="X"))=0,"",IF(SUMPRODUCT((#REF!='Actions de maîtrise'!X$5)*(#REF!='Actions de maîtrise'!$C31)*(#REF!="X"))=1,"X","erreur"))</f>
        <v>#REF!</v>
      </c>
      <c r="Y31" s="140" t="e">
        <f>IF(SUMPRODUCT((#REF!='Actions de maîtrise'!Y$5)*(#REF!='Actions de maîtrise'!$C31)*(#REF!="X"))=0,"",IF(SUMPRODUCT((#REF!='Actions de maîtrise'!Y$5)*(#REF!='Actions de maîtrise'!$C31)*(#REF!="X"))=1,"X","erreur"))</f>
        <v>#REF!</v>
      </c>
      <c r="Z31" s="140" t="e">
        <f>IF(SUMPRODUCT((#REF!='Actions de maîtrise'!Z$5)*(#REF!='Actions de maîtrise'!$C31)*(#REF!="X"))=0,"",IF(SUMPRODUCT((#REF!='Actions de maîtrise'!Z$5)*(#REF!='Actions de maîtrise'!$C31)*(#REF!="X"))=1,"X","erreur"))</f>
        <v>#REF!</v>
      </c>
      <c r="AA31" s="140" t="e">
        <f>IF(SUMPRODUCT((#REF!='Actions de maîtrise'!AA$5)*(#REF!='Actions de maîtrise'!$C31)*(#REF!="X"))=0,"",IF(SUMPRODUCT((#REF!='Actions de maîtrise'!AA$5)*(#REF!='Actions de maîtrise'!$C31)*(#REF!="X"))=1,"X","erreur"))</f>
        <v>#REF!</v>
      </c>
      <c r="AB31" s="140" t="e">
        <f>IF(SUMPRODUCT((#REF!='Actions de maîtrise'!AB$5)*(#REF!='Actions de maîtrise'!$C31)*(#REF!="X"))=0,"",IF(SUMPRODUCT((#REF!='Actions de maîtrise'!AB$5)*(#REF!='Actions de maîtrise'!$C31)*(#REF!="X"))=1,"X","erreur"))</f>
        <v>#REF!</v>
      </c>
      <c r="AC31" s="140" t="e">
        <f>IF(SUMPRODUCT((#REF!='Actions de maîtrise'!AC$5)*(#REF!='Actions de maîtrise'!$C31)*(#REF!="X"))=0,"",IF(SUMPRODUCT((#REF!='Actions de maîtrise'!AC$5)*(#REF!='Actions de maîtrise'!$C31)*(#REF!="X"))=1,"X","erreur"))</f>
        <v>#REF!</v>
      </c>
      <c r="AD31" s="140" t="e">
        <f>IF(SUMPRODUCT((#REF!='Actions de maîtrise'!AD$5)*(#REF!='Actions de maîtrise'!$C31)*(#REF!="X"))=0,"",IF(SUMPRODUCT((#REF!='Actions de maîtrise'!AD$5)*(#REF!='Actions de maîtrise'!$C31)*(#REF!="X"))=1,"X","erreur"))</f>
        <v>#REF!</v>
      </c>
      <c r="AE31" s="140" t="e">
        <f>IF(SUMPRODUCT((#REF!='Actions de maîtrise'!AE$5)*(#REF!='Actions de maîtrise'!$C31)*(#REF!="X"))=0,"",IF(SUMPRODUCT((#REF!='Actions de maîtrise'!AE$5)*(#REF!='Actions de maîtrise'!$C31)*(#REF!="X"))=1,"X","erreur"))</f>
        <v>#REF!</v>
      </c>
      <c r="AF31" s="140" t="e">
        <f>IF(SUMPRODUCT((#REF!='Actions de maîtrise'!AF$5)*(#REF!='Actions de maîtrise'!$C31)*(#REF!="X"))=0,"",IF(SUMPRODUCT((#REF!='Actions de maîtrise'!AF$5)*(#REF!='Actions de maîtrise'!$C31)*(#REF!="X"))=1,"X","erreur"))</f>
        <v>#REF!</v>
      </c>
      <c r="AG31" s="140" t="e">
        <f>IF(SUMPRODUCT((#REF!='Actions de maîtrise'!AG$5)*(#REF!='Actions de maîtrise'!$C31)*(#REF!="X"))=0,"",IF(SUMPRODUCT((#REF!='Actions de maîtrise'!AG$5)*(#REF!='Actions de maîtrise'!$C31)*(#REF!="X"))=1,"X","erreur"))</f>
        <v>#REF!</v>
      </c>
    </row>
    <row r="32" spans="2:33" ht="18" customHeight="1">
      <c r="B32" s="161" t="e">
        <f>#REF!&amp;"-AM"&amp;Listes!A28</f>
        <v>#REF!</v>
      </c>
      <c r="C32" s="85" t="str">
        <f>IF(IF(ISERROR(HLOOKUP(B32,#REF!,20,FALSE)),"-",HLOOKUP(B32,#REF!,20,FALSE))="","",IF(ISERROR(HLOOKUP(B32,#REF!,20,FALSE)),"-",HLOOKUP(B32,#REF!,20,FALSE)))</f>
        <v>-</v>
      </c>
      <c r="D32" s="86" t="str">
        <f>IF(IF(ISERROR(HLOOKUP(B32,#REF!,3,FALSE)),"-",HLOOKUP(B32,#REF!,3,FALSE))="","",IF(ISERROR(HLOOKUP(B32,#REF!,3,FALSE)),"-",HLOOKUP(B32,#REF!,3,FALSE)))</f>
        <v>-</v>
      </c>
      <c r="E32" s="157"/>
      <c r="F32" s="86" t="str">
        <f>IF(ISERROR(HLOOKUP($B32,#REF!,4,FALSE)),"-",IF(HLOOKUP($B32,#REF!,4,FALSE)="","",HLOOKUP($B32,#REF!,4,FALSE)))</f>
        <v>-</v>
      </c>
      <c r="G32" s="86" t="str">
        <f>IF(ISERROR(HLOOKUP($B32,#REF!,5,FALSE)),"-",IF(HLOOKUP($B32,#REF!,5,FALSE)="","",HLOOKUP($B32,#REF!,5,FALSE)))</f>
        <v>-</v>
      </c>
      <c r="H32" s="86" t="str">
        <f>IF(ISERROR(HLOOKUP($B32,#REF!,6,FALSE)),"-",IF(HLOOKUP($B32,#REF!,6,FALSE)="","",HLOOKUP($B32,#REF!,6,FALSE)))</f>
        <v>-</v>
      </c>
      <c r="I32" s="86" t="str">
        <f>IF(ISERROR(HLOOKUP($B33,#REF!,7,FALSE)),"-",IF(HLOOKUP($B33,#REF!,7,FALSE)="","",HLOOKUP($B33,#REF!,7,FALSE)))</f>
        <v>-</v>
      </c>
      <c r="J32" s="141" t="str">
        <f>IF(ISERROR(HLOOKUP($B32,#REF!,12,FALSE)),"-",IF(HLOOKUP($B32,#REF!,12,FALSE)="","",HLOOKUP($B32,#REF!,12,FALSE)))</f>
        <v>-</v>
      </c>
      <c r="K32" s="141" t="str">
        <f>IF(ISERROR(HLOOKUP($B32,#REF!,13,FALSE)),"-",IF(HLOOKUP($B32,#REF!,13,FALSE)="","",HLOOKUP($B32,#REF!,13,FALSE)))</f>
        <v>-</v>
      </c>
      <c r="L32" s="171" t="str">
        <f>IF(ISERROR(HLOOKUP($B32,#REF!,9,FALSE)),"-",IF(HLOOKUP($B32,#REF!,9,FALSE)="","",HLOOKUP($B32,#REF!,9,FALSE)))</f>
        <v>-</v>
      </c>
      <c r="M32" s="171" t="str">
        <f>IF(ISERROR(HLOOKUP($B32,#REF!,10,FALSE)),"-",IF(HLOOKUP($B32,#REF!,10,FALSE)="","",HLOOKUP($B32,#REF!,10,FALSE)))</f>
        <v>-</v>
      </c>
      <c r="N32" s="171" t="str">
        <f>IF(ISERROR(HLOOKUP($B32,#REF!,11,FALSE)),"-",IF(HLOOKUP($B32,#REF!,11,FALSE)="","",HLOOKUP($B32,#REF!,11,FALSE)))</f>
        <v>-</v>
      </c>
      <c r="P32" s="140" t="e">
        <f>IF(SUMPRODUCT((#REF!='Actions de maîtrise'!P$5)*(#REF!='Actions de maîtrise'!$C32)*(#REF!="X"))=0,"",IF(SUMPRODUCT((#REF!='Actions de maîtrise'!P$5)*(#REF!='Actions de maîtrise'!$C32)*(#REF!="X"))=1,"X","erreur"))</f>
        <v>#REF!</v>
      </c>
      <c r="Q32" s="140" t="e">
        <f>IF(SUMPRODUCT((#REF!='Actions de maîtrise'!Q$5)*(#REF!='Actions de maîtrise'!$C32)*(#REF!="X"))=0,"",IF(SUMPRODUCT((#REF!='Actions de maîtrise'!Q$5)*(#REF!='Actions de maîtrise'!$C32)*(#REF!="X"))=1,"X","erreur"))</f>
        <v>#REF!</v>
      </c>
      <c r="R32" s="140" t="e">
        <f>IF(SUMPRODUCT((#REF!='Actions de maîtrise'!R$5)*(#REF!='Actions de maîtrise'!$C32)*(#REF!="X"))=0,"",IF(SUMPRODUCT((#REF!='Actions de maîtrise'!R$5)*(#REF!='Actions de maîtrise'!$C32)*(#REF!="X"))=1,"X","erreur"))</f>
        <v>#REF!</v>
      </c>
      <c r="S32" s="140" t="e">
        <f>IF(SUMPRODUCT((#REF!='Actions de maîtrise'!S$5)*(#REF!='Actions de maîtrise'!$C32)*(#REF!="X"))=0,"",IF(SUMPRODUCT((#REF!='Actions de maîtrise'!S$5)*(#REF!='Actions de maîtrise'!$C32)*(#REF!="X"))=1,"X","erreur"))</f>
        <v>#REF!</v>
      </c>
      <c r="T32" s="140" t="e">
        <f>IF(SUMPRODUCT((#REF!='Actions de maîtrise'!T$5)*(#REF!='Actions de maîtrise'!$C32)*(#REF!="X"))=0,"",IF(SUMPRODUCT((#REF!='Actions de maîtrise'!T$5)*(#REF!='Actions de maîtrise'!$C32)*(#REF!="X"))=1,"X","erreur"))</f>
        <v>#REF!</v>
      </c>
      <c r="U32" s="140" t="e">
        <f>IF(SUMPRODUCT((#REF!='Actions de maîtrise'!U$5)*(#REF!='Actions de maîtrise'!$C32)*(#REF!="X"))=0,"",IF(SUMPRODUCT((#REF!='Actions de maîtrise'!U$5)*(#REF!='Actions de maîtrise'!$C32)*(#REF!="X"))=1,"X","erreur"))</f>
        <v>#REF!</v>
      </c>
      <c r="V32" s="140" t="e">
        <f>IF(SUMPRODUCT((#REF!='Actions de maîtrise'!V$5)*(#REF!='Actions de maîtrise'!$C32)*(#REF!="X"))=0,"",IF(SUMPRODUCT((#REF!='Actions de maîtrise'!V$5)*(#REF!='Actions de maîtrise'!$C32)*(#REF!="X"))=1,"X","erreur"))</f>
        <v>#REF!</v>
      </c>
      <c r="W32" s="140" t="e">
        <f>IF(SUMPRODUCT((#REF!='Actions de maîtrise'!W$5)*(#REF!='Actions de maîtrise'!$C32)*(#REF!="X"))=0,"",IF(SUMPRODUCT((#REF!='Actions de maîtrise'!W$5)*(#REF!='Actions de maîtrise'!$C32)*(#REF!="X"))=1,"X","erreur"))</f>
        <v>#REF!</v>
      </c>
      <c r="X32" s="140" t="e">
        <f>IF(SUMPRODUCT((#REF!='Actions de maîtrise'!X$5)*(#REF!='Actions de maîtrise'!$C32)*(#REF!="X"))=0,"",IF(SUMPRODUCT((#REF!='Actions de maîtrise'!X$5)*(#REF!='Actions de maîtrise'!$C32)*(#REF!="X"))=1,"X","erreur"))</f>
        <v>#REF!</v>
      </c>
      <c r="Y32" s="140" t="e">
        <f>IF(SUMPRODUCT((#REF!='Actions de maîtrise'!Y$5)*(#REF!='Actions de maîtrise'!$C32)*(#REF!="X"))=0,"",IF(SUMPRODUCT((#REF!='Actions de maîtrise'!Y$5)*(#REF!='Actions de maîtrise'!$C32)*(#REF!="X"))=1,"X","erreur"))</f>
        <v>#REF!</v>
      </c>
      <c r="Z32" s="140" t="e">
        <f>IF(SUMPRODUCT((#REF!='Actions de maîtrise'!Z$5)*(#REF!='Actions de maîtrise'!$C32)*(#REF!="X"))=0,"",IF(SUMPRODUCT((#REF!='Actions de maîtrise'!Z$5)*(#REF!='Actions de maîtrise'!$C32)*(#REF!="X"))=1,"X","erreur"))</f>
        <v>#REF!</v>
      </c>
      <c r="AA32" s="140" t="e">
        <f>IF(SUMPRODUCT((#REF!='Actions de maîtrise'!AA$5)*(#REF!='Actions de maîtrise'!$C32)*(#REF!="X"))=0,"",IF(SUMPRODUCT((#REF!='Actions de maîtrise'!AA$5)*(#REF!='Actions de maîtrise'!$C32)*(#REF!="X"))=1,"X","erreur"))</f>
        <v>#REF!</v>
      </c>
      <c r="AB32" s="140" t="e">
        <f>IF(SUMPRODUCT((#REF!='Actions de maîtrise'!AB$5)*(#REF!='Actions de maîtrise'!$C32)*(#REF!="X"))=0,"",IF(SUMPRODUCT((#REF!='Actions de maîtrise'!AB$5)*(#REF!='Actions de maîtrise'!$C32)*(#REF!="X"))=1,"X","erreur"))</f>
        <v>#REF!</v>
      </c>
      <c r="AC32" s="140" t="e">
        <f>IF(SUMPRODUCT((#REF!='Actions de maîtrise'!AC$5)*(#REF!='Actions de maîtrise'!$C32)*(#REF!="X"))=0,"",IF(SUMPRODUCT((#REF!='Actions de maîtrise'!AC$5)*(#REF!='Actions de maîtrise'!$C32)*(#REF!="X"))=1,"X","erreur"))</f>
        <v>#REF!</v>
      </c>
      <c r="AD32" s="140" t="e">
        <f>IF(SUMPRODUCT((#REF!='Actions de maîtrise'!AD$5)*(#REF!='Actions de maîtrise'!$C32)*(#REF!="X"))=0,"",IF(SUMPRODUCT((#REF!='Actions de maîtrise'!AD$5)*(#REF!='Actions de maîtrise'!$C32)*(#REF!="X"))=1,"X","erreur"))</f>
        <v>#REF!</v>
      </c>
      <c r="AE32" s="140" t="e">
        <f>IF(SUMPRODUCT((#REF!='Actions de maîtrise'!AE$5)*(#REF!='Actions de maîtrise'!$C32)*(#REF!="X"))=0,"",IF(SUMPRODUCT((#REF!='Actions de maîtrise'!AE$5)*(#REF!='Actions de maîtrise'!$C32)*(#REF!="X"))=1,"X","erreur"))</f>
        <v>#REF!</v>
      </c>
      <c r="AF32" s="140" t="e">
        <f>IF(SUMPRODUCT((#REF!='Actions de maîtrise'!AF$5)*(#REF!='Actions de maîtrise'!$C32)*(#REF!="X"))=0,"",IF(SUMPRODUCT((#REF!='Actions de maîtrise'!AF$5)*(#REF!='Actions de maîtrise'!$C32)*(#REF!="X"))=1,"X","erreur"))</f>
        <v>#REF!</v>
      </c>
      <c r="AG32" s="140" t="e">
        <f>IF(SUMPRODUCT((#REF!='Actions de maîtrise'!AG$5)*(#REF!='Actions de maîtrise'!$C32)*(#REF!="X"))=0,"",IF(SUMPRODUCT((#REF!='Actions de maîtrise'!AG$5)*(#REF!='Actions de maîtrise'!$C32)*(#REF!="X"))=1,"X","erreur"))</f>
        <v>#REF!</v>
      </c>
    </row>
    <row r="33" spans="2:33" ht="18" customHeight="1">
      <c r="B33" s="161" t="e">
        <f>#REF!&amp;"-AM"&amp;Listes!A29</f>
        <v>#REF!</v>
      </c>
      <c r="C33" s="85" t="str">
        <f>IF(IF(ISERROR(HLOOKUP(B33,#REF!,20,FALSE)),"-",HLOOKUP(B33,#REF!,20,FALSE))="","",IF(ISERROR(HLOOKUP(B33,#REF!,20,FALSE)),"-",HLOOKUP(B33,#REF!,20,FALSE)))</f>
        <v>-</v>
      </c>
      <c r="D33" s="86" t="str">
        <f>IF(IF(ISERROR(HLOOKUP(B33,#REF!,3,FALSE)),"-",HLOOKUP(B33,#REF!,3,FALSE))="","",IF(ISERROR(HLOOKUP(B33,#REF!,3,FALSE)),"-",HLOOKUP(B33,#REF!,3,FALSE)))</f>
        <v>-</v>
      </c>
      <c r="E33" s="157"/>
      <c r="F33" s="86" t="str">
        <f>IF(ISERROR(HLOOKUP($B33,#REF!,4,FALSE)),"-",IF(HLOOKUP($B33,#REF!,4,FALSE)="","",HLOOKUP($B33,#REF!,4,FALSE)))</f>
        <v>-</v>
      </c>
      <c r="G33" s="86" t="str">
        <f>IF(ISERROR(HLOOKUP($B33,#REF!,5,FALSE)),"-",IF(HLOOKUP($B33,#REF!,5,FALSE)="","",HLOOKUP($B33,#REF!,5,FALSE)))</f>
        <v>-</v>
      </c>
      <c r="H33" s="86" t="str">
        <f>IF(ISERROR(HLOOKUP($B33,#REF!,6,FALSE)),"-",IF(HLOOKUP($B33,#REF!,6,FALSE)="","",HLOOKUP($B33,#REF!,6,FALSE)))</f>
        <v>-</v>
      </c>
      <c r="I33" s="86" t="str">
        <f>IF(ISERROR(HLOOKUP($B34,#REF!,7,FALSE)),"-",IF(HLOOKUP($B34,#REF!,7,FALSE)="","",HLOOKUP($B34,#REF!,7,FALSE)))</f>
        <v>-</v>
      </c>
      <c r="J33" s="141" t="str">
        <f>IF(ISERROR(HLOOKUP($B33,#REF!,12,FALSE)),"-",IF(HLOOKUP($B33,#REF!,12,FALSE)="","",HLOOKUP($B33,#REF!,12,FALSE)))</f>
        <v>-</v>
      </c>
      <c r="K33" s="141" t="str">
        <f>IF(ISERROR(HLOOKUP($B33,#REF!,13,FALSE)),"-",IF(HLOOKUP($B33,#REF!,13,FALSE)="","",HLOOKUP($B33,#REF!,13,FALSE)))</f>
        <v>-</v>
      </c>
      <c r="L33" s="171" t="str">
        <f>IF(ISERROR(HLOOKUP($B33,#REF!,9,FALSE)),"-",IF(HLOOKUP($B33,#REF!,9,FALSE)="","",HLOOKUP($B33,#REF!,9,FALSE)))</f>
        <v>-</v>
      </c>
      <c r="M33" s="171" t="str">
        <f>IF(ISERROR(HLOOKUP($B33,#REF!,10,FALSE)),"-",IF(HLOOKUP($B33,#REF!,10,FALSE)="","",HLOOKUP($B33,#REF!,10,FALSE)))</f>
        <v>-</v>
      </c>
      <c r="N33" s="171" t="str">
        <f>IF(ISERROR(HLOOKUP($B33,#REF!,11,FALSE)),"-",IF(HLOOKUP($B33,#REF!,11,FALSE)="","",HLOOKUP($B33,#REF!,11,FALSE)))</f>
        <v>-</v>
      </c>
      <c r="P33" s="140" t="e">
        <f>IF(SUMPRODUCT((#REF!='Actions de maîtrise'!P$5)*(#REF!='Actions de maîtrise'!$C33)*(#REF!="X"))=0,"",IF(SUMPRODUCT((#REF!='Actions de maîtrise'!P$5)*(#REF!='Actions de maîtrise'!$C33)*(#REF!="X"))=1,"X","erreur"))</f>
        <v>#REF!</v>
      </c>
      <c r="Q33" s="140" t="e">
        <f>IF(SUMPRODUCT((#REF!='Actions de maîtrise'!Q$5)*(#REF!='Actions de maîtrise'!$C33)*(#REF!="X"))=0,"",IF(SUMPRODUCT((#REF!='Actions de maîtrise'!Q$5)*(#REF!='Actions de maîtrise'!$C33)*(#REF!="X"))=1,"X","erreur"))</f>
        <v>#REF!</v>
      </c>
      <c r="R33" s="140" t="e">
        <f>IF(SUMPRODUCT((#REF!='Actions de maîtrise'!R$5)*(#REF!='Actions de maîtrise'!$C33)*(#REF!="X"))=0,"",IF(SUMPRODUCT((#REF!='Actions de maîtrise'!R$5)*(#REF!='Actions de maîtrise'!$C33)*(#REF!="X"))=1,"X","erreur"))</f>
        <v>#REF!</v>
      </c>
      <c r="S33" s="140" t="e">
        <f>IF(SUMPRODUCT((#REF!='Actions de maîtrise'!S$5)*(#REF!='Actions de maîtrise'!$C33)*(#REF!="X"))=0,"",IF(SUMPRODUCT((#REF!='Actions de maîtrise'!S$5)*(#REF!='Actions de maîtrise'!$C33)*(#REF!="X"))=1,"X","erreur"))</f>
        <v>#REF!</v>
      </c>
      <c r="T33" s="140" t="e">
        <f>IF(SUMPRODUCT((#REF!='Actions de maîtrise'!T$5)*(#REF!='Actions de maîtrise'!$C33)*(#REF!="X"))=0,"",IF(SUMPRODUCT((#REF!='Actions de maîtrise'!T$5)*(#REF!='Actions de maîtrise'!$C33)*(#REF!="X"))=1,"X","erreur"))</f>
        <v>#REF!</v>
      </c>
      <c r="U33" s="140" t="e">
        <f>IF(SUMPRODUCT((#REF!='Actions de maîtrise'!U$5)*(#REF!='Actions de maîtrise'!$C33)*(#REF!="X"))=0,"",IF(SUMPRODUCT((#REF!='Actions de maîtrise'!U$5)*(#REF!='Actions de maîtrise'!$C33)*(#REF!="X"))=1,"X","erreur"))</f>
        <v>#REF!</v>
      </c>
      <c r="V33" s="140" t="e">
        <f>IF(SUMPRODUCT((#REF!='Actions de maîtrise'!V$5)*(#REF!='Actions de maîtrise'!$C33)*(#REF!="X"))=0,"",IF(SUMPRODUCT((#REF!='Actions de maîtrise'!V$5)*(#REF!='Actions de maîtrise'!$C33)*(#REF!="X"))=1,"X","erreur"))</f>
        <v>#REF!</v>
      </c>
      <c r="W33" s="140" t="e">
        <f>IF(SUMPRODUCT((#REF!='Actions de maîtrise'!W$5)*(#REF!='Actions de maîtrise'!$C33)*(#REF!="X"))=0,"",IF(SUMPRODUCT((#REF!='Actions de maîtrise'!W$5)*(#REF!='Actions de maîtrise'!$C33)*(#REF!="X"))=1,"X","erreur"))</f>
        <v>#REF!</v>
      </c>
      <c r="X33" s="140" t="e">
        <f>IF(SUMPRODUCT((#REF!='Actions de maîtrise'!X$5)*(#REF!='Actions de maîtrise'!$C33)*(#REF!="X"))=0,"",IF(SUMPRODUCT((#REF!='Actions de maîtrise'!X$5)*(#REF!='Actions de maîtrise'!$C33)*(#REF!="X"))=1,"X","erreur"))</f>
        <v>#REF!</v>
      </c>
      <c r="Y33" s="140" t="e">
        <f>IF(SUMPRODUCT((#REF!='Actions de maîtrise'!Y$5)*(#REF!='Actions de maîtrise'!$C33)*(#REF!="X"))=0,"",IF(SUMPRODUCT((#REF!='Actions de maîtrise'!Y$5)*(#REF!='Actions de maîtrise'!$C33)*(#REF!="X"))=1,"X","erreur"))</f>
        <v>#REF!</v>
      </c>
      <c r="Z33" s="140" t="e">
        <f>IF(SUMPRODUCT((#REF!='Actions de maîtrise'!Z$5)*(#REF!='Actions de maîtrise'!$C33)*(#REF!="X"))=0,"",IF(SUMPRODUCT((#REF!='Actions de maîtrise'!Z$5)*(#REF!='Actions de maîtrise'!$C33)*(#REF!="X"))=1,"X","erreur"))</f>
        <v>#REF!</v>
      </c>
      <c r="AA33" s="140" t="e">
        <f>IF(SUMPRODUCT((#REF!='Actions de maîtrise'!AA$5)*(#REF!='Actions de maîtrise'!$C33)*(#REF!="X"))=0,"",IF(SUMPRODUCT((#REF!='Actions de maîtrise'!AA$5)*(#REF!='Actions de maîtrise'!$C33)*(#REF!="X"))=1,"X","erreur"))</f>
        <v>#REF!</v>
      </c>
      <c r="AB33" s="140" t="e">
        <f>IF(SUMPRODUCT((#REF!='Actions de maîtrise'!AB$5)*(#REF!='Actions de maîtrise'!$C33)*(#REF!="X"))=0,"",IF(SUMPRODUCT((#REF!='Actions de maîtrise'!AB$5)*(#REF!='Actions de maîtrise'!$C33)*(#REF!="X"))=1,"X","erreur"))</f>
        <v>#REF!</v>
      </c>
      <c r="AC33" s="140" t="e">
        <f>IF(SUMPRODUCT((#REF!='Actions de maîtrise'!AC$5)*(#REF!='Actions de maîtrise'!$C33)*(#REF!="X"))=0,"",IF(SUMPRODUCT((#REF!='Actions de maîtrise'!AC$5)*(#REF!='Actions de maîtrise'!$C33)*(#REF!="X"))=1,"X","erreur"))</f>
        <v>#REF!</v>
      </c>
      <c r="AD33" s="140" t="e">
        <f>IF(SUMPRODUCT((#REF!='Actions de maîtrise'!AD$5)*(#REF!='Actions de maîtrise'!$C33)*(#REF!="X"))=0,"",IF(SUMPRODUCT((#REF!='Actions de maîtrise'!AD$5)*(#REF!='Actions de maîtrise'!$C33)*(#REF!="X"))=1,"X","erreur"))</f>
        <v>#REF!</v>
      </c>
      <c r="AE33" s="140" t="e">
        <f>IF(SUMPRODUCT((#REF!='Actions de maîtrise'!AE$5)*(#REF!='Actions de maîtrise'!$C33)*(#REF!="X"))=0,"",IF(SUMPRODUCT((#REF!='Actions de maîtrise'!AE$5)*(#REF!='Actions de maîtrise'!$C33)*(#REF!="X"))=1,"X","erreur"))</f>
        <v>#REF!</v>
      </c>
      <c r="AF33" s="140" t="e">
        <f>IF(SUMPRODUCT((#REF!='Actions de maîtrise'!AF$5)*(#REF!='Actions de maîtrise'!$C33)*(#REF!="X"))=0,"",IF(SUMPRODUCT((#REF!='Actions de maîtrise'!AF$5)*(#REF!='Actions de maîtrise'!$C33)*(#REF!="X"))=1,"X","erreur"))</f>
        <v>#REF!</v>
      </c>
      <c r="AG33" s="140" t="e">
        <f>IF(SUMPRODUCT((#REF!='Actions de maîtrise'!AG$5)*(#REF!='Actions de maîtrise'!$C33)*(#REF!="X"))=0,"",IF(SUMPRODUCT((#REF!='Actions de maîtrise'!AG$5)*(#REF!='Actions de maîtrise'!$C33)*(#REF!="X"))=1,"X","erreur"))</f>
        <v>#REF!</v>
      </c>
    </row>
    <row r="34" spans="2:33" ht="18" customHeight="1">
      <c r="B34" s="161" t="e">
        <f>#REF!&amp;"-AM"&amp;Listes!A30</f>
        <v>#REF!</v>
      </c>
      <c r="C34" s="85" t="str">
        <f>IF(IF(ISERROR(HLOOKUP(B34,#REF!,20,FALSE)),"-",HLOOKUP(B34,#REF!,20,FALSE))="","",IF(ISERROR(HLOOKUP(B34,#REF!,20,FALSE)),"-",HLOOKUP(B34,#REF!,20,FALSE)))</f>
        <v>-</v>
      </c>
      <c r="D34" s="86" t="str">
        <f>IF(IF(ISERROR(HLOOKUP(B34,#REF!,3,FALSE)),"-",HLOOKUP(B34,#REF!,3,FALSE))="","",IF(ISERROR(HLOOKUP(B34,#REF!,3,FALSE)),"-",HLOOKUP(B34,#REF!,3,FALSE)))</f>
        <v>-</v>
      </c>
      <c r="E34" s="157"/>
      <c r="F34" s="86" t="str">
        <f>IF(ISERROR(HLOOKUP($B34,#REF!,4,FALSE)),"-",IF(HLOOKUP($B34,#REF!,4,FALSE)="","",HLOOKUP($B34,#REF!,4,FALSE)))</f>
        <v>-</v>
      </c>
      <c r="G34" s="86" t="str">
        <f>IF(ISERROR(HLOOKUP($B34,#REF!,5,FALSE)),"-",IF(HLOOKUP($B34,#REF!,5,FALSE)="","",HLOOKUP($B34,#REF!,5,FALSE)))</f>
        <v>-</v>
      </c>
      <c r="H34" s="86" t="str">
        <f>IF(ISERROR(HLOOKUP($B34,#REF!,6,FALSE)),"-",IF(HLOOKUP($B34,#REF!,6,FALSE)="","",HLOOKUP($B34,#REF!,6,FALSE)))</f>
        <v>-</v>
      </c>
      <c r="I34" s="86" t="str">
        <f>IF(ISERROR(HLOOKUP($B35,#REF!,7,FALSE)),"-",IF(HLOOKUP($B35,#REF!,7,FALSE)="","",HLOOKUP($B35,#REF!,7,FALSE)))</f>
        <v>-</v>
      </c>
      <c r="J34" s="141" t="str">
        <f>IF(ISERROR(HLOOKUP($B34,#REF!,12,FALSE)),"-",IF(HLOOKUP($B34,#REF!,12,FALSE)="","",HLOOKUP($B34,#REF!,12,FALSE)))</f>
        <v>-</v>
      </c>
      <c r="K34" s="141" t="str">
        <f>IF(ISERROR(HLOOKUP($B34,#REF!,13,FALSE)),"-",IF(HLOOKUP($B34,#REF!,13,FALSE)="","",HLOOKUP($B34,#REF!,13,FALSE)))</f>
        <v>-</v>
      </c>
      <c r="L34" s="171" t="str">
        <f>IF(ISERROR(HLOOKUP($B34,#REF!,9,FALSE)),"-",IF(HLOOKUP($B34,#REF!,9,FALSE)="","",HLOOKUP($B34,#REF!,9,FALSE)))</f>
        <v>-</v>
      </c>
      <c r="M34" s="171" t="str">
        <f>IF(ISERROR(HLOOKUP($B34,#REF!,10,FALSE)),"-",IF(HLOOKUP($B34,#REF!,10,FALSE)="","",HLOOKUP($B34,#REF!,10,FALSE)))</f>
        <v>-</v>
      </c>
      <c r="N34" s="171" t="str">
        <f>IF(ISERROR(HLOOKUP($B34,#REF!,11,FALSE)),"-",IF(HLOOKUP($B34,#REF!,11,FALSE)="","",HLOOKUP($B34,#REF!,11,FALSE)))</f>
        <v>-</v>
      </c>
      <c r="P34" s="140" t="e">
        <f>IF(SUMPRODUCT((#REF!='Actions de maîtrise'!P$5)*(#REF!='Actions de maîtrise'!$C34)*(#REF!="X"))=0,"",IF(SUMPRODUCT((#REF!='Actions de maîtrise'!P$5)*(#REF!='Actions de maîtrise'!$C34)*(#REF!="X"))=1,"X","erreur"))</f>
        <v>#REF!</v>
      </c>
      <c r="Q34" s="140" t="e">
        <f>IF(SUMPRODUCT((#REF!='Actions de maîtrise'!Q$5)*(#REF!='Actions de maîtrise'!$C34)*(#REF!="X"))=0,"",IF(SUMPRODUCT((#REF!='Actions de maîtrise'!Q$5)*(#REF!='Actions de maîtrise'!$C34)*(#REF!="X"))=1,"X","erreur"))</f>
        <v>#REF!</v>
      </c>
      <c r="R34" s="140" t="e">
        <f>IF(SUMPRODUCT((#REF!='Actions de maîtrise'!R$5)*(#REF!='Actions de maîtrise'!$C34)*(#REF!="X"))=0,"",IF(SUMPRODUCT((#REF!='Actions de maîtrise'!R$5)*(#REF!='Actions de maîtrise'!$C34)*(#REF!="X"))=1,"X","erreur"))</f>
        <v>#REF!</v>
      </c>
      <c r="S34" s="140" t="e">
        <f>IF(SUMPRODUCT((#REF!='Actions de maîtrise'!S$5)*(#REF!='Actions de maîtrise'!$C34)*(#REF!="X"))=0,"",IF(SUMPRODUCT((#REF!='Actions de maîtrise'!S$5)*(#REF!='Actions de maîtrise'!$C34)*(#REF!="X"))=1,"X","erreur"))</f>
        <v>#REF!</v>
      </c>
      <c r="T34" s="140" t="e">
        <f>IF(SUMPRODUCT((#REF!='Actions de maîtrise'!T$5)*(#REF!='Actions de maîtrise'!$C34)*(#REF!="X"))=0,"",IF(SUMPRODUCT((#REF!='Actions de maîtrise'!T$5)*(#REF!='Actions de maîtrise'!$C34)*(#REF!="X"))=1,"X","erreur"))</f>
        <v>#REF!</v>
      </c>
      <c r="U34" s="140" t="e">
        <f>IF(SUMPRODUCT((#REF!='Actions de maîtrise'!U$5)*(#REF!='Actions de maîtrise'!$C34)*(#REF!="X"))=0,"",IF(SUMPRODUCT((#REF!='Actions de maîtrise'!U$5)*(#REF!='Actions de maîtrise'!$C34)*(#REF!="X"))=1,"X","erreur"))</f>
        <v>#REF!</v>
      </c>
      <c r="V34" s="140" t="e">
        <f>IF(SUMPRODUCT((#REF!='Actions de maîtrise'!V$5)*(#REF!='Actions de maîtrise'!$C34)*(#REF!="X"))=0,"",IF(SUMPRODUCT((#REF!='Actions de maîtrise'!V$5)*(#REF!='Actions de maîtrise'!$C34)*(#REF!="X"))=1,"X","erreur"))</f>
        <v>#REF!</v>
      </c>
      <c r="W34" s="140" t="e">
        <f>IF(SUMPRODUCT((#REF!='Actions de maîtrise'!W$5)*(#REF!='Actions de maîtrise'!$C34)*(#REF!="X"))=0,"",IF(SUMPRODUCT((#REF!='Actions de maîtrise'!W$5)*(#REF!='Actions de maîtrise'!$C34)*(#REF!="X"))=1,"X","erreur"))</f>
        <v>#REF!</v>
      </c>
      <c r="X34" s="140" t="e">
        <f>IF(SUMPRODUCT((#REF!='Actions de maîtrise'!X$5)*(#REF!='Actions de maîtrise'!$C34)*(#REF!="X"))=0,"",IF(SUMPRODUCT((#REF!='Actions de maîtrise'!X$5)*(#REF!='Actions de maîtrise'!$C34)*(#REF!="X"))=1,"X","erreur"))</f>
        <v>#REF!</v>
      </c>
      <c r="Y34" s="140" t="e">
        <f>IF(SUMPRODUCT((#REF!='Actions de maîtrise'!Y$5)*(#REF!='Actions de maîtrise'!$C34)*(#REF!="X"))=0,"",IF(SUMPRODUCT((#REF!='Actions de maîtrise'!Y$5)*(#REF!='Actions de maîtrise'!$C34)*(#REF!="X"))=1,"X","erreur"))</f>
        <v>#REF!</v>
      </c>
      <c r="Z34" s="140" t="e">
        <f>IF(SUMPRODUCT((#REF!='Actions de maîtrise'!Z$5)*(#REF!='Actions de maîtrise'!$C34)*(#REF!="X"))=0,"",IF(SUMPRODUCT((#REF!='Actions de maîtrise'!Z$5)*(#REF!='Actions de maîtrise'!$C34)*(#REF!="X"))=1,"X","erreur"))</f>
        <v>#REF!</v>
      </c>
      <c r="AA34" s="140" t="e">
        <f>IF(SUMPRODUCT((#REF!='Actions de maîtrise'!AA$5)*(#REF!='Actions de maîtrise'!$C34)*(#REF!="X"))=0,"",IF(SUMPRODUCT((#REF!='Actions de maîtrise'!AA$5)*(#REF!='Actions de maîtrise'!$C34)*(#REF!="X"))=1,"X","erreur"))</f>
        <v>#REF!</v>
      </c>
      <c r="AB34" s="140" t="e">
        <f>IF(SUMPRODUCT((#REF!='Actions de maîtrise'!AB$5)*(#REF!='Actions de maîtrise'!$C34)*(#REF!="X"))=0,"",IF(SUMPRODUCT((#REF!='Actions de maîtrise'!AB$5)*(#REF!='Actions de maîtrise'!$C34)*(#REF!="X"))=1,"X","erreur"))</f>
        <v>#REF!</v>
      </c>
      <c r="AC34" s="140" t="e">
        <f>IF(SUMPRODUCT((#REF!='Actions de maîtrise'!AC$5)*(#REF!='Actions de maîtrise'!$C34)*(#REF!="X"))=0,"",IF(SUMPRODUCT((#REF!='Actions de maîtrise'!AC$5)*(#REF!='Actions de maîtrise'!$C34)*(#REF!="X"))=1,"X","erreur"))</f>
        <v>#REF!</v>
      </c>
      <c r="AD34" s="140" t="e">
        <f>IF(SUMPRODUCT((#REF!='Actions de maîtrise'!AD$5)*(#REF!='Actions de maîtrise'!$C34)*(#REF!="X"))=0,"",IF(SUMPRODUCT((#REF!='Actions de maîtrise'!AD$5)*(#REF!='Actions de maîtrise'!$C34)*(#REF!="X"))=1,"X","erreur"))</f>
        <v>#REF!</v>
      </c>
      <c r="AE34" s="140" t="e">
        <f>IF(SUMPRODUCT((#REF!='Actions de maîtrise'!AE$5)*(#REF!='Actions de maîtrise'!$C34)*(#REF!="X"))=0,"",IF(SUMPRODUCT((#REF!='Actions de maîtrise'!AE$5)*(#REF!='Actions de maîtrise'!$C34)*(#REF!="X"))=1,"X","erreur"))</f>
        <v>#REF!</v>
      </c>
      <c r="AF34" s="140" t="e">
        <f>IF(SUMPRODUCT((#REF!='Actions de maîtrise'!AF$5)*(#REF!='Actions de maîtrise'!$C34)*(#REF!="X"))=0,"",IF(SUMPRODUCT((#REF!='Actions de maîtrise'!AF$5)*(#REF!='Actions de maîtrise'!$C34)*(#REF!="X"))=1,"X","erreur"))</f>
        <v>#REF!</v>
      </c>
      <c r="AG34" s="140" t="e">
        <f>IF(SUMPRODUCT((#REF!='Actions de maîtrise'!AG$5)*(#REF!='Actions de maîtrise'!$C34)*(#REF!="X"))=0,"",IF(SUMPRODUCT((#REF!='Actions de maîtrise'!AG$5)*(#REF!='Actions de maîtrise'!$C34)*(#REF!="X"))=1,"X","erreur"))</f>
        <v>#REF!</v>
      </c>
    </row>
    <row r="35" spans="2:33" ht="18" customHeight="1">
      <c r="B35" s="161" t="e">
        <f>#REF!&amp;"-AM"&amp;Listes!A31</f>
        <v>#REF!</v>
      </c>
      <c r="C35" s="85" t="str">
        <f>IF(IF(ISERROR(HLOOKUP(B35,#REF!,20,FALSE)),"-",HLOOKUP(B35,#REF!,20,FALSE))="","",IF(ISERROR(HLOOKUP(B35,#REF!,20,FALSE)),"-",HLOOKUP(B35,#REF!,20,FALSE)))</f>
        <v>-</v>
      </c>
      <c r="D35" s="86" t="str">
        <f>IF(IF(ISERROR(HLOOKUP(B35,#REF!,3,FALSE)),"-",HLOOKUP(B35,#REF!,3,FALSE))="","",IF(ISERROR(HLOOKUP(B35,#REF!,3,FALSE)),"-",HLOOKUP(B35,#REF!,3,FALSE)))</f>
        <v>-</v>
      </c>
      <c r="E35" s="157"/>
      <c r="F35" s="86" t="str">
        <f>IF(ISERROR(HLOOKUP($B35,#REF!,4,FALSE)),"-",IF(HLOOKUP($B35,#REF!,4,FALSE)="","",HLOOKUP($B35,#REF!,4,FALSE)))</f>
        <v>-</v>
      </c>
      <c r="G35" s="86" t="str">
        <f>IF(ISERROR(HLOOKUP($B35,#REF!,5,FALSE)),"-",IF(HLOOKUP($B35,#REF!,5,FALSE)="","",HLOOKUP($B35,#REF!,5,FALSE)))</f>
        <v>-</v>
      </c>
      <c r="H35" s="86" t="str">
        <f>IF(ISERROR(HLOOKUP($B35,#REF!,6,FALSE)),"-",IF(HLOOKUP($B35,#REF!,6,FALSE)="","",HLOOKUP($B35,#REF!,6,FALSE)))</f>
        <v>-</v>
      </c>
      <c r="I35" s="86" t="str">
        <f>IF(ISERROR(HLOOKUP($B36,#REF!,7,FALSE)),"-",IF(HLOOKUP($B36,#REF!,7,FALSE)="","",HLOOKUP($B36,#REF!,7,FALSE)))</f>
        <v>-</v>
      </c>
      <c r="J35" s="141" t="str">
        <f>IF(ISERROR(HLOOKUP($B35,#REF!,12,FALSE)),"-",IF(HLOOKUP($B35,#REF!,12,FALSE)="","",HLOOKUP($B35,#REF!,12,FALSE)))</f>
        <v>-</v>
      </c>
      <c r="K35" s="141" t="str">
        <f>IF(ISERROR(HLOOKUP($B35,#REF!,13,FALSE)),"-",IF(HLOOKUP($B35,#REF!,13,FALSE)="","",HLOOKUP($B35,#REF!,13,FALSE)))</f>
        <v>-</v>
      </c>
      <c r="L35" s="171" t="str">
        <f>IF(ISERROR(HLOOKUP($B35,#REF!,9,FALSE)),"-",IF(HLOOKUP($B35,#REF!,9,FALSE)="","",HLOOKUP($B35,#REF!,9,FALSE)))</f>
        <v>-</v>
      </c>
      <c r="M35" s="171" t="str">
        <f>IF(ISERROR(HLOOKUP($B35,#REF!,10,FALSE)),"-",IF(HLOOKUP($B35,#REF!,10,FALSE)="","",HLOOKUP($B35,#REF!,10,FALSE)))</f>
        <v>-</v>
      </c>
      <c r="N35" s="171" t="str">
        <f>IF(ISERROR(HLOOKUP($B35,#REF!,11,FALSE)),"-",IF(HLOOKUP($B35,#REF!,11,FALSE)="","",HLOOKUP($B35,#REF!,11,FALSE)))</f>
        <v>-</v>
      </c>
      <c r="P35" s="140" t="e">
        <f>IF(SUMPRODUCT((#REF!='Actions de maîtrise'!P$5)*(#REF!='Actions de maîtrise'!$C35)*(#REF!="X"))=0,"",IF(SUMPRODUCT((#REF!='Actions de maîtrise'!P$5)*(#REF!='Actions de maîtrise'!$C35)*(#REF!="X"))=1,"X","erreur"))</f>
        <v>#REF!</v>
      </c>
      <c r="Q35" s="140" t="e">
        <f>IF(SUMPRODUCT((#REF!='Actions de maîtrise'!Q$5)*(#REF!='Actions de maîtrise'!$C35)*(#REF!="X"))=0,"",IF(SUMPRODUCT((#REF!='Actions de maîtrise'!Q$5)*(#REF!='Actions de maîtrise'!$C35)*(#REF!="X"))=1,"X","erreur"))</f>
        <v>#REF!</v>
      </c>
      <c r="R35" s="140" t="e">
        <f>IF(SUMPRODUCT((#REF!='Actions de maîtrise'!R$5)*(#REF!='Actions de maîtrise'!$C35)*(#REF!="X"))=0,"",IF(SUMPRODUCT((#REF!='Actions de maîtrise'!R$5)*(#REF!='Actions de maîtrise'!$C35)*(#REF!="X"))=1,"X","erreur"))</f>
        <v>#REF!</v>
      </c>
      <c r="S35" s="140" t="e">
        <f>IF(SUMPRODUCT((#REF!='Actions de maîtrise'!S$5)*(#REF!='Actions de maîtrise'!$C35)*(#REF!="X"))=0,"",IF(SUMPRODUCT((#REF!='Actions de maîtrise'!S$5)*(#REF!='Actions de maîtrise'!$C35)*(#REF!="X"))=1,"X","erreur"))</f>
        <v>#REF!</v>
      </c>
      <c r="T35" s="140" t="e">
        <f>IF(SUMPRODUCT((#REF!='Actions de maîtrise'!T$5)*(#REF!='Actions de maîtrise'!$C35)*(#REF!="X"))=0,"",IF(SUMPRODUCT((#REF!='Actions de maîtrise'!T$5)*(#REF!='Actions de maîtrise'!$C35)*(#REF!="X"))=1,"X","erreur"))</f>
        <v>#REF!</v>
      </c>
      <c r="U35" s="140" t="e">
        <f>IF(SUMPRODUCT((#REF!='Actions de maîtrise'!U$5)*(#REF!='Actions de maîtrise'!$C35)*(#REF!="X"))=0,"",IF(SUMPRODUCT((#REF!='Actions de maîtrise'!U$5)*(#REF!='Actions de maîtrise'!$C35)*(#REF!="X"))=1,"X","erreur"))</f>
        <v>#REF!</v>
      </c>
      <c r="V35" s="140" t="e">
        <f>IF(SUMPRODUCT((#REF!='Actions de maîtrise'!V$5)*(#REF!='Actions de maîtrise'!$C35)*(#REF!="X"))=0,"",IF(SUMPRODUCT((#REF!='Actions de maîtrise'!V$5)*(#REF!='Actions de maîtrise'!$C35)*(#REF!="X"))=1,"X","erreur"))</f>
        <v>#REF!</v>
      </c>
      <c r="W35" s="140" t="e">
        <f>IF(SUMPRODUCT((#REF!='Actions de maîtrise'!W$5)*(#REF!='Actions de maîtrise'!$C35)*(#REF!="X"))=0,"",IF(SUMPRODUCT((#REF!='Actions de maîtrise'!W$5)*(#REF!='Actions de maîtrise'!$C35)*(#REF!="X"))=1,"X","erreur"))</f>
        <v>#REF!</v>
      </c>
      <c r="X35" s="140" t="e">
        <f>IF(SUMPRODUCT((#REF!='Actions de maîtrise'!X$5)*(#REF!='Actions de maîtrise'!$C35)*(#REF!="X"))=0,"",IF(SUMPRODUCT((#REF!='Actions de maîtrise'!X$5)*(#REF!='Actions de maîtrise'!$C35)*(#REF!="X"))=1,"X","erreur"))</f>
        <v>#REF!</v>
      </c>
      <c r="Y35" s="140" t="e">
        <f>IF(SUMPRODUCT((#REF!='Actions de maîtrise'!Y$5)*(#REF!='Actions de maîtrise'!$C35)*(#REF!="X"))=0,"",IF(SUMPRODUCT((#REF!='Actions de maîtrise'!Y$5)*(#REF!='Actions de maîtrise'!$C35)*(#REF!="X"))=1,"X","erreur"))</f>
        <v>#REF!</v>
      </c>
      <c r="Z35" s="140" t="e">
        <f>IF(SUMPRODUCT((#REF!='Actions de maîtrise'!Z$5)*(#REF!='Actions de maîtrise'!$C35)*(#REF!="X"))=0,"",IF(SUMPRODUCT((#REF!='Actions de maîtrise'!Z$5)*(#REF!='Actions de maîtrise'!$C35)*(#REF!="X"))=1,"X","erreur"))</f>
        <v>#REF!</v>
      </c>
      <c r="AA35" s="140" t="e">
        <f>IF(SUMPRODUCT((#REF!='Actions de maîtrise'!AA$5)*(#REF!='Actions de maîtrise'!$C35)*(#REF!="X"))=0,"",IF(SUMPRODUCT((#REF!='Actions de maîtrise'!AA$5)*(#REF!='Actions de maîtrise'!$C35)*(#REF!="X"))=1,"X","erreur"))</f>
        <v>#REF!</v>
      </c>
      <c r="AB35" s="140" t="e">
        <f>IF(SUMPRODUCT((#REF!='Actions de maîtrise'!AB$5)*(#REF!='Actions de maîtrise'!$C35)*(#REF!="X"))=0,"",IF(SUMPRODUCT((#REF!='Actions de maîtrise'!AB$5)*(#REF!='Actions de maîtrise'!$C35)*(#REF!="X"))=1,"X","erreur"))</f>
        <v>#REF!</v>
      </c>
      <c r="AC35" s="140" t="e">
        <f>IF(SUMPRODUCT((#REF!='Actions de maîtrise'!AC$5)*(#REF!='Actions de maîtrise'!$C35)*(#REF!="X"))=0,"",IF(SUMPRODUCT((#REF!='Actions de maîtrise'!AC$5)*(#REF!='Actions de maîtrise'!$C35)*(#REF!="X"))=1,"X","erreur"))</f>
        <v>#REF!</v>
      </c>
      <c r="AD35" s="140" t="e">
        <f>IF(SUMPRODUCT((#REF!='Actions de maîtrise'!AD$5)*(#REF!='Actions de maîtrise'!$C35)*(#REF!="X"))=0,"",IF(SUMPRODUCT((#REF!='Actions de maîtrise'!AD$5)*(#REF!='Actions de maîtrise'!$C35)*(#REF!="X"))=1,"X","erreur"))</f>
        <v>#REF!</v>
      </c>
      <c r="AE35" s="140" t="e">
        <f>IF(SUMPRODUCT((#REF!='Actions de maîtrise'!AE$5)*(#REF!='Actions de maîtrise'!$C35)*(#REF!="X"))=0,"",IF(SUMPRODUCT((#REF!='Actions de maîtrise'!AE$5)*(#REF!='Actions de maîtrise'!$C35)*(#REF!="X"))=1,"X","erreur"))</f>
        <v>#REF!</v>
      </c>
      <c r="AF35" s="140" t="e">
        <f>IF(SUMPRODUCT((#REF!='Actions de maîtrise'!AF$5)*(#REF!='Actions de maîtrise'!$C35)*(#REF!="X"))=0,"",IF(SUMPRODUCT((#REF!='Actions de maîtrise'!AF$5)*(#REF!='Actions de maîtrise'!$C35)*(#REF!="X"))=1,"X","erreur"))</f>
        <v>#REF!</v>
      </c>
      <c r="AG35" s="140" t="e">
        <f>IF(SUMPRODUCT((#REF!='Actions de maîtrise'!AG$5)*(#REF!='Actions de maîtrise'!$C35)*(#REF!="X"))=0,"",IF(SUMPRODUCT((#REF!='Actions de maîtrise'!AG$5)*(#REF!='Actions de maîtrise'!$C35)*(#REF!="X"))=1,"X","erreur"))</f>
        <v>#REF!</v>
      </c>
    </row>
    <row r="36" spans="2:33" ht="18" customHeight="1">
      <c r="B36" s="161" t="e">
        <f>#REF!&amp;"-AM"&amp;Listes!A32</f>
        <v>#REF!</v>
      </c>
      <c r="C36" s="85" t="str">
        <f>IF(IF(ISERROR(HLOOKUP(B36,#REF!,20,FALSE)),"-",HLOOKUP(B36,#REF!,20,FALSE))="","",IF(ISERROR(HLOOKUP(B36,#REF!,20,FALSE)),"-",HLOOKUP(B36,#REF!,20,FALSE)))</f>
        <v>-</v>
      </c>
      <c r="D36" s="86" t="str">
        <f>IF(IF(ISERROR(HLOOKUP(B36,#REF!,3,FALSE)),"-",HLOOKUP(B36,#REF!,3,FALSE))="","",IF(ISERROR(HLOOKUP(B36,#REF!,3,FALSE)),"-",HLOOKUP(B36,#REF!,3,FALSE)))</f>
        <v>-</v>
      </c>
      <c r="E36" s="157"/>
      <c r="F36" s="86" t="str">
        <f>IF(ISERROR(HLOOKUP($B36,#REF!,4,FALSE)),"-",IF(HLOOKUP($B36,#REF!,4,FALSE)="","",HLOOKUP($B36,#REF!,4,FALSE)))</f>
        <v>-</v>
      </c>
      <c r="G36" s="86" t="str">
        <f>IF(ISERROR(HLOOKUP($B36,#REF!,5,FALSE)),"-",IF(HLOOKUP($B36,#REF!,5,FALSE)="","",HLOOKUP($B36,#REF!,5,FALSE)))</f>
        <v>-</v>
      </c>
      <c r="H36" s="86" t="str">
        <f>IF(ISERROR(HLOOKUP($B36,#REF!,6,FALSE)),"-",IF(HLOOKUP($B36,#REF!,6,FALSE)="","",HLOOKUP($B36,#REF!,6,FALSE)))</f>
        <v>-</v>
      </c>
      <c r="I36" s="86" t="str">
        <f>IF(ISERROR(HLOOKUP($B37,#REF!,7,FALSE)),"-",IF(HLOOKUP($B37,#REF!,7,FALSE)="","",HLOOKUP($B37,#REF!,7,FALSE)))</f>
        <v>-</v>
      </c>
      <c r="J36" s="141" t="str">
        <f>IF(ISERROR(HLOOKUP($B36,#REF!,12,FALSE)),"-",IF(HLOOKUP($B36,#REF!,12,FALSE)="","",HLOOKUP($B36,#REF!,12,FALSE)))</f>
        <v>-</v>
      </c>
      <c r="K36" s="141" t="str">
        <f>IF(ISERROR(HLOOKUP($B36,#REF!,13,FALSE)),"-",IF(HLOOKUP($B36,#REF!,13,FALSE)="","",HLOOKUP($B36,#REF!,13,FALSE)))</f>
        <v>-</v>
      </c>
      <c r="L36" s="171" t="str">
        <f>IF(ISERROR(HLOOKUP($B36,#REF!,9,FALSE)),"-",IF(HLOOKUP($B36,#REF!,9,FALSE)="","",HLOOKUP($B36,#REF!,9,FALSE)))</f>
        <v>-</v>
      </c>
      <c r="M36" s="171" t="str">
        <f>IF(ISERROR(HLOOKUP($B36,#REF!,10,FALSE)),"-",IF(HLOOKUP($B36,#REF!,10,FALSE)="","",HLOOKUP($B36,#REF!,10,FALSE)))</f>
        <v>-</v>
      </c>
      <c r="N36" s="171" t="str">
        <f>IF(ISERROR(HLOOKUP($B36,#REF!,11,FALSE)),"-",IF(HLOOKUP($B36,#REF!,11,FALSE)="","",HLOOKUP($B36,#REF!,11,FALSE)))</f>
        <v>-</v>
      </c>
      <c r="P36" s="140" t="e">
        <f>IF(SUMPRODUCT((#REF!='Actions de maîtrise'!P$5)*(#REF!='Actions de maîtrise'!$C36)*(#REF!="X"))=0,"",IF(SUMPRODUCT((#REF!='Actions de maîtrise'!P$5)*(#REF!='Actions de maîtrise'!$C36)*(#REF!="X"))=1,"X","erreur"))</f>
        <v>#REF!</v>
      </c>
      <c r="Q36" s="140" t="e">
        <f>IF(SUMPRODUCT((#REF!='Actions de maîtrise'!Q$5)*(#REF!='Actions de maîtrise'!$C36)*(#REF!="X"))=0,"",IF(SUMPRODUCT((#REF!='Actions de maîtrise'!Q$5)*(#REF!='Actions de maîtrise'!$C36)*(#REF!="X"))=1,"X","erreur"))</f>
        <v>#REF!</v>
      </c>
      <c r="R36" s="140" t="e">
        <f>IF(SUMPRODUCT((#REF!='Actions de maîtrise'!R$5)*(#REF!='Actions de maîtrise'!$C36)*(#REF!="X"))=0,"",IF(SUMPRODUCT((#REF!='Actions de maîtrise'!R$5)*(#REF!='Actions de maîtrise'!$C36)*(#REF!="X"))=1,"X","erreur"))</f>
        <v>#REF!</v>
      </c>
      <c r="S36" s="140" t="e">
        <f>IF(SUMPRODUCT((#REF!='Actions de maîtrise'!S$5)*(#REF!='Actions de maîtrise'!$C36)*(#REF!="X"))=0,"",IF(SUMPRODUCT((#REF!='Actions de maîtrise'!S$5)*(#REF!='Actions de maîtrise'!$C36)*(#REF!="X"))=1,"X","erreur"))</f>
        <v>#REF!</v>
      </c>
      <c r="T36" s="140" t="e">
        <f>IF(SUMPRODUCT((#REF!='Actions de maîtrise'!T$5)*(#REF!='Actions de maîtrise'!$C36)*(#REF!="X"))=0,"",IF(SUMPRODUCT((#REF!='Actions de maîtrise'!T$5)*(#REF!='Actions de maîtrise'!$C36)*(#REF!="X"))=1,"X","erreur"))</f>
        <v>#REF!</v>
      </c>
      <c r="U36" s="140" t="e">
        <f>IF(SUMPRODUCT((#REF!='Actions de maîtrise'!U$5)*(#REF!='Actions de maîtrise'!$C36)*(#REF!="X"))=0,"",IF(SUMPRODUCT((#REF!='Actions de maîtrise'!U$5)*(#REF!='Actions de maîtrise'!$C36)*(#REF!="X"))=1,"X","erreur"))</f>
        <v>#REF!</v>
      </c>
      <c r="V36" s="140" t="e">
        <f>IF(SUMPRODUCT((#REF!='Actions de maîtrise'!V$5)*(#REF!='Actions de maîtrise'!$C36)*(#REF!="X"))=0,"",IF(SUMPRODUCT((#REF!='Actions de maîtrise'!V$5)*(#REF!='Actions de maîtrise'!$C36)*(#REF!="X"))=1,"X","erreur"))</f>
        <v>#REF!</v>
      </c>
      <c r="W36" s="140" t="e">
        <f>IF(SUMPRODUCT((#REF!='Actions de maîtrise'!W$5)*(#REF!='Actions de maîtrise'!$C36)*(#REF!="X"))=0,"",IF(SUMPRODUCT((#REF!='Actions de maîtrise'!W$5)*(#REF!='Actions de maîtrise'!$C36)*(#REF!="X"))=1,"X","erreur"))</f>
        <v>#REF!</v>
      </c>
      <c r="X36" s="140" t="e">
        <f>IF(SUMPRODUCT((#REF!='Actions de maîtrise'!X$5)*(#REF!='Actions de maîtrise'!$C36)*(#REF!="X"))=0,"",IF(SUMPRODUCT((#REF!='Actions de maîtrise'!X$5)*(#REF!='Actions de maîtrise'!$C36)*(#REF!="X"))=1,"X","erreur"))</f>
        <v>#REF!</v>
      </c>
      <c r="Y36" s="140" t="e">
        <f>IF(SUMPRODUCT((#REF!='Actions de maîtrise'!Y$5)*(#REF!='Actions de maîtrise'!$C36)*(#REF!="X"))=0,"",IF(SUMPRODUCT((#REF!='Actions de maîtrise'!Y$5)*(#REF!='Actions de maîtrise'!$C36)*(#REF!="X"))=1,"X","erreur"))</f>
        <v>#REF!</v>
      </c>
      <c r="Z36" s="140" t="e">
        <f>IF(SUMPRODUCT((#REF!='Actions de maîtrise'!Z$5)*(#REF!='Actions de maîtrise'!$C36)*(#REF!="X"))=0,"",IF(SUMPRODUCT((#REF!='Actions de maîtrise'!Z$5)*(#REF!='Actions de maîtrise'!$C36)*(#REF!="X"))=1,"X","erreur"))</f>
        <v>#REF!</v>
      </c>
      <c r="AA36" s="140" t="e">
        <f>IF(SUMPRODUCT((#REF!='Actions de maîtrise'!AA$5)*(#REF!='Actions de maîtrise'!$C36)*(#REF!="X"))=0,"",IF(SUMPRODUCT((#REF!='Actions de maîtrise'!AA$5)*(#REF!='Actions de maîtrise'!$C36)*(#REF!="X"))=1,"X","erreur"))</f>
        <v>#REF!</v>
      </c>
      <c r="AB36" s="140" t="e">
        <f>IF(SUMPRODUCT((#REF!='Actions de maîtrise'!AB$5)*(#REF!='Actions de maîtrise'!$C36)*(#REF!="X"))=0,"",IF(SUMPRODUCT((#REF!='Actions de maîtrise'!AB$5)*(#REF!='Actions de maîtrise'!$C36)*(#REF!="X"))=1,"X","erreur"))</f>
        <v>#REF!</v>
      </c>
      <c r="AC36" s="140" t="e">
        <f>IF(SUMPRODUCT((#REF!='Actions de maîtrise'!AC$5)*(#REF!='Actions de maîtrise'!$C36)*(#REF!="X"))=0,"",IF(SUMPRODUCT((#REF!='Actions de maîtrise'!AC$5)*(#REF!='Actions de maîtrise'!$C36)*(#REF!="X"))=1,"X","erreur"))</f>
        <v>#REF!</v>
      </c>
      <c r="AD36" s="140" t="e">
        <f>IF(SUMPRODUCT((#REF!='Actions de maîtrise'!AD$5)*(#REF!='Actions de maîtrise'!$C36)*(#REF!="X"))=0,"",IF(SUMPRODUCT((#REF!='Actions de maîtrise'!AD$5)*(#REF!='Actions de maîtrise'!$C36)*(#REF!="X"))=1,"X","erreur"))</f>
        <v>#REF!</v>
      </c>
      <c r="AE36" s="140" t="e">
        <f>IF(SUMPRODUCT((#REF!='Actions de maîtrise'!AE$5)*(#REF!='Actions de maîtrise'!$C36)*(#REF!="X"))=0,"",IF(SUMPRODUCT((#REF!='Actions de maîtrise'!AE$5)*(#REF!='Actions de maîtrise'!$C36)*(#REF!="X"))=1,"X","erreur"))</f>
        <v>#REF!</v>
      </c>
      <c r="AF36" s="140" t="e">
        <f>IF(SUMPRODUCT((#REF!='Actions de maîtrise'!AF$5)*(#REF!='Actions de maîtrise'!$C36)*(#REF!="X"))=0,"",IF(SUMPRODUCT((#REF!='Actions de maîtrise'!AF$5)*(#REF!='Actions de maîtrise'!$C36)*(#REF!="X"))=1,"X","erreur"))</f>
        <v>#REF!</v>
      </c>
      <c r="AG36" s="140" t="e">
        <f>IF(SUMPRODUCT((#REF!='Actions de maîtrise'!AG$5)*(#REF!='Actions de maîtrise'!$C36)*(#REF!="X"))=0,"",IF(SUMPRODUCT((#REF!='Actions de maîtrise'!AG$5)*(#REF!='Actions de maîtrise'!$C36)*(#REF!="X"))=1,"X","erreur"))</f>
        <v>#REF!</v>
      </c>
    </row>
    <row r="37" spans="2:33" ht="18" customHeight="1">
      <c r="B37" s="161" t="e">
        <f>#REF!&amp;"-AM"&amp;Listes!A33</f>
        <v>#REF!</v>
      </c>
      <c r="C37" s="85" t="str">
        <f>IF(IF(ISERROR(HLOOKUP(B37,#REF!,20,FALSE)),"-",HLOOKUP(B37,#REF!,20,FALSE))="","",IF(ISERROR(HLOOKUP(B37,#REF!,20,FALSE)),"-",HLOOKUP(B37,#REF!,20,FALSE)))</f>
        <v>-</v>
      </c>
      <c r="D37" s="86" t="str">
        <f>IF(IF(ISERROR(HLOOKUP(B37,#REF!,3,FALSE)),"-",HLOOKUP(B37,#REF!,3,FALSE))="","",IF(ISERROR(HLOOKUP(B37,#REF!,3,FALSE)),"-",HLOOKUP(B37,#REF!,3,FALSE)))</f>
        <v>-</v>
      </c>
      <c r="E37" s="157"/>
      <c r="F37" s="86" t="str">
        <f>IF(ISERROR(HLOOKUP($B37,#REF!,4,FALSE)),"-",IF(HLOOKUP($B37,#REF!,4,FALSE)="","",HLOOKUP($B37,#REF!,4,FALSE)))</f>
        <v>-</v>
      </c>
      <c r="G37" s="86" t="str">
        <f>IF(ISERROR(HLOOKUP($B37,#REF!,5,FALSE)),"-",IF(HLOOKUP($B37,#REF!,5,FALSE)="","",HLOOKUP($B37,#REF!,5,FALSE)))</f>
        <v>-</v>
      </c>
      <c r="H37" s="86" t="str">
        <f>IF(ISERROR(HLOOKUP($B37,#REF!,6,FALSE)),"-",IF(HLOOKUP($B37,#REF!,6,FALSE)="","",HLOOKUP($B37,#REF!,6,FALSE)))</f>
        <v>-</v>
      </c>
      <c r="I37" s="86" t="str">
        <f>IF(ISERROR(HLOOKUP($B38,#REF!,7,FALSE)),"-",IF(HLOOKUP($B38,#REF!,7,FALSE)="","",HLOOKUP($B38,#REF!,7,FALSE)))</f>
        <v>-</v>
      </c>
      <c r="J37" s="141" t="str">
        <f>IF(ISERROR(HLOOKUP($B37,#REF!,12,FALSE)),"-",IF(HLOOKUP($B37,#REF!,12,FALSE)="","",HLOOKUP($B37,#REF!,12,FALSE)))</f>
        <v>-</v>
      </c>
      <c r="K37" s="141" t="str">
        <f>IF(ISERROR(HLOOKUP($B37,#REF!,13,FALSE)),"-",IF(HLOOKUP($B37,#REF!,13,FALSE)="","",HLOOKUP($B37,#REF!,13,FALSE)))</f>
        <v>-</v>
      </c>
      <c r="L37" s="171" t="str">
        <f>IF(ISERROR(HLOOKUP($B37,#REF!,9,FALSE)),"-",IF(HLOOKUP($B37,#REF!,9,FALSE)="","",HLOOKUP($B37,#REF!,9,FALSE)))</f>
        <v>-</v>
      </c>
      <c r="M37" s="171" t="str">
        <f>IF(ISERROR(HLOOKUP($B37,#REF!,10,FALSE)),"-",IF(HLOOKUP($B37,#REF!,10,FALSE)="","",HLOOKUP($B37,#REF!,10,FALSE)))</f>
        <v>-</v>
      </c>
      <c r="N37" s="171" t="str">
        <f>IF(ISERROR(HLOOKUP($B37,#REF!,11,FALSE)),"-",IF(HLOOKUP($B37,#REF!,11,FALSE)="","",HLOOKUP($B37,#REF!,11,FALSE)))</f>
        <v>-</v>
      </c>
      <c r="P37" s="140" t="e">
        <f>IF(SUMPRODUCT((#REF!='Actions de maîtrise'!P$5)*(#REF!='Actions de maîtrise'!$C37)*(#REF!="X"))=0,"",IF(SUMPRODUCT((#REF!='Actions de maîtrise'!P$5)*(#REF!='Actions de maîtrise'!$C37)*(#REF!="X"))=1,"X","erreur"))</f>
        <v>#REF!</v>
      </c>
      <c r="Q37" s="140" t="e">
        <f>IF(SUMPRODUCT((#REF!='Actions de maîtrise'!Q$5)*(#REF!='Actions de maîtrise'!$C37)*(#REF!="X"))=0,"",IF(SUMPRODUCT((#REF!='Actions de maîtrise'!Q$5)*(#REF!='Actions de maîtrise'!$C37)*(#REF!="X"))=1,"X","erreur"))</f>
        <v>#REF!</v>
      </c>
      <c r="R37" s="140" t="e">
        <f>IF(SUMPRODUCT((#REF!='Actions de maîtrise'!R$5)*(#REF!='Actions de maîtrise'!$C37)*(#REF!="X"))=0,"",IF(SUMPRODUCT((#REF!='Actions de maîtrise'!R$5)*(#REF!='Actions de maîtrise'!$C37)*(#REF!="X"))=1,"X","erreur"))</f>
        <v>#REF!</v>
      </c>
      <c r="S37" s="140" t="e">
        <f>IF(SUMPRODUCT((#REF!='Actions de maîtrise'!S$5)*(#REF!='Actions de maîtrise'!$C37)*(#REF!="X"))=0,"",IF(SUMPRODUCT((#REF!='Actions de maîtrise'!S$5)*(#REF!='Actions de maîtrise'!$C37)*(#REF!="X"))=1,"X","erreur"))</f>
        <v>#REF!</v>
      </c>
      <c r="T37" s="140" t="e">
        <f>IF(SUMPRODUCT((#REF!='Actions de maîtrise'!T$5)*(#REF!='Actions de maîtrise'!$C37)*(#REF!="X"))=0,"",IF(SUMPRODUCT((#REF!='Actions de maîtrise'!T$5)*(#REF!='Actions de maîtrise'!$C37)*(#REF!="X"))=1,"X","erreur"))</f>
        <v>#REF!</v>
      </c>
      <c r="U37" s="140" t="e">
        <f>IF(SUMPRODUCT((#REF!='Actions de maîtrise'!U$5)*(#REF!='Actions de maîtrise'!$C37)*(#REF!="X"))=0,"",IF(SUMPRODUCT((#REF!='Actions de maîtrise'!U$5)*(#REF!='Actions de maîtrise'!$C37)*(#REF!="X"))=1,"X","erreur"))</f>
        <v>#REF!</v>
      </c>
      <c r="V37" s="140" t="e">
        <f>IF(SUMPRODUCT((#REF!='Actions de maîtrise'!V$5)*(#REF!='Actions de maîtrise'!$C37)*(#REF!="X"))=0,"",IF(SUMPRODUCT((#REF!='Actions de maîtrise'!V$5)*(#REF!='Actions de maîtrise'!$C37)*(#REF!="X"))=1,"X","erreur"))</f>
        <v>#REF!</v>
      </c>
      <c r="W37" s="140" t="e">
        <f>IF(SUMPRODUCT((#REF!='Actions de maîtrise'!W$5)*(#REF!='Actions de maîtrise'!$C37)*(#REF!="X"))=0,"",IF(SUMPRODUCT((#REF!='Actions de maîtrise'!W$5)*(#REF!='Actions de maîtrise'!$C37)*(#REF!="X"))=1,"X","erreur"))</f>
        <v>#REF!</v>
      </c>
      <c r="X37" s="140" t="e">
        <f>IF(SUMPRODUCT((#REF!='Actions de maîtrise'!X$5)*(#REF!='Actions de maîtrise'!$C37)*(#REF!="X"))=0,"",IF(SUMPRODUCT((#REF!='Actions de maîtrise'!X$5)*(#REF!='Actions de maîtrise'!$C37)*(#REF!="X"))=1,"X","erreur"))</f>
        <v>#REF!</v>
      </c>
      <c r="Y37" s="140" t="e">
        <f>IF(SUMPRODUCT((#REF!='Actions de maîtrise'!Y$5)*(#REF!='Actions de maîtrise'!$C37)*(#REF!="X"))=0,"",IF(SUMPRODUCT((#REF!='Actions de maîtrise'!Y$5)*(#REF!='Actions de maîtrise'!$C37)*(#REF!="X"))=1,"X","erreur"))</f>
        <v>#REF!</v>
      </c>
      <c r="Z37" s="140" t="e">
        <f>IF(SUMPRODUCT((#REF!='Actions de maîtrise'!Z$5)*(#REF!='Actions de maîtrise'!$C37)*(#REF!="X"))=0,"",IF(SUMPRODUCT((#REF!='Actions de maîtrise'!Z$5)*(#REF!='Actions de maîtrise'!$C37)*(#REF!="X"))=1,"X","erreur"))</f>
        <v>#REF!</v>
      </c>
      <c r="AA37" s="140" t="e">
        <f>IF(SUMPRODUCT((#REF!='Actions de maîtrise'!AA$5)*(#REF!='Actions de maîtrise'!$C37)*(#REF!="X"))=0,"",IF(SUMPRODUCT((#REF!='Actions de maîtrise'!AA$5)*(#REF!='Actions de maîtrise'!$C37)*(#REF!="X"))=1,"X","erreur"))</f>
        <v>#REF!</v>
      </c>
      <c r="AB37" s="140" t="e">
        <f>IF(SUMPRODUCT((#REF!='Actions de maîtrise'!AB$5)*(#REF!='Actions de maîtrise'!$C37)*(#REF!="X"))=0,"",IF(SUMPRODUCT((#REF!='Actions de maîtrise'!AB$5)*(#REF!='Actions de maîtrise'!$C37)*(#REF!="X"))=1,"X","erreur"))</f>
        <v>#REF!</v>
      </c>
      <c r="AC37" s="140" t="e">
        <f>IF(SUMPRODUCT((#REF!='Actions de maîtrise'!AC$5)*(#REF!='Actions de maîtrise'!$C37)*(#REF!="X"))=0,"",IF(SUMPRODUCT((#REF!='Actions de maîtrise'!AC$5)*(#REF!='Actions de maîtrise'!$C37)*(#REF!="X"))=1,"X","erreur"))</f>
        <v>#REF!</v>
      </c>
      <c r="AD37" s="140" t="e">
        <f>IF(SUMPRODUCT((#REF!='Actions de maîtrise'!AD$5)*(#REF!='Actions de maîtrise'!$C37)*(#REF!="X"))=0,"",IF(SUMPRODUCT((#REF!='Actions de maîtrise'!AD$5)*(#REF!='Actions de maîtrise'!$C37)*(#REF!="X"))=1,"X","erreur"))</f>
        <v>#REF!</v>
      </c>
      <c r="AE37" s="140" t="e">
        <f>IF(SUMPRODUCT((#REF!='Actions de maîtrise'!AE$5)*(#REF!='Actions de maîtrise'!$C37)*(#REF!="X"))=0,"",IF(SUMPRODUCT((#REF!='Actions de maîtrise'!AE$5)*(#REF!='Actions de maîtrise'!$C37)*(#REF!="X"))=1,"X","erreur"))</f>
        <v>#REF!</v>
      </c>
      <c r="AF37" s="140" t="e">
        <f>IF(SUMPRODUCT((#REF!='Actions de maîtrise'!AF$5)*(#REF!='Actions de maîtrise'!$C37)*(#REF!="X"))=0,"",IF(SUMPRODUCT((#REF!='Actions de maîtrise'!AF$5)*(#REF!='Actions de maîtrise'!$C37)*(#REF!="X"))=1,"X","erreur"))</f>
        <v>#REF!</v>
      </c>
      <c r="AG37" s="140" t="e">
        <f>IF(SUMPRODUCT((#REF!='Actions de maîtrise'!AG$5)*(#REF!='Actions de maîtrise'!$C37)*(#REF!="X"))=0,"",IF(SUMPRODUCT((#REF!='Actions de maîtrise'!AG$5)*(#REF!='Actions de maîtrise'!$C37)*(#REF!="X"))=1,"X","erreur"))</f>
        <v>#REF!</v>
      </c>
    </row>
    <row r="38" spans="2:33" ht="18" customHeight="1">
      <c r="B38" s="161" t="e">
        <f>#REF!&amp;"-AM"&amp;Listes!A34</f>
        <v>#REF!</v>
      </c>
      <c r="C38" s="85" t="str">
        <f>IF(IF(ISERROR(HLOOKUP(B38,#REF!,20,FALSE)),"-",HLOOKUP(B38,#REF!,20,FALSE))="","",IF(ISERROR(HLOOKUP(B38,#REF!,20,FALSE)),"-",HLOOKUP(B38,#REF!,20,FALSE)))</f>
        <v>-</v>
      </c>
      <c r="D38" s="86" t="str">
        <f>IF(IF(ISERROR(HLOOKUP(B38,#REF!,3,FALSE)),"-",HLOOKUP(B38,#REF!,3,FALSE))="","",IF(ISERROR(HLOOKUP(B38,#REF!,3,FALSE)),"-",HLOOKUP(B38,#REF!,3,FALSE)))</f>
        <v>-</v>
      </c>
      <c r="E38" s="157"/>
      <c r="F38" s="86" t="str">
        <f>IF(ISERROR(HLOOKUP($B38,#REF!,4,FALSE)),"-",IF(HLOOKUP($B38,#REF!,4,FALSE)="","",HLOOKUP($B38,#REF!,4,FALSE)))</f>
        <v>-</v>
      </c>
      <c r="G38" s="86" t="str">
        <f>IF(ISERROR(HLOOKUP($B38,#REF!,5,FALSE)),"-",IF(HLOOKUP($B38,#REF!,5,FALSE)="","",HLOOKUP($B38,#REF!,5,FALSE)))</f>
        <v>-</v>
      </c>
      <c r="H38" s="86" t="str">
        <f>IF(ISERROR(HLOOKUP($B38,#REF!,6,FALSE)),"-",IF(HLOOKUP($B38,#REF!,6,FALSE)="","",HLOOKUP($B38,#REF!,6,FALSE)))</f>
        <v>-</v>
      </c>
      <c r="I38" s="86" t="str">
        <f>IF(ISERROR(HLOOKUP($B39,#REF!,7,FALSE)),"-",IF(HLOOKUP($B39,#REF!,7,FALSE)="","",HLOOKUP($B39,#REF!,7,FALSE)))</f>
        <v>-</v>
      </c>
      <c r="J38" s="141" t="str">
        <f>IF(ISERROR(HLOOKUP($B38,#REF!,12,FALSE)),"-",IF(HLOOKUP($B38,#REF!,12,FALSE)="","",HLOOKUP($B38,#REF!,12,FALSE)))</f>
        <v>-</v>
      </c>
      <c r="K38" s="141" t="str">
        <f>IF(ISERROR(HLOOKUP($B38,#REF!,13,FALSE)),"-",IF(HLOOKUP($B38,#REF!,13,FALSE)="","",HLOOKUP($B38,#REF!,13,FALSE)))</f>
        <v>-</v>
      </c>
      <c r="L38" s="171" t="str">
        <f>IF(ISERROR(HLOOKUP($B38,#REF!,9,FALSE)),"-",IF(HLOOKUP($B38,#REF!,9,FALSE)="","",HLOOKUP($B38,#REF!,9,FALSE)))</f>
        <v>-</v>
      </c>
      <c r="M38" s="171" t="str">
        <f>IF(ISERROR(HLOOKUP($B38,#REF!,10,FALSE)),"-",IF(HLOOKUP($B38,#REF!,10,FALSE)="","",HLOOKUP($B38,#REF!,10,FALSE)))</f>
        <v>-</v>
      </c>
      <c r="N38" s="171" t="str">
        <f>IF(ISERROR(HLOOKUP($B38,#REF!,11,FALSE)),"-",IF(HLOOKUP($B38,#REF!,11,FALSE)="","",HLOOKUP($B38,#REF!,11,FALSE)))</f>
        <v>-</v>
      </c>
      <c r="P38" s="140" t="e">
        <f>IF(SUMPRODUCT((#REF!='Actions de maîtrise'!P$5)*(#REF!='Actions de maîtrise'!$C38)*(#REF!="X"))=0,"",IF(SUMPRODUCT((#REF!='Actions de maîtrise'!P$5)*(#REF!='Actions de maîtrise'!$C38)*(#REF!="X"))=1,"X","erreur"))</f>
        <v>#REF!</v>
      </c>
      <c r="Q38" s="140" t="e">
        <f>IF(SUMPRODUCT((#REF!='Actions de maîtrise'!Q$5)*(#REF!='Actions de maîtrise'!$C38)*(#REF!="X"))=0,"",IF(SUMPRODUCT((#REF!='Actions de maîtrise'!Q$5)*(#REF!='Actions de maîtrise'!$C38)*(#REF!="X"))=1,"X","erreur"))</f>
        <v>#REF!</v>
      </c>
      <c r="R38" s="140" t="e">
        <f>IF(SUMPRODUCT((#REF!='Actions de maîtrise'!R$5)*(#REF!='Actions de maîtrise'!$C38)*(#REF!="X"))=0,"",IF(SUMPRODUCT((#REF!='Actions de maîtrise'!R$5)*(#REF!='Actions de maîtrise'!$C38)*(#REF!="X"))=1,"X","erreur"))</f>
        <v>#REF!</v>
      </c>
      <c r="S38" s="140" t="e">
        <f>IF(SUMPRODUCT((#REF!='Actions de maîtrise'!S$5)*(#REF!='Actions de maîtrise'!$C38)*(#REF!="X"))=0,"",IF(SUMPRODUCT((#REF!='Actions de maîtrise'!S$5)*(#REF!='Actions de maîtrise'!$C38)*(#REF!="X"))=1,"X","erreur"))</f>
        <v>#REF!</v>
      </c>
      <c r="T38" s="140" t="e">
        <f>IF(SUMPRODUCT((#REF!='Actions de maîtrise'!T$5)*(#REF!='Actions de maîtrise'!$C38)*(#REF!="X"))=0,"",IF(SUMPRODUCT((#REF!='Actions de maîtrise'!T$5)*(#REF!='Actions de maîtrise'!$C38)*(#REF!="X"))=1,"X","erreur"))</f>
        <v>#REF!</v>
      </c>
      <c r="U38" s="140" t="e">
        <f>IF(SUMPRODUCT((#REF!='Actions de maîtrise'!U$5)*(#REF!='Actions de maîtrise'!$C38)*(#REF!="X"))=0,"",IF(SUMPRODUCT((#REF!='Actions de maîtrise'!U$5)*(#REF!='Actions de maîtrise'!$C38)*(#REF!="X"))=1,"X","erreur"))</f>
        <v>#REF!</v>
      </c>
      <c r="V38" s="140" t="e">
        <f>IF(SUMPRODUCT((#REF!='Actions de maîtrise'!V$5)*(#REF!='Actions de maîtrise'!$C38)*(#REF!="X"))=0,"",IF(SUMPRODUCT((#REF!='Actions de maîtrise'!V$5)*(#REF!='Actions de maîtrise'!$C38)*(#REF!="X"))=1,"X","erreur"))</f>
        <v>#REF!</v>
      </c>
      <c r="W38" s="140" t="e">
        <f>IF(SUMPRODUCT((#REF!='Actions de maîtrise'!W$5)*(#REF!='Actions de maîtrise'!$C38)*(#REF!="X"))=0,"",IF(SUMPRODUCT((#REF!='Actions de maîtrise'!W$5)*(#REF!='Actions de maîtrise'!$C38)*(#REF!="X"))=1,"X","erreur"))</f>
        <v>#REF!</v>
      </c>
      <c r="X38" s="140" t="e">
        <f>IF(SUMPRODUCT((#REF!='Actions de maîtrise'!X$5)*(#REF!='Actions de maîtrise'!$C38)*(#REF!="X"))=0,"",IF(SUMPRODUCT((#REF!='Actions de maîtrise'!X$5)*(#REF!='Actions de maîtrise'!$C38)*(#REF!="X"))=1,"X","erreur"))</f>
        <v>#REF!</v>
      </c>
      <c r="Y38" s="140" t="e">
        <f>IF(SUMPRODUCT((#REF!='Actions de maîtrise'!Y$5)*(#REF!='Actions de maîtrise'!$C38)*(#REF!="X"))=0,"",IF(SUMPRODUCT((#REF!='Actions de maîtrise'!Y$5)*(#REF!='Actions de maîtrise'!$C38)*(#REF!="X"))=1,"X","erreur"))</f>
        <v>#REF!</v>
      </c>
      <c r="Z38" s="140" t="e">
        <f>IF(SUMPRODUCT((#REF!='Actions de maîtrise'!Z$5)*(#REF!='Actions de maîtrise'!$C38)*(#REF!="X"))=0,"",IF(SUMPRODUCT((#REF!='Actions de maîtrise'!Z$5)*(#REF!='Actions de maîtrise'!$C38)*(#REF!="X"))=1,"X","erreur"))</f>
        <v>#REF!</v>
      </c>
      <c r="AA38" s="140" t="e">
        <f>IF(SUMPRODUCT((#REF!='Actions de maîtrise'!AA$5)*(#REF!='Actions de maîtrise'!$C38)*(#REF!="X"))=0,"",IF(SUMPRODUCT((#REF!='Actions de maîtrise'!AA$5)*(#REF!='Actions de maîtrise'!$C38)*(#REF!="X"))=1,"X","erreur"))</f>
        <v>#REF!</v>
      </c>
      <c r="AB38" s="140" t="e">
        <f>IF(SUMPRODUCT((#REF!='Actions de maîtrise'!AB$5)*(#REF!='Actions de maîtrise'!$C38)*(#REF!="X"))=0,"",IF(SUMPRODUCT((#REF!='Actions de maîtrise'!AB$5)*(#REF!='Actions de maîtrise'!$C38)*(#REF!="X"))=1,"X","erreur"))</f>
        <v>#REF!</v>
      </c>
      <c r="AC38" s="140" t="e">
        <f>IF(SUMPRODUCT((#REF!='Actions de maîtrise'!AC$5)*(#REF!='Actions de maîtrise'!$C38)*(#REF!="X"))=0,"",IF(SUMPRODUCT((#REF!='Actions de maîtrise'!AC$5)*(#REF!='Actions de maîtrise'!$C38)*(#REF!="X"))=1,"X","erreur"))</f>
        <v>#REF!</v>
      </c>
      <c r="AD38" s="140" t="e">
        <f>IF(SUMPRODUCT((#REF!='Actions de maîtrise'!AD$5)*(#REF!='Actions de maîtrise'!$C38)*(#REF!="X"))=0,"",IF(SUMPRODUCT((#REF!='Actions de maîtrise'!AD$5)*(#REF!='Actions de maîtrise'!$C38)*(#REF!="X"))=1,"X","erreur"))</f>
        <v>#REF!</v>
      </c>
      <c r="AE38" s="140" t="e">
        <f>IF(SUMPRODUCT((#REF!='Actions de maîtrise'!AE$5)*(#REF!='Actions de maîtrise'!$C38)*(#REF!="X"))=0,"",IF(SUMPRODUCT((#REF!='Actions de maîtrise'!AE$5)*(#REF!='Actions de maîtrise'!$C38)*(#REF!="X"))=1,"X","erreur"))</f>
        <v>#REF!</v>
      </c>
      <c r="AF38" s="140" t="e">
        <f>IF(SUMPRODUCT((#REF!='Actions de maîtrise'!AF$5)*(#REF!='Actions de maîtrise'!$C38)*(#REF!="X"))=0,"",IF(SUMPRODUCT((#REF!='Actions de maîtrise'!AF$5)*(#REF!='Actions de maîtrise'!$C38)*(#REF!="X"))=1,"X","erreur"))</f>
        <v>#REF!</v>
      </c>
      <c r="AG38" s="140" t="e">
        <f>IF(SUMPRODUCT((#REF!='Actions de maîtrise'!AG$5)*(#REF!='Actions de maîtrise'!$C38)*(#REF!="X"))=0,"",IF(SUMPRODUCT((#REF!='Actions de maîtrise'!AG$5)*(#REF!='Actions de maîtrise'!$C38)*(#REF!="X"))=1,"X","erreur"))</f>
        <v>#REF!</v>
      </c>
    </row>
    <row r="39" spans="2:33" ht="18" customHeight="1">
      <c r="B39" s="161" t="e">
        <f>#REF!&amp;"-AM"&amp;Listes!A35</f>
        <v>#REF!</v>
      </c>
      <c r="C39" s="85" t="str">
        <f>IF(IF(ISERROR(HLOOKUP(B39,#REF!,20,FALSE)),"-",HLOOKUP(B39,#REF!,20,FALSE))="","",IF(ISERROR(HLOOKUP(B39,#REF!,20,FALSE)),"-",HLOOKUP(B39,#REF!,20,FALSE)))</f>
        <v>-</v>
      </c>
      <c r="D39" s="86" t="str">
        <f>IF(IF(ISERROR(HLOOKUP(B39,#REF!,3,FALSE)),"-",HLOOKUP(B39,#REF!,3,FALSE))="","",IF(ISERROR(HLOOKUP(B39,#REF!,3,FALSE)),"-",HLOOKUP(B39,#REF!,3,FALSE)))</f>
        <v>-</v>
      </c>
      <c r="E39" s="157"/>
      <c r="F39" s="86" t="str">
        <f>IF(ISERROR(HLOOKUP($B39,#REF!,4,FALSE)),"-",IF(HLOOKUP($B39,#REF!,4,FALSE)="","",HLOOKUP($B39,#REF!,4,FALSE)))</f>
        <v>-</v>
      </c>
      <c r="G39" s="86" t="str">
        <f>IF(ISERROR(HLOOKUP($B39,#REF!,5,FALSE)),"-",IF(HLOOKUP($B39,#REF!,5,FALSE)="","",HLOOKUP($B39,#REF!,5,FALSE)))</f>
        <v>-</v>
      </c>
      <c r="H39" s="86" t="str">
        <f>IF(ISERROR(HLOOKUP($B39,#REF!,6,FALSE)),"-",IF(HLOOKUP($B39,#REF!,6,FALSE)="","",HLOOKUP($B39,#REF!,6,FALSE)))</f>
        <v>-</v>
      </c>
      <c r="I39" s="86" t="str">
        <f>IF(ISERROR(HLOOKUP($B40,#REF!,7,FALSE)),"-",IF(HLOOKUP($B40,#REF!,7,FALSE)="","",HLOOKUP($B40,#REF!,7,FALSE)))</f>
        <v>-</v>
      </c>
      <c r="J39" s="141" t="str">
        <f>IF(ISERROR(HLOOKUP($B39,#REF!,12,FALSE)),"-",IF(HLOOKUP($B39,#REF!,12,FALSE)="","",HLOOKUP($B39,#REF!,12,FALSE)))</f>
        <v>-</v>
      </c>
      <c r="K39" s="141" t="str">
        <f>IF(ISERROR(HLOOKUP($B39,#REF!,13,FALSE)),"-",IF(HLOOKUP($B39,#REF!,13,FALSE)="","",HLOOKUP($B39,#REF!,13,FALSE)))</f>
        <v>-</v>
      </c>
      <c r="L39" s="171" t="str">
        <f>IF(ISERROR(HLOOKUP($B39,#REF!,9,FALSE)),"-",IF(HLOOKUP($B39,#REF!,9,FALSE)="","",HLOOKUP($B39,#REF!,9,FALSE)))</f>
        <v>-</v>
      </c>
      <c r="M39" s="171" t="str">
        <f>IF(ISERROR(HLOOKUP($B39,#REF!,10,FALSE)),"-",IF(HLOOKUP($B39,#REF!,10,FALSE)="","",HLOOKUP($B39,#REF!,10,FALSE)))</f>
        <v>-</v>
      </c>
      <c r="N39" s="171" t="str">
        <f>IF(ISERROR(HLOOKUP($B39,#REF!,11,FALSE)),"-",IF(HLOOKUP($B39,#REF!,11,FALSE)="","",HLOOKUP($B39,#REF!,11,FALSE)))</f>
        <v>-</v>
      </c>
      <c r="P39" s="140" t="e">
        <f>IF(SUMPRODUCT((#REF!='Actions de maîtrise'!P$5)*(#REF!='Actions de maîtrise'!$C39)*(#REF!="X"))=0,"",IF(SUMPRODUCT((#REF!='Actions de maîtrise'!P$5)*(#REF!='Actions de maîtrise'!$C39)*(#REF!="X"))=1,"X","erreur"))</f>
        <v>#REF!</v>
      </c>
      <c r="Q39" s="140" t="e">
        <f>IF(SUMPRODUCT((#REF!='Actions de maîtrise'!Q$5)*(#REF!='Actions de maîtrise'!$C39)*(#REF!="X"))=0,"",IF(SUMPRODUCT((#REF!='Actions de maîtrise'!Q$5)*(#REF!='Actions de maîtrise'!$C39)*(#REF!="X"))=1,"X","erreur"))</f>
        <v>#REF!</v>
      </c>
      <c r="R39" s="140" t="e">
        <f>IF(SUMPRODUCT((#REF!='Actions de maîtrise'!R$5)*(#REF!='Actions de maîtrise'!$C39)*(#REF!="X"))=0,"",IF(SUMPRODUCT((#REF!='Actions de maîtrise'!R$5)*(#REF!='Actions de maîtrise'!$C39)*(#REF!="X"))=1,"X","erreur"))</f>
        <v>#REF!</v>
      </c>
      <c r="S39" s="140" t="e">
        <f>IF(SUMPRODUCT((#REF!='Actions de maîtrise'!S$5)*(#REF!='Actions de maîtrise'!$C39)*(#REF!="X"))=0,"",IF(SUMPRODUCT((#REF!='Actions de maîtrise'!S$5)*(#REF!='Actions de maîtrise'!$C39)*(#REF!="X"))=1,"X","erreur"))</f>
        <v>#REF!</v>
      </c>
      <c r="T39" s="140" t="e">
        <f>IF(SUMPRODUCT((#REF!='Actions de maîtrise'!T$5)*(#REF!='Actions de maîtrise'!$C39)*(#REF!="X"))=0,"",IF(SUMPRODUCT((#REF!='Actions de maîtrise'!T$5)*(#REF!='Actions de maîtrise'!$C39)*(#REF!="X"))=1,"X","erreur"))</f>
        <v>#REF!</v>
      </c>
      <c r="U39" s="140" t="e">
        <f>IF(SUMPRODUCT((#REF!='Actions de maîtrise'!U$5)*(#REF!='Actions de maîtrise'!$C39)*(#REF!="X"))=0,"",IF(SUMPRODUCT((#REF!='Actions de maîtrise'!U$5)*(#REF!='Actions de maîtrise'!$C39)*(#REF!="X"))=1,"X","erreur"))</f>
        <v>#REF!</v>
      </c>
      <c r="V39" s="140" t="e">
        <f>IF(SUMPRODUCT((#REF!='Actions de maîtrise'!V$5)*(#REF!='Actions de maîtrise'!$C39)*(#REF!="X"))=0,"",IF(SUMPRODUCT((#REF!='Actions de maîtrise'!V$5)*(#REF!='Actions de maîtrise'!$C39)*(#REF!="X"))=1,"X","erreur"))</f>
        <v>#REF!</v>
      </c>
      <c r="W39" s="140" t="e">
        <f>IF(SUMPRODUCT((#REF!='Actions de maîtrise'!W$5)*(#REF!='Actions de maîtrise'!$C39)*(#REF!="X"))=0,"",IF(SUMPRODUCT((#REF!='Actions de maîtrise'!W$5)*(#REF!='Actions de maîtrise'!$C39)*(#REF!="X"))=1,"X","erreur"))</f>
        <v>#REF!</v>
      </c>
      <c r="X39" s="140" t="e">
        <f>IF(SUMPRODUCT((#REF!='Actions de maîtrise'!X$5)*(#REF!='Actions de maîtrise'!$C39)*(#REF!="X"))=0,"",IF(SUMPRODUCT((#REF!='Actions de maîtrise'!X$5)*(#REF!='Actions de maîtrise'!$C39)*(#REF!="X"))=1,"X","erreur"))</f>
        <v>#REF!</v>
      </c>
      <c r="Y39" s="140" t="e">
        <f>IF(SUMPRODUCT((#REF!='Actions de maîtrise'!Y$5)*(#REF!='Actions de maîtrise'!$C39)*(#REF!="X"))=0,"",IF(SUMPRODUCT((#REF!='Actions de maîtrise'!Y$5)*(#REF!='Actions de maîtrise'!$C39)*(#REF!="X"))=1,"X","erreur"))</f>
        <v>#REF!</v>
      </c>
      <c r="Z39" s="140" t="e">
        <f>IF(SUMPRODUCT((#REF!='Actions de maîtrise'!Z$5)*(#REF!='Actions de maîtrise'!$C39)*(#REF!="X"))=0,"",IF(SUMPRODUCT((#REF!='Actions de maîtrise'!Z$5)*(#REF!='Actions de maîtrise'!$C39)*(#REF!="X"))=1,"X","erreur"))</f>
        <v>#REF!</v>
      </c>
      <c r="AA39" s="140" t="e">
        <f>IF(SUMPRODUCT((#REF!='Actions de maîtrise'!AA$5)*(#REF!='Actions de maîtrise'!$C39)*(#REF!="X"))=0,"",IF(SUMPRODUCT((#REF!='Actions de maîtrise'!AA$5)*(#REF!='Actions de maîtrise'!$C39)*(#REF!="X"))=1,"X","erreur"))</f>
        <v>#REF!</v>
      </c>
      <c r="AB39" s="140" t="e">
        <f>IF(SUMPRODUCT((#REF!='Actions de maîtrise'!AB$5)*(#REF!='Actions de maîtrise'!$C39)*(#REF!="X"))=0,"",IF(SUMPRODUCT((#REF!='Actions de maîtrise'!AB$5)*(#REF!='Actions de maîtrise'!$C39)*(#REF!="X"))=1,"X","erreur"))</f>
        <v>#REF!</v>
      </c>
      <c r="AC39" s="140" t="e">
        <f>IF(SUMPRODUCT((#REF!='Actions de maîtrise'!AC$5)*(#REF!='Actions de maîtrise'!$C39)*(#REF!="X"))=0,"",IF(SUMPRODUCT((#REF!='Actions de maîtrise'!AC$5)*(#REF!='Actions de maîtrise'!$C39)*(#REF!="X"))=1,"X","erreur"))</f>
        <v>#REF!</v>
      </c>
      <c r="AD39" s="140" t="e">
        <f>IF(SUMPRODUCT((#REF!='Actions de maîtrise'!AD$5)*(#REF!='Actions de maîtrise'!$C39)*(#REF!="X"))=0,"",IF(SUMPRODUCT((#REF!='Actions de maîtrise'!AD$5)*(#REF!='Actions de maîtrise'!$C39)*(#REF!="X"))=1,"X","erreur"))</f>
        <v>#REF!</v>
      </c>
      <c r="AE39" s="140" t="e">
        <f>IF(SUMPRODUCT((#REF!='Actions de maîtrise'!AE$5)*(#REF!='Actions de maîtrise'!$C39)*(#REF!="X"))=0,"",IF(SUMPRODUCT((#REF!='Actions de maîtrise'!AE$5)*(#REF!='Actions de maîtrise'!$C39)*(#REF!="X"))=1,"X","erreur"))</f>
        <v>#REF!</v>
      </c>
      <c r="AF39" s="140" t="e">
        <f>IF(SUMPRODUCT((#REF!='Actions de maîtrise'!AF$5)*(#REF!='Actions de maîtrise'!$C39)*(#REF!="X"))=0,"",IF(SUMPRODUCT((#REF!='Actions de maîtrise'!AF$5)*(#REF!='Actions de maîtrise'!$C39)*(#REF!="X"))=1,"X","erreur"))</f>
        <v>#REF!</v>
      </c>
      <c r="AG39" s="140" t="e">
        <f>IF(SUMPRODUCT((#REF!='Actions de maîtrise'!AG$5)*(#REF!='Actions de maîtrise'!$C39)*(#REF!="X"))=0,"",IF(SUMPRODUCT((#REF!='Actions de maîtrise'!AG$5)*(#REF!='Actions de maîtrise'!$C39)*(#REF!="X"))=1,"X","erreur"))</f>
        <v>#REF!</v>
      </c>
    </row>
    <row r="40" spans="2:33" ht="18" customHeight="1">
      <c r="B40" s="161" t="e">
        <f>#REF!&amp;"-AM"&amp;Listes!A36</f>
        <v>#REF!</v>
      </c>
      <c r="C40" s="85" t="str">
        <f>IF(IF(ISERROR(HLOOKUP(B40,#REF!,20,FALSE)),"-",HLOOKUP(B40,#REF!,20,FALSE))="","",IF(ISERROR(HLOOKUP(B40,#REF!,20,FALSE)),"-",HLOOKUP(B40,#REF!,20,FALSE)))</f>
        <v>-</v>
      </c>
      <c r="D40" s="86" t="str">
        <f>IF(IF(ISERROR(HLOOKUP(B40,#REF!,3,FALSE)),"-",HLOOKUP(B40,#REF!,3,FALSE))="","",IF(ISERROR(HLOOKUP(B40,#REF!,3,FALSE)),"-",HLOOKUP(B40,#REF!,3,FALSE)))</f>
        <v>-</v>
      </c>
      <c r="E40" s="157"/>
      <c r="F40" s="86" t="str">
        <f>IF(ISERROR(HLOOKUP($B40,#REF!,4,FALSE)),"-",IF(HLOOKUP($B40,#REF!,4,FALSE)="","",HLOOKUP($B40,#REF!,4,FALSE)))</f>
        <v>-</v>
      </c>
      <c r="G40" s="86" t="str">
        <f>IF(ISERROR(HLOOKUP($B40,#REF!,5,FALSE)),"-",IF(HLOOKUP($B40,#REF!,5,FALSE)="","",HLOOKUP($B40,#REF!,5,FALSE)))</f>
        <v>-</v>
      </c>
      <c r="H40" s="86" t="str">
        <f>IF(ISERROR(HLOOKUP($B40,#REF!,6,FALSE)),"-",IF(HLOOKUP($B40,#REF!,6,FALSE)="","",HLOOKUP($B40,#REF!,6,FALSE)))</f>
        <v>-</v>
      </c>
      <c r="I40" s="86" t="str">
        <f>IF(ISERROR(HLOOKUP($B41,#REF!,7,FALSE)),"-",IF(HLOOKUP($B41,#REF!,7,FALSE)="","",HLOOKUP($B41,#REF!,7,FALSE)))</f>
        <v>-</v>
      </c>
      <c r="J40" s="141" t="str">
        <f>IF(ISERROR(HLOOKUP($B40,#REF!,12,FALSE)),"-",IF(HLOOKUP($B40,#REF!,12,FALSE)="","",HLOOKUP($B40,#REF!,12,FALSE)))</f>
        <v>-</v>
      </c>
      <c r="K40" s="141" t="str">
        <f>IF(ISERROR(HLOOKUP($B40,#REF!,13,FALSE)),"-",IF(HLOOKUP($B40,#REF!,13,FALSE)="","",HLOOKUP($B40,#REF!,13,FALSE)))</f>
        <v>-</v>
      </c>
      <c r="L40" s="171" t="str">
        <f>IF(ISERROR(HLOOKUP($B40,#REF!,9,FALSE)),"-",IF(HLOOKUP($B40,#REF!,9,FALSE)="","",HLOOKUP($B40,#REF!,9,FALSE)))</f>
        <v>-</v>
      </c>
      <c r="M40" s="171" t="str">
        <f>IF(ISERROR(HLOOKUP($B40,#REF!,10,FALSE)),"-",IF(HLOOKUP($B40,#REF!,10,FALSE)="","",HLOOKUP($B40,#REF!,10,FALSE)))</f>
        <v>-</v>
      </c>
      <c r="N40" s="171" t="str">
        <f>IF(ISERROR(HLOOKUP($B40,#REF!,11,FALSE)),"-",IF(HLOOKUP($B40,#REF!,11,FALSE)="","",HLOOKUP($B40,#REF!,11,FALSE)))</f>
        <v>-</v>
      </c>
      <c r="P40" s="140" t="e">
        <f>IF(SUMPRODUCT((#REF!='Actions de maîtrise'!P$5)*(#REF!='Actions de maîtrise'!$C40)*(#REF!="X"))=0,"",IF(SUMPRODUCT((#REF!='Actions de maîtrise'!P$5)*(#REF!='Actions de maîtrise'!$C40)*(#REF!="X"))=1,"X","erreur"))</f>
        <v>#REF!</v>
      </c>
      <c r="Q40" s="140" t="e">
        <f>IF(SUMPRODUCT((#REF!='Actions de maîtrise'!Q$5)*(#REF!='Actions de maîtrise'!$C40)*(#REF!="X"))=0,"",IF(SUMPRODUCT((#REF!='Actions de maîtrise'!Q$5)*(#REF!='Actions de maîtrise'!$C40)*(#REF!="X"))=1,"X","erreur"))</f>
        <v>#REF!</v>
      </c>
      <c r="R40" s="140" t="e">
        <f>IF(SUMPRODUCT((#REF!='Actions de maîtrise'!R$5)*(#REF!='Actions de maîtrise'!$C40)*(#REF!="X"))=0,"",IF(SUMPRODUCT((#REF!='Actions de maîtrise'!R$5)*(#REF!='Actions de maîtrise'!$C40)*(#REF!="X"))=1,"X","erreur"))</f>
        <v>#REF!</v>
      </c>
      <c r="S40" s="140" t="e">
        <f>IF(SUMPRODUCT((#REF!='Actions de maîtrise'!S$5)*(#REF!='Actions de maîtrise'!$C40)*(#REF!="X"))=0,"",IF(SUMPRODUCT((#REF!='Actions de maîtrise'!S$5)*(#REF!='Actions de maîtrise'!$C40)*(#REF!="X"))=1,"X","erreur"))</f>
        <v>#REF!</v>
      </c>
      <c r="T40" s="140" t="e">
        <f>IF(SUMPRODUCT((#REF!='Actions de maîtrise'!T$5)*(#REF!='Actions de maîtrise'!$C40)*(#REF!="X"))=0,"",IF(SUMPRODUCT((#REF!='Actions de maîtrise'!T$5)*(#REF!='Actions de maîtrise'!$C40)*(#REF!="X"))=1,"X","erreur"))</f>
        <v>#REF!</v>
      </c>
      <c r="U40" s="140" t="e">
        <f>IF(SUMPRODUCT((#REF!='Actions de maîtrise'!U$5)*(#REF!='Actions de maîtrise'!$C40)*(#REF!="X"))=0,"",IF(SUMPRODUCT((#REF!='Actions de maîtrise'!U$5)*(#REF!='Actions de maîtrise'!$C40)*(#REF!="X"))=1,"X","erreur"))</f>
        <v>#REF!</v>
      </c>
      <c r="V40" s="140" t="e">
        <f>IF(SUMPRODUCT((#REF!='Actions de maîtrise'!V$5)*(#REF!='Actions de maîtrise'!$C40)*(#REF!="X"))=0,"",IF(SUMPRODUCT((#REF!='Actions de maîtrise'!V$5)*(#REF!='Actions de maîtrise'!$C40)*(#REF!="X"))=1,"X","erreur"))</f>
        <v>#REF!</v>
      </c>
      <c r="W40" s="140" t="e">
        <f>IF(SUMPRODUCT((#REF!='Actions de maîtrise'!W$5)*(#REF!='Actions de maîtrise'!$C40)*(#REF!="X"))=0,"",IF(SUMPRODUCT((#REF!='Actions de maîtrise'!W$5)*(#REF!='Actions de maîtrise'!$C40)*(#REF!="X"))=1,"X","erreur"))</f>
        <v>#REF!</v>
      </c>
      <c r="X40" s="140" t="e">
        <f>IF(SUMPRODUCT((#REF!='Actions de maîtrise'!X$5)*(#REF!='Actions de maîtrise'!$C40)*(#REF!="X"))=0,"",IF(SUMPRODUCT((#REF!='Actions de maîtrise'!X$5)*(#REF!='Actions de maîtrise'!$C40)*(#REF!="X"))=1,"X","erreur"))</f>
        <v>#REF!</v>
      </c>
      <c r="Y40" s="140" t="e">
        <f>IF(SUMPRODUCT((#REF!='Actions de maîtrise'!Y$5)*(#REF!='Actions de maîtrise'!$C40)*(#REF!="X"))=0,"",IF(SUMPRODUCT((#REF!='Actions de maîtrise'!Y$5)*(#REF!='Actions de maîtrise'!$C40)*(#REF!="X"))=1,"X","erreur"))</f>
        <v>#REF!</v>
      </c>
      <c r="Z40" s="140" t="e">
        <f>IF(SUMPRODUCT((#REF!='Actions de maîtrise'!Z$5)*(#REF!='Actions de maîtrise'!$C40)*(#REF!="X"))=0,"",IF(SUMPRODUCT((#REF!='Actions de maîtrise'!Z$5)*(#REF!='Actions de maîtrise'!$C40)*(#REF!="X"))=1,"X","erreur"))</f>
        <v>#REF!</v>
      </c>
      <c r="AA40" s="140" t="e">
        <f>IF(SUMPRODUCT((#REF!='Actions de maîtrise'!AA$5)*(#REF!='Actions de maîtrise'!$C40)*(#REF!="X"))=0,"",IF(SUMPRODUCT((#REF!='Actions de maîtrise'!AA$5)*(#REF!='Actions de maîtrise'!$C40)*(#REF!="X"))=1,"X","erreur"))</f>
        <v>#REF!</v>
      </c>
      <c r="AB40" s="140" t="e">
        <f>IF(SUMPRODUCT((#REF!='Actions de maîtrise'!AB$5)*(#REF!='Actions de maîtrise'!$C40)*(#REF!="X"))=0,"",IF(SUMPRODUCT((#REF!='Actions de maîtrise'!AB$5)*(#REF!='Actions de maîtrise'!$C40)*(#REF!="X"))=1,"X","erreur"))</f>
        <v>#REF!</v>
      </c>
      <c r="AC40" s="140" t="e">
        <f>IF(SUMPRODUCT((#REF!='Actions de maîtrise'!AC$5)*(#REF!='Actions de maîtrise'!$C40)*(#REF!="X"))=0,"",IF(SUMPRODUCT((#REF!='Actions de maîtrise'!AC$5)*(#REF!='Actions de maîtrise'!$C40)*(#REF!="X"))=1,"X","erreur"))</f>
        <v>#REF!</v>
      </c>
      <c r="AD40" s="140" t="e">
        <f>IF(SUMPRODUCT((#REF!='Actions de maîtrise'!AD$5)*(#REF!='Actions de maîtrise'!$C40)*(#REF!="X"))=0,"",IF(SUMPRODUCT((#REF!='Actions de maîtrise'!AD$5)*(#REF!='Actions de maîtrise'!$C40)*(#REF!="X"))=1,"X","erreur"))</f>
        <v>#REF!</v>
      </c>
      <c r="AE40" s="140" t="e">
        <f>IF(SUMPRODUCT((#REF!='Actions de maîtrise'!AE$5)*(#REF!='Actions de maîtrise'!$C40)*(#REF!="X"))=0,"",IF(SUMPRODUCT((#REF!='Actions de maîtrise'!AE$5)*(#REF!='Actions de maîtrise'!$C40)*(#REF!="X"))=1,"X","erreur"))</f>
        <v>#REF!</v>
      </c>
      <c r="AF40" s="140" t="e">
        <f>IF(SUMPRODUCT((#REF!='Actions de maîtrise'!AF$5)*(#REF!='Actions de maîtrise'!$C40)*(#REF!="X"))=0,"",IF(SUMPRODUCT((#REF!='Actions de maîtrise'!AF$5)*(#REF!='Actions de maîtrise'!$C40)*(#REF!="X"))=1,"X","erreur"))</f>
        <v>#REF!</v>
      </c>
      <c r="AG40" s="140" t="e">
        <f>IF(SUMPRODUCT((#REF!='Actions de maîtrise'!AG$5)*(#REF!='Actions de maîtrise'!$C40)*(#REF!="X"))=0,"",IF(SUMPRODUCT((#REF!='Actions de maîtrise'!AG$5)*(#REF!='Actions de maîtrise'!$C40)*(#REF!="X"))=1,"X","erreur"))</f>
        <v>#REF!</v>
      </c>
    </row>
    <row r="41" spans="2:33" ht="18" customHeight="1">
      <c r="B41" s="161" t="e">
        <f>#REF!&amp;"-AM"&amp;Listes!A37</f>
        <v>#REF!</v>
      </c>
      <c r="C41" s="85" t="str">
        <f>IF(IF(ISERROR(HLOOKUP(B41,#REF!,20,FALSE)),"-",HLOOKUP(B41,#REF!,20,FALSE))="","",IF(ISERROR(HLOOKUP(B41,#REF!,20,FALSE)),"-",HLOOKUP(B41,#REF!,20,FALSE)))</f>
        <v>-</v>
      </c>
      <c r="D41" s="86" t="str">
        <f>IF(IF(ISERROR(HLOOKUP(B41,#REF!,3,FALSE)),"-",HLOOKUP(B41,#REF!,3,FALSE))="","",IF(ISERROR(HLOOKUP(B41,#REF!,3,FALSE)),"-",HLOOKUP(B41,#REF!,3,FALSE)))</f>
        <v>-</v>
      </c>
      <c r="E41" s="157"/>
      <c r="F41" s="86" t="str">
        <f>IF(ISERROR(HLOOKUP($B41,#REF!,4,FALSE)),"-",IF(HLOOKUP($B41,#REF!,4,FALSE)="","",HLOOKUP($B41,#REF!,4,FALSE)))</f>
        <v>-</v>
      </c>
      <c r="G41" s="86" t="str">
        <f>IF(ISERROR(HLOOKUP($B41,#REF!,5,FALSE)),"-",IF(HLOOKUP($B41,#REF!,5,FALSE)="","",HLOOKUP($B41,#REF!,5,FALSE)))</f>
        <v>-</v>
      </c>
      <c r="H41" s="86" t="str">
        <f>IF(ISERROR(HLOOKUP($B41,#REF!,6,FALSE)),"-",IF(HLOOKUP($B41,#REF!,6,FALSE)="","",HLOOKUP($B41,#REF!,6,FALSE)))</f>
        <v>-</v>
      </c>
      <c r="I41" s="86" t="str">
        <f>IF(ISERROR(HLOOKUP($B42,#REF!,7,FALSE)),"-",IF(HLOOKUP($B42,#REF!,7,FALSE)="","",HLOOKUP($B42,#REF!,7,FALSE)))</f>
        <v>-</v>
      </c>
      <c r="J41" s="141" t="str">
        <f>IF(ISERROR(HLOOKUP($B41,#REF!,12,FALSE)),"-",IF(HLOOKUP($B41,#REF!,12,FALSE)="","",HLOOKUP($B41,#REF!,12,FALSE)))</f>
        <v>-</v>
      </c>
      <c r="K41" s="141" t="str">
        <f>IF(ISERROR(HLOOKUP($B41,#REF!,13,FALSE)),"-",IF(HLOOKUP($B41,#REF!,13,FALSE)="","",HLOOKUP($B41,#REF!,13,FALSE)))</f>
        <v>-</v>
      </c>
      <c r="L41" s="171" t="str">
        <f>IF(ISERROR(HLOOKUP($B41,#REF!,9,FALSE)),"-",IF(HLOOKUP($B41,#REF!,9,FALSE)="","",HLOOKUP($B41,#REF!,9,FALSE)))</f>
        <v>-</v>
      </c>
      <c r="M41" s="171" t="str">
        <f>IF(ISERROR(HLOOKUP($B41,#REF!,10,FALSE)),"-",IF(HLOOKUP($B41,#REF!,10,FALSE)="","",HLOOKUP($B41,#REF!,10,FALSE)))</f>
        <v>-</v>
      </c>
      <c r="N41" s="171" t="str">
        <f>IF(ISERROR(HLOOKUP($B41,#REF!,11,FALSE)),"-",IF(HLOOKUP($B41,#REF!,11,FALSE)="","",HLOOKUP($B41,#REF!,11,FALSE)))</f>
        <v>-</v>
      </c>
      <c r="P41" s="140" t="e">
        <f>IF(SUMPRODUCT((#REF!='Actions de maîtrise'!P$5)*(#REF!='Actions de maîtrise'!$C41)*(#REF!="X"))=0,"",IF(SUMPRODUCT((#REF!='Actions de maîtrise'!P$5)*(#REF!='Actions de maîtrise'!$C41)*(#REF!="X"))=1,"X","erreur"))</f>
        <v>#REF!</v>
      </c>
      <c r="Q41" s="140" t="e">
        <f>IF(SUMPRODUCT((#REF!='Actions de maîtrise'!Q$5)*(#REF!='Actions de maîtrise'!$C41)*(#REF!="X"))=0,"",IF(SUMPRODUCT((#REF!='Actions de maîtrise'!Q$5)*(#REF!='Actions de maîtrise'!$C41)*(#REF!="X"))=1,"X","erreur"))</f>
        <v>#REF!</v>
      </c>
      <c r="R41" s="140" t="e">
        <f>IF(SUMPRODUCT((#REF!='Actions de maîtrise'!R$5)*(#REF!='Actions de maîtrise'!$C41)*(#REF!="X"))=0,"",IF(SUMPRODUCT((#REF!='Actions de maîtrise'!R$5)*(#REF!='Actions de maîtrise'!$C41)*(#REF!="X"))=1,"X","erreur"))</f>
        <v>#REF!</v>
      </c>
      <c r="S41" s="140" t="e">
        <f>IF(SUMPRODUCT((#REF!='Actions de maîtrise'!S$5)*(#REF!='Actions de maîtrise'!$C41)*(#REF!="X"))=0,"",IF(SUMPRODUCT((#REF!='Actions de maîtrise'!S$5)*(#REF!='Actions de maîtrise'!$C41)*(#REF!="X"))=1,"X","erreur"))</f>
        <v>#REF!</v>
      </c>
      <c r="T41" s="140" t="e">
        <f>IF(SUMPRODUCT((#REF!='Actions de maîtrise'!T$5)*(#REF!='Actions de maîtrise'!$C41)*(#REF!="X"))=0,"",IF(SUMPRODUCT((#REF!='Actions de maîtrise'!T$5)*(#REF!='Actions de maîtrise'!$C41)*(#REF!="X"))=1,"X","erreur"))</f>
        <v>#REF!</v>
      </c>
      <c r="U41" s="140" t="e">
        <f>IF(SUMPRODUCT((#REF!='Actions de maîtrise'!U$5)*(#REF!='Actions de maîtrise'!$C41)*(#REF!="X"))=0,"",IF(SUMPRODUCT((#REF!='Actions de maîtrise'!U$5)*(#REF!='Actions de maîtrise'!$C41)*(#REF!="X"))=1,"X","erreur"))</f>
        <v>#REF!</v>
      </c>
      <c r="V41" s="140" t="e">
        <f>IF(SUMPRODUCT((#REF!='Actions de maîtrise'!V$5)*(#REF!='Actions de maîtrise'!$C41)*(#REF!="X"))=0,"",IF(SUMPRODUCT((#REF!='Actions de maîtrise'!V$5)*(#REF!='Actions de maîtrise'!$C41)*(#REF!="X"))=1,"X","erreur"))</f>
        <v>#REF!</v>
      </c>
      <c r="W41" s="140" t="e">
        <f>IF(SUMPRODUCT((#REF!='Actions de maîtrise'!W$5)*(#REF!='Actions de maîtrise'!$C41)*(#REF!="X"))=0,"",IF(SUMPRODUCT((#REF!='Actions de maîtrise'!W$5)*(#REF!='Actions de maîtrise'!$C41)*(#REF!="X"))=1,"X","erreur"))</f>
        <v>#REF!</v>
      </c>
      <c r="X41" s="140" t="e">
        <f>IF(SUMPRODUCT((#REF!='Actions de maîtrise'!X$5)*(#REF!='Actions de maîtrise'!$C41)*(#REF!="X"))=0,"",IF(SUMPRODUCT((#REF!='Actions de maîtrise'!X$5)*(#REF!='Actions de maîtrise'!$C41)*(#REF!="X"))=1,"X","erreur"))</f>
        <v>#REF!</v>
      </c>
      <c r="Y41" s="140" t="e">
        <f>IF(SUMPRODUCT((#REF!='Actions de maîtrise'!Y$5)*(#REF!='Actions de maîtrise'!$C41)*(#REF!="X"))=0,"",IF(SUMPRODUCT((#REF!='Actions de maîtrise'!Y$5)*(#REF!='Actions de maîtrise'!$C41)*(#REF!="X"))=1,"X","erreur"))</f>
        <v>#REF!</v>
      </c>
      <c r="Z41" s="140" t="e">
        <f>IF(SUMPRODUCT((#REF!='Actions de maîtrise'!Z$5)*(#REF!='Actions de maîtrise'!$C41)*(#REF!="X"))=0,"",IF(SUMPRODUCT((#REF!='Actions de maîtrise'!Z$5)*(#REF!='Actions de maîtrise'!$C41)*(#REF!="X"))=1,"X","erreur"))</f>
        <v>#REF!</v>
      </c>
      <c r="AA41" s="140" t="e">
        <f>IF(SUMPRODUCT((#REF!='Actions de maîtrise'!AA$5)*(#REF!='Actions de maîtrise'!$C41)*(#REF!="X"))=0,"",IF(SUMPRODUCT((#REF!='Actions de maîtrise'!AA$5)*(#REF!='Actions de maîtrise'!$C41)*(#REF!="X"))=1,"X","erreur"))</f>
        <v>#REF!</v>
      </c>
      <c r="AB41" s="140" t="e">
        <f>IF(SUMPRODUCT((#REF!='Actions de maîtrise'!AB$5)*(#REF!='Actions de maîtrise'!$C41)*(#REF!="X"))=0,"",IF(SUMPRODUCT((#REF!='Actions de maîtrise'!AB$5)*(#REF!='Actions de maîtrise'!$C41)*(#REF!="X"))=1,"X","erreur"))</f>
        <v>#REF!</v>
      </c>
      <c r="AC41" s="140" t="e">
        <f>IF(SUMPRODUCT((#REF!='Actions de maîtrise'!AC$5)*(#REF!='Actions de maîtrise'!$C41)*(#REF!="X"))=0,"",IF(SUMPRODUCT((#REF!='Actions de maîtrise'!AC$5)*(#REF!='Actions de maîtrise'!$C41)*(#REF!="X"))=1,"X","erreur"))</f>
        <v>#REF!</v>
      </c>
      <c r="AD41" s="140" t="e">
        <f>IF(SUMPRODUCT((#REF!='Actions de maîtrise'!AD$5)*(#REF!='Actions de maîtrise'!$C41)*(#REF!="X"))=0,"",IF(SUMPRODUCT((#REF!='Actions de maîtrise'!AD$5)*(#REF!='Actions de maîtrise'!$C41)*(#REF!="X"))=1,"X","erreur"))</f>
        <v>#REF!</v>
      </c>
      <c r="AE41" s="140" t="e">
        <f>IF(SUMPRODUCT((#REF!='Actions de maîtrise'!AE$5)*(#REF!='Actions de maîtrise'!$C41)*(#REF!="X"))=0,"",IF(SUMPRODUCT((#REF!='Actions de maîtrise'!AE$5)*(#REF!='Actions de maîtrise'!$C41)*(#REF!="X"))=1,"X","erreur"))</f>
        <v>#REF!</v>
      </c>
      <c r="AF41" s="140" t="e">
        <f>IF(SUMPRODUCT((#REF!='Actions de maîtrise'!AF$5)*(#REF!='Actions de maîtrise'!$C41)*(#REF!="X"))=0,"",IF(SUMPRODUCT((#REF!='Actions de maîtrise'!AF$5)*(#REF!='Actions de maîtrise'!$C41)*(#REF!="X"))=1,"X","erreur"))</f>
        <v>#REF!</v>
      </c>
      <c r="AG41" s="140" t="e">
        <f>IF(SUMPRODUCT((#REF!='Actions de maîtrise'!AG$5)*(#REF!='Actions de maîtrise'!$C41)*(#REF!="X"))=0,"",IF(SUMPRODUCT((#REF!='Actions de maîtrise'!AG$5)*(#REF!='Actions de maîtrise'!$C41)*(#REF!="X"))=1,"X","erreur"))</f>
        <v>#REF!</v>
      </c>
    </row>
    <row r="42" spans="2:33" ht="18" customHeight="1">
      <c r="B42" s="161" t="e">
        <f>#REF!&amp;"-AM"&amp;Listes!A38</f>
        <v>#REF!</v>
      </c>
      <c r="C42" s="85" t="str">
        <f>IF(IF(ISERROR(HLOOKUP(B42,#REF!,20,FALSE)),"-",HLOOKUP(B42,#REF!,20,FALSE))="","",IF(ISERROR(HLOOKUP(B42,#REF!,20,FALSE)),"-",HLOOKUP(B42,#REF!,20,FALSE)))</f>
        <v>-</v>
      </c>
      <c r="D42" s="86" t="str">
        <f>IF(IF(ISERROR(HLOOKUP(B42,#REF!,3,FALSE)),"-",HLOOKUP(B42,#REF!,3,FALSE))="","",IF(ISERROR(HLOOKUP(B42,#REF!,3,FALSE)),"-",HLOOKUP(B42,#REF!,3,FALSE)))</f>
        <v>-</v>
      </c>
      <c r="E42" s="157"/>
      <c r="F42" s="86" t="str">
        <f>IF(ISERROR(HLOOKUP($B42,#REF!,4,FALSE)),"-",IF(HLOOKUP($B42,#REF!,4,FALSE)="","",HLOOKUP($B42,#REF!,4,FALSE)))</f>
        <v>-</v>
      </c>
      <c r="G42" s="86" t="str">
        <f>IF(ISERROR(HLOOKUP($B42,#REF!,5,FALSE)),"-",IF(HLOOKUP($B42,#REF!,5,FALSE)="","",HLOOKUP($B42,#REF!,5,FALSE)))</f>
        <v>-</v>
      </c>
      <c r="H42" s="86" t="str">
        <f>IF(ISERROR(HLOOKUP($B42,#REF!,6,FALSE)),"-",IF(HLOOKUP($B42,#REF!,6,FALSE)="","",HLOOKUP($B42,#REF!,6,FALSE)))</f>
        <v>-</v>
      </c>
      <c r="I42" s="86" t="str">
        <f>IF(ISERROR(HLOOKUP($B43,#REF!,7,FALSE)),"-",IF(HLOOKUP($B43,#REF!,7,FALSE)="","",HLOOKUP($B43,#REF!,7,FALSE)))</f>
        <v>-</v>
      </c>
      <c r="J42" s="141" t="str">
        <f>IF(ISERROR(HLOOKUP($B42,#REF!,12,FALSE)),"-",IF(HLOOKUP($B42,#REF!,12,FALSE)="","",HLOOKUP($B42,#REF!,12,FALSE)))</f>
        <v>-</v>
      </c>
      <c r="K42" s="141" t="str">
        <f>IF(ISERROR(HLOOKUP($B42,#REF!,13,FALSE)),"-",IF(HLOOKUP($B42,#REF!,13,FALSE)="","",HLOOKUP($B42,#REF!,13,FALSE)))</f>
        <v>-</v>
      </c>
      <c r="L42" s="171" t="str">
        <f>IF(ISERROR(HLOOKUP($B42,#REF!,9,FALSE)),"-",IF(HLOOKUP($B42,#REF!,9,FALSE)="","",HLOOKUP($B42,#REF!,9,FALSE)))</f>
        <v>-</v>
      </c>
      <c r="M42" s="171" t="str">
        <f>IF(ISERROR(HLOOKUP($B42,#REF!,10,FALSE)),"-",IF(HLOOKUP($B42,#REF!,10,FALSE)="","",HLOOKUP($B42,#REF!,10,FALSE)))</f>
        <v>-</v>
      </c>
      <c r="N42" s="171" t="str">
        <f>IF(ISERROR(HLOOKUP($B42,#REF!,11,FALSE)),"-",IF(HLOOKUP($B42,#REF!,11,FALSE)="","",HLOOKUP($B42,#REF!,11,FALSE)))</f>
        <v>-</v>
      </c>
      <c r="P42" s="140" t="e">
        <f>IF(SUMPRODUCT((#REF!='Actions de maîtrise'!P$5)*(#REF!='Actions de maîtrise'!$C42)*(#REF!="X"))=0,"",IF(SUMPRODUCT((#REF!='Actions de maîtrise'!P$5)*(#REF!='Actions de maîtrise'!$C42)*(#REF!="X"))=1,"X","erreur"))</f>
        <v>#REF!</v>
      </c>
      <c r="Q42" s="140" t="e">
        <f>IF(SUMPRODUCT((#REF!='Actions de maîtrise'!Q$5)*(#REF!='Actions de maîtrise'!$C42)*(#REF!="X"))=0,"",IF(SUMPRODUCT((#REF!='Actions de maîtrise'!Q$5)*(#REF!='Actions de maîtrise'!$C42)*(#REF!="X"))=1,"X","erreur"))</f>
        <v>#REF!</v>
      </c>
      <c r="R42" s="140" t="e">
        <f>IF(SUMPRODUCT((#REF!='Actions de maîtrise'!R$5)*(#REF!='Actions de maîtrise'!$C42)*(#REF!="X"))=0,"",IF(SUMPRODUCT((#REF!='Actions de maîtrise'!R$5)*(#REF!='Actions de maîtrise'!$C42)*(#REF!="X"))=1,"X","erreur"))</f>
        <v>#REF!</v>
      </c>
      <c r="S42" s="140" t="e">
        <f>IF(SUMPRODUCT((#REF!='Actions de maîtrise'!S$5)*(#REF!='Actions de maîtrise'!$C42)*(#REF!="X"))=0,"",IF(SUMPRODUCT((#REF!='Actions de maîtrise'!S$5)*(#REF!='Actions de maîtrise'!$C42)*(#REF!="X"))=1,"X","erreur"))</f>
        <v>#REF!</v>
      </c>
      <c r="T42" s="140" t="e">
        <f>IF(SUMPRODUCT((#REF!='Actions de maîtrise'!T$5)*(#REF!='Actions de maîtrise'!$C42)*(#REF!="X"))=0,"",IF(SUMPRODUCT((#REF!='Actions de maîtrise'!T$5)*(#REF!='Actions de maîtrise'!$C42)*(#REF!="X"))=1,"X","erreur"))</f>
        <v>#REF!</v>
      </c>
      <c r="U42" s="140" t="e">
        <f>IF(SUMPRODUCT((#REF!='Actions de maîtrise'!U$5)*(#REF!='Actions de maîtrise'!$C42)*(#REF!="X"))=0,"",IF(SUMPRODUCT((#REF!='Actions de maîtrise'!U$5)*(#REF!='Actions de maîtrise'!$C42)*(#REF!="X"))=1,"X","erreur"))</f>
        <v>#REF!</v>
      </c>
      <c r="V42" s="140" t="e">
        <f>IF(SUMPRODUCT((#REF!='Actions de maîtrise'!V$5)*(#REF!='Actions de maîtrise'!$C42)*(#REF!="X"))=0,"",IF(SUMPRODUCT((#REF!='Actions de maîtrise'!V$5)*(#REF!='Actions de maîtrise'!$C42)*(#REF!="X"))=1,"X","erreur"))</f>
        <v>#REF!</v>
      </c>
      <c r="W42" s="140" t="e">
        <f>IF(SUMPRODUCT((#REF!='Actions de maîtrise'!W$5)*(#REF!='Actions de maîtrise'!$C42)*(#REF!="X"))=0,"",IF(SUMPRODUCT((#REF!='Actions de maîtrise'!W$5)*(#REF!='Actions de maîtrise'!$C42)*(#REF!="X"))=1,"X","erreur"))</f>
        <v>#REF!</v>
      </c>
      <c r="X42" s="140" t="e">
        <f>IF(SUMPRODUCT((#REF!='Actions de maîtrise'!X$5)*(#REF!='Actions de maîtrise'!$C42)*(#REF!="X"))=0,"",IF(SUMPRODUCT((#REF!='Actions de maîtrise'!X$5)*(#REF!='Actions de maîtrise'!$C42)*(#REF!="X"))=1,"X","erreur"))</f>
        <v>#REF!</v>
      </c>
      <c r="Y42" s="140" t="e">
        <f>IF(SUMPRODUCT((#REF!='Actions de maîtrise'!Y$5)*(#REF!='Actions de maîtrise'!$C42)*(#REF!="X"))=0,"",IF(SUMPRODUCT((#REF!='Actions de maîtrise'!Y$5)*(#REF!='Actions de maîtrise'!$C42)*(#REF!="X"))=1,"X","erreur"))</f>
        <v>#REF!</v>
      </c>
      <c r="Z42" s="140" t="e">
        <f>IF(SUMPRODUCT((#REF!='Actions de maîtrise'!Z$5)*(#REF!='Actions de maîtrise'!$C42)*(#REF!="X"))=0,"",IF(SUMPRODUCT((#REF!='Actions de maîtrise'!Z$5)*(#REF!='Actions de maîtrise'!$C42)*(#REF!="X"))=1,"X","erreur"))</f>
        <v>#REF!</v>
      </c>
      <c r="AA42" s="140" t="e">
        <f>IF(SUMPRODUCT((#REF!='Actions de maîtrise'!AA$5)*(#REF!='Actions de maîtrise'!$C42)*(#REF!="X"))=0,"",IF(SUMPRODUCT((#REF!='Actions de maîtrise'!AA$5)*(#REF!='Actions de maîtrise'!$C42)*(#REF!="X"))=1,"X","erreur"))</f>
        <v>#REF!</v>
      </c>
      <c r="AB42" s="140" t="e">
        <f>IF(SUMPRODUCT((#REF!='Actions de maîtrise'!AB$5)*(#REF!='Actions de maîtrise'!$C42)*(#REF!="X"))=0,"",IF(SUMPRODUCT((#REF!='Actions de maîtrise'!AB$5)*(#REF!='Actions de maîtrise'!$C42)*(#REF!="X"))=1,"X","erreur"))</f>
        <v>#REF!</v>
      </c>
      <c r="AC42" s="140" t="e">
        <f>IF(SUMPRODUCT((#REF!='Actions de maîtrise'!AC$5)*(#REF!='Actions de maîtrise'!$C42)*(#REF!="X"))=0,"",IF(SUMPRODUCT((#REF!='Actions de maîtrise'!AC$5)*(#REF!='Actions de maîtrise'!$C42)*(#REF!="X"))=1,"X","erreur"))</f>
        <v>#REF!</v>
      </c>
      <c r="AD42" s="140" t="e">
        <f>IF(SUMPRODUCT((#REF!='Actions de maîtrise'!AD$5)*(#REF!='Actions de maîtrise'!$C42)*(#REF!="X"))=0,"",IF(SUMPRODUCT((#REF!='Actions de maîtrise'!AD$5)*(#REF!='Actions de maîtrise'!$C42)*(#REF!="X"))=1,"X","erreur"))</f>
        <v>#REF!</v>
      </c>
      <c r="AE42" s="140" t="e">
        <f>IF(SUMPRODUCT((#REF!='Actions de maîtrise'!AE$5)*(#REF!='Actions de maîtrise'!$C42)*(#REF!="X"))=0,"",IF(SUMPRODUCT((#REF!='Actions de maîtrise'!AE$5)*(#REF!='Actions de maîtrise'!$C42)*(#REF!="X"))=1,"X","erreur"))</f>
        <v>#REF!</v>
      </c>
      <c r="AF42" s="140" t="e">
        <f>IF(SUMPRODUCT((#REF!='Actions de maîtrise'!AF$5)*(#REF!='Actions de maîtrise'!$C42)*(#REF!="X"))=0,"",IF(SUMPRODUCT((#REF!='Actions de maîtrise'!AF$5)*(#REF!='Actions de maîtrise'!$C42)*(#REF!="X"))=1,"X","erreur"))</f>
        <v>#REF!</v>
      </c>
      <c r="AG42" s="140" t="e">
        <f>IF(SUMPRODUCT((#REF!='Actions de maîtrise'!AG$5)*(#REF!='Actions de maîtrise'!$C42)*(#REF!="X"))=0,"",IF(SUMPRODUCT((#REF!='Actions de maîtrise'!AG$5)*(#REF!='Actions de maîtrise'!$C42)*(#REF!="X"))=1,"X","erreur"))</f>
        <v>#REF!</v>
      </c>
    </row>
    <row r="43" spans="2:33" ht="18.75">
      <c r="B43" s="161" t="e">
        <f>#REF!&amp;"-AM"&amp;Listes!A39</f>
        <v>#REF!</v>
      </c>
      <c r="C43" s="85" t="str">
        <f>IF(IF(ISERROR(HLOOKUP(B43,#REF!,20,FALSE)),"-",HLOOKUP(B43,#REF!,20,FALSE))="","",IF(ISERROR(HLOOKUP(B43,#REF!,20,FALSE)),"-",HLOOKUP(B43,#REF!,20,FALSE)))</f>
        <v>-</v>
      </c>
      <c r="D43" s="86" t="str">
        <f>IF(IF(ISERROR(HLOOKUP(B43,#REF!,3,FALSE)),"-",HLOOKUP(B43,#REF!,3,FALSE))="","",IF(ISERROR(HLOOKUP(B43,#REF!,3,FALSE)),"-",HLOOKUP(B43,#REF!,3,FALSE)))</f>
        <v>-</v>
      </c>
      <c r="E43" s="157"/>
      <c r="F43" s="86" t="str">
        <f>IF(ISERROR(HLOOKUP($B43,#REF!,4,FALSE)),"-",IF(HLOOKUP($B43,#REF!,4,FALSE)="","",HLOOKUP($B43,#REF!,4,FALSE)))</f>
        <v>-</v>
      </c>
      <c r="G43" s="86" t="str">
        <f>IF(ISERROR(HLOOKUP($B43,#REF!,5,FALSE)),"-",IF(HLOOKUP($B43,#REF!,5,FALSE)="","",HLOOKUP($B43,#REF!,5,FALSE)))</f>
        <v>-</v>
      </c>
      <c r="H43" s="86" t="str">
        <f>IF(ISERROR(HLOOKUP($B43,#REF!,6,FALSE)),"-",IF(HLOOKUP($B43,#REF!,6,FALSE)="","",HLOOKUP($B43,#REF!,6,FALSE)))</f>
        <v>-</v>
      </c>
      <c r="I43" s="86" t="str">
        <f>IF(ISERROR(HLOOKUP($B44,#REF!,7,FALSE)),"-",IF(HLOOKUP($B44,#REF!,7,FALSE)="","",HLOOKUP($B44,#REF!,7,FALSE)))</f>
        <v>-</v>
      </c>
      <c r="J43" s="141" t="str">
        <f>IF(ISERROR(HLOOKUP($B43,#REF!,12,FALSE)),"-",IF(HLOOKUP($B43,#REF!,12,FALSE)="","",HLOOKUP($B43,#REF!,12,FALSE)))</f>
        <v>-</v>
      </c>
      <c r="K43" s="141" t="str">
        <f>IF(ISERROR(HLOOKUP($B43,#REF!,13,FALSE)),"-",IF(HLOOKUP($B43,#REF!,13,FALSE)="","",HLOOKUP($B43,#REF!,13,FALSE)))</f>
        <v>-</v>
      </c>
      <c r="L43" s="171" t="str">
        <f>IF(ISERROR(HLOOKUP($B43,#REF!,9,FALSE)),"-",IF(HLOOKUP($B43,#REF!,9,FALSE)="","",HLOOKUP($B43,#REF!,9,FALSE)))</f>
        <v>-</v>
      </c>
      <c r="M43" s="171" t="str">
        <f>IF(ISERROR(HLOOKUP($B43,#REF!,10,FALSE)),"-",IF(HLOOKUP($B43,#REF!,10,FALSE)="","",HLOOKUP($B43,#REF!,10,FALSE)))</f>
        <v>-</v>
      </c>
      <c r="N43" s="171" t="str">
        <f>IF(ISERROR(HLOOKUP($B43,#REF!,11,FALSE)),"-",IF(HLOOKUP($B43,#REF!,11,FALSE)="","",HLOOKUP($B43,#REF!,11,FALSE)))</f>
        <v>-</v>
      </c>
      <c r="P43" s="140" t="e">
        <f>IF(SUMPRODUCT((#REF!='Actions de maîtrise'!P$5)*(#REF!='Actions de maîtrise'!$C43)*(#REF!="X"))=0,"",IF(SUMPRODUCT((#REF!='Actions de maîtrise'!P$5)*(#REF!='Actions de maîtrise'!$C43)*(#REF!="X"))=1,"X","erreur"))</f>
        <v>#REF!</v>
      </c>
      <c r="Q43" s="140" t="e">
        <f>IF(SUMPRODUCT((#REF!='Actions de maîtrise'!Q$5)*(#REF!='Actions de maîtrise'!$C43)*(#REF!="X"))=0,"",IF(SUMPRODUCT((#REF!='Actions de maîtrise'!Q$5)*(#REF!='Actions de maîtrise'!$C43)*(#REF!="X"))=1,"X","erreur"))</f>
        <v>#REF!</v>
      </c>
      <c r="R43" s="140" t="e">
        <f>IF(SUMPRODUCT((#REF!='Actions de maîtrise'!R$5)*(#REF!='Actions de maîtrise'!$C43)*(#REF!="X"))=0,"",IF(SUMPRODUCT((#REF!='Actions de maîtrise'!R$5)*(#REF!='Actions de maîtrise'!$C43)*(#REF!="X"))=1,"X","erreur"))</f>
        <v>#REF!</v>
      </c>
      <c r="S43" s="140" t="e">
        <f>IF(SUMPRODUCT((#REF!='Actions de maîtrise'!S$5)*(#REF!='Actions de maîtrise'!$C43)*(#REF!="X"))=0,"",IF(SUMPRODUCT((#REF!='Actions de maîtrise'!S$5)*(#REF!='Actions de maîtrise'!$C43)*(#REF!="X"))=1,"X","erreur"))</f>
        <v>#REF!</v>
      </c>
      <c r="T43" s="140" t="e">
        <f>IF(SUMPRODUCT((#REF!='Actions de maîtrise'!T$5)*(#REF!='Actions de maîtrise'!$C43)*(#REF!="X"))=0,"",IF(SUMPRODUCT((#REF!='Actions de maîtrise'!T$5)*(#REF!='Actions de maîtrise'!$C43)*(#REF!="X"))=1,"X","erreur"))</f>
        <v>#REF!</v>
      </c>
      <c r="U43" s="140" t="e">
        <f>IF(SUMPRODUCT((#REF!='Actions de maîtrise'!U$5)*(#REF!='Actions de maîtrise'!$C43)*(#REF!="X"))=0,"",IF(SUMPRODUCT((#REF!='Actions de maîtrise'!U$5)*(#REF!='Actions de maîtrise'!$C43)*(#REF!="X"))=1,"X","erreur"))</f>
        <v>#REF!</v>
      </c>
      <c r="V43" s="140" t="e">
        <f>IF(SUMPRODUCT((#REF!='Actions de maîtrise'!V$5)*(#REF!='Actions de maîtrise'!$C43)*(#REF!="X"))=0,"",IF(SUMPRODUCT((#REF!='Actions de maîtrise'!V$5)*(#REF!='Actions de maîtrise'!$C43)*(#REF!="X"))=1,"X","erreur"))</f>
        <v>#REF!</v>
      </c>
      <c r="W43" s="140" t="e">
        <f>IF(SUMPRODUCT((#REF!='Actions de maîtrise'!W$5)*(#REF!='Actions de maîtrise'!$C43)*(#REF!="X"))=0,"",IF(SUMPRODUCT((#REF!='Actions de maîtrise'!W$5)*(#REF!='Actions de maîtrise'!$C43)*(#REF!="X"))=1,"X","erreur"))</f>
        <v>#REF!</v>
      </c>
      <c r="X43" s="140" t="e">
        <f>IF(SUMPRODUCT((#REF!='Actions de maîtrise'!X$5)*(#REF!='Actions de maîtrise'!$C43)*(#REF!="X"))=0,"",IF(SUMPRODUCT((#REF!='Actions de maîtrise'!X$5)*(#REF!='Actions de maîtrise'!$C43)*(#REF!="X"))=1,"X","erreur"))</f>
        <v>#REF!</v>
      </c>
      <c r="Y43" s="140" t="e">
        <f>IF(SUMPRODUCT((#REF!='Actions de maîtrise'!Y$5)*(#REF!='Actions de maîtrise'!$C43)*(#REF!="X"))=0,"",IF(SUMPRODUCT((#REF!='Actions de maîtrise'!Y$5)*(#REF!='Actions de maîtrise'!$C43)*(#REF!="X"))=1,"X","erreur"))</f>
        <v>#REF!</v>
      </c>
      <c r="Z43" s="140" t="e">
        <f>IF(SUMPRODUCT((#REF!='Actions de maîtrise'!Z$5)*(#REF!='Actions de maîtrise'!$C43)*(#REF!="X"))=0,"",IF(SUMPRODUCT((#REF!='Actions de maîtrise'!Z$5)*(#REF!='Actions de maîtrise'!$C43)*(#REF!="X"))=1,"X","erreur"))</f>
        <v>#REF!</v>
      </c>
      <c r="AA43" s="140" t="e">
        <f>IF(SUMPRODUCT((#REF!='Actions de maîtrise'!AA$5)*(#REF!='Actions de maîtrise'!$C43)*(#REF!="X"))=0,"",IF(SUMPRODUCT((#REF!='Actions de maîtrise'!AA$5)*(#REF!='Actions de maîtrise'!$C43)*(#REF!="X"))=1,"X","erreur"))</f>
        <v>#REF!</v>
      </c>
      <c r="AB43" s="140" t="e">
        <f>IF(SUMPRODUCT((#REF!='Actions de maîtrise'!AB$5)*(#REF!='Actions de maîtrise'!$C43)*(#REF!="X"))=0,"",IF(SUMPRODUCT((#REF!='Actions de maîtrise'!AB$5)*(#REF!='Actions de maîtrise'!$C43)*(#REF!="X"))=1,"X","erreur"))</f>
        <v>#REF!</v>
      </c>
      <c r="AC43" s="140" t="e">
        <f>IF(SUMPRODUCT((#REF!='Actions de maîtrise'!AC$5)*(#REF!='Actions de maîtrise'!$C43)*(#REF!="X"))=0,"",IF(SUMPRODUCT((#REF!='Actions de maîtrise'!AC$5)*(#REF!='Actions de maîtrise'!$C43)*(#REF!="X"))=1,"X","erreur"))</f>
        <v>#REF!</v>
      </c>
      <c r="AD43" s="140" t="e">
        <f>IF(SUMPRODUCT((#REF!='Actions de maîtrise'!AD$5)*(#REF!='Actions de maîtrise'!$C43)*(#REF!="X"))=0,"",IF(SUMPRODUCT((#REF!='Actions de maîtrise'!AD$5)*(#REF!='Actions de maîtrise'!$C43)*(#REF!="X"))=1,"X","erreur"))</f>
        <v>#REF!</v>
      </c>
      <c r="AE43" s="140" t="e">
        <f>IF(SUMPRODUCT((#REF!='Actions de maîtrise'!AE$5)*(#REF!='Actions de maîtrise'!$C43)*(#REF!="X"))=0,"",IF(SUMPRODUCT((#REF!='Actions de maîtrise'!AE$5)*(#REF!='Actions de maîtrise'!$C43)*(#REF!="X"))=1,"X","erreur"))</f>
        <v>#REF!</v>
      </c>
      <c r="AF43" s="140" t="e">
        <f>IF(SUMPRODUCT((#REF!='Actions de maîtrise'!AF$5)*(#REF!='Actions de maîtrise'!$C43)*(#REF!="X"))=0,"",IF(SUMPRODUCT((#REF!='Actions de maîtrise'!AF$5)*(#REF!='Actions de maîtrise'!$C43)*(#REF!="X"))=1,"X","erreur"))</f>
        <v>#REF!</v>
      </c>
      <c r="AG43" s="140" t="e">
        <f>IF(SUMPRODUCT((#REF!='Actions de maîtrise'!AG$5)*(#REF!='Actions de maîtrise'!$C43)*(#REF!="X"))=0,"",IF(SUMPRODUCT((#REF!='Actions de maîtrise'!AG$5)*(#REF!='Actions de maîtrise'!$C43)*(#REF!="X"))=1,"X","erreur"))</f>
        <v>#REF!</v>
      </c>
    </row>
    <row r="44" spans="2:33" ht="18.75">
      <c r="B44" s="161" t="e">
        <f>#REF!&amp;"-AM"&amp;Listes!A40</f>
        <v>#REF!</v>
      </c>
      <c r="C44" s="85" t="str">
        <f>IF(IF(ISERROR(HLOOKUP(B44,#REF!,20,FALSE)),"-",HLOOKUP(B44,#REF!,20,FALSE))="","",IF(ISERROR(HLOOKUP(B44,#REF!,20,FALSE)),"-",HLOOKUP(B44,#REF!,20,FALSE)))</f>
        <v>-</v>
      </c>
      <c r="D44" s="86" t="str">
        <f>IF(IF(ISERROR(HLOOKUP(B44,#REF!,3,FALSE)),"-",HLOOKUP(B44,#REF!,3,FALSE))="","",IF(ISERROR(HLOOKUP(B44,#REF!,3,FALSE)),"-",HLOOKUP(B44,#REF!,3,FALSE)))</f>
        <v>-</v>
      </c>
      <c r="E44" s="157"/>
      <c r="F44" s="86" t="str">
        <f>IF(ISERROR(HLOOKUP($B44,#REF!,4,FALSE)),"-",IF(HLOOKUP($B44,#REF!,4,FALSE)="","",HLOOKUP($B44,#REF!,4,FALSE)))</f>
        <v>-</v>
      </c>
      <c r="G44" s="86" t="str">
        <f>IF(ISERROR(HLOOKUP($B44,#REF!,5,FALSE)),"-",IF(HLOOKUP($B44,#REF!,5,FALSE)="","",HLOOKUP($B44,#REF!,5,FALSE)))</f>
        <v>-</v>
      </c>
      <c r="H44" s="86" t="str">
        <f>IF(ISERROR(HLOOKUP($B44,#REF!,6,FALSE)),"-",IF(HLOOKUP($B44,#REF!,6,FALSE)="","",HLOOKUP($B44,#REF!,6,FALSE)))</f>
        <v>-</v>
      </c>
      <c r="I44" s="86" t="str">
        <f>IF(ISERROR(HLOOKUP($B45,#REF!,7,FALSE)),"-",IF(HLOOKUP($B45,#REF!,7,FALSE)="","",HLOOKUP($B45,#REF!,7,FALSE)))</f>
        <v>-</v>
      </c>
      <c r="J44" s="141" t="str">
        <f>IF(ISERROR(HLOOKUP($B44,#REF!,12,FALSE)),"-",IF(HLOOKUP($B44,#REF!,12,FALSE)="","",HLOOKUP($B44,#REF!,12,FALSE)))</f>
        <v>-</v>
      </c>
      <c r="K44" s="141" t="str">
        <f>IF(ISERROR(HLOOKUP($B44,#REF!,13,FALSE)),"-",IF(HLOOKUP($B44,#REF!,13,FALSE)="","",HLOOKUP($B44,#REF!,13,FALSE)))</f>
        <v>-</v>
      </c>
      <c r="L44" s="171" t="str">
        <f>IF(ISERROR(HLOOKUP($B44,#REF!,9,FALSE)),"-",IF(HLOOKUP($B44,#REF!,9,FALSE)="","",HLOOKUP($B44,#REF!,9,FALSE)))</f>
        <v>-</v>
      </c>
      <c r="M44" s="171" t="str">
        <f>IF(ISERROR(HLOOKUP($B44,#REF!,10,FALSE)),"-",IF(HLOOKUP($B44,#REF!,10,FALSE)="","",HLOOKUP($B44,#REF!,10,FALSE)))</f>
        <v>-</v>
      </c>
      <c r="N44" s="171" t="str">
        <f>IF(ISERROR(HLOOKUP($B44,#REF!,11,FALSE)),"-",IF(HLOOKUP($B44,#REF!,11,FALSE)="","",HLOOKUP($B44,#REF!,11,FALSE)))</f>
        <v>-</v>
      </c>
      <c r="P44" s="140" t="e">
        <f>IF(SUMPRODUCT((#REF!='Actions de maîtrise'!P$5)*(#REF!='Actions de maîtrise'!$C44)*(#REF!="X"))=0,"",IF(SUMPRODUCT((#REF!='Actions de maîtrise'!P$5)*(#REF!='Actions de maîtrise'!$C44)*(#REF!="X"))=1,"X","erreur"))</f>
        <v>#REF!</v>
      </c>
      <c r="Q44" s="140" t="e">
        <f>IF(SUMPRODUCT((#REF!='Actions de maîtrise'!Q$5)*(#REF!='Actions de maîtrise'!$C44)*(#REF!="X"))=0,"",IF(SUMPRODUCT((#REF!='Actions de maîtrise'!Q$5)*(#REF!='Actions de maîtrise'!$C44)*(#REF!="X"))=1,"X","erreur"))</f>
        <v>#REF!</v>
      </c>
      <c r="R44" s="140" t="e">
        <f>IF(SUMPRODUCT((#REF!='Actions de maîtrise'!R$5)*(#REF!='Actions de maîtrise'!$C44)*(#REF!="X"))=0,"",IF(SUMPRODUCT((#REF!='Actions de maîtrise'!R$5)*(#REF!='Actions de maîtrise'!$C44)*(#REF!="X"))=1,"X","erreur"))</f>
        <v>#REF!</v>
      </c>
      <c r="S44" s="140" t="e">
        <f>IF(SUMPRODUCT((#REF!='Actions de maîtrise'!S$5)*(#REF!='Actions de maîtrise'!$C44)*(#REF!="X"))=0,"",IF(SUMPRODUCT((#REF!='Actions de maîtrise'!S$5)*(#REF!='Actions de maîtrise'!$C44)*(#REF!="X"))=1,"X","erreur"))</f>
        <v>#REF!</v>
      </c>
      <c r="T44" s="140" t="e">
        <f>IF(SUMPRODUCT((#REF!='Actions de maîtrise'!T$5)*(#REF!='Actions de maîtrise'!$C44)*(#REF!="X"))=0,"",IF(SUMPRODUCT((#REF!='Actions de maîtrise'!T$5)*(#REF!='Actions de maîtrise'!$C44)*(#REF!="X"))=1,"X","erreur"))</f>
        <v>#REF!</v>
      </c>
      <c r="U44" s="140" t="e">
        <f>IF(SUMPRODUCT((#REF!='Actions de maîtrise'!U$5)*(#REF!='Actions de maîtrise'!$C44)*(#REF!="X"))=0,"",IF(SUMPRODUCT((#REF!='Actions de maîtrise'!U$5)*(#REF!='Actions de maîtrise'!$C44)*(#REF!="X"))=1,"X","erreur"))</f>
        <v>#REF!</v>
      </c>
      <c r="V44" s="140" t="e">
        <f>IF(SUMPRODUCT((#REF!='Actions de maîtrise'!V$5)*(#REF!='Actions de maîtrise'!$C44)*(#REF!="X"))=0,"",IF(SUMPRODUCT((#REF!='Actions de maîtrise'!V$5)*(#REF!='Actions de maîtrise'!$C44)*(#REF!="X"))=1,"X","erreur"))</f>
        <v>#REF!</v>
      </c>
      <c r="W44" s="140" t="e">
        <f>IF(SUMPRODUCT((#REF!='Actions de maîtrise'!W$5)*(#REF!='Actions de maîtrise'!$C44)*(#REF!="X"))=0,"",IF(SUMPRODUCT((#REF!='Actions de maîtrise'!W$5)*(#REF!='Actions de maîtrise'!$C44)*(#REF!="X"))=1,"X","erreur"))</f>
        <v>#REF!</v>
      </c>
      <c r="X44" s="140" t="e">
        <f>IF(SUMPRODUCT((#REF!='Actions de maîtrise'!X$5)*(#REF!='Actions de maîtrise'!$C44)*(#REF!="X"))=0,"",IF(SUMPRODUCT((#REF!='Actions de maîtrise'!X$5)*(#REF!='Actions de maîtrise'!$C44)*(#REF!="X"))=1,"X","erreur"))</f>
        <v>#REF!</v>
      </c>
      <c r="Y44" s="140" t="e">
        <f>IF(SUMPRODUCT((#REF!='Actions de maîtrise'!Y$5)*(#REF!='Actions de maîtrise'!$C44)*(#REF!="X"))=0,"",IF(SUMPRODUCT((#REF!='Actions de maîtrise'!Y$5)*(#REF!='Actions de maîtrise'!$C44)*(#REF!="X"))=1,"X","erreur"))</f>
        <v>#REF!</v>
      </c>
      <c r="Z44" s="140" t="e">
        <f>IF(SUMPRODUCT((#REF!='Actions de maîtrise'!Z$5)*(#REF!='Actions de maîtrise'!$C44)*(#REF!="X"))=0,"",IF(SUMPRODUCT((#REF!='Actions de maîtrise'!Z$5)*(#REF!='Actions de maîtrise'!$C44)*(#REF!="X"))=1,"X","erreur"))</f>
        <v>#REF!</v>
      </c>
      <c r="AA44" s="140" t="e">
        <f>IF(SUMPRODUCT((#REF!='Actions de maîtrise'!AA$5)*(#REF!='Actions de maîtrise'!$C44)*(#REF!="X"))=0,"",IF(SUMPRODUCT((#REF!='Actions de maîtrise'!AA$5)*(#REF!='Actions de maîtrise'!$C44)*(#REF!="X"))=1,"X","erreur"))</f>
        <v>#REF!</v>
      </c>
      <c r="AB44" s="140" t="e">
        <f>IF(SUMPRODUCT((#REF!='Actions de maîtrise'!AB$5)*(#REF!='Actions de maîtrise'!$C44)*(#REF!="X"))=0,"",IF(SUMPRODUCT((#REF!='Actions de maîtrise'!AB$5)*(#REF!='Actions de maîtrise'!$C44)*(#REF!="X"))=1,"X","erreur"))</f>
        <v>#REF!</v>
      </c>
      <c r="AC44" s="140" t="e">
        <f>IF(SUMPRODUCT((#REF!='Actions de maîtrise'!AC$5)*(#REF!='Actions de maîtrise'!$C44)*(#REF!="X"))=0,"",IF(SUMPRODUCT((#REF!='Actions de maîtrise'!AC$5)*(#REF!='Actions de maîtrise'!$C44)*(#REF!="X"))=1,"X","erreur"))</f>
        <v>#REF!</v>
      </c>
      <c r="AD44" s="140" t="e">
        <f>IF(SUMPRODUCT((#REF!='Actions de maîtrise'!AD$5)*(#REF!='Actions de maîtrise'!$C44)*(#REF!="X"))=0,"",IF(SUMPRODUCT((#REF!='Actions de maîtrise'!AD$5)*(#REF!='Actions de maîtrise'!$C44)*(#REF!="X"))=1,"X","erreur"))</f>
        <v>#REF!</v>
      </c>
      <c r="AE44" s="140" t="e">
        <f>IF(SUMPRODUCT((#REF!='Actions de maîtrise'!AE$5)*(#REF!='Actions de maîtrise'!$C44)*(#REF!="X"))=0,"",IF(SUMPRODUCT((#REF!='Actions de maîtrise'!AE$5)*(#REF!='Actions de maîtrise'!$C44)*(#REF!="X"))=1,"X","erreur"))</f>
        <v>#REF!</v>
      </c>
      <c r="AF44" s="140" t="e">
        <f>IF(SUMPRODUCT((#REF!='Actions de maîtrise'!AF$5)*(#REF!='Actions de maîtrise'!$C44)*(#REF!="X"))=0,"",IF(SUMPRODUCT((#REF!='Actions de maîtrise'!AF$5)*(#REF!='Actions de maîtrise'!$C44)*(#REF!="X"))=1,"X","erreur"))</f>
        <v>#REF!</v>
      </c>
      <c r="AG44" s="140" t="e">
        <f>IF(SUMPRODUCT((#REF!='Actions de maîtrise'!AG$5)*(#REF!='Actions de maîtrise'!$C44)*(#REF!="X"))=0,"",IF(SUMPRODUCT((#REF!='Actions de maîtrise'!AG$5)*(#REF!='Actions de maîtrise'!$C44)*(#REF!="X"))=1,"X","erreur"))</f>
        <v>#REF!</v>
      </c>
    </row>
    <row r="45" spans="2:33" ht="18.75">
      <c r="B45" s="161" t="e">
        <f>#REF!&amp;"-AM"&amp;Listes!A41</f>
        <v>#REF!</v>
      </c>
      <c r="C45" s="85" t="str">
        <f>IF(IF(ISERROR(HLOOKUP(B45,#REF!,20,FALSE)),"-",HLOOKUP(B45,#REF!,20,FALSE))="","",IF(ISERROR(HLOOKUP(B45,#REF!,20,FALSE)),"-",HLOOKUP(B45,#REF!,20,FALSE)))</f>
        <v>-</v>
      </c>
      <c r="D45" s="86" t="str">
        <f>IF(IF(ISERROR(HLOOKUP(B45,#REF!,3,FALSE)),"-",HLOOKUP(B45,#REF!,3,FALSE))="","",IF(ISERROR(HLOOKUP(B45,#REF!,3,FALSE)),"-",HLOOKUP(B45,#REF!,3,FALSE)))</f>
        <v>-</v>
      </c>
      <c r="E45" s="157"/>
      <c r="F45" s="86" t="str">
        <f>IF(ISERROR(HLOOKUP($B45,#REF!,4,FALSE)),"-",IF(HLOOKUP($B45,#REF!,4,FALSE)="","",HLOOKUP($B45,#REF!,4,FALSE)))</f>
        <v>-</v>
      </c>
      <c r="G45" s="86" t="str">
        <f>IF(ISERROR(HLOOKUP($B45,#REF!,5,FALSE)),"-",IF(HLOOKUP($B45,#REF!,5,FALSE)="","",HLOOKUP($B45,#REF!,5,FALSE)))</f>
        <v>-</v>
      </c>
      <c r="H45" s="86" t="str">
        <f>IF(ISERROR(HLOOKUP($B45,#REF!,6,FALSE)),"-",IF(HLOOKUP($B45,#REF!,6,FALSE)="","",HLOOKUP($B45,#REF!,6,FALSE)))</f>
        <v>-</v>
      </c>
      <c r="I45" s="86" t="str">
        <f>IF(ISERROR(HLOOKUP($B46,#REF!,7,FALSE)),"-",IF(HLOOKUP($B46,#REF!,7,FALSE)="","",HLOOKUP($B46,#REF!,7,FALSE)))</f>
        <v>-</v>
      </c>
      <c r="J45" s="141" t="str">
        <f>IF(ISERROR(HLOOKUP($B45,#REF!,12,FALSE)),"-",IF(HLOOKUP($B45,#REF!,12,FALSE)="","",HLOOKUP($B45,#REF!,12,FALSE)))</f>
        <v>-</v>
      </c>
      <c r="K45" s="141" t="str">
        <f>IF(ISERROR(HLOOKUP($B45,#REF!,13,FALSE)),"-",IF(HLOOKUP($B45,#REF!,13,FALSE)="","",HLOOKUP($B45,#REF!,13,FALSE)))</f>
        <v>-</v>
      </c>
      <c r="L45" s="171" t="str">
        <f>IF(ISERROR(HLOOKUP($B45,#REF!,9,FALSE)),"-",IF(HLOOKUP($B45,#REF!,9,FALSE)="","",HLOOKUP($B45,#REF!,9,FALSE)))</f>
        <v>-</v>
      </c>
      <c r="M45" s="171" t="str">
        <f>IF(ISERROR(HLOOKUP($B45,#REF!,10,FALSE)),"-",IF(HLOOKUP($B45,#REF!,10,FALSE)="","",HLOOKUP($B45,#REF!,10,FALSE)))</f>
        <v>-</v>
      </c>
      <c r="N45" s="171" t="str">
        <f>IF(ISERROR(HLOOKUP($B45,#REF!,11,FALSE)),"-",IF(HLOOKUP($B45,#REF!,11,FALSE)="","",HLOOKUP($B45,#REF!,11,FALSE)))</f>
        <v>-</v>
      </c>
      <c r="P45" s="140" t="e">
        <f>IF(SUMPRODUCT((#REF!='Actions de maîtrise'!P$5)*(#REF!='Actions de maîtrise'!$C45)*(#REF!="X"))=0,"",IF(SUMPRODUCT((#REF!='Actions de maîtrise'!P$5)*(#REF!='Actions de maîtrise'!$C45)*(#REF!="X"))=1,"X","erreur"))</f>
        <v>#REF!</v>
      </c>
      <c r="Q45" s="140" t="e">
        <f>IF(SUMPRODUCT((#REF!='Actions de maîtrise'!Q$5)*(#REF!='Actions de maîtrise'!$C45)*(#REF!="X"))=0,"",IF(SUMPRODUCT((#REF!='Actions de maîtrise'!Q$5)*(#REF!='Actions de maîtrise'!$C45)*(#REF!="X"))=1,"X","erreur"))</f>
        <v>#REF!</v>
      </c>
      <c r="R45" s="140" t="e">
        <f>IF(SUMPRODUCT((#REF!='Actions de maîtrise'!R$5)*(#REF!='Actions de maîtrise'!$C45)*(#REF!="X"))=0,"",IF(SUMPRODUCT((#REF!='Actions de maîtrise'!R$5)*(#REF!='Actions de maîtrise'!$C45)*(#REF!="X"))=1,"X","erreur"))</f>
        <v>#REF!</v>
      </c>
      <c r="S45" s="140" t="e">
        <f>IF(SUMPRODUCT((#REF!='Actions de maîtrise'!S$5)*(#REF!='Actions de maîtrise'!$C45)*(#REF!="X"))=0,"",IF(SUMPRODUCT((#REF!='Actions de maîtrise'!S$5)*(#REF!='Actions de maîtrise'!$C45)*(#REF!="X"))=1,"X","erreur"))</f>
        <v>#REF!</v>
      </c>
      <c r="T45" s="140" t="e">
        <f>IF(SUMPRODUCT((#REF!='Actions de maîtrise'!T$5)*(#REF!='Actions de maîtrise'!$C45)*(#REF!="X"))=0,"",IF(SUMPRODUCT((#REF!='Actions de maîtrise'!T$5)*(#REF!='Actions de maîtrise'!$C45)*(#REF!="X"))=1,"X","erreur"))</f>
        <v>#REF!</v>
      </c>
      <c r="U45" s="140" t="e">
        <f>IF(SUMPRODUCT((#REF!='Actions de maîtrise'!U$5)*(#REF!='Actions de maîtrise'!$C45)*(#REF!="X"))=0,"",IF(SUMPRODUCT((#REF!='Actions de maîtrise'!U$5)*(#REF!='Actions de maîtrise'!$C45)*(#REF!="X"))=1,"X","erreur"))</f>
        <v>#REF!</v>
      </c>
      <c r="V45" s="140" t="e">
        <f>IF(SUMPRODUCT((#REF!='Actions de maîtrise'!V$5)*(#REF!='Actions de maîtrise'!$C45)*(#REF!="X"))=0,"",IF(SUMPRODUCT((#REF!='Actions de maîtrise'!V$5)*(#REF!='Actions de maîtrise'!$C45)*(#REF!="X"))=1,"X","erreur"))</f>
        <v>#REF!</v>
      </c>
      <c r="W45" s="140" t="e">
        <f>IF(SUMPRODUCT((#REF!='Actions de maîtrise'!W$5)*(#REF!='Actions de maîtrise'!$C45)*(#REF!="X"))=0,"",IF(SUMPRODUCT((#REF!='Actions de maîtrise'!W$5)*(#REF!='Actions de maîtrise'!$C45)*(#REF!="X"))=1,"X","erreur"))</f>
        <v>#REF!</v>
      </c>
      <c r="X45" s="140" t="e">
        <f>IF(SUMPRODUCT((#REF!='Actions de maîtrise'!X$5)*(#REF!='Actions de maîtrise'!$C45)*(#REF!="X"))=0,"",IF(SUMPRODUCT((#REF!='Actions de maîtrise'!X$5)*(#REF!='Actions de maîtrise'!$C45)*(#REF!="X"))=1,"X","erreur"))</f>
        <v>#REF!</v>
      </c>
      <c r="Y45" s="140" t="e">
        <f>IF(SUMPRODUCT((#REF!='Actions de maîtrise'!Y$5)*(#REF!='Actions de maîtrise'!$C45)*(#REF!="X"))=0,"",IF(SUMPRODUCT((#REF!='Actions de maîtrise'!Y$5)*(#REF!='Actions de maîtrise'!$C45)*(#REF!="X"))=1,"X","erreur"))</f>
        <v>#REF!</v>
      </c>
      <c r="Z45" s="140" t="e">
        <f>IF(SUMPRODUCT((#REF!='Actions de maîtrise'!Z$5)*(#REF!='Actions de maîtrise'!$C45)*(#REF!="X"))=0,"",IF(SUMPRODUCT((#REF!='Actions de maîtrise'!Z$5)*(#REF!='Actions de maîtrise'!$C45)*(#REF!="X"))=1,"X","erreur"))</f>
        <v>#REF!</v>
      </c>
      <c r="AA45" s="140" t="e">
        <f>IF(SUMPRODUCT((#REF!='Actions de maîtrise'!AA$5)*(#REF!='Actions de maîtrise'!$C45)*(#REF!="X"))=0,"",IF(SUMPRODUCT((#REF!='Actions de maîtrise'!AA$5)*(#REF!='Actions de maîtrise'!$C45)*(#REF!="X"))=1,"X","erreur"))</f>
        <v>#REF!</v>
      </c>
      <c r="AB45" s="140" t="e">
        <f>IF(SUMPRODUCT((#REF!='Actions de maîtrise'!AB$5)*(#REF!='Actions de maîtrise'!$C45)*(#REF!="X"))=0,"",IF(SUMPRODUCT((#REF!='Actions de maîtrise'!AB$5)*(#REF!='Actions de maîtrise'!$C45)*(#REF!="X"))=1,"X","erreur"))</f>
        <v>#REF!</v>
      </c>
      <c r="AC45" s="140" t="e">
        <f>IF(SUMPRODUCT((#REF!='Actions de maîtrise'!AC$5)*(#REF!='Actions de maîtrise'!$C45)*(#REF!="X"))=0,"",IF(SUMPRODUCT((#REF!='Actions de maîtrise'!AC$5)*(#REF!='Actions de maîtrise'!$C45)*(#REF!="X"))=1,"X","erreur"))</f>
        <v>#REF!</v>
      </c>
      <c r="AD45" s="140" t="e">
        <f>IF(SUMPRODUCT((#REF!='Actions de maîtrise'!AD$5)*(#REF!='Actions de maîtrise'!$C45)*(#REF!="X"))=0,"",IF(SUMPRODUCT((#REF!='Actions de maîtrise'!AD$5)*(#REF!='Actions de maîtrise'!$C45)*(#REF!="X"))=1,"X","erreur"))</f>
        <v>#REF!</v>
      </c>
      <c r="AE45" s="140" t="e">
        <f>IF(SUMPRODUCT((#REF!='Actions de maîtrise'!AE$5)*(#REF!='Actions de maîtrise'!$C45)*(#REF!="X"))=0,"",IF(SUMPRODUCT((#REF!='Actions de maîtrise'!AE$5)*(#REF!='Actions de maîtrise'!$C45)*(#REF!="X"))=1,"X","erreur"))</f>
        <v>#REF!</v>
      </c>
      <c r="AF45" s="140" t="e">
        <f>IF(SUMPRODUCT((#REF!='Actions de maîtrise'!AF$5)*(#REF!='Actions de maîtrise'!$C45)*(#REF!="X"))=0,"",IF(SUMPRODUCT((#REF!='Actions de maîtrise'!AF$5)*(#REF!='Actions de maîtrise'!$C45)*(#REF!="X"))=1,"X","erreur"))</f>
        <v>#REF!</v>
      </c>
      <c r="AG45" s="140" t="e">
        <f>IF(SUMPRODUCT((#REF!='Actions de maîtrise'!AG$5)*(#REF!='Actions de maîtrise'!$C45)*(#REF!="X"))=0,"",IF(SUMPRODUCT((#REF!='Actions de maîtrise'!AG$5)*(#REF!='Actions de maîtrise'!$C45)*(#REF!="X"))=1,"X","erreur"))</f>
        <v>#REF!</v>
      </c>
    </row>
    <row r="46" spans="2:33" ht="18.75">
      <c r="B46" s="161" t="e">
        <f>#REF!&amp;"-AM"&amp;Listes!A42</f>
        <v>#REF!</v>
      </c>
      <c r="C46" s="85" t="str">
        <f>IF(IF(ISERROR(HLOOKUP(B46,#REF!,20,FALSE)),"-",HLOOKUP(B46,#REF!,20,FALSE))="","",IF(ISERROR(HLOOKUP(B46,#REF!,20,FALSE)),"-",HLOOKUP(B46,#REF!,20,FALSE)))</f>
        <v>-</v>
      </c>
      <c r="D46" s="86" t="str">
        <f>IF(IF(ISERROR(HLOOKUP(B46,#REF!,3,FALSE)),"-",HLOOKUP(B46,#REF!,3,FALSE))="","",IF(ISERROR(HLOOKUP(B46,#REF!,3,FALSE)),"-",HLOOKUP(B46,#REF!,3,FALSE)))</f>
        <v>-</v>
      </c>
      <c r="E46" s="157"/>
      <c r="F46" s="86" t="str">
        <f>IF(ISERROR(HLOOKUP($B46,#REF!,4,FALSE)),"-",IF(HLOOKUP($B46,#REF!,4,FALSE)="","",HLOOKUP($B46,#REF!,4,FALSE)))</f>
        <v>-</v>
      </c>
      <c r="G46" s="86" t="str">
        <f>IF(ISERROR(HLOOKUP($B46,#REF!,5,FALSE)),"-",IF(HLOOKUP($B46,#REF!,5,FALSE)="","",HLOOKUP($B46,#REF!,5,FALSE)))</f>
        <v>-</v>
      </c>
      <c r="H46" s="86" t="str">
        <f>IF(ISERROR(HLOOKUP($B46,#REF!,6,FALSE)),"-",IF(HLOOKUP($B46,#REF!,6,FALSE)="","",HLOOKUP($B46,#REF!,6,FALSE)))</f>
        <v>-</v>
      </c>
      <c r="I46" s="86" t="str">
        <f>IF(ISERROR(HLOOKUP($B47,#REF!,7,FALSE)),"-",IF(HLOOKUP($B47,#REF!,7,FALSE)="","",HLOOKUP($B47,#REF!,7,FALSE)))</f>
        <v>-</v>
      </c>
      <c r="J46" s="141" t="str">
        <f>IF(ISERROR(HLOOKUP($B46,#REF!,12,FALSE)),"-",IF(HLOOKUP($B46,#REF!,12,FALSE)="","",HLOOKUP($B46,#REF!,12,FALSE)))</f>
        <v>-</v>
      </c>
      <c r="K46" s="141" t="str">
        <f>IF(ISERROR(HLOOKUP($B46,#REF!,13,FALSE)),"-",IF(HLOOKUP($B46,#REF!,13,FALSE)="","",HLOOKUP($B46,#REF!,13,FALSE)))</f>
        <v>-</v>
      </c>
      <c r="L46" s="171" t="str">
        <f>IF(ISERROR(HLOOKUP($B46,#REF!,9,FALSE)),"-",IF(HLOOKUP($B46,#REF!,9,FALSE)="","",HLOOKUP($B46,#REF!,9,FALSE)))</f>
        <v>-</v>
      </c>
      <c r="M46" s="171" t="str">
        <f>IF(ISERROR(HLOOKUP($B46,#REF!,10,FALSE)),"-",IF(HLOOKUP($B46,#REF!,10,FALSE)="","",HLOOKUP($B46,#REF!,10,FALSE)))</f>
        <v>-</v>
      </c>
      <c r="N46" s="171" t="str">
        <f>IF(ISERROR(HLOOKUP($B46,#REF!,11,FALSE)),"-",IF(HLOOKUP($B46,#REF!,11,FALSE)="","",HLOOKUP($B46,#REF!,11,FALSE)))</f>
        <v>-</v>
      </c>
      <c r="P46" s="140" t="e">
        <f>IF(SUMPRODUCT((#REF!='Actions de maîtrise'!P$5)*(#REF!='Actions de maîtrise'!$C46)*(#REF!="X"))=0,"",IF(SUMPRODUCT((#REF!='Actions de maîtrise'!P$5)*(#REF!='Actions de maîtrise'!$C46)*(#REF!="X"))=1,"X","erreur"))</f>
        <v>#REF!</v>
      </c>
      <c r="Q46" s="140" t="e">
        <f>IF(SUMPRODUCT((#REF!='Actions de maîtrise'!Q$5)*(#REF!='Actions de maîtrise'!$C46)*(#REF!="X"))=0,"",IF(SUMPRODUCT((#REF!='Actions de maîtrise'!Q$5)*(#REF!='Actions de maîtrise'!$C46)*(#REF!="X"))=1,"X","erreur"))</f>
        <v>#REF!</v>
      </c>
      <c r="R46" s="140" t="e">
        <f>IF(SUMPRODUCT((#REF!='Actions de maîtrise'!R$5)*(#REF!='Actions de maîtrise'!$C46)*(#REF!="X"))=0,"",IF(SUMPRODUCT((#REF!='Actions de maîtrise'!R$5)*(#REF!='Actions de maîtrise'!$C46)*(#REF!="X"))=1,"X","erreur"))</f>
        <v>#REF!</v>
      </c>
      <c r="S46" s="140" t="e">
        <f>IF(SUMPRODUCT((#REF!='Actions de maîtrise'!S$5)*(#REF!='Actions de maîtrise'!$C46)*(#REF!="X"))=0,"",IF(SUMPRODUCT((#REF!='Actions de maîtrise'!S$5)*(#REF!='Actions de maîtrise'!$C46)*(#REF!="X"))=1,"X","erreur"))</f>
        <v>#REF!</v>
      </c>
      <c r="T46" s="140" t="e">
        <f>IF(SUMPRODUCT((#REF!='Actions de maîtrise'!T$5)*(#REF!='Actions de maîtrise'!$C46)*(#REF!="X"))=0,"",IF(SUMPRODUCT((#REF!='Actions de maîtrise'!T$5)*(#REF!='Actions de maîtrise'!$C46)*(#REF!="X"))=1,"X","erreur"))</f>
        <v>#REF!</v>
      </c>
      <c r="U46" s="140" t="e">
        <f>IF(SUMPRODUCT((#REF!='Actions de maîtrise'!U$5)*(#REF!='Actions de maîtrise'!$C46)*(#REF!="X"))=0,"",IF(SUMPRODUCT((#REF!='Actions de maîtrise'!U$5)*(#REF!='Actions de maîtrise'!$C46)*(#REF!="X"))=1,"X","erreur"))</f>
        <v>#REF!</v>
      </c>
      <c r="V46" s="140" t="e">
        <f>IF(SUMPRODUCT((#REF!='Actions de maîtrise'!V$5)*(#REF!='Actions de maîtrise'!$C46)*(#REF!="X"))=0,"",IF(SUMPRODUCT((#REF!='Actions de maîtrise'!V$5)*(#REF!='Actions de maîtrise'!$C46)*(#REF!="X"))=1,"X","erreur"))</f>
        <v>#REF!</v>
      </c>
      <c r="W46" s="140" t="e">
        <f>IF(SUMPRODUCT((#REF!='Actions de maîtrise'!W$5)*(#REF!='Actions de maîtrise'!$C46)*(#REF!="X"))=0,"",IF(SUMPRODUCT((#REF!='Actions de maîtrise'!W$5)*(#REF!='Actions de maîtrise'!$C46)*(#REF!="X"))=1,"X","erreur"))</f>
        <v>#REF!</v>
      </c>
      <c r="X46" s="140" t="e">
        <f>IF(SUMPRODUCT((#REF!='Actions de maîtrise'!X$5)*(#REF!='Actions de maîtrise'!$C46)*(#REF!="X"))=0,"",IF(SUMPRODUCT((#REF!='Actions de maîtrise'!X$5)*(#REF!='Actions de maîtrise'!$C46)*(#REF!="X"))=1,"X","erreur"))</f>
        <v>#REF!</v>
      </c>
      <c r="Y46" s="140" t="e">
        <f>IF(SUMPRODUCT((#REF!='Actions de maîtrise'!Y$5)*(#REF!='Actions de maîtrise'!$C46)*(#REF!="X"))=0,"",IF(SUMPRODUCT((#REF!='Actions de maîtrise'!Y$5)*(#REF!='Actions de maîtrise'!$C46)*(#REF!="X"))=1,"X","erreur"))</f>
        <v>#REF!</v>
      </c>
      <c r="Z46" s="140" t="e">
        <f>IF(SUMPRODUCT((#REF!='Actions de maîtrise'!Z$5)*(#REF!='Actions de maîtrise'!$C46)*(#REF!="X"))=0,"",IF(SUMPRODUCT((#REF!='Actions de maîtrise'!Z$5)*(#REF!='Actions de maîtrise'!$C46)*(#REF!="X"))=1,"X","erreur"))</f>
        <v>#REF!</v>
      </c>
      <c r="AA46" s="140" t="e">
        <f>IF(SUMPRODUCT((#REF!='Actions de maîtrise'!AA$5)*(#REF!='Actions de maîtrise'!$C46)*(#REF!="X"))=0,"",IF(SUMPRODUCT((#REF!='Actions de maîtrise'!AA$5)*(#REF!='Actions de maîtrise'!$C46)*(#REF!="X"))=1,"X","erreur"))</f>
        <v>#REF!</v>
      </c>
      <c r="AB46" s="140" t="e">
        <f>IF(SUMPRODUCT((#REF!='Actions de maîtrise'!AB$5)*(#REF!='Actions de maîtrise'!$C46)*(#REF!="X"))=0,"",IF(SUMPRODUCT((#REF!='Actions de maîtrise'!AB$5)*(#REF!='Actions de maîtrise'!$C46)*(#REF!="X"))=1,"X","erreur"))</f>
        <v>#REF!</v>
      </c>
      <c r="AC46" s="140" t="e">
        <f>IF(SUMPRODUCT((#REF!='Actions de maîtrise'!AC$5)*(#REF!='Actions de maîtrise'!$C46)*(#REF!="X"))=0,"",IF(SUMPRODUCT((#REF!='Actions de maîtrise'!AC$5)*(#REF!='Actions de maîtrise'!$C46)*(#REF!="X"))=1,"X","erreur"))</f>
        <v>#REF!</v>
      </c>
      <c r="AD46" s="140" t="e">
        <f>IF(SUMPRODUCT((#REF!='Actions de maîtrise'!AD$5)*(#REF!='Actions de maîtrise'!$C46)*(#REF!="X"))=0,"",IF(SUMPRODUCT((#REF!='Actions de maîtrise'!AD$5)*(#REF!='Actions de maîtrise'!$C46)*(#REF!="X"))=1,"X","erreur"))</f>
        <v>#REF!</v>
      </c>
      <c r="AE46" s="140" t="e">
        <f>IF(SUMPRODUCT((#REF!='Actions de maîtrise'!AE$5)*(#REF!='Actions de maîtrise'!$C46)*(#REF!="X"))=0,"",IF(SUMPRODUCT((#REF!='Actions de maîtrise'!AE$5)*(#REF!='Actions de maîtrise'!$C46)*(#REF!="X"))=1,"X","erreur"))</f>
        <v>#REF!</v>
      </c>
      <c r="AF46" s="140" t="e">
        <f>IF(SUMPRODUCT((#REF!='Actions de maîtrise'!AF$5)*(#REF!='Actions de maîtrise'!$C46)*(#REF!="X"))=0,"",IF(SUMPRODUCT((#REF!='Actions de maîtrise'!AF$5)*(#REF!='Actions de maîtrise'!$C46)*(#REF!="X"))=1,"X","erreur"))</f>
        <v>#REF!</v>
      </c>
      <c r="AG46" s="140" t="e">
        <f>IF(SUMPRODUCT((#REF!='Actions de maîtrise'!AG$5)*(#REF!='Actions de maîtrise'!$C46)*(#REF!="X"))=0,"",IF(SUMPRODUCT((#REF!='Actions de maîtrise'!AG$5)*(#REF!='Actions de maîtrise'!$C46)*(#REF!="X"))=1,"X","erreur"))</f>
        <v>#REF!</v>
      </c>
    </row>
    <row r="47" spans="2:33" ht="18.75">
      <c r="B47" s="161" t="e">
        <f>#REF!&amp;"-AM"&amp;Listes!A43</f>
        <v>#REF!</v>
      </c>
      <c r="C47" s="85" t="str">
        <f>IF(IF(ISERROR(HLOOKUP(B47,#REF!,20,FALSE)),"-",HLOOKUP(B47,#REF!,20,FALSE))="","",IF(ISERROR(HLOOKUP(B47,#REF!,20,FALSE)),"-",HLOOKUP(B47,#REF!,20,FALSE)))</f>
        <v>-</v>
      </c>
      <c r="D47" s="86" t="str">
        <f>IF(IF(ISERROR(HLOOKUP(B47,#REF!,3,FALSE)),"-",HLOOKUP(B47,#REF!,3,FALSE))="","",IF(ISERROR(HLOOKUP(B47,#REF!,3,FALSE)),"-",HLOOKUP(B47,#REF!,3,FALSE)))</f>
        <v>-</v>
      </c>
      <c r="E47" s="157"/>
      <c r="F47" s="86" t="str">
        <f>IF(ISERROR(HLOOKUP($B47,#REF!,4,FALSE)),"-",IF(HLOOKUP($B47,#REF!,4,FALSE)="","",HLOOKUP($B47,#REF!,4,FALSE)))</f>
        <v>-</v>
      </c>
      <c r="G47" s="86" t="str">
        <f>IF(ISERROR(HLOOKUP($B47,#REF!,5,FALSE)),"-",IF(HLOOKUP($B47,#REF!,5,FALSE)="","",HLOOKUP($B47,#REF!,5,FALSE)))</f>
        <v>-</v>
      </c>
      <c r="H47" s="86" t="str">
        <f>IF(ISERROR(HLOOKUP($B47,#REF!,6,FALSE)),"-",IF(HLOOKUP($B47,#REF!,6,FALSE)="","",HLOOKUP($B47,#REF!,6,FALSE)))</f>
        <v>-</v>
      </c>
      <c r="I47" s="86" t="str">
        <f>IF(ISERROR(HLOOKUP($B48,#REF!,7,FALSE)),"-",IF(HLOOKUP($B48,#REF!,7,FALSE)="","",HLOOKUP($B48,#REF!,7,FALSE)))</f>
        <v>-</v>
      </c>
      <c r="J47" s="141" t="str">
        <f>IF(ISERROR(HLOOKUP($B47,#REF!,12,FALSE)),"-",IF(HLOOKUP($B47,#REF!,12,FALSE)="","",HLOOKUP($B47,#REF!,12,FALSE)))</f>
        <v>-</v>
      </c>
      <c r="K47" s="141" t="str">
        <f>IF(ISERROR(HLOOKUP($B47,#REF!,13,FALSE)),"-",IF(HLOOKUP($B47,#REF!,13,FALSE)="","",HLOOKUP($B47,#REF!,13,FALSE)))</f>
        <v>-</v>
      </c>
      <c r="L47" s="171" t="str">
        <f>IF(ISERROR(HLOOKUP($B47,#REF!,9,FALSE)),"-",IF(HLOOKUP($B47,#REF!,9,FALSE)="","",HLOOKUP($B47,#REF!,9,FALSE)))</f>
        <v>-</v>
      </c>
      <c r="M47" s="171" t="str">
        <f>IF(ISERROR(HLOOKUP($B47,#REF!,10,FALSE)),"-",IF(HLOOKUP($B47,#REF!,10,FALSE)="","",HLOOKUP($B47,#REF!,10,FALSE)))</f>
        <v>-</v>
      </c>
      <c r="N47" s="171" t="str">
        <f>IF(ISERROR(HLOOKUP($B47,#REF!,11,FALSE)),"-",IF(HLOOKUP($B47,#REF!,11,FALSE)="","",HLOOKUP($B47,#REF!,11,FALSE)))</f>
        <v>-</v>
      </c>
      <c r="P47" s="140" t="e">
        <f>IF(SUMPRODUCT((#REF!='Actions de maîtrise'!P$5)*(#REF!='Actions de maîtrise'!$C47)*(#REF!="X"))=0,"",IF(SUMPRODUCT((#REF!='Actions de maîtrise'!P$5)*(#REF!='Actions de maîtrise'!$C47)*(#REF!="X"))=1,"X","erreur"))</f>
        <v>#REF!</v>
      </c>
      <c r="Q47" s="140" t="e">
        <f>IF(SUMPRODUCT((#REF!='Actions de maîtrise'!Q$5)*(#REF!='Actions de maîtrise'!$C47)*(#REF!="X"))=0,"",IF(SUMPRODUCT((#REF!='Actions de maîtrise'!Q$5)*(#REF!='Actions de maîtrise'!$C47)*(#REF!="X"))=1,"X","erreur"))</f>
        <v>#REF!</v>
      </c>
      <c r="R47" s="140" t="e">
        <f>IF(SUMPRODUCT((#REF!='Actions de maîtrise'!R$5)*(#REF!='Actions de maîtrise'!$C47)*(#REF!="X"))=0,"",IF(SUMPRODUCT((#REF!='Actions de maîtrise'!R$5)*(#REF!='Actions de maîtrise'!$C47)*(#REF!="X"))=1,"X","erreur"))</f>
        <v>#REF!</v>
      </c>
      <c r="S47" s="140" t="e">
        <f>IF(SUMPRODUCT((#REF!='Actions de maîtrise'!S$5)*(#REF!='Actions de maîtrise'!$C47)*(#REF!="X"))=0,"",IF(SUMPRODUCT((#REF!='Actions de maîtrise'!S$5)*(#REF!='Actions de maîtrise'!$C47)*(#REF!="X"))=1,"X","erreur"))</f>
        <v>#REF!</v>
      </c>
      <c r="T47" s="140" t="e">
        <f>IF(SUMPRODUCT((#REF!='Actions de maîtrise'!T$5)*(#REF!='Actions de maîtrise'!$C47)*(#REF!="X"))=0,"",IF(SUMPRODUCT((#REF!='Actions de maîtrise'!T$5)*(#REF!='Actions de maîtrise'!$C47)*(#REF!="X"))=1,"X","erreur"))</f>
        <v>#REF!</v>
      </c>
      <c r="U47" s="140" t="e">
        <f>IF(SUMPRODUCT((#REF!='Actions de maîtrise'!U$5)*(#REF!='Actions de maîtrise'!$C47)*(#REF!="X"))=0,"",IF(SUMPRODUCT((#REF!='Actions de maîtrise'!U$5)*(#REF!='Actions de maîtrise'!$C47)*(#REF!="X"))=1,"X","erreur"))</f>
        <v>#REF!</v>
      </c>
      <c r="V47" s="140" t="e">
        <f>IF(SUMPRODUCT((#REF!='Actions de maîtrise'!V$5)*(#REF!='Actions de maîtrise'!$C47)*(#REF!="X"))=0,"",IF(SUMPRODUCT((#REF!='Actions de maîtrise'!V$5)*(#REF!='Actions de maîtrise'!$C47)*(#REF!="X"))=1,"X","erreur"))</f>
        <v>#REF!</v>
      </c>
      <c r="W47" s="140" t="e">
        <f>IF(SUMPRODUCT((#REF!='Actions de maîtrise'!W$5)*(#REF!='Actions de maîtrise'!$C47)*(#REF!="X"))=0,"",IF(SUMPRODUCT((#REF!='Actions de maîtrise'!W$5)*(#REF!='Actions de maîtrise'!$C47)*(#REF!="X"))=1,"X","erreur"))</f>
        <v>#REF!</v>
      </c>
      <c r="X47" s="140" t="e">
        <f>IF(SUMPRODUCT((#REF!='Actions de maîtrise'!X$5)*(#REF!='Actions de maîtrise'!$C47)*(#REF!="X"))=0,"",IF(SUMPRODUCT((#REF!='Actions de maîtrise'!X$5)*(#REF!='Actions de maîtrise'!$C47)*(#REF!="X"))=1,"X","erreur"))</f>
        <v>#REF!</v>
      </c>
      <c r="Y47" s="140" t="e">
        <f>IF(SUMPRODUCT((#REF!='Actions de maîtrise'!Y$5)*(#REF!='Actions de maîtrise'!$C47)*(#REF!="X"))=0,"",IF(SUMPRODUCT((#REF!='Actions de maîtrise'!Y$5)*(#REF!='Actions de maîtrise'!$C47)*(#REF!="X"))=1,"X","erreur"))</f>
        <v>#REF!</v>
      </c>
      <c r="Z47" s="140" t="e">
        <f>IF(SUMPRODUCT((#REF!='Actions de maîtrise'!Z$5)*(#REF!='Actions de maîtrise'!$C47)*(#REF!="X"))=0,"",IF(SUMPRODUCT((#REF!='Actions de maîtrise'!Z$5)*(#REF!='Actions de maîtrise'!$C47)*(#REF!="X"))=1,"X","erreur"))</f>
        <v>#REF!</v>
      </c>
      <c r="AA47" s="140" t="e">
        <f>IF(SUMPRODUCT((#REF!='Actions de maîtrise'!AA$5)*(#REF!='Actions de maîtrise'!$C47)*(#REF!="X"))=0,"",IF(SUMPRODUCT((#REF!='Actions de maîtrise'!AA$5)*(#REF!='Actions de maîtrise'!$C47)*(#REF!="X"))=1,"X","erreur"))</f>
        <v>#REF!</v>
      </c>
      <c r="AB47" s="140" t="e">
        <f>IF(SUMPRODUCT((#REF!='Actions de maîtrise'!AB$5)*(#REF!='Actions de maîtrise'!$C47)*(#REF!="X"))=0,"",IF(SUMPRODUCT((#REF!='Actions de maîtrise'!AB$5)*(#REF!='Actions de maîtrise'!$C47)*(#REF!="X"))=1,"X","erreur"))</f>
        <v>#REF!</v>
      </c>
      <c r="AC47" s="140" t="e">
        <f>IF(SUMPRODUCT((#REF!='Actions de maîtrise'!AC$5)*(#REF!='Actions de maîtrise'!$C47)*(#REF!="X"))=0,"",IF(SUMPRODUCT((#REF!='Actions de maîtrise'!AC$5)*(#REF!='Actions de maîtrise'!$C47)*(#REF!="X"))=1,"X","erreur"))</f>
        <v>#REF!</v>
      </c>
      <c r="AD47" s="140" t="e">
        <f>IF(SUMPRODUCT((#REF!='Actions de maîtrise'!AD$5)*(#REF!='Actions de maîtrise'!$C47)*(#REF!="X"))=0,"",IF(SUMPRODUCT((#REF!='Actions de maîtrise'!AD$5)*(#REF!='Actions de maîtrise'!$C47)*(#REF!="X"))=1,"X","erreur"))</f>
        <v>#REF!</v>
      </c>
      <c r="AE47" s="140" t="e">
        <f>IF(SUMPRODUCT((#REF!='Actions de maîtrise'!AE$5)*(#REF!='Actions de maîtrise'!$C47)*(#REF!="X"))=0,"",IF(SUMPRODUCT((#REF!='Actions de maîtrise'!AE$5)*(#REF!='Actions de maîtrise'!$C47)*(#REF!="X"))=1,"X","erreur"))</f>
        <v>#REF!</v>
      </c>
      <c r="AF47" s="140" t="e">
        <f>IF(SUMPRODUCT((#REF!='Actions de maîtrise'!AF$5)*(#REF!='Actions de maîtrise'!$C47)*(#REF!="X"))=0,"",IF(SUMPRODUCT((#REF!='Actions de maîtrise'!AF$5)*(#REF!='Actions de maîtrise'!$C47)*(#REF!="X"))=1,"X","erreur"))</f>
        <v>#REF!</v>
      </c>
      <c r="AG47" s="140" t="e">
        <f>IF(SUMPRODUCT((#REF!='Actions de maîtrise'!AG$5)*(#REF!='Actions de maîtrise'!$C47)*(#REF!="X"))=0,"",IF(SUMPRODUCT((#REF!='Actions de maîtrise'!AG$5)*(#REF!='Actions de maîtrise'!$C47)*(#REF!="X"))=1,"X","erreur"))</f>
        <v>#REF!</v>
      </c>
    </row>
    <row r="48" spans="2:33" ht="18.75">
      <c r="B48" s="161" t="e">
        <f>#REF!&amp;"-AM"&amp;Listes!A44</f>
        <v>#REF!</v>
      </c>
      <c r="C48" s="85" t="str">
        <f>IF(IF(ISERROR(HLOOKUP(B48,#REF!,20,FALSE)),"-",HLOOKUP(B48,#REF!,20,FALSE))="","",IF(ISERROR(HLOOKUP(B48,#REF!,20,FALSE)),"-",HLOOKUP(B48,#REF!,20,FALSE)))</f>
        <v>-</v>
      </c>
      <c r="D48" s="86" t="str">
        <f>IF(IF(ISERROR(HLOOKUP(B48,#REF!,3,FALSE)),"-",HLOOKUP(B48,#REF!,3,FALSE))="","",IF(ISERROR(HLOOKUP(B48,#REF!,3,FALSE)),"-",HLOOKUP(B48,#REF!,3,FALSE)))</f>
        <v>-</v>
      </c>
      <c r="E48" s="157"/>
      <c r="F48" s="86" t="str">
        <f>IF(ISERROR(HLOOKUP($B48,#REF!,4,FALSE)),"-",IF(HLOOKUP($B48,#REF!,4,FALSE)="","",HLOOKUP($B48,#REF!,4,FALSE)))</f>
        <v>-</v>
      </c>
      <c r="G48" s="86" t="str">
        <f>IF(ISERROR(HLOOKUP($B48,#REF!,5,FALSE)),"-",IF(HLOOKUP($B48,#REF!,5,FALSE)="","",HLOOKUP($B48,#REF!,5,FALSE)))</f>
        <v>-</v>
      </c>
      <c r="H48" s="86" t="str">
        <f>IF(ISERROR(HLOOKUP($B48,#REF!,6,FALSE)),"-",IF(HLOOKUP($B48,#REF!,6,FALSE)="","",HLOOKUP($B48,#REF!,6,FALSE)))</f>
        <v>-</v>
      </c>
      <c r="I48" s="86" t="str">
        <f>IF(ISERROR(HLOOKUP($B49,#REF!,7,FALSE)),"-",IF(HLOOKUP($B49,#REF!,7,FALSE)="","",HLOOKUP($B49,#REF!,7,FALSE)))</f>
        <v>-</v>
      </c>
      <c r="J48" s="141" t="str">
        <f>IF(ISERROR(HLOOKUP($B48,#REF!,12,FALSE)),"-",IF(HLOOKUP($B48,#REF!,12,FALSE)="","",HLOOKUP($B48,#REF!,12,FALSE)))</f>
        <v>-</v>
      </c>
      <c r="K48" s="141" t="str">
        <f>IF(ISERROR(HLOOKUP($B48,#REF!,13,FALSE)),"-",IF(HLOOKUP($B48,#REF!,13,FALSE)="","",HLOOKUP($B48,#REF!,13,FALSE)))</f>
        <v>-</v>
      </c>
      <c r="L48" s="171" t="str">
        <f>IF(ISERROR(HLOOKUP($B48,#REF!,9,FALSE)),"-",IF(HLOOKUP($B48,#REF!,9,FALSE)="","",HLOOKUP($B48,#REF!,9,FALSE)))</f>
        <v>-</v>
      </c>
      <c r="M48" s="171" t="str">
        <f>IF(ISERROR(HLOOKUP($B48,#REF!,10,FALSE)),"-",IF(HLOOKUP($B48,#REF!,10,FALSE)="","",HLOOKUP($B48,#REF!,10,FALSE)))</f>
        <v>-</v>
      </c>
      <c r="N48" s="171" t="str">
        <f>IF(ISERROR(HLOOKUP($B48,#REF!,11,FALSE)),"-",IF(HLOOKUP($B48,#REF!,11,FALSE)="","",HLOOKUP($B48,#REF!,11,FALSE)))</f>
        <v>-</v>
      </c>
      <c r="P48" s="140" t="e">
        <f>IF(SUMPRODUCT((#REF!='Actions de maîtrise'!P$5)*(#REF!='Actions de maîtrise'!$C48)*(#REF!="X"))=0,"",IF(SUMPRODUCT((#REF!='Actions de maîtrise'!P$5)*(#REF!='Actions de maîtrise'!$C48)*(#REF!="X"))=1,"X","erreur"))</f>
        <v>#REF!</v>
      </c>
      <c r="Q48" s="140" t="e">
        <f>IF(SUMPRODUCT((#REF!='Actions de maîtrise'!Q$5)*(#REF!='Actions de maîtrise'!$C48)*(#REF!="X"))=0,"",IF(SUMPRODUCT((#REF!='Actions de maîtrise'!Q$5)*(#REF!='Actions de maîtrise'!$C48)*(#REF!="X"))=1,"X","erreur"))</f>
        <v>#REF!</v>
      </c>
      <c r="R48" s="140" t="e">
        <f>IF(SUMPRODUCT((#REF!='Actions de maîtrise'!R$5)*(#REF!='Actions de maîtrise'!$C48)*(#REF!="X"))=0,"",IF(SUMPRODUCT((#REF!='Actions de maîtrise'!R$5)*(#REF!='Actions de maîtrise'!$C48)*(#REF!="X"))=1,"X","erreur"))</f>
        <v>#REF!</v>
      </c>
      <c r="S48" s="140" t="e">
        <f>IF(SUMPRODUCT((#REF!='Actions de maîtrise'!S$5)*(#REF!='Actions de maîtrise'!$C48)*(#REF!="X"))=0,"",IF(SUMPRODUCT((#REF!='Actions de maîtrise'!S$5)*(#REF!='Actions de maîtrise'!$C48)*(#REF!="X"))=1,"X","erreur"))</f>
        <v>#REF!</v>
      </c>
      <c r="T48" s="140" t="e">
        <f>IF(SUMPRODUCT((#REF!='Actions de maîtrise'!T$5)*(#REF!='Actions de maîtrise'!$C48)*(#REF!="X"))=0,"",IF(SUMPRODUCT((#REF!='Actions de maîtrise'!T$5)*(#REF!='Actions de maîtrise'!$C48)*(#REF!="X"))=1,"X","erreur"))</f>
        <v>#REF!</v>
      </c>
      <c r="U48" s="140" t="e">
        <f>IF(SUMPRODUCT((#REF!='Actions de maîtrise'!U$5)*(#REF!='Actions de maîtrise'!$C48)*(#REF!="X"))=0,"",IF(SUMPRODUCT((#REF!='Actions de maîtrise'!U$5)*(#REF!='Actions de maîtrise'!$C48)*(#REF!="X"))=1,"X","erreur"))</f>
        <v>#REF!</v>
      </c>
      <c r="V48" s="140" t="e">
        <f>IF(SUMPRODUCT((#REF!='Actions de maîtrise'!V$5)*(#REF!='Actions de maîtrise'!$C48)*(#REF!="X"))=0,"",IF(SUMPRODUCT((#REF!='Actions de maîtrise'!V$5)*(#REF!='Actions de maîtrise'!$C48)*(#REF!="X"))=1,"X","erreur"))</f>
        <v>#REF!</v>
      </c>
      <c r="W48" s="140" t="e">
        <f>IF(SUMPRODUCT((#REF!='Actions de maîtrise'!W$5)*(#REF!='Actions de maîtrise'!$C48)*(#REF!="X"))=0,"",IF(SUMPRODUCT((#REF!='Actions de maîtrise'!W$5)*(#REF!='Actions de maîtrise'!$C48)*(#REF!="X"))=1,"X","erreur"))</f>
        <v>#REF!</v>
      </c>
      <c r="X48" s="140" t="e">
        <f>IF(SUMPRODUCT((#REF!='Actions de maîtrise'!X$5)*(#REF!='Actions de maîtrise'!$C48)*(#REF!="X"))=0,"",IF(SUMPRODUCT((#REF!='Actions de maîtrise'!X$5)*(#REF!='Actions de maîtrise'!$C48)*(#REF!="X"))=1,"X","erreur"))</f>
        <v>#REF!</v>
      </c>
      <c r="Y48" s="140" t="e">
        <f>IF(SUMPRODUCT((#REF!='Actions de maîtrise'!Y$5)*(#REF!='Actions de maîtrise'!$C48)*(#REF!="X"))=0,"",IF(SUMPRODUCT((#REF!='Actions de maîtrise'!Y$5)*(#REF!='Actions de maîtrise'!$C48)*(#REF!="X"))=1,"X","erreur"))</f>
        <v>#REF!</v>
      </c>
      <c r="Z48" s="140" t="e">
        <f>IF(SUMPRODUCT((#REF!='Actions de maîtrise'!Z$5)*(#REF!='Actions de maîtrise'!$C48)*(#REF!="X"))=0,"",IF(SUMPRODUCT((#REF!='Actions de maîtrise'!Z$5)*(#REF!='Actions de maîtrise'!$C48)*(#REF!="X"))=1,"X","erreur"))</f>
        <v>#REF!</v>
      </c>
      <c r="AA48" s="140" t="e">
        <f>IF(SUMPRODUCT((#REF!='Actions de maîtrise'!AA$5)*(#REF!='Actions de maîtrise'!$C48)*(#REF!="X"))=0,"",IF(SUMPRODUCT((#REF!='Actions de maîtrise'!AA$5)*(#REF!='Actions de maîtrise'!$C48)*(#REF!="X"))=1,"X","erreur"))</f>
        <v>#REF!</v>
      </c>
      <c r="AB48" s="140" t="e">
        <f>IF(SUMPRODUCT((#REF!='Actions de maîtrise'!AB$5)*(#REF!='Actions de maîtrise'!$C48)*(#REF!="X"))=0,"",IF(SUMPRODUCT((#REF!='Actions de maîtrise'!AB$5)*(#REF!='Actions de maîtrise'!$C48)*(#REF!="X"))=1,"X","erreur"))</f>
        <v>#REF!</v>
      </c>
      <c r="AC48" s="140" t="e">
        <f>IF(SUMPRODUCT((#REF!='Actions de maîtrise'!AC$5)*(#REF!='Actions de maîtrise'!$C48)*(#REF!="X"))=0,"",IF(SUMPRODUCT((#REF!='Actions de maîtrise'!AC$5)*(#REF!='Actions de maîtrise'!$C48)*(#REF!="X"))=1,"X","erreur"))</f>
        <v>#REF!</v>
      </c>
      <c r="AD48" s="140" t="e">
        <f>IF(SUMPRODUCT((#REF!='Actions de maîtrise'!AD$5)*(#REF!='Actions de maîtrise'!$C48)*(#REF!="X"))=0,"",IF(SUMPRODUCT((#REF!='Actions de maîtrise'!AD$5)*(#REF!='Actions de maîtrise'!$C48)*(#REF!="X"))=1,"X","erreur"))</f>
        <v>#REF!</v>
      </c>
      <c r="AE48" s="140" t="e">
        <f>IF(SUMPRODUCT((#REF!='Actions de maîtrise'!AE$5)*(#REF!='Actions de maîtrise'!$C48)*(#REF!="X"))=0,"",IF(SUMPRODUCT((#REF!='Actions de maîtrise'!AE$5)*(#REF!='Actions de maîtrise'!$C48)*(#REF!="X"))=1,"X","erreur"))</f>
        <v>#REF!</v>
      </c>
      <c r="AF48" s="140" t="e">
        <f>IF(SUMPRODUCT((#REF!='Actions de maîtrise'!AF$5)*(#REF!='Actions de maîtrise'!$C48)*(#REF!="X"))=0,"",IF(SUMPRODUCT((#REF!='Actions de maîtrise'!AF$5)*(#REF!='Actions de maîtrise'!$C48)*(#REF!="X"))=1,"X","erreur"))</f>
        <v>#REF!</v>
      </c>
      <c r="AG48" s="140" t="e">
        <f>IF(SUMPRODUCT((#REF!='Actions de maîtrise'!AG$5)*(#REF!='Actions de maîtrise'!$C48)*(#REF!="X"))=0,"",IF(SUMPRODUCT((#REF!='Actions de maîtrise'!AG$5)*(#REF!='Actions de maîtrise'!$C48)*(#REF!="X"))=1,"X","erreur"))</f>
        <v>#REF!</v>
      </c>
    </row>
    <row r="49" spans="2:33" ht="18.75">
      <c r="B49" s="161" t="e">
        <f>#REF!&amp;"-AM"&amp;Listes!A45</f>
        <v>#REF!</v>
      </c>
      <c r="C49" s="85" t="str">
        <f>IF(IF(ISERROR(HLOOKUP(B49,#REF!,20,FALSE)),"-",HLOOKUP(B49,#REF!,20,FALSE))="","",IF(ISERROR(HLOOKUP(B49,#REF!,20,FALSE)),"-",HLOOKUP(B49,#REF!,20,FALSE)))</f>
        <v>-</v>
      </c>
      <c r="D49" s="86" t="str">
        <f>IF(IF(ISERROR(HLOOKUP(B49,#REF!,3,FALSE)),"-",HLOOKUP(B49,#REF!,3,FALSE))="","",IF(ISERROR(HLOOKUP(B49,#REF!,3,FALSE)),"-",HLOOKUP(B49,#REF!,3,FALSE)))</f>
        <v>-</v>
      </c>
      <c r="E49" s="157"/>
      <c r="F49" s="86" t="str">
        <f>IF(ISERROR(HLOOKUP($B49,#REF!,4,FALSE)),"-",IF(HLOOKUP($B49,#REF!,4,FALSE)="","",HLOOKUP($B49,#REF!,4,FALSE)))</f>
        <v>-</v>
      </c>
      <c r="G49" s="86" t="str">
        <f>IF(ISERROR(HLOOKUP($B49,#REF!,5,FALSE)),"-",IF(HLOOKUP($B49,#REF!,5,FALSE)="","",HLOOKUP($B49,#REF!,5,FALSE)))</f>
        <v>-</v>
      </c>
      <c r="H49" s="86" t="str">
        <f>IF(ISERROR(HLOOKUP($B49,#REF!,6,FALSE)),"-",IF(HLOOKUP($B49,#REF!,6,FALSE)="","",HLOOKUP($B49,#REF!,6,FALSE)))</f>
        <v>-</v>
      </c>
      <c r="I49" s="86" t="str">
        <f>IF(ISERROR(HLOOKUP($B50,#REF!,7,FALSE)),"-",IF(HLOOKUP($B50,#REF!,7,FALSE)="","",HLOOKUP($B50,#REF!,7,FALSE)))</f>
        <v>-</v>
      </c>
      <c r="J49" s="141" t="str">
        <f>IF(ISERROR(HLOOKUP($B49,#REF!,12,FALSE)),"-",IF(HLOOKUP($B49,#REF!,12,FALSE)="","",HLOOKUP($B49,#REF!,12,FALSE)))</f>
        <v>-</v>
      </c>
      <c r="K49" s="141" t="str">
        <f>IF(ISERROR(HLOOKUP($B49,#REF!,13,FALSE)),"-",IF(HLOOKUP($B49,#REF!,13,FALSE)="","",HLOOKUP($B49,#REF!,13,FALSE)))</f>
        <v>-</v>
      </c>
      <c r="L49" s="171" t="str">
        <f>IF(ISERROR(HLOOKUP($B49,#REF!,9,FALSE)),"-",IF(HLOOKUP($B49,#REF!,9,FALSE)="","",HLOOKUP($B49,#REF!,9,FALSE)))</f>
        <v>-</v>
      </c>
      <c r="M49" s="171" t="str">
        <f>IF(ISERROR(HLOOKUP($B49,#REF!,10,FALSE)),"-",IF(HLOOKUP($B49,#REF!,10,FALSE)="","",HLOOKUP($B49,#REF!,10,FALSE)))</f>
        <v>-</v>
      </c>
      <c r="N49" s="171" t="str">
        <f>IF(ISERROR(HLOOKUP($B49,#REF!,11,FALSE)),"-",IF(HLOOKUP($B49,#REF!,11,FALSE)="","",HLOOKUP($B49,#REF!,11,FALSE)))</f>
        <v>-</v>
      </c>
      <c r="P49" s="140" t="e">
        <f>IF(SUMPRODUCT((#REF!='Actions de maîtrise'!P$5)*(#REF!='Actions de maîtrise'!$C49)*(#REF!="X"))=0,"",IF(SUMPRODUCT((#REF!='Actions de maîtrise'!P$5)*(#REF!='Actions de maîtrise'!$C49)*(#REF!="X"))=1,"X","erreur"))</f>
        <v>#REF!</v>
      </c>
      <c r="Q49" s="140" t="e">
        <f>IF(SUMPRODUCT((#REF!='Actions de maîtrise'!Q$5)*(#REF!='Actions de maîtrise'!$C49)*(#REF!="X"))=0,"",IF(SUMPRODUCT((#REF!='Actions de maîtrise'!Q$5)*(#REF!='Actions de maîtrise'!$C49)*(#REF!="X"))=1,"X","erreur"))</f>
        <v>#REF!</v>
      </c>
      <c r="R49" s="140" t="e">
        <f>IF(SUMPRODUCT((#REF!='Actions de maîtrise'!R$5)*(#REF!='Actions de maîtrise'!$C49)*(#REF!="X"))=0,"",IF(SUMPRODUCT((#REF!='Actions de maîtrise'!R$5)*(#REF!='Actions de maîtrise'!$C49)*(#REF!="X"))=1,"X","erreur"))</f>
        <v>#REF!</v>
      </c>
      <c r="S49" s="140" t="e">
        <f>IF(SUMPRODUCT((#REF!='Actions de maîtrise'!S$5)*(#REF!='Actions de maîtrise'!$C49)*(#REF!="X"))=0,"",IF(SUMPRODUCT((#REF!='Actions de maîtrise'!S$5)*(#REF!='Actions de maîtrise'!$C49)*(#REF!="X"))=1,"X","erreur"))</f>
        <v>#REF!</v>
      </c>
      <c r="T49" s="140" t="e">
        <f>IF(SUMPRODUCT((#REF!='Actions de maîtrise'!T$5)*(#REF!='Actions de maîtrise'!$C49)*(#REF!="X"))=0,"",IF(SUMPRODUCT((#REF!='Actions de maîtrise'!T$5)*(#REF!='Actions de maîtrise'!$C49)*(#REF!="X"))=1,"X","erreur"))</f>
        <v>#REF!</v>
      </c>
      <c r="U49" s="140" t="e">
        <f>IF(SUMPRODUCT((#REF!='Actions de maîtrise'!U$5)*(#REF!='Actions de maîtrise'!$C49)*(#REF!="X"))=0,"",IF(SUMPRODUCT((#REF!='Actions de maîtrise'!U$5)*(#REF!='Actions de maîtrise'!$C49)*(#REF!="X"))=1,"X","erreur"))</f>
        <v>#REF!</v>
      </c>
      <c r="V49" s="140" t="e">
        <f>IF(SUMPRODUCT((#REF!='Actions de maîtrise'!V$5)*(#REF!='Actions de maîtrise'!$C49)*(#REF!="X"))=0,"",IF(SUMPRODUCT((#REF!='Actions de maîtrise'!V$5)*(#REF!='Actions de maîtrise'!$C49)*(#REF!="X"))=1,"X","erreur"))</f>
        <v>#REF!</v>
      </c>
      <c r="W49" s="140" t="e">
        <f>IF(SUMPRODUCT((#REF!='Actions de maîtrise'!W$5)*(#REF!='Actions de maîtrise'!$C49)*(#REF!="X"))=0,"",IF(SUMPRODUCT((#REF!='Actions de maîtrise'!W$5)*(#REF!='Actions de maîtrise'!$C49)*(#REF!="X"))=1,"X","erreur"))</f>
        <v>#REF!</v>
      </c>
      <c r="X49" s="140" t="e">
        <f>IF(SUMPRODUCT((#REF!='Actions de maîtrise'!X$5)*(#REF!='Actions de maîtrise'!$C49)*(#REF!="X"))=0,"",IF(SUMPRODUCT((#REF!='Actions de maîtrise'!X$5)*(#REF!='Actions de maîtrise'!$C49)*(#REF!="X"))=1,"X","erreur"))</f>
        <v>#REF!</v>
      </c>
      <c r="Y49" s="140" t="e">
        <f>IF(SUMPRODUCT((#REF!='Actions de maîtrise'!Y$5)*(#REF!='Actions de maîtrise'!$C49)*(#REF!="X"))=0,"",IF(SUMPRODUCT((#REF!='Actions de maîtrise'!Y$5)*(#REF!='Actions de maîtrise'!$C49)*(#REF!="X"))=1,"X","erreur"))</f>
        <v>#REF!</v>
      </c>
      <c r="Z49" s="140" t="e">
        <f>IF(SUMPRODUCT((#REF!='Actions de maîtrise'!Z$5)*(#REF!='Actions de maîtrise'!$C49)*(#REF!="X"))=0,"",IF(SUMPRODUCT((#REF!='Actions de maîtrise'!Z$5)*(#REF!='Actions de maîtrise'!$C49)*(#REF!="X"))=1,"X","erreur"))</f>
        <v>#REF!</v>
      </c>
      <c r="AA49" s="140" t="e">
        <f>IF(SUMPRODUCT((#REF!='Actions de maîtrise'!AA$5)*(#REF!='Actions de maîtrise'!$C49)*(#REF!="X"))=0,"",IF(SUMPRODUCT((#REF!='Actions de maîtrise'!AA$5)*(#REF!='Actions de maîtrise'!$C49)*(#REF!="X"))=1,"X","erreur"))</f>
        <v>#REF!</v>
      </c>
      <c r="AB49" s="140" t="e">
        <f>IF(SUMPRODUCT((#REF!='Actions de maîtrise'!AB$5)*(#REF!='Actions de maîtrise'!$C49)*(#REF!="X"))=0,"",IF(SUMPRODUCT((#REF!='Actions de maîtrise'!AB$5)*(#REF!='Actions de maîtrise'!$C49)*(#REF!="X"))=1,"X","erreur"))</f>
        <v>#REF!</v>
      </c>
      <c r="AC49" s="140" t="e">
        <f>IF(SUMPRODUCT((#REF!='Actions de maîtrise'!AC$5)*(#REF!='Actions de maîtrise'!$C49)*(#REF!="X"))=0,"",IF(SUMPRODUCT((#REF!='Actions de maîtrise'!AC$5)*(#REF!='Actions de maîtrise'!$C49)*(#REF!="X"))=1,"X","erreur"))</f>
        <v>#REF!</v>
      </c>
      <c r="AD49" s="140" t="e">
        <f>IF(SUMPRODUCT((#REF!='Actions de maîtrise'!AD$5)*(#REF!='Actions de maîtrise'!$C49)*(#REF!="X"))=0,"",IF(SUMPRODUCT((#REF!='Actions de maîtrise'!AD$5)*(#REF!='Actions de maîtrise'!$C49)*(#REF!="X"))=1,"X","erreur"))</f>
        <v>#REF!</v>
      </c>
      <c r="AE49" s="140" t="e">
        <f>IF(SUMPRODUCT((#REF!='Actions de maîtrise'!AE$5)*(#REF!='Actions de maîtrise'!$C49)*(#REF!="X"))=0,"",IF(SUMPRODUCT((#REF!='Actions de maîtrise'!AE$5)*(#REF!='Actions de maîtrise'!$C49)*(#REF!="X"))=1,"X","erreur"))</f>
        <v>#REF!</v>
      </c>
      <c r="AF49" s="140" t="e">
        <f>IF(SUMPRODUCT((#REF!='Actions de maîtrise'!AF$5)*(#REF!='Actions de maîtrise'!$C49)*(#REF!="X"))=0,"",IF(SUMPRODUCT((#REF!='Actions de maîtrise'!AF$5)*(#REF!='Actions de maîtrise'!$C49)*(#REF!="X"))=1,"X","erreur"))</f>
        <v>#REF!</v>
      </c>
      <c r="AG49" s="140" t="e">
        <f>IF(SUMPRODUCT((#REF!='Actions de maîtrise'!AG$5)*(#REF!='Actions de maîtrise'!$C49)*(#REF!="X"))=0,"",IF(SUMPRODUCT((#REF!='Actions de maîtrise'!AG$5)*(#REF!='Actions de maîtrise'!$C49)*(#REF!="X"))=1,"X","erreur"))</f>
        <v>#REF!</v>
      </c>
    </row>
    <row r="50" spans="2:33" ht="18.75">
      <c r="B50" s="161" t="e">
        <f>#REF!&amp;"-AM"&amp;Listes!A46</f>
        <v>#REF!</v>
      </c>
      <c r="C50" s="85" t="str">
        <f>IF(IF(ISERROR(HLOOKUP(B50,#REF!,20,FALSE)),"-",HLOOKUP(B50,#REF!,20,FALSE))="","",IF(ISERROR(HLOOKUP(B50,#REF!,20,FALSE)),"-",HLOOKUP(B50,#REF!,20,FALSE)))</f>
        <v>-</v>
      </c>
      <c r="D50" s="86" t="str">
        <f>IF(IF(ISERROR(HLOOKUP(B50,#REF!,3,FALSE)),"-",HLOOKUP(B50,#REF!,3,FALSE))="","",IF(ISERROR(HLOOKUP(B50,#REF!,3,FALSE)),"-",HLOOKUP(B50,#REF!,3,FALSE)))</f>
        <v>-</v>
      </c>
      <c r="E50" s="157"/>
      <c r="F50" s="86" t="str">
        <f>IF(ISERROR(HLOOKUP($B50,#REF!,4,FALSE)),"-",IF(HLOOKUP($B50,#REF!,4,FALSE)="","",HLOOKUP($B50,#REF!,4,FALSE)))</f>
        <v>-</v>
      </c>
      <c r="G50" s="86" t="str">
        <f>IF(ISERROR(HLOOKUP($B50,#REF!,5,FALSE)),"-",IF(HLOOKUP($B50,#REF!,5,FALSE)="","",HLOOKUP($B50,#REF!,5,FALSE)))</f>
        <v>-</v>
      </c>
      <c r="H50" s="86" t="str">
        <f>IF(ISERROR(HLOOKUP($B50,#REF!,6,FALSE)),"-",IF(HLOOKUP($B50,#REF!,6,FALSE)="","",HLOOKUP($B50,#REF!,6,FALSE)))</f>
        <v>-</v>
      </c>
      <c r="I50" s="86" t="str">
        <f>IF(ISERROR(HLOOKUP($B51,#REF!,7,FALSE)),"-",IF(HLOOKUP($B51,#REF!,7,FALSE)="","",HLOOKUP($B51,#REF!,7,FALSE)))</f>
        <v>-</v>
      </c>
      <c r="J50" s="141" t="str">
        <f>IF(ISERROR(HLOOKUP($B50,#REF!,12,FALSE)),"-",IF(HLOOKUP($B50,#REF!,12,FALSE)="","",HLOOKUP($B50,#REF!,12,FALSE)))</f>
        <v>-</v>
      </c>
      <c r="K50" s="141" t="str">
        <f>IF(ISERROR(HLOOKUP($B50,#REF!,13,FALSE)),"-",IF(HLOOKUP($B50,#REF!,13,FALSE)="","",HLOOKUP($B50,#REF!,13,FALSE)))</f>
        <v>-</v>
      </c>
      <c r="L50" s="171" t="str">
        <f>IF(ISERROR(HLOOKUP($B50,#REF!,9,FALSE)),"-",IF(HLOOKUP($B50,#REF!,9,FALSE)="","",HLOOKUP($B50,#REF!,9,FALSE)))</f>
        <v>-</v>
      </c>
      <c r="M50" s="171" t="str">
        <f>IF(ISERROR(HLOOKUP($B50,#REF!,10,FALSE)),"-",IF(HLOOKUP($B50,#REF!,10,FALSE)="","",HLOOKUP($B50,#REF!,10,FALSE)))</f>
        <v>-</v>
      </c>
      <c r="N50" s="171" t="str">
        <f>IF(ISERROR(HLOOKUP($B50,#REF!,11,FALSE)),"-",IF(HLOOKUP($B50,#REF!,11,FALSE)="","",HLOOKUP($B50,#REF!,11,FALSE)))</f>
        <v>-</v>
      </c>
      <c r="P50" s="140" t="e">
        <f>IF(SUMPRODUCT((#REF!='Actions de maîtrise'!P$5)*(#REF!='Actions de maîtrise'!$C50)*(#REF!="X"))=0,"",IF(SUMPRODUCT((#REF!='Actions de maîtrise'!P$5)*(#REF!='Actions de maîtrise'!$C50)*(#REF!="X"))=1,"X","erreur"))</f>
        <v>#REF!</v>
      </c>
      <c r="Q50" s="140" t="e">
        <f>IF(SUMPRODUCT((#REF!='Actions de maîtrise'!Q$5)*(#REF!='Actions de maîtrise'!$C50)*(#REF!="X"))=0,"",IF(SUMPRODUCT((#REF!='Actions de maîtrise'!Q$5)*(#REF!='Actions de maîtrise'!$C50)*(#REF!="X"))=1,"X","erreur"))</f>
        <v>#REF!</v>
      </c>
      <c r="R50" s="140" t="e">
        <f>IF(SUMPRODUCT((#REF!='Actions de maîtrise'!R$5)*(#REF!='Actions de maîtrise'!$C50)*(#REF!="X"))=0,"",IF(SUMPRODUCT((#REF!='Actions de maîtrise'!R$5)*(#REF!='Actions de maîtrise'!$C50)*(#REF!="X"))=1,"X","erreur"))</f>
        <v>#REF!</v>
      </c>
      <c r="S50" s="140" t="e">
        <f>IF(SUMPRODUCT((#REF!='Actions de maîtrise'!S$5)*(#REF!='Actions de maîtrise'!$C50)*(#REF!="X"))=0,"",IF(SUMPRODUCT((#REF!='Actions de maîtrise'!S$5)*(#REF!='Actions de maîtrise'!$C50)*(#REF!="X"))=1,"X","erreur"))</f>
        <v>#REF!</v>
      </c>
      <c r="T50" s="140" t="e">
        <f>IF(SUMPRODUCT((#REF!='Actions de maîtrise'!T$5)*(#REF!='Actions de maîtrise'!$C50)*(#REF!="X"))=0,"",IF(SUMPRODUCT((#REF!='Actions de maîtrise'!T$5)*(#REF!='Actions de maîtrise'!$C50)*(#REF!="X"))=1,"X","erreur"))</f>
        <v>#REF!</v>
      </c>
      <c r="U50" s="140" t="e">
        <f>IF(SUMPRODUCT((#REF!='Actions de maîtrise'!U$5)*(#REF!='Actions de maîtrise'!$C50)*(#REF!="X"))=0,"",IF(SUMPRODUCT((#REF!='Actions de maîtrise'!U$5)*(#REF!='Actions de maîtrise'!$C50)*(#REF!="X"))=1,"X","erreur"))</f>
        <v>#REF!</v>
      </c>
      <c r="V50" s="140" t="e">
        <f>IF(SUMPRODUCT((#REF!='Actions de maîtrise'!V$5)*(#REF!='Actions de maîtrise'!$C50)*(#REF!="X"))=0,"",IF(SUMPRODUCT((#REF!='Actions de maîtrise'!V$5)*(#REF!='Actions de maîtrise'!$C50)*(#REF!="X"))=1,"X","erreur"))</f>
        <v>#REF!</v>
      </c>
      <c r="W50" s="140" t="e">
        <f>IF(SUMPRODUCT((#REF!='Actions de maîtrise'!W$5)*(#REF!='Actions de maîtrise'!$C50)*(#REF!="X"))=0,"",IF(SUMPRODUCT((#REF!='Actions de maîtrise'!W$5)*(#REF!='Actions de maîtrise'!$C50)*(#REF!="X"))=1,"X","erreur"))</f>
        <v>#REF!</v>
      </c>
      <c r="X50" s="140" t="e">
        <f>IF(SUMPRODUCT((#REF!='Actions de maîtrise'!X$5)*(#REF!='Actions de maîtrise'!$C50)*(#REF!="X"))=0,"",IF(SUMPRODUCT((#REF!='Actions de maîtrise'!X$5)*(#REF!='Actions de maîtrise'!$C50)*(#REF!="X"))=1,"X","erreur"))</f>
        <v>#REF!</v>
      </c>
      <c r="Y50" s="140" t="e">
        <f>IF(SUMPRODUCT((#REF!='Actions de maîtrise'!Y$5)*(#REF!='Actions de maîtrise'!$C50)*(#REF!="X"))=0,"",IF(SUMPRODUCT((#REF!='Actions de maîtrise'!Y$5)*(#REF!='Actions de maîtrise'!$C50)*(#REF!="X"))=1,"X","erreur"))</f>
        <v>#REF!</v>
      </c>
      <c r="Z50" s="140" t="e">
        <f>IF(SUMPRODUCT((#REF!='Actions de maîtrise'!Z$5)*(#REF!='Actions de maîtrise'!$C50)*(#REF!="X"))=0,"",IF(SUMPRODUCT((#REF!='Actions de maîtrise'!Z$5)*(#REF!='Actions de maîtrise'!$C50)*(#REF!="X"))=1,"X","erreur"))</f>
        <v>#REF!</v>
      </c>
      <c r="AA50" s="140" t="e">
        <f>IF(SUMPRODUCT((#REF!='Actions de maîtrise'!AA$5)*(#REF!='Actions de maîtrise'!$C50)*(#REF!="X"))=0,"",IF(SUMPRODUCT((#REF!='Actions de maîtrise'!AA$5)*(#REF!='Actions de maîtrise'!$C50)*(#REF!="X"))=1,"X","erreur"))</f>
        <v>#REF!</v>
      </c>
      <c r="AB50" s="140" t="e">
        <f>IF(SUMPRODUCT((#REF!='Actions de maîtrise'!AB$5)*(#REF!='Actions de maîtrise'!$C50)*(#REF!="X"))=0,"",IF(SUMPRODUCT((#REF!='Actions de maîtrise'!AB$5)*(#REF!='Actions de maîtrise'!$C50)*(#REF!="X"))=1,"X","erreur"))</f>
        <v>#REF!</v>
      </c>
      <c r="AC50" s="140" t="e">
        <f>IF(SUMPRODUCT((#REF!='Actions de maîtrise'!AC$5)*(#REF!='Actions de maîtrise'!$C50)*(#REF!="X"))=0,"",IF(SUMPRODUCT((#REF!='Actions de maîtrise'!AC$5)*(#REF!='Actions de maîtrise'!$C50)*(#REF!="X"))=1,"X","erreur"))</f>
        <v>#REF!</v>
      </c>
      <c r="AD50" s="140" t="e">
        <f>IF(SUMPRODUCT((#REF!='Actions de maîtrise'!AD$5)*(#REF!='Actions de maîtrise'!$C50)*(#REF!="X"))=0,"",IF(SUMPRODUCT((#REF!='Actions de maîtrise'!AD$5)*(#REF!='Actions de maîtrise'!$C50)*(#REF!="X"))=1,"X","erreur"))</f>
        <v>#REF!</v>
      </c>
      <c r="AE50" s="140" t="e">
        <f>IF(SUMPRODUCT((#REF!='Actions de maîtrise'!AE$5)*(#REF!='Actions de maîtrise'!$C50)*(#REF!="X"))=0,"",IF(SUMPRODUCT((#REF!='Actions de maîtrise'!AE$5)*(#REF!='Actions de maîtrise'!$C50)*(#REF!="X"))=1,"X","erreur"))</f>
        <v>#REF!</v>
      </c>
      <c r="AF50" s="140" t="e">
        <f>IF(SUMPRODUCT((#REF!='Actions de maîtrise'!AF$5)*(#REF!='Actions de maîtrise'!$C50)*(#REF!="X"))=0,"",IF(SUMPRODUCT((#REF!='Actions de maîtrise'!AF$5)*(#REF!='Actions de maîtrise'!$C50)*(#REF!="X"))=1,"X","erreur"))</f>
        <v>#REF!</v>
      </c>
      <c r="AG50" s="140" t="e">
        <f>IF(SUMPRODUCT((#REF!='Actions de maîtrise'!AG$5)*(#REF!='Actions de maîtrise'!$C50)*(#REF!="X"))=0,"",IF(SUMPRODUCT((#REF!='Actions de maîtrise'!AG$5)*(#REF!='Actions de maîtrise'!$C50)*(#REF!="X"))=1,"X","erreur"))</f>
        <v>#REF!</v>
      </c>
    </row>
    <row r="51" spans="2:33" ht="18.75">
      <c r="B51" s="161" t="e">
        <f>#REF!&amp;"-AM"&amp;Listes!A47</f>
        <v>#REF!</v>
      </c>
      <c r="C51" s="85" t="str">
        <f>IF(IF(ISERROR(HLOOKUP(B51,#REF!,20,FALSE)),"-",HLOOKUP(B51,#REF!,20,FALSE))="","",IF(ISERROR(HLOOKUP(B51,#REF!,20,FALSE)),"-",HLOOKUP(B51,#REF!,20,FALSE)))</f>
        <v>-</v>
      </c>
      <c r="D51" s="86" t="str">
        <f>IF(IF(ISERROR(HLOOKUP(B51,#REF!,3,FALSE)),"-",HLOOKUP(B51,#REF!,3,FALSE))="","",IF(ISERROR(HLOOKUP(B51,#REF!,3,FALSE)),"-",HLOOKUP(B51,#REF!,3,FALSE)))</f>
        <v>-</v>
      </c>
      <c r="E51" s="157"/>
      <c r="F51" s="86" t="str">
        <f>IF(ISERROR(HLOOKUP($B51,#REF!,4,FALSE)),"-",IF(HLOOKUP($B51,#REF!,4,FALSE)="","",HLOOKUP($B51,#REF!,4,FALSE)))</f>
        <v>-</v>
      </c>
      <c r="G51" s="86" t="str">
        <f>IF(ISERROR(HLOOKUP($B51,#REF!,5,FALSE)),"-",IF(HLOOKUP($B51,#REF!,5,FALSE)="","",HLOOKUP($B51,#REF!,5,FALSE)))</f>
        <v>-</v>
      </c>
      <c r="H51" s="86" t="str">
        <f>IF(ISERROR(HLOOKUP($B51,#REF!,6,FALSE)),"-",IF(HLOOKUP($B51,#REF!,6,FALSE)="","",HLOOKUP($B51,#REF!,6,FALSE)))</f>
        <v>-</v>
      </c>
      <c r="I51" s="86" t="str">
        <f>IF(ISERROR(HLOOKUP($B52,#REF!,7,FALSE)),"-",IF(HLOOKUP($B52,#REF!,7,FALSE)="","",HLOOKUP($B52,#REF!,7,FALSE)))</f>
        <v>-</v>
      </c>
      <c r="J51" s="141" t="str">
        <f>IF(ISERROR(HLOOKUP($B51,#REF!,12,FALSE)),"-",IF(HLOOKUP($B51,#REF!,12,FALSE)="","",HLOOKUP($B51,#REF!,12,FALSE)))</f>
        <v>-</v>
      </c>
      <c r="K51" s="141" t="str">
        <f>IF(ISERROR(HLOOKUP($B51,#REF!,13,FALSE)),"-",IF(HLOOKUP($B51,#REF!,13,FALSE)="","",HLOOKUP($B51,#REF!,13,FALSE)))</f>
        <v>-</v>
      </c>
      <c r="L51" s="171" t="str">
        <f>IF(ISERROR(HLOOKUP($B51,#REF!,9,FALSE)),"-",IF(HLOOKUP($B51,#REF!,9,FALSE)="","",HLOOKUP($B51,#REF!,9,FALSE)))</f>
        <v>-</v>
      </c>
      <c r="M51" s="171" t="str">
        <f>IF(ISERROR(HLOOKUP($B51,#REF!,10,FALSE)),"-",IF(HLOOKUP($B51,#REF!,10,FALSE)="","",HLOOKUP($B51,#REF!,10,FALSE)))</f>
        <v>-</v>
      </c>
      <c r="N51" s="171" t="str">
        <f>IF(ISERROR(HLOOKUP($B51,#REF!,11,FALSE)),"-",IF(HLOOKUP($B51,#REF!,11,FALSE)="","",HLOOKUP($B51,#REF!,11,FALSE)))</f>
        <v>-</v>
      </c>
      <c r="P51" s="140" t="e">
        <f>IF(SUMPRODUCT((#REF!='Actions de maîtrise'!P$5)*(#REF!='Actions de maîtrise'!$C51)*(#REF!="X"))=0,"",IF(SUMPRODUCT((#REF!='Actions de maîtrise'!P$5)*(#REF!='Actions de maîtrise'!$C51)*(#REF!="X"))=1,"X","erreur"))</f>
        <v>#REF!</v>
      </c>
      <c r="Q51" s="140" t="e">
        <f>IF(SUMPRODUCT((#REF!='Actions de maîtrise'!Q$5)*(#REF!='Actions de maîtrise'!$C51)*(#REF!="X"))=0,"",IF(SUMPRODUCT((#REF!='Actions de maîtrise'!Q$5)*(#REF!='Actions de maîtrise'!$C51)*(#REF!="X"))=1,"X","erreur"))</f>
        <v>#REF!</v>
      </c>
      <c r="R51" s="140" t="e">
        <f>IF(SUMPRODUCT((#REF!='Actions de maîtrise'!R$5)*(#REF!='Actions de maîtrise'!$C51)*(#REF!="X"))=0,"",IF(SUMPRODUCT((#REF!='Actions de maîtrise'!R$5)*(#REF!='Actions de maîtrise'!$C51)*(#REF!="X"))=1,"X","erreur"))</f>
        <v>#REF!</v>
      </c>
      <c r="S51" s="140" t="e">
        <f>IF(SUMPRODUCT((#REF!='Actions de maîtrise'!S$5)*(#REF!='Actions de maîtrise'!$C51)*(#REF!="X"))=0,"",IF(SUMPRODUCT((#REF!='Actions de maîtrise'!S$5)*(#REF!='Actions de maîtrise'!$C51)*(#REF!="X"))=1,"X","erreur"))</f>
        <v>#REF!</v>
      </c>
      <c r="T51" s="140" t="e">
        <f>IF(SUMPRODUCT((#REF!='Actions de maîtrise'!T$5)*(#REF!='Actions de maîtrise'!$C51)*(#REF!="X"))=0,"",IF(SUMPRODUCT((#REF!='Actions de maîtrise'!T$5)*(#REF!='Actions de maîtrise'!$C51)*(#REF!="X"))=1,"X","erreur"))</f>
        <v>#REF!</v>
      </c>
      <c r="U51" s="140" t="e">
        <f>IF(SUMPRODUCT((#REF!='Actions de maîtrise'!U$5)*(#REF!='Actions de maîtrise'!$C51)*(#REF!="X"))=0,"",IF(SUMPRODUCT((#REF!='Actions de maîtrise'!U$5)*(#REF!='Actions de maîtrise'!$C51)*(#REF!="X"))=1,"X","erreur"))</f>
        <v>#REF!</v>
      </c>
      <c r="V51" s="140" t="e">
        <f>IF(SUMPRODUCT((#REF!='Actions de maîtrise'!V$5)*(#REF!='Actions de maîtrise'!$C51)*(#REF!="X"))=0,"",IF(SUMPRODUCT((#REF!='Actions de maîtrise'!V$5)*(#REF!='Actions de maîtrise'!$C51)*(#REF!="X"))=1,"X","erreur"))</f>
        <v>#REF!</v>
      </c>
      <c r="W51" s="140" t="e">
        <f>IF(SUMPRODUCT((#REF!='Actions de maîtrise'!W$5)*(#REF!='Actions de maîtrise'!$C51)*(#REF!="X"))=0,"",IF(SUMPRODUCT((#REF!='Actions de maîtrise'!W$5)*(#REF!='Actions de maîtrise'!$C51)*(#REF!="X"))=1,"X","erreur"))</f>
        <v>#REF!</v>
      </c>
      <c r="X51" s="140" t="e">
        <f>IF(SUMPRODUCT((#REF!='Actions de maîtrise'!X$5)*(#REF!='Actions de maîtrise'!$C51)*(#REF!="X"))=0,"",IF(SUMPRODUCT((#REF!='Actions de maîtrise'!X$5)*(#REF!='Actions de maîtrise'!$C51)*(#REF!="X"))=1,"X","erreur"))</f>
        <v>#REF!</v>
      </c>
      <c r="Y51" s="140" t="e">
        <f>IF(SUMPRODUCT((#REF!='Actions de maîtrise'!Y$5)*(#REF!='Actions de maîtrise'!$C51)*(#REF!="X"))=0,"",IF(SUMPRODUCT((#REF!='Actions de maîtrise'!Y$5)*(#REF!='Actions de maîtrise'!$C51)*(#REF!="X"))=1,"X","erreur"))</f>
        <v>#REF!</v>
      </c>
      <c r="Z51" s="140" t="e">
        <f>IF(SUMPRODUCT((#REF!='Actions de maîtrise'!Z$5)*(#REF!='Actions de maîtrise'!$C51)*(#REF!="X"))=0,"",IF(SUMPRODUCT((#REF!='Actions de maîtrise'!Z$5)*(#REF!='Actions de maîtrise'!$C51)*(#REF!="X"))=1,"X","erreur"))</f>
        <v>#REF!</v>
      </c>
      <c r="AA51" s="140" t="e">
        <f>IF(SUMPRODUCT((#REF!='Actions de maîtrise'!AA$5)*(#REF!='Actions de maîtrise'!$C51)*(#REF!="X"))=0,"",IF(SUMPRODUCT((#REF!='Actions de maîtrise'!AA$5)*(#REF!='Actions de maîtrise'!$C51)*(#REF!="X"))=1,"X","erreur"))</f>
        <v>#REF!</v>
      </c>
      <c r="AB51" s="140" t="e">
        <f>IF(SUMPRODUCT((#REF!='Actions de maîtrise'!AB$5)*(#REF!='Actions de maîtrise'!$C51)*(#REF!="X"))=0,"",IF(SUMPRODUCT((#REF!='Actions de maîtrise'!AB$5)*(#REF!='Actions de maîtrise'!$C51)*(#REF!="X"))=1,"X","erreur"))</f>
        <v>#REF!</v>
      </c>
      <c r="AC51" s="140" t="e">
        <f>IF(SUMPRODUCT((#REF!='Actions de maîtrise'!AC$5)*(#REF!='Actions de maîtrise'!$C51)*(#REF!="X"))=0,"",IF(SUMPRODUCT((#REF!='Actions de maîtrise'!AC$5)*(#REF!='Actions de maîtrise'!$C51)*(#REF!="X"))=1,"X","erreur"))</f>
        <v>#REF!</v>
      </c>
      <c r="AD51" s="140" t="e">
        <f>IF(SUMPRODUCT((#REF!='Actions de maîtrise'!AD$5)*(#REF!='Actions de maîtrise'!$C51)*(#REF!="X"))=0,"",IF(SUMPRODUCT((#REF!='Actions de maîtrise'!AD$5)*(#REF!='Actions de maîtrise'!$C51)*(#REF!="X"))=1,"X","erreur"))</f>
        <v>#REF!</v>
      </c>
      <c r="AE51" s="140" t="e">
        <f>IF(SUMPRODUCT((#REF!='Actions de maîtrise'!AE$5)*(#REF!='Actions de maîtrise'!$C51)*(#REF!="X"))=0,"",IF(SUMPRODUCT((#REF!='Actions de maîtrise'!AE$5)*(#REF!='Actions de maîtrise'!$C51)*(#REF!="X"))=1,"X","erreur"))</f>
        <v>#REF!</v>
      </c>
      <c r="AF51" s="140" t="e">
        <f>IF(SUMPRODUCT((#REF!='Actions de maîtrise'!AF$5)*(#REF!='Actions de maîtrise'!$C51)*(#REF!="X"))=0,"",IF(SUMPRODUCT((#REF!='Actions de maîtrise'!AF$5)*(#REF!='Actions de maîtrise'!$C51)*(#REF!="X"))=1,"X","erreur"))</f>
        <v>#REF!</v>
      </c>
      <c r="AG51" s="140" t="e">
        <f>IF(SUMPRODUCT((#REF!='Actions de maîtrise'!AG$5)*(#REF!='Actions de maîtrise'!$C51)*(#REF!="X"))=0,"",IF(SUMPRODUCT((#REF!='Actions de maîtrise'!AG$5)*(#REF!='Actions de maîtrise'!$C51)*(#REF!="X"))=1,"X","erreur"))</f>
        <v>#REF!</v>
      </c>
    </row>
    <row r="52" spans="2:33" ht="18.75">
      <c r="B52" s="161" t="e">
        <f>#REF!&amp;"-AM"&amp;Listes!A48</f>
        <v>#REF!</v>
      </c>
      <c r="C52" s="85" t="str">
        <f>IF(IF(ISERROR(HLOOKUP(B52,#REF!,20,FALSE)),"-",HLOOKUP(B52,#REF!,20,FALSE))="","",IF(ISERROR(HLOOKUP(B52,#REF!,20,FALSE)),"-",HLOOKUP(B52,#REF!,20,FALSE)))</f>
        <v>-</v>
      </c>
      <c r="D52" s="86" t="str">
        <f>IF(IF(ISERROR(HLOOKUP(B52,#REF!,3,FALSE)),"-",HLOOKUP(B52,#REF!,3,FALSE))="","",IF(ISERROR(HLOOKUP(B52,#REF!,3,FALSE)),"-",HLOOKUP(B52,#REF!,3,FALSE)))</f>
        <v>-</v>
      </c>
      <c r="E52" s="157"/>
      <c r="F52" s="86" t="str">
        <f>IF(ISERROR(HLOOKUP($B52,#REF!,4,FALSE)),"-",IF(HLOOKUP($B52,#REF!,4,FALSE)="","",HLOOKUP($B52,#REF!,4,FALSE)))</f>
        <v>-</v>
      </c>
      <c r="G52" s="86" t="str">
        <f>IF(ISERROR(HLOOKUP($B52,#REF!,5,FALSE)),"-",IF(HLOOKUP($B52,#REF!,5,FALSE)="","",HLOOKUP($B52,#REF!,5,FALSE)))</f>
        <v>-</v>
      </c>
      <c r="H52" s="86" t="str">
        <f>IF(ISERROR(HLOOKUP($B52,#REF!,6,FALSE)),"-",IF(HLOOKUP($B52,#REF!,6,FALSE)="","",HLOOKUP($B52,#REF!,6,FALSE)))</f>
        <v>-</v>
      </c>
      <c r="I52" s="86" t="str">
        <f>IF(ISERROR(HLOOKUP($B53,#REF!,7,FALSE)),"-",IF(HLOOKUP($B53,#REF!,7,FALSE)="","",HLOOKUP($B53,#REF!,7,FALSE)))</f>
        <v>-</v>
      </c>
      <c r="J52" s="141" t="str">
        <f>IF(ISERROR(HLOOKUP($B52,#REF!,12,FALSE)),"-",IF(HLOOKUP($B52,#REF!,12,FALSE)="","",HLOOKUP($B52,#REF!,12,FALSE)))</f>
        <v>-</v>
      </c>
      <c r="K52" s="141" t="str">
        <f>IF(ISERROR(HLOOKUP($B52,#REF!,13,FALSE)),"-",IF(HLOOKUP($B52,#REF!,13,FALSE)="","",HLOOKUP($B52,#REF!,13,FALSE)))</f>
        <v>-</v>
      </c>
      <c r="L52" s="171" t="str">
        <f>IF(ISERROR(HLOOKUP($B52,#REF!,9,FALSE)),"-",IF(HLOOKUP($B52,#REF!,9,FALSE)="","",HLOOKUP($B52,#REF!,9,FALSE)))</f>
        <v>-</v>
      </c>
      <c r="M52" s="171" t="str">
        <f>IF(ISERROR(HLOOKUP($B52,#REF!,10,FALSE)),"-",IF(HLOOKUP($B52,#REF!,10,FALSE)="","",HLOOKUP($B52,#REF!,10,FALSE)))</f>
        <v>-</v>
      </c>
      <c r="N52" s="171" t="str">
        <f>IF(ISERROR(HLOOKUP($B52,#REF!,11,FALSE)),"-",IF(HLOOKUP($B52,#REF!,11,FALSE)="","",HLOOKUP($B52,#REF!,11,FALSE)))</f>
        <v>-</v>
      </c>
      <c r="P52" s="140" t="e">
        <f>IF(SUMPRODUCT((#REF!='Actions de maîtrise'!P$5)*(#REF!='Actions de maîtrise'!$C52)*(#REF!="X"))=0,"",IF(SUMPRODUCT((#REF!='Actions de maîtrise'!P$5)*(#REF!='Actions de maîtrise'!$C52)*(#REF!="X"))=1,"X","erreur"))</f>
        <v>#REF!</v>
      </c>
      <c r="Q52" s="140" t="e">
        <f>IF(SUMPRODUCT((#REF!='Actions de maîtrise'!Q$5)*(#REF!='Actions de maîtrise'!$C52)*(#REF!="X"))=0,"",IF(SUMPRODUCT((#REF!='Actions de maîtrise'!Q$5)*(#REF!='Actions de maîtrise'!$C52)*(#REF!="X"))=1,"X","erreur"))</f>
        <v>#REF!</v>
      </c>
      <c r="R52" s="140" t="e">
        <f>IF(SUMPRODUCT((#REF!='Actions de maîtrise'!R$5)*(#REF!='Actions de maîtrise'!$C52)*(#REF!="X"))=0,"",IF(SUMPRODUCT((#REF!='Actions de maîtrise'!R$5)*(#REF!='Actions de maîtrise'!$C52)*(#REF!="X"))=1,"X","erreur"))</f>
        <v>#REF!</v>
      </c>
      <c r="S52" s="140" t="e">
        <f>IF(SUMPRODUCT((#REF!='Actions de maîtrise'!S$5)*(#REF!='Actions de maîtrise'!$C52)*(#REF!="X"))=0,"",IF(SUMPRODUCT((#REF!='Actions de maîtrise'!S$5)*(#REF!='Actions de maîtrise'!$C52)*(#REF!="X"))=1,"X","erreur"))</f>
        <v>#REF!</v>
      </c>
      <c r="T52" s="140" t="e">
        <f>IF(SUMPRODUCT((#REF!='Actions de maîtrise'!T$5)*(#REF!='Actions de maîtrise'!$C52)*(#REF!="X"))=0,"",IF(SUMPRODUCT((#REF!='Actions de maîtrise'!T$5)*(#REF!='Actions de maîtrise'!$C52)*(#REF!="X"))=1,"X","erreur"))</f>
        <v>#REF!</v>
      </c>
      <c r="U52" s="140" t="e">
        <f>IF(SUMPRODUCT((#REF!='Actions de maîtrise'!U$5)*(#REF!='Actions de maîtrise'!$C52)*(#REF!="X"))=0,"",IF(SUMPRODUCT((#REF!='Actions de maîtrise'!U$5)*(#REF!='Actions de maîtrise'!$C52)*(#REF!="X"))=1,"X","erreur"))</f>
        <v>#REF!</v>
      </c>
      <c r="V52" s="140" t="e">
        <f>IF(SUMPRODUCT((#REF!='Actions de maîtrise'!V$5)*(#REF!='Actions de maîtrise'!$C52)*(#REF!="X"))=0,"",IF(SUMPRODUCT((#REF!='Actions de maîtrise'!V$5)*(#REF!='Actions de maîtrise'!$C52)*(#REF!="X"))=1,"X","erreur"))</f>
        <v>#REF!</v>
      </c>
      <c r="W52" s="140" t="e">
        <f>IF(SUMPRODUCT((#REF!='Actions de maîtrise'!W$5)*(#REF!='Actions de maîtrise'!$C52)*(#REF!="X"))=0,"",IF(SUMPRODUCT((#REF!='Actions de maîtrise'!W$5)*(#REF!='Actions de maîtrise'!$C52)*(#REF!="X"))=1,"X","erreur"))</f>
        <v>#REF!</v>
      </c>
      <c r="X52" s="140" t="e">
        <f>IF(SUMPRODUCT((#REF!='Actions de maîtrise'!X$5)*(#REF!='Actions de maîtrise'!$C52)*(#REF!="X"))=0,"",IF(SUMPRODUCT((#REF!='Actions de maîtrise'!X$5)*(#REF!='Actions de maîtrise'!$C52)*(#REF!="X"))=1,"X","erreur"))</f>
        <v>#REF!</v>
      </c>
      <c r="Y52" s="140" t="e">
        <f>IF(SUMPRODUCT((#REF!='Actions de maîtrise'!Y$5)*(#REF!='Actions de maîtrise'!$C52)*(#REF!="X"))=0,"",IF(SUMPRODUCT((#REF!='Actions de maîtrise'!Y$5)*(#REF!='Actions de maîtrise'!$C52)*(#REF!="X"))=1,"X","erreur"))</f>
        <v>#REF!</v>
      </c>
      <c r="Z52" s="140" t="e">
        <f>IF(SUMPRODUCT((#REF!='Actions de maîtrise'!Z$5)*(#REF!='Actions de maîtrise'!$C52)*(#REF!="X"))=0,"",IF(SUMPRODUCT((#REF!='Actions de maîtrise'!Z$5)*(#REF!='Actions de maîtrise'!$C52)*(#REF!="X"))=1,"X","erreur"))</f>
        <v>#REF!</v>
      </c>
      <c r="AA52" s="140" t="e">
        <f>IF(SUMPRODUCT((#REF!='Actions de maîtrise'!AA$5)*(#REF!='Actions de maîtrise'!$C52)*(#REF!="X"))=0,"",IF(SUMPRODUCT((#REF!='Actions de maîtrise'!AA$5)*(#REF!='Actions de maîtrise'!$C52)*(#REF!="X"))=1,"X","erreur"))</f>
        <v>#REF!</v>
      </c>
      <c r="AB52" s="140" t="e">
        <f>IF(SUMPRODUCT((#REF!='Actions de maîtrise'!AB$5)*(#REF!='Actions de maîtrise'!$C52)*(#REF!="X"))=0,"",IF(SUMPRODUCT((#REF!='Actions de maîtrise'!AB$5)*(#REF!='Actions de maîtrise'!$C52)*(#REF!="X"))=1,"X","erreur"))</f>
        <v>#REF!</v>
      </c>
      <c r="AC52" s="140" t="e">
        <f>IF(SUMPRODUCT((#REF!='Actions de maîtrise'!AC$5)*(#REF!='Actions de maîtrise'!$C52)*(#REF!="X"))=0,"",IF(SUMPRODUCT((#REF!='Actions de maîtrise'!AC$5)*(#REF!='Actions de maîtrise'!$C52)*(#REF!="X"))=1,"X","erreur"))</f>
        <v>#REF!</v>
      </c>
      <c r="AD52" s="140" t="e">
        <f>IF(SUMPRODUCT((#REF!='Actions de maîtrise'!AD$5)*(#REF!='Actions de maîtrise'!$C52)*(#REF!="X"))=0,"",IF(SUMPRODUCT((#REF!='Actions de maîtrise'!AD$5)*(#REF!='Actions de maîtrise'!$C52)*(#REF!="X"))=1,"X","erreur"))</f>
        <v>#REF!</v>
      </c>
      <c r="AE52" s="140" t="e">
        <f>IF(SUMPRODUCT((#REF!='Actions de maîtrise'!AE$5)*(#REF!='Actions de maîtrise'!$C52)*(#REF!="X"))=0,"",IF(SUMPRODUCT((#REF!='Actions de maîtrise'!AE$5)*(#REF!='Actions de maîtrise'!$C52)*(#REF!="X"))=1,"X","erreur"))</f>
        <v>#REF!</v>
      </c>
      <c r="AF52" s="140" t="e">
        <f>IF(SUMPRODUCT((#REF!='Actions de maîtrise'!AF$5)*(#REF!='Actions de maîtrise'!$C52)*(#REF!="X"))=0,"",IF(SUMPRODUCT((#REF!='Actions de maîtrise'!AF$5)*(#REF!='Actions de maîtrise'!$C52)*(#REF!="X"))=1,"X","erreur"))</f>
        <v>#REF!</v>
      </c>
      <c r="AG52" s="140" t="e">
        <f>IF(SUMPRODUCT((#REF!='Actions de maîtrise'!AG$5)*(#REF!='Actions de maîtrise'!$C52)*(#REF!="X"))=0,"",IF(SUMPRODUCT((#REF!='Actions de maîtrise'!AG$5)*(#REF!='Actions de maîtrise'!$C52)*(#REF!="X"))=1,"X","erreur"))</f>
        <v>#REF!</v>
      </c>
    </row>
    <row r="53" spans="2:33" ht="18.75">
      <c r="B53" s="161" t="e">
        <f>#REF!&amp;"-AM"&amp;Listes!A49</f>
        <v>#REF!</v>
      </c>
      <c r="C53" s="85" t="str">
        <f>IF(IF(ISERROR(HLOOKUP(B53,#REF!,20,FALSE)),"-",HLOOKUP(B53,#REF!,20,FALSE))="","",IF(ISERROR(HLOOKUP(B53,#REF!,20,FALSE)),"-",HLOOKUP(B53,#REF!,20,FALSE)))</f>
        <v>-</v>
      </c>
      <c r="D53" s="86" t="str">
        <f>IF(IF(ISERROR(HLOOKUP(B53,#REF!,3,FALSE)),"-",HLOOKUP(B53,#REF!,3,FALSE))="","",IF(ISERROR(HLOOKUP(B53,#REF!,3,FALSE)),"-",HLOOKUP(B53,#REF!,3,FALSE)))</f>
        <v>-</v>
      </c>
      <c r="E53" s="157"/>
      <c r="F53" s="86" t="str">
        <f>IF(ISERROR(HLOOKUP($B53,#REF!,4,FALSE)),"-",IF(HLOOKUP($B53,#REF!,4,FALSE)="","",HLOOKUP($B53,#REF!,4,FALSE)))</f>
        <v>-</v>
      </c>
      <c r="G53" s="86" t="str">
        <f>IF(ISERROR(HLOOKUP($B53,#REF!,5,FALSE)),"-",IF(HLOOKUP($B53,#REF!,5,FALSE)="","",HLOOKUP($B53,#REF!,5,FALSE)))</f>
        <v>-</v>
      </c>
      <c r="H53" s="86" t="str">
        <f>IF(ISERROR(HLOOKUP($B53,#REF!,6,FALSE)),"-",IF(HLOOKUP($B53,#REF!,6,FALSE)="","",HLOOKUP($B53,#REF!,6,FALSE)))</f>
        <v>-</v>
      </c>
      <c r="I53" s="86" t="str">
        <f>IF(ISERROR(HLOOKUP($B54,#REF!,7,FALSE)),"-",IF(HLOOKUP($B54,#REF!,7,FALSE)="","",HLOOKUP($B54,#REF!,7,FALSE)))</f>
        <v>-</v>
      </c>
      <c r="J53" s="141" t="str">
        <f>IF(ISERROR(HLOOKUP($B53,#REF!,12,FALSE)),"-",IF(HLOOKUP($B53,#REF!,12,FALSE)="","",HLOOKUP($B53,#REF!,12,FALSE)))</f>
        <v>-</v>
      </c>
      <c r="K53" s="141" t="str">
        <f>IF(ISERROR(HLOOKUP($B53,#REF!,13,FALSE)),"-",IF(HLOOKUP($B53,#REF!,13,FALSE)="","",HLOOKUP($B53,#REF!,13,FALSE)))</f>
        <v>-</v>
      </c>
      <c r="L53" s="171" t="str">
        <f>IF(ISERROR(HLOOKUP($B53,#REF!,9,FALSE)),"-",IF(HLOOKUP($B53,#REF!,9,FALSE)="","",HLOOKUP($B53,#REF!,9,FALSE)))</f>
        <v>-</v>
      </c>
      <c r="M53" s="171" t="str">
        <f>IF(ISERROR(HLOOKUP($B53,#REF!,10,FALSE)),"-",IF(HLOOKUP($B53,#REF!,10,FALSE)="","",HLOOKUP($B53,#REF!,10,FALSE)))</f>
        <v>-</v>
      </c>
      <c r="N53" s="171" t="str">
        <f>IF(ISERROR(HLOOKUP($B53,#REF!,11,FALSE)),"-",IF(HLOOKUP($B53,#REF!,11,FALSE)="","",HLOOKUP($B53,#REF!,11,FALSE)))</f>
        <v>-</v>
      </c>
      <c r="P53" s="140" t="e">
        <f>IF(SUMPRODUCT((#REF!='Actions de maîtrise'!P$5)*(#REF!='Actions de maîtrise'!$C53)*(#REF!="X"))=0,"",IF(SUMPRODUCT((#REF!='Actions de maîtrise'!P$5)*(#REF!='Actions de maîtrise'!$C53)*(#REF!="X"))=1,"X","erreur"))</f>
        <v>#REF!</v>
      </c>
      <c r="Q53" s="140" t="e">
        <f>IF(SUMPRODUCT((#REF!='Actions de maîtrise'!Q$5)*(#REF!='Actions de maîtrise'!$C53)*(#REF!="X"))=0,"",IF(SUMPRODUCT((#REF!='Actions de maîtrise'!Q$5)*(#REF!='Actions de maîtrise'!$C53)*(#REF!="X"))=1,"X","erreur"))</f>
        <v>#REF!</v>
      </c>
      <c r="R53" s="140" t="e">
        <f>IF(SUMPRODUCT((#REF!='Actions de maîtrise'!R$5)*(#REF!='Actions de maîtrise'!$C53)*(#REF!="X"))=0,"",IF(SUMPRODUCT((#REF!='Actions de maîtrise'!R$5)*(#REF!='Actions de maîtrise'!$C53)*(#REF!="X"))=1,"X","erreur"))</f>
        <v>#REF!</v>
      </c>
      <c r="S53" s="140" t="e">
        <f>IF(SUMPRODUCT((#REF!='Actions de maîtrise'!S$5)*(#REF!='Actions de maîtrise'!$C53)*(#REF!="X"))=0,"",IF(SUMPRODUCT((#REF!='Actions de maîtrise'!S$5)*(#REF!='Actions de maîtrise'!$C53)*(#REF!="X"))=1,"X","erreur"))</f>
        <v>#REF!</v>
      </c>
      <c r="T53" s="140" t="e">
        <f>IF(SUMPRODUCT((#REF!='Actions de maîtrise'!T$5)*(#REF!='Actions de maîtrise'!$C53)*(#REF!="X"))=0,"",IF(SUMPRODUCT((#REF!='Actions de maîtrise'!T$5)*(#REF!='Actions de maîtrise'!$C53)*(#REF!="X"))=1,"X","erreur"))</f>
        <v>#REF!</v>
      </c>
      <c r="U53" s="140" t="e">
        <f>IF(SUMPRODUCT((#REF!='Actions de maîtrise'!U$5)*(#REF!='Actions de maîtrise'!$C53)*(#REF!="X"))=0,"",IF(SUMPRODUCT((#REF!='Actions de maîtrise'!U$5)*(#REF!='Actions de maîtrise'!$C53)*(#REF!="X"))=1,"X","erreur"))</f>
        <v>#REF!</v>
      </c>
      <c r="V53" s="140" t="e">
        <f>IF(SUMPRODUCT((#REF!='Actions de maîtrise'!V$5)*(#REF!='Actions de maîtrise'!$C53)*(#REF!="X"))=0,"",IF(SUMPRODUCT((#REF!='Actions de maîtrise'!V$5)*(#REF!='Actions de maîtrise'!$C53)*(#REF!="X"))=1,"X","erreur"))</f>
        <v>#REF!</v>
      </c>
      <c r="W53" s="140" t="e">
        <f>IF(SUMPRODUCT((#REF!='Actions de maîtrise'!W$5)*(#REF!='Actions de maîtrise'!$C53)*(#REF!="X"))=0,"",IF(SUMPRODUCT((#REF!='Actions de maîtrise'!W$5)*(#REF!='Actions de maîtrise'!$C53)*(#REF!="X"))=1,"X","erreur"))</f>
        <v>#REF!</v>
      </c>
      <c r="X53" s="140" t="e">
        <f>IF(SUMPRODUCT((#REF!='Actions de maîtrise'!X$5)*(#REF!='Actions de maîtrise'!$C53)*(#REF!="X"))=0,"",IF(SUMPRODUCT((#REF!='Actions de maîtrise'!X$5)*(#REF!='Actions de maîtrise'!$C53)*(#REF!="X"))=1,"X","erreur"))</f>
        <v>#REF!</v>
      </c>
      <c r="Y53" s="140" t="e">
        <f>IF(SUMPRODUCT((#REF!='Actions de maîtrise'!Y$5)*(#REF!='Actions de maîtrise'!$C53)*(#REF!="X"))=0,"",IF(SUMPRODUCT((#REF!='Actions de maîtrise'!Y$5)*(#REF!='Actions de maîtrise'!$C53)*(#REF!="X"))=1,"X","erreur"))</f>
        <v>#REF!</v>
      </c>
      <c r="Z53" s="140" t="e">
        <f>IF(SUMPRODUCT((#REF!='Actions de maîtrise'!Z$5)*(#REF!='Actions de maîtrise'!$C53)*(#REF!="X"))=0,"",IF(SUMPRODUCT((#REF!='Actions de maîtrise'!Z$5)*(#REF!='Actions de maîtrise'!$C53)*(#REF!="X"))=1,"X","erreur"))</f>
        <v>#REF!</v>
      </c>
      <c r="AA53" s="140" t="e">
        <f>IF(SUMPRODUCT((#REF!='Actions de maîtrise'!AA$5)*(#REF!='Actions de maîtrise'!$C53)*(#REF!="X"))=0,"",IF(SUMPRODUCT((#REF!='Actions de maîtrise'!AA$5)*(#REF!='Actions de maîtrise'!$C53)*(#REF!="X"))=1,"X","erreur"))</f>
        <v>#REF!</v>
      </c>
      <c r="AB53" s="140" t="e">
        <f>IF(SUMPRODUCT((#REF!='Actions de maîtrise'!AB$5)*(#REF!='Actions de maîtrise'!$C53)*(#REF!="X"))=0,"",IF(SUMPRODUCT((#REF!='Actions de maîtrise'!AB$5)*(#REF!='Actions de maîtrise'!$C53)*(#REF!="X"))=1,"X","erreur"))</f>
        <v>#REF!</v>
      </c>
      <c r="AC53" s="140" t="e">
        <f>IF(SUMPRODUCT((#REF!='Actions de maîtrise'!AC$5)*(#REF!='Actions de maîtrise'!$C53)*(#REF!="X"))=0,"",IF(SUMPRODUCT((#REF!='Actions de maîtrise'!AC$5)*(#REF!='Actions de maîtrise'!$C53)*(#REF!="X"))=1,"X","erreur"))</f>
        <v>#REF!</v>
      </c>
      <c r="AD53" s="140" t="e">
        <f>IF(SUMPRODUCT((#REF!='Actions de maîtrise'!AD$5)*(#REF!='Actions de maîtrise'!$C53)*(#REF!="X"))=0,"",IF(SUMPRODUCT((#REF!='Actions de maîtrise'!AD$5)*(#REF!='Actions de maîtrise'!$C53)*(#REF!="X"))=1,"X","erreur"))</f>
        <v>#REF!</v>
      </c>
      <c r="AE53" s="140" t="e">
        <f>IF(SUMPRODUCT((#REF!='Actions de maîtrise'!AE$5)*(#REF!='Actions de maîtrise'!$C53)*(#REF!="X"))=0,"",IF(SUMPRODUCT((#REF!='Actions de maîtrise'!AE$5)*(#REF!='Actions de maîtrise'!$C53)*(#REF!="X"))=1,"X","erreur"))</f>
        <v>#REF!</v>
      </c>
      <c r="AF53" s="140" t="e">
        <f>IF(SUMPRODUCT((#REF!='Actions de maîtrise'!AF$5)*(#REF!='Actions de maîtrise'!$C53)*(#REF!="X"))=0,"",IF(SUMPRODUCT((#REF!='Actions de maîtrise'!AF$5)*(#REF!='Actions de maîtrise'!$C53)*(#REF!="X"))=1,"X","erreur"))</f>
        <v>#REF!</v>
      </c>
      <c r="AG53" s="140" t="e">
        <f>IF(SUMPRODUCT((#REF!='Actions de maîtrise'!AG$5)*(#REF!='Actions de maîtrise'!$C53)*(#REF!="X"))=0,"",IF(SUMPRODUCT((#REF!='Actions de maîtrise'!AG$5)*(#REF!='Actions de maîtrise'!$C53)*(#REF!="X"))=1,"X","erreur"))</f>
        <v>#REF!</v>
      </c>
    </row>
    <row r="54" spans="2:33" ht="18.75">
      <c r="B54" s="161" t="e">
        <f>#REF!&amp;"-AM"&amp;Listes!A50</f>
        <v>#REF!</v>
      </c>
      <c r="C54" s="85" t="str">
        <f>IF(IF(ISERROR(HLOOKUP(B54,#REF!,20,FALSE)),"-",HLOOKUP(B54,#REF!,20,FALSE))="","",IF(ISERROR(HLOOKUP(B54,#REF!,20,FALSE)),"-",HLOOKUP(B54,#REF!,20,FALSE)))</f>
        <v>-</v>
      </c>
      <c r="D54" s="86" t="str">
        <f>IF(IF(ISERROR(HLOOKUP(B54,#REF!,3,FALSE)),"-",HLOOKUP(B54,#REF!,3,FALSE))="","",IF(ISERROR(HLOOKUP(B54,#REF!,3,FALSE)),"-",HLOOKUP(B54,#REF!,3,FALSE)))</f>
        <v>-</v>
      </c>
      <c r="E54" s="157"/>
      <c r="F54" s="86" t="str">
        <f>IF(ISERROR(HLOOKUP($B54,#REF!,4,FALSE)),"-",IF(HLOOKUP($B54,#REF!,4,FALSE)="","",HLOOKUP($B54,#REF!,4,FALSE)))</f>
        <v>-</v>
      </c>
      <c r="G54" s="86" t="str">
        <f>IF(ISERROR(HLOOKUP($B54,#REF!,5,FALSE)),"-",IF(HLOOKUP($B54,#REF!,5,FALSE)="","",HLOOKUP($B54,#REF!,5,FALSE)))</f>
        <v>-</v>
      </c>
      <c r="H54" s="86" t="str">
        <f>IF(ISERROR(HLOOKUP($B54,#REF!,6,FALSE)),"-",IF(HLOOKUP($B54,#REF!,6,FALSE)="","",HLOOKUP($B54,#REF!,6,FALSE)))</f>
        <v>-</v>
      </c>
      <c r="I54" s="86" t="str">
        <f>IF(ISERROR(HLOOKUP($B55,#REF!,7,FALSE)),"-",IF(HLOOKUP($B55,#REF!,7,FALSE)="","",HLOOKUP($B55,#REF!,7,FALSE)))</f>
        <v>-</v>
      </c>
      <c r="J54" s="141" t="str">
        <f>IF(ISERROR(HLOOKUP($B54,#REF!,12,FALSE)),"-",IF(HLOOKUP($B54,#REF!,12,FALSE)="","",HLOOKUP($B54,#REF!,12,FALSE)))</f>
        <v>-</v>
      </c>
      <c r="K54" s="141" t="str">
        <f>IF(ISERROR(HLOOKUP($B54,#REF!,13,FALSE)),"-",IF(HLOOKUP($B54,#REF!,13,FALSE)="","",HLOOKUP($B54,#REF!,13,FALSE)))</f>
        <v>-</v>
      </c>
      <c r="L54" s="171" t="str">
        <f>IF(ISERROR(HLOOKUP($B54,#REF!,9,FALSE)),"-",IF(HLOOKUP($B54,#REF!,9,FALSE)="","",HLOOKUP($B54,#REF!,9,FALSE)))</f>
        <v>-</v>
      </c>
      <c r="M54" s="171" t="str">
        <f>IF(ISERROR(HLOOKUP($B54,#REF!,10,FALSE)),"-",IF(HLOOKUP($B54,#REF!,10,FALSE)="","",HLOOKUP($B54,#REF!,10,FALSE)))</f>
        <v>-</v>
      </c>
      <c r="N54" s="171" t="str">
        <f>IF(ISERROR(HLOOKUP($B54,#REF!,11,FALSE)),"-",IF(HLOOKUP($B54,#REF!,11,FALSE)="","",HLOOKUP($B54,#REF!,11,FALSE)))</f>
        <v>-</v>
      </c>
      <c r="P54" s="140" t="e">
        <f>IF(SUMPRODUCT((#REF!='Actions de maîtrise'!P$5)*(#REF!='Actions de maîtrise'!$C54)*(#REF!="X"))=0,"",IF(SUMPRODUCT((#REF!='Actions de maîtrise'!P$5)*(#REF!='Actions de maîtrise'!$C54)*(#REF!="X"))=1,"X","erreur"))</f>
        <v>#REF!</v>
      </c>
      <c r="Q54" s="140" t="e">
        <f>IF(SUMPRODUCT((#REF!='Actions de maîtrise'!Q$5)*(#REF!='Actions de maîtrise'!$C54)*(#REF!="X"))=0,"",IF(SUMPRODUCT((#REF!='Actions de maîtrise'!Q$5)*(#REF!='Actions de maîtrise'!$C54)*(#REF!="X"))=1,"X","erreur"))</f>
        <v>#REF!</v>
      </c>
      <c r="R54" s="140" t="e">
        <f>IF(SUMPRODUCT((#REF!='Actions de maîtrise'!R$5)*(#REF!='Actions de maîtrise'!$C54)*(#REF!="X"))=0,"",IF(SUMPRODUCT((#REF!='Actions de maîtrise'!R$5)*(#REF!='Actions de maîtrise'!$C54)*(#REF!="X"))=1,"X","erreur"))</f>
        <v>#REF!</v>
      </c>
      <c r="S54" s="140" t="e">
        <f>IF(SUMPRODUCT((#REF!='Actions de maîtrise'!S$5)*(#REF!='Actions de maîtrise'!$C54)*(#REF!="X"))=0,"",IF(SUMPRODUCT((#REF!='Actions de maîtrise'!S$5)*(#REF!='Actions de maîtrise'!$C54)*(#REF!="X"))=1,"X","erreur"))</f>
        <v>#REF!</v>
      </c>
      <c r="T54" s="140" t="e">
        <f>IF(SUMPRODUCT((#REF!='Actions de maîtrise'!T$5)*(#REF!='Actions de maîtrise'!$C54)*(#REF!="X"))=0,"",IF(SUMPRODUCT((#REF!='Actions de maîtrise'!T$5)*(#REF!='Actions de maîtrise'!$C54)*(#REF!="X"))=1,"X","erreur"))</f>
        <v>#REF!</v>
      </c>
      <c r="U54" s="140" t="e">
        <f>IF(SUMPRODUCT((#REF!='Actions de maîtrise'!U$5)*(#REF!='Actions de maîtrise'!$C54)*(#REF!="X"))=0,"",IF(SUMPRODUCT((#REF!='Actions de maîtrise'!U$5)*(#REF!='Actions de maîtrise'!$C54)*(#REF!="X"))=1,"X","erreur"))</f>
        <v>#REF!</v>
      </c>
      <c r="V54" s="140" t="e">
        <f>IF(SUMPRODUCT((#REF!='Actions de maîtrise'!V$5)*(#REF!='Actions de maîtrise'!$C54)*(#REF!="X"))=0,"",IF(SUMPRODUCT((#REF!='Actions de maîtrise'!V$5)*(#REF!='Actions de maîtrise'!$C54)*(#REF!="X"))=1,"X","erreur"))</f>
        <v>#REF!</v>
      </c>
      <c r="W54" s="140" t="e">
        <f>IF(SUMPRODUCT((#REF!='Actions de maîtrise'!W$5)*(#REF!='Actions de maîtrise'!$C54)*(#REF!="X"))=0,"",IF(SUMPRODUCT((#REF!='Actions de maîtrise'!W$5)*(#REF!='Actions de maîtrise'!$C54)*(#REF!="X"))=1,"X","erreur"))</f>
        <v>#REF!</v>
      </c>
      <c r="X54" s="140" t="e">
        <f>IF(SUMPRODUCT((#REF!='Actions de maîtrise'!X$5)*(#REF!='Actions de maîtrise'!$C54)*(#REF!="X"))=0,"",IF(SUMPRODUCT((#REF!='Actions de maîtrise'!X$5)*(#REF!='Actions de maîtrise'!$C54)*(#REF!="X"))=1,"X","erreur"))</f>
        <v>#REF!</v>
      </c>
      <c r="Y54" s="140" t="e">
        <f>IF(SUMPRODUCT((#REF!='Actions de maîtrise'!Y$5)*(#REF!='Actions de maîtrise'!$C54)*(#REF!="X"))=0,"",IF(SUMPRODUCT((#REF!='Actions de maîtrise'!Y$5)*(#REF!='Actions de maîtrise'!$C54)*(#REF!="X"))=1,"X","erreur"))</f>
        <v>#REF!</v>
      </c>
      <c r="Z54" s="140" t="e">
        <f>IF(SUMPRODUCT((#REF!='Actions de maîtrise'!Z$5)*(#REF!='Actions de maîtrise'!$C54)*(#REF!="X"))=0,"",IF(SUMPRODUCT((#REF!='Actions de maîtrise'!Z$5)*(#REF!='Actions de maîtrise'!$C54)*(#REF!="X"))=1,"X","erreur"))</f>
        <v>#REF!</v>
      </c>
      <c r="AA54" s="140" t="e">
        <f>IF(SUMPRODUCT((#REF!='Actions de maîtrise'!AA$5)*(#REF!='Actions de maîtrise'!$C54)*(#REF!="X"))=0,"",IF(SUMPRODUCT((#REF!='Actions de maîtrise'!AA$5)*(#REF!='Actions de maîtrise'!$C54)*(#REF!="X"))=1,"X","erreur"))</f>
        <v>#REF!</v>
      </c>
      <c r="AB54" s="140" t="e">
        <f>IF(SUMPRODUCT((#REF!='Actions de maîtrise'!AB$5)*(#REF!='Actions de maîtrise'!$C54)*(#REF!="X"))=0,"",IF(SUMPRODUCT((#REF!='Actions de maîtrise'!AB$5)*(#REF!='Actions de maîtrise'!$C54)*(#REF!="X"))=1,"X","erreur"))</f>
        <v>#REF!</v>
      </c>
      <c r="AC54" s="140" t="e">
        <f>IF(SUMPRODUCT((#REF!='Actions de maîtrise'!AC$5)*(#REF!='Actions de maîtrise'!$C54)*(#REF!="X"))=0,"",IF(SUMPRODUCT((#REF!='Actions de maîtrise'!AC$5)*(#REF!='Actions de maîtrise'!$C54)*(#REF!="X"))=1,"X","erreur"))</f>
        <v>#REF!</v>
      </c>
      <c r="AD54" s="140" t="e">
        <f>IF(SUMPRODUCT((#REF!='Actions de maîtrise'!AD$5)*(#REF!='Actions de maîtrise'!$C54)*(#REF!="X"))=0,"",IF(SUMPRODUCT((#REF!='Actions de maîtrise'!AD$5)*(#REF!='Actions de maîtrise'!$C54)*(#REF!="X"))=1,"X","erreur"))</f>
        <v>#REF!</v>
      </c>
      <c r="AE54" s="140" t="e">
        <f>IF(SUMPRODUCT((#REF!='Actions de maîtrise'!AE$5)*(#REF!='Actions de maîtrise'!$C54)*(#REF!="X"))=0,"",IF(SUMPRODUCT((#REF!='Actions de maîtrise'!AE$5)*(#REF!='Actions de maîtrise'!$C54)*(#REF!="X"))=1,"X","erreur"))</f>
        <v>#REF!</v>
      </c>
      <c r="AF54" s="140" t="e">
        <f>IF(SUMPRODUCT((#REF!='Actions de maîtrise'!AF$5)*(#REF!='Actions de maîtrise'!$C54)*(#REF!="X"))=0,"",IF(SUMPRODUCT((#REF!='Actions de maîtrise'!AF$5)*(#REF!='Actions de maîtrise'!$C54)*(#REF!="X"))=1,"X","erreur"))</f>
        <v>#REF!</v>
      </c>
      <c r="AG54" s="140" t="e">
        <f>IF(SUMPRODUCT((#REF!='Actions de maîtrise'!AG$5)*(#REF!='Actions de maîtrise'!$C54)*(#REF!="X"))=0,"",IF(SUMPRODUCT((#REF!='Actions de maîtrise'!AG$5)*(#REF!='Actions de maîtrise'!$C54)*(#REF!="X"))=1,"X","erreur"))</f>
        <v>#REF!</v>
      </c>
    </row>
    <row r="55" spans="2:33" ht="18.75">
      <c r="B55" s="161" t="e">
        <f>#REF!&amp;"-AM"&amp;Listes!A51</f>
        <v>#REF!</v>
      </c>
      <c r="C55" s="85" t="str">
        <f>IF(IF(ISERROR(HLOOKUP(B55,#REF!,20,FALSE)),"-",HLOOKUP(B55,#REF!,20,FALSE))="","",IF(ISERROR(HLOOKUP(B55,#REF!,20,FALSE)),"-",HLOOKUP(B55,#REF!,20,FALSE)))</f>
        <v>-</v>
      </c>
      <c r="D55" s="86" t="str">
        <f>IF(IF(ISERROR(HLOOKUP(B55,#REF!,3,FALSE)),"-",HLOOKUP(B55,#REF!,3,FALSE))="","",IF(ISERROR(HLOOKUP(B55,#REF!,3,FALSE)),"-",HLOOKUP(B55,#REF!,3,FALSE)))</f>
        <v>-</v>
      </c>
      <c r="E55" s="157"/>
      <c r="F55" s="86" t="str">
        <f>IF(ISERROR(HLOOKUP($B55,#REF!,4,FALSE)),"-",IF(HLOOKUP($B55,#REF!,4,FALSE)="","",HLOOKUP($B55,#REF!,4,FALSE)))</f>
        <v>-</v>
      </c>
      <c r="G55" s="86" t="str">
        <f>IF(ISERROR(HLOOKUP($B55,#REF!,5,FALSE)),"-",IF(HLOOKUP($B55,#REF!,5,FALSE)="","",HLOOKUP($B55,#REF!,5,FALSE)))</f>
        <v>-</v>
      </c>
      <c r="H55" s="86" t="str">
        <f>IF(ISERROR(HLOOKUP($B55,#REF!,6,FALSE)),"-",IF(HLOOKUP($B55,#REF!,6,FALSE)="","",HLOOKUP($B55,#REF!,6,FALSE)))</f>
        <v>-</v>
      </c>
      <c r="I55" s="86" t="str">
        <f>IF(ISERROR(HLOOKUP($B56,#REF!,7,FALSE)),"-",IF(HLOOKUP($B56,#REF!,7,FALSE)="","",HLOOKUP($B56,#REF!,7,FALSE)))</f>
        <v>-</v>
      </c>
      <c r="J55" s="141" t="str">
        <f>IF(ISERROR(HLOOKUP($B55,#REF!,12,FALSE)),"-",IF(HLOOKUP($B55,#REF!,12,FALSE)="","",HLOOKUP($B55,#REF!,12,FALSE)))</f>
        <v>-</v>
      </c>
      <c r="K55" s="141" t="str">
        <f>IF(ISERROR(HLOOKUP($B55,#REF!,13,FALSE)),"-",IF(HLOOKUP($B55,#REF!,13,FALSE)="","",HLOOKUP($B55,#REF!,13,FALSE)))</f>
        <v>-</v>
      </c>
      <c r="L55" s="171" t="str">
        <f>IF(ISERROR(HLOOKUP($B55,#REF!,9,FALSE)),"-",IF(HLOOKUP($B55,#REF!,9,FALSE)="","",HLOOKUP($B55,#REF!,9,FALSE)))</f>
        <v>-</v>
      </c>
      <c r="M55" s="171" t="str">
        <f>IF(ISERROR(HLOOKUP($B55,#REF!,10,FALSE)),"-",IF(HLOOKUP($B55,#REF!,10,FALSE)="","",HLOOKUP($B55,#REF!,10,FALSE)))</f>
        <v>-</v>
      </c>
      <c r="N55" s="171" t="str">
        <f>IF(ISERROR(HLOOKUP($B55,#REF!,11,FALSE)),"-",IF(HLOOKUP($B55,#REF!,11,FALSE)="","",HLOOKUP($B55,#REF!,11,FALSE)))</f>
        <v>-</v>
      </c>
      <c r="P55" s="140" t="e">
        <f>IF(SUMPRODUCT((#REF!='Actions de maîtrise'!P$5)*(#REF!='Actions de maîtrise'!$C55)*(#REF!="X"))=0,"",IF(SUMPRODUCT((#REF!='Actions de maîtrise'!P$5)*(#REF!='Actions de maîtrise'!$C55)*(#REF!="X"))=1,"X","erreur"))</f>
        <v>#REF!</v>
      </c>
      <c r="Q55" s="140" t="e">
        <f>IF(SUMPRODUCT((#REF!='Actions de maîtrise'!Q$5)*(#REF!='Actions de maîtrise'!$C55)*(#REF!="X"))=0,"",IF(SUMPRODUCT((#REF!='Actions de maîtrise'!Q$5)*(#REF!='Actions de maîtrise'!$C55)*(#REF!="X"))=1,"X","erreur"))</f>
        <v>#REF!</v>
      </c>
      <c r="R55" s="140" t="e">
        <f>IF(SUMPRODUCT((#REF!='Actions de maîtrise'!R$5)*(#REF!='Actions de maîtrise'!$C55)*(#REF!="X"))=0,"",IF(SUMPRODUCT((#REF!='Actions de maîtrise'!R$5)*(#REF!='Actions de maîtrise'!$C55)*(#REF!="X"))=1,"X","erreur"))</f>
        <v>#REF!</v>
      </c>
      <c r="S55" s="140" t="e">
        <f>IF(SUMPRODUCT((#REF!='Actions de maîtrise'!S$5)*(#REF!='Actions de maîtrise'!$C55)*(#REF!="X"))=0,"",IF(SUMPRODUCT((#REF!='Actions de maîtrise'!S$5)*(#REF!='Actions de maîtrise'!$C55)*(#REF!="X"))=1,"X","erreur"))</f>
        <v>#REF!</v>
      </c>
      <c r="T55" s="140" t="e">
        <f>IF(SUMPRODUCT((#REF!='Actions de maîtrise'!T$5)*(#REF!='Actions de maîtrise'!$C55)*(#REF!="X"))=0,"",IF(SUMPRODUCT((#REF!='Actions de maîtrise'!T$5)*(#REF!='Actions de maîtrise'!$C55)*(#REF!="X"))=1,"X","erreur"))</f>
        <v>#REF!</v>
      </c>
      <c r="U55" s="140" t="e">
        <f>IF(SUMPRODUCT((#REF!='Actions de maîtrise'!U$5)*(#REF!='Actions de maîtrise'!$C55)*(#REF!="X"))=0,"",IF(SUMPRODUCT((#REF!='Actions de maîtrise'!U$5)*(#REF!='Actions de maîtrise'!$C55)*(#REF!="X"))=1,"X","erreur"))</f>
        <v>#REF!</v>
      </c>
      <c r="V55" s="140" t="e">
        <f>IF(SUMPRODUCT((#REF!='Actions de maîtrise'!V$5)*(#REF!='Actions de maîtrise'!$C55)*(#REF!="X"))=0,"",IF(SUMPRODUCT((#REF!='Actions de maîtrise'!V$5)*(#REF!='Actions de maîtrise'!$C55)*(#REF!="X"))=1,"X","erreur"))</f>
        <v>#REF!</v>
      </c>
      <c r="W55" s="140" t="e">
        <f>IF(SUMPRODUCT((#REF!='Actions de maîtrise'!W$5)*(#REF!='Actions de maîtrise'!$C55)*(#REF!="X"))=0,"",IF(SUMPRODUCT((#REF!='Actions de maîtrise'!W$5)*(#REF!='Actions de maîtrise'!$C55)*(#REF!="X"))=1,"X","erreur"))</f>
        <v>#REF!</v>
      </c>
      <c r="X55" s="140" t="e">
        <f>IF(SUMPRODUCT((#REF!='Actions de maîtrise'!X$5)*(#REF!='Actions de maîtrise'!$C55)*(#REF!="X"))=0,"",IF(SUMPRODUCT((#REF!='Actions de maîtrise'!X$5)*(#REF!='Actions de maîtrise'!$C55)*(#REF!="X"))=1,"X","erreur"))</f>
        <v>#REF!</v>
      </c>
      <c r="Y55" s="140" t="e">
        <f>IF(SUMPRODUCT((#REF!='Actions de maîtrise'!Y$5)*(#REF!='Actions de maîtrise'!$C55)*(#REF!="X"))=0,"",IF(SUMPRODUCT((#REF!='Actions de maîtrise'!Y$5)*(#REF!='Actions de maîtrise'!$C55)*(#REF!="X"))=1,"X","erreur"))</f>
        <v>#REF!</v>
      </c>
      <c r="Z55" s="140" t="e">
        <f>IF(SUMPRODUCT((#REF!='Actions de maîtrise'!Z$5)*(#REF!='Actions de maîtrise'!$C55)*(#REF!="X"))=0,"",IF(SUMPRODUCT((#REF!='Actions de maîtrise'!Z$5)*(#REF!='Actions de maîtrise'!$C55)*(#REF!="X"))=1,"X","erreur"))</f>
        <v>#REF!</v>
      </c>
      <c r="AA55" s="140" t="e">
        <f>IF(SUMPRODUCT((#REF!='Actions de maîtrise'!AA$5)*(#REF!='Actions de maîtrise'!$C55)*(#REF!="X"))=0,"",IF(SUMPRODUCT((#REF!='Actions de maîtrise'!AA$5)*(#REF!='Actions de maîtrise'!$C55)*(#REF!="X"))=1,"X","erreur"))</f>
        <v>#REF!</v>
      </c>
      <c r="AB55" s="140" t="e">
        <f>IF(SUMPRODUCT((#REF!='Actions de maîtrise'!AB$5)*(#REF!='Actions de maîtrise'!$C55)*(#REF!="X"))=0,"",IF(SUMPRODUCT((#REF!='Actions de maîtrise'!AB$5)*(#REF!='Actions de maîtrise'!$C55)*(#REF!="X"))=1,"X","erreur"))</f>
        <v>#REF!</v>
      </c>
      <c r="AC55" s="140" t="e">
        <f>IF(SUMPRODUCT((#REF!='Actions de maîtrise'!AC$5)*(#REF!='Actions de maîtrise'!$C55)*(#REF!="X"))=0,"",IF(SUMPRODUCT((#REF!='Actions de maîtrise'!AC$5)*(#REF!='Actions de maîtrise'!$C55)*(#REF!="X"))=1,"X","erreur"))</f>
        <v>#REF!</v>
      </c>
      <c r="AD55" s="140" t="e">
        <f>IF(SUMPRODUCT((#REF!='Actions de maîtrise'!AD$5)*(#REF!='Actions de maîtrise'!$C55)*(#REF!="X"))=0,"",IF(SUMPRODUCT((#REF!='Actions de maîtrise'!AD$5)*(#REF!='Actions de maîtrise'!$C55)*(#REF!="X"))=1,"X","erreur"))</f>
        <v>#REF!</v>
      </c>
      <c r="AE55" s="140" t="e">
        <f>IF(SUMPRODUCT((#REF!='Actions de maîtrise'!AE$5)*(#REF!='Actions de maîtrise'!$C55)*(#REF!="X"))=0,"",IF(SUMPRODUCT((#REF!='Actions de maîtrise'!AE$5)*(#REF!='Actions de maîtrise'!$C55)*(#REF!="X"))=1,"X","erreur"))</f>
        <v>#REF!</v>
      </c>
      <c r="AF55" s="140" t="e">
        <f>IF(SUMPRODUCT((#REF!='Actions de maîtrise'!AF$5)*(#REF!='Actions de maîtrise'!$C55)*(#REF!="X"))=0,"",IF(SUMPRODUCT((#REF!='Actions de maîtrise'!AF$5)*(#REF!='Actions de maîtrise'!$C55)*(#REF!="X"))=1,"X","erreur"))</f>
        <v>#REF!</v>
      </c>
      <c r="AG55" s="140" t="e">
        <f>IF(SUMPRODUCT((#REF!='Actions de maîtrise'!AG$5)*(#REF!='Actions de maîtrise'!$C55)*(#REF!="X"))=0,"",IF(SUMPRODUCT((#REF!='Actions de maîtrise'!AG$5)*(#REF!='Actions de maîtrise'!$C55)*(#REF!="X"))=1,"X","erreur"))</f>
        <v>#REF!</v>
      </c>
    </row>
    <row r="56" spans="2:33" ht="18.75">
      <c r="B56" s="161" t="e">
        <f>#REF!&amp;"-AM"&amp;Listes!A52</f>
        <v>#REF!</v>
      </c>
      <c r="C56" s="85" t="str">
        <f>IF(IF(ISERROR(HLOOKUP(B56,#REF!,20,FALSE)),"-",HLOOKUP(B56,#REF!,20,FALSE))="","",IF(ISERROR(HLOOKUP(B56,#REF!,20,FALSE)),"-",HLOOKUP(B56,#REF!,20,FALSE)))</f>
        <v>-</v>
      </c>
      <c r="D56" s="86" t="str">
        <f>IF(IF(ISERROR(HLOOKUP(B56,#REF!,3,FALSE)),"-",HLOOKUP(B56,#REF!,3,FALSE))="","",IF(ISERROR(HLOOKUP(B56,#REF!,3,FALSE)),"-",HLOOKUP(B56,#REF!,3,FALSE)))</f>
        <v>-</v>
      </c>
      <c r="E56" s="157"/>
      <c r="F56" s="86" t="str">
        <f>IF(ISERROR(HLOOKUP($B56,#REF!,4,FALSE)),"-",IF(HLOOKUP($B56,#REF!,4,FALSE)="","",HLOOKUP($B56,#REF!,4,FALSE)))</f>
        <v>-</v>
      </c>
      <c r="G56" s="86" t="str">
        <f>IF(ISERROR(HLOOKUP($B56,#REF!,5,FALSE)),"-",IF(HLOOKUP($B56,#REF!,5,FALSE)="","",HLOOKUP($B56,#REF!,5,FALSE)))</f>
        <v>-</v>
      </c>
      <c r="H56" s="86" t="str">
        <f>IF(ISERROR(HLOOKUP($B56,#REF!,6,FALSE)),"-",IF(HLOOKUP($B56,#REF!,6,FALSE)="","",HLOOKUP($B56,#REF!,6,FALSE)))</f>
        <v>-</v>
      </c>
      <c r="I56" s="86" t="str">
        <f>IF(ISERROR(HLOOKUP($B57,#REF!,7,FALSE)),"-",IF(HLOOKUP($B57,#REF!,7,FALSE)="","",HLOOKUP($B57,#REF!,7,FALSE)))</f>
        <v>-</v>
      </c>
      <c r="J56" s="141" t="str">
        <f>IF(ISERROR(HLOOKUP($B56,#REF!,12,FALSE)),"-",IF(HLOOKUP($B56,#REF!,12,FALSE)="","",HLOOKUP($B56,#REF!,12,FALSE)))</f>
        <v>-</v>
      </c>
      <c r="K56" s="141" t="str">
        <f>IF(ISERROR(HLOOKUP($B56,#REF!,13,FALSE)),"-",IF(HLOOKUP($B56,#REF!,13,FALSE)="","",HLOOKUP($B56,#REF!,13,FALSE)))</f>
        <v>-</v>
      </c>
      <c r="L56" s="171" t="str">
        <f>IF(ISERROR(HLOOKUP($B56,#REF!,9,FALSE)),"-",IF(HLOOKUP($B56,#REF!,9,FALSE)="","",HLOOKUP($B56,#REF!,9,FALSE)))</f>
        <v>-</v>
      </c>
      <c r="M56" s="171" t="str">
        <f>IF(ISERROR(HLOOKUP($B56,#REF!,10,FALSE)),"-",IF(HLOOKUP($B56,#REF!,10,FALSE)="","",HLOOKUP($B56,#REF!,10,FALSE)))</f>
        <v>-</v>
      </c>
      <c r="N56" s="171" t="str">
        <f>IF(ISERROR(HLOOKUP($B56,#REF!,11,FALSE)),"-",IF(HLOOKUP($B56,#REF!,11,FALSE)="","",HLOOKUP($B56,#REF!,11,FALSE)))</f>
        <v>-</v>
      </c>
      <c r="P56" s="140" t="e">
        <f>IF(SUMPRODUCT((#REF!='Actions de maîtrise'!P$5)*(#REF!='Actions de maîtrise'!$C56)*(#REF!="X"))=0,"",IF(SUMPRODUCT((#REF!='Actions de maîtrise'!P$5)*(#REF!='Actions de maîtrise'!$C56)*(#REF!="X"))=1,"X","erreur"))</f>
        <v>#REF!</v>
      </c>
      <c r="Q56" s="140" t="e">
        <f>IF(SUMPRODUCT((#REF!='Actions de maîtrise'!Q$5)*(#REF!='Actions de maîtrise'!$C56)*(#REF!="X"))=0,"",IF(SUMPRODUCT((#REF!='Actions de maîtrise'!Q$5)*(#REF!='Actions de maîtrise'!$C56)*(#REF!="X"))=1,"X","erreur"))</f>
        <v>#REF!</v>
      </c>
      <c r="R56" s="140" t="e">
        <f>IF(SUMPRODUCT((#REF!='Actions de maîtrise'!R$5)*(#REF!='Actions de maîtrise'!$C56)*(#REF!="X"))=0,"",IF(SUMPRODUCT((#REF!='Actions de maîtrise'!R$5)*(#REF!='Actions de maîtrise'!$C56)*(#REF!="X"))=1,"X","erreur"))</f>
        <v>#REF!</v>
      </c>
      <c r="S56" s="140" t="e">
        <f>IF(SUMPRODUCT((#REF!='Actions de maîtrise'!S$5)*(#REF!='Actions de maîtrise'!$C56)*(#REF!="X"))=0,"",IF(SUMPRODUCT((#REF!='Actions de maîtrise'!S$5)*(#REF!='Actions de maîtrise'!$C56)*(#REF!="X"))=1,"X","erreur"))</f>
        <v>#REF!</v>
      </c>
      <c r="T56" s="140" t="e">
        <f>IF(SUMPRODUCT((#REF!='Actions de maîtrise'!T$5)*(#REF!='Actions de maîtrise'!$C56)*(#REF!="X"))=0,"",IF(SUMPRODUCT((#REF!='Actions de maîtrise'!T$5)*(#REF!='Actions de maîtrise'!$C56)*(#REF!="X"))=1,"X","erreur"))</f>
        <v>#REF!</v>
      </c>
      <c r="U56" s="140" t="e">
        <f>IF(SUMPRODUCT((#REF!='Actions de maîtrise'!U$5)*(#REF!='Actions de maîtrise'!$C56)*(#REF!="X"))=0,"",IF(SUMPRODUCT((#REF!='Actions de maîtrise'!U$5)*(#REF!='Actions de maîtrise'!$C56)*(#REF!="X"))=1,"X","erreur"))</f>
        <v>#REF!</v>
      </c>
      <c r="V56" s="140" t="e">
        <f>IF(SUMPRODUCT((#REF!='Actions de maîtrise'!V$5)*(#REF!='Actions de maîtrise'!$C56)*(#REF!="X"))=0,"",IF(SUMPRODUCT((#REF!='Actions de maîtrise'!V$5)*(#REF!='Actions de maîtrise'!$C56)*(#REF!="X"))=1,"X","erreur"))</f>
        <v>#REF!</v>
      </c>
      <c r="W56" s="140" t="e">
        <f>IF(SUMPRODUCT((#REF!='Actions de maîtrise'!W$5)*(#REF!='Actions de maîtrise'!$C56)*(#REF!="X"))=0,"",IF(SUMPRODUCT((#REF!='Actions de maîtrise'!W$5)*(#REF!='Actions de maîtrise'!$C56)*(#REF!="X"))=1,"X","erreur"))</f>
        <v>#REF!</v>
      </c>
      <c r="X56" s="140" t="e">
        <f>IF(SUMPRODUCT((#REF!='Actions de maîtrise'!X$5)*(#REF!='Actions de maîtrise'!$C56)*(#REF!="X"))=0,"",IF(SUMPRODUCT((#REF!='Actions de maîtrise'!X$5)*(#REF!='Actions de maîtrise'!$C56)*(#REF!="X"))=1,"X","erreur"))</f>
        <v>#REF!</v>
      </c>
      <c r="Y56" s="140" t="e">
        <f>IF(SUMPRODUCT((#REF!='Actions de maîtrise'!Y$5)*(#REF!='Actions de maîtrise'!$C56)*(#REF!="X"))=0,"",IF(SUMPRODUCT((#REF!='Actions de maîtrise'!Y$5)*(#REF!='Actions de maîtrise'!$C56)*(#REF!="X"))=1,"X","erreur"))</f>
        <v>#REF!</v>
      </c>
      <c r="Z56" s="140" t="e">
        <f>IF(SUMPRODUCT((#REF!='Actions de maîtrise'!Z$5)*(#REF!='Actions de maîtrise'!$C56)*(#REF!="X"))=0,"",IF(SUMPRODUCT((#REF!='Actions de maîtrise'!Z$5)*(#REF!='Actions de maîtrise'!$C56)*(#REF!="X"))=1,"X","erreur"))</f>
        <v>#REF!</v>
      </c>
      <c r="AA56" s="140" t="e">
        <f>IF(SUMPRODUCT((#REF!='Actions de maîtrise'!AA$5)*(#REF!='Actions de maîtrise'!$C56)*(#REF!="X"))=0,"",IF(SUMPRODUCT((#REF!='Actions de maîtrise'!AA$5)*(#REF!='Actions de maîtrise'!$C56)*(#REF!="X"))=1,"X","erreur"))</f>
        <v>#REF!</v>
      </c>
      <c r="AB56" s="140" t="e">
        <f>IF(SUMPRODUCT((#REF!='Actions de maîtrise'!AB$5)*(#REF!='Actions de maîtrise'!$C56)*(#REF!="X"))=0,"",IF(SUMPRODUCT((#REF!='Actions de maîtrise'!AB$5)*(#REF!='Actions de maîtrise'!$C56)*(#REF!="X"))=1,"X","erreur"))</f>
        <v>#REF!</v>
      </c>
      <c r="AC56" s="140" t="e">
        <f>IF(SUMPRODUCT((#REF!='Actions de maîtrise'!AC$5)*(#REF!='Actions de maîtrise'!$C56)*(#REF!="X"))=0,"",IF(SUMPRODUCT((#REF!='Actions de maîtrise'!AC$5)*(#REF!='Actions de maîtrise'!$C56)*(#REF!="X"))=1,"X","erreur"))</f>
        <v>#REF!</v>
      </c>
      <c r="AD56" s="140" t="e">
        <f>IF(SUMPRODUCT((#REF!='Actions de maîtrise'!AD$5)*(#REF!='Actions de maîtrise'!$C56)*(#REF!="X"))=0,"",IF(SUMPRODUCT((#REF!='Actions de maîtrise'!AD$5)*(#REF!='Actions de maîtrise'!$C56)*(#REF!="X"))=1,"X","erreur"))</f>
        <v>#REF!</v>
      </c>
      <c r="AE56" s="140" t="e">
        <f>IF(SUMPRODUCT((#REF!='Actions de maîtrise'!AE$5)*(#REF!='Actions de maîtrise'!$C56)*(#REF!="X"))=0,"",IF(SUMPRODUCT((#REF!='Actions de maîtrise'!AE$5)*(#REF!='Actions de maîtrise'!$C56)*(#REF!="X"))=1,"X","erreur"))</f>
        <v>#REF!</v>
      </c>
      <c r="AF56" s="140" t="e">
        <f>IF(SUMPRODUCT((#REF!='Actions de maîtrise'!AF$5)*(#REF!='Actions de maîtrise'!$C56)*(#REF!="X"))=0,"",IF(SUMPRODUCT((#REF!='Actions de maîtrise'!AF$5)*(#REF!='Actions de maîtrise'!$C56)*(#REF!="X"))=1,"X","erreur"))</f>
        <v>#REF!</v>
      </c>
      <c r="AG56" s="140" t="e">
        <f>IF(SUMPRODUCT((#REF!='Actions de maîtrise'!AG$5)*(#REF!='Actions de maîtrise'!$C56)*(#REF!="X"))=0,"",IF(SUMPRODUCT((#REF!='Actions de maîtrise'!AG$5)*(#REF!='Actions de maîtrise'!$C56)*(#REF!="X"))=1,"X","erreur"))</f>
        <v>#REF!</v>
      </c>
    </row>
    <row r="57" spans="2:33" ht="18.75">
      <c r="B57" s="161" t="e">
        <f>#REF!&amp;"-AM"&amp;Listes!A53</f>
        <v>#REF!</v>
      </c>
      <c r="C57" s="85" t="str">
        <f>IF(IF(ISERROR(HLOOKUP(B57,#REF!,20,FALSE)),"-",HLOOKUP(B57,#REF!,20,FALSE))="","",IF(ISERROR(HLOOKUP(B57,#REF!,20,FALSE)),"-",HLOOKUP(B57,#REF!,20,FALSE)))</f>
        <v>-</v>
      </c>
      <c r="D57" s="86" t="str">
        <f>IF(IF(ISERROR(HLOOKUP(B57,#REF!,3,FALSE)),"-",HLOOKUP(B57,#REF!,3,FALSE))="","",IF(ISERROR(HLOOKUP(B57,#REF!,3,FALSE)),"-",HLOOKUP(B57,#REF!,3,FALSE)))</f>
        <v>-</v>
      </c>
      <c r="E57" s="157"/>
      <c r="F57" s="86" t="str">
        <f>IF(ISERROR(HLOOKUP($B57,#REF!,4,FALSE)),"-",IF(HLOOKUP($B57,#REF!,4,FALSE)="","",HLOOKUP($B57,#REF!,4,FALSE)))</f>
        <v>-</v>
      </c>
      <c r="G57" s="86" t="str">
        <f>IF(ISERROR(HLOOKUP($B57,#REF!,5,FALSE)),"-",IF(HLOOKUP($B57,#REF!,5,FALSE)="","",HLOOKUP($B57,#REF!,5,FALSE)))</f>
        <v>-</v>
      </c>
      <c r="H57" s="86" t="str">
        <f>IF(ISERROR(HLOOKUP($B57,#REF!,6,FALSE)),"-",IF(HLOOKUP($B57,#REF!,6,FALSE)="","",HLOOKUP($B57,#REF!,6,FALSE)))</f>
        <v>-</v>
      </c>
      <c r="I57" s="86" t="str">
        <f>IF(ISERROR(HLOOKUP($B58,#REF!,7,FALSE)),"-",IF(HLOOKUP($B58,#REF!,7,FALSE)="","",HLOOKUP($B58,#REF!,7,FALSE)))</f>
        <v>-</v>
      </c>
      <c r="J57" s="141" t="str">
        <f>IF(ISERROR(HLOOKUP($B57,#REF!,12,FALSE)),"-",IF(HLOOKUP($B57,#REF!,12,FALSE)="","",HLOOKUP($B57,#REF!,12,FALSE)))</f>
        <v>-</v>
      </c>
      <c r="K57" s="141" t="str">
        <f>IF(ISERROR(HLOOKUP($B57,#REF!,13,FALSE)),"-",IF(HLOOKUP($B57,#REF!,13,FALSE)="","",HLOOKUP($B57,#REF!,13,FALSE)))</f>
        <v>-</v>
      </c>
      <c r="L57" s="171" t="str">
        <f>IF(ISERROR(HLOOKUP($B57,#REF!,9,FALSE)),"-",IF(HLOOKUP($B57,#REF!,9,FALSE)="","",HLOOKUP($B57,#REF!,9,FALSE)))</f>
        <v>-</v>
      </c>
      <c r="M57" s="171" t="str">
        <f>IF(ISERROR(HLOOKUP($B57,#REF!,10,FALSE)),"-",IF(HLOOKUP($B57,#REF!,10,FALSE)="","",HLOOKUP($B57,#REF!,10,FALSE)))</f>
        <v>-</v>
      </c>
      <c r="N57" s="171" t="str">
        <f>IF(ISERROR(HLOOKUP($B57,#REF!,11,FALSE)),"-",IF(HLOOKUP($B57,#REF!,11,FALSE)="","",HLOOKUP($B57,#REF!,11,FALSE)))</f>
        <v>-</v>
      </c>
      <c r="P57" s="140" t="e">
        <f>IF(SUMPRODUCT((#REF!='Actions de maîtrise'!P$5)*(#REF!='Actions de maîtrise'!$C57)*(#REF!="X"))=0,"",IF(SUMPRODUCT((#REF!='Actions de maîtrise'!P$5)*(#REF!='Actions de maîtrise'!$C57)*(#REF!="X"))=1,"X","erreur"))</f>
        <v>#REF!</v>
      </c>
      <c r="Q57" s="140" t="e">
        <f>IF(SUMPRODUCT((#REF!='Actions de maîtrise'!Q$5)*(#REF!='Actions de maîtrise'!$C57)*(#REF!="X"))=0,"",IF(SUMPRODUCT((#REF!='Actions de maîtrise'!Q$5)*(#REF!='Actions de maîtrise'!$C57)*(#REF!="X"))=1,"X","erreur"))</f>
        <v>#REF!</v>
      </c>
      <c r="R57" s="140" t="e">
        <f>IF(SUMPRODUCT((#REF!='Actions de maîtrise'!R$5)*(#REF!='Actions de maîtrise'!$C57)*(#REF!="X"))=0,"",IF(SUMPRODUCT((#REF!='Actions de maîtrise'!R$5)*(#REF!='Actions de maîtrise'!$C57)*(#REF!="X"))=1,"X","erreur"))</f>
        <v>#REF!</v>
      </c>
      <c r="S57" s="140" t="e">
        <f>IF(SUMPRODUCT((#REF!='Actions de maîtrise'!S$5)*(#REF!='Actions de maîtrise'!$C57)*(#REF!="X"))=0,"",IF(SUMPRODUCT((#REF!='Actions de maîtrise'!S$5)*(#REF!='Actions de maîtrise'!$C57)*(#REF!="X"))=1,"X","erreur"))</f>
        <v>#REF!</v>
      </c>
      <c r="T57" s="140" t="e">
        <f>IF(SUMPRODUCT((#REF!='Actions de maîtrise'!T$5)*(#REF!='Actions de maîtrise'!$C57)*(#REF!="X"))=0,"",IF(SUMPRODUCT((#REF!='Actions de maîtrise'!T$5)*(#REF!='Actions de maîtrise'!$C57)*(#REF!="X"))=1,"X","erreur"))</f>
        <v>#REF!</v>
      </c>
      <c r="U57" s="140" t="e">
        <f>IF(SUMPRODUCT((#REF!='Actions de maîtrise'!U$5)*(#REF!='Actions de maîtrise'!$C57)*(#REF!="X"))=0,"",IF(SUMPRODUCT((#REF!='Actions de maîtrise'!U$5)*(#REF!='Actions de maîtrise'!$C57)*(#REF!="X"))=1,"X","erreur"))</f>
        <v>#REF!</v>
      </c>
      <c r="V57" s="140" t="e">
        <f>IF(SUMPRODUCT((#REF!='Actions de maîtrise'!V$5)*(#REF!='Actions de maîtrise'!$C57)*(#REF!="X"))=0,"",IF(SUMPRODUCT((#REF!='Actions de maîtrise'!V$5)*(#REF!='Actions de maîtrise'!$C57)*(#REF!="X"))=1,"X","erreur"))</f>
        <v>#REF!</v>
      </c>
      <c r="W57" s="140" t="e">
        <f>IF(SUMPRODUCT((#REF!='Actions de maîtrise'!W$5)*(#REF!='Actions de maîtrise'!$C57)*(#REF!="X"))=0,"",IF(SUMPRODUCT((#REF!='Actions de maîtrise'!W$5)*(#REF!='Actions de maîtrise'!$C57)*(#REF!="X"))=1,"X","erreur"))</f>
        <v>#REF!</v>
      </c>
      <c r="X57" s="140" t="e">
        <f>IF(SUMPRODUCT((#REF!='Actions de maîtrise'!X$5)*(#REF!='Actions de maîtrise'!$C57)*(#REF!="X"))=0,"",IF(SUMPRODUCT((#REF!='Actions de maîtrise'!X$5)*(#REF!='Actions de maîtrise'!$C57)*(#REF!="X"))=1,"X","erreur"))</f>
        <v>#REF!</v>
      </c>
      <c r="Y57" s="140" t="e">
        <f>IF(SUMPRODUCT((#REF!='Actions de maîtrise'!Y$5)*(#REF!='Actions de maîtrise'!$C57)*(#REF!="X"))=0,"",IF(SUMPRODUCT((#REF!='Actions de maîtrise'!Y$5)*(#REF!='Actions de maîtrise'!$C57)*(#REF!="X"))=1,"X","erreur"))</f>
        <v>#REF!</v>
      </c>
      <c r="Z57" s="140" t="e">
        <f>IF(SUMPRODUCT((#REF!='Actions de maîtrise'!Z$5)*(#REF!='Actions de maîtrise'!$C57)*(#REF!="X"))=0,"",IF(SUMPRODUCT((#REF!='Actions de maîtrise'!Z$5)*(#REF!='Actions de maîtrise'!$C57)*(#REF!="X"))=1,"X","erreur"))</f>
        <v>#REF!</v>
      </c>
      <c r="AA57" s="140" t="e">
        <f>IF(SUMPRODUCT((#REF!='Actions de maîtrise'!AA$5)*(#REF!='Actions de maîtrise'!$C57)*(#REF!="X"))=0,"",IF(SUMPRODUCT((#REF!='Actions de maîtrise'!AA$5)*(#REF!='Actions de maîtrise'!$C57)*(#REF!="X"))=1,"X","erreur"))</f>
        <v>#REF!</v>
      </c>
      <c r="AB57" s="140" t="e">
        <f>IF(SUMPRODUCT((#REF!='Actions de maîtrise'!AB$5)*(#REF!='Actions de maîtrise'!$C57)*(#REF!="X"))=0,"",IF(SUMPRODUCT((#REF!='Actions de maîtrise'!AB$5)*(#REF!='Actions de maîtrise'!$C57)*(#REF!="X"))=1,"X","erreur"))</f>
        <v>#REF!</v>
      </c>
      <c r="AC57" s="140" t="e">
        <f>IF(SUMPRODUCT((#REF!='Actions de maîtrise'!AC$5)*(#REF!='Actions de maîtrise'!$C57)*(#REF!="X"))=0,"",IF(SUMPRODUCT((#REF!='Actions de maîtrise'!AC$5)*(#REF!='Actions de maîtrise'!$C57)*(#REF!="X"))=1,"X","erreur"))</f>
        <v>#REF!</v>
      </c>
      <c r="AD57" s="140" t="e">
        <f>IF(SUMPRODUCT((#REF!='Actions de maîtrise'!AD$5)*(#REF!='Actions de maîtrise'!$C57)*(#REF!="X"))=0,"",IF(SUMPRODUCT((#REF!='Actions de maîtrise'!AD$5)*(#REF!='Actions de maîtrise'!$C57)*(#REF!="X"))=1,"X","erreur"))</f>
        <v>#REF!</v>
      </c>
      <c r="AE57" s="140" t="e">
        <f>IF(SUMPRODUCT((#REF!='Actions de maîtrise'!AE$5)*(#REF!='Actions de maîtrise'!$C57)*(#REF!="X"))=0,"",IF(SUMPRODUCT((#REF!='Actions de maîtrise'!AE$5)*(#REF!='Actions de maîtrise'!$C57)*(#REF!="X"))=1,"X","erreur"))</f>
        <v>#REF!</v>
      </c>
      <c r="AF57" s="140" t="e">
        <f>IF(SUMPRODUCT((#REF!='Actions de maîtrise'!AF$5)*(#REF!='Actions de maîtrise'!$C57)*(#REF!="X"))=0,"",IF(SUMPRODUCT((#REF!='Actions de maîtrise'!AF$5)*(#REF!='Actions de maîtrise'!$C57)*(#REF!="X"))=1,"X","erreur"))</f>
        <v>#REF!</v>
      </c>
      <c r="AG57" s="140" t="e">
        <f>IF(SUMPRODUCT((#REF!='Actions de maîtrise'!AG$5)*(#REF!='Actions de maîtrise'!$C57)*(#REF!="X"))=0,"",IF(SUMPRODUCT((#REF!='Actions de maîtrise'!AG$5)*(#REF!='Actions de maîtrise'!$C57)*(#REF!="X"))=1,"X","erreur"))</f>
        <v>#REF!</v>
      </c>
    </row>
    <row r="58" spans="2:33" ht="18.75">
      <c r="B58" s="161" t="e">
        <f>#REF!&amp;"-AM"&amp;Listes!A54</f>
        <v>#REF!</v>
      </c>
      <c r="C58" s="85" t="str">
        <f>IF(IF(ISERROR(HLOOKUP(B58,#REF!,20,FALSE)),"-",HLOOKUP(B58,#REF!,20,FALSE))="","",IF(ISERROR(HLOOKUP(B58,#REF!,20,FALSE)),"-",HLOOKUP(B58,#REF!,20,FALSE)))</f>
        <v>-</v>
      </c>
      <c r="D58" s="86" t="str">
        <f>IF(IF(ISERROR(HLOOKUP(B58,#REF!,3,FALSE)),"-",HLOOKUP(B58,#REF!,3,FALSE))="","",IF(ISERROR(HLOOKUP(B58,#REF!,3,FALSE)),"-",HLOOKUP(B58,#REF!,3,FALSE)))</f>
        <v>-</v>
      </c>
      <c r="E58" s="157"/>
      <c r="F58" s="86" t="str">
        <f>IF(ISERROR(HLOOKUP($B58,#REF!,4,FALSE)),"-",IF(HLOOKUP($B58,#REF!,4,FALSE)="","",HLOOKUP($B58,#REF!,4,FALSE)))</f>
        <v>-</v>
      </c>
      <c r="G58" s="86" t="str">
        <f>IF(ISERROR(HLOOKUP($B58,#REF!,5,FALSE)),"-",IF(HLOOKUP($B58,#REF!,5,FALSE)="","",HLOOKUP($B58,#REF!,5,FALSE)))</f>
        <v>-</v>
      </c>
      <c r="H58" s="86" t="str">
        <f>IF(ISERROR(HLOOKUP($B58,#REF!,6,FALSE)),"-",IF(HLOOKUP($B58,#REF!,6,FALSE)="","",HLOOKUP($B58,#REF!,6,FALSE)))</f>
        <v>-</v>
      </c>
      <c r="I58" s="86" t="str">
        <f>IF(ISERROR(HLOOKUP($B59,#REF!,7,FALSE)),"-",IF(HLOOKUP($B59,#REF!,7,FALSE)="","",HLOOKUP($B59,#REF!,7,FALSE)))</f>
        <v>-</v>
      </c>
      <c r="J58" s="141" t="str">
        <f>IF(ISERROR(HLOOKUP($B58,#REF!,12,FALSE)),"-",IF(HLOOKUP($B58,#REF!,12,FALSE)="","",HLOOKUP($B58,#REF!,12,FALSE)))</f>
        <v>-</v>
      </c>
      <c r="K58" s="141" t="str">
        <f>IF(ISERROR(HLOOKUP($B58,#REF!,13,FALSE)),"-",IF(HLOOKUP($B58,#REF!,13,FALSE)="","",HLOOKUP($B58,#REF!,13,FALSE)))</f>
        <v>-</v>
      </c>
      <c r="L58" s="171" t="str">
        <f>IF(ISERROR(HLOOKUP($B58,#REF!,9,FALSE)),"-",IF(HLOOKUP($B58,#REF!,9,FALSE)="","",HLOOKUP($B58,#REF!,9,FALSE)))</f>
        <v>-</v>
      </c>
      <c r="M58" s="171" t="str">
        <f>IF(ISERROR(HLOOKUP($B58,#REF!,10,FALSE)),"-",IF(HLOOKUP($B58,#REF!,10,FALSE)="","",HLOOKUP($B58,#REF!,10,FALSE)))</f>
        <v>-</v>
      </c>
      <c r="N58" s="171" t="str">
        <f>IF(ISERROR(HLOOKUP($B58,#REF!,11,FALSE)),"-",IF(HLOOKUP($B58,#REF!,11,FALSE)="","",HLOOKUP($B58,#REF!,11,FALSE)))</f>
        <v>-</v>
      </c>
      <c r="P58" s="140" t="e">
        <f>IF(SUMPRODUCT((#REF!='Actions de maîtrise'!P$5)*(#REF!='Actions de maîtrise'!$C58)*(#REF!="X"))=0,"",IF(SUMPRODUCT((#REF!='Actions de maîtrise'!P$5)*(#REF!='Actions de maîtrise'!$C58)*(#REF!="X"))=1,"X","erreur"))</f>
        <v>#REF!</v>
      </c>
      <c r="Q58" s="140" t="e">
        <f>IF(SUMPRODUCT((#REF!='Actions de maîtrise'!Q$5)*(#REF!='Actions de maîtrise'!$C58)*(#REF!="X"))=0,"",IF(SUMPRODUCT((#REF!='Actions de maîtrise'!Q$5)*(#REF!='Actions de maîtrise'!$C58)*(#REF!="X"))=1,"X","erreur"))</f>
        <v>#REF!</v>
      </c>
      <c r="R58" s="140" t="e">
        <f>IF(SUMPRODUCT((#REF!='Actions de maîtrise'!R$5)*(#REF!='Actions de maîtrise'!$C58)*(#REF!="X"))=0,"",IF(SUMPRODUCT((#REF!='Actions de maîtrise'!R$5)*(#REF!='Actions de maîtrise'!$C58)*(#REF!="X"))=1,"X","erreur"))</f>
        <v>#REF!</v>
      </c>
      <c r="S58" s="140" t="e">
        <f>IF(SUMPRODUCT((#REF!='Actions de maîtrise'!S$5)*(#REF!='Actions de maîtrise'!$C58)*(#REF!="X"))=0,"",IF(SUMPRODUCT((#REF!='Actions de maîtrise'!S$5)*(#REF!='Actions de maîtrise'!$C58)*(#REF!="X"))=1,"X","erreur"))</f>
        <v>#REF!</v>
      </c>
      <c r="T58" s="140" t="e">
        <f>IF(SUMPRODUCT((#REF!='Actions de maîtrise'!T$5)*(#REF!='Actions de maîtrise'!$C58)*(#REF!="X"))=0,"",IF(SUMPRODUCT((#REF!='Actions de maîtrise'!T$5)*(#REF!='Actions de maîtrise'!$C58)*(#REF!="X"))=1,"X","erreur"))</f>
        <v>#REF!</v>
      </c>
      <c r="U58" s="140" t="e">
        <f>IF(SUMPRODUCT((#REF!='Actions de maîtrise'!U$5)*(#REF!='Actions de maîtrise'!$C58)*(#REF!="X"))=0,"",IF(SUMPRODUCT((#REF!='Actions de maîtrise'!U$5)*(#REF!='Actions de maîtrise'!$C58)*(#REF!="X"))=1,"X","erreur"))</f>
        <v>#REF!</v>
      </c>
      <c r="V58" s="140" t="e">
        <f>IF(SUMPRODUCT((#REF!='Actions de maîtrise'!V$5)*(#REF!='Actions de maîtrise'!$C58)*(#REF!="X"))=0,"",IF(SUMPRODUCT((#REF!='Actions de maîtrise'!V$5)*(#REF!='Actions de maîtrise'!$C58)*(#REF!="X"))=1,"X","erreur"))</f>
        <v>#REF!</v>
      </c>
      <c r="W58" s="140" t="e">
        <f>IF(SUMPRODUCT((#REF!='Actions de maîtrise'!W$5)*(#REF!='Actions de maîtrise'!$C58)*(#REF!="X"))=0,"",IF(SUMPRODUCT((#REF!='Actions de maîtrise'!W$5)*(#REF!='Actions de maîtrise'!$C58)*(#REF!="X"))=1,"X","erreur"))</f>
        <v>#REF!</v>
      </c>
      <c r="X58" s="140" t="e">
        <f>IF(SUMPRODUCT((#REF!='Actions de maîtrise'!X$5)*(#REF!='Actions de maîtrise'!$C58)*(#REF!="X"))=0,"",IF(SUMPRODUCT((#REF!='Actions de maîtrise'!X$5)*(#REF!='Actions de maîtrise'!$C58)*(#REF!="X"))=1,"X","erreur"))</f>
        <v>#REF!</v>
      </c>
      <c r="Y58" s="140" t="e">
        <f>IF(SUMPRODUCT((#REF!='Actions de maîtrise'!Y$5)*(#REF!='Actions de maîtrise'!$C58)*(#REF!="X"))=0,"",IF(SUMPRODUCT((#REF!='Actions de maîtrise'!Y$5)*(#REF!='Actions de maîtrise'!$C58)*(#REF!="X"))=1,"X","erreur"))</f>
        <v>#REF!</v>
      </c>
      <c r="Z58" s="140" t="e">
        <f>IF(SUMPRODUCT((#REF!='Actions de maîtrise'!Z$5)*(#REF!='Actions de maîtrise'!$C58)*(#REF!="X"))=0,"",IF(SUMPRODUCT((#REF!='Actions de maîtrise'!Z$5)*(#REF!='Actions de maîtrise'!$C58)*(#REF!="X"))=1,"X","erreur"))</f>
        <v>#REF!</v>
      </c>
      <c r="AA58" s="140" t="e">
        <f>IF(SUMPRODUCT((#REF!='Actions de maîtrise'!AA$5)*(#REF!='Actions de maîtrise'!$C58)*(#REF!="X"))=0,"",IF(SUMPRODUCT((#REF!='Actions de maîtrise'!AA$5)*(#REF!='Actions de maîtrise'!$C58)*(#REF!="X"))=1,"X","erreur"))</f>
        <v>#REF!</v>
      </c>
      <c r="AB58" s="140" t="e">
        <f>IF(SUMPRODUCT((#REF!='Actions de maîtrise'!AB$5)*(#REF!='Actions de maîtrise'!$C58)*(#REF!="X"))=0,"",IF(SUMPRODUCT((#REF!='Actions de maîtrise'!AB$5)*(#REF!='Actions de maîtrise'!$C58)*(#REF!="X"))=1,"X","erreur"))</f>
        <v>#REF!</v>
      </c>
      <c r="AC58" s="140" t="e">
        <f>IF(SUMPRODUCT((#REF!='Actions de maîtrise'!AC$5)*(#REF!='Actions de maîtrise'!$C58)*(#REF!="X"))=0,"",IF(SUMPRODUCT((#REF!='Actions de maîtrise'!AC$5)*(#REF!='Actions de maîtrise'!$C58)*(#REF!="X"))=1,"X","erreur"))</f>
        <v>#REF!</v>
      </c>
      <c r="AD58" s="140" t="e">
        <f>IF(SUMPRODUCT((#REF!='Actions de maîtrise'!AD$5)*(#REF!='Actions de maîtrise'!$C58)*(#REF!="X"))=0,"",IF(SUMPRODUCT((#REF!='Actions de maîtrise'!AD$5)*(#REF!='Actions de maîtrise'!$C58)*(#REF!="X"))=1,"X","erreur"))</f>
        <v>#REF!</v>
      </c>
      <c r="AE58" s="140" t="e">
        <f>IF(SUMPRODUCT((#REF!='Actions de maîtrise'!AE$5)*(#REF!='Actions de maîtrise'!$C58)*(#REF!="X"))=0,"",IF(SUMPRODUCT((#REF!='Actions de maîtrise'!AE$5)*(#REF!='Actions de maîtrise'!$C58)*(#REF!="X"))=1,"X","erreur"))</f>
        <v>#REF!</v>
      </c>
      <c r="AF58" s="140" t="e">
        <f>IF(SUMPRODUCT((#REF!='Actions de maîtrise'!AF$5)*(#REF!='Actions de maîtrise'!$C58)*(#REF!="X"))=0,"",IF(SUMPRODUCT((#REF!='Actions de maîtrise'!AF$5)*(#REF!='Actions de maîtrise'!$C58)*(#REF!="X"))=1,"X","erreur"))</f>
        <v>#REF!</v>
      </c>
      <c r="AG58" s="140" t="e">
        <f>IF(SUMPRODUCT((#REF!='Actions de maîtrise'!AG$5)*(#REF!='Actions de maîtrise'!$C58)*(#REF!="X"))=0,"",IF(SUMPRODUCT((#REF!='Actions de maîtrise'!AG$5)*(#REF!='Actions de maîtrise'!$C58)*(#REF!="X"))=1,"X","erreur"))</f>
        <v>#REF!</v>
      </c>
    </row>
    <row r="59" spans="2:33" ht="18.75">
      <c r="B59" s="161" t="e">
        <f>#REF!&amp;"-AM"&amp;Listes!A55</f>
        <v>#REF!</v>
      </c>
      <c r="C59" s="85" t="str">
        <f>IF(IF(ISERROR(HLOOKUP(B59,#REF!,20,FALSE)),"-",HLOOKUP(B59,#REF!,20,FALSE))="","",IF(ISERROR(HLOOKUP(B59,#REF!,20,FALSE)),"-",HLOOKUP(B59,#REF!,20,FALSE)))</f>
        <v>-</v>
      </c>
      <c r="D59" s="86" t="str">
        <f>IF(IF(ISERROR(HLOOKUP(B59,#REF!,3,FALSE)),"-",HLOOKUP(B59,#REF!,3,FALSE))="","",IF(ISERROR(HLOOKUP(B59,#REF!,3,FALSE)),"-",HLOOKUP(B59,#REF!,3,FALSE)))</f>
        <v>-</v>
      </c>
      <c r="E59" s="157"/>
      <c r="F59" s="86" t="str">
        <f>IF(ISERROR(HLOOKUP($B59,#REF!,4,FALSE)),"-",IF(HLOOKUP($B59,#REF!,4,FALSE)="","",HLOOKUP($B59,#REF!,4,FALSE)))</f>
        <v>-</v>
      </c>
      <c r="G59" s="86" t="str">
        <f>IF(ISERROR(HLOOKUP($B59,#REF!,5,FALSE)),"-",IF(HLOOKUP($B59,#REF!,5,FALSE)="","",HLOOKUP($B59,#REF!,5,FALSE)))</f>
        <v>-</v>
      </c>
      <c r="H59" s="86" t="str">
        <f>IF(ISERROR(HLOOKUP($B59,#REF!,6,FALSE)),"-",IF(HLOOKUP($B59,#REF!,6,FALSE)="","",HLOOKUP($B59,#REF!,6,FALSE)))</f>
        <v>-</v>
      </c>
      <c r="I59" s="86" t="str">
        <f>IF(ISERROR(HLOOKUP($B60,#REF!,7,FALSE)),"-",IF(HLOOKUP($B60,#REF!,7,FALSE)="","",HLOOKUP($B60,#REF!,7,FALSE)))</f>
        <v>-</v>
      </c>
      <c r="J59" s="141" t="str">
        <f>IF(ISERROR(HLOOKUP($B59,#REF!,12,FALSE)),"-",IF(HLOOKUP($B59,#REF!,12,FALSE)="","",HLOOKUP($B59,#REF!,12,FALSE)))</f>
        <v>-</v>
      </c>
      <c r="K59" s="141" t="str">
        <f>IF(ISERROR(HLOOKUP($B59,#REF!,13,FALSE)),"-",IF(HLOOKUP($B59,#REF!,13,FALSE)="","",HLOOKUP($B59,#REF!,13,FALSE)))</f>
        <v>-</v>
      </c>
      <c r="L59" s="171" t="str">
        <f>IF(ISERROR(HLOOKUP($B59,#REF!,9,FALSE)),"-",IF(HLOOKUP($B59,#REF!,9,FALSE)="","",HLOOKUP($B59,#REF!,9,FALSE)))</f>
        <v>-</v>
      </c>
      <c r="M59" s="171" t="str">
        <f>IF(ISERROR(HLOOKUP($B59,#REF!,10,FALSE)),"-",IF(HLOOKUP($B59,#REF!,10,FALSE)="","",HLOOKUP($B59,#REF!,10,FALSE)))</f>
        <v>-</v>
      </c>
      <c r="N59" s="171" t="str">
        <f>IF(ISERROR(HLOOKUP($B59,#REF!,11,FALSE)),"-",IF(HLOOKUP($B59,#REF!,11,FALSE)="","",HLOOKUP($B59,#REF!,11,FALSE)))</f>
        <v>-</v>
      </c>
      <c r="P59" s="140" t="e">
        <f>IF(SUMPRODUCT((#REF!='Actions de maîtrise'!P$5)*(#REF!='Actions de maîtrise'!$C59)*(#REF!="X"))=0,"",IF(SUMPRODUCT((#REF!='Actions de maîtrise'!P$5)*(#REF!='Actions de maîtrise'!$C59)*(#REF!="X"))=1,"X","erreur"))</f>
        <v>#REF!</v>
      </c>
      <c r="Q59" s="140" t="e">
        <f>IF(SUMPRODUCT((#REF!='Actions de maîtrise'!Q$5)*(#REF!='Actions de maîtrise'!$C59)*(#REF!="X"))=0,"",IF(SUMPRODUCT((#REF!='Actions de maîtrise'!Q$5)*(#REF!='Actions de maîtrise'!$C59)*(#REF!="X"))=1,"X","erreur"))</f>
        <v>#REF!</v>
      </c>
      <c r="R59" s="140" t="e">
        <f>IF(SUMPRODUCT((#REF!='Actions de maîtrise'!R$5)*(#REF!='Actions de maîtrise'!$C59)*(#REF!="X"))=0,"",IF(SUMPRODUCT((#REF!='Actions de maîtrise'!R$5)*(#REF!='Actions de maîtrise'!$C59)*(#REF!="X"))=1,"X","erreur"))</f>
        <v>#REF!</v>
      </c>
      <c r="S59" s="140" t="e">
        <f>IF(SUMPRODUCT((#REF!='Actions de maîtrise'!S$5)*(#REF!='Actions de maîtrise'!$C59)*(#REF!="X"))=0,"",IF(SUMPRODUCT((#REF!='Actions de maîtrise'!S$5)*(#REF!='Actions de maîtrise'!$C59)*(#REF!="X"))=1,"X","erreur"))</f>
        <v>#REF!</v>
      </c>
      <c r="T59" s="140" t="e">
        <f>IF(SUMPRODUCT((#REF!='Actions de maîtrise'!T$5)*(#REF!='Actions de maîtrise'!$C59)*(#REF!="X"))=0,"",IF(SUMPRODUCT((#REF!='Actions de maîtrise'!T$5)*(#REF!='Actions de maîtrise'!$C59)*(#REF!="X"))=1,"X","erreur"))</f>
        <v>#REF!</v>
      </c>
      <c r="U59" s="140" t="e">
        <f>IF(SUMPRODUCT((#REF!='Actions de maîtrise'!U$5)*(#REF!='Actions de maîtrise'!$C59)*(#REF!="X"))=0,"",IF(SUMPRODUCT((#REF!='Actions de maîtrise'!U$5)*(#REF!='Actions de maîtrise'!$C59)*(#REF!="X"))=1,"X","erreur"))</f>
        <v>#REF!</v>
      </c>
      <c r="V59" s="140" t="e">
        <f>IF(SUMPRODUCT((#REF!='Actions de maîtrise'!V$5)*(#REF!='Actions de maîtrise'!$C59)*(#REF!="X"))=0,"",IF(SUMPRODUCT((#REF!='Actions de maîtrise'!V$5)*(#REF!='Actions de maîtrise'!$C59)*(#REF!="X"))=1,"X","erreur"))</f>
        <v>#REF!</v>
      </c>
      <c r="W59" s="140" t="e">
        <f>IF(SUMPRODUCT((#REF!='Actions de maîtrise'!W$5)*(#REF!='Actions de maîtrise'!$C59)*(#REF!="X"))=0,"",IF(SUMPRODUCT((#REF!='Actions de maîtrise'!W$5)*(#REF!='Actions de maîtrise'!$C59)*(#REF!="X"))=1,"X","erreur"))</f>
        <v>#REF!</v>
      </c>
      <c r="X59" s="140" t="e">
        <f>IF(SUMPRODUCT((#REF!='Actions de maîtrise'!X$5)*(#REF!='Actions de maîtrise'!$C59)*(#REF!="X"))=0,"",IF(SUMPRODUCT((#REF!='Actions de maîtrise'!X$5)*(#REF!='Actions de maîtrise'!$C59)*(#REF!="X"))=1,"X","erreur"))</f>
        <v>#REF!</v>
      </c>
      <c r="Y59" s="140" t="e">
        <f>IF(SUMPRODUCT((#REF!='Actions de maîtrise'!Y$5)*(#REF!='Actions de maîtrise'!$C59)*(#REF!="X"))=0,"",IF(SUMPRODUCT((#REF!='Actions de maîtrise'!Y$5)*(#REF!='Actions de maîtrise'!$C59)*(#REF!="X"))=1,"X","erreur"))</f>
        <v>#REF!</v>
      </c>
      <c r="Z59" s="140" t="e">
        <f>IF(SUMPRODUCT((#REF!='Actions de maîtrise'!Z$5)*(#REF!='Actions de maîtrise'!$C59)*(#REF!="X"))=0,"",IF(SUMPRODUCT((#REF!='Actions de maîtrise'!Z$5)*(#REF!='Actions de maîtrise'!$C59)*(#REF!="X"))=1,"X","erreur"))</f>
        <v>#REF!</v>
      </c>
      <c r="AA59" s="140" t="e">
        <f>IF(SUMPRODUCT((#REF!='Actions de maîtrise'!AA$5)*(#REF!='Actions de maîtrise'!$C59)*(#REF!="X"))=0,"",IF(SUMPRODUCT((#REF!='Actions de maîtrise'!AA$5)*(#REF!='Actions de maîtrise'!$C59)*(#REF!="X"))=1,"X","erreur"))</f>
        <v>#REF!</v>
      </c>
      <c r="AB59" s="140" t="e">
        <f>IF(SUMPRODUCT((#REF!='Actions de maîtrise'!AB$5)*(#REF!='Actions de maîtrise'!$C59)*(#REF!="X"))=0,"",IF(SUMPRODUCT((#REF!='Actions de maîtrise'!AB$5)*(#REF!='Actions de maîtrise'!$C59)*(#REF!="X"))=1,"X","erreur"))</f>
        <v>#REF!</v>
      </c>
      <c r="AC59" s="140" t="e">
        <f>IF(SUMPRODUCT((#REF!='Actions de maîtrise'!AC$5)*(#REF!='Actions de maîtrise'!$C59)*(#REF!="X"))=0,"",IF(SUMPRODUCT((#REF!='Actions de maîtrise'!AC$5)*(#REF!='Actions de maîtrise'!$C59)*(#REF!="X"))=1,"X","erreur"))</f>
        <v>#REF!</v>
      </c>
      <c r="AD59" s="140" t="e">
        <f>IF(SUMPRODUCT((#REF!='Actions de maîtrise'!AD$5)*(#REF!='Actions de maîtrise'!$C59)*(#REF!="X"))=0,"",IF(SUMPRODUCT((#REF!='Actions de maîtrise'!AD$5)*(#REF!='Actions de maîtrise'!$C59)*(#REF!="X"))=1,"X","erreur"))</f>
        <v>#REF!</v>
      </c>
      <c r="AE59" s="140" t="e">
        <f>IF(SUMPRODUCT((#REF!='Actions de maîtrise'!AE$5)*(#REF!='Actions de maîtrise'!$C59)*(#REF!="X"))=0,"",IF(SUMPRODUCT((#REF!='Actions de maîtrise'!AE$5)*(#REF!='Actions de maîtrise'!$C59)*(#REF!="X"))=1,"X","erreur"))</f>
        <v>#REF!</v>
      </c>
      <c r="AF59" s="140" t="e">
        <f>IF(SUMPRODUCT((#REF!='Actions de maîtrise'!AF$5)*(#REF!='Actions de maîtrise'!$C59)*(#REF!="X"))=0,"",IF(SUMPRODUCT((#REF!='Actions de maîtrise'!AF$5)*(#REF!='Actions de maîtrise'!$C59)*(#REF!="X"))=1,"X","erreur"))</f>
        <v>#REF!</v>
      </c>
      <c r="AG59" s="140" t="e">
        <f>IF(SUMPRODUCT((#REF!='Actions de maîtrise'!AG$5)*(#REF!='Actions de maîtrise'!$C59)*(#REF!="X"))=0,"",IF(SUMPRODUCT((#REF!='Actions de maîtrise'!AG$5)*(#REF!='Actions de maîtrise'!$C59)*(#REF!="X"))=1,"X","erreur"))</f>
        <v>#REF!</v>
      </c>
    </row>
    <row r="60" spans="2:33" ht="18.75">
      <c r="B60" s="166" t="e">
        <f>#REF!&amp;"-AM"&amp;Listes!A56</f>
        <v>#REF!</v>
      </c>
      <c r="C60" s="167" t="str">
        <f>IF(IF(ISERROR(HLOOKUP(B60,#REF!,20,FALSE)),"-",HLOOKUP(B60,#REF!,20,FALSE))="","",IF(ISERROR(HLOOKUP(B60,#REF!,20,FALSE)),"-",HLOOKUP(B60,#REF!,20,FALSE)))</f>
        <v>-</v>
      </c>
      <c r="D60" s="168" t="str">
        <f>IF(IF(ISERROR(HLOOKUP(B60,#REF!,3,FALSE)),"-",HLOOKUP(B60,#REF!,3,FALSE))="","",IF(ISERROR(HLOOKUP(B60,#REF!,3,FALSE)),"-",HLOOKUP(B60,#REF!,3,FALSE)))</f>
        <v>-</v>
      </c>
      <c r="E60" s="169"/>
      <c r="F60" s="168" t="str">
        <f>IF(ISERROR(HLOOKUP($B60,#REF!,4,FALSE)),"-",IF(HLOOKUP($B60,#REF!,4,FALSE)="","",HLOOKUP($B60,#REF!,4,FALSE)))</f>
        <v>-</v>
      </c>
      <c r="G60" s="168" t="str">
        <f>IF(ISERROR(HLOOKUP($B60,#REF!,5,FALSE)),"-",IF(HLOOKUP($B60,#REF!,5,FALSE)="","",HLOOKUP($B60,#REF!,5,FALSE)))</f>
        <v>-</v>
      </c>
      <c r="H60" s="168" t="str">
        <f>IF(ISERROR(HLOOKUP($B60,#REF!,6,FALSE)),"-",IF(HLOOKUP($B60,#REF!,6,FALSE)="","",HLOOKUP($B60,#REF!,6,FALSE)))</f>
        <v>-</v>
      </c>
      <c r="I60" s="168" t="str">
        <f>IF(ISERROR(HLOOKUP($B61,#REF!,7,FALSE)),"-",IF(HLOOKUP($B61,#REF!,7,FALSE)="","",HLOOKUP($B61,#REF!,7,FALSE)))</f>
        <v>-</v>
      </c>
      <c r="J60" s="170" t="str">
        <f>IF(ISERROR(HLOOKUP($B60,#REF!,12,FALSE)),"-",IF(HLOOKUP($B60,#REF!,12,FALSE)="","",HLOOKUP($B60,#REF!,12,FALSE)))</f>
        <v>-</v>
      </c>
      <c r="K60" s="170" t="str">
        <f>IF(ISERROR(HLOOKUP($B60,#REF!,13,FALSE)),"-",IF(HLOOKUP($B60,#REF!,13,FALSE)="","",HLOOKUP($B60,#REF!,13,FALSE)))</f>
        <v>-</v>
      </c>
      <c r="L60" s="172" t="str">
        <f>IF(ISERROR(HLOOKUP($B60,#REF!,9,FALSE)),"-",IF(HLOOKUP($B60,#REF!,9,FALSE)="","",HLOOKUP($B60,#REF!,9,FALSE)))</f>
        <v>-</v>
      </c>
      <c r="M60" s="172" t="str">
        <f>IF(ISERROR(HLOOKUP($B60,#REF!,10,FALSE)),"-",IF(HLOOKUP($B60,#REF!,10,FALSE)="","",HLOOKUP($B60,#REF!,10,FALSE)))</f>
        <v>-</v>
      </c>
      <c r="N60" s="172" t="str">
        <f>IF(ISERROR(HLOOKUP($B60,#REF!,11,FALSE)),"-",IF(HLOOKUP($B60,#REF!,11,FALSE)="","",HLOOKUP($B60,#REF!,11,FALSE)))</f>
        <v>-</v>
      </c>
      <c r="P60" s="140" t="e">
        <f>IF(SUMPRODUCT((#REF!='Actions de maîtrise'!P$5)*(#REF!='Actions de maîtrise'!$C60)*(#REF!="X"))=0,"",IF(SUMPRODUCT((#REF!='Actions de maîtrise'!P$5)*(#REF!='Actions de maîtrise'!$C60)*(#REF!="X"))=1,"X","erreur"))</f>
        <v>#REF!</v>
      </c>
      <c r="Q60" s="140" t="e">
        <f>IF(SUMPRODUCT((#REF!='Actions de maîtrise'!Q$5)*(#REF!='Actions de maîtrise'!$C60)*(#REF!="X"))=0,"",IF(SUMPRODUCT((#REF!='Actions de maîtrise'!Q$5)*(#REF!='Actions de maîtrise'!$C60)*(#REF!="X"))=1,"X","erreur"))</f>
        <v>#REF!</v>
      </c>
      <c r="R60" s="140" t="e">
        <f>IF(SUMPRODUCT((#REF!='Actions de maîtrise'!R$5)*(#REF!='Actions de maîtrise'!$C60)*(#REF!="X"))=0,"",IF(SUMPRODUCT((#REF!='Actions de maîtrise'!R$5)*(#REF!='Actions de maîtrise'!$C60)*(#REF!="X"))=1,"X","erreur"))</f>
        <v>#REF!</v>
      </c>
      <c r="S60" s="140" t="e">
        <f>IF(SUMPRODUCT((#REF!='Actions de maîtrise'!S$5)*(#REF!='Actions de maîtrise'!$C60)*(#REF!="X"))=0,"",IF(SUMPRODUCT((#REF!='Actions de maîtrise'!S$5)*(#REF!='Actions de maîtrise'!$C60)*(#REF!="X"))=1,"X","erreur"))</f>
        <v>#REF!</v>
      </c>
      <c r="T60" s="140" t="e">
        <f>IF(SUMPRODUCT((#REF!='Actions de maîtrise'!T$5)*(#REF!='Actions de maîtrise'!$C60)*(#REF!="X"))=0,"",IF(SUMPRODUCT((#REF!='Actions de maîtrise'!T$5)*(#REF!='Actions de maîtrise'!$C60)*(#REF!="X"))=1,"X","erreur"))</f>
        <v>#REF!</v>
      </c>
      <c r="U60" s="140" t="e">
        <f>IF(SUMPRODUCT((#REF!='Actions de maîtrise'!U$5)*(#REF!='Actions de maîtrise'!$C60)*(#REF!="X"))=0,"",IF(SUMPRODUCT((#REF!='Actions de maîtrise'!U$5)*(#REF!='Actions de maîtrise'!$C60)*(#REF!="X"))=1,"X","erreur"))</f>
        <v>#REF!</v>
      </c>
      <c r="V60" s="140" t="e">
        <f>IF(SUMPRODUCT((#REF!='Actions de maîtrise'!V$5)*(#REF!='Actions de maîtrise'!$C60)*(#REF!="X"))=0,"",IF(SUMPRODUCT((#REF!='Actions de maîtrise'!V$5)*(#REF!='Actions de maîtrise'!$C60)*(#REF!="X"))=1,"X","erreur"))</f>
        <v>#REF!</v>
      </c>
      <c r="W60" s="140" t="e">
        <f>IF(SUMPRODUCT((#REF!='Actions de maîtrise'!W$5)*(#REF!='Actions de maîtrise'!$C60)*(#REF!="X"))=0,"",IF(SUMPRODUCT((#REF!='Actions de maîtrise'!W$5)*(#REF!='Actions de maîtrise'!$C60)*(#REF!="X"))=1,"X","erreur"))</f>
        <v>#REF!</v>
      </c>
      <c r="X60" s="140" t="e">
        <f>IF(SUMPRODUCT((#REF!='Actions de maîtrise'!X$5)*(#REF!='Actions de maîtrise'!$C60)*(#REF!="X"))=0,"",IF(SUMPRODUCT((#REF!='Actions de maîtrise'!X$5)*(#REF!='Actions de maîtrise'!$C60)*(#REF!="X"))=1,"X","erreur"))</f>
        <v>#REF!</v>
      </c>
      <c r="Y60" s="140" t="e">
        <f>IF(SUMPRODUCT((#REF!='Actions de maîtrise'!Y$5)*(#REF!='Actions de maîtrise'!$C60)*(#REF!="X"))=0,"",IF(SUMPRODUCT((#REF!='Actions de maîtrise'!Y$5)*(#REF!='Actions de maîtrise'!$C60)*(#REF!="X"))=1,"X","erreur"))</f>
        <v>#REF!</v>
      </c>
      <c r="Z60" s="140" t="e">
        <f>IF(SUMPRODUCT((#REF!='Actions de maîtrise'!Z$5)*(#REF!='Actions de maîtrise'!$C60)*(#REF!="X"))=0,"",IF(SUMPRODUCT((#REF!='Actions de maîtrise'!Z$5)*(#REF!='Actions de maîtrise'!$C60)*(#REF!="X"))=1,"X","erreur"))</f>
        <v>#REF!</v>
      </c>
      <c r="AA60" s="140" t="e">
        <f>IF(SUMPRODUCT((#REF!='Actions de maîtrise'!AA$5)*(#REF!='Actions de maîtrise'!$C60)*(#REF!="X"))=0,"",IF(SUMPRODUCT((#REF!='Actions de maîtrise'!AA$5)*(#REF!='Actions de maîtrise'!$C60)*(#REF!="X"))=1,"X","erreur"))</f>
        <v>#REF!</v>
      </c>
      <c r="AB60" s="140" t="e">
        <f>IF(SUMPRODUCT((#REF!='Actions de maîtrise'!AB$5)*(#REF!='Actions de maîtrise'!$C60)*(#REF!="X"))=0,"",IF(SUMPRODUCT((#REF!='Actions de maîtrise'!AB$5)*(#REF!='Actions de maîtrise'!$C60)*(#REF!="X"))=1,"X","erreur"))</f>
        <v>#REF!</v>
      </c>
      <c r="AC60" s="140" t="e">
        <f>IF(SUMPRODUCT((#REF!='Actions de maîtrise'!AC$5)*(#REF!='Actions de maîtrise'!$C60)*(#REF!="X"))=0,"",IF(SUMPRODUCT((#REF!='Actions de maîtrise'!AC$5)*(#REF!='Actions de maîtrise'!$C60)*(#REF!="X"))=1,"X","erreur"))</f>
        <v>#REF!</v>
      </c>
      <c r="AD60" s="140" t="e">
        <f>IF(SUMPRODUCT((#REF!='Actions de maîtrise'!AD$5)*(#REF!='Actions de maîtrise'!$C60)*(#REF!="X"))=0,"",IF(SUMPRODUCT((#REF!='Actions de maîtrise'!AD$5)*(#REF!='Actions de maîtrise'!$C60)*(#REF!="X"))=1,"X","erreur"))</f>
        <v>#REF!</v>
      </c>
      <c r="AE60" s="140" t="e">
        <f>IF(SUMPRODUCT((#REF!='Actions de maîtrise'!AE$5)*(#REF!='Actions de maîtrise'!$C60)*(#REF!="X"))=0,"",IF(SUMPRODUCT((#REF!='Actions de maîtrise'!AE$5)*(#REF!='Actions de maîtrise'!$C60)*(#REF!="X"))=1,"X","erreur"))</f>
        <v>#REF!</v>
      </c>
      <c r="AF60" s="140" t="e">
        <f>IF(SUMPRODUCT((#REF!='Actions de maîtrise'!AF$5)*(#REF!='Actions de maîtrise'!$C60)*(#REF!="X"))=0,"",IF(SUMPRODUCT((#REF!='Actions de maîtrise'!AF$5)*(#REF!='Actions de maîtrise'!$C60)*(#REF!="X"))=1,"X","erreur"))</f>
        <v>#REF!</v>
      </c>
      <c r="AG60" s="140" t="e">
        <f>IF(SUMPRODUCT((#REF!='Actions de maîtrise'!AG$5)*(#REF!='Actions de maîtrise'!$C60)*(#REF!="X"))=0,"",IF(SUMPRODUCT((#REF!='Actions de maîtrise'!AG$5)*(#REF!='Actions de maîtrise'!$C60)*(#REF!="X"))=1,"X","erreur"))</f>
        <v>#REF!</v>
      </c>
    </row>
    <row r="61" spans="2:33" ht="18.75">
      <c r="P61" s="119"/>
      <c r="Q61" s="119"/>
      <c r="R61" s="119"/>
      <c r="S61" s="119"/>
      <c r="T61" s="119"/>
      <c r="U61" s="119"/>
      <c r="V61" s="119"/>
      <c r="W61" s="119"/>
      <c r="X61" s="119"/>
      <c r="Y61" s="119"/>
      <c r="Z61" s="119"/>
      <c r="AA61" s="119"/>
      <c r="AB61" s="119"/>
      <c r="AC61" s="119"/>
      <c r="AD61" s="119"/>
      <c r="AE61" s="119"/>
      <c r="AF61" s="119"/>
      <c r="AG61" s="119"/>
    </row>
  </sheetData>
  <sheetProtection formatColumns="0" formatRows="0" selectLockedCells="1" sort="0" autoFilter="0"/>
  <conditionalFormatting sqref="J6:N60">
    <cfRule type="expression" dxfId="55" priority="1430">
      <formula>#REF!="En attente"</formula>
    </cfRule>
  </conditionalFormatting>
  <conditionalFormatting sqref="P6:AG60">
    <cfRule type="cellIs" dxfId="54" priority="16" operator="equal">
      <formula>"X"</formula>
    </cfRule>
  </conditionalFormatting>
  <conditionalFormatting sqref="E6:E60">
    <cfRule type="cellIs" dxfId="53" priority="6" operator="equal">
      <formula>"NON"</formula>
    </cfRule>
    <cfRule type="expression" dxfId="52" priority="10">
      <formula>D6="D"</formula>
    </cfRule>
  </conditionalFormatting>
  <conditionalFormatting sqref="F6:I60">
    <cfRule type="expression" dxfId="51" priority="9">
      <formula>$D6="C"</formula>
    </cfRule>
  </conditionalFormatting>
  <pageMargins left="0.23622047244094491" right="0.23622047244094491" top="0.74803149606299213" bottom="0.74803149606299213" header="0.31496062992125984" footer="0.31496062992125984"/>
  <pageSetup paperSize="9" scale="57" fitToHeight="0" orientation="landscape" r:id="rId1"/>
  <headerFooter>
    <oddHeader>&amp;L Document imprimé le &amp;D à &amp;T&amp;CProjet SMI&amp;RVIASANTE Mutuelle</oddHeader>
    <oddFooter>&amp;L&amp;F&amp;C&amp;A&amp;R&amp;P /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expression" priority="1" id="{F1BE32F8-CFCF-4F93-9400-DB772C7711ED}">
            <xm:f>VLOOKUP(P$5,#REF!,13,FALSE)="Très faible"</xm:f>
            <x14:dxf>
              <font>
                <b/>
                <i val="0"/>
                <color rgb="FF00B050"/>
              </font>
            </x14:dxf>
          </x14:cfRule>
          <x14:cfRule type="expression" priority="2" id="{5080585E-9469-4EC3-BD7F-2FB16CFD1CFE}">
            <xm:f>VLOOKUP(P$5,#REF!,13,FALSE)="Faible"</xm:f>
            <x14:dxf>
              <font>
                <b/>
                <i val="0"/>
                <color rgb="FF92D050"/>
              </font>
            </x14:dxf>
          </x14:cfRule>
          <x14:cfRule type="expression" priority="3" id="{674B552F-060A-4476-A47F-44AFBF9A733D}">
            <xm:f>VLOOKUP(P$5,#REF!,13,FALSE)="Moyenne"</xm:f>
            <x14:dxf>
              <font>
                <b/>
                <i val="0"/>
                <color rgb="FFFFC000"/>
              </font>
            </x14:dxf>
          </x14:cfRule>
          <x14:cfRule type="expression" priority="4" id="{57DE03DC-A500-4355-981C-49E3481D8469}">
            <xm:f>VLOOKUP(P$5,#REF!,13,FALSE)="Forte"</xm:f>
            <x14:dxf>
              <font>
                <b/>
                <i val="0"/>
                <color rgb="FFFF0000"/>
              </font>
            </x14:dxf>
          </x14:cfRule>
          <x14:cfRule type="expression" priority="5" id="{3CF8A26C-0772-4A7B-8843-67F1C1DA97A5}">
            <xm:f>VLOOKUP(P$5,#REF!,13,FALSE)="Majeure"</xm:f>
            <x14:dxf>
              <font>
                <b/>
                <i val="0"/>
                <color theme="9" tint="-0.24994659260841701"/>
              </font>
            </x14:dxf>
          </x14:cfRule>
          <xm:sqref>P5:AG5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Listes!$AC$4:$AC$5</xm:f>
          </x14:formula1>
          <xm:sqref>E6:E60</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4">
    <tabColor theme="3" tint="0.39997558519241921"/>
    <pageSetUpPr fitToPage="1"/>
  </sheetPr>
  <dimension ref="A1:BB35"/>
  <sheetViews>
    <sheetView showGridLines="0" view="pageBreakPreview" topLeftCell="A3" zoomScale="55" zoomScaleNormal="55" zoomScaleSheetLayoutView="55" zoomScalePageLayoutView="70" workbookViewId="0">
      <selection activeCell="G6" sqref="G6:Q18"/>
    </sheetView>
  </sheetViews>
  <sheetFormatPr baseColWidth="10" defaultRowHeight="12.75" outlineLevelCol="1"/>
  <cols>
    <col min="1" max="1" width="15.6640625" style="50" customWidth="1"/>
    <col min="2" max="2" width="11.5" customWidth="1"/>
    <col min="3" max="3" width="15.6640625" style="50" customWidth="1"/>
    <col min="4" max="4" width="36.1640625" customWidth="1"/>
    <col min="5" max="5" width="11.5" style="50" customWidth="1"/>
    <col min="6" max="6" width="14" style="50" customWidth="1"/>
    <col min="7" max="7" width="14.5" style="76" customWidth="1"/>
    <col min="8" max="8" width="22.1640625" style="50" customWidth="1"/>
    <col min="9" max="9" width="45.33203125" style="50" customWidth="1"/>
    <col min="10" max="10" width="20" style="50" customWidth="1"/>
    <col min="11" max="11" width="23.6640625" style="50" customWidth="1"/>
    <col min="12" max="12" width="40.5" style="50" customWidth="1"/>
    <col min="13" max="13" width="19.1640625" style="50" customWidth="1"/>
    <col min="14" max="14" width="15.5" style="50" customWidth="1"/>
    <col min="15" max="15" width="17" style="50" customWidth="1"/>
    <col min="16" max="16" width="16" style="50" customWidth="1"/>
    <col min="17" max="17" width="11.5" style="50" customWidth="1"/>
    <col min="18" max="18" width="16.6640625" style="50" customWidth="1"/>
    <col min="19" max="19" width="11.5" customWidth="1"/>
    <col min="20" max="20" width="12.83203125" style="50" customWidth="1"/>
    <col min="21" max="21" width="16.5" style="50" customWidth="1"/>
    <col min="22" max="22" width="22" style="50" customWidth="1"/>
    <col min="23" max="23" width="17.1640625" style="50" customWidth="1"/>
    <col min="24" max="31" width="22" style="50" customWidth="1" outlineLevel="1"/>
    <col min="32" max="32" width="22.5" style="50" customWidth="1" outlineLevel="1"/>
    <col min="33" max="33" width="21.33203125" style="50" customWidth="1" outlineLevel="1"/>
    <col min="34" max="41" width="22" style="50" customWidth="1" outlineLevel="1"/>
    <col min="42" max="42" width="3.1640625" style="50" customWidth="1"/>
    <col min="43" max="52" width="12" style="50"/>
    <col min="53" max="53" width="27.5" style="50" bestFit="1" customWidth="1"/>
    <col min="54" max="16384" width="12" style="50"/>
  </cols>
  <sheetData>
    <row r="1" spans="1:54" ht="12.75" customHeight="1">
      <c r="B1" s="50"/>
      <c r="D1" s="50"/>
      <c r="E1" s="76"/>
      <c r="G1" s="50"/>
      <c r="S1" s="50"/>
    </row>
    <row r="2" spans="1:54" s="77" customFormat="1" ht="39" customHeight="1">
      <c r="A2" s="105" t="e">
        <f>"PLAN D'ACTIONS DETAILLE - PROCESSUS "&amp;#REF!</f>
        <v>#REF!</v>
      </c>
      <c r="B2" s="105"/>
      <c r="C2" s="105"/>
      <c r="D2" s="105"/>
      <c r="E2" s="105"/>
      <c r="F2" s="105"/>
      <c r="G2" s="105"/>
      <c r="H2" s="105"/>
      <c r="I2" s="105"/>
      <c r="J2" s="105"/>
      <c r="K2" s="105"/>
      <c r="L2" s="105"/>
      <c r="M2" s="105"/>
      <c r="N2" s="105"/>
      <c r="O2" s="105"/>
      <c r="P2" s="105"/>
      <c r="Q2" s="105"/>
      <c r="R2" s="105"/>
      <c r="S2" s="105"/>
      <c r="T2" s="106"/>
      <c r="U2" s="106"/>
      <c r="V2" s="106"/>
      <c r="W2" s="106"/>
      <c r="X2" s="106"/>
      <c r="Y2" s="106"/>
      <c r="Z2" s="106"/>
      <c r="AA2" s="106"/>
      <c r="AB2" s="106"/>
      <c r="AC2" s="106"/>
      <c r="AD2" s="106"/>
      <c r="AE2" s="106"/>
      <c r="AF2" s="106"/>
      <c r="AG2" s="106"/>
      <c r="AH2" s="106"/>
      <c r="AI2" s="106"/>
      <c r="AJ2" s="106"/>
      <c r="AK2" s="106"/>
      <c r="AL2" s="106"/>
    </row>
    <row r="3" spans="1:54" s="52" customFormat="1" ht="3.75" customHeight="1">
      <c r="E3" s="78"/>
    </row>
    <row r="4" spans="1:54" ht="20.25" customHeight="1">
      <c r="B4" s="50"/>
      <c r="D4" s="50"/>
      <c r="E4" s="76"/>
      <c r="G4" s="50"/>
      <c r="S4" s="50"/>
    </row>
    <row r="5" spans="1:54" ht="198" customHeight="1">
      <c r="A5" s="173" t="s">
        <v>50</v>
      </c>
      <c r="B5" s="173" t="s">
        <v>62</v>
      </c>
      <c r="C5" s="173" t="s">
        <v>60</v>
      </c>
      <c r="D5" s="173" t="s">
        <v>18</v>
      </c>
      <c r="E5" s="173" t="s">
        <v>34</v>
      </c>
      <c r="F5" s="173" t="s">
        <v>20</v>
      </c>
      <c r="G5" s="173" t="s">
        <v>52</v>
      </c>
      <c r="H5" s="173" t="s">
        <v>51</v>
      </c>
      <c r="I5" s="173" t="s">
        <v>53</v>
      </c>
      <c r="J5" s="174" t="s">
        <v>54</v>
      </c>
      <c r="K5" s="173" t="s">
        <v>22</v>
      </c>
      <c r="L5" s="173" t="s">
        <v>55</v>
      </c>
      <c r="M5" s="173" t="s">
        <v>191</v>
      </c>
      <c r="N5" s="173" t="s">
        <v>56</v>
      </c>
      <c r="O5" s="173" t="s">
        <v>19</v>
      </c>
      <c r="P5" s="173" t="s">
        <v>35</v>
      </c>
      <c r="Q5" s="173" t="s">
        <v>57</v>
      </c>
      <c r="R5" s="173" t="s">
        <v>58</v>
      </c>
      <c r="S5" s="173" t="s">
        <v>59</v>
      </c>
      <c r="T5" s="138"/>
      <c r="U5" s="175" t="e">
        <f>'Actions de maîtrise'!P5</f>
        <v>#REF!</v>
      </c>
      <c r="V5" s="175" t="e">
        <f>'Actions de maîtrise'!Q5</f>
        <v>#REF!</v>
      </c>
      <c r="W5" s="175" t="e">
        <f>'Actions de maîtrise'!R5</f>
        <v>#REF!</v>
      </c>
      <c r="X5" s="175" t="e">
        <f>'Actions de maîtrise'!S5</f>
        <v>#REF!</v>
      </c>
      <c r="Y5" s="175" t="e">
        <f>'Actions de maîtrise'!T5</f>
        <v>#REF!</v>
      </c>
      <c r="Z5" s="175" t="e">
        <f>'Actions de maîtrise'!U5</f>
        <v>#REF!</v>
      </c>
      <c r="AA5" s="175" t="e">
        <f>'Actions de maîtrise'!V5</f>
        <v>#REF!</v>
      </c>
      <c r="AB5" s="175" t="e">
        <f>'Actions de maîtrise'!W5</f>
        <v>#REF!</v>
      </c>
      <c r="AC5" s="175" t="e">
        <f>'Actions de maîtrise'!X5</f>
        <v>#REF!</v>
      </c>
      <c r="AD5" s="175" t="e">
        <f>'Actions de maîtrise'!Y5</f>
        <v>#REF!</v>
      </c>
      <c r="AE5" s="175" t="e">
        <f>'Actions de maîtrise'!Z5</f>
        <v>#REF!</v>
      </c>
      <c r="AF5" s="175" t="e">
        <f>'Actions de maîtrise'!AA5</f>
        <v>#REF!</v>
      </c>
      <c r="AG5" s="175" t="e">
        <f>'Actions de maîtrise'!AB5</f>
        <v>#REF!</v>
      </c>
      <c r="AH5" s="175" t="e">
        <f>'Actions de maîtrise'!AC5</f>
        <v>#REF!</v>
      </c>
      <c r="AI5" s="175" t="e">
        <f>'Actions de maîtrise'!AD5</f>
        <v>#REF!</v>
      </c>
      <c r="AJ5" s="175" t="e">
        <f>'Actions de maîtrise'!AE5</f>
        <v>#REF!</v>
      </c>
      <c r="AK5" s="175" t="e">
        <f>'Actions de maîtrise'!AF5</f>
        <v>#REF!</v>
      </c>
      <c r="AL5" s="175" t="e">
        <f>'Actions de maîtrise'!AG5</f>
        <v>#REF!</v>
      </c>
      <c r="AZ5" s="50" t="e">
        <f>#REF!</f>
        <v>#REF!</v>
      </c>
      <c r="BA5" s="50" t="e">
        <f>#REF!</f>
        <v>#REF!</v>
      </c>
      <c r="BB5" s="50" t="e">
        <f>#REF!</f>
        <v>#REF!</v>
      </c>
    </row>
    <row r="6" spans="1:54" ht="224.25" customHeight="1">
      <c r="A6" s="160" t="e">
        <f>#REF!&amp;"-PA"&amp;Listes!A2</f>
        <v>#REF!</v>
      </c>
      <c r="B6" s="79" t="e">
        <f t="shared" ref="B6:B30" si="0">MID(A6,1,3)</f>
        <v>#REF!</v>
      </c>
      <c r="C6" s="80" t="str">
        <f>IF(ISERROR(HLOOKUP(A6,#REF!,21,FALSE)),"-",(IF(HLOOKUP(A6,#REF!,21,FALSE)=0,"-",HLOOKUP(A6,#REF!,21,FALSE))))</f>
        <v>-</v>
      </c>
      <c r="D6" s="79" t="str">
        <f>IF(ISERROR(HLOOKUP(A6,#REF!,20,FALSE)),"-",HLOOKUP(A6,#REF!,20,FALSE))</f>
        <v>-</v>
      </c>
      <c r="E6" s="80" t="str">
        <f>IF(ISERROR(HLOOKUP(A6,#REF!,3,FALSE)),"-",HLOOKUP(A6,#REF!,3,FALSE))</f>
        <v>-</v>
      </c>
      <c r="F6" s="135" t="str">
        <f>IF(ISERROR(HLOOKUP(A6,#REF!,2,FALSE)),"-",HLOOKUP(A6,#REF!,2,FALSE))</f>
        <v>-</v>
      </c>
      <c r="G6" s="129"/>
      <c r="H6" s="128"/>
      <c r="I6" s="120"/>
      <c r="J6" s="121"/>
      <c r="K6" s="122"/>
      <c r="L6" s="122"/>
      <c r="M6" s="123"/>
      <c r="N6" s="123"/>
      <c r="O6" s="124"/>
      <c r="P6" s="123"/>
      <c r="Q6" s="130"/>
      <c r="R6" s="126"/>
      <c r="S6" s="123"/>
      <c r="U6" s="139" t="e">
        <f>IF(SUMPRODUCT((#REF!='Plan d''actions détaillé'!U$5)*(#REF!='Plan d''actions détaillé'!$D6)*(#REF!="X"))=0,"",IF(SUMPRODUCT((#REF!='Plan d''actions détaillé'!U$5)*(#REF!='Plan d''actions détaillé'!$D6)*(#REF!="X"))=1,"X","erreur"))</f>
        <v>#REF!</v>
      </c>
      <c r="V6" s="139" t="e">
        <f>IF(SUMPRODUCT((#REF!='Plan d''actions détaillé'!V$5)*(#REF!='Plan d''actions détaillé'!$D6)*(#REF!="X"))=0,"",IF(SUMPRODUCT((#REF!='Plan d''actions détaillé'!V$5)*(#REF!='Plan d''actions détaillé'!$D6)*(#REF!="X"))=1,"X","erreur"))</f>
        <v>#REF!</v>
      </c>
      <c r="W6" s="139" t="e">
        <f>IF(SUMPRODUCT((#REF!='Plan d''actions détaillé'!W$5)*(#REF!='Plan d''actions détaillé'!$D6)*(#REF!="X"))=0,"",IF(SUMPRODUCT((#REF!='Plan d''actions détaillé'!W$5)*(#REF!='Plan d''actions détaillé'!$D6)*(#REF!="X"))=1,"X","erreur"))</f>
        <v>#REF!</v>
      </c>
      <c r="X6" s="139" t="e">
        <f>IF(SUMPRODUCT((#REF!='Plan d''actions détaillé'!X$5)*(#REF!='Plan d''actions détaillé'!$D6)*(#REF!="X"))=0,"",IF(SUMPRODUCT((#REF!='Plan d''actions détaillé'!X$5)*(#REF!='Plan d''actions détaillé'!$D6)*(#REF!="X"))=1,"X","erreur"))</f>
        <v>#REF!</v>
      </c>
      <c r="Y6" s="139" t="e">
        <f>IF(SUMPRODUCT((#REF!='Plan d''actions détaillé'!Y$5)*(#REF!='Plan d''actions détaillé'!$D6)*(#REF!="X"))=0,"",IF(SUMPRODUCT((#REF!='Plan d''actions détaillé'!Y$5)*(#REF!='Plan d''actions détaillé'!$D6)*(#REF!="X"))=1,"X","erreur"))</f>
        <v>#REF!</v>
      </c>
      <c r="Z6" s="139" t="e">
        <f>IF(SUMPRODUCT((#REF!='Plan d''actions détaillé'!Z$5)*(#REF!='Plan d''actions détaillé'!$D6)*(#REF!="X"))=0,"",IF(SUMPRODUCT((#REF!='Plan d''actions détaillé'!Z$5)*(#REF!='Plan d''actions détaillé'!$D6)*(#REF!="X"))=1,"X","erreur"))</f>
        <v>#REF!</v>
      </c>
      <c r="AA6" s="139" t="e">
        <f>IF(SUMPRODUCT((#REF!='Plan d''actions détaillé'!AA$5)*(#REF!='Plan d''actions détaillé'!$D6)*(#REF!="X"))=0,"",IF(SUMPRODUCT((#REF!='Plan d''actions détaillé'!AA$5)*(#REF!='Plan d''actions détaillé'!$D6)*(#REF!="X"))=1,"X","erreur"))</f>
        <v>#REF!</v>
      </c>
      <c r="AB6" s="139" t="e">
        <f>IF(SUMPRODUCT((#REF!='Plan d''actions détaillé'!AB$5)*(#REF!='Plan d''actions détaillé'!$D6)*(#REF!="X"))=0,"",IF(SUMPRODUCT((#REF!='Plan d''actions détaillé'!AB$5)*(#REF!='Plan d''actions détaillé'!$D6)*(#REF!="X"))=1,"X","erreur"))</f>
        <v>#REF!</v>
      </c>
      <c r="AC6" s="139" t="e">
        <f>IF(SUMPRODUCT((#REF!='Plan d''actions détaillé'!AC$5)*(#REF!='Plan d''actions détaillé'!$D6)*(#REF!="X"))=0,"",IF(SUMPRODUCT((#REF!='Plan d''actions détaillé'!AC$5)*(#REF!='Plan d''actions détaillé'!$D6)*(#REF!="X"))=1,"X","erreur"))</f>
        <v>#REF!</v>
      </c>
      <c r="AD6" s="139" t="e">
        <f>IF(SUMPRODUCT((#REF!='Plan d''actions détaillé'!AD$5)*(#REF!='Plan d''actions détaillé'!$D6)*(#REF!="X"))=0,"",IF(SUMPRODUCT((#REF!='Plan d''actions détaillé'!AD$5)*(#REF!='Plan d''actions détaillé'!$D6)*(#REF!="X"))=1,"X","erreur"))</f>
        <v>#REF!</v>
      </c>
      <c r="AE6" s="139" t="e">
        <f>IF(SUMPRODUCT((#REF!='Plan d''actions détaillé'!AE$5)*(#REF!='Plan d''actions détaillé'!$D6)*(#REF!="X"))=0,"",IF(SUMPRODUCT((#REF!='Plan d''actions détaillé'!AE$5)*(#REF!='Plan d''actions détaillé'!$D6)*(#REF!="X"))=1,"X","erreur"))</f>
        <v>#REF!</v>
      </c>
      <c r="AF6" s="139" t="e">
        <f>IF(SUMPRODUCT((#REF!='Plan d''actions détaillé'!AF$5)*(#REF!='Plan d''actions détaillé'!$D6)*(#REF!="X"))=0,"",IF(SUMPRODUCT((#REF!='Plan d''actions détaillé'!AF$5)*(#REF!='Plan d''actions détaillé'!$D6)*(#REF!="X"))=1,"X","erreur"))</f>
        <v>#REF!</v>
      </c>
      <c r="AG6" s="139" t="e">
        <f>IF(SUMPRODUCT((#REF!='Plan d''actions détaillé'!AG$5)*(#REF!='Plan d''actions détaillé'!$D6)*(#REF!="X"))=0,"",IF(SUMPRODUCT((#REF!='Plan d''actions détaillé'!AG$5)*(#REF!='Plan d''actions détaillé'!$D6)*(#REF!="X"))=1,"X","erreur"))</f>
        <v>#REF!</v>
      </c>
      <c r="AH6" s="139" t="e">
        <f>IF(SUMPRODUCT((#REF!='Plan d''actions détaillé'!AH$5)*(#REF!='Plan d''actions détaillé'!$D6)*(#REF!="X"))=0,"",IF(SUMPRODUCT((#REF!='Plan d''actions détaillé'!AH$5)*(#REF!='Plan d''actions détaillé'!$D6)*(#REF!="X"))=1,"X","erreur"))</f>
        <v>#REF!</v>
      </c>
      <c r="AI6" s="139" t="e">
        <f>IF(SUMPRODUCT((#REF!='Plan d''actions détaillé'!AI$5)*(#REF!='Plan d''actions détaillé'!$D6)*(#REF!="X"))=0,"",IF(SUMPRODUCT((#REF!='Plan d''actions détaillé'!AI$5)*(#REF!='Plan d''actions détaillé'!$D6)*(#REF!="X"))=1,"X","erreur"))</f>
        <v>#REF!</v>
      </c>
      <c r="AJ6" s="139" t="e">
        <f>IF(SUMPRODUCT((#REF!='Plan d''actions détaillé'!AJ$5)*(#REF!='Plan d''actions détaillé'!$D6)*(#REF!="X"))=0,"",IF(SUMPRODUCT((#REF!='Plan d''actions détaillé'!AJ$5)*(#REF!='Plan d''actions détaillé'!$D6)*(#REF!="X"))=1,"X","erreur"))</f>
        <v>#REF!</v>
      </c>
      <c r="AK6" s="139" t="e">
        <f>IF(SUMPRODUCT((#REF!='Plan d''actions détaillé'!AK$5)*(#REF!='Plan d''actions détaillé'!$D6)*(#REF!="X"))=0,"",IF(SUMPRODUCT((#REF!='Plan d''actions détaillé'!AK$5)*(#REF!='Plan d''actions détaillé'!$D6)*(#REF!="X"))=1,"X","erreur"))</f>
        <v>#REF!</v>
      </c>
      <c r="AL6" s="139" t="e">
        <f>IF(SUMPRODUCT((#REF!='Plan d''actions détaillé'!AL$5)*(#REF!='Plan d''actions détaillé'!$D6)*(#REF!="X"))=0,"",IF(SUMPRODUCT((#REF!='Plan d''actions détaillé'!AL$5)*(#REF!='Plan d''actions détaillé'!$D6)*(#REF!="X"))=1,"X","erreur"))</f>
        <v>#REF!</v>
      </c>
      <c r="BA6" s="177"/>
    </row>
    <row r="7" spans="1:54" ht="200.25" customHeight="1">
      <c r="A7" s="160" t="e">
        <f>#REF!&amp;"-PA"&amp;Listes!A3</f>
        <v>#REF!</v>
      </c>
      <c r="B7" s="79" t="e">
        <f t="shared" si="0"/>
        <v>#REF!</v>
      </c>
      <c r="C7" s="80" t="str">
        <f>IF(ISERROR(HLOOKUP(A7,#REF!,21,FALSE)),"-",(IF(HLOOKUP(A7,#REF!,21,FALSE)=0,"-",HLOOKUP(A7,#REF!,21,FALSE))))</f>
        <v>-</v>
      </c>
      <c r="D7" s="79" t="str">
        <f>IF(ISERROR(HLOOKUP(A7,#REF!,20,FALSE)),"-",HLOOKUP(A7,#REF!,20,FALSE))</f>
        <v>-</v>
      </c>
      <c r="E7" s="80" t="str">
        <f>IF(ISERROR(HLOOKUP(A7,#REF!,3,FALSE)),"-",HLOOKUP(A7,#REF!,3,FALSE))</f>
        <v>-</v>
      </c>
      <c r="F7" s="135" t="str">
        <f>IF(ISERROR(HLOOKUP(A7,#REF!,2,FALSE)),"-",HLOOKUP(A7,#REF!,2,FALSE))</f>
        <v>-</v>
      </c>
      <c r="G7" s="129"/>
      <c r="H7" s="128"/>
      <c r="I7" s="120"/>
      <c r="J7" s="121"/>
      <c r="K7" s="122"/>
      <c r="L7" s="122"/>
      <c r="M7" s="123"/>
      <c r="N7" s="123"/>
      <c r="O7" s="124"/>
      <c r="P7" s="123"/>
      <c r="Q7" s="130"/>
      <c r="R7" s="126"/>
      <c r="S7" s="123"/>
      <c r="U7" s="139" t="e">
        <f>IF(SUMPRODUCT((#REF!='Plan d''actions détaillé'!U$5)*(#REF!='Plan d''actions détaillé'!$D7)*(#REF!="X"))=0,"",IF(SUMPRODUCT((#REF!='Plan d''actions détaillé'!U$5)*(#REF!='Plan d''actions détaillé'!$D7)*(#REF!="X"))=1,"X","erreur"))</f>
        <v>#REF!</v>
      </c>
      <c r="V7" s="139" t="e">
        <f>IF(SUMPRODUCT((#REF!='Plan d''actions détaillé'!V$5)*(#REF!='Plan d''actions détaillé'!$D7)*(#REF!="X"))=0,"",IF(SUMPRODUCT((#REF!='Plan d''actions détaillé'!V$5)*(#REF!='Plan d''actions détaillé'!$D7)*(#REF!="X"))=1,"X","erreur"))</f>
        <v>#REF!</v>
      </c>
      <c r="W7" s="139" t="e">
        <f>IF(SUMPRODUCT((#REF!='Plan d''actions détaillé'!W$5)*(#REF!='Plan d''actions détaillé'!$D7)*(#REF!="X"))=0,"",IF(SUMPRODUCT((#REF!='Plan d''actions détaillé'!W$5)*(#REF!='Plan d''actions détaillé'!$D7)*(#REF!="X"))=1,"X","erreur"))</f>
        <v>#REF!</v>
      </c>
      <c r="X7" s="139" t="e">
        <f>IF(SUMPRODUCT((#REF!='Plan d''actions détaillé'!X$5)*(#REF!='Plan d''actions détaillé'!$D7)*(#REF!="X"))=0,"",IF(SUMPRODUCT((#REF!='Plan d''actions détaillé'!X$5)*(#REF!='Plan d''actions détaillé'!$D7)*(#REF!="X"))=1,"X","erreur"))</f>
        <v>#REF!</v>
      </c>
      <c r="Y7" s="139" t="e">
        <f>IF(SUMPRODUCT((#REF!='Plan d''actions détaillé'!Y$5)*(#REF!='Plan d''actions détaillé'!$D7)*(#REF!="X"))=0,"",IF(SUMPRODUCT((#REF!='Plan d''actions détaillé'!Y$5)*(#REF!='Plan d''actions détaillé'!$D7)*(#REF!="X"))=1,"X","erreur"))</f>
        <v>#REF!</v>
      </c>
      <c r="Z7" s="139" t="e">
        <f>IF(SUMPRODUCT((#REF!='Plan d''actions détaillé'!Z$5)*(#REF!='Plan d''actions détaillé'!$D7)*(#REF!="X"))=0,"",IF(SUMPRODUCT((#REF!='Plan d''actions détaillé'!Z$5)*(#REF!='Plan d''actions détaillé'!$D7)*(#REF!="X"))=1,"X","erreur"))</f>
        <v>#REF!</v>
      </c>
      <c r="AA7" s="139" t="e">
        <f>IF(SUMPRODUCT((#REF!='Plan d''actions détaillé'!AA$5)*(#REF!='Plan d''actions détaillé'!$D7)*(#REF!="X"))=0,"",IF(SUMPRODUCT((#REF!='Plan d''actions détaillé'!AA$5)*(#REF!='Plan d''actions détaillé'!$D7)*(#REF!="X"))=1,"X","erreur"))</f>
        <v>#REF!</v>
      </c>
      <c r="AB7" s="139" t="e">
        <f>IF(SUMPRODUCT((#REF!='Plan d''actions détaillé'!AB$5)*(#REF!='Plan d''actions détaillé'!$D7)*(#REF!="X"))=0,"",IF(SUMPRODUCT((#REF!='Plan d''actions détaillé'!AB$5)*(#REF!='Plan d''actions détaillé'!$D7)*(#REF!="X"))=1,"X","erreur"))</f>
        <v>#REF!</v>
      </c>
      <c r="AC7" s="139" t="e">
        <f>IF(SUMPRODUCT((#REF!='Plan d''actions détaillé'!AC$5)*(#REF!='Plan d''actions détaillé'!$D7)*(#REF!="X"))=0,"",IF(SUMPRODUCT((#REF!='Plan d''actions détaillé'!AC$5)*(#REF!='Plan d''actions détaillé'!$D7)*(#REF!="X"))=1,"X","erreur"))</f>
        <v>#REF!</v>
      </c>
      <c r="AD7" s="139" t="e">
        <f>IF(SUMPRODUCT((#REF!='Plan d''actions détaillé'!AD$5)*(#REF!='Plan d''actions détaillé'!$D7)*(#REF!="X"))=0,"",IF(SUMPRODUCT((#REF!='Plan d''actions détaillé'!AD$5)*(#REF!='Plan d''actions détaillé'!$D7)*(#REF!="X"))=1,"X","erreur"))</f>
        <v>#REF!</v>
      </c>
      <c r="AE7" s="139" t="e">
        <f>IF(SUMPRODUCT((#REF!='Plan d''actions détaillé'!AE$5)*(#REF!='Plan d''actions détaillé'!$D7)*(#REF!="X"))=0,"",IF(SUMPRODUCT((#REF!='Plan d''actions détaillé'!AE$5)*(#REF!='Plan d''actions détaillé'!$D7)*(#REF!="X"))=1,"X","erreur"))</f>
        <v>#REF!</v>
      </c>
      <c r="AF7" s="139" t="e">
        <f>IF(SUMPRODUCT((#REF!='Plan d''actions détaillé'!AF$5)*(#REF!='Plan d''actions détaillé'!$D7)*(#REF!="X"))=0,"",IF(SUMPRODUCT((#REF!='Plan d''actions détaillé'!AF$5)*(#REF!='Plan d''actions détaillé'!$D7)*(#REF!="X"))=1,"X","erreur"))</f>
        <v>#REF!</v>
      </c>
      <c r="AG7" s="139" t="e">
        <f>IF(SUMPRODUCT((#REF!='Plan d''actions détaillé'!AG$5)*(#REF!='Plan d''actions détaillé'!$D7)*(#REF!="X"))=0,"",IF(SUMPRODUCT((#REF!='Plan d''actions détaillé'!AG$5)*(#REF!='Plan d''actions détaillé'!$D7)*(#REF!="X"))=1,"X","erreur"))</f>
        <v>#REF!</v>
      </c>
      <c r="AH7" s="139" t="e">
        <f>IF(SUMPRODUCT((#REF!='Plan d''actions détaillé'!AH$5)*(#REF!='Plan d''actions détaillé'!$D7)*(#REF!="X"))=0,"",IF(SUMPRODUCT((#REF!='Plan d''actions détaillé'!AH$5)*(#REF!='Plan d''actions détaillé'!$D7)*(#REF!="X"))=1,"X","erreur"))</f>
        <v>#REF!</v>
      </c>
      <c r="AI7" s="139" t="e">
        <f>IF(SUMPRODUCT((#REF!='Plan d''actions détaillé'!AI$5)*(#REF!='Plan d''actions détaillé'!$D7)*(#REF!="X"))=0,"",IF(SUMPRODUCT((#REF!='Plan d''actions détaillé'!AI$5)*(#REF!='Plan d''actions détaillé'!$D7)*(#REF!="X"))=1,"X","erreur"))</f>
        <v>#REF!</v>
      </c>
      <c r="AJ7" s="139" t="e">
        <f>IF(SUMPRODUCT((#REF!='Plan d''actions détaillé'!AJ$5)*(#REF!='Plan d''actions détaillé'!$D7)*(#REF!="X"))=0,"",IF(SUMPRODUCT((#REF!='Plan d''actions détaillé'!AJ$5)*(#REF!='Plan d''actions détaillé'!$D7)*(#REF!="X"))=1,"X","erreur"))</f>
        <v>#REF!</v>
      </c>
      <c r="AK7" s="139" t="e">
        <f>IF(SUMPRODUCT((#REF!='Plan d''actions détaillé'!AK$5)*(#REF!='Plan d''actions détaillé'!$D7)*(#REF!="X"))=0,"",IF(SUMPRODUCT((#REF!='Plan d''actions détaillé'!AK$5)*(#REF!='Plan d''actions détaillé'!$D7)*(#REF!="X"))=1,"X","erreur"))</f>
        <v>#REF!</v>
      </c>
      <c r="AL7" s="139" t="e">
        <f>IF(SUMPRODUCT((#REF!='Plan d''actions détaillé'!AL$5)*(#REF!='Plan d''actions détaillé'!$D7)*(#REF!="X"))=0,"",IF(SUMPRODUCT((#REF!='Plan d''actions détaillé'!AL$5)*(#REF!='Plan d''actions détaillé'!$D7)*(#REF!="X"))=1,"X","erreur"))</f>
        <v>#REF!</v>
      </c>
      <c r="BA7" s="178"/>
    </row>
    <row r="8" spans="1:54" ht="139.5" customHeight="1">
      <c r="A8" s="160" t="e">
        <f>#REF!&amp;"-PA"&amp;Listes!A4</f>
        <v>#REF!</v>
      </c>
      <c r="B8" s="79" t="e">
        <f t="shared" si="0"/>
        <v>#REF!</v>
      </c>
      <c r="C8" s="80" t="str">
        <f>IF(ISERROR(HLOOKUP(A8,#REF!,21,FALSE)),"-",(IF(HLOOKUP(A8,#REF!,21,FALSE)=0,"-",HLOOKUP(A8,#REF!,21,FALSE))))</f>
        <v>-</v>
      </c>
      <c r="D8" s="79" t="str">
        <f>IF(ISERROR(HLOOKUP(A8,#REF!,20,FALSE)),"-",HLOOKUP(A8,#REF!,20,FALSE))</f>
        <v>-</v>
      </c>
      <c r="E8" s="80" t="str">
        <f>IF(ISERROR(HLOOKUP(A8,#REF!,3,FALSE)),"-",HLOOKUP(A8,#REF!,3,FALSE))</f>
        <v>-</v>
      </c>
      <c r="F8" s="135" t="str">
        <f>IF(ISERROR(HLOOKUP(A8,#REF!,2,FALSE)),"-",HLOOKUP(A8,#REF!,2,FALSE))</f>
        <v>-</v>
      </c>
      <c r="G8" s="129"/>
      <c r="H8" s="128"/>
      <c r="I8" s="120"/>
      <c r="J8" s="121"/>
      <c r="K8" s="122"/>
      <c r="L8" s="122"/>
      <c r="M8" s="123"/>
      <c r="N8" s="123"/>
      <c r="O8" s="124"/>
      <c r="P8" s="123"/>
      <c r="Q8" s="130"/>
      <c r="R8" s="126"/>
      <c r="S8" s="123"/>
      <c r="U8" s="139" t="e">
        <f>IF(SUMPRODUCT((#REF!='Plan d''actions détaillé'!U$5)*(#REF!='Plan d''actions détaillé'!$D8)*(#REF!="X"))=0,"",IF(SUMPRODUCT((#REF!='Plan d''actions détaillé'!U$5)*(#REF!='Plan d''actions détaillé'!$D8)*(#REF!="X"))=1,"X","erreur"))</f>
        <v>#REF!</v>
      </c>
      <c r="V8" s="139" t="e">
        <f>IF(SUMPRODUCT((#REF!='Plan d''actions détaillé'!V$5)*(#REF!='Plan d''actions détaillé'!$D8)*(#REF!="X"))=0,"",IF(SUMPRODUCT((#REF!='Plan d''actions détaillé'!V$5)*(#REF!='Plan d''actions détaillé'!$D8)*(#REF!="X"))=1,"X","erreur"))</f>
        <v>#REF!</v>
      </c>
      <c r="W8" s="139" t="e">
        <f>IF(SUMPRODUCT((#REF!='Plan d''actions détaillé'!W$5)*(#REF!='Plan d''actions détaillé'!$D8)*(#REF!="X"))=0,"",IF(SUMPRODUCT((#REF!='Plan d''actions détaillé'!W$5)*(#REF!='Plan d''actions détaillé'!$D8)*(#REF!="X"))=1,"X","erreur"))</f>
        <v>#REF!</v>
      </c>
      <c r="X8" s="139" t="e">
        <f>IF(SUMPRODUCT((#REF!='Plan d''actions détaillé'!X$5)*(#REF!='Plan d''actions détaillé'!$D8)*(#REF!="X"))=0,"",IF(SUMPRODUCT((#REF!='Plan d''actions détaillé'!X$5)*(#REF!='Plan d''actions détaillé'!$D8)*(#REF!="X"))=1,"X","erreur"))</f>
        <v>#REF!</v>
      </c>
      <c r="Y8" s="139" t="e">
        <f>IF(SUMPRODUCT((#REF!='Plan d''actions détaillé'!Y$5)*(#REF!='Plan d''actions détaillé'!$D8)*(#REF!="X"))=0,"",IF(SUMPRODUCT((#REF!='Plan d''actions détaillé'!Y$5)*(#REF!='Plan d''actions détaillé'!$D8)*(#REF!="X"))=1,"X","erreur"))</f>
        <v>#REF!</v>
      </c>
      <c r="Z8" s="139" t="e">
        <f>IF(SUMPRODUCT((#REF!='Plan d''actions détaillé'!Z$5)*(#REF!='Plan d''actions détaillé'!$D8)*(#REF!="X"))=0,"",IF(SUMPRODUCT((#REF!='Plan d''actions détaillé'!Z$5)*(#REF!='Plan d''actions détaillé'!$D8)*(#REF!="X"))=1,"X","erreur"))</f>
        <v>#REF!</v>
      </c>
      <c r="AA8" s="139" t="e">
        <f>IF(SUMPRODUCT((#REF!='Plan d''actions détaillé'!AA$5)*(#REF!='Plan d''actions détaillé'!$D8)*(#REF!="X"))=0,"",IF(SUMPRODUCT((#REF!='Plan d''actions détaillé'!AA$5)*(#REF!='Plan d''actions détaillé'!$D8)*(#REF!="X"))=1,"X","erreur"))</f>
        <v>#REF!</v>
      </c>
      <c r="AB8" s="139" t="e">
        <f>IF(SUMPRODUCT((#REF!='Plan d''actions détaillé'!AB$5)*(#REF!='Plan d''actions détaillé'!$D8)*(#REF!="X"))=0,"",IF(SUMPRODUCT((#REF!='Plan d''actions détaillé'!AB$5)*(#REF!='Plan d''actions détaillé'!$D8)*(#REF!="X"))=1,"X","erreur"))</f>
        <v>#REF!</v>
      </c>
      <c r="AC8" s="139" t="e">
        <f>IF(SUMPRODUCT((#REF!='Plan d''actions détaillé'!AC$5)*(#REF!='Plan d''actions détaillé'!$D8)*(#REF!="X"))=0,"",IF(SUMPRODUCT((#REF!='Plan d''actions détaillé'!AC$5)*(#REF!='Plan d''actions détaillé'!$D8)*(#REF!="X"))=1,"X","erreur"))</f>
        <v>#REF!</v>
      </c>
      <c r="AD8" s="139" t="e">
        <f>IF(SUMPRODUCT((#REF!='Plan d''actions détaillé'!AD$5)*(#REF!='Plan d''actions détaillé'!$D8)*(#REF!="X"))=0,"",IF(SUMPRODUCT((#REF!='Plan d''actions détaillé'!AD$5)*(#REF!='Plan d''actions détaillé'!$D8)*(#REF!="X"))=1,"X","erreur"))</f>
        <v>#REF!</v>
      </c>
      <c r="AE8" s="139" t="e">
        <f>IF(SUMPRODUCT((#REF!='Plan d''actions détaillé'!AE$5)*(#REF!='Plan d''actions détaillé'!$D8)*(#REF!="X"))=0,"",IF(SUMPRODUCT((#REF!='Plan d''actions détaillé'!AE$5)*(#REF!='Plan d''actions détaillé'!$D8)*(#REF!="X"))=1,"X","erreur"))</f>
        <v>#REF!</v>
      </c>
      <c r="AF8" s="139" t="e">
        <f>IF(SUMPRODUCT((#REF!='Plan d''actions détaillé'!AF$5)*(#REF!='Plan d''actions détaillé'!$D8)*(#REF!="X"))=0,"",IF(SUMPRODUCT((#REF!='Plan d''actions détaillé'!AF$5)*(#REF!='Plan d''actions détaillé'!$D8)*(#REF!="X"))=1,"X","erreur"))</f>
        <v>#REF!</v>
      </c>
      <c r="AG8" s="139" t="e">
        <f>IF(SUMPRODUCT((#REF!='Plan d''actions détaillé'!AG$5)*(#REF!='Plan d''actions détaillé'!$D8)*(#REF!="X"))=0,"",IF(SUMPRODUCT((#REF!='Plan d''actions détaillé'!AG$5)*(#REF!='Plan d''actions détaillé'!$D8)*(#REF!="X"))=1,"X","erreur"))</f>
        <v>#REF!</v>
      </c>
      <c r="AH8" s="139" t="e">
        <f>IF(SUMPRODUCT((#REF!='Plan d''actions détaillé'!AH$5)*(#REF!='Plan d''actions détaillé'!$D8)*(#REF!="X"))=0,"",IF(SUMPRODUCT((#REF!='Plan d''actions détaillé'!AH$5)*(#REF!='Plan d''actions détaillé'!$D8)*(#REF!="X"))=1,"X","erreur"))</f>
        <v>#REF!</v>
      </c>
      <c r="AI8" s="139" t="e">
        <f>IF(SUMPRODUCT((#REF!='Plan d''actions détaillé'!AI$5)*(#REF!='Plan d''actions détaillé'!$D8)*(#REF!="X"))=0,"",IF(SUMPRODUCT((#REF!='Plan d''actions détaillé'!AI$5)*(#REF!='Plan d''actions détaillé'!$D8)*(#REF!="X"))=1,"X","erreur"))</f>
        <v>#REF!</v>
      </c>
      <c r="AJ8" s="139" t="e">
        <f>IF(SUMPRODUCT((#REF!='Plan d''actions détaillé'!AJ$5)*(#REF!='Plan d''actions détaillé'!$D8)*(#REF!="X"))=0,"",IF(SUMPRODUCT((#REF!='Plan d''actions détaillé'!AJ$5)*(#REF!='Plan d''actions détaillé'!$D8)*(#REF!="X"))=1,"X","erreur"))</f>
        <v>#REF!</v>
      </c>
      <c r="AK8" s="139" t="e">
        <f>IF(SUMPRODUCT((#REF!='Plan d''actions détaillé'!AK$5)*(#REF!='Plan d''actions détaillé'!$D8)*(#REF!="X"))=0,"",IF(SUMPRODUCT((#REF!='Plan d''actions détaillé'!AK$5)*(#REF!='Plan d''actions détaillé'!$D8)*(#REF!="X"))=1,"X","erreur"))</f>
        <v>#REF!</v>
      </c>
      <c r="AL8" s="139" t="e">
        <f>IF(SUMPRODUCT((#REF!='Plan d''actions détaillé'!AL$5)*(#REF!='Plan d''actions détaillé'!$D8)*(#REF!="X"))=0,"",IF(SUMPRODUCT((#REF!='Plan d''actions détaillé'!AL$5)*(#REF!='Plan d''actions détaillé'!$D8)*(#REF!="X"))=1,"X","erreur"))</f>
        <v>#REF!</v>
      </c>
      <c r="AV8" s="179"/>
      <c r="AW8" s="179"/>
      <c r="AX8" s="179"/>
      <c r="AY8" s="179"/>
      <c r="AZ8" s="179"/>
      <c r="BA8" s="179"/>
      <c r="BB8" s="179"/>
    </row>
    <row r="9" spans="1:54" ht="179.25" customHeight="1">
      <c r="A9" s="160" t="e">
        <f>#REF!&amp;"-PA"&amp;Listes!A5</f>
        <v>#REF!</v>
      </c>
      <c r="B9" s="79" t="e">
        <f t="shared" si="0"/>
        <v>#REF!</v>
      </c>
      <c r="C9" s="80" t="str">
        <f>IF(ISERROR(HLOOKUP(A9,#REF!,21,FALSE)),"-",(IF(HLOOKUP(A9,#REF!,21,FALSE)=0,"-",HLOOKUP(A9,#REF!,21,FALSE))))</f>
        <v>-</v>
      </c>
      <c r="D9" s="79" t="str">
        <f>IF(ISERROR(HLOOKUP(A9,#REF!,20,FALSE)),"-",HLOOKUP(A9,#REF!,20,FALSE))</f>
        <v>-</v>
      </c>
      <c r="E9" s="80" t="str">
        <f>IF(ISERROR(HLOOKUP(A9,#REF!,3,FALSE)),"-",HLOOKUP(A9,#REF!,3,FALSE))</f>
        <v>-</v>
      </c>
      <c r="F9" s="135" t="str">
        <f>IF(ISERROR(HLOOKUP(A9,#REF!,2,FALSE)),"-",HLOOKUP(A9,#REF!,2,FALSE))</f>
        <v>-</v>
      </c>
      <c r="G9" s="129"/>
      <c r="H9" s="128"/>
      <c r="I9" s="120"/>
      <c r="J9" s="121"/>
      <c r="K9" s="122"/>
      <c r="L9" s="122"/>
      <c r="M9" s="123"/>
      <c r="N9" s="123"/>
      <c r="O9" s="124"/>
      <c r="P9" s="123"/>
      <c r="Q9" s="130"/>
      <c r="R9" s="126"/>
      <c r="S9" s="127"/>
      <c r="U9" s="139" t="e">
        <f>IF(SUMPRODUCT((#REF!='Plan d''actions détaillé'!U$5)*(#REF!='Plan d''actions détaillé'!$D9)*(#REF!="X"))=0,"",IF(SUMPRODUCT((#REF!='Plan d''actions détaillé'!U$5)*(#REF!='Plan d''actions détaillé'!$D9)*(#REF!="X"))=1,"X","erreur"))</f>
        <v>#REF!</v>
      </c>
      <c r="V9" s="139" t="e">
        <f>IF(SUMPRODUCT((#REF!='Plan d''actions détaillé'!V$5)*(#REF!='Plan d''actions détaillé'!$D9)*(#REF!="X"))=0,"",IF(SUMPRODUCT((#REF!='Plan d''actions détaillé'!V$5)*(#REF!='Plan d''actions détaillé'!$D9)*(#REF!="X"))=1,"X","erreur"))</f>
        <v>#REF!</v>
      </c>
      <c r="W9" s="139" t="e">
        <f>IF(SUMPRODUCT((#REF!='Plan d''actions détaillé'!W$5)*(#REF!='Plan d''actions détaillé'!$D9)*(#REF!="X"))=0,"",IF(SUMPRODUCT((#REF!='Plan d''actions détaillé'!W$5)*(#REF!='Plan d''actions détaillé'!$D9)*(#REF!="X"))=1,"X","erreur"))</f>
        <v>#REF!</v>
      </c>
      <c r="X9" s="139" t="e">
        <f>IF(SUMPRODUCT((#REF!='Plan d''actions détaillé'!X$5)*(#REF!='Plan d''actions détaillé'!$D9)*(#REF!="X"))=0,"",IF(SUMPRODUCT((#REF!='Plan d''actions détaillé'!X$5)*(#REF!='Plan d''actions détaillé'!$D9)*(#REF!="X"))=1,"X","erreur"))</f>
        <v>#REF!</v>
      </c>
      <c r="Y9" s="139" t="e">
        <f>IF(SUMPRODUCT((#REF!='Plan d''actions détaillé'!Y$5)*(#REF!='Plan d''actions détaillé'!$D9)*(#REF!="X"))=0,"",IF(SUMPRODUCT((#REF!='Plan d''actions détaillé'!Y$5)*(#REF!='Plan d''actions détaillé'!$D9)*(#REF!="X"))=1,"X","erreur"))</f>
        <v>#REF!</v>
      </c>
      <c r="Z9" s="139" t="e">
        <f>IF(SUMPRODUCT((#REF!='Plan d''actions détaillé'!Z$5)*(#REF!='Plan d''actions détaillé'!$D9)*(#REF!="X"))=0,"",IF(SUMPRODUCT((#REF!='Plan d''actions détaillé'!Z$5)*(#REF!='Plan d''actions détaillé'!$D9)*(#REF!="X"))=1,"X","erreur"))</f>
        <v>#REF!</v>
      </c>
      <c r="AA9" s="139" t="e">
        <f>IF(SUMPRODUCT((#REF!='Plan d''actions détaillé'!AA$5)*(#REF!='Plan d''actions détaillé'!$D9)*(#REF!="X"))=0,"",IF(SUMPRODUCT((#REF!='Plan d''actions détaillé'!AA$5)*(#REF!='Plan d''actions détaillé'!$D9)*(#REF!="X"))=1,"X","erreur"))</f>
        <v>#REF!</v>
      </c>
      <c r="AB9" s="139" t="e">
        <f>IF(SUMPRODUCT((#REF!='Plan d''actions détaillé'!AB$5)*(#REF!='Plan d''actions détaillé'!$D9)*(#REF!="X"))=0,"",IF(SUMPRODUCT((#REF!='Plan d''actions détaillé'!AB$5)*(#REF!='Plan d''actions détaillé'!$D9)*(#REF!="X"))=1,"X","erreur"))</f>
        <v>#REF!</v>
      </c>
      <c r="AC9" s="139" t="e">
        <f>IF(SUMPRODUCT((#REF!='Plan d''actions détaillé'!AC$5)*(#REF!='Plan d''actions détaillé'!$D9)*(#REF!="X"))=0,"",IF(SUMPRODUCT((#REF!='Plan d''actions détaillé'!AC$5)*(#REF!='Plan d''actions détaillé'!$D9)*(#REF!="X"))=1,"X","erreur"))</f>
        <v>#REF!</v>
      </c>
      <c r="AD9" s="139" t="e">
        <f>IF(SUMPRODUCT((#REF!='Plan d''actions détaillé'!AD$5)*(#REF!='Plan d''actions détaillé'!$D9)*(#REF!="X"))=0,"",IF(SUMPRODUCT((#REF!='Plan d''actions détaillé'!AD$5)*(#REF!='Plan d''actions détaillé'!$D9)*(#REF!="X"))=1,"X","erreur"))</f>
        <v>#REF!</v>
      </c>
      <c r="AE9" s="139" t="e">
        <f>IF(SUMPRODUCT((#REF!='Plan d''actions détaillé'!AE$5)*(#REF!='Plan d''actions détaillé'!$D9)*(#REF!="X"))=0,"",IF(SUMPRODUCT((#REF!='Plan d''actions détaillé'!AE$5)*(#REF!='Plan d''actions détaillé'!$D9)*(#REF!="X"))=1,"X","erreur"))</f>
        <v>#REF!</v>
      </c>
      <c r="AF9" s="139" t="e">
        <f>IF(SUMPRODUCT((#REF!='Plan d''actions détaillé'!AF$5)*(#REF!='Plan d''actions détaillé'!$D9)*(#REF!="X"))=0,"",IF(SUMPRODUCT((#REF!='Plan d''actions détaillé'!AF$5)*(#REF!='Plan d''actions détaillé'!$D9)*(#REF!="X"))=1,"X","erreur"))</f>
        <v>#REF!</v>
      </c>
      <c r="AG9" s="139" t="e">
        <f>IF(SUMPRODUCT((#REF!='Plan d''actions détaillé'!AG$5)*(#REF!='Plan d''actions détaillé'!$D9)*(#REF!="X"))=0,"",IF(SUMPRODUCT((#REF!='Plan d''actions détaillé'!AG$5)*(#REF!='Plan d''actions détaillé'!$D9)*(#REF!="X"))=1,"X","erreur"))</f>
        <v>#REF!</v>
      </c>
      <c r="AH9" s="139" t="e">
        <f>IF(SUMPRODUCT((#REF!='Plan d''actions détaillé'!AH$5)*(#REF!='Plan d''actions détaillé'!$D9)*(#REF!="X"))=0,"",IF(SUMPRODUCT((#REF!='Plan d''actions détaillé'!AH$5)*(#REF!='Plan d''actions détaillé'!$D9)*(#REF!="X"))=1,"X","erreur"))</f>
        <v>#REF!</v>
      </c>
      <c r="AI9" s="139" t="e">
        <f>IF(SUMPRODUCT((#REF!='Plan d''actions détaillé'!AI$5)*(#REF!='Plan d''actions détaillé'!$D9)*(#REF!="X"))=0,"",IF(SUMPRODUCT((#REF!='Plan d''actions détaillé'!AI$5)*(#REF!='Plan d''actions détaillé'!$D9)*(#REF!="X"))=1,"X","erreur"))</f>
        <v>#REF!</v>
      </c>
      <c r="AJ9" s="139" t="e">
        <f>IF(SUMPRODUCT((#REF!='Plan d''actions détaillé'!AJ$5)*(#REF!='Plan d''actions détaillé'!$D9)*(#REF!="X"))=0,"",IF(SUMPRODUCT((#REF!='Plan d''actions détaillé'!AJ$5)*(#REF!='Plan d''actions détaillé'!$D9)*(#REF!="X"))=1,"X","erreur"))</f>
        <v>#REF!</v>
      </c>
      <c r="AK9" s="139" t="e">
        <f>IF(SUMPRODUCT((#REF!='Plan d''actions détaillé'!AK$5)*(#REF!='Plan d''actions détaillé'!$D9)*(#REF!="X"))=0,"",IF(SUMPRODUCT((#REF!='Plan d''actions détaillé'!AK$5)*(#REF!='Plan d''actions détaillé'!$D9)*(#REF!="X"))=1,"X","erreur"))</f>
        <v>#REF!</v>
      </c>
      <c r="AL9" s="139" t="e">
        <f>IF(SUMPRODUCT((#REF!='Plan d''actions détaillé'!AL$5)*(#REF!='Plan d''actions détaillé'!$D9)*(#REF!="X"))=0,"",IF(SUMPRODUCT((#REF!='Plan d''actions détaillé'!AL$5)*(#REF!='Plan d''actions détaillé'!$D9)*(#REF!="X"))=1,"X","erreur"))</f>
        <v>#REF!</v>
      </c>
      <c r="AV9" s="179"/>
      <c r="AW9" s="180"/>
      <c r="AX9" s="180"/>
      <c r="AY9" s="180"/>
      <c r="AZ9" s="180"/>
      <c r="BA9" s="179"/>
      <c r="BB9" s="179"/>
    </row>
    <row r="10" spans="1:54" ht="108.75" customHeight="1">
      <c r="A10" s="160" t="e">
        <f>#REF!&amp;"-PA"&amp;Listes!A6</f>
        <v>#REF!</v>
      </c>
      <c r="B10" s="79" t="e">
        <f t="shared" si="0"/>
        <v>#REF!</v>
      </c>
      <c r="C10" s="80" t="str">
        <f>IF(ISERROR(HLOOKUP(A10,#REF!,21,FALSE)),"-",(IF(HLOOKUP(A10,#REF!,21,FALSE)=0,"-",HLOOKUP(A10,#REF!,21,FALSE))))</f>
        <v>-</v>
      </c>
      <c r="D10" s="79" t="str">
        <f>IF(ISERROR(HLOOKUP(A10,#REF!,20,FALSE)),"-",HLOOKUP(A10,#REF!,20,FALSE))</f>
        <v>-</v>
      </c>
      <c r="E10" s="80" t="str">
        <f>IF(ISERROR(HLOOKUP(A10,#REF!,3,FALSE)),"-",HLOOKUP(A10,#REF!,3,FALSE))</f>
        <v>-</v>
      </c>
      <c r="F10" s="135" t="str">
        <f>IF(ISERROR(HLOOKUP(A10,#REF!,2,FALSE)),"-",HLOOKUP(A10,#REF!,2,FALSE))</f>
        <v>-</v>
      </c>
      <c r="G10" s="129"/>
      <c r="H10" s="128"/>
      <c r="I10" s="120"/>
      <c r="J10" s="121"/>
      <c r="K10" s="122"/>
      <c r="L10" s="122"/>
      <c r="M10" s="123"/>
      <c r="N10" s="123"/>
      <c r="O10" s="124"/>
      <c r="P10" s="123"/>
      <c r="Q10" s="130"/>
      <c r="R10" s="126"/>
      <c r="S10" s="123"/>
      <c r="U10" s="139" t="e">
        <f>IF(SUMPRODUCT((#REF!='Plan d''actions détaillé'!U$5)*(#REF!='Plan d''actions détaillé'!$D10)*(#REF!="X"))=0,"",IF(SUMPRODUCT((#REF!='Plan d''actions détaillé'!U$5)*(#REF!='Plan d''actions détaillé'!$D10)*(#REF!="X"))=1,"X","erreur"))</f>
        <v>#REF!</v>
      </c>
      <c r="V10" s="139" t="e">
        <f>IF(SUMPRODUCT((#REF!='Plan d''actions détaillé'!V$5)*(#REF!='Plan d''actions détaillé'!$D10)*(#REF!="X"))=0,"",IF(SUMPRODUCT((#REF!='Plan d''actions détaillé'!V$5)*(#REF!='Plan d''actions détaillé'!$D10)*(#REF!="X"))=1,"X","erreur"))</f>
        <v>#REF!</v>
      </c>
      <c r="W10" s="139" t="e">
        <f>IF(SUMPRODUCT((#REF!='Plan d''actions détaillé'!W$5)*(#REF!='Plan d''actions détaillé'!$D10)*(#REF!="X"))=0,"",IF(SUMPRODUCT((#REF!='Plan d''actions détaillé'!W$5)*(#REF!='Plan d''actions détaillé'!$D10)*(#REF!="X"))=1,"X","erreur"))</f>
        <v>#REF!</v>
      </c>
      <c r="X10" s="139" t="e">
        <f>IF(SUMPRODUCT((#REF!='Plan d''actions détaillé'!X$5)*(#REF!='Plan d''actions détaillé'!$D10)*(#REF!="X"))=0,"",IF(SUMPRODUCT((#REF!='Plan d''actions détaillé'!X$5)*(#REF!='Plan d''actions détaillé'!$D10)*(#REF!="X"))=1,"X","erreur"))</f>
        <v>#REF!</v>
      </c>
      <c r="Y10" s="139" t="e">
        <f>IF(SUMPRODUCT((#REF!='Plan d''actions détaillé'!Y$5)*(#REF!='Plan d''actions détaillé'!$D10)*(#REF!="X"))=0,"",IF(SUMPRODUCT((#REF!='Plan d''actions détaillé'!Y$5)*(#REF!='Plan d''actions détaillé'!$D10)*(#REF!="X"))=1,"X","erreur"))</f>
        <v>#REF!</v>
      </c>
      <c r="Z10" s="139" t="e">
        <f>IF(SUMPRODUCT((#REF!='Plan d''actions détaillé'!Z$5)*(#REF!='Plan d''actions détaillé'!$D10)*(#REF!="X"))=0,"",IF(SUMPRODUCT((#REF!='Plan d''actions détaillé'!Z$5)*(#REF!='Plan d''actions détaillé'!$D10)*(#REF!="X"))=1,"X","erreur"))</f>
        <v>#REF!</v>
      </c>
      <c r="AA10" s="139" t="e">
        <f>IF(SUMPRODUCT((#REF!='Plan d''actions détaillé'!AA$5)*(#REF!='Plan d''actions détaillé'!$D10)*(#REF!="X"))=0,"",IF(SUMPRODUCT((#REF!='Plan d''actions détaillé'!AA$5)*(#REF!='Plan d''actions détaillé'!$D10)*(#REF!="X"))=1,"X","erreur"))</f>
        <v>#REF!</v>
      </c>
      <c r="AB10" s="139" t="e">
        <f>IF(SUMPRODUCT((#REF!='Plan d''actions détaillé'!AB$5)*(#REF!='Plan d''actions détaillé'!$D10)*(#REF!="X"))=0,"",IF(SUMPRODUCT((#REF!='Plan d''actions détaillé'!AB$5)*(#REF!='Plan d''actions détaillé'!$D10)*(#REF!="X"))=1,"X","erreur"))</f>
        <v>#REF!</v>
      </c>
      <c r="AC10" s="139" t="e">
        <f>IF(SUMPRODUCT((#REF!='Plan d''actions détaillé'!AC$5)*(#REF!='Plan d''actions détaillé'!$D10)*(#REF!="X"))=0,"",IF(SUMPRODUCT((#REF!='Plan d''actions détaillé'!AC$5)*(#REF!='Plan d''actions détaillé'!$D10)*(#REF!="X"))=1,"X","erreur"))</f>
        <v>#REF!</v>
      </c>
      <c r="AD10" s="139" t="e">
        <f>IF(SUMPRODUCT((#REF!='Plan d''actions détaillé'!AD$5)*(#REF!='Plan d''actions détaillé'!$D10)*(#REF!="X"))=0,"",IF(SUMPRODUCT((#REF!='Plan d''actions détaillé'!AD$5)*(#REF!='Plan d''actions détaillé'!$D10)*(#REF!="X"))=1,"X","erreur"))</f>
        <v>#REF!</v>
      </c>
      <c r="AE10" s="139" t="e">
        <f>IF(SUMPRODUCT((#REF!='Plan d''actions détaillé'!AE$5)*(#REF!='Plan d''actions détaillé'!$D10)*(#REF!="X"))=0,"",IF(SUMPRODUCT((#REF!='Plan d''actions détaillé'!AE$5)*(#REF!='Plan d''actions détaillé'!$D10)*(#REF!="X"))=1,"X","erreur"))</f>
        <v>#REF!</v>
      </c>
      <c r="AF10" s="139" t="e">
        <f>IF(SUMPRODUCT((#REF!='Plan d''actions détaillé'!AF$5)*(#REF!='Plan d''actions détaillé'!$D10)*(#REF!="X"))=0,"",IF(SUMPRODUCT((#REF!='Plan d''actions détaillé'!AF$5)*(#REF!='Plan d''actions détaillé'!$D10)*(#REF!="X"))=1,"X","erreur"))</f>
        <v>#REF!</v>
      </c>
      <c r="AG10" s="139" t="e">
        <f>IF(SUMPRODUCT((#REF!='Plan d''actions détaillé'!AG$5)*(#REF!='Plan d''actions détaillé'!$D10)*(#REF!="X"))=0,"",IF(SUMPRODUCT((#REF!='Plan d''actions détaillé'!AG$5)*(#REF!='Plan d''actions détaillé'!$D10)*(#REF!="X"))=1,"X","erreur"))</f>
        <v>#REF!</v>
      </c>
      <c r="AH10" s="139" t="e">
        <f>IF(SUMPRODUCT((#REF!='Plan d''actions détaillé'!AH$5)*(#REF!='Plan d''actions détaillé'!$D10)*(#REF!="X"))=0,"",IF(SUMPRODUCT((#REF!='Plan d''actions détaillé'!AH$5)*(#REF!='Plan d''actions détaillé'!$D10)*(#REF!="X"))=1,"X","erreur"))</f>
        <v>#REF!</v>
      </c>
      <c r="AI10" s="139" t="e">
        <f>IF(SUMPRODUCT((#REF!='Plan d''actions détaillé'!AI$5)*(#REF!='Plan d''actions détaillé'!$D10)*(#REF!="X"))=0,"",IF(SUMPRODUCT((#REF!='Plan d''actions détaillé'!AI$5)*(#REF!='Plan d''actions détaillé'!$D10)*(#REF!="X"))=1,"X","erreur"))</f>
        <v>#REF!</v>
      </c>
      <c r="AJ10" s="139" t="e">
        <f>IF(SUMPRODUCT((#REF!='Plan d''actions détaillé'!AJ$5)*(#REF!='Plan d''actions détaillé'!$D10)*(#REF!="X"))=0,"",IF(SUMPRODUCT((#REF!='Plan d''actions détaillé'!AJ$5)*(#REF!='Plan d''actions détaillé'!$D10)*(#REF!="X"))=1,"X","erreur"))</f>
        <v>#REF!</v>
      </c>
      <c r="AK10" s="139" t="e">
        <f>IF(SUMPRODUCT((#REF!='Plan d''actions détaillé'!AK$5)*(#REF!='Plan d''actions détaillé'!$D10)*(#REF!="X"))=0,"",IF(SUMPRODUCT((#REF!='Plan d''actions détaillé'!AK$5)*(#REF!='Plan d''actions détaillé'!$D10)*(#REF!="X"))=1,"X","erreur"))</f>
        <v>#REF!</v>
      </c>
      <c r="AL10" s="139" t="e">
        <f>IF(SUMPRODUCT((#REF!='Plan d''actions détaillé'!AL$5)*(#REF!='Plan d''actions détaillé'!$D10)*(#REF!="X"))=0,"",IF(SUMPRODUCT((#REF!='Plan d''actions détaillé'!AL$5)*(#REF!='Plan d''actions détaillé'!$D10)*(#REF!="X"))=1,"X","erreur"))</f>
        <v>#REF!</v>
      </c>
      <c r="AV10" s="179"/>
      <c r="AW10" s="181"/>
      <c r="AX10" s="181"/>
      <c r="AY10" s="181"/>
      <c r="AZ10" s="181"/>
      <c r="BA10" s="179"/>
      <c r="BB10" s="179"/>
    </row>
    <row r="11" spans="1:54" ht="138.75" customHeight="1">
      <c r="A11" s="160" t="e">
        <f>#REF!&amp;"-PA"&amp;Listes!A7</f>
        <v>#REF!</v>
      </c>
      <c r="B11" s="79" t="e">
        <f t="shared" si="0"/>
        <v>#REF!</v>
      </c>
      <c r="C11" s="80" t="str">
        <f>IF(ISERROR(HLOOKUP(A11,#REF!,21,FALSE)),"-",(IF(HLOOKUP(A11,#REF!,21,FALSE)=0,"-",HLOOKUP(A11,#REF!,21,FALSE))))</f>
        <v>-</v>
      </c>
      <c r="D11" s="79" t="str">
        <f>IF(ISERROR(HLOOKUP(A11,#REF!,20,FALSE)),"-",HLOOKUP(A11,#REF!,20,FALSE))</f>
        <v>-</v>
      </c>
      <c r="E11" s="80" t="str">
        <f>IF(ISERROR(HLOOKUP(A11,#REF!,3,FALSE)),"-",HLOOKUP(A11,#REF!,3,FALSE))</f>
        <v>-</v>
      </c>
      <c r="F11" s="135" t="str">
        <f>IF(ISERROR(HLOOKUP(A11,#REF!,2,FALSE)),"-",HLOOKUP(A11,#REF!,2,FALSE))</f>
        <v>-</v>
      </c>
      <c r="G11" s="129"/>
      <c r="H11" s="128"/>
      <c r="I11" s="120"/>
      <c r="J11" s="121"/>
      <c r="K11" s="122"/>
      <c r="L11" s="122"/>
      <c r="M11" s="123"/>
      <c r="N11" s="123"/>
      <c r="O11" s="124"/>
      <c r="P11" s="123"/>
      <c r="Q11" s="130"/>
      <c r="R11" s="126"/>
      <c r="S11" s="123"/>
      <c r="U11" s="139" t="e">
        <f>IF(SUMPRODUCT((#REF!='Plan d''actions détaillé'!U$5)*(#REF!='Plan d''actions détaillé'!$D11)*(#REF!="X"))=0,"",IF(SUMPRODUCT((#REF!='Plan d''actions détaillé'!U$5)*(#REF!='Plan d''actions détaillé'!$D11)*(#REF!="X"))=1,"X","erreur"))</f>
        <v>#REF!</v>
      </c>
      <c r="V11" s="139" t="e">
        <f>IF(SUMPRODUCT((#REF!='Plan d''actions détaillé'!V$5)*(#REF!='Plan d''actions détaillé'!$D11)*(#REF!="X"))=0,"",IF(SUMPRODUCT((#REF!='Plan d''actions détaillé'!V$5)*(#REF!='Plan d''actions détaillé'!$D11)*(#REF!="X"))=1,"X","erreur"))</f>
        <v>#REF!</v>
      </c>
      <c r="W11" s="139" t="e">
        <f>IF(SUMPRODUCT((#REF!='Plan d''actions détaillé'!W$5)*(#REF!='Plan d''actions détaillé'!$D11)*(#REF!="X"))=0,"",IF(SUMPRODUCT((#REF!='Plan d''actions détaillé'!W$5)*(#REF!='Plan d''actions détaillé'!$D11)*(#REF!="X"))=1,"X","erreur"))</f>
        <v>#REF!</v>
      </c>
      <c r="X11" s="139" t="e">
        <f>IF(SUMPRODUCT((#REF!='Plan d''actions détaillé'!X$5)*(#REF!='Plan d''actions détaillé'!$D11)*(#REF!="X"))=0,"",IF(SUMPRODUCT((#REF!='Plan d''actions détaillé'!X$5)*(#REF!='Plan d''actions détaillé'!$D11)*(#REF!="X"))=1,"X","erreur"))</f>
        <v>#REF!</v>
      </c>
      <c r="Y11" s="139" t="e">
        <f>IF(SUMPRODUCT((#REF!='Plan d''actions détaillé'!Y$5)*(#REF!='Plan d''actions détaillé'!$D11)*(#REF!="X"))=0,"",IF(SUMPRODUCT((#REF!='Plan d''actions détaillé'!Y$5)*(#REF!='Plan d''actions détaillé'!$D11)*(#REF!="X"))=1,"X","erreur"))</f>
        <v>#REF!</v>
      </c>
      <c r="Z11" s="139" t="e">
        <f>IF(SUMPRODUCT((#REF!='Plan d''actions détaillé'!Z$5)*(#REF!='Plan d''actions détaillé'!$D11)*(#REF!="X"))=0,"",IF(SUMPRODUCT((#REF!='Plan d''actions détaillé'!Z$5)*(#REF!='Plan d''actions détaillé'!$D11)*(#REF!="X"))=1,"X","erreur"))</f>
        <v>#REF!</v>
      </c>
      <c r="AA11" s="139" t="e">
        <f>IF(SUMPRODUCT((#REF!='Plan d''actions détaillé'!AA$5)*(#REF!='Plan d''actions détaillé'!$D11)*(#REF!="X"))=0,"",IF(SUMPRODUCT((#REF!='Plan d''actions détaillé'!AA$5)*(#REF!='Plan d''actions détaillé'!$D11)*(#REF!="X"))=1,"X","erreur"))</f>
        <v>#REF!</v>
      </c>
      <c r="AB11" s="139" t="e">
        <f>IF(SUMPRODUCT((#REF!='Plan d''actions détaillé'!AB$5)*(#REF!='Plan d''actions détaillé'!$D11)*(#REF!="X"))=0,"",IF(SUMPRODUCT((#REF!='Plan d''actions détaillé'!AB$5)*(#REF!='Plan d''actions détaillé'!$D11)*(#REF!="X"))=1,"X","erreur"))</f>
        <v>#REF!</v>
      </c>
      <c r="AC11" s="139" t="e">
        <f>IF(SUMPRODUCT((#REF!='Plan d''actions détaillé'!AC$5)*(#REF!='Plan d''actions détaillé'!$D11)*(#REF!="X"))=0,"",IF(SUMPRODUCT((#REF!='Plan d''actions détaillé'!AC$5)*(#REF!='Plan d''actions détaillé'!$D11)*(#REF!="X"))=1,"X","erreur"))</f>
        <v>#REF!</v>
      </c>
      <c r="AD11" s="139" t="e">
        <f>IF(SUMPRODUCT((#REF!='Plan d''actions détaillé'!AD$5)*(#REF!='Plan d''actions détaillé'!$D11)*(#REF!="X"))=0,"",IF(SUMPRODUCT((#REF!='Plan d''actions détaillé'!AD$5)*(#REF!='Plan d''actions détaillé'!$D11)*(#REF!="X"))=1,"X","erreur"))</f>
        <v>#REF!</v>
      </c>
      <c r="AE11" s="139" t="e">
        <f>IF(SUMPRODUCT((#REF!='Plan d''actions détaillé'!AE$5)*(#REF!='Plan d''actions détaillé'!$D11)*(#REF!="X"))=0,"",IF(SUMPRODUCT((#REF!='Plan d''actions détaillé'!AE$5)*(#REF!='Plan d''actions détaillé'!$D11)*(#REF!="X"))=1,"X","erreur"))</f>
        <v>#REF!</v>
      </c>
      <c r="AF11" s="139" t="e">
        <f>IF(SUMPRODUCT((#REF!='Plan d''actions détaillé'!AF$5)*(#REF!='Plan d''actions détaillé'!$D11)*(#REF!="X"))=0,"",IF(SUMPRODUCT((#REF!='Plan d''actions détaillé'!AF$5)*(#REF!='Plan d''actions détaillé'!$D11)*(#REF!="X"))=1,"X","erreur"))</f>
        <v>#REF!</v>
      </c>
      <c r="AG11" s="139" t="e">
        <f>IF(SUMPRODUCT((#REF!='Plan d''actions détaillé'!AG$5)*(#REF!='Plan d''actions détaillé'!$D11)*(#REF!="X"))=0,"",IF(SUMPRODUCT((#REF!='Plan d''actions détaillé'!AG$5)*(#REF!='Plan d''actions détaillé'!$D11)*(#REF!="X"))=1,"X","erreur"))</f>
        <v>#REF!</v>
      </c>
      <c r="AH11" s="139" t="e">
        <f>IF(SUMPRODUCT((#REF!='Plan d''actions détaillé'!AH$5)*(#REF!='Plan d''actions détaillé'!$D11)*(#REF!="X"))=0,"",IF(SUMPRODUCT((#REF!='Plan d''actions détaillé'!AH$5)*(#REF!='Plan d''actions détaillé'!$D11)*(#REF!="X"))=1,"X","erreur"))</f>
        <v>#REF!</v>
      </c>
      <c r="AI11" s="139" t="e">
        <f>IF(SUMPRODUCT((#REF!='Plan d''actions détaillé'!AI$5)*(#REF!='Plan d''actions détaillé'!$D11)*(#REF!="X"))=0,"",IF(SUMPRODUCT((#REF!='Plan d''actions détaillé'!AI$5)*(#REF!='Plan d''actions détaillé'!$D11)*(#REF!="X"))=1,"X","erreur"))</f>
        <v>#REF!</v>
      </c>
      <c r="AJ11" s="139" t="e">
        <f>IF(SUMPRODUCT((#REF!='Plan d''actions détaillé'!AJ$5)*(#REF!='Plan d''actions détaillé'!$D11)*(#REF!="X"))=0,"",IF(SUMPRODUCT((#REF!='Plan d''actions détaillé'!AJ$5)*(#REF!='Plan d''actions détaillé'!$D11)*(#REF!="X"))=1,"X","erreur"))</f>
        <v>#REF!</v>
      </c>
      <c r="AK11" s="139" t="e">
        <f>IF(SUMPRODUCT((#REF!='Plan d''actions détaillé'!AK$5)*(#REF!='Plan d''actions détaillé'!$D11)*(#REF!="X"))=0,"",IF(SUMPRODUCT((#REF!='Plan d''actions détaillé'!AK$5)*(#REF!='Plan d''actions détaillé'!$D11)*(#REF!="X"))=1,"X","erreur"))</f>
        <v>#REF!</v>
      </c>
      <c r="AL11" s="139" t="e">
        <f>IF(SUMPRODUCT((#REF!='Plan d''actions détaillé'!AL$5)*(#REF!='Plan d''actions détaillé'!$D11)*(#REF!="X"))=0,"",IF(SUMPRODUCT((#REF!='Plan d''actions détaillé'!AL$5)*(#REF!='Plan d''actions détaillé'!$D11)*(#REF!="X"))=1,"X","erreur"))</f>
        <v>#REF!</v>
      </c>
      <c r="AV11" s="179"/>
      <c r="AW11" s="181"/>
      <c r="AX11" s="181"/>
      <c r="AY11" s="181"/>
      <c r="AZ11" s="181"/>
      <c r="BA11" s="179"/>
      <c r="BB11" s="179"/>
    </row>
    <row r="12" spans="1:54" ht="121.5" customHeight="1">
      <c r="A12" s="160" t="e">
        <f>#REF!&amp;"-PA"&amp;Listes!A8</f>
        <v>#REF!</v>
      </c>
      <c r="B12" s="79" t="e">
        <f t="shared" si="0"/>
        <v>#REF!</v>
      </c>
      <c r="C12" s="80" t="str">
        <f>IF(ISERROR(HLOOKUP(A12,#REF!,21,FALSE)),"-",(IF(HLOOKUP(A12,#REF!,21,FALSE)=0,"-",HLOOKUP(A12,#REF!,21,FALSE))))</f>
        <v>-</v>
      </c>
      <c r="D12" s="79" t="str">
        <f>IF(ISERROR(HLOOKUP(A12,#REF!,20,FALSE)),"-",HLOOKUP(A12,#REF!,20,FALSE))</f>
        <v>-</v>
      </c>
      <c r="E12" s="80" t="str">
        <f>IF(ISERROR(HLOOKUP(A12,#REF!,3,FALSE)),"-",HLOOKUP(A12,#REF!,3,FALSE))</f>
        <v>-</v>
      </c>
      <c r="F12" s="135" t="str">
        <f>IF(ISERROR(HLOOKUP(A12,#REF!,2,FALSE)),"-",HLOOKUP(A12,#REF!,2,FALSE))</f>
        <v>-</v>
      </c>
      <c r="G12" s="129"/>
      <c r="H12" s="128"/>
      <c r="I12" s="120"/>
      <c r="J12" s="121"/>
      <c r="K12" s="122"/>
      <c r="L12" s="122"/>
      <c r="M12" s="123"/>
      <c r="N12" s="123"/>
      <c r="O12" s="124"/>
      <c r="P12" s="123"/>
      <c r="Q12" s="130"/>
      <c r="R12" s="126"/>
      <c r="S12" s="123"/>
      <c r="U12" s="139" t="e">
        <f>IF(SUMPRODUCT((#REF!='Plan d''actions détaillé'!U$5)*(#REF!='Plan d''actions détaillé'!$D12)*(#REF!="X"))=0,"",IF(SUMPRODUCT((#REF!='Plan d''actions détaillé'!U$5)*(#REF!='Plan d''actions détaillé'!$D12)*(#REF!="X"))=1,"X","erreur"))</f>
        <v>#REF!</v>
      </c>
      <c r="V12" s="139" t="e">
        <f>IF(SUMPRODUCT((#REF!='Plan d''actions détaillé'!V$5)*(#REF!='Plan d''actions détaillé'!$D12)*(#REF!="X"))=0,"",IF(SUMPRODUCT((#REF!='Plan d''actions détaillé'!V$5)*(#REF!='Plan d''actions détaillé'!$D12)*(#REF!="X"))=1,"X","erreur"))</f>
        <v>#REF!</v>
      </c>
      <c r="W12" s="139" t="e">
        <f>IF(SUMPRODUCT((#REF!='Plan d''actions détaillé'!W$5)*(#REF!='Plan d''actions détaillé'!$D12)*(#REF!="X"))=0,"",IF(SUMPRODUCT((#REF!='Plan d''actions détaillé'!W$5)*(#REF!='Plan d''actions détaillé'!$D12)*(#REF!="X"))=1,"X","erreur"))</f>
        <v>#REF!</v>
      </c>
      <c r="X12" s="139" t="e">
        <f>IF(SUMPRODUCT((#REF!='Plan d''actions détaillé'!X$5)*(#REF!='Plan d''actions détaillé'!$D12)*(#REF!="X"))=0,"",IF(SUMPRODUCT((#REF!='Plan d''actions détaillé'!X$5)*(#REF!='Plan d''actions détaillé'!$D12)*(#REF!="X"))=1,"X","erreur"))</f>
        <v>#REF!</v>
      </c>
      <c r="Y12" s="139" t="e">
        <f>IF(SUMPRODUCT((#REF!='Plan d''actions détaillé'!Y$5)*(#REF!='Plan d''actions détaillé'!$D12)*(#REF!="X"))=0,"",IF(SUMPRODUCT((#REF!='Plan d''actions détaillé'!Y$5)*(#REF!='Plan d''actions détaillé'!$D12)*(#REF!="X"))=1,"X","erreur"))</f>
        <v>#REF!</v>
      </c>
      <c r="Z12" s="139" t="e">
        <f>IF(SUMPRODUCT((#REF!='Plan d''actions détaillé'!Z$5)*(#REF!='Plan d''actions détaillé'!$D12)*(#REF!="X"))=0,"",IF(SUMPRODUCT((#REF!='Plan d''actions détaillé'!Z$5)*(#REF!='Plan d''actions détaillé'!$D12)*(#REF!="X"))=1,"X","erreur"))</f>
        <v>#REF!</v>
      </c>
      <c r="AA12" s="139" t="e">
        <f>IF(SUMPRODUCT((#REF!='Plan d''actions détaillé'!AA$5)*(#REF!='Plan d''actions détaillé'!$D12)*(#REF!="X"))=0,"",IF(SUMPRODUCT((#REF!='Plan d''actions détaillé'!AA$5)*(#REF!='Plan d''actions détaillé'!$D12)*(#REF!="X"))=1,"X","erreur"))</f>
        <v>#REF!</v>
      </c>
      <c r="AB12" s="139" t="e">
        <f>IF(SUMPRODUCT((#REF!='Plan d''actions détaillé'!AB$5)*(#REF!='Plan d''actions détaillé'!$D12)*(#REF!="X"))=0,"",IF(SUMPRODUCT((#REF!='Plan d''actions détaillé'!AB$5)*(#REF!='Plan d''actions détaillé'!$D12)*(#REF!="X"))=1,"X","erreur"))</f>
        <v>#REF!</v>
      </c>
      <c r="AC12" s="139" t="e">
        <f>IF(SUMPRODUCT((#REF!='Plan d''actions détaillé'!AC$5)*(#REF!='Plan d''actions détaillé'!$D12)*(#REF!="X"))=0,"",IF(SUMPRODUCT((#REF!='Plan d''actions détaillé'!AC$5)*(#REF!='Plan d''actions détaillé'!$D12)*(#REF!="X"))=1,"X","erreur"))</f>
        <v>#REF!</v>
      </c>
      <c r="AD12" s="139" t="e">
        <f>IF(SUMPRODUCT((#REF!='Plan d''actions détaillé'!AD$5)*(#REF!='Plan d''actions détaillé'!$D12)*(#REF!="X"))=0,"",IF(SUMPRODUCT((#REF!='Plan d''actions détaillé'!AD$5)*(#REF!='Plan d''actions détaillé'!$D12)*(#REF!="X"))=1,"X","erreur"))</f>
        <v>#REF!</v>
      </c>
      <c r="AE12" s="139" t="e">
        <f>IF(SUMPRODUCT((#REF!='Plan d''actions détaillé'!AE$5)*(#REF!='Plan d''actions détaillé'!$D12)*(#REF!="X"))=0,"",IF(SUMPRODUCT((#REF!='Plan d''actions détaillé'!AE$5)*(#REF!='Plan d''actions détaillé'!$D12)*(#REF!="X"))=1,"X","erreur"))</f>
        <v>#REF!</v>
      </c>
      <c r="AF12" s="139" t="e">
        <f>IF(SUMPRODUCT((#REF!='Plan d''actions détaillé'!AF$5)*(#REF!='Plan d''actions détaillé'!$D12)*(#REF!="X"))=0,"",IF(SUMPRODUCT((#REF!='Plan d''actions détaillé'!AF$5)*(#REF!='Plan d''actions détaillé'!$D12)*(#REF!="X"))=1,"X","erreur"))</f>
        <v>#REF!</v>
      </c>
      <c r="AG12" s="139" t="e">
        <f>IF(SUMPRODUCT((#REF!='Plan d''actions détaillé'!AG$5)*(#REF!='Plan d''actions détaillé'!$D12)*(#REF!="X"))=0,"",IF(SUMPRODUCT((#REF!='Plan d''actions détaillé'!AG$5)*(#REF!='Plan d''actions détaillé'!$D12)*(#REF!="X"))=1,"X","erreur"))</f>
        <v>#REF!</v>
      </c>
      <c r="AH12" s="139" t="e">
        <f>IF(SUMPRODUCT((#REF!='Plan d''actions détaillé'!AH$5)*(#REF!='Plan d''actions détaillé'!$D12)*(#REF!="X"))=0,"",IF(SUMPRODUCT((#REF!='Plan d''actions détaillé'!AH$5)*(#REF!='Plan d''actions détaillé'!$D12)*(#REF!="X"))=1,"X","erreur"))</f>
        <v>#REF!</v>
      </c>
      <c r="AI12" s="139" t="e">
        <f>IF(SUMPRODUCT((#REF!='Plan d''actions détaillé'!AI$5)*(#REF!='Plan d''actions détaillé'!$D12)*(#REF!="X"))=0,"",IF(SUMPRODUCT((#REF!='Plan d''actions détaillé'!AI$5)*(#REF!='Plan d''actions détaillé'!$D12)*(#REF!="X"))=1,"X","erreur"))</f>
        <v>#REF!</v>
      </c>
      <c r="AJ12" s="139" t="e">
        <f>IF(SUMPRODUCT((#REF!='Plan d''actions détaillé'!AJ$5)*(#REF!='Plan d''actions détaillé'!$D12)*(#REF!="X"))=0,"",IF(SUMPRODUCT((#REF!='Plan d''actions détaillé'!AJ$5)*(#REF!='Plan d''actions détaillé'!$D12)*(#REF!="X"))=1,"X","erreur"))</f>
        <v>#REF!</v>
      </c>
      <c r="AK12" s="139" t="e">
        <f>IF(SUMPRODUCT((#REF!='Plan d''actions détaillé'!AK$5)*(#REF!='Plan d''actions détaillé'!$D12)*(#REF!="X"))=0,"",IF(SUMPRODUCT((#REF!='Plan d''actions détaillé'!AK$5)*(#REF!='Plan d''actions détaillé'!$D12)*(#REF!="X"))=1,"X","erreur"))</f>
        <v>#REF!</v>
      </c>
      <c r="AL12" s="139" t="e">
        <f>IF(SUMPRODUCT((#REF!='Plan d''actions détaillé'!AL$5)*(#REF!='Plan d''actions détaillé'!$D12)*(#REF!="X"))=0,"",IF(SUMPRODUCT((#REF!='Plan d''actions détaillé'!AL$5)*(#REF!='Plan d''actions détaillé'!$D12)*(#REF!="X"))=1,"X","erreur"))</f>
        <v>#REF!</v>
      </c>
      <c r="AV12" s="179"/>
      <c r="AW12" s="181"/>
      <c r="AX12" s="181"/>
      <c r="AY12" s="181"/>
      <c r="AZ12" s="181"/>
      <c r="BA12" s="179"/>
      <c r="BB12" s="179"/>
    </row>
    <row r="13" spans="1:54" ht="123" customHeight="1">
      <c r="A13" s="160" t="e">
        <f>#REF!&amp;"-PA"&amp;Listes!A9</f>
        <v>#REF!</v>
      </c>
      <c r="B13" s="79" t="e">
        <f t="shared" si="0"/>
        <v>#REF!</v>
      </c>
      <c r="C13" s="80" t="str">
        <f>IF(ISERROR(HLOOKUP(A13,#REF!,21,FALSE)),"-",(IF(HLOOKUP(A13,#REF!,21,FALSE)=0,"-",HLOOKUP(A13,#REF!,21,FALSE))))</f>
        <v>-</v>
      </c>
      <c r="D13" s="79" t="str">
        <f>IF(ISERROR(HLOOKUP(A13,#REF!,20,FALSE)),"-",HLOOKUP(A13,#REF!,20,FALSE))</f>
        <v>-</v>
      </c>
      <c r="E13" s="80" t="str">
        <f>IF(ISERROR(HLOOKUP(A13,#REF!,3,FALSE)),"-",HLOOKUP(A13,#REF!,3,FALSE))</f>
        <v>-</v>
      </c>
      <c r="F13" s="135" t="str">
        <f>IF(ISERROR(HLOOKUP(A13,#REF!,2,FALSE)),"-",HLOOKUP(A13,#REF!,2,FALSE))</f>
        <v>-</v>
      </c>
      <c r="G13" s="129"/>
      <c r="H13" s="128"/>
      <c r="I13" s="120"/>
      <c r="J13" s="121"/>
      <c r="K13" s="122"/>
      <c r="L13" s="122"/>
      <c r="M13" s="123"/>
      <c r="N13" s="123"/>
      <c r="O13" s="124"/>
      <c r="P13" s="123"/>
      <c r="Q13" s="130"/>
      <c r="R13" s="126"/>
      <c r="S13" s="123"/>
      <c r="U13" s="139" t="e">
        <f>IF(SUMPRODUCT((#REF!='Plan d''actions détaillé'!U$5)*(#REF!='Plan d''actions détaillé'!$D13)*(#REF!="X"))=0,"",IF(SUMPRODUCT((#REF!='Plan d''actions détaillé'!U$5)*(#REF!='Plan d''actions détaillé'!$D13)*(#REF!="X"))=1,"X","erreur"))</f>
        <v>#REF!</v>
      </c>
      <c r="V13" s="139" t="e">
        <f>IF(SUMPRODUCT((#REF!='Plan d''actions détaillé'!V$5)*(#REF!='Plan d''actions détaillé'!$D13)*(#REF!="X"))=0,"",IF(SUMPRODUCT((#REF!='Plan d''actions détaillé'!V$5)*(#REF!='Plan d''actions détaillé'!$D13)*(#REF!="X"))=1,"X","erreur"))</f>
        <v>#REF!</v>
      </c>
      <c r="W13" s="139" t="e">
        <f>IF(SUMPRODUCT((#REF!='Plan d''actions détaillé'!W$5)*(#REF!='Plan d''actions détaillé'!$D13)*(#REF!="X"))=0,"",IF(SUMPRODUCT((#REF!='Plan d''actions détaillé'!W$5)*(#REF!='Plan d''actions détaillé'!$D13)*(#REF!="X"))=1,"X","erreur"))</f>
        <v>#REF!</v>
      </c>
      <c r="X13" s="139" t="e">
        <f>IF(SUMPRODUCT((#REF!='Plan d''actions détaillé'!X$5)*(#REF!='Plan d''actions détaillé'!$D13)*(#REF!="X"))=0,"",IF(SUMPRODUCT((#REF!='Plan d''actions détaillé'!X$5)*(#REF!='Plan d''actions détaillé'!$D13)*(#REF!="X"))=1,"X","erreur"))</f>
        <v>#REF!</v>
      </c>
      <c r="Y13" s="139" t="e">
        <f>IF(SUMPRODUCT((#REF!='Plan d''actions détaillé'!Y$5)*(#REF!='Plan d''actions détaillé'!$D13)*(#REF!="X"))=0,"",IF(SUMPRODUCT((#REF!='Plan d''actions détaillé'!Y$5)*(#REF!='Plan d''actions détaillé'!$D13)*(#REF!="X"))=1,"X","erreur"))</f>
        <v>#REF!</v>
      </c>
      <c r="Z13" s="139" t="e">
        <f>IF(SUMPRODUCT((#REF!='Plan d''actions détaillé'!Z$5)*(#REF!='Plan d''actions détaillé'!$D13)*(#REF!="X"))=0,"",IF(SUMPRODUCT((#REF!='Plan d''actions détaillé'!Z$5)*(#REF!='Plan d''actions détaillé'!$D13)*(#REF!="X"))=1,"X","erreur"))</f>
        <v>#REF!</v>
      </c>
      <c r="AA13" s="139" t="e">
        <f>IF(SUMPRODUCT((#REF!='Plan d''actions détaillé'!AA$5)*(#REF!='Plan d''actions détaillé'!$D13)*(#REF!="X"))=0,"",IF(SUMPRODUCT((#REF!='Plan d''actions détaillé'!AA$5)*(#REF!='Plan d''actions détaillé'!$D13)*(#REF!="X"))=1,"X","erreur"))</f>
        <v>#REF!</v>
      </c>
      <c r="AB13" s="139" t="e">
        <f>IF(SUMPRODUCT((#REF!='Plan d''actions détaillé'!AB$5)*(#REF!='Plan d''actions détaillé'!$D13)*(#REF!="X"))=0,"",IF(SUMPRODUCT((#REF!='Plan d''actions détaillé'!AB$5)*(#REF!='Plan d''actions détaillé'!$D13)*(#REF!="X"))=1,"X","erreur"))</f>
        <v>#REF!</v>
      </c>
      <c r="AC13" s="139" t="e">
        <f>IF(SUMPRODUCT((#REF!='Plan d''actions détaillé'!AC$5)*(#REF!='Plan d''actions détaillé'!$D13)*(#REF!="X"))=0,"",IF(SUMPRODUCT((#REF!='Plan d''actions détaillé'!AC$5)*(#REF!='Plan d''actions détaillé'!$D13)*(#REF!="X"))=1,"X","erreur"))</f>
        <v>#REF!</v>
      </c>
      <c r="AD13" s="139" t="e">
        <f>IF(SUMPRODUCT((#REF!='Plan d''actions détaillé'!AD$5)*(#REF!='Plan d''actions détaillé'!$D13)*(#REF!="X"))=0,"",IF(SUMPRODUCT((#REF!='Plan d''actions détaillé'!AD$5)*(#REF!='Plan d''actions détaillé'!$D13)*(#REF!="X"))=1,"X","erreur"))</f>
        <v>#REF!</v>
      </c>
      <c r="AE13" s="139" t="e">
        <f>IF(SUMPRODUCT((#REF!='Plan d''actions détaillé'!AE$5)*(#REF!='Plan d''actions détaillé'!$D13)*(#REF!="X"))=0,"",IF(SUMPRODUCT((#REF!='Plan d''actions détaillé'!AE$5)*(#REF!='Plan d''actions détaillé'!$D13)*(#REF!="X"))=1,"X","erreur"))</f>
        <v>#REF!</v>
      </c>
      <c r="AF13" s="139" t="e">
        <f>IF(SUMPRODUCT((#REF!='Plan d''actions détaillé'!AF$5)*(#REF!='Plan d''actions détaillé'!$D13)*(#REF!="X"))=0,"",IF(SUMPRODUCT((#REF!='Plan d''actions détaillé'!AF$5)*(#REF!='Plan d''actions détaillé'!$D13)*(#REF!="X"))=1,"X","erreur"))</f>
        <v>#REF!</v>
      </c>
      <c r="AG13" s="139" t="e">
        <f>IF(SUMPRODUCT((#REF!='Plan d''actions détaillé'!AG$5)*(#REF!='Plan d''actions détaillé'!$D13)*(#REF!="X"))=0,"",IF(SUMPRODUCT((#REF!='Plan d''actions détaillé'!AG$5)*(#REF!='Plan d''actions détaillé'!$D13)*(#REF!="X"))=1,"X","erreur"))</f>
        <v>#REF!</v>
      </c>
      <c r="AH13" s="139" t="e">
        <f>IF(SUMPRODUCT((#REF!='Plan d''actions détaillé'!AH$5)*(#REF!='Plan d''actions détaillé'!$D13)*(#REF!="X"))=0,"",IF(SUMPRODUCT((#REF!='Plan d''actions détaillé'!AH$5)*(#REF!='Plan d''actions détaillé'!$D13)*(#REF!="X"))=1,"X","erreur"))</f>
        <v>#REF!</v>
      </c>
      <c r="AI13" s="139" t="e">
        <f>IF(SUMPRODUCT((#REF!='Plan d''actions détaillé'!AI$5)*(#REF!='Plan d''actions détaillé'!$D13)*(#REF!="X"))=0,"",IF(SUMPRODUCT((#REF!='Plan d''actions détaillé'!AI$5)*(#REF!='Plan d''actions détaillé'!$D13)*(#REF!="X"))=1,"X","erreur"))</f>
        <v>#REF!</v>
      </c>
      <c r="AJ13" s="139" t="e">
        <f>IF(SUMPRODUCT((#REF!='Plan d''actions détaillé'!AJ$5)*(#REF!='Plan d''actions détaillé'!$D13)*(#REF!="X"))=0,"",IF(SUMPRODUCT((#REF!='Plan d''actions détaillé'!AJ$5)*(#REF!='Plan d''actions détaillé'!$D13)*(#REF!="X"))=1,"X","erreur"))</f>
        <v>#REF!</v>
      </c>
      <c r="AK13" s="139" t="e">
        <f>IF(SUMPRODUCT((#REF!='Plan d''actions détaillé'!AK$5)*(#REF!='Plan d''actions détaillé'!$D13)*(#REF!="X"))=0,"",IF(SUMPRODUCT((#REF!='Plan d''actions détaillé'!AK$5)*(#REF!='Plan d''actions détaillé'!$D13)*(#REF!="X"))=1,"X","erreur"))</f>
        <v>#REF!</v>
      </c>
      <c r="AL13" s="139" t="e">
        <f>IF(SUMPRODUCT((#REF!='Plan d''actions détaillé'!AL$5)*(#REF!='Plan d''actions détaillé'!$D13)*(#REF!="X"))=0,"",IF(SUMPRODUCT((#REF!='Plan d''actions détaillé'!AL$5)*(#REF!='Plan d''actions détaillé'!$D13)*(#REF!="X"))=1,"X","erreur"))</f>
        <v>#REF!</v>
      </c>
      <c r="AV13" s="179"/>
      <c r="AW13" s="181"/>
      <c r="AX13" s="181"/>
      <c r="AY13" s="181"/>
      <c r="AZ13" s="181"/>
      <c r="BA13" s="179"/>
      <c r="BB13" s="179"/>
    </row>
    <row r="14" spans="1:54" ht="131.25" customHeight="1">
      <c r="A14" s="160" t="e">
        <f>#REF!&amp;"-PA"&amp;Listes!A10</f>
        <v>#REF!</v>
      </c>
      <c r="B14" s="79" t="e">
        <f t="shared" si="0"/>
        <v>#REF!</v>
      </c>
      <c r="C14" s="80" t="str">
        <f>IF(ISERROR(HLOOKUP(A14,#REF!,21,FALSE)),"-",(IF(HLOOKUP(A14,#REF!,21,FALSE)=0,"-",HLOOKUP(A14,#REF!,21,FALSE))))</f>
        <v>-</v>
      </c>
      <c r="D14" s="79" t="str">
        <f>IF(ISERROR(HLOOKUP(A14,#REF!,20,FALSE)),"-",HLOOKUP(A14,#REF!,20,FALSE))</f>
        <v>-</v>
      </c>
      <c r="E14" s="80" t="str">
        <f>IF(ISERROR(HLOOKUP(A14,#REF!,3,FALSE)),"-",HLOOKUP(A14,#REF!,3,FALSE))</f>
        <v>-</v>
      </c>
      <c r="F14" s="135" t="str">
        <f>IF(ISERROR(HLOOKUP(A14,#REF!,2,FALSE)),"-",HLOOKUP(A14,#REF!,2,FALSE))</f>
        <v>-</v>
      </c>
      <c r="G14" s="129"/>
      <c r="H14" s="128"/>
      <c r="I14" s="120"/>
      <c r="J14" s="121"/>
      <c r="K14" s="122"/>
      <c r="L14" s="122"/>
      <c r="M14" s="123"/>
      <c r="N14" s="123"/>
      <c r="O14" s="124"/>
      <c r="P14" s="123"/>
      <c r="Q14" s="130"/>
      <c r="R14" s="126"/>
      <c r="S14" s="123"/>
      <c r="U14" s="139" t="e">
        <f>IF(SUMPRODUCT((#REF!='Plan d''actions détaillé'!U$5)*(#REF!='Plan d''actions détaillé'!$D14)*(#REF!="X"))=0,"",IF(SUMPRODUCT((#REF!='Plan d''actions détaillé'!U$5)*(#REF!='Plan d''actions détaillé'!$D14)*(#REF!="X"))=1,"X","erreur"))</f>
        <v>#REF!</v>
      </c>
      <c r="V14" s="139" t="e">
        <f>IF(SUMPRODUCT((#REF!='Plan d''actions détaillé'!V$5)*(#REF!='Plan d''actions détaillé'!$D14)*(#REF!="X"))=0,"",IF(SUMPRODUCT((#REF!='Plan d''actions détaillé'!V$5)*(#REF!='Plan d''actions détaillé'!$D14)*(#REF!="X"))=1,"X","erreur"))</f>
        <v>#REF!</v>
      </c>
      <c r="W14" s="139" t="e">
        <f>IF(SUMPRODUCT((#REF!='Plan d''actions détaillé'!W$5)*(#REF!='Plan d''actions détaillé'!$D14)*(#REF!="X"))=0,"",IF(SUMPRODUCT((#REF!='Plan d''actions détaillé'!W$5)*(#REF!='Plan d''actions détaillé'!$D14)*(#REF!="X"))=1,"X","erreur"))</f>
        <v>#REF!</v>
      </c>
      <c r="X14" s="139" t="e">
        <f>IF(SUMPRODUCT((#REF!='Plan d''actions détaillé'!X$5)*(#REF!='Plan d''actions détaillé'!$D14)*(#REF!="X"))=0,"",IF(SUMPRODUCT((#REF!='Plan d''actions détaillé'!X$5)*(#REF!='Plan d''actions détaillé'!$D14)*(#REF!="X"))=1,"X","erreur"))</f>
        <v>#REF!</v>
      </c>
      <c r="Y14" s="139" t="e">
        <f>IF(SUMPRODUCT((#REF!='Plan d''actions détaillé'!Y$5)*(#REF!='Plan d''actions détaillé'!$D14)*(#REF!="X"))=0,"",IF(SUMPRODUCT((#REF!='Plan d''actions détaillé'!Y$5)*(#REF!='Plan d''actions détaillé'!$D14)*(#REF!="X"))=1,"X","erreur"))</f>
        <v>#REF!</v>
      </c>
      <c r="Z14" s="139" t="e">
        <f>IF(SUMPRODUCT((#REF!='Plan d''actions détaillé'!Z$5)*(#REF!='Plan d''actions détaillé'!$D14)*(#REF!="X"))=0,"",IF(SUMPRODUCT((#REF!='Plan d''actions détaillé'!Z$5)*(#REF!='Plan d''actions détaillé'!$D14)*(#REF!="X"))=1,"X","erreur"))</f>
        <v>#REF!</v>
      </c>
      <c r="AA14" s="139" t="e">
        <f>IF(SUMPRODUCT((#REF!='Plan d''actions détaillé'!AA$5)*(#REF!='Plan d''actions détaillé'!$D14)*(#REF!="X"))=0,"",IF(SUMPRODUCT((#REF!='Plan d''actions détaillé'!AA$5)*(#REF!='Plan d''actions détaillé'!$D14)*(#REF!="X"))=1,"X","erreur"))</f>
        <v>#REF!</v>
      </c>
      <c r="AB14" s="139" t="e">
        <f>IF(SUMPRODUCT((#REF!='Plan d''actions détaillé'!AB$5)*(#REF!='Plan d''actions détaillé'!$D14)*(#REF!="X"))=0,"",IF(SUMPRODUCT((#REF!='Plan d''actions détaillé'!AB$5)*(#REF!='Plan d''actions détaillé'!$D14)*(#REF!="X"))=1,"X","erreur"))</f>
        <v>#REF!</v>
      </c>
      <c r="AC14" s="139" t="e">
        <f>IF(SUMPRODUCT((#REF!='Plan d''actions détaillé'!AC$5)*(#REF!='Plan d''actions détaillé'!$D14)*(#REF!="X"))=0,"",IF(SUMPRODUCT((#REF!='Plan d''actions détaillé'!AC$5)*(#REF!='Plan d''actions détaillé'!$D14)*(#REF!="X"))=1,"X","erreur"))</f>
        <v>#REF!</v>
      </c>
      <c r="AD14" s="139" t="e">
        <f>IF(SUMPRODUCT((#REF!='Plan d''actions détaillé'!AD$5)*(#REF!='Plan d''actions détaillé'!$D14)*(#REF!="X"))=0,"",IF(SUMPRODUCT((#REF!='Plan d''actions détaillé'!AD$5)*(#REF!='Plan d''actions détaillé'!$D14)*(#REF!="X"))=1,"X","erreur"))</f>
        <v>#REF!</v>
      </c>
      <c r="AE14" s="139" t="e">
        <f>IF(SUMPRODUCT((#REF!='Plan d''actions détaillé'!AE$5)*(#REF!='Plan d''actions détaillé'!$D14)*(#REF!="X"))=0,"",IF(SUMPRODUCT((#REF!='Plan d''actions détaillé'!AE$5)*(#REF!='Plan d''actions détaillé'!$D14)*(#REF!="X"))=1,"X","erreur"))</f>
        <v>#REF!</v>
      </c>
      <c r="AF14" s="139" t="e">
        <f>IF(SUMPRODUCT((#REF!='Plan d''actions détaillé'!AF$5)*(#REF!='Plan d''actions détaillé'!$D14)*(#REF!="X"))=0,"",IF(SUMPRODUCT((#REF!='Plan d''actions détaillé'!AF$5)*(#REF!='Plan d''actions détaillé'!$D14)*(#REF!="X"))=1,"X","erreur"))</f>
        <v>#REF!</v>
      </c>
      <c r="AG14" s="139" t="e">
        <f>IF(SUMPRODUCT((#REF!='Plan d''actions détaillé'!AG$5)*(#REF!='Plan d''actions détaillé'!$D14)*(#REF!="X"))=0,"",IF(SUMPRODUCT((#REF!='Plan d''actions détaillé'!AG$5)*(#REF!='Plan d''actions détaillé'!$D14)*(#REF!="X"))=1,"X","erreur"))</f>
        <v>#REF!</v>
      </c>
      <c r="AH14" s="139" t="e">
        <f>IF(SUMPRODUCT((#REF!='Plan d''actions détaillé'!AH$5)*(#REF!='Plan d''actions détaillé'!$D14)*(#REF!="X"))=0,"",IF(SUMPRODUCT((#REF!='Plan d''actions détaillé'!AH$5)*(#REF!='Plan d''actions détaillé'!$D14)*(#REF!="X"))=1,"X","erreur"))</f>
        <v>#REF!</v>
      </c>
      <c r="AI14" s="139" t="e">
        <f>IF(SUMPRODUCT((#REF!='Plan d''actions détaillé'!AI$5)*(#REF!='Plan d''actions détaillé'!$D14)*(#REF!="X"))=0,"",IF(SUMPRODUCT((#REF!='Plan d''actions détaillé'!AI$5)*(#REF!='Plan d''actions détaillé'!$D14)*(#REF!="X"))=1,"X","erreur"))</f>
        <v>#REF!</v>
      </c>
      <c r="AJ14" s="139" t="e">
        <f>IF(SUMPRODUCT((#REF!='Plan d''actions détaillé'!AJ$5)*(#REF!='Plan d''actions détaillé'!$D14)*(#REF!="X"))=0,"",IF(SUMPRODUCT((#REF!='Plan d''actions détaillé'!AJ$5)*(#REF!='Plan d''actions détaillé'!$D14)*(#REF!="X"))=1,"X","erreur"))</f>
        <v>#REF!</v>
      </c>
      <c r="AK14" s="139" t="e">
        <f>IF(SUMPRODUCT((#REF!='Plan d''actions détaillé'!AK$5)*(#REF!='Plan d''actions détaillé'!$D14)*(#REF!="X"))=0,"",IF(SUMPRODUCT((#REF!='Plan d''actions détaillé'!AK$5)*(#REF!='Plan d''actions détaillé'!$D14)*(#REF!="X"))=1,"X","erreur"))</f>
        <v>#REF!</v>
      </c>
      <c r="AL14" s="139" t="e">
        <f>IF(SUMPRODUCT((#REF!='Plan d''actions détaillé'!AL$5)*(#REF!='Plan d''actions détaillé'!$D14)*(#REF!="X"))=0,"",IF(SUMPRODUCT((#REF!='Plan d''actions détaillé'!AL$5)*(#REF!='Plan d''actions détaillé'!$D14)*(#REF!="X"))=1,"X","erreur"))</f>
        <v>#REF!</v>
      </c>
      <c r="AV14" s="179"/>
      <c r="AW14" s="181"/>
      <c r="AX14" s="181"/>
      <c r="AY14" s="181"/>
      <c r="AZ14" s="181"/>
      <c r="BA14" s="179"/>
      <c r="BB14" s="179"/>
    </row>
    <row r="15" spans="1:54" ht="110.25" customHeight="1">
      <c r="A15" s="160" t="e">
        <f>#REF!&amp;"-PA"&amp;Listes!A11</f>
        <v>#REF!</v>
      </c>
      <c r="B15" s="79" t="e">
        <f t="shared" si="0"/>
        <v>#REF!</v>
      </c>
      <c r="C15" s="80" t="str">
        <f>IF(ISERROR(HLOOKUP(A15,#REF!,21,FALSE)),"-",(IF(HLOOKUP(A15,#REF!,21,FALSE)=0,"-",HLOOKUP(A15,#REF!,21,FALSE))))</f>
        <v>-</v>
      </c>
      <c r="D15" s="79" t="str">
        <f>IF(ISERROR(HLOOKUP(A15,#REF!,20,FALSE)),"-",HLOOKUP(A15,#REF!,20,FALSE))</f>
        <v>-</v>
      </c>
      <c r="E15" s="80" t="str">
        <f>IF(ISERROR(HLOOKUP(A15,#REF!,3,FALSE)),"-",HLOOKUP(A15,#REF!,3,FALSE))</f>
        <v>-</v>
      </c>
      <c r="F15" s="135" t="str">
        <f>IF(ISERROR(HLOOKUP(A15,#REF!,2,FALSE)),"-",HLOOKUP(A15,#REF!,2,FALSE))</f>
        <v>-</v>
      </c>
      <c r="G15" s="129"/>
      <c r="H15" s="128"/>
      <c r="I15" s="120"/>
      <c r="J15" s="121"/>
      <c r="K15" s="122"/>
      <c r="L15" s="122"/>
      <c r="M15" s="123"/>
      <c r="N15" s="123"/>
      <c r="O15" s="124"/>
      <c r="P15" s="123"/>
      <c r="Q15" s="130"/>
      <c r="R15" s="126"/>
      <c r="S15" s="123"/>
      <c r="U15" s="139" t="e">
        <f>IF(SUMPRODUCT((#REF!='Plan d''actions détaillé'!U$5)*(#REF!='Plan d''actions détaillé'!$D15)*(#REF!="X"))=0,"",IF(SUMPRODUCT((#REF!='Plan d''actions détaillé'!U$5)*(#REF!='Plan d''actions détaillé'!$D15)*(#REF!="X"))=1,"X","erreur"))</f>
        <v>#REF!</v>
      </c>
      <c r="V15" s="139" t="e">
        <f>IF(SUMPRODUCT((#REF!='Plan d''actions détaillé'!V$5)*(#REF!='Plan d''actions détaillé'!$D15)*(#REF!="X"))=0,"",IF(SUMPRODUCT((#REF!='Plan d''actions détaillé'!V$5)*(#REF!='Plan d''actions détaillé'!$D15)*(#REF!="X"))=1,"X","erreur"))</f>
        <v>#REF!</v>
      </c>
      <c r="W15" s="139" t="e">
        <f>IF(SUMPRODUCT((#REF!='Plan d''actions détaillé'!W$5)*(#REF!='Plan d''actions détaillé'!$D15)*(#REF!="X"))=0,"",IF(SUMPRODUCT((#REF!='Plan d''actions détaillé'!W$5)*(#REF!='Plan d''actions détaillé'!$D15)*(#REF!="X"))=1,"X","erreur"))</f>
        <v>#REF!</v>
      </c>
      <c r="X15" s="139" t="e">
        <f>IF(SUMPRODUCT((#REF!='Plan d''actions détaillé'!X$5)*(#REF!='Plan d''actions détaillé'!$D15)*(#REF!="X"))=0,"",IF(SUMPRODUCT((#REF!='Plan d''actions détaillé'!X$5)*(#REF!='Plan d''actions détaillé'!$D15)*(#REF!="X"))=1,"X","erreur"))</f>
        <v>#REF!</v>
      </c>
      <c r="Y15" s="139" t="e">
        <f>IF(SUMPRODUCT((#REF!='Plan d''actions détaillé'!Y$5)*(#REF!='Plan d''actions détaillé'!$D15)*(#REF!="X"))=0,"",IF(SUMPRODUCT((#REF!='Plan d''actions détaillé'!Y$5)*(#REF!='Plan d''actions détaillé'!$D15)*(#REF!="X"))=1,"X","erreur"))</f>
        <v>#REF!</v>
      </c>
      <c r="Z15" s="139" t="e">
        <f>IF(SUMPRODUCT((#REF!='Plan d''actions détaillé'!Z$5)*(#REF!='Plan d''actions détaillé'!$D15)*(#REF!="X"))=0,"",IF(SUMPRODUCT((#REF!='Plan d''actions détaillé'!Z$5)*(#REF!='Plan d''actions détaillé'!$D15)*(#REF!="X"))=1,"X","erreur"))</f>
        <v>#REF!</v>
      </c>
      <c r="AA15" s="139" t="e">
        <f>IF(SUMPRODUCT((#REF!='Plan d''actions détaillé'!AA$5)*(#REF!='Plan d''actions détaillé'!$D15)*(#REF!="X"))=0,"",IF(SUMPRODUCT((#REF!='Plan d''actions détaillé'!AA$5)*(#REF!='Plan d''actions détaillé'!$D15)*(#REF!="X"))=1,"X","erreur"))</f>
        <v>#REF!</v>
      </c>
      <c r="AB15" s="139" t="e">
        <f>IF(SUMPRODUCT((#REF!='Plan d''actions détaillé'!AB$5)*(#REF!='Plan d''actions détaillé'!$D15)*(#REF!="X"))=0,"",IF(SUMPRODUCT((#REF!='Plan d''actions détaillé'!AB$5)*(#REF!='Plan d''actions détaillé'!$D15)*(#REF!="X"))=1,"X","erreur"))</f>
        <v>#REF!</v>
      </c>
      <c r="AC15" s="139" t="e">
        <f>IF(SUMPRODUCT((#REF!='Plan d''actions détaillé'!AC$5)*(#REF!='Plan d''actions détaillé'!$D15)*(#REF!="X"))=0,"",IF(SUMPRODUCT((#REF!='Plan d''actions détaillé'!AC$5)*(#REF!='Plan d''actions détaillé'!$D15)*(#REF!="X"))=1,"X","erreur"))</f>
        <v>#REF!</v>
      </c>
      <c r="AD15" s="139" t="e">
        <f>IF(SUMPRODUCT((#REF!='Plan d''actions détaillé'!AD$5)*(#REF!='Plan d''actions détaillé'!$D15)*(#REF!="X"))=0,"",IF(SUMPRODUCT((#REF!='Plan d''actions détaillé'!AD$5)*(#REF!='Plan d''actions détaillé'!$D15)*(#REF!="X"))=1,"X","erreur"))</f>
        <v>#REF!</v>
      </c>
      <c r="AE15" s="139" t="e">
        <f>IF(SUMPRODUCT((#REF!='Plan d''actions détaillé'!AE$5)*(#REF!='Plan d''actions détaillé'!$D15)*(#REF!="X"))=0,"",IF(SUMPRODUCT((#REF!='Plan d''actions détaillé'!AE$5)*(#REF!='Plan d''actions détaillé'!$D15)*(#REF!="X"))=1,"X","erreur"))</f>
        <v>#REF!</v>
      </c>
      <c r="AF15" s="139" t="e">
        <f>IF(SUMPRODUCT((#REF!='Plan d''actions détaillé'!AF$5)*(#REF!='Plan d''actions détaillé'!$D15)*(#REF!="X"))=0,"",IF(SUMPRODUCT((#REF!='Plan d''actions détaillé'!AF$5)*(#REF!='Plan d''actions détaillé'!$D15)*(#REF!="X"))=1,"X","erreur"))</f>
        <v>#REF!</v>
      </c>
      <c r="AG15" s="139" t="e">
        <f>IF(SUMPRODUCT((#REF!='Plan d''actions détaillé'!AG$5)*(#REF!='Plan d''actions détaillé'!$D15)*(#REF!="X"))=0,"",IF(SUMPRODUCT((#REF!='Plan d''actions détaillé'!AG$5)*(#REF!='Plan d''actions détaillé'!$D15)*(#REF!="X"))=1,"X","erreur"))</f>
        <v>#REF!</v>
      </c>
      <c r="AH15" s="139" t="e">
        <f>IF(SUMPRODUCT((#REF!='Plan d''actions détaillé'!AH$5)*(#REF!='Plan d''actions détaillé'!$D15)*(#REF!="X"))=0,"",IF(SUMPRODUCT((#REF!='Plan d''actions détaillé'!AH$5)*(#REF!='Plan d''actions détaillé'!$D15)*(#REF!="X"))=1,"X","erreur"))</f>
        <v>#REF!</v>
      </c>
      <c r="AI15" s="139" t="e">
        <f>IF(SUMPRODUCT((#REF!='Plan d''actions détaillé'!AI$5)*(#REF!='Plan d''actions détaillé'!$D15)*(#REF!="X"))=0,"",IF(SUMPRODUCT((#REF!='Plan d''actions détaillé'!AI$5)*(#REF!='Plan d''actions détaillé'!$D15)*(#REF!="X"))=1,"X","erreur"))</f>
        <v>#REF!</v>
      </c>
      <c r="AJ15" s="139" t="e">
        <f>IF(SUMPRODUCT((#REF!='Plan d''actions détaillé'!AJ$5)*(#REF!='Plan d''actions détaillé'!$D15)*(#REF!="X"))=0,"",IF(SUMPRODUCT((#REF!='Plan d''actions détaillé'!AJ$5)*(#REF!='Plan d''actions détaillé'!$D15)*(#REF!="X"))=1,"X","erreur"))</f>
        <v>#REF!</v>
      </c>
      <c r="AK15" s="139" t="e">
        <f>IF(SUMPRODUCT((#REF!='Plan d''actions détaillé'!AK$5)*(#REF!='Plan d''actions détaillé'!$D15)*(#REF!="X"))=0,"",IF(SUMPRODUCT((#REF!='Plan d''actions détaillé'!AK$5)*(#REF!='Plan d''actions détaillé'!$D15)*(#REF!="X"))=1,"X","erreur"))</f>
        <v>#REF!</v>
      </c>
      <c r="AL15" s="139" t="e">
        <f>IF(SUMPRODUCT((#REF!='Plan d''actions détaillé'!AL$5)*(#REF!='Plan d''actions détaillé'!$D15)*(#REF!="X"))=0,"",IF(SUMPRODUCT((#REF!='Plan d''actions détaillé'!AL$5)*(#REF!='Plan d''actions détaillé'!$D15)*(#REF!="X"))=1,"X","erreur"))</f>
        <v>#REF!</v>
      </c>
      <c r="AV15" s="179"/>
      <c r="AW15" s="181"/>
      <c r="AX15" s="181"/>
      <c r="AY15" s="181"/>
      <c r="AZ15" s="181"/>
      <c r="BA15" s="179"/>
      <c r="BB15" s="179"/>
    </row>
    <row r="16" spans="1:54" ht="96" customHeight="1">
      <c r="A16" s="160" t="e">
        <f>#REF!&amp;"-PA"&amp;Listes!A12</f>
        <v>#REF!</v>
      </c>
      <c r="B16" s="79" t="e">
        <f t="shared" si="0"/>
        <v>#REF!</v>
      </c>
      <c r="C16" s="80" t="str">
        <f>IF(ISERROR(HLOOKUP(A16,#REF!,21,FALSE)),"-",(IF(HLOOKUP(A16,#REF!,21,FALSE)=0,"-",HLOOKUP(A16,#REF!,21,FALSE))))</f>
        <v>-</v>
      </c>
      <c r="D16" s="79" t="str">
        <f>IF(ISERROR(HLOOKUP(A16,#REF!,20,FALSE)),"-",HLOOKUP(A16,#REF!,20,FALSE))</f>
        <v>-</v>
      </c>
      <c r="E16" s="80" t="str">
        <f>IF(ISERROR(HLOOKUP(A16,#REF!,3,FALSE)),"-",HLOOKUP(A16,#REF!,3,FALSE))</f>
        <v>-</v>
      </c>
      <c r="F16" s="135" t="str">
        <f>IF(ISERROR(HLOOKUP(A16,#REF!,2,FALSE)),"-",HLOOKUP(A16,#REF!,2,FALSE))</f>
        <v>-</v>
      </c>
      <c r="G16" s="129"/>
      <c r="H16" s="128"/>
      <c r="I16" s="120"/>
      <c r="J16" s="125"/>
      <c r="K16" s="122"/>
      <c r="L16" s="122"/>
      <c r="M16" s="123"/>
      <c r="N16" s="123"/>
      <c r="O16" s="124"/>
      <c r="P16" s="123"/>
      <c r="Q16" s="130"/>
      <c r="R16" s="126"/>
      <c r="S16" s="123"/>
      <c r="U16" s="139" t="e">
        <f>IF(SUMPRODUCT((#REF!='Plan d''actions détaillé'!U$5)*(#REF!='Plan d''actions détaillé'!$D16)*(#REF!="X"))=0,"",IF(SUMPRODUCT((#REF!='Plan d''actions détaillé'!U$5)*(#REF!='Plan d''actions détaillé'!$D16)*(#REF!="X"))=1,"X","erreur"))</f>
        <v>#REF!</v>
      </c>
      <c r="V16" s="139" t="e">
        <f>IF(SUMPRODUCT((#REF!='Plan d''actions détaillé'!V$5)*(#REF!='Plan d''actions détaillé'!$D16)*(#REF!="X"))=0,"",IF(SUMPRODUCT((#REF!='Plan d''actions détaillé'!V$5)*(#REF!='Plan d''actions détaillé'!$D16)*(#REF!="X"))=1,"X","erreur"))</f>
        <v>#REF!</v>
      </c>
      <c r="W16" s="139" t="e">
        <f>IF(SUMPRODUCT((#REF!='Plan d''actions détaillé'!W$5)*(#REF!='Plan d''actions détaillé'!$D16)*(#REF!="X"))=0,"",IF(SUMPRODUCT((#REF!='Plan d''actions détaillé'!W$5)*(#REF!='Plan d''actions détaillé'!$D16)*(#REF!="X"))=1,"X","erreur"))</f>
        <v>#REF!</v>
      </c>
      <c r="X16" s="139" t="e">
        <f>IF(SUMPRODUCT((#REF!='Plan d''actions détaillé'!X$5)*(#REF!='Plan d''actions détaillé'!$D16)*(#REF!="X"))=0,"",IF(SUMPRODUCT((#REF!='Plan d''actions détaillé'!X$5)*(#REF!='Plan d''actions détaillé'!$D16)*(#REF!="X"))=1,"X","erreur"))</f>
        <v>#REF!</v>
      </c>
      <c r="Y16" s="139" t="e">
        <f>IF(SUMPRODUCT((#REF!='Plan d''actions détaillé'!Y$5)*(#REF!='Plan d''actions détaillé'!$D16)*(#REF!="X"))=0,"",IF(SUMPRODUCT((#REF!='Plan d''actions détaillé'!Y$5)*(#REF!='Plan d''actions détaillé'!$D16)*(#REF!="X"))=1,"X","erreur"))</f>
        <v>#REF!</v>
      </c>
      <c r="Z16" s="139" t="e">
        <f>IF(SUMPRODUCT((#REF!='Plan d''actions détaillé'!Z$5)*(#REF!='Plan d''actions détaillé'!$D16)*(#REF!="X"))=0,"",IF(SUMPRODUCT((#REF!='Plan d''actions détaillé'!Z$5)*(#REF!='Plan d''actions détaillé'!$D16)*(#REF!="X"))=1,"X","erreur"))</f>
        <v>#REF!</v>
      </c>
      <c r="AA16" s="139" t="e">
        <f>IF(SUMPRODUCT((#REF!='Plan d''actions détaillé'!AA$5)*(#REF!='Plan d''actions détaillé'!$D16)*(#REF!="X"))=0,"",IF(SUMPRODUCT((#REF!='Plan d''actions détaillé'!AA$5)*(#REF!='Plan d''actions détaillé'!$D16)*(#REF!="X"))=1,"X","erreur"))</f>
        <v>#REF!</v>
      </c>
      <c r="AB16" s="139" t="e">
        <f>IF(SUMPRODUCT((#REF!='Plan d''actions détaillé'!AB$5)*(#REF!='Plan d''actions détaillé'!$D16)*(#REF!="X"))=0,"",IF(SUMPRODUCT((#REF!='Plan d''actions détaillé'!AB$5)*(#REF!='Plan d''actions détaillé'!$D16)*(#REF!="X"))=1,"X","erreur"))</f>
        <v>#REF!</v>
      </c>
      <c r="AC16" s="139" t="e">
        <f>IF(SUMPRODUCT((#REF!='Plan d''actions détaillé'!AC$5)*(#REF!='Plan d''actions détaillé'!$D16)*(#REF!="X"))=0,"",IF(SUMPRODUCT((#REF!='Plan d''actions détaillé'!AC$5)*(#REF!='Plan d''actions détaillé'!$D16)*(#REF!="X"))=1,"X","erreur"))</f>
        <v>#REF!</v>
      </c>
      <c r="AD16" s="139" t="e">
        <f>IF(SUMPRODUCT((#REF!='Plan d''actions détaillé'!AD$5)*(#REF!='Plan d''actions détaillé'!$D16)*(#REF!="X"))=0,"",IF(SUMPRODUCT((#REF!='Plan d''actions détaillé'!AD$5)*(#REF!='Plan d''actions détaillé'!$D16)*(#REF!="X"))=1,"X","erreur"))</f>
        <v>#REF!</v>
      </c>
      <c r="AE16" s="139" t="e">
        <f>IF(SUMPRODUCT((#REF!='Plan d''actions détaillé'!AE$5)*(#REF!='Plan d''actions détaillé'!$D16)*(#REF!="X"))=0,"",IF(SUMPRODUCT((#REF!='Plan d''actions détaillé'!AE$5)*(#REF!='Plan d''actions détaillé'!$D16)*(#REF!="X"))=1,"X","erreur"))</f>
        <v>#REF!</v>
      </c>
      <c r="AF16" s="139" t="e">
        <f>IF(SUMPRODUCT((#REF!='Plan d''actions détaillé'!AF$5)*(#REF!='Plan d''actions détaillé'!$D16)*(#REF!="X"))=0,"",IF(SUMPRODUCT((#REF!='Plan d''actions détaillé'!AF$5)*(#REF!='Plan d''actions détaillé'!$D16)*(#REF!="X"))=1,"X","erreur"))</f>
        <v>#REF!</v>
      </c>
      <c r="AG16" s="139" t="e">
        <f>IF(SUMPRODUCT((#REF!='Plan d''actions détaillé'!AG$5)*(#REF!='Plan d''actions détaillé'!$D16)*(#REF!="X"))=0,"",IF(SUMPRODUCT((#REF!='Plan d''actions détaillé'!AG$5)*(#REF!='Plan d''actions détaillé'!$D16)*(#REF!="X"))=1,"X","erreur"))</f>
        <v>#REF!</v>
      </c>
      <c r="AH16" s="139" t="e">
        <f>IF(SUMPRODUCT((#REF!='Plan d''actions détaillé'!AH$5)*(#REF!='Plan d''actions détaillé'!$D16)*(#REF!="X"))=0,"",IF(SUMPRODUCT((#REF!='Plan d''actions détaillé'!AH$5)*(#REF!='Plan d''actions détaillé'!$D16)*(#REF!="X"))=1,"X","erreur"))</f>
        <v>#REF!</v>
      </c>
      <c r="AI16" s="139" t="e">
        <f>IF(SUMPRODUCT((#REF!='Plan d''actions détaillé'!AI$5)*(#REF!='Plan d''actions détaillé'!$D16)*(#REF!="X"))=0,"",IF(SUMPRODUCT((#REF!='Plan d''actions détaillé'!AI$5)*(#REF!='Plan d''actions détaillé'!$D16)*(#REF!="X"))=1,"X","erreur"))</f>
        <v>#REF!</v>
      </c>
      <c r="AJ16" s="139" t="e">
        <f>IF(SUMPRODUCT((#REF!='Plan d''actions détaillé'!AJ$5)*(#REF!='Plan d''actions détaillé'!$D16)*(#REF!="X"))=0,"",IF(SUMPRODUCT((#REF!='Plan d''actions détaillé'!AJ$5)*(#REF!='Plan d''actions détaillé'!$D16)*(#REF!="X"))=1,"X","erreur"))</f>
        <v>#REF!</v>
      </c>
      <c r="AK16" s="139" t="e">
        <f>IF(SUMPRODUCT((#REF!='Plan d''actions détaillé'!AK$5)*(#REF!='Plan d''actions détaillé'!$D16)*(#REF!="X"))=0,"",IF(SUMPRODUCT((#REF!='Plan d''actions détaillé'!AK$5)*(#REF!='Plan d''actions détaillé'!$D16)*(#REF!="X"))=1,"X","erreur"))</f>
        <v>#REF!</v>
      </c>
      <c r="AL16" s="139" t="e">
        <f>IF(SUMPRODUCT((#REF!='Plan d''actions détaillé'!AL$5)*(#REF!='Plan d''actions détaillé'!$D16)*(#REF!="X"))=0,"",IF(SUMPRODUCT((#REF!='Plan d''actions détaillé'!AL$5)*(#REF!='Plan d''actions détaillé'!$D16)*(#REF!="X"))=1,"X","erreur"))</f>
        <v>#REF!</v>
      </c>
      <c r="AV16" s="179"/>
      <c r="AW16" s="181"/>
      <c r="AX16" s="181"/>
      <c r="AY16" s="181"/>
      <c r="AZ16" s="181"/>
      <c r="BA16" s="179"/>
      <c r="BB16" s="179"/>
    </row>
    <row r="17" spans="1:54" ht="95.25" customHeight="1">
      <c r="A17" s="160" t="e">
        <f>#REF!&amp;"-PA"&amp;Listes!A13</f>
        <v>#REF!</v>
      </c>
      <c r="B17" s="79" t="e">
        <f t="shared" si="0"/>
        <v>#REF!</v>
      </c>
      <c r="C17" s="80" t="str">
        <f>IF(ISERROR(HLOOKUP(A17,#REF!,21,FALSE)),"-",(IF(HLOOKUP(A17,#REF!,21,FALSE)=0,"-",HLOOKUP(A17,#REF!,21,FALSE))))</f>
        <v>-</v>
      </c>
      <c r="D17" s="79" t="str">
        <f>IF(ISERROR(HLOOKUP(A17,#REF!,20,FALSE)),"-",HLOOKUP(A17,#REF!,20,FALSE))</f>
        <v>-</v>
      </c>
      <c r="E17" s="80" t="str">
        <f>IF(ISERROR(HLOOKUP(A17,#REF!,3,FALSE)),"-",HLOOKUP(A17,#REF!,3,FALSE))</f>
        <v>-</v>
      </c>
      <c r="F17" s="135" t="str">
        <f>IF(ISERROR(HLOOKUP(A17,#REF!,2,FALSE)),"-",HLOOKUP(A17,#REF!,2,FALSE))</f>
        <v>-</v>
      </c>
      <c r="G17" s="129"/>
      <c r="H17" s="128"/>
      <c r="I17" s="120"/>
      <c r="J17" s="125"/>
      <c r="K17" s="122"/>
      <c r="L17" s="122"/>
      <c r="M17" s="123"/>
      <c r="N17" s="123"/>
      <c r="O17" s="124"/>
      <c r="P17" s="123"/>
      <c r="Q17" s="130"/>
      <c r="R17" s="126"/>
      <c r="S17" s="123"/>
      <c r="U17" s="139" t="e">
        <f>IF(SUMPRODUCT((#REF!='Plan d''actions détaillé'!U$5)*(#REF!='Plan d''actions détaillé'!$D17)*(#REF!="X"))=0,"",IF(SUMPRODUCT((#REF!='Plan d''actions détaillé'!U$5)*(#REF!='Plan d''actions détaillé'!$D17)*(#REF!="X"))=1,"X","erreur"))</f>
        <v>#REF!</v>
      </c>
      <c r="V17" s="139" t="e">
        <f>IF(SUMPRODUCT((#REF!='Plan d''actions détaillé'!V$5)*(#REF!='Plan d''actions détaillé'!$D17)*(#REF!="X"))=0,"",IF(SUMPRODUCT((#REF!='Plan d''actions détaillé'!V$5)*(#REF!='Plan d''actions détaillé'!$D17)*(#REF!="X"))=1,"X","erreur"))</f>
        <v>#REF!</v>
      </c>
      <c r="W17" s="139" t="e">
        <f>IF(SUMPRODUCT((#REF!='Plan d''actions détaillé'!W$5)*(#REF!='Plan d''actions détaillé'!$D17)*(#REF!="X"))=0,"",IF(SUMPRODUCT((#REF!='Plan d''actions détaillé'!W$5)*(#REF!='Plan d''actions détaillé'!$D17)*(#REF!="X"))=1,"X","erreur"))</f>
        <v>#REF!</v>
      </c>
      <c r="X17" s="139" t="e">
        <f>IF(SUMPRODUCT((#REF!='Plan d''actions détaillé'!X$5)*(#REF!='Plan d''actions détaillé'!$D17)*(#REF!="X"))=0,"",IF(SUMPRODUCT((#REF!='Plan d''actions détaillé'!X$5)*(#REF!='Plan d''actions détaillé'!$D17)*(#REF!="X"))=1,"X","erreur"))</f>
        <v>#REF!</v>
      </c>
      <c r="Y17" s="139" t="e">
        <f>IF(SUMPRODUCT((#REF!='Plan d''actions détaillé'!Y$5)*(#REF!='Plan d''actions détaillé'!$D17)*(#REF!="X"))=0,"",IF(SUMPRODUCT((#REF!='Plan d''actions détaillé'!Y$5)*(#REF!='Plan d''actions détaillé'!$D17)*(#REF!="X"))=1,"X","erreur"))</f>
        <v>#REF!</v>
      </c>
      <c r="Z17" s="139" t="e">
        <f>IF(SUMPRODUCT((#REF!='Plan d''actions détaillé'!Z$5)*(#REF!='Plan d''actions détaillé'!$D17)*(#REF!="X"))=0,"",IF(SUMPRODUCT((#REF!='Plan d''actions détaillé'!Z$5)*(#REF!='Plan d''actions détaillé'!$D17)*(#REF!="X"))=1,"X","erreur"))</f>
        <v>#REF!</v>
      </c>
      <c r="AA17" s="139" t="e">
        <f>IF(SUMPRODUCT((#REF!='Plan d''actions détaillé'!AA$5)*(#REF!='Plan d''actions détaillé'!$D17)*(#REF!="X"))=0,"",IF(SUMPRODUCT((#REF!='Plan d''actions détaillé'!AA$5)*(#REF!='Plan d''actions détaillé'!$D17)*(#REF!="X"))=1,"X","erreur"))</f>
        <v>#REF!</v>
      </c>
      <c r="AB17" s="139" t="e">
        <f>IF(SUMPRODUCT((#REF!='Plan d''actions détaillé'!AB$5)*(#REF!='Plan d''actions détaillé'!$D17)*(#REF!="X"))=0,"",IF(SUMPRODUCT((#REF!='Plan d''actions détaillé'!AB$5)*(#REF!='Plan d''actions détaillé'!$D17)*(#REF!="X"))=1,"X","erreur"))</f>
        <v>#REF!</v>
      </c>
      <c r="AC17" s="139" t="e">
        <f>IF(SUMPRODUCT((#REF!='Plan d''actions détaillé'!AC$5)*(#REF!='Plan d''actions détaillé'!$D17)*(#REF!="X"))=0,"",IF(SUMPRODUCT((#REF!='Plan d''actions détaillé'!AC$5)*(#REF!='Plan d''actions détaillé'!$D17)*(#REF!="X"))=1,"X","erreur"))</f>
        <v>#REF!</v>
      </c>
      <c r="AD17" s="139" t="e">
        <f>IF(SUMPRODUCT((#REF!='Plan d''actions détaillé'!AD$5)*(#REF!='Plan d''actions détaillé'!$D17)*(#REF!="X"))=0,"",IF(SUMPRODUCT((#REF!='Plan d''actions détaillé'!AD$5)*(#REF!='Plan d''actions détaillé'!$D17)*(#REF!="X"))=1,"X","erreur"))</f>
        <v>#REF!</v>
      </c>
      <c r="AE17" s="139" t="e">
        <f>IF(SUMPRODUCT((#REF!='Plan d''actions détaillé'!AE$5)*(#REF!='Plan d''actions détaillé'!$D17)*(#REF!="X"))=0,"",IF(SUMPRODUCT((#REF!='Plan d''actions détaillé'!AE$5)*(#REF!='Plan d''actions détaillé'!$D17)*(#REF!="X"))=1,"X","erreur"))</f>
        <v>#REF!</v>
      </c>
      <c r="AF17" s="139" t="e">
        <f>IF(SUMPRODUCT((#REF!='Plan d''actions détaillé'!AF$5)*(#REF!='Plan d''actions détaillé'!$D17)*(#REF!="X"))=0,"",IF(SUMPRODUCT((#REF!='Plan d''actions détaillé'!AF$5)*(#REF!='Plan d''actions détaillé'!$D17)*(#REF!="X"))=1,"X","erreur"))</f>
        <v>#REF!</v>
      </c>
      <c r="AG17" s="139" t="e">
        <f>IF(SUMPRODUCT((#REF!='Plan d''actions détaillé'!AG$5)*(#REF!='Plan d''actions détaillé'!$D17)*(#REF!="X"))=0,"",IF(SUMPRODUCT((#REF!='Plan d''actions détaillé'!AG$5)*(#REF!='Plan d''actions détaillé'!$D17)*(#REF!="X"))=1,"X","erreur"))</f>
        <v>#REF!</v>
      </c>
      <c r="AH17" s="139" t="e">
        <f>IF(SUMPRODUCT((#REF!='Plan d''actions détaillé'!AH$5)*(#REF!='Plan d''actions détaillé'!$D17)*(#REF!="X"))=0,"",IF(SUMPRODUCT((#REF!='Plan d''actions détaillé'!AH$5)*(#REF!='Plan d''actions détaillé'!$D17)*(#REF!="X"))=1,"X","erreur"))</f>
        <v>#REF!</v>
      </c>
      <c r="AI17" s="139" t="e">
        <f>IF(SUMPRODUCT((#REF!='Plan d''actions détaillé'!AI$5)*(#REF!='Plan d''actions détaillé'!$D17)*(#REF!="X"))=0,"",IF(SUMPRODUCT((#REF!='Plan d''actions détaillé'!AI$5)*(#REF!='Plan d''actions détaillé'!$D17)*(#REF!="X"))=1,"X","erreur"))</f>
        <v>#REF!</v>
      </c>
      <c r="AJ17" s="139" t="e">
        <f>IF(SUMPRODUCT((#REF!='Plan d''actions détaillé'!AJ$5)*(#REF!='Plan d''actions détaillé'!$D17)*(#REF!="X"))=0,"",IF(SUMPRODUCT((#REF!='Plan d''actions détaillé'!AJ$5)*(#REF!='Plan d''actions détaillé'!$D17)*(#REF!="X"))=1,"X","erreur"))</f>
        <v>#REF!</v>
      </c>
      <c r="AK17" s="139" t="e">
        <f>IF(SUMPRODUCT((#REF!='Plan d''actions détaillé'!AK$5)*(#REF!='Plan d''actions détaillé'!$D17)*(#REF!="X"))=0,"",IF(SUMPRODUCT((#REF!='Plan d''actions détaillé'!AK$5)*(#REF!='Plan d''actions détaillé'!$D17)*(#REF!="X"))=1,"X","erreur"))</f>
        <v>#REF!</v>
      </c>
      <c r="AL17" s="139" t="e">
        <f>IF(SUMPRODUCT((#REF!='Plan d''actions détaillé'!AL$5)*(#REF!='Plan d''actions détaillé'!$D17)*(#REF!="X"))=0,"",IF(SUMPRODUCT((#REF!='Plan d''actions détaillé'!AL$5)*(#REF!='Plan d''actions détaillé'!$D17)*(#REF!="X"))=1,"X","erreur"))</f>
        <v>#REF!</v>
      </c>
      <c r="AV17" s="179"/>
      <c r="AW17" s="181"/>
      <c r="AX17" s="181"/>
      <c r="AY17" s="181"/>
      <c r="AZ17" s="181"/>
      <c r="BA17" s="179"/>
      <c r="BB17" s="179"/>
    </row>
    <row r="18" spans="1:54" ht="73.5" customHeight="1">
      <c r="A18" s="160" t="e">
        <f>#REF!&amp;"-PA"&amp;Listes!A14</f>
        <v>#REF!</v>
      </c>
      <c r="B18" s="79" t="e">
        <f t="shared" si="0"/>
        <v>#REF!</v>
      </c>
      <c r="C18" s="80" t="str">
        <f>IF(ISERROR(HLOOKUP(A18,#REF!,21,FALSE)),"-",(IF(HLOOKUP(A18,#REF!,21,FALSE)=0,"-",HLOOKUP(A18,#REF!,21,FALSE))))</f>
        <v>-</v>
      </c>
      <c r="D18" s="79" t="str">
        <f>IF(ISERROR(HLOOKUP(A18,#REF!,20,FALSE)),"-",HLOOKUP(A18,#REF!,20,FALSE))</f>
        <v>-</v>
      </c>
      <c r="E18" s="80" t="str">
        <f>IF(ISERROR(HLOOKUP(A18,#REF!,3,FALSE)),"-",HLOOKUP(A18,#REF!,3,FALSE))</f>
        <v>-</v>
      </c>
      <c r="F18" s="135" t="str">
        <f>IF(ISERROR(HLOOKUP(A18,#REF!,2,FALSE)),"-",HLOOKUP(A18,#REF!,2,FALSE))</f>
        <v>-</v>
      </c>
      <c r="G18" s="129"/>
      <c r="H18" s="128"/>
      <c r="I18" s="120"/>
      <c r="J18" s="125"/>
      <c r="K18" s="122"/>
      <c r="L18" s="122"/>
      <c r="M18" s="123"/>
      <c r="N18" s="123"/>
      <c r="O18" s="124"/>
      <c r="P18" s="123"/>
      <c r="Q18" s="130"/>
      <c r="R18" s="126"/>
      <c r="S18" s="123"/>
      <c r="U18" s="139" t="e">
        <f>IF(SUMPRODUCT((#REF!='Plan d''actions détaillé'!U$5)*(#REF!='Plan d''actions détaillé'!$D18)*(#REF!="X"))=0,"",IF(SUMPRODUCT((#REF!='Plan d''actions détaillé'!U$5)*(#REF!='Plan d''actions détaillé'!$D18)*(#REF!="X"))=1,"X","erreur"))</f>
        <v>#REF!</v>
      </c>
      <c r="V18" s="139" t="e">
        <f>IF(SUMPRODUCT((#REF!='Plan d''actions détaillé'!V$5)*(#REF!='Plan d''actions détaillé'!$D18)*(#REF!="X"))=0,"",IF(SUMPRODUCT((#REF!='Plan d''actions détaillé'!V$5)*(#REF!='Plan d''actions détaillé'!$D18)*(#REF!="X"))=1,"X","erreur"))</f>
        <v>#REF!</v>
      </c>
      <c r="W18" s="139" t="e">
        <f>IF(SUMPRODUCT((#REF!='Plan d''actions détaillé'!W$5)*(#REF!='Plan d''actions détaillé'!$D18)*(#REF!="X"))=0,"",IF(SUMPRODUCT((#REF!='Plan d''actions détaillé'!W$5)*(#REF!='Plan d''actions détaillé'!$D18)*(#REF!="X"))=1,"X","erreur"))</f>
        <v>#REF!</v>
      </c>
      <c r="X18" s="139" t="e">
        <f>IF(SUMPRODUCT((#REF!='Plan d''actions détaillé'!X$5)*(#REF!='Plan d''actions détaillé'!$D18)*(#REF!="X"))=0,"",IF(SUMPRODUCT((#REF!='Plan d''actions détaillé'!X$5)*(#REF!='Plan d''actions détaillé'!$D18)*(#REF!="X"))=1,"X","erreur"))</f>
        <v>#REF!</v>
      </c>
      <c r="Y18" s="139" t="e">
        <f>IF(SUMPRODUCT((#REF!='Plan d''actions détaillé'!Y$5)*(#REF!='Plan d''actions détaillé'!$D18)*(#REF!="X"))=0,"",IF(SUMPRODUCT((#REF!='Plan d''actions détaillé'!Y$5)*(#REF!='Plan d''actions détaillé'!$D18)*(#REF!="X"))=1,"X","erreur"))</f>
        <v>#REF!</v>
      </c>
      <c r="Z18" s="139" t="e">
        <f>IF(SUMPRODUCT((#REF!='Plan d''actions détaillé'!Z$5)*(#REF!='Plan d''actions détaillé'!$D18)*(#REF!="X"))=0,"",IF(SUMPRODUCT((#REF!='Plan d''actions détaillé'!Z$5)*(#REF!='Plan d''actions détaillé'!$D18)*(#REF!="X"))=1,"X","erreur"))</f>
        <v>#REF!</v>
      </c>
      <c r="AA18" s="139" t="e">
        <f>IF(SUMPRODUCT((#REF!='Plan d''actions détaillé'!AA$5)*(#REF!='Plan d''actions détaillé'!$D18)*(#REF!="X"))=0,"",IF(SUMPRODUCT((#REF!='Plan d''actions détaillé'!AA$5)*(#REF!='Plan d''actions détaillé'!$D18)*(#REF!="X"))=1,"X","erreur"))</f>
        <v>#REF!</v>
      </c>
      <c r="AB18" s="139" t="e">
        <f>IF(SUMPRODUCT((#REF!='Plan d''actions détaillé'!AB$5)*(#REF!='Plan d''actions détaillé'!$D18)*(#REF!="X"))=0,"",IF(SUMPRODUCT((#REF!='Plan d''actions détaillé'!AB$5)*(#REF!='Plan d''actions détaillé'!$D18)*(#REF!="X"))=1,"X","erreur"))</f>
        <v>#REF!</v>
      </c>
      <c r="AC18" s="139" t="e">
        <f>IF(SUMPRODUCT((#REF!='Plan d''actions détaillé'!AC$5)*(#REF!='Plan d''actions détaillé'!$D18)*(#REF!="X"))=0,"",IF(SUMPRODUCT((#REF!='Plan d''actions détaillé'!AC$5)*(#REF!='Plan d''actions détaillé'!$D18)*(#REF!="X"))=1,"X","erreur"))</f>
        <v>#REF!</v>
      </c>
      <c r="AD18" s="139" t="e">
        <f>IF(SUMPRODUCT((#REF!='Plan d''actions détaillé'!AD$5)*(#REF!='Plan d''actions détaillé'!$D18)*(#REF!="X"))=0,"",IF(SUMPRODUCT((#REF!='Plan d''actions détaillé'!AD$5)*(#REF!='Plan d''actions détaillé'!$D18)*(#REF!="X"))=1,"X","erreur"))</f>
        <v>#REF!</v>
      </c>
      <c r="AE18" s="139" t="e">
        <f>IF(SUMPRODUCT((#REF!='Plan d''actions détaillé'!AE$5)*(#REF!='Plan d''actions détaillé'!$D18)*(#REF!="X"))=0,"",IF(SUMPRODUCT((#REF!='Plan d''actions détaillé'!AE$5)*(#REF!='Plan d''actions détaillé'!$D18)*(#REF!="X"))=1,"X","erreur"))</f>
        <v>#REF!</v>
      </c>
      <c r="AF18" s="139" t="e">
        <f>IF(SUMPRODUCT((#REF!='Plan d''actions détaillé'!AF$5)*(#REF!='Plan d''actions détaillé'!$D18)*(#REF!="X"))=0,"",IF(SUMPRODUCT((#REF!='Plan d''actions détaillé'!AF$5)*(#REF!='Plan d''actions détaillé'!$D18)*(#REF!="X"))=1,"X","erreur"))</f>
        <v>#REF!</v>
      </c>
      <c r="AG18" s="139" t="e">
        <f>IF(SUMPRODUCT((#REF!='Plan d''actions détaillé'!AG$5)*(#REF!='Plan d''actions détaillé'!$D18)*(#REF!="X"))=0,"",IF(SUMPRODUCT((#REF!='Plan d''actions détaillé'!AG$5)*(#REF!='Plan d''actions détaillé'!$D18)*(#REF!="X"))=1,"X","erreur"))</f>
        <v>#REF!</v>
      </c>
      <c r="AH18" s="139" t="e">
        <f>IF(SUMPRODUCT((#REF!='Plan d''actions détaillé'!AH$5)*(#REF!='Plan d''actions détaillé'!$D18)*(#REF!="X"))=0,"",IF(SUMPRODUCT((#REF!='Plan d''actions détaillé'!AH$5)*(#REF!='Plan d''actions détaillé'!$D18)*(#REF!="X"))=1,"X","erreur"))</f>
        <v>#REF!</v>
      </c>
      <c r="AI18" s="139" t="e">
        <f>IF(SUMPRODUCT((#REF!='Plan d''actions détaillé'!AI$5)*(#REF!='Plan d''actions détaillé'!$D18)*(#REF!="X"))=0,"",IF(SUMPRODUCT((#REF!='Plan d''actions détaillé'!AI$5)*(#REF!='Plan d''actions détaillé'!$D18)*(#REF!="X"))=1,"X","erreur"))</f>
        <v>#REF!</v>
      </c>
      <c r="AJ18" s="139" t="e">
        <f>IF(SUMPRODUCT((#REF!='Plan d''actions détaillé'!AJ$5)*(#REF!='Plan d''actions détaillé'!$D18)*(#REF!="X"))=0,"",IF(SUMPRODUCT((#REF!='Plan d''actions détaillé'!AJ$5)*(#REF!='Plan d''actions détaillé'!$D18)*(#REF!="X"))=1,"X","erreur"))</f>
        <v>#REF!</v>
      </c>
      <c r="AK18" s="139" t="e">
        <f>IF(SUMPRODUCT((#REF!='Plan d''actions détaillé'!AK$5)*(#REF!='Plan d''actions détaillé'!$D18)*(#REF!="X"))=0,"",IF(SUMPRODUCT((#REF!='Plan d''actions détaillé'!AK$5)*(#REF!='Plan d''actions détaillé'!$D18)*(#REF!="X"))=1,"X","erreur"))</f>
        <v>#REF!</v>
      </c>
      <c r="AL18" s="139" t="e">
        <f>IF(SUMPRODUCT((#REF!='Plan d''actions détaillé'!AL$5)*(#REF!='Plan d''actions détaillé'!$D18)*(#REF!="X"))=0,"",IF(SUMPRODUCT((#REF!='Plan d''actions détaillé'!AL$5)*(#REF!='Plan d''actions détaillé'!$D18)*(#REF!="X"))=1,"X","erreur"))</f>
        <v>#REF!</v>
      </c>
      <c r="AV18" s="179"/>
      <c r="AW18" s="179"/>
      <c r="AX18" s="179"/>
      <c r="AY18" s="179"/>
      <c r="AZ18" s="179"/>
      <c r="BA18" s="179"/>
      <c r="BB18" s="179"/>
    </row>
    <row r="19" spans="1:54" ht="21.75" customHeight="1">
      <c r="A19" s="160" t="e">
        <f>#REF!&amp;"-PA"&amp;Listes!A15</f>
        <v>#REF!</v>
      </c>
      <c r="B19" s="79" t="e">
        <f t="shared" si="0"/>
        <v>#REF!</v>
      </c>
      <c r="C19" s="80" t="str">
        <f>IF(ISERROR(HLOOKUP(A19,#REF!,21,FALSE)),"-",(IF(HLOOKUP(A19,#REF!,21,FALSE)=0,"-",HLOOKUP(A19,#REF!,21,FALSE))))</f>
        <v>-</v>
      </c>
      <c r="D19" s="79" t="str">
        <f>IF(ISERROR(HLOOKUP(A19,#REF!,20,FALSE)),"-",HLOOKUP(A19,#REF!,20,FALSE))</f>
        <v>-</v>
      </c>
      <c r="E19" s="80" t="str">
        <f>IF(ISERROR(HLOOKUP(A19,#REF!,3,FALSE)),"-",HLOOKUP(A19,#REF!,3,FALSE))</f>
        <v>-</v>
      </c>
      <c r="F19" s="135" t="str">
        <f>IF(ISERROR(HLOOKUP(A19,#REF!,2,FALSE)),"-",HLOOKUP(A19,#REF!,2,FALSE))</f>
        <v>-</v>
      </c>
      <c r="G19" s="129"/>
      <c r="H19" s="128"/>
      <c r="I19" s="120"/>
      <c r="J19" s="125"/>
      <c r="K19" s="122"/>
      <c r="L19" s="122"/>
      <c r="M19" s="123"/>
      <c r="N19" s="123"/>
      <c r="O19" s="124"/>
      <c r="P19" s="123"/>
      <c r="Q19" s="130"/>
      <c r="R19" s="126"/>
      <c r="S19" s="123"/>
      <c r="U19" s="139" t="e">
        <f>IF(SUMPRODUCT((#REF!='Plan d''actions détaillé'!U$5)*(#REF!='Plan d''actions détaillé'!$D19)*(#REF!="X"))=0,"",IF(SUMPRODUCT((#REF!='Plan d''actions détaillé'!U$5)*(#REF!='Plan d''actions détaillé'!$D19)*(#REF!="X"))=1,"X","erreur"))</f>
        <v>#REF!</v>
      </c>
      <c r="V19" s="139" t="e">
        <f>IF(SUMPRODUCT((#REF!='Plan d''actions détaillé'!V$5)*(#REF!='Plan d''actions détaillé'!$D19)*(#REF!="X"))=0,"",IF(SUMPRODUCT((#REF!='Plan d''actions détaillé'!V$5)*(#REF!='Plan d''actions détaillé'!$D19)*(#REF!="X"))=1,"X","erreur"))</f>
        <v>#REF!</v>
      </c>
      <c r="W19" s="139" t="e">
        <f>IF(SUMPRODUCT((#REF!='Plan d''actions détaillé'!W$5)*(#REF!='Plan d''actions détaillé'!$D19)*(#REF!="X"))=0,"",IF(SUMPRODUCT((#REF!='Plan d''actions détaillé'!W$5)*(#REF!='Plan d''actions détaillé'!$D19)*(#REF!="X"))=1,"X","erreur"))</f>
        <v>#REF!</v>
      </c>
      <c r="X19" s="139" t="e">
        <f>IF(SUMPRODUCT((#REF!='Plan d''actions détaillé'!X$5)*(#REF!='Plan d''actions détaillé'!$D19)*(#REF!="X"))=0,"",IF(SUMPRODUCT((#REF!='Plan d''actions détaillé'!X$5)*(#REF!='Plan d''actions détaillé'!$D19)*(#REF!="X"))=1,"X","erreur"))</f>
        <v>#REF!</v>
      </c>
      <c r="Y19" s="139" t="e">
        <f>IF(SUMPRODUCT((#REF!='Plan d''actions détaillé'!Y$5)*(#REF!='Plan d''actions détaillé'!$D19)*(#REF!="X"))=0,"",IF(SUMPRODUCT((#REF!='Plan d''actions détaillé'!Y$5)*(#REF!='Plan d''actions détaillé'!$D19)*(#REF!="X"))=1,"X","erreur"))</f>
        <v>#REF!</v>
      </c>
      <c r="Z19" s="139" t="e">
        <f>IF(SUMPRODUCT((#REF!='Plan d''actions détaillé'!Z$5)*(#REF!='Plan d''actions détaillé'!$D19)*(#REF!="X"))=0,"",IF(SUMPRODUCT((#REF!='Plan d''actions détaillé'!Z$5)*(#REF!='Plan d''actions détaillé'!$D19)*(#REF!="X"))=1,"X","erreur"))</f>
        <v>#REF!</v>
      </c>
      <c r="AA19" s="139" t="e">
        <f>IF(SUMPRODUCT((#REF!='Plan d''actions détaillé'!AA$5)*(#REF!='Plan d''actions détaillé'!$D19)*(#REF!="X"))=0,"",IF(SUMPRODUCT((#REF!='Plan d''actions détaillé'!AA$5)*(#REF!='Plan d''actions détaillé'!$D19)*(#REF!="X"))=1,"X","erreur"))</f>
        <v>#REF!</v>
      </c>
      <c r="AB19" s="139" t="e">
        <f>IF(SUMPRODUCT((#REF!='Plan d''actions détaillé'!AB$5)*(#REF!='Plan d''actions détaillé'!$D19)*(#REF!="X"))=0,"",IF(SUMPRODUCT((#REF!='Plan d''actions détaillé'!AB$5)*(#REF!='Plan d''actions détaillé'!$D19)*(#REF!="X"))=1,"X","erreur"))</f>
        <v>#REF!</v>
      </c>
      <c r="AC19" s="139" t="e">
        <f>IF(SUMPRODUCT((#REF!='Plan d''actions détaillé'!AC$5)*(#REF!='Plan d''actions détaillé'!$D19)*(#REF!="X"))=0,"",IF(SUMPRODUCT((#REF!='Plan d''actions détaillé'!AC$5)*(#REF!='Plan d''actions détaillé'!$D19)*(#REF!="X"))=1,"X","erreur"))</f>
        <v>#REF!</v>
      </c>
      <c r="AD19" s="139" t="e">
        <f>IF(SUMPRODUCT((#REF!='Plan d''actions détaillé'!AD$5)*(#REF!='Plan d''actions détaillé'!$D19)*(#REF!="X"))=0,"",IF(SUMPRODUCT((#REF!='Plan d''actions détaillé'!AD$5)*(#REF!='Plan d''actions détaillé'!$D19)*(#REF!="X"))=1,"X","erreur"))</f>
        <v>#REF!</v>
      </c>
      <c r="AE19" s="139" t="e">
        <f>IF(SUMPRODUCT((#REF!='Plan d''actions détaillé'!AE$5)*(#REF!='Plan d''actions détaillé'!$D19)*(#REF!="X"))=0,"",IF(SUMPRODUCT((#REF!='Plan d''actions détaillé'!AE$5)*(#REF!='Plan d''actions détaillé'!$D19)*(#REF!="X"))=1,"X","erreur"))</f>
        <v>#REF!</v>
      </c>
      <c r="AF19" s="139" t="e">
        <f>IF(SUMPRODUCT((#REF!='Plan d''actions détaillé'!AF$5)*(#REF!='Plan d''actions détaillé'!$D19)*(#REF!="X"))=0,"",IF(SUMPRODUCT((#REF!='Plan d''actions détaillé'!AF$5)*(#REF!='Plan d''actions détaillé'!$D19)*(#REF!="X"))=1,"X","erreur"))</f>
        <v>#REF!</v>
      </c>
      <c r="AG19" s="139" t="e">
        <f>IF(SUMPRODUCT((#REF!='Plan d''actions détaillé'!AG$5)*(#REF!='Plan d''actions détaillé'!$D19)*(#REF!="X"))=0,"",IF(SUMPRODUCT((#REF!='Plan d''actions détaillé'!AG$5)*(#REF!='Plan d''actions détaillé'!$D19)*(#REF!="X"))=1,"X","erreur"))</f>
        <v>#REF!</v>
      </c>
      <c r="AH19" s="139" t="e">
        <f>IF(SUMPRODUCT((#REF!='Plan d''actions détaillé'!AH$5)*(#REF!='Plan d''actions détaillé'!$D19)*(#REF!="X"))=0,"",IF(SUMPRODUCT((#REF!='Plan d''actions détaillé'!AH$5)*(#REF!='Plan d''actions détaillé'!$D19)*(#REF!="X"))=1,"X","erreur"))</f>
        <v>#REF!</v>
      </c>
      <c r="AI19" s="139" t="e">
        <f>IF(SUMPRODUCT((#REF!='Plan d''actions détaillé'!AI$5)*(#REF!='Plan d''actions détaillé'!$D19)*(#REF!="X"))=0,"",IF(SUMPRODUCT((#REF!='Plan d''actions détaillé'!AI$5)*(#REF!='Plan d''actions détaillé'!$D19)*(#REF!="X"))=1,"X","erreur"))</f>
        <v>#REF!</v>
      </c>
      <c r="AJ19" s="139" t="e">
        <f>IF(SUMPRODUCT((#REF!='Plan d''actions détaillé'!AJ$5)*(#REF!='Plan d''actions détaillé'!$D19)*(#REF!="X"))=0,"",IF(SUMPRODUCT((#REF!='Plan d''actions détaillé'!AJ$5)*(#REF!='Plan d''actions détaillé'!$D19)*(#REF!="X"))=1,"X","erreur"))</f>
        <v>#REF!</v>
      </c>
      <c r="AK19" s="139" t="e">
        <f>IF(SUMPRODUCT((#REF!='Plan d''actions détaillé'!AK$5)*(#REF!='Plan d''actions détaillé'!$D19)*(#REF!="X"))=0,"",IF(SUMPRODUCT((#REF!='Plan d''actions détaillé'!AK$5)*(#REF!='Plan d''actions détaillé'!$D19)*(#REF!="X"))=1,"X","erreur"))</f>
        <v>#REF!</v>
      </c>
      <c r="AL19" s="139" t="e">
        <f>IF(SUMPRODUCT((#REF!='Plan d''actions détaillé'!AL$5)*(#REF!='Plan d''actions détaillé'!$D19)*(#REF!="X"))=0,"",IF(SUMPRODUCT((#REF!='Plan d''actions détaillé'!AL$5)*(#REF!='Plan d''actions détaillé'!$D19)*(#REF!="X"))=1,"X","erreur"))</f>
        <v>#REF!</v>
      </c>
      <c r="AV19" s="179"/>
      <c r="AW19" s="179"/>
      <c r="AX19" s="179"/>
      <c r="AY19" s="179"/>
      <c r="AZ19" s="179"/>
      <c r="BA19" s="179"/>
      <c r="BB19" s="179"/>
    </row>
    <row r="20" spans="1:54" ht="21.75" customHeight="1">
      <c r="A20" s="160" t="e">
        <f>#REF!&amp;"-PA"&amp;Listes!A16</f>
        <v>#REF!</v>
      </c>
      <c r="B20" s="79" t="e">
        <f t="shared" si="0"/>
        <v>#REF!</v>
      </c>
      <c r="C20" s="80" t="str">
        <f>IF(ISERROR(HLOOKUP(A20,#REF!,21,FALSE)),"-",(IF(HLOOKUP(A20,#REF!,21,FALSE)=0,"-",HLOOKUP(A20,#REF!,21,FALSE))))</f>
        <v>-</v>
      </c>
      <c r="D20" s="79" t="str">
        <f>IF(ISERROR(HLOOKUP(A20,#REF!,20,FALSE)),"-",HLOOKUP(A20,#REF!,20,FALSE))</f>
        <v>-</v>
      </c>
      <c r="E20" s="80" t="str">
        <f>IF(ISERROR(HLOOKUP(A20,#REF!,3,FALSE)),"-",HLOOKUP(A20,#REF!,3,FALSE))</f>
        <v>-</v>
      </c>
      <c r="F20" s="135" t="str">
        <f>IF(ISERROR(HLOOKUP(A20,#REF!,2,FALSE)),"-",HLOOKUP(A20,#REF!,2,FALSE))</f>
        <v>-</v>
      </c>
      <c r="G20" s="129"/>
      <c r="H20" s="128"/>
      <c r="I20" s="120"/>
      <c r="J20" s="125"/>
      <c r="K20" s="122"/>
      <c r="L20" s="122"/>
      <c r="M20" s="123"/>
      <c r="N20" s="123"/>
      <c r="O20" s="124"/>
      <c r="P20" s="123"/>
      <c r="Q20" s="130"/>
      <c r="R20" s="126"/>
      <c r="S20" s="123"/>
      <c r="U20" s="139" t="e">
        <f>IF(SUMPRODUCT((#REF!='Plan d''actions détaillé'!U$5)*(#REF!='Plan d''actions détaillé'!$D20)*(#REF!="X"))=0,"",IF(SUMPRODUCT((#REF!='Plan d''actions détaillé'!U$5)*(#REF!='Plan d''actions détaillé'!$D20)*(#REF!="X"))=1,"X","erreur"))</f>
        <v>#REF!</v>
      </c>
      <c r="V20" s="139" t="e">
        <f>IF(SUMPRODUCT((#REF!='Plan d''actions détaillé'!V$5)*(#REF!='Plan d''actions détaillé'!$D20)*(#REF!="X"))=0,"",IF(SUMPRODUCT((#REF!='Plan d''actions détaillé'!V$5)*(#REF!='Plan d''actions détaillé'!$D20)*(#REF!="X"))=1,"X","erreur"))</f>
        <v>#REF!</v>
      </c>
      <c r="W20" s="139" t="e">
        <f>IF(SUMPRODUCT((#REF!='Plan d''actions détaillé'!W$5)*(#REF!='Plan d''actions détaillé'!$D20)*(#REF!="X"))=0,"",IF(SUMPRODUCT((#REF!='Plan d''actions détaillé'!W$5)*(#REF!='Plan d''actions détaillé'!$D20)*(#REF!="X"))=1,"X","erreur"))</f>
        <v>#REF!</v>
      </c>
      <c r="X20" s="139" t="e">
        <f>IF(SUMPRODUCT((#REF!='Plan d''actions détaillé'!X$5)*(#REF!='Plan d''actions détaillé'!$D20)*(#REF!="X"))=0,"",IF(SUMPRODUCT((#REF!='Plan d''actions détaillé'!X$5)*(#REF!='Plan d''actions détaillé'!$D20)*(#REF!="X"))=1,"X","erreur"))</f>
        <v>#REF!</v>
      </c>
      <c r="Y20" s="139" t="e">
        <f>IF(SUMPRODUCT((#REF!='Plan d''actions détaillé'!Y$5)*(#REF!='Plan d''actions détaillé'!$D20)*(#REF!="X"))=0,"",IF(SUMPRODUCT((#REF!='Plan d''actions détaillé'!Y$5)*(#REF!='Plan d''actions détaillé'!$D20)*(#REF!="X"))=1,"X","erreur"))</f>
        <v>#REF!</v>
      </c>
      <c r="Z20" s="139" t="e">
        <f>IF(SUMPRODUCT((#REF!='Plan d''actions détaillé'!Z$5)*(#REF!='Plan d''actions détaillé'!$D20)*(#REF!="X"))=0,"",IF(SUMPRODUCT((#REF!='Plan d''actions détaillé'!Z$5)*(#REF!='Plan d''actions détaillé'!$D20)*(#REF!="X"))=1,"X","erreur"))</f>
        <v>#REF!</v>
      </c>
      <c r="AA20" s="139" t="e">
        <f>IF(SUMPRODUCT((#REF!='Plan d''actions détaillé'!AA$5)*(#REF!='Plan d''actions détaillé'!$D20)*(#REF!="X"))=0,"",IF(SUMPRODUCT((#REF!='Plan d''actions détaillé'!AA$5)*(#REF!='Plan d''actions détaillé'!$D20)*(#REF!="X"))=1,"X","erreur"))</f>
        <v>#REF!</v>
      </c>
      <c r="AB20" s="139" t="e">
        <f>IF(SUMPRODUCT((#REF!='Plan d''actions détaillé'!AB$5)*(#REF!='Plan d''actions détaillé'!$D20)*(#REF!="X"))=0,"",IF(SUMPRODUCT((#REF!='Plan d''actions détaillé'!AB$5)*(#REF!='Plan d''actions détaillé'!$D20)*(#REF!="X"))=1,"X","erreur"))</f>
        <v>#REF!</v>
      </c>
      <c r="AC20" s="139" t="e">
        <f>IF(SUMPRODUCT((#REF!='Plan d''actions détaillé'!AC$5)*(#REF!='Plan d''actions détaillé'!$D20)*(#REF!="X"))=0,"",IF(SUMPRODUCT((#REF!='Plan d''actions détaillé'!AC$5)*(#REF!='Plan d''actions détaillé'!$D20)*(#REF!="X"))=1,"X","erreur"))</f>
        <v>#REF!</v>
      </c>
      <c r="AD20" s="139" t="e">
        <f>IF(SUMPRODUCT((#REF!='Plan d''actions détaillé'!AD$5)*(#REF!='Plan d''actions détaillé'!$D20)*(#REF!="X"))=0,"",IF(SUMPRODUCT((#REF!='Plan d''actions détaillé'!AD$5)*(#REF!='Plan d''actions détaillé'!$D20)*(#REF!="X"))=1,"X","erreur"))</f>
        <v>#REF!</v>
      </c>
      <c r="AE20" s="139" t="e">
        <f>IF(SUMPRODUCT((#REF!='Plan d''actions détaillé'!AE$5)*(#REF!='Plan d''actions détaillé'!$D20)*(#REF!="X"))=0,"",IF(SUMPRODUCT((#REF!='Plan d''actions détaillé'!AE$5)*(#REF!='Plan d''actions détaillé'!$D20)*(#REF!="X"))=1,"X","erreur"))</f>
        <v>#REF!</v>
      </c>
      <c r="AF20" s="139" t="e">
        <f>IF(SUMPRODUCT((#REF!='Plan d''actions détaillé'!AF$5)*(#REF!='Plan d''actions détaillé'!$D20)*(#REF!="X"))=0,"",IF(SUMPRODUCT((#REF!='Plan d''actions détaillé'!AF$5)*(#REF!='Plan d''actions détaillé'!$D20)*(#REF!="X"))=1,"X","erreur"))</f>
        <v>#REF!</v>
      </c>
      <c r="AG20" s="139" t="e">
        <f>IF(SUMPRODUCT((#REF!='Plan d''actions détaillé'!AG$5)*(#REF!='Plan d''actions détaillé'!$D20)*(#REF!="X"))=0,"",IF(SUMPRODUCT((#REF!='Plan d''actions détaillé'!AG$5)*(#REF!='Plan d''actions détaillé'!$D20)*(#REF!="X"))=1,"X","erreur"))</f>
        <v>#REF!</v>
      </c>
      <c r="AH20" s="139" t="e">
        <f>IF(SUMPRODUCT((#REF!='Plan d''actions détaillé'!AH$5)*(#REF!='Plan d''actions détaillé'!$D20)*(#REF!="X"))=0,"",IF(SUMPRODUCT((#REF!='Plan d''actions détaillé'!AH$5)*(#REF!='Plan d''actions détaillé'!$D20)*(#REF!="X"))=1,"X","erreur"))</f>
        <v>#REF!</v>
      </c>
      <c r="AI20" s="139" t="e">
        <f>IF(SUMPRODUCT((#REF!='Plan d''actions détaillé'!AI$5)*(#REF!='Plan d''actions détaillé'!$D20)*(#REF!="X"))=0,"",IF(SUMPRODUCT((#REF!='Plan d''actions détaillé'!AI$5)*(#REF!='Plan d''actions détaillé'!$D20)*(#REF!="X"))=1,"X","erreur"))</f>
        <v>#REF!</v>
      </c>
      <c r="AJ20" s="139" t="e">
        <f>IF(SUMPRODUCT((#REF!='Plan d''actions détaillé'!AJ$5)*(#REF!='Plan d''actions détaillé'!$D20)*(#REF!="X"))=0,"",IF(SUMPRODUCT((#REF!='Plan d''actions détaillé'!AJ$5)*(#REF!='Plan d''actions détaillé'!$D20)*(#REF!="X"))=1,"X","erreur"))</f>
        <v>#REF!</v>
      </c>
      <c r="AK20" s="139" t="e">
        <f>IF(SUMPRODUCT((#REF!='Plan d''actions détaillé'!AK$5)*(#REF!='Plan d''actions détaillé'!$D20)*(#REF!="X"))=0,"",IF(SUMPRODUCT((#REF!='Plan d''actions détaillé'!AK$5)*(#REF!='Plan d''actions détaillé'!$D20)*(#REF!="X"))=1,"X","erreur"))</f>
        <v>#REF!</v>
      </c>
      <c r="AL20" s="139" t="e">
        <f>IF(SUMPRODUCT((#REF!='Plan d''actions détaillé'!AL$5)*(#REF!='Plan d''actions détaillé'!$D20)*(#REF!="X"))=0,"",IF(SUMPRODUCT((#REF!='Plan d''actions détaillé'!AL$5)*(#REF!='Plan d''actions détaillé'!$D20)*(#REF!="X"))=1,"X","erreur"))</f>
        <v>#REF!</v>
      </c>
      <c r="AV20" s="179"/>
      <c r="AW20" s="179"/>
      <c r="AX20" s="179"/>
      <c r="AY20" s="179"/>
      <c r="AZ20" s="179"/>
      <c r="BA20" s="179"/>
      <c r="BB20" s="179"/>
    </row>
    <row r="21" spans="1:54" ht="21.75" customHeight="1">
      <c r="A21" s="160" t="e">
        <f>#REF!&amp;"-PA"&amp;Listes!A17</f>
        <v>#REF!</v>
      </c>
      <c r="B21" s="79" t="e">
        <f t="shared" si="0"/>
        <v>#REF!</v>
      </c>
      <c r="C21" s="80" t="str">
        <f>IF(ISERROR(HLOOKUP(A21,#REF!,21,FALSE)),"-",(IF(HLOOKUP(A21,#REF!,21,FALSE)=0,"-",HLOOKUP(A21,#REF!,21,FALSE))))</f>
        <v>-</v>
      </c>
      <c r="D21" s="79" t="str">
        <f>IF(ISERROR(HLOOKUP(A21,#REF!,20,FALSE)),"-",HLOOKUP(A21,#REF!,20,FALSE))</f>
        <v>-</v>
      </c>
      <c r="E21" s="80" t="str">
        <f>IF(ISERROR(HLOOKUP(A21,#REF!,3,FALSE)),"-",HLOOKUP(A21,#REF!,3,FALSE))</f>
        <v>-</v>
      </c>
      <c r="F21" s="135" t="str">
        <f>IF(ISERROR(HLOOKUP(A21,#REF!,2,FALSE)),"-",HLOOKUP(A21,#REF!,2,FALSE))</f>
        <v>-</v>
      </c>
      <c r="G21" s="129"/>
      <c r="H21" s="128"/>
      <c r="I21" s="120"/>
      <c r="J21" s="125"/>
      <c r="K21" s="122"/>
      <c r="L21" s="122"/>
      <c r="M21" s="123"/>
      <c r="N21" s="123"/>
      <c r="O21" s="124"/>
      <c r="P21" s="123"/>
      <c r="Q21" s="130"/>
      <c r="R21" s="126"/>
      <c r="S21" s="123"/>
      <c r="U21" s="139" t="e">
        <f>IF(SUMPRODUCT((#REF!='Plan d''actions détaillé'!U$5)*(#REF!='Plan d''actions détaillé'!$D21)*(#REF!="X"))=0,"",IF(SUMPRODUCT((#REF!='Plan d''actions détaillé'!U$5)*(#REF!='Plan d''actions détaillé'!$D21)*(#REF!="X"))=1,"X","erreur"))</f>
        <v>#REF!</v>
      </c>
      <c r="V21" s="139" t="e">
        <f>IF(SUMPRODUCT((#REF!='Plan d''actions détaillé'!V$5)*(#REF!='Plan d''actions détaillé'!$D21)*(#REF!="X"))=0,"",IF(SUMPRODUCT((#REF!='Plan d''actions détaillé'!V$5)*(#REF!='Plan d''actions détaillé'!$D21)*(#REF!="X"))=1,"X","erreur"))</f>
        <v>#REF!</v>
      </c>
      <c r="W21" s="139" t="e">
        <f>IF(SUMPRODUCT((#REF!='Plan d''actions détaillé'!W$5)*(#REF!='Plan d''actions détaillé'!$D21)*(#REF!="X"))=0,"",IF(SUMPRODUCT((#REF!='Plan d''actions détaillé'!W$5)*(#REF!='Plan d''actions détaillé'!$D21)*(#REF!="X"))=1,"X","erreur"))</f>
        <v>#REF!</v>
      </c>
      <c r="X21" s="139" t="e">
        <f>IF(SUMPRODUCT((#REF!='Plan d''actions détaillé'!X$5)*(#REF!='Plan d''actions détaillé'!$D21)*(#REF!="X"))=0,"",IF(SUMPRODUCT((#REF!='Plan d''actions détaillé'!X$5)*(#REF!='Plan d''actions détaillé'!$D21)*(#REF!="X"))=1,"X","erreur"))</f>
        <v>#REF!</v>
      </c>
      <c r="Y21" s="139" t="e">
        <f>IF(SUMPRODUCT((#REF!='Plan d''actions détaillé'!Y$5)*(#REF!='Plan d''actions détaillé'!$D21)*(#REF!="X"))=0,"",IF(SUMPRODUCT((#REF!='Plan d''actions détaillé'!Y$5)*(#REF!='Plan d''actions détaillé'!$D21)*(#REF!="X"))=1,"X","erreur"))</f>
        <v>#REF!</v>
      </c>
      <c r="Z21" s="139" t="e">
        <f>IF(SUMPRODUCT((#REF!='Plan d''actions détaillé'!Z$5)*(#REF!='Plan d''actions détaillé'!$D21)*(#REF!="X"))=0,"",IF(SUMPRODUCT((#REF!='Plan d''actions détaillé'!Z$5)*(#REF!='Plan d''actions détaillé'!$D21)*(#REF!="X"))=1,"X","erreur"))</f>
        <v>#REF!</v>
      </c>
      <c r="AA21" s="139" t="e">
        <f>IF(SUMPRODUCT((#REF!='Plan d''actions détaillé'!AA$5)*(#REF!='Plan d''actions détaillé'!$D21)*(#REF!="X"))=0,"",IF(SUMPRODUCT((#REF!='Plan d''actions détaillé'!AA$5)*(#REF!='Plan d''actions détaillé'!$D21)*(#REF!="X"))=1,"X","erreur"))</f>
        <v>#REF!</v>
      </c>
      <c r="AB21" s="139" t="e">
        <f>IF(SUMPRODUCT((#REF!='Plan d''actions détaillé'!AB$5)*(#REF!='Plan d''actions détaillé'!$D21)*(#REF!="X"))=0,"",IF(SUMPRODUCT((#REF!='Plan d''actions détaillé'!AB$5)*(#REF!='Plan d''actions détaillé'!$D21)*(#REF!="X"))=1,"X","erreur"))</f>
        <v>#REF!</v>
      </c>
      <c r="AC21" s="139" t="e">
        <f>IF(SUMPRODUCT((#REF!='Plan d''actions détaillé'!AC$5)*(#REF!='Plan d''actions détaillé'!$D21)*(#REF!="X"))=0,"",IF(SUMPRODUCT((#REF!='Plan d''actions détaillé'!AC$5)*(#REF!='Plan d''actions détaillé'!$D21)*(#REF!="X"))=1,"X","erreur"))</f>
        <v>#REF!</v>
      </c>
      <c r="AD21" s="139" t="e">
        <f>IF(SUMPRODUCT((#REF!='Plan d''actions détaillé'!AD$5)*(#REF!='Plan d''actions détaillé'!$D21)*(#REF!="X"))=0,"",IF(SUMPRODUCT((#REF!='Plan d''actions détaillé'!AD$5)*(#REF!='Plan d''actions détaillé'!$D21)*(#REF!="X"))=1,"X","erreur"))</f>
        <v>#REF!</v>
      </c>
      <c r="AE21" s="139" t="e">
        <f>IF(SUMPRODUCT((#REF!='Plan d''actions détaillé'!AE$5)*(#REF!='Plan d''actions détaillé'!$D21)*(#REF!="X"))=0,"",IF(SUMPRODUCT((#REF!='Plan d''actions détaillé'!AE$5)*(#REF!='Plan d''actions détaillé'!$D21)*(#REF!="X"))=1,"X","erreur"))</f>
        <v>#REF!</v>
      </c>
      <c r="AF21" s="139" t="e">
        <f>IF(SUMPRODUCT((#REF!='Plan d''actions détaillé'!AF$5)*(#REF!='Plan d''actions détaillé'!$D21)*(#REF!="X"))=0,"",IF(SUMPRODUCT((#REF!='Plan d''actions détaillé'!AF$5)*(#REF!='Plan d''actions détaillé'!$D21)*(#REF!="X"))=1,"X","erreur"))</f>
        <v>#REF!</v>
      </c>
      <c r="AG21" s="139" t="e">
        <f>IF(SUMPRODUCT((#REF!='Plan d''actions détaillé'!AG$5)*(#REF!='Plan d''actions détaillé'!$D21)*(#REF!="X"))=0,"",IF(SUMPRODUCT((#REF!='Plan d''actions détaillé'!AG$5)*(#REF!='Plan d''actions détaillé'!$D21)*(#REF!="X"))=1,"X","erreur"))</f>
        <v>#REF!</v>
      </c>
      <c r="AH21" s="139" t="e">
        <f>IF(SUMPRODUCT((#REF!='Plan d''actions détaillé'!AH$5)*(#REF!='Plan d''actions détaillé'!$D21)*(#REF!="X"))=0,"",IF(SUMPRODUCT((#REF!='Plan d''actions détaillé'!AH$5)*(#REF!='Plan d''actions détaillé'!$D21)*(#REF!="X"))=1,"X","erreur"))</f>
        <v>#REF!</v>
      </c>
      <c r="AI21" s="139" t="e">
        <f>IF(SUMPRODUCT((#REF!='Plan d''actions détaillé'!AI$5)*(#REF!='Plan d''actions détaillé'!$D21)*(#REF!="X"))=0,"",IF(SUMPRODUCT((#REF!='Plan d''actions détaillé'!AI$5)*(#REF!='Plan d''actions détaillé'!$D21)*(#REF!="X"))=1,"X","erreur"))</f>
        <v>#REF!</v>
      </c>
      <c r="AJ21" s="139" t="e">
        <f>IF(SUMPRODUCT((#REF!='Plan d''actions détaillé'!AJ$5)*(#REF!='Plan d''actions détaillé'!$D21)*(#REF!="X"))=0,"",IF(SUMPRODUCT((#REF!='Plan d''actions détaillé'!AJ$5)*(#REF!='Plan d''actions détaillé'!$D21)*(#REF!="X"))=1,"X","erreur"))</f>
        <v>#REF!</v>
      </c>
      <c r="AK21" s="139" t="e">
        <f>IF(SUMPRODUCT((#REF!='Plan d''actions détaillé'!AK$5)*(#REF!='Plan d''actions détaillé'!$D21)*(#REF!="X"))=0,"",IF(SUMPRODUCT((#REF!='Plan d''actions détaillé'!AK$5)*(#REF!='Plan d''actions détaillé'!$D21)*(#REF!="X"))=1,"X","erreur"))</f>
        <v>#REF!</v>
      </c>
      <c r="AL21" s="139" t="e">
        <f>IF(SUMPRODUCT((#REF!='Plan d''actions détaillé'!AL$5)*(#REF!='Plan d''actions détaillé'!$D21)*(#REF!="X"))=0,"",IF(SUMPRODUCT((#REF!='Plan d''actions détaillé'!AL$5)*(#REF!='Plan d''actions détaillé'!$D21)*(#REF!="X"))=1,"X","erreur"))</f>
        <v>#REF!</v>
      </c>
      <c r="AV21" s="179"/>
      <c r="AW21" s="179"/>
      <c r="AX21" s="179"/>
      <c r="AY21" s="179"/>
      <c r="AZ21" s="179"/>
      <c r="BA21" s="179"/>
      <c r="BB21" s="179"/>
    </row>
    <row r="22" spans="1:54" ht="21.75" customHeight="1">
      <c r="A22" s="160" t="e">
        <f>#REF!&amp;"-PA"&amp;Listes!A18</f>
        <v>#REF!</v>
      </c>
      <c r="B22" s="79" t="e">
        <f t="shared" si="0"/>
        <v>#REF!</v>
      </c>
      <c r="C22" s="80" t="str">
        <f>IF(ISERROR(HLOOKUP(A22,#REF!,21,FALSE)),"-",(IF(HLOOKUP(A22,#REF!,21,FALSE)=0,"-",HLOOKUP(A22,#REF!,21,FALSE))))</f>
        <v>-</v>
      </c>
      <c r="D22" s="79" t="str">
        <f>IF(ISERROR(HLOOKUP(A22,#REF!,20,FALSE)),"-",HLOOKUP(A22,#REF!,20,FALSE))</f>
        <v>-</v>
      </c>
      <c r="E22" s="80" t="str">
        <f>IF(ISERROR(HLOOKUP(A22,#REF!,3,FALSE)),"-",HLOOKUP(A22,#REF!,3,FALSE))</f>
        <v>-</v>
      </c>
      <c r="F22" s="135" t="str">
        <f>IF(ISERROR(HLOOKUP(A22,#REF!,2,FALSE)),"-",HLOOKUP(A22,#REF!,2,FALSE))</f>
        <v>-</v>
      </c>
      <c r="G22" s="129"/>
      <c r="H22" s="128"/>
      <c r="I22" s="120"/>
      <c r="J22" s="125"/>
      <c r="K22" s="122"/>
      <c r="L22" s="122"/>
      <c r="M22" s="123"/>
      <c r="N22" s="123"/>
      <c r="O22" s="124"/>
      <c r="P22" s="123"/>
      <c r="Q22" s="130"/>
      <c r="R22" s="126"/>
      <c r="S22" s="123"/>
      <c r="U22" s="139" t="e">
        <f>IF(SUMPRODUCT((#REF!='Plan d''actions détaillé'!U$5)*(#REF!='Plan d''actions détaillé'!$D22)*(#REF!="X"))=0,"",IF(SUMPRODUCT((#REF!='Plan d''actions détaillé'!U$5)*(#REF!='Plan d''actions détaillé'!$D22)*(#REF!="X"))=1,"X","erreur"))</f>
        <v>#REF!</v>
      </c>
      <c r="V22" s="139" t="e">
        <f>IF(SUMPRODUCT((#REF!='Plan d''actions détaillé'!V$5)*(#REF!='Plan d''actions détaillé'!$D22)*(#REF!="X"))=0,"",IF(SUMPRODUCT((#REF!='Plan d''actions détaillé'!V$5)*(#REF!='Plan d''actions détaillé'!$D22)*(#REF!="X"))=1,"X","erreur"))</f>
        <v>#REF!</v>
      </c>
      <c r="W22" s="139" t="e">
        <f>IF(SUMPRODUCT((#REF!='Plan d''actions détaillé'!W$5)*(#REF!='Plan d''actions détaillé'!$D22)*(#REF!="X"))=0,"",IF(SUMPRODUCT((#REF!='Plan d''actions détaillé'!W$5)*(#REF!='Plan d''actions détaillé'!$D22)*(#REF!="X"))=1,"X","erreur"))</f>
        <v>#REF!</v>
      </c>
      <c r="X22" s="139" t="e">
        <f>IF(SUMPRODUCT((#REF!='Plan d''actions détaillé'!X$5)*(#REF!='Plan d''actions détaillé'!$D22)*(#REF!="X"))=0,"",IF(SUMPRODUCT((#REF!='Plan d''actions détaillé'!X$5)*(#REF!='Plan d''actions détaillé'!$D22)*(#REF!="X"))=1,"X","erreur"))</f>
        <v>#REF!</v>
      </c>
      <c r="Y22" s="139" t="e">
        <f>IF(SUMPRODUCT((#REF!='Plan d''actions détaillé'!Y$5)*(#REF!='Plan d''actions détaillé'!$D22)*(#REF!="X"))=0,"",IF(SUMPRODUCT((#REF!='Plan d''actions détaillé'!Y$5)*(#REF!='Plan d''actions détaillé'!$D22)*(#REF!="X"))=1,"X","erreur"))</f>
        <v>#REF!</v>
      </c>
      <c r="Z22" s="139" t="e">
        <f>IF(SUMPRODUCT((#REF!='Plan d''actions détaillé'!Z$5)*(#REF!='Plan d''actions détaillé'!$D22)*(#REF!="X"))=0,"",IF(SUMPRODUCT((#REF!='Plan d''actions détaillé'!Z$5)*(#REF!='Plan d''actions détaillé'!$D22)*(#REF!="X"))=1,"X","erreur"))</f>
        <v>#REF!</v>
      </c>
      <c r="AA22" s="139" t="e">
        <f>IF(SUMPRODUCT((#REF!='Plan d''actions détaillé'!AA$5)*(#REF!='Plan d''actions détaillé'!$D22)*(#REF!="X"))=0,"",IF(SUMPRODUCT((#REF!='Plan d''actions détaillé'!AA$5)*(#REF!='Plan d''actions détaillé'!$D22)*(#REF!="X"))=1,"X","erreur"))</f>
        <v>#REF!</v>
      </c>
      <c r="AB22" s="139" t="e">
        <f>IF(SUMPRODUCT((#REF!='Plan d''actions détaillé'!AB$5)*(#REF!='Plan d''actions détaillé'!$D22)*(#REF!="X"))=0,"",IF(SUMPRODUCT((#REF!='Plan d''actions détaillé'!AB$5)*(#REF!='Plan d''actions détaillé'!$D22)*(#REF!="X"))=1,"X","erreur"))</f>
        <v>#REF!</v>
      </c>
      <c r="AC22" s="139" t="e">
        <f>IF(SUMPRODUCT((#REF!='Plan d''actions détaillé'!AC$5)*(#REF!='Plan d''actions détaillé'!$D22)*(#REF!="X"))=0,"",IF(SUMPRODUCT((#REF!='Plan d''actions détaillé'!AC$5)*(#REF!='Plan d''actions détaillé'!$D22)*(#REF!="X"))=1,"X","erreur"))</f>
        <v>#REF!</v>
      </c>
      <c r="AD22" s="139" t="e">
        <f>IF(SUMPRODUCT((#REF!='Plan d''actions détaillé'!AD$5)*(#REF!='Plan d''actions détaillé'!$D22)*(#REF!="X"))=0,"",IF(SUMPRODUCT((#REF!='Plan d''actions détaillé'!AD$5)*(#REF!='Plan d''actions détaillé'!$D22)*(#REF!="X"))=1,"X","erreur"))</f>
        <v>#REF!</v>
      </c>
      <c r="AE22" s="139" t="e">
        <f>IF(SUMPRODUCT((#REF!='Plan d''actions détaillé'!AE$5)*(#REF!='Plan d''actions détaillé'!$D22)*(#REF!="X"))=0,"",IF(SUMPRODUCT((#REF!='Plan d''actions détaillé'!AE$5)*(#REF!='Plan d''actions détaillé'!$D22)*(#REF!="X"))=1,"X","erreur"))</f>
        <v>#REF!</v>
      </c>
      <c r="AF22" s="139" t="e">
        <f>IF(SUMPRODUCT((#REF!='Plan d''actions détaillé'!AF$5)*(#REF!='Plan d''actions détaillé'!$D22)*(#REF!="X"))=0,"",IF(SUMPRODUCT((#REF!='Plan d''actions détaillé'!AF$5)*(#REF!='Plan d''actions détaillé'!$D22)*(#REF!="X"))=1,"X","erreur"))</f>
        <v>#REF!</v>
      </c>
      <c r="AG22" s="139" t="e">
        <f>IF(SUMPRODUCT((#REF!='Plan d''actions détaillé'!AG$5)*(#REF!='Plan d''actions détaillé'!$D22)*(#REF!="X"))=0,"",IF(SUMPRODUCT((#REF!='Plan d''actions détaillé'!AG$5)*(#REF!='Plan d''actions détaillé'!$D22)*(#REF!="X"))=1,"X","erreur"))</f>
        <v>#REF!</v>
      </c>
      <c r="AH22" s="139" t="e">
        <f>IF(SUMPRODUCT((#REF!='Plan d''actions détaillé'!AH$5)*(#REF!='Plan d''actions détaillé'!$D22)*(#REF!="X"))=0,"",IF(SUMPRODUCT((#REF!='Plan d''actions détaillé'!AH$5)*(#REF!='Plan d''actions détaillé'!$D22)*(#REF!="X"))=1,"X","erreur"))</f>
        <v>#REF!</v>
      </c>
      <c r="AI22" s="139" t="e">
        <f>IF(SUMPRODUCT((#REF!='Plan d''actions détaillé'!AI$5)*(#REF!='Plan d''actions détaillé'!$D22)*(#REF!="X"))=0,"",IF(SUMPRODUCT((#REF!='Plan d''actions détaillé'!AI$5)*(#REF!='Plan d''actions détaillé'!$D22)*(#REF!="X"))=1,"X","erreur"))</f>
        <v>#REF!</v>
      </c>
      <c r="AJ22" s="139" t="e">
        <f>IF(SUMPRODUCT((#REF!='Plan d''actions détaillé'!AJ$5)*(#REF!='Plan d''actions détaillé'!$D22)*(#REF!="X"))=0,"",IF(SUMPRODUCT((#REF!='Plan d''actions détaillé'!AJ$5)*(#REF!='Plan d''actions détaillé'!$D22)*(#REF!="X"))=1,"X","erreur"))</f>
        <v>#REF!</v>
      </c>
      <c r="AK22" s="139" t="e">
        <f>IF(SUMPRODUCT((#REF!='Plan d''actions détaillé'!AK$5)*(#REF!='Plan d''actions détaillé'!$D22)*(#REF!="X"))=0,"",IF(SUMPRODUCT((#REF!='Plan d''actions détaillé'!AK$5)*(#REF!='Plan d''actions détaillé'!$D22)*(#REF!="X"))=1,"X","erreur"))</f>
        <v>#REF!</v>
      </c>
      <c r="AL22" s="139" t="e">
        <f>IF(SUMPRODUCT((#REF!='Plan d''actions détaillé'!AL$5)*(#REF!='Plan d''actions détaillé'!$D22)*(#REF!="X"))=0,"",IF(SUMPRODUCT((#REF!='Plan d''actions détaillé'!AL$5)*(#REF!='Plan d''actions détaillé'!$D22)*(#REF!="X"))=1,"X","erreur"))</f>
        <v>#REF!</v>
      </c>
      <c r="AV22" s="179"/>
      <c r="AW22" s="179"/>
      <c r="AX22" s="179"/>
      <c r="AY22" s="179"/>
      <c r="AZ22" s="179"/>
      <c r="BA22" s="179"/>
      <c r="BB22" s="179"/>
    </row>
    <row r="23" spans="1:54" ht="21.75" customHeight="1">
      <c r="A23" s="160" t="e">
        <f>#REF!&amp;"-PA"&amp;Listes!A19</f>
        <v>#REF!</v>
      </c>
      <c r="B23" s="79" t="e">
        <f t="shared" si="0"/>
        <v>#REF!</v>
      </c>
      <c r="C23" s="80" t="str">
        <f>IF(ISERROR(HLOOKUP(A23,#REF!,21,FALSE)),"-",(IF(HLOOKUP(A23,#REF!,21,FALSE)=0,"-",HLOOKUP(A23,#REF!,21,FALSE))))</f>
        <v>-</v>
      </c>
      <c r="D23" s="79" t="str">
        <f>IF(ISERROR(HLOOKUP(A23,#REF!,20,FALSE)),"-",HLOOKUP(A23,#REF!,20,FALSE))</f>
        <v>-</v>
      </c>
      <c r="E23" s="80" t="str">
        <f>IF(ISERROR(HLOOKUP(A23,#REF!,3,FALSE)),"-",HLOOKUP(A23,#REF!,3,FALSE))</f>
        <v>-</v>
      </c>
      <c r="F23" s="135" t="str">
        <f>IF(ISERROR(HLOOKUP(A23,#REF!,2,FALSE)),"-",HLOOKUP(A23,#REF!,2,FALSE))</f>
        <v>-</v>
      </c>
      <c r="G23" s="129"/>
      <c r="H23" s="128"/>
      <c r="I23" s="120"/>
      <c r="J23" s="125"/>
      <c r="K23" s="122"/>
      <c r="L23" s="122"/>
      <c r="M23" s="123"/>
      <c r="N23" s="123"/>
      <c r="O23" s="124"/>
      <c r="P23" s="123"/>
      <c r="Q23" s="130"/>
      <c r="R23" s="126"/>
      <c r="S23" s="123"/>
      <c r="U23" s="139" t="e">
        <f>IF(SUMPRODUCT((#REF!='Plan d''actions détaillé'!U$5)*(#REF!='Plan d''actions détaillé'!$D23)*(#REF!="X"))=0,"",IF(SUMPRODUCT((#REF!='Plan d''actions détaillé'!U$5)*(#REF!='Plan d''actions détaillé'!$D23)*(#REF!="X"))=1,"X","erreur"))</f>
        <v>#REF!</v>
      </c>
      <c r="V23" s="139" t="e">
        <f>IF(SUMPRODUCT((#REF!='Plan d''actions détaillé'!V$5)*(#REF!='Plan d''actions détaillé'!$D23)*(#REF!="X"))=0,"",IF(SUMPRODUCT((#REF!='Plan d''actions détaillé'!V$5)*(#REF!='Plan d''actions détaillé'!$D23)*(#REF!="X"))=1,"X","erreur"))</f>
        <v>#REF!</v>
      </c>
      <c r="W23" s="139" t="e">
        <f>IF(SUMPRODUCT((#REF!='Plan d''actions détaillé'!W$5)*(#REF!='Plan d''actions détaillé'!$D23)*(#REF!="X"))=0,"",IF(SUMPRODUCT((#REF!='Plan d''actions détaillé'!W$5)*(#REF!='Plan d''actions détaillé'!$D23)*(#REF!="X"))=1,"X","erreur"))</f>
        <v>#REF!</v>
      </c>
      <c r="X23" s="139" t="e">
        <f>IF(SUMPRODUCT((#REF!='Plan d''actions détaillé'!X$5)*(#REF!='Plan d''actions détaillé'!$D23)*(#REF!="X"))=0,"",IF(SUMPRODUCT((#REF!='Plan d''actions détaillé'!X$5)*(#REF!='Plan d''actions détaillé'!$D23)*(#REF!="X"))=1,"X","erreur"))</f>
        <v>#REF!</v>
      </c>
      <c r="Y23" s="139" t="e">
        <f>IF(SUMPRODUCT((#REF!='Plan d''actions détaillé'!Y$5)*(#REF!='Plan d''actions détaillé'!$D23)*(#REF!="X"))=0,"",IF(SUMPRODUCT((#REF!='Plan d''actions détaillé'!Y$5)*(#REF!='Plan d''actions détaillé'!$D23)*(#REF!="X"))=1,"X","erreur"))</f>
        <v>#REF!</v>
      </c>
      <c r="Z23" s="139" t="e">
        <f>IF(SUMPRODUCT((#REF!='Plan d''actions détaillé'!Z$5)*(#REF!='Plan d''actions détaillé'!$D23)*(#REF!="X"))=0,"",IF(SUMPRODUCT((#REF!='Plan d''actions détaillé'!Z$5)*(#REF!='Plan d''actions détaillé'!$D23)*(#REF!="X"))=1,"X","erreur"))</f>
        <v>#REF!</v>
      </c>
      <c r="AA23" s="139" t="e">
        <f>IF(SUMPRODUCT((#REF!='Plan d''actions détaillé'!AA$5)*(#REF!='Plan d''actions détaillé'!$D23)*(#REF!="X"))=0,"",IF(SUMPRODUCT((#REF!='Plan d''actions détaillé'!AA$5)*(#REF!='Plan d''actions détaillé'!$D23)*(#REF!="X"))=1,"X","erreur"))</f>
        <v>#REF!</v>
      </c>
      <c r="AB23" s="139" t="e">
        <f>IF(SUMPRODUCT((#REF!='Plan d''actions détaillé'!AB$5)*(#REF!='Plan d''actions détaillé'!$D23)*(#REF!="X"))=0,"",IF(SUMPRODUCT((#REF!='Plan d''actions détaillé'!AB$5)*(#REF!='Plan d''actions détaillé'!$D23)*(#REF!="X"))=1,"X","erreur"))</f>
        <v>#REF!</v>
      </c>
      <c r="AC23" s="139" t="e">
        <f>IF(SUMPRODUCT((#REF!='Plan d''actions détaillé'!AC$5)*(#REF!='Plan d''actions détaillé'!$D23)*(#REF!="X"))=0,"",IF(SUMPRODUCT((#REF!='Plan d''actions détaillé'!AC$5)*(#REF!='Plan d''actions détaillé'!$D23)*(#REF!="X"))=1,"X","erreur"))</f>
        <v>#REF!</v>
      </c>
      <c r="AD23" s="139" t="e">
        <f>IF(SUMPRODUCT((#REF!='Plan d''actions détaillé'!AD$5)*(#REF!='Plan d''actions détaillé'!$D23)*(#REF!="X"))=0,"",IF(SUMPRODUCT((#REF!='Plan d''actions détaillé'!AD$5)*(#REF!='Plan d''actions détaillé'!$D23)*(#REF!="X"))=1,"X","erreur"))</f>
        <v>#REF!</v>
      </c>
      <c r="AE23" s="139" t="e">
        <f>IF(SUMPRODUCT((#REF!='Plan d''actions détaillé'!AE$5)*(#REF!='Plan d''actions détaillé'!$D23)*(#REF!="X"))=0,"",IF(SUMPRODUCT((#REF!='Plan d''actions détaillé'!AE$5)*(#REF!='Plan d''actions détaillé'!$D23)*(#REF!="X"))=1,"X","erreur"))</f>
        <v>#REF!</v>
      </c>
      <c r="AF23" s="139" t="e">
        <f>IF(SUMPRODUCT((#REF!='Plan d''actions détaillé'!AF$5)*(#REF!='Plan d''actions détaillé'!$D23)*(#REF!="X"))=0,"",IF(SUMPRODUCT((#REF!='Plan d''actions détaillé'!AF$5)*(#REF!='Plan d''actions détaillé'!$D23)*(#REF!="X"))=1,"X","erreur"))</f>
        <v>#REF!</v>
      </c>
      <c r="AG23" s="139" t="e">
        <f>IF(SUMPRODUCT((#REF!='Plan d''actions détaillé'!AG$5)*(#REF!='Plan d''actions détaillé'!$D23)*(#REF!="X"))=0,"",IF(SUMPRODUCT((#REF!='Plan d''actions détaillé'!AG$5)*(#REF!='Plan d''actions détaillé'!$D23)*(#REF!="X"))=1,"X","erreur"))</f>
        <v>#REF!</v>
      </c>
      <c r="AH23" s="139" t="e">
        <f>IF(SUMPRODUCT((#REF!='Plan d''actions détaillé'!AH$5)*(#REF!='Plan d''actions détaillé'!$D23)*(#REF!="X"))=0,"",IF(SUMPRODUCT((#REF!='Plan d''actions détaillé'!AH$5)*(#REF!='Plan d''actions détaillé'!$D23)*(#REF!="X"))=1,"X","erreur"))</f>
        <v>#REF!</v>
      </c>
      <c r="AI23" s="139" t="e">
        <f>IF(SUMPRODUCT((#REF!='Plan d''actions détaillé'!AI$5)*(#REF!='Plan d''actions détaillé'!$D23)*(#REF!="X"))=0,"",IF(SUMPRODUCT((#REF!='Plan d''actions détaillé'!AI$5)*(#REF!='Plan d''actions détaillé'!$D23)*(#REF!="X"))=1,"X","erreur"))</f>
        <v>#REF!</v>
      </c>
      <c r="AJ23" s="139" t="e">
        <f>IF(SUMPRODUCT((#REF!='Plan d''actions détaillé'!AJ$5)*(#REF!='Plan d''actions détaillé'!$D23)*(#REF!="X"))=0,"",IF(SUMPRODUCT((#REF!='Plan d''actions détaillé'!AJ$5)*(#REF!='Plan d''actions détaillé'!$D23)*(#REF!="X"))=1,"X","erreur"))</f>
        <v>#REF!</v>
      </c>
      <c r="AK23" s="139" t="e">
        <f>IF(SUMPRODUCT((#REF!='Plan d''actions détaillé'!AK$5)*(#REF!='Plan d''actions détaillé'!$D23)*(#REF!="X"))=0,"",IF(SUMPRODUCT((#REF!='Plan d''actions détaillé'!AK$5)*(#REF!='Plan d''actions détaillé'!$D23)*(#REF!="X"))=1,"X","erreur"))</f>
        <v>#REF!</v>
      </c>
      <c r="AL23" s="139" t="e">
        <f>IF(SUMPRODUCT((#REF!='Plan d''actions détaillé'!AL$5)*(#REF!='Plan d''actions détaillé'!$D23)*(#REF!="X"))=0,"",IF(SUMPRODUCT((#REF!='Plan d''actions détaillé'!AL$5)*(#REF!='Plan d''actions détaillé'!$D23)*(#REF!="X"))=1,"X","erreur"))</f>
        <v>#REF!</v>
      </c>
      <c r="AV23" s="179"/>
      <c r="AW23" s="179"/>
      <c r="AX23" s="179"/>
      <c r="AY23" s="179"/>
      <c r="AZ23" s="179"/>
      <c r="BA23" s="179"/>
      <c r="BB23" s="179"/>
    </row>
    <row r="24" spans="1:54" ht="21.75" customHeight="1">
      <c r="A24" s="160" t="e">
        <f>#REF!&amp;"-PA"&amp;Listes!A20</f>
        <v>#REF!</v>
      </c>
      <c r="B24" s="79" t="e">
        <f t="shared" si="0"/>
        <v>#REF!</v>
      </c>
      <c r="C24" s="80" t="str">
        <f>IF(ISERROR(HLOOKUP(A24,#REF!,21,FALSE)),"-",(IF(HLOOKUP(A24,#REF!,21,FALSE)=0,"-",HLOOKUP(A24,#REF!,21,FALSE))))</f>
        <v>-</v>
      </c>
      <c r="D24" s="79" t="str">
        <f>IF(ISERROR(HLOOKUP(A24,#REF!,20,FALSE)),"-",HLOOKUP(A24,#REF!,20,FALSE))</f>
        <v>-</v>
      </c>
      <c r="E24" s="80" t="str">
        <f>IF(ISERROR(HLOOKUP(A24,#REF!,3,FALSE)),"-",HLOOKUP(A24,#REF!,3,FALSE))</f>
        <v>-</v>
      </c>
      <c r="F24" s="135" t="str">
        <f>IF(ISERROR(HLOOKUP(A24,#REF!,2,FALSE)),"-",HLOOKUP(A24,#REF!,2,FALSE))</f>
        <v>-</v>
      </c>
      <c r="G24" s="129"/>
      <c r="H24" s="128"/>
      <c r="I24" s="120"/>
      <c r="J24" s="125"/>
      <c r="K24" s="122"/>
      <c r="L24" s="122"/>
      <c r="M24" s="123"/>
      <c r="N24" s="123"/>
      <c r="O24" s="124"/>
      <c r="P24" s="123"/>
      <c r="Q24" s="130"/>
      <c r="R24" s="126"/>
      <c r="S24" s="123"/>
      <c r="U24" s="139" t="e">
        <f>IF(SUMPRODUCT((#REF!='Plan d''actions détaillé'!U$5)*(#REF!='Plan d''actions détaillé'!$D24)*(#REF!="X"))=0,"",IF(SUMPRODUCT((#REF!='Plan d''actions détaillé'!U$5)*(#REF!='Plan d''actions détaillé'!$D24)*(#REF!="X"))=1,"X","erreur"))</f>
        <v>#REF!</v>
      </c>
      <c r="V24" s="139" t="e">
        <f>IF(SUMPRODUCT((#REF!='Plan d''actions détaillé'!V$5)*(#REF!='Plan d''actions détaillé'!$D24)*(#REF!="X"))=0,"",IF(SUMPRODUCT((#REF!='Plan d''actions détaillé'!V$5)*(#REF!='Plan d''actions détaillé'!$D24)*(#REF!="X"))=1,"X","erreur"))</f>
        <v>#REF!</v>
      </c>
      <c r="W24" s="139" t="e">
        <f>IF(SUMPRODUCT((#REF!='Plan d''actions détaillé'!W$5)*(#REF!='Plan d''actions détaillé'!$D24)*(#REF!="X"))=0,"",IF(SUMPRODUCT((#REF!='Plan d''actions détaillé'!W$5)*(#REF!='Plan d''actions détaillé'!$D24)*(#REF!="X"))=1,"X","erreur"))</f>
        <v>#REF!</v>
      </c>
      <c r="X24" s="139" t="e">
        <f>IF(SUMPRODUCT((#REF!='Plan d''actions détaillé'!X$5)*(#REF!='Plan d''actions détaillé'!$D24)*(#REF!="X"))=0,"",IF(SUMPRODUCT((#REF!='Plan d''actions détaillé'!X$5)*(#REF!='Plan d''actions détaillé'!$D24)*(#REF!="X"))=1,"X","erreur"))</f>
        <v>#REF!</v>
      </c>
      <c r="Y24" s="139" t="e">
        <f>IF(SUMPRODUCT((#REF!='Plan d''actions détaillé'!Y$5)*(#REF!='Plan d''actions détaillé'!$D24)*(#REF!="X"))=0,"",IF(SUMPRODUCT((#REF!='Plan d''actions détaillé'!Y$5)*(#REF!='Plan d''actions détaillé'!$D24)*(#REF!="X"))=1,"X","erreur"))</f>
        <v>#REF!</v>
      </c>
      <c r="Z24" s="139" t="e">
        <f>IF(SUMPRODUCT((#REF!='Plan d''actions détaillé'!Z$5)*(#REF!='Plan d''actions détaillé'!$D24)*(#REF!="X"))=0,"",IF(SUMPRODUCT((#REF!='Plan d''actions détaillé'!Z$5)*(#REF!='Plan d''actions détaillé'!$D24)*(#REF!="X"))=1,"X","erreur"))</f>
        <v>#REF!</v>
      </c>
      <c r="AA24" s="139" t="e">
        <f>IF(SUMPRODUCT((#REF!='Plan d''actions détaillé'!AA$5)*(#REF!='Plan d''actions détaillé'!$D24)*(#REF!="X"))=0,"",IF(SUMPRODUCT((#REF!='Plan d''actions détaillé'!AA$5)*(#REF!='Plan d''actions détaillé'!$D24)*(#REF!="X"))=1,"X","erreur"))</f>
        <v>#REF!</v>
      </c>
      <c r="AB24" s="139" t="e">
        <f>IF(SUMPRODUCT((#REF!='Plan d''actions détaillé'!AB$5)*(#REF!='Plan d''actions détaillé'!$D24)*(#REF!="X"))=0,"",IF(SUMPRODUCT((#REF!='Plan d''actions détaillé'!AB$5)*(#REF!='Plan d''actions détaillé'!$D24)*(#REF!="X"))=1,"X","erreur"))</f>
        <v>#REF!</v>
      </c>
      <c r="AC24" s="139" t="e">
        <f>IF(SUMPRODUCT((#REF!='Plan d''actions détaillé'!AC$5)*(#REF!='Plan d''actions détaillé'!$D24)*(#REF!="X"))=0,"",IF(SUMPRODUCT((#REF!='Plan d''actions détaillé'!AC$5)*(#REF!='Plan d''actions détaillé'!$D24)*(#REF!="X"))=1,"X","erreur"))</f>
        <v>#REF!</v>
      </c>
      <c r="AD24" s="139" t="e">
        <f>IF(SUMPRODUCT((#REF!='Plan d''actions détaillé'!AD$5)*(#REF!='Plan d''actions détaillé'!$D24)*(#REF!="X"))=0,"",IF(SUMPRODUCT((#REF!='Plan d''actions détaillé'!AD$5)*(#REF!='Plan d''actions détaillé'!$D24)*(#REF!="X"))=1,"X","erreur"))</f>
        <v>#REF!</v>
      </c>
      <c r="AE24" s="139" t="e">
        <f>IF(SUMPRODUCT((#REF!='Plan d''actions détaillé'!AE$5)*(#REF!='Plan d''actions détaillé'!$D24)*(#REF!="X"))=0,"",IF(SUMPRODUCT((#REF!='Plan d''actions détaillé'!AE$5)*(#REF!='Plan d''actions détaillé'!$D24)*(#REF!="X"))=1,"X","erreur"))</f>
        <v>#REF!</v>
      </c>
      <c r="AF24" s="139" t="e">
        <f>IF(SUMPRODUCT((#REF!='Plan d''actions détaillé'!AF$5)*(#REF!='Plan d''actions détaillé'!$D24)*(#REF!="X"))=0,"",IF(SUMPRODUCT((#REF!='Plan d''actions détaillé'!AF$5)*(#REF!='Plan d''actions détaillé'!$D24)*(#REF!="X"))=1,"X","erreur"))</f>
        <v>#REF!</v>
      </c>
      <c r="AG24" s="139" t="e">
        <f>IF(SUMPRODUCT((#REF!='Plan d''actions détaillé'!AG$5)*(#REF!='Plan d''actions détaillé'!$D24)*(#REF!="X"))=0,"",IF(SUMPRODUCT((#REF!='Plan d''actions détaillé'!AG$5)*(#REF!='Plan d''actions détaillé'!$D24)*(#REF!="X"))=1,"X","erreur"))</f>
        <v>#REF!</v>
      </c>
      <c r="AH24" s="139" t="e">
        <f>IF(SUMPRODUCT((#REF!='Plan d''actions détaillé'!AH$5)*(#REF!='Plan d''actions détaillé'!$D24)*(#REF!="X"))=0,"",IF(SUMPRODUCT((#REF!='Plan d''actions détaillé'!AH$5)*(#REF!='Plan d''actions détaillé'!$D24)*(#REF!="X"))=1,"X","erreur"))</f>
        <v>#REF!</v>
      </c>
      <c r="AI24" s="139" t="e">
        <f>IF(SUMPRODUCT((#REF!='Plan d''actions détaillé'!AI$5)*(#REF!='Plan d''actions détaillé'!$D24)*(#REF!="X"))=0,"",IF(SUMPRODUCT((#REF!='Plan d''actions détaillé'!AI$5)*(#REF!='Plan d''actions détaillé'!$D24)*(#REF!="X"))=1,"X","erreur"))</f>
        <v>#REF!</v>
      </c>
      <c r="AJ24" s="139" t="e">
        <f>IF(SUMPRODUCT((#REF!='Plan d''actions détaillé'!AJ$5)*(#REF!='Plan d''actions détaillé'!$D24)*(#REF!="X"))=0,"",IF(SUMPRODUCT((#REF!='Plan d''actions détaillé'!AJ$5)*(#REF!='Plan d''actions détaillé'!$D24)*(#REF!="X"))=1,"X","erreur"))</f>
        <v>#REF!</v>
      </c>
      <c r="AK24" s="139" t="e">
        <f>IF(SUMPRODUCT((#REF!='Plan d''actions détaillé'!AK$5)*(#REF!='Plan d''actions détaillé'!$D24)*(#REF!="X"))=0,"",IF(SUMPRODUCT((#REF!='Plan d''actions détaillé'!AK$5)*(#REF!='Plan d''actions détaillé'!$D24)*(#REF!="X"))=1,"X","erreur"))</f>
        <v>#REF!</v>
      </c>
      <c r="AL24" s="139" t="e">
        <f>IF(SUMPRODUCT((#REF!='Plan d''actions détaillé'!AL$5)*(#REF!='Plan d''actions détaillé'!$D24)*(#REF!="X"))=0,"",IF(SUMPRODUCT((#REF!='Plan d''actions détaillé'!AL$5)*(#REF!='Plan d''actions détaillé'!$D24)*(#REF!="X"))=1,"X","erreur"))</f>
        <v>#REF!</v>
      </c>
      <c r="AV24" s="179"/>
      <c r="AW24" s="179"/>
      <c r="AX24" s="179"/>
      <c r="AY24" s="179"/>
      <c r="AZ24" s="179"/>
      <c r="BA24" s="179"/>
      <c r="BB24" s="179"/>
    </row>
    <row r="25" spans="1:54" ht="21.75" customHeight="1">
      <c r="A25" s="160" t="e">
        <f>#REF!&amp;"-PA"&amp;Listes!A21</f>
        <v>#REF!</v>
      </c>
      <c r="B25" s="79" t="e">
        <f t="shared" si="0"/>
        <v>#REF!</v>
      </c>
      <c r="C25" s="80" t="str">
        <f>IF(ISERROR(HLOOKUP(A25,#REF!,21,FALSE)),"-",(IF(HLOOKUP(A25,#REF!,21,FALSE)=0,"-",HLOOKUP(A25,#REF!,21,FALSE))))</f>
        <v>-</v>
      </c>
      <c r="D25" s="79" t="str">
        <f>IF(ISERROR(HLOOKUP(A25,#REF!,20,FALSE)),"-",HLOOKUP(A25,#REF!,20,FALSE))</f>
        <v>-</v>
      </c>
      <c r="E25" s="80" t="str">
        <f>IF(ISERROR(HLOOKUP(A25,#REF!,3,FALSE)),"-",HLOOKUP(A25,#REF!,3,FALSE))</f>
        <v>-</v>
      </c>
      <c r="F25" s="135" t="str">
        <f>IF(ISERROR(HLOOKUP(A25,#REF!,2,FALSE)),"-",HLOOKUP(A25,#REF!,2,FALSE))</f>
        <v>-</v>
      </c>
      <c r="G25" s="129"/>
      <c r="H25" s="128"/>
      <c r="I25" s="120"/>
      <c r="J25" s="125"/>
      <c r="K25" s="122"/>
      <c r="L25" s="122"/>
      <c r="M25" s="123"/>
      <c r="N25" s="123"/>
      <c r="O25" s="124"/>
      <c r="P25" s="123"/>
      <c r="Q25" s="130"/>
      <c r="R25" s="126"/>
      <c r="S25" s="123"/>
      <c r="U25" s="139" t="e">
        <f>IF(SUMPRODUCT((#REF!='Plan d''actions détaillé'!U$5)*(#REF!='Plan d''actions détaillé'!$D25)*(#REF!="X"))=0,"",IF(SUMPRODUCT((#REF!='Plan d''actions détaillé'!U$5)*(#REF!='Plan d''actions détaillé'!$D25)*(#REF!="X"))=1,"X","erreur"))</f>
        <v>#REF!</v>
      </c>
      <c r="V25" s="139" t="e">
        <f>IF(SUMPRODUCT((#REF!='Plan d''actions détaillé'!V$5)*(#REF!='Plan d''actions détaillé'!$D25)*(#REF!="X"))=0,"",IF(SUMPRODUCT((#REF!='Plan d''actions détaillé'!V$5)*(#REF!='Plan d''actions détaillé'!$D25)*(#REF!="X"))=1,"X","erreur"))</f>
        <v>#REF!</v>
      </c>
      <c r="W25" s="139" t="e">
        <f>IF(SUMPRODUCT((#REF!='Plan d''actions détaillé'!W$5)*(#REF!='Plan d''actions détaillé'!$D25)*(#REF!="X"))=0,"",IF(SUMPRODUCT((#REF!='Plan d''actions détaillé'!W$5)*(#REF!='Plan d''actions détaillé'!$D25)*(#REF!="X"))=1,"X","erreur"))</f>
        <v>#REF!</v>
      </c>
      <c r="X25" s="139" t="e">
        <f>IF(SUMPRODUCT((#REF!='Plan d''actions détaillé'!X$5)*(#REF!='Plan d''actions détaillé'!$D25)*(#REF!="X"))=0,"",IF(SUMPRODUCT((#REF!='Plan d''actions détaillé'!X$5)*(#REF!='Plan d''actions détaillé'!$D25)*(#REF!="X"))=1,"X","erreur"))</f>
        <v>#REF!</v>
      </c>
      <c r="Y25" s="139" t="e">
        <f>IF(SUMPRODUCT((#REF!='Plan d''actions détaillé'!Y$5)*(#REF!='Plan d''actions détaillé'!$D25)*(#REF!="X"))=0,"",IF(SUMPRODUCT((#REF!='Plan d''actions détaillé'!Y$5)*(#REF!='Plan d''actions détaillé'!$D25)*(#REF!="X"))=1,"X","erreur"))</f>
        <v>#REF!</v>
      </c>
      <c r="Z25" s="139" t="e">
        <f>IF(SUMPRODUCT((#REF!='Plan d''actions détaillé'!Z$5)*(#REF!='Plan d''actions détaillé'!$D25)*(#REF!="X"))=0,"",IF(SUMPRODUCT((#REF!='Plan d''actions détaillé'!Z$5)*(#REF!='Plan d''actions détaillé'!$D25)*(#REF!="X"))=1,"X","erreur"))</f>
        <v>#REF!</v>
      </c>
      <c r="AA25" s="139" t="e">
        <f>IF(SUMPRODUCT((#REF!='Plan d''actions détaillé'!AA$5)*(#REF!='Plan d''actions détaillé'!$D25)*(#REF!="X"))=0,"",IF(SUMPRODUCT((#REF!='Plan d''actions détaillé'!AA$5)*(#REF!='Plan d''actions détaillé'!$D25)*(#REF!="X"))=1,"X","erreur"))</f>
        <v>#REF!</v>
      </c>
      <c r="AB25" s="139" t="e">
        <f>IF(SUMPRODUCT((#REF!='Plan d''actions détaillé'!AB$5)*(#REF!='Plan d''actions détaillé'!$D25)*(#REF!="X"))=0,"",IF(SUMPRODUCT((#REF!='Plan d''actions détaillé'!AB$5)*(#REF!='Plan d''actions détaillé'!$D25)*(#REF!="X"))=1,"X","erreur"))</f>
        <v>#REF!</v>
      </c>
      <c r="AC25" s="139" t="e">
        <f>IF(SUMPRODUCT((#REF!='Plan d''actions détaillé'!AC$5)*(#REF!='Plan d''actions détaillé'!$D25)*(#REF!="X"))=0,"",IF(SUMPRODUCT((#REF!='Plan d''actions détaillé'!AC$5)*(#REF!='Plan d''actions détaillé'!$D25)*(#REF!="X"))=1,"X","erreur"))</f>
        <v>#REF!</v>
      </c>
      <c r="AD25" s="139" t="e">
        <f>IF(SUMPRODUCT((#REF!='Plan d''actions détaillé'!AD$5)*(#REF!='Plan d''actions détaillé'!$D25)*(#REF!="X"))=0,"",IF(SUMPRODUCT((#REF!='Plan d''actions détaillé'!AD$5)*(#REF!='Plan d''actions détaillé'!$D25)*(#REF!="X"))=1,"X","erreur"))</f>
        <v>#REF!</v>
      </c>
      <c r="AE25" s="139" t="e">
        <f>IF(SUMPRODUCT((#REF!='Plan d''actions détaillé'!AE$5)*(#REF!='Plan d''actions détaillé'!$D25)*(#REF!="X"))=0,"",IF(SUMPRODUCT((#REF!='Plan d''actions détaillé'!AE$5)*(#REF!='Plan d''actions détaillé'!$D25)*(#REF!="X"))=1,"X","erreur"))</f>
        <v>#REF!</v>
      </c>
      <c r="AF25" s="139" t="e">
        <f>IF(SUMPRODUCT((#REF!='Plan d''actions détaillé'!AF$5)*(#REF!='Plan d''actions détaillé'!$D25)*(#REF!="X"))=0,"",IF(SUMPRODUCT((#REF!='Plan d''actions détaillé'!AF$5)*(#REF!='Plan d''actions détaillé'!$D25)*(#REF!="X"))=1,"X","erreur"))</f>
        <v>#REF!</v>
      </c>
      <c r="AG25" s="139" t="e">
        <f>IF(SUMPRODUCT((#REF!='Plan d''actions détaillé'!AG$5)*(#REF!='Plan d''actions détaillé'!$D25)*(#REF!="X"))=0,"",IF(SUMPRODUCT((#REF!='Plan d''actions détaillé'!AG$5)*(#REF!='Plan d''actions détaillé'!$D25)*(#REF!="X"))=1,"X","erreur"))</f>
        <v>#REF!</v>
      </c>
      <c r="AH25" s="139" t="e">
        <f>IF(SUMPRODUCT((#REF!='Plan d''actions détaillé'!AH$5)*(#REF!='Plan d''actions détaillé'!$D25)*(#REF!="X"))=0,"",IF(SUMPRODUCT((#REF!='Plan d''actions détaillé'!AH$5)*(#REF!='Plan d''actions détaillé'!$D25)*(#REF!="X"))=1,"X","erreur"))</f>
        <v>#REF!</v>
      </c>
      <c r="AI25" s="139" t="e">
        <f>IF(SUMPRODUCT((#REF!='Plan d''actions détaillé'!AI$5)*(#REF!='Plan d''actions détaillé'!$D25)*(#REF!="X"))=0,"",IF(SUMPRODUCT((#REF!='Plan d''actions détaillé'!AI$5)*(#REF!='Plan d''actions détaillé'!$D25)*(#REF!="X"))=1,"X","erreur"))</f>
        <v>#REF!</v>
      </c>
      <c r="AJ25" s="139" t="e">
        <f>IF(SUMPRODUCT((#REF!='Plan d''actions détaillé'!AJ$5)*(#REF!='Plan d''actions détaillé'!$D25)*(#REF!="X"))=0,"",IF(SUMPRODUCT((#REF!='Plan d''actions détaillé'!AJ$5)*(#REF!='Plan d''actions détaillé'!$D25)*(#REF!="X"))=1,"X","erreur"))</f>
        <v>#REF!</v>
      </c>
      <c r="AK25" s="139" t="e">
        <f>IF(SUMPRODUCT((#REF!='Plan d''actions détaillé'!AK$5)*(#REF!='Plan d''actions détaillé'!$D25)*(#REF!="X"))=0,"",IF(SUMPRODUCT((#REF!='Plan d''actions détaillé'!AK$5)*(#REF!='Plan d''actions détaillé'!$D25)*(#REF!="X"))=1,"X","erreur"))</f>
        <v>#REF!</v>
      </c>
      <c r="AL25" s="139" t="e">
        <f>IF(SUMPRODUCT((#REF!='Plan d''actions détaillé'!AL$5)*(#REF!='Plan d''actions détaillé'!$D25)*(#REF!="X"))=0,"",IF(SUMPRODUCT((#REF!='Plan d''actions détaillé'!AL$5)*(#REF!='Plan d''actions détaillé'!$D25)*(#REF!="X"))=1,"X","erreur"))</f>
        <v>#REF!</v>
      </c>
      <c r="AV25" s="179"/>
      <c r="AW25" s="179"/>
      <c r="AX25" s="179"/>
      <c r="AY25" s="179"/>
      <c r="AZ25" s="179"/>
      <c r="BA25" s="179"/>
      <c r="BB25" s="179"/>
    </row>
    <row r="26" spans="1:54" ht="21.75" customHeight="1">
      <c r="A26" s="160" t="e">
        <f>#REF!&amp;"-PA"&amp;Listes!A22</f>
        <v>#REF!</v>
      </c>
      <c r="B26" s="79" t="e">
        <f t="shared" si="0"/>
        <v>#REF!</v>
      </c>
      <c r="C26" s="80" t="str">
        <f>IF(ISERROR(HLOOKUP(A26,#REF!,21,FALSE)),"-",(IF(HLOOKUP(A26,#REF!,21,FALSE)=0,"-",HLOOKUP(A26,#REF!,21,FALSE))))</f>
        <v>-</v>
      </c>
      <c r="D26" s="79" t="str">
        <f>IF(ISERROR(HLOOKUP(A26,#REF!,20,FALSE)),"-",HLOOKUP(A26,#REF!,20,FALSE))</f>
        <v>-</v>
      </c>
      <c r="E26" s="80" t="str">
        <f>IF(ISERROR(HLOOKUP(A26,#REF!,3,FALSE)),"-",HLOOKUP(A26,#REF!,3,FALSE))</f>
        <v>-</v>
      </c>
      <c r="F26" s="135" t="str">
        <f>IF(ISERROR(HLOOKUP(A26,#REF!,2,FALSE)),"-",HLOOKUP(A26,#REF!,2,FALSE))</f>
        <v>-</v>
      </c>
      <c r="G26" s="129"/>
      <c r="H26" s="128"/>
      <c r="I26" s="120"/>
      <c r="J26" s="125"/>
      <c r="K26" s="122"/>
      <c r="L26" s="122"/>
      <c r="M26" s="123"/>
      <c r="N26" s="123"/>
      <c r="O26" s="124"/>
      <c r="P26" s="123"/>
      <c r="Q26" s="130"/>
      <c r="R26" s="126"/>
      <c r="S26" s="123"/>
      <c r="U26" s="139" t="e">
        <f>IF(SUMPRODUCT((#REF!='Plan d''actions détaillé'!U$5)*(#REF!='Plan d''actions détaillé'!$D26)*(#REF!="X"))=0,"",IF(SUMPRODUCT((#REF!='Plan d''actions détaillé'!U$5)*(#REF!='Plan d''actions détaillé'!$D26)*(#REF!="X"))=1,"X","erreur"))</f>
        <v>#REF!</v>
      </c>
      <c r="V26" s="139" t="e">
        <f>IF(SUMPRODUCT((#REF!='Plan d''actions détaillé'!V$5)*(#REF!='Plan d''actions détaillé'!$D26)*(#REF!="X"))=0,"",IF(SUMPRODUCT((#REF!='Plan d''actions détaillé'!V$5)*(#REF!='Plan d''actions détaillé'!$D26)*(#REF!="X"))=1,"X","erreur"))</f>
        <v>#REF!</v>
      </c>
      <c r="W26" s="139" t="e">
        <f>IF(SUMPRODUCT((#REF!='Plan d''actions détaillé'!W$5)*(#REF!='Plan d''actions détaillé'!$D26)*(#REF!="X"))=0,"",IF(SUMPRODUCT((#REF!='Plan d''actions détaillé'!W$5)*(#REF!='Plan d''actions détaillé'!$D26)*(#REF!="X"))=1,"X","erreur"))</f>
        <v>#REF!</v>
      </c>
      <c r="X26" s="139" t="e">
        <f>IF(SUMPRODUCT((#REF!='Plan d''actions détaillé'!X$5)*(#REF!='Plan d''actions détaillé'!$D26)*(#REF!="X"))=0,"",IF(SUMPRODUCT((#REF!='Plan d''actions détaillé'!X$5)*(#REF!='Plan d''actions détaillé'!$D26)*(#REF!="X"))=1,"X","erreur"))</f>
        <v>#REF!</v>
      </c>
      <c r="Y26" s="139" t="e">
        <f>IF(SUMPRODUCT((#REF!='Plan d''actions détaillé'!Y$5)*(#REF!='Plan d''actions détaillé'!$D26)*(#REF!="X"))=0,"",IF(SUMPRODUCT((#REF!='Plan d''actions détaillé'!Y$5)*(#REF!='Plan d''actions détaillé'!$D26)*(#REF!="X"))=1,"X","erreur"))</f>
        <v>#REF!</v>
      </c>
      <c r="Z26" s="139" t="e">
        <f>IF(SUMPRODUCT((#REF!='Plan d''actions détaillé'!Z$5)*(#REF!='Plan d''actions détaillé'!$D26)*(#REF!="X"))=0,"",IF(SUMPRODUCT((#REF!='Plan d''actions détaillé'!Z$5)*(#REF!='Plan d''actions détaillé'!$D26)*(#REF!="X"))=1,"X","erreur"))</f>
        <v>#REF!</v>
      </c>
      <c r="AA26" s="139" t="e">
        <f>IF(SUMPRODUCT((#REF!='Plan d''actions détaillé'!AA$5)*(#REF!='Plan d''actions détaillé'!$D26)*(#REF!="X"))=0,"",IF(SUMPRODUCT((#REF!='Plan d''actions détaillé'!AA$5)*(#REF!='Plan d''actions détaillé'!$D26)*(#REF!="X"))=1,"X","erreur"))</f>
        <v>#REF!</v>
      </c>
      <c r="AB26" s="139" t="e">
        <f>IF(SUMPRODUCT((#REF!='Plan d''actions détaillé'!AB$5)*(#REF!='Plan d''actions détaillé'!$D26)*(#REF!="X"))=0,"",IF(SUMPRODUCT((#REF!='Plan d''actions détaillé'!AB$5)*(#REF!='Plan d''actions détaillé'!$D26)*(#REF!="X"))=1,"X","erreur"))</f>
        <v>#REF!</v>
      </c>
      <c r="AC26" s="139" t="e">
        <f>IF(SUMPRODUCT((#REF!='Plan d''actions détaillé'!AC$5)*(#REF!='Plan d''actions détaillé'!$D26)*(#REF!="X"))=0,"",IF(SUMPRODUCT((#REF!='Plan d''actions détaillé'!AC$5)*(#REF!='Plan d''actions détaillé'!$D26)*(#REF!="X"))=1,"X","erreur"))</f>
        <v>#REF!</v>
      </c>
      <c r="AD26" s="139" t="e">
        <f>IF(SUMPRODUCT((#REF!='Plan d''actions détaillé'!AD$5)*(#REF!='Plan d''actions détaillé'!$D26)*(#REF!="X"))=0,"",IF(SUMPRODUCT((#REF!='Plan d''actions détaillé'!AD$5)*(#REF!='Plan d''actions détaillé'!$D26)*(#REF!="X"))=1,"X","erreur"))</f>
        <v>#REF!</v>
      </c>
      <c r="AE26" s="139" t="e">
        <f>IF(SUMPRODUCT((#REF!='Plan d''actions détaillé'!AE$5)*(#REF!='Plan d''actions détaillé'!$D26)*(#REF!="X"))=0,"",IF(SUMPRODUCT((#REF!='Plan d''actions détaillé'!AE$5)*(#REF!='Plan d''actions détaillé'!$D26)*(#REF!="X"))=1,"X","erreur"))</f>
        <v>#REF!</v>
      </c>
      <c r="AF26" s="139" t="e">
        <f>IF(SUMPRODUCT((#REF!='Plan d''actions détaillé'!AF$5)*(#REF!='Plan d''actions détaillé'!$D26)*(#REF!="X"))=0,"",IF(SUMPRODUCT((#REF!='Plan d''actions détaillé'!AF$5)*(#REF!='Plan d''actions détaillé'!$D26)*(#REF!="X"))=1,"X","erreur"))</f>
        <v>#REF!</v>
      </c>
      <c r="AG26" s="139" t="e">
        <f>IF(SUMPRODUCT((#REF!='Plan d''actions détaillé'!AG$5)*(#REF!='Plan d''actions détaillé'!$D26)*(#REF!="X"))=0,"",IF(SUMPRODUCT((#REF!='Plan d''actions détaillé'!AG$5)*(#REF!='Plan d''actions détaillé'!$D26)*(#REF!="X"))=1,"X","erreur"))</f>
        <v>#REF!</v>
      </c>
      <c r="AH26" s="139" t="e">
        <f>IF(SUMPRODUCT((#REF!='Plan d''actions détaillé'!AH$5)*(#REF!='Plan d''actions détaillé'!$D26)*(#REF!="X"))=0,"",IF(SUMPRODUCT((#REF!='Plan d''actions détaillé'!AH$5)*(#REF!='Plan d''actions détaillé'!$D26)*(#REF!="X"))=1,"X","erreur"))</f>
        <v>#REF!</v>
      </c>
      <c r="AI26" s="139" t="e">
        <f>IF(SUMPRODUCT((#REF!='Plan d''actions détaillé'!AI$5)*(#REF!='Plan d''actions détaillé'!$D26)*(#REF!="X"))=0,"",IF(SUMPRODUCT((#REF!='Plan d''actions détaillé'!AI$5)*(#REF!='Plan d''actions détaillé'!$D26)*(#REF!="X"))=1,"X","erreur"))</f>
        <v>#REF!</v>
      </c>
      <c r="AJ26" s="139" t="e">
        <f>IF(SUMPRODUCT((#REF!='Plan d''actions détaillé'!AJ$5)*(#REF!='Plan d''actions détaillé'!$D26)*(#REF!="X"))=0,"",IF(SUMPRODUCT((#REF!='Plan d''actions détaillé'!AJ$5)*(#REF!='Plan d''actions détaillé'!$D26)*(#REF!="X"))=1,"X","erreur"))</f>
        <v>#REF!</v>
      </c>
      <c r="AK26" s="139" t="e">
        <f>IF(SUMPRODUCT((#REF!='Plan d''actions détaillé'!AK$5)*(#REF!='Plan d''actions détaillé'!$D26)*(#REF!="X"))=0,"",IF(SUMPRODUCT((#REF!='Plan d''actions détaillé'!AK$5)*(#REF!='Plan d''actions détaillé'!$D26)*(#REF!="X"))=1,"X","erreur"))</f>
        <v>#REF!</v>
      </c>
      <c r="AL26" s="139" t="e">
        <f>IF(SUMPRODUCT((#REF!='Plan d''actions détaillé'!AL$5)*(#REF!='Plan d''actions détaillé'!$D26)*(#REF!="X"))=0,"",IF(SUMPRODUCT((#REF!='Plan d''actions détaillé'!AL$5)*(#REF!='Plan d''actions détaillé'!$D26)*(#REF!="X"))=1,"X","erreur"))</f>
        <v>#REF!</v>
      </c>
      <c r="AV26" s="179"/>
      <c r="AW26" s="179"/>
      <c r="AX26" s="179"/>
      <c r="AY26" s="179"/>
      <c r="AZ26" s="179"/>
      <c r="BA26" s="179"/>
      <c r="BB26" s="179"/>
    </row>
    <row r="27" spans="1:54" ht="21.75" customHeight="1">
      <c r="A27" s="160" t="e">
        <f>#REF!&amp;"-PA"&amp;Listes!A23</f>
        <v>#REF!</v>
      </c>
      <c r="B27" s="79" t="e">
        <f t="shared" si="0"/>
        <v>#REF!</v>
      </c>
      <c r="C27" s="80" t="str">
        <f>IF(ISERROR(HLOOKUP(A27,#REF!,21,FALSE)),"-",(IF(HLOOKUP(A27,#REF!,21,FALSE)=0,"-",HLOOKUP(A27,#REF!,21,FALSE))))</f>
        <v>-</v>
      </c>
      <c r="D27" s="79" t="str">
        <f>IF(ISERROR(HLOOKUP(A27,#REF!,20,FALSE)),"-",HLOOKUP(A27,#REF!,20,FALSE))</f>
        <v>-</v>
      </c>
      <c r="E27" s="80" t="str">
        <f>IF(ISERROR(HLOOKUP(A27,#REF!,3,FALSE)),"-",HLOOKUP(A27,#REF!,3,FALSE))</f>
        <v>-</v>
      </c>
      <c r="F27" s="135" t="str">
        <f>IF(ISERROR(HLOOKUP(A27,#REF!,2,FALSE)),"-",HLOOKUP(A27,#REF!,2,FALSE))</f>
        <v>-</v>
      </c>
      <c r="G27" s="129"/>
      <c r="H27" s="128"/>
      <c r="I27" s="120"/>
      <c r="J27" s="125"/>
      <c r="K27" s="122"/>
      <c r="L27" s="122"/>
      <c r="M27" s="123"/>
      <c r="N27" s="123"/>
      <c r="O27" s="124"/>
      <c r="P27" s="123"/>
      <c r="Q27" s="130"/>
      <c r="R27" s="126"/>
      <c r="S27" s="123"/>
      <c r="U27" s="139" t="e">
        <f>IF(SUMPRODUCT((#REF!='Plan d''actions détaillé'!U$5)*(#REF!='Plan d''actions détaillé'!$D27)*(#REF!="X"))=0,"",IF(SUMPRODUCT((#REF!='Plan d''actions détaillé'!U$5)*(#REF!='Plan d''actions détaillé'!$D27)*(#REF!="X"))=1,"X","erreur"))</f>
        <v>#REF!</v>
      </c>
      <c r="V27" s="139" t="e">
        <f>IF(SUMPRODUCT((#REF!='Plan d''actions détaillé'!V$5)*(#REF!='Plan d''actions détaillé'!$D27)*(#REF!="X"))=0,"",IF(SUMPRODUCT((#REF!='Plan d''actions détaillé'!V$5)*(#REF!='Plan d''actions détaillé'!$D27)*(#REF!="X"))=1,"X","erreur"))</f>
        <v>#REF!</v>
      </c>
      <c r="W27" s="139" t="e">
        <f>IF(SUMPRODUCT((#REF!='Plan d''actions détaillé'!W$5)*(#REF!='Plan d''actions détaillé'!$D27)*(#REF!="X"))=0,"",IF(SUMPRODUCT((#REF!='Plan d''actions détaillé'!W$5)*(#REF!='Plan d''actions détaillé'!$D27)*(#REF!="X"))=1,"X","erreur"))</f>
        <v>#REF!</v>
      </c>
      <c r="X27" s="139" t="e">
        <f>IF(SUMPRODUCT((#REF!='Plan d''actions détaillé'!X$5)*(#REF!='Plan d''actions détaillé'!$D27)*(#REF!="X"))=0,"",IF(SUMPRODUCT((#REF!='Plan d''actions détaillé'!X$5)*(#REF!='Plan d''actions détaillé'!$D27)*(#REF!="X"))=1,"X","erreur"))</f>
        <v>#REF!</v>
      </c>
      <c r="Y27" s="139" t="e">
        <f>IF(SUMPRODUCT((#REF!='Plan d''actions détaillé'!Y$5)*(#REF!='Plan d''actions détaillé'!$D27)*(#REF!="X"))=0,"",IF(SUMPRODUCT((#REF!='Plan d''actions détaillé'!Y$5)*(#REF!='Plan d''actions détaillé'!$D27)*(#REF!="X"))=1,"X","erreur"))</f>
        <v>#REF!</v>
      </c>
      <c r="Z27" s="139" t="e">
        <f>IF(SUMPRODUCT((#REF!='Plan d''actions détaillé'!Z$5)*(#REF!='Plan d''actions détaillé'!$D27)*(#REF!="X"))=0,"",IF(SUMPRODUCT((#REF!='Plan d''actions détaillé'!Z$5)*(#REF!='Plan d''actions détaillé'!$D27)*(#REF!="X"))=1,"X","erreur"))</f>
        <v>#REF!</v>
      </c>
      <c r="AA27" s="139" t="e">
        <f>IF(SUMPRODUCT((#REF!='Plan d''actions détaillé'!AA$5)*(#REF!='Plan d''actions détaillé'!$D27)*(#REF!="X"))=0,"",IF(SUMPRODUCT((#REF!='Plan d''actions détaillé'!AA$5)*(#REF!='Plan d''actions détaillé'!$D27)*(#REF!="X"))=1,"X","erreur"))</f>
        <v>#REF!</v>
      </c>
      <c r="AB27" s="139" t="e">
        <f>IF(SUMPRODUCT((#REF!='Plan d''actions détaillé'!AB$5)*(#REF!='Plan d''actions détaillé'!$D27)*(#REF!="X"))=0,"",IF(SUMPRODUCT((#REF!='Plan d''actions détaillé'!AB$5)*(#REF!='Plan d''actions détaillé'!$D27)*(#REF!="X"))=1,"X","erreur"))</f>
        <v>#REF!</v>
      </c>
      <c r="AC27" s="139" t="e">
        <f>IF(SUMPRODUCT((#REF!='Plan d''actions détaillé'!AC$5)*(#REF!='Plan d''actions détaillé'!$D27)*(#REF!="X"))=0,"",IF(SUMPRODUCT((#REF!='Plan d''actions détaillé'!AC$5)*(#REF!='Plan d''actions détaillé'!$D27)*(#REF!="X"))=1,"X","erreur"))</f>
        <v>#REF!</v>
      </c>
      <c r="AD27" s="139" t="e">
        <f>IF(SUMPRODUCT((#REF!='Plan d''actions détaillé'!AD$5)*(#REF!='Plan d''actions détaillé'!$D27)*(#REF!="X"))=0,"",IF(SUMPRODUCT((#REF!='Plan d''actions détaillé'!AD$5)*(#REF!='Plan d''actions détaillé'!$D27)*(#REF!="X"))=1,"X","erreur"))</f>
        <v>#REF!</v>
      </c>
      <c r="AE27" s="139" t="e">
        <f>IF(SUMPRODUCT((#REF!='Plan d''actions détaillé'!AE$5)*(#REF!='Plan d''actions détaillé'!$D27)*(#REF!="X"))=0,"",IF(SUMPRODUCT((#REF!='Plan d''actions détaillé'!AE$5)*(#REF!='Plan d''actions détaillé'!$D27)*(#REF!="X"))=1,"X","erreur"))</f>
        <v>#REF!</v>
      </c>
      <c r="AF27" s="139" t="e">
        <f>IF(SUMPRODUCT((#REF!='Plan d''actions détaillé'!AF$5)*(#REF!='Plan d''actions détaillé'!$D27)*(#REF!="X"))=0,"",IF(SUMPRODUCT((#REF!='Plan d''actions détaillé'!AF$5)*(#REF!='Plan d''actions détaillé'!$D27)*(#REF!="X"))=1,"X","erreur"))</f>
        <v>#REF!</v>
      </c>
      <c r="AG27" s="139" t="e">
        <f>IF(SUMPRODUCT((#REF!='Plan d''actions détaillé'!AG$5)*(#REF!='Plan d''actions détaillé'!$D27)*(#REF!="X"))=0,"",IF(SUMPRODUCT((#REF!='Plan d''actions détaillé'!AG$5)*(#REF!='Plan d''actions détaillé'!$D27)*(#REF!="X"))=1,"X","erreur"))</f>
        <v>#REF!</v>
      </c>
      <c r="AH27" s="139" t="e">
        <f>IF(SUMPRODUCT((#REF!='Plan d''actions détaillé'!AH$5)*(#REF!='Plan d''actions détaillé'!$D27)*(#REF!="X"))=0,"",IF(SUMPRODUCT((#REF!='Plan d''actions détaillé'!AH$5)*(#REF!='Plan d''actions détaillé'!$D27)*(#REF!="X"))=1,"X","erreur"))</f>
        <v>#REF!</v>
      </c>
      <c r="AI27" s="139" t="e">
        <f>IF(SUMPRODUCT((#REF!='Plan d''actions détaillé'!AI$5)*(#REF!='Plan d''actions détaillé'!$D27)*(#REF!="X"))=0,"",IF(SUMPRODUCT((#REF!='Plan d''actions détaillé'!AI$5)*(#REF!='Plan d''actions détaillé'!$D27)*(#REF!="X"))=1,"X","erreur"))</f>
        <v>#REF!</v>
      </c>
      <c r="AJ27" s="139" t="e">
        <f>IF(SUMPRODUCT((#REF!='Plan d''actions détaillé'!AJ$5)*(#REF!='Plan d''actions détaillé'!$D27)*(#REF!="X"))=0,"",IF(SUMPRODUCT((#REF!='Plan d''actions détaillé'!AJ$5)*(#REF!='Plan d''actions détaillé'!$D27)*(#REF!="X"))=1,"X","erreur"))</f>
        <v>#REF!</v>
      </c>
      <c r="AK27" s="139" t="e">
        <f>IF(SUMPRODUCT((#REF!='Plan d''actions détaillé'!AK$5)*(#REF!='Plan d''actions détaillé'!$D27)*(#REF!="X"))=0,"",IF(SUMPRODUCT((#REF!='Plan d''actions détaillé'!AK$5)*(#REF!='Plan d''actions détaillé'!$D27)*(#REF!="X"))=1,"X","erreur"))</f>
        <v>#REF!</v>
      </c>
      <c r="AL27" s="139" t="e">
        <f>IF(SUMPRODUCT((#REF!='Plan d''actions détaillé'!AL$5)*(#REF!='Plan d''actions détaillé'!$D27)*(#REF!="X"))=0,"",IF(SUMPRODUCT((#REF!='Plan d''actions détaillé'!AL$5)*(#REF!='Plan d''actions détaillé'!$D27)*(#REF!="X"))=1,"X","erreur"))</f>
        <v>#REF!</v>
      </c>
      <c r="AV27" s="179"/>
      <c r="AW27" s="179"/>
      <c r="AX27" s="179"/>
      <c r="AY27" s="179"/>
      <c r="AZ27" s="179"/>
      <c r="BA27" s="179"/>
      <c r="BB27" s="179"/>
    </row>
    <row r="28" spans="1:54" ht="21.75" customHeight="1">
      <c r="A28" s="160" t="e">
        <f>#REF!&amp;"-PA"&amp;Listes!A24</f>
        <v>#REF!</v>
      </c>
      <c r="B28" s="79" t="e">
        <f t="shared" si="0"/>
        <v>#REF!</v>
      </c>
      <c r="C28" s="80" t="str">
        <f>IF(ISERROR(HLOOKUP(A28,#REF!,21,FALSE)),"-",(IF(HLOOKUP(A28,#REF!,21,FALSE)=0,"-",HLOOKUP(A28,#REF!,21,FALSE))))</f>
        <v>-</v>
      </c>
      <c r="D28" s="79" t="str">
        <f>IF(ISERROR(HLOOKUP(A28,#REF!,20,FALSE)),"-",HLOOKUP(A28,#REF!,20,FALSE))</f>
        <v>-</v>
      </c>
      <c r="E28" s="80" t="str">
        <f>IF(ISERROR(HLOOKUP(A28,#REF!,3,FALSE)),"-",HLOOKUP(A28,#REF!,3,FALSE))</f>
        <v>-</v>
      </c>
      <c r="F28" s="135" t="str">
        <f>IF(ISERROR(HLOOKUP(A28,#REF!,2,FALSE)),"-",HLOOKUP(A28,#REF!,2,FALSE))</f>
        <v>-</v>
      </c>
      <c r="G28" s="129"/>
      <c r="H28" s="128"/>
      <c r="I28" s="120"/>
      <c r="J28" s="125"/>
      <c r="K28" s="122"/>
      <c r="L28" s="122"/>
      <c r="M28" s="123"/>
      <c r="N28" s="123"/>
      <c r="O28" s="124"/>
      <c r="P28" s="123"/>
      <c r="Q28" s="130"/>
      <c r="R28" s="126"/>
      <c r="S28" s="123"/>
      <c r="U28" s="139" t="e">
        <f>IF(SUMPRODUCT((#REF!='Plan d''actions détaillé'!U$5)*(#REF!='Plan d''actions détaillé'!$D28)*(#REF!="X"))=0,"",IF(SUMPRODUCT((#REF!='Plan d''actions détaillé'!U$5)*(#REF!='Plan d''actions détaillé'!$D28)*(#REF!="X"))=1,"X","erreur"))</f>
        <v>#REF!</v>
      </c>
      <c r="V28" s="139" t="e">
        <f>IF(SUMPRODUCT((#REF!='Plan d''actions détaillé'!V$5)*(#REF!='Plan d''actions détaillé'!$D28)*(#REF!="X"))=0,"",IF(SUMPRODUCT((#REF!='Plan d''actions détaillé'!V$5)*(#REF!='Plan d''actions détaillé'!$D28)*(#REF!="X"))=1,"X","erreur"))</f>
        <v>#REF!</v>
      </c>
      <c r="W28" s="139" t="e">
        <f>IF(SUMPRODUCT((#REF!='Plan d''actions détaillé'!W$5)*(#REF!='Plan d''actions détaillé'!$D28)*(#REF!="X"))=0,"",IF(SUMPRODUCT((#REF!='Plan d''actions détaillé'!W$5)*(#REF!='Plan d''actions détaillé'!$D28)*(#REF!="X"))=1,"X","erreur"))</f>
        <v>#REF!</v>
      </c>
      <c r="X28" s="139" t="e">
        <f>IF(SUMPRODUCT((#REF!='Plan d''actions détaillé'!X$5)*(#REF!='Plan d''actions détaillé'!$D28)*(#REF!="X"))=0,"",IF(SUMPRODUCT((#REF!='Plan d''actions détaillé'!X$5)*(#REF!='Plan d''actions détaillé'!$D28)*(#REF!="X"))=1,"X","erreur"))</f>
        <v>#REF!</v>
      </c>
      <c r="Y28" s="139" t="e">
        <f>IF(SUMPRODUCT((#REF!='Plan d''actions détaillé'!Y$5)*(#REF!='Plan d''actions détaillé'!$D28)*(#REF!="X"))=0,"",IF(SUMPRODUCT((#REF!='Plan d''actions détaillé'!Y$5)*(#REF!='Plan d''actions détaillé'!$D28)*(#REF!="X"))=1,"X","erreur"))</f>
        <v>#REF!</v>
      </c>
      <c r="Z28" s="139" t="e">
        <f>IF(SUMPRODUCT((#REF!='Plan d''actions détaillé'!Z$5)*(#REF!='Plan d''actions détaillé'!$D28)*(#REF!="X"))=0,"",IF(SUMPRODUCT((#REF!='Plan d''actions détaillé'!Z$5)*(#REF!='Plan d''actions détaillé'!$D28)*(#REF!="X"))=1,"X","erreur"))</f>
        <v>#REF!</v>
      </c>
      <c r="AA28" s="139" t="e">
        <f>IF(SUMPRODUCT((#REF!='Plan d''actions détaillé'!AA$5)*(#REF!='Plan d''actions détaillé'!$D28)*(#REF!="X"))=0,"",IF(SUMPRODUCT((#REF!='Plan d''actions détaillé'!AA$5)*(#REF!='Plan d''actions détaillé'!$D28)*(#REF!="X"))=1,"X","erreur"))</f>
        <v>#REF!</v>
      </c>
      <c r="AB28" s="139" t="e">
        <f>IF(SUMPRODUCT((#REF!='Plan d''actions détaillé'!AB$5)*(#REF!='Plan d''actions détaillé'!$D28)*(#REF!="X"))=0,"",IF(SUMPRODUCT((#REF!='Plan d''actions détaillé'!AB$5)*(#REF!='Plan d''actions détaillé'!$D28)*(#REF!="X"))=1,"X","erreur"))</f>
        <v>#REF!</v>
      </c>
      <c r="AC28" s="139" t="e">
        <f>IF(SUMPRODUCT((#REF!='Plan d''actions détaillé'!AC$5)*(#REF!='Plan d''actions détaillé'!$D28)*(#REF!="X"))=0,"",IF(SUMPRODUCT((#REF!='Plan d''actions détaillé'!AC$5)*(#REF!='Plan d''actions détaillé'!$D28)*(#REF!="X"))=1,"X","erreur"))</f>
        <v>#REF!</v>
      </c>
      <c r="AD28" s="139" t="e">
        <f>IF(SUMPRODUCT((#REF!='Plan d''actions détaillé'!AD$5)*(#REF!='Plan d''actions détaillé'!$D28)*(#REF!="X"))=0,"",IF(SUMPRODUCT((#REF!='Plan d''actions détaillé'!AD$5)*(#REF!='Plan d''actions détaillé'!$D28)*(#REF!="X"))=1,"X","erreur"))</f>
        <v>#REF!</v>
      </c>
      <c r="AE28" s="139" t="e">
        <f>IF(SUMPRODUCT((#REF!='Plan d''actions détaillé'!AE$5)*(#REF!='Plan d''actions détaillé'!$D28)*(#REF!="X"))=0,"",IF(SUMPRODUCT((#REF!='Plan d''actions détaillé'!AE$5)*(#REF!='Plan d''actions détaillé'!$D28)*(#REF!="X"))=1,"X","erreur"))</f>
        <v>#REF!</v>
      </c>
      <c r="AF28" s="139" t="e">
        <f>IF(SUMPRODUCT((#REF!='Plan d''actions détaillé'!AF$5)*(#REF!='Plan d''actions détaillé'!$D28)*(#REF!="X"))=0,"",IF(SUMPRODUCT((#REF!='Plan d''actions détaillé'!AF$5)*(#REF!='Plan d''actions détaillé'!$D28)*(#REF!="X"))=1,"X","erreur"))</f>
        <v>#REF!</v>
      </c>
      <c r="AG28" s="139" t="e">
        <f>IF(SUMPRODUCT((#REF!='Plan d''actions détaillé'!AG$5)*(#REF!='Plan d''actions détaillé'!$D28)*(#REF!="X"))=0,"",IF(SUMPRODUCT((#REF!='Plan d''actions détaillé'!AG$5)*(#REF!='Plan d''actions détaillé'!$D28)*(#REF!="X"))=1,"X","erreur"))</f>
        <v>#REF!</v>
      </c>
      <c r="AH28" s="139" t="e">
        <f>IF(SUMPRODUCT((#REF!='Plan d''actions détaillé'!AH$5)*(#REF!='Plan d''actions détaillé'!$D28)*(#REF!="X"))=0,"",IF(SUMPRODUCT((#REF!='Plan d''actions détaillé'!AH$5)*(#REF!='Plan d''actions détaillé'!$D28)*(#REF!="X"))=1,"X","erreur"))</f>
        <v>#REF!</v>
      </c>
      <c r="AI28" s="139" t="e">
        <f>IF(SUMPRODUCT((#REF!='Plan d''actions détaillé'!AI$5)*(#REF!='Plan d''actions détaillé'!$D28)*(#REF!="X"))=0,"",IF(SUMPRODUCT((#REF!='Plan d''actions détaillé'!AI$5)*(#REF!='Plan d''actions détaillé'!$D28)*(#REF!="X"))=1,"X","erreur"))</f>
        <v>#REF!</v>
      </c>
      <c r="AJ28" s="139" t="e">
        <f>IF(SUMPRODUCT((#REF!='Plan d''actions détaillé'!AJ$5)*(#REF!='Plan d''actions détaillé'!$D28)*(#REF!="X"))=0,"",IF(SUMPRODUCT((#REF!='Plan d''actions détaillé'!AJ$5)*(#REF!='Plan d''actions détaillé'!$D28)*(#REF!="X"))=1,"X","erreur"))</f>
        <v>#REF!</v>
      </c>
      <c r="AK28" s="139" t="e">
        <f>IF(SUMPRODUCT((#REF!='Plan d''actions détaillé'!AK$5)*(#REF!='Plan d''actions détaillé'!$D28)*(#REF!="X"))=0,"",IF(SUMPRODUCT((#REF!='Plan d''actions détaillé'!AK$5)*(#REF!='Plan d''actions détaillé'!$D28)*(#REF!="X"))=1,"X","erreur"))</f>
        <v>#REF!</v>
      </c>
      <c r="AL28" s="139" t="e">
        <f>IF(SUMPRODUCT((#REF!='Plan d''actions détaillé'!AL$5)*(#REF!='Plan d''actions détaillé'!$D28)*(#REF!="X"))=0,"",IF(SUMPRODUCT((#REF!='Plan d''actions détaillé'!AL$5)*(#REF!='Plan d''actions détaillé'!$D28)*(#REF!="X"))=1,"X","erreur"))</f>
        <v>#REF!</v>
      </c>
      <c r="AV28" s="179"/>
      <c r="AW28" s="179"/>
      <c r="AX28" s="179"/>
      <c r="AY28" s="179"/>
      <c r="AZ28" s="179"/>
      <c r="BA28" s="179"/>
      <c r="BB28" s="179"/>
    </row>
    <row r="29" spans="1:54" ht="21.75" customHeight="1">
      <c r="A29" s="160" t="e">
        <f>#REF!&amp;"-PA"&amp;Listes!A25</f>
        <v>#REF!</v>
      </c>
      <c r="B29" s="79" t="e">
        <f t="shared" si="0"/>
        <v>#REF!</v>
      </c>
      <c r="C29" s="80" t="str">
        <f>IF(ISERROR(HLOOKUP(A29,#REF!,21,FALSE)),"-",(IF(HLOOKUP(A29,#REF!,21,FALSE)=0,"-",HLOOKUP(A29,#REF!,21,FALSE))))</f>
        <v>-</v>
      </c>
      <c r="D29" s="79" t="str">
        <f>IF(ISERROR(HLOOKUP(A29,#REF!,20,FALSE)),"-",HLOOKUP(A29,#REF!,20,FALSE))</f>
        <v>-</v>
      </c>
      <c r="E29" s="80" t="str">
        <f>IF(ISERROR(HLOOKUP(A29,#REF!,3,FALSE)),"-",HLOOKUP(A29,#REF!,3,FALSE))</f>
        <v>-</v>
      </c>
      <c r="F29" s="135" t="str">
        <f>IF(ISERROR(HLOOKUP(A29,#REF!,2,FALSE)),"-",HLOOKUP(A29,#REF!,2,FALSE))</f>
        <v>-</v>
      </c>
      <c r="G29" s="129"/>
      <c r="H29" s="128"/>
      <c r="I29" s="120"/>
      <c r="J29" s="125"/>
      <c r="K29" s="122"/>
      <c r="L29" s="122"/>
      <c r="M29" s="123"/>
      <c r="N29" s="123"/>
      <c r="O29" s="124"/>
      <c r="P29" s="123"/>
      <c r="Q29" s="130"/>
      <c r="R29" s="126"/>
      <c r="S29" s="123"/>
      <c r="U29" s="139" t="e">
        <f>IF(SUMPRODUCT((#REF!='Plan d''actions détaillé'!U$5)*(#REF!='Plan d''actions détaillé'!$D29)*(#REF!="X"))=0,"",IF(SUMPRODUCT((#REF!='Plan d''actions détaillé'!U$5)*(#REF!='Plan d''actions détaillé'!$D29)*(#REF!="X"))=1,"X","erreur"))</f>
        <v>#REF!</v>
      </c>
      <c r="V29" s="139" t="e">
        <f>IF(SUMPRODUCT((#REF!='Plan d''actions détaillé'!V$5)*(#REF!='Plan d''actions détaillé'!$D29)*(#REF!="X"))=0,"",IF(SUMPRODUCT((#REF!='Plan d''actions détaillé'!V$5)*(#REF!='Plan d''actions détaillé'!$D29)*(#REF!="X"))=1,"X","erreur"))</f>
        <v>#REF!</v>
      </c>
      <c r="W29" s="139" t="e">
        <f>IF(SUMPRODUCT((#REF!='Plan d''actions détaillé'!W$5)*(#REF!='Plan d''actions détaillé'!$D29)*(#REF!="X"))=0,"",IF(SUMPRODUCT((#REF!='Plan d''actions détaillé'!W$5)*(#REF!='Plan d''actions détaillé'!$D29)*(#REF!="X"))=1,"X","erreur"))</f>
        <v>#REF!</v>
      </c>
      <c r="X29" s="139" t="e">
        <f>IF(SUMPRODUCT((#REF!='Plan d''actions détaillé'!X$5)*(#REF!='Plan d''actions détaillé'!$D29)*(#REF!="X"))=0,"",IF(SUMPRODUCT((#REF!='Plan d''actions détaillé'!X$5)*(#REF!='Plan d''actions détaillé'!$D29)*(#REF!="X"))=1,"X","erreur"))</f>
        <v>#REF!</v>
      </c>
      <c r="Y29" s="139" t="e">
        <f>IF(SUMPRODUCT((#REF!='Plan d''actions détaillé'!Y$5)*(#REF!='Plan d''actions détaillé'!$D29)*(#REF!="X"))=0,"",IF(SUMPRODUCT((#REF!='Plan d''actions détaillé'!Y$5)*(#REF!='Plan d''actions détaillé'!$D29)*(#REF!="X"))=1,"X","erreur"))</f>
        <v>#REF!</v>
      </c>
      <c r="Z29" s="139" t="e">
        <f>IF(SUMPRODUCT((#REF!='Plan d''actions détaillé'!Z$5)*(#REF!='Plan d''actions détaillé'!$D29)*(#REF!="X"))=0,"",IF(SUMPRODUCT((#REF!='Plan d''actions détaillé'!Z$5)*(#REF!='Plan d''actions détaillé'!$D29)*(#REF!="X"))=1,"X","erreur"))</f>
        <v>#REF!</v>
      </c>
      <c r="AA29" s="139" t="e">
        <f>IF(SUMPRODUCT((#REF!='Plan d''actions détaillé'!AA$5)*(#REF!='Plan d''actions détaillé'!$D29)*(#REF!="X"))=0,"",IF(SUMPRODUCT((#REF!='Plan d''actions détaillé'!AA$5)*(#REF!='Plan d''actions détaillé'!$D29)*(#REF!="X"))=1,"X","erreur"))</f>
        <v>#REF!</v>
      </c>
      <c r="AB29" s="139" t="e">
        <f>IF(SUMPRODUCT((#REF!='Plan d''actions détaillé'!AB$5)*(#REF!='Plan d''actions détaillé'!$D29)*(#REF!="X"))=0,"",IF(SUMPRODUCT((#REF!='Plan d''actions détaillé'!AB$5)*(#REF!='Plan d''actions détaillé'!$D29)*(#REF!="X"))=1,"X","erreur"))</f>
        <v>#REF!</v>
      </c>
      <c r="AC29" s="139" t="e">
        <f>IF(SUMPRODUCT((#REF!='Plan d''actions détaillé'!AC$5)*(#REF!='Plan d''actions détaillé'!$D29)*(#REF!="X"))=0,"",IF(SUMPRODUCT((#REF!='Plan d''actions détaillé'!AC$5)*(#REF!='Plan d''actions détaillé'!$D29)*(#REF!="X"))=1,"X","erreur"))</f>
        <v>#REF!</v>
      </c>
      <c r="AD29" s="139" t="e">
        <f>IF(SUMPRODUCT((#REF!='Plan d''actions détaillé'!AD$5)*(#REF!='Plan d''actions détaillé'!$D29)*(#REF!="X"))=0,"",IF(SUMPRODUCT((#REF!='Plan d''actions détaillé'!AD$5)*(#REF!='Plan d''actions détaillé'!$D29)*(#REF!="X"))=1,"X","erreur"))</f>
        <v>#REF!</v>
      </c>
      <c r="AE29" s="139" t="e">
        <f>IF(SUMPRODUCT((#REF!='Plan d''actions détaillé'!AE$5)*(#REF!='Plan d''actions détaillé'!$D29)*(#REF!="X"))=0,"",IF(SUMPRODUCT((#REF!='Plan d''actions détaillé'!AE$5)*(#REF!='Plan d''actions détaillé'!$D29)*(#REF!="X"))=1,"X","erreur"))</f>
        <v>#REF!</v>
      </c>
      <c r="AF29" s="139" t="e">
        <f>IF(SUMPRODUCT((#REF!='Plan d''actions détaillé'!AF$5)*(#REF!='Plan d''actions détaillé'!$D29)*(#REF!="X"))=0,"",IF(SUMPRODUCT((#REF!='Plan d''actions détaillé'!AF$5)*(#REF!='Plan d''actions détaillé'!$D29)*(#REF!="X"))=1,"X","erreur"))</f>
        <v>#REF!</v>
      </c>
      <c r="AG29" s="139" t="e">
        <f>IF(SUMPRODUCT((#REF!='Plan d''actions détaillé'!AG$5)*(#REF!='Plan d''actions détaillé'!$D29)*(#REF!="X"))=0,"",IF(SUMPRODUCT((#REF!='Plan d''actions détaillé'!AG$5)*(#REF!='Plan d''actions détaillé'!$D29)*(#REF!="X"))=1,"X","erreur"))</f>
        <v>#REF!</v>
      </c>
      <c r="AH29" s="139" t="e">
        <f>IF(SUMPRODUCT((#REF!='Plan d''actions détaillé'!AH$5)*(#REF!='Plan d''actions détaillé'!$D29)*(#REF!="X"))=0,"",IF(SUMPRODUCT((#REF!='Plan d''actions détaillé'!AH$5)*(#REF!='Plan d''actions détaillé'!$D29)*(#REF!="X"))=1,"X","erreur"))</f>
        <v>#REF!</v>
      </c>
      <c r="AI29" s="139" t="e">
        <f>IF(SUMPRODUCT((#REF!='Plan d''actions détaillé'!AI$5)*(#REF!='Plan d''actions détaillé'!$D29)*(#REF!="X"))=0,"",IF(SUMPRODUCT((#REF!='Plan d''actions détaillé'!AI$5)*(#REF!='Plan d''actions détaillé'!$D29)*(#REF!="X"))=1,"X","erreur"))</f>
        <v>#REF!</v>
      </c>
      <c r="AJ29" s="139" t="e">
        <f>IF(SUMPRODUCT((#REF!='Plan d''actions détaillé'!AJ$5)*(#REF!='Plan d''actions détaillé'!$D29)*(#REF!="X"))=0,"",IF(SUMPRODUCT((#REF!='Plan d''actions détaillé'!AJ$5)*(#REF!='Plan d''actions détaillé'!$D29)*(#REF!="X"))=1,"X","erreur"))</f>
        <v>#REF!</v>
      </c>
      <c r="AK29" s="139" t="e">
        <f>IF(SUMPRODUCT((#REF!='Plan d''actions détaillé'!AK$5)*(#REF!='Plan d''actions détaillé'!$D29)*(#REF!="X"))=0,"",IF(SUMPRODUCT((#REF!='Plan d''actions détaillé'!AK$5)*(#REF!='Plan d''actions détaillé'!$D29)*(#REF!="X"))=1,"X","erreur"))</f>
        <v>#REF!</v>
      </c>
      <c r="AL29" s="139" t="e">
        <f>IF(SUMPRODUCT((#REF!='Plan d''actions détaillé'!AL$5)*(#REF!='Plan d''actions détaillé'!$D29)*(#REF!="X"))=0,"",IF(SUMPRODUCT((#REF!='Plan d''actions détaillé'!AL$5)*(#REF!='Plan d''actions détaillé'!$D29)*(#REF!="X"))=1,"X","erreur"))</f>
        <v>#REF!</v>
      </c>
      <c r="AV29" s="179"/>
      <c r="AW29" s="179"/>
      <c r="AX29" s="179"/>
      <c r="AY29" s="179"/>
      <c r="AZ29" s="179"/>
      <c r="BA29" s="179"/>
      <c r="BB29" s="179"/>
    </row>
    <row r="30" spans="1:54" ht="20.25" customHeight="1">
      <c r="A30" s="160" t="e">
        <f>#REF!&amp;"-PA"&amp;Listes!A26</f>
        <v>#REF!</v>
      </c>
      <c r="B30" s="79" t="e">
        <f t="shared" si="0"/>
        <v>#REF!</v>
      </c>
      <c r="C30" s="80" t="str">
        <f>IF(ISERROR(HLOOKUP(A30,#REF!,21,FALSE)),"-",(IF(HLOOKUP(A30,#REF!,21,FALSE)=0,"-",HLOOKUP(A30,#REF!,21,FALSE))))</f>
        <v>-</v>
      </c>
      <c r="D30" s="79" t="str">
        <f>IF(ISERROR(HLOOKUP(A30,#REF!,20,FALSE)),"-",HLOOKUP(A30,#REF!,20,FALSE))</f>
        <v>-</v>
      </c>
      <c r="E30" s="80" t="str">
        <f>IF(ISERROR(HLOOKUP(A30,#REF!,3,FALSE)),"-",HLOOKUP(A30,#REF!,3,FALSE))</f>
        <v>-</v>
      </c>
      <c r="F30" s="135" t="str">
        <f>IF(ISERROR(HLOOKUP(A30,#REF!,2,FALSE)),"-",HLOOKUP(A30,#REF!,2,FALSE))</f>
        <v>-</v>
      </c>
      <c r="G30" s="129"/>
      <c r="H30" s="128"/>
      <c r="I30" s="120"/>
      <c r="J30" s="125"/>
      <c r="K30" s="122"/>
      <c r="L30" s="122"/>
      <c r="M30" s="123"/>
      <c r="N30" s="123"/>
      <c r="O30" s="124"/>
      <c r="P30" s="123"/>
      <c r="Q30" s="130"/>
      <c r="R30" s="126"/>
      <c r="S30" s="123"/>
      <c r="U30" s="139" t="e">
        <f>IF(SUMPRODUCT((#REF!='Plan d''actions détaillé'!U$5)*(#REF!='Plan d''actions détaillé'!$D30)*(#REF!="X"))=0,"",IF(SUMPRODUCT((#REF!='Plan d''actions détaillé'!U$5)*(#REF!='Plan d''actions détaillé'!$D30)*(#REF!="X"))=1,"X","erreur"))</f>
        <v>#REF!</v>
      </c>
      <c r="V30" s="139" t="e">
        <f>IF(SUMPRODUCT((#REF!='Plan d''actions détaillé'!V$5)*(#REF!='Plan d''actions détaillé'!$D30)*(#REF!="X"))=0,"",IF(SUMPRODUCT((#REF!='Plan d''actions détaillé'!V$5)*(#REF!='Plan d''actions détaillé'!$D30)*(#REF!="X"))=1,"X","erreur"))</f>
        <v>#REF!</v>
      </c>
      <c r="W30" s="139" t="e">
        <f>IF(SUMPRODUCT((#REF!='Plan d''actions détaillé'!W$5)*(#REF!='Plan d''actions détaillé'!$D30)*(#REF!="X"))=0,"",IF(SUMPRODUCT((#REF!='Plan d''actions détaillé'!W$5)*(#REF!='Plan d''actions détaillé'!$D30)*(#REF!="X"))=1,"X","erreur"))</f>
        <v>#REF!</v>
      </c>
      <c r="X30" s="139" t="e">
        <f>IF(SUMPRODUCT((#REF!='Plan d''actions détaillé'!X$5)*(#REF!='Plan d''actions détaillé'!$D30)*(#REF!="X"))=0,"",IF(SUMPRODUCT((#REF!='Plan d''actions détaillé'!X$5)*(#REF!='Plan d''actions détaillé'!$D30)*(#REF!="X"))=1,"X","erreur"))</f>
        <v>#REF!</v>
      </c>
      <c r="Y30" s="139" t="e">
        <f>IF(SUMPRODUCT((#REF!='Plan d''actions détaillé'!Y$5)*(#REF!='Plan d''actions détaillé'!$D30)*(#REF!="X"))=0,"",IF(SUMPRODUCT((#REF!='Plan d''actions détaillé'!Y$5)*(#REF!='Plan d''actions détaillé'!$D30)*(#REF!="X"))=1,"X","erreur"))</f>
        <v>#REF!</v>
      </c>
      <c r="Z30" s="139" t="e">
        <f>IF(SUMPRODUCT((#REF!='Plan d''actions détaillé'!Z$5)*(#REF!='Plan d''actions détaillé'!$D30)*(#REF!="X"))=0,"",IF(SUMPRODUCT((#REF!='Plan d''actions détaillé'!Z$5)*(#REF!='Plan d''actions détaillé'!$D30)*(#REF!="X"))=1,"X","erreur"))</f>
        <v>#REF!</v>
      </c>
      <c r="AA30" s="139" t="e">
        <f>IF(SUMPRODUCT((#REF!='Plan d''actions détaillé'!AA$5)*(#REF!='Plan d''actions détaillé'!$D30)*(#REF!="X"))=0,"",IF(SUMPRODUCT((#REF!='Plan d''actions détaillé'!AA$5)*(#REF!='Plan d''actions détaillé'!$D30)*(#REF!="X"))=1,"X","erreur"))</f>
        <v>#REF!</v>
      </c>
      <c r="AB30" s="139" t="e">
        <f>IF(SUMPRODUCT((#REF!='Plan d''actions détaillé'!AB$5)*(#REF!='Plan d''actions détaillé'!$D30)*(#REF!="X"))=0,"",IF(SUMPRODUCT((#REF!='Plan d''actions détaillé'!AB$5)*(#REF!='Plan d''actions détaillé'!$D30)*(#REF!="X"))=1,"X","erreur"))</f>
        <v>#REF!</v>
      </c>
      <c r="AC30" s="139" t="e">
        <f>IF(SUMPRODUCT((#REF!='Plan d''actions détaillé'!AC$5)*(#REF!='Plan d''actions détaillé'!$D30)*(#REF!="X"))=0,"",IF(SUMPRODUCT((#REF!='Plan d''actions détaillé'!AC$5)*(#REF!='Plan d''actions détaillé'!$D30)*(#REF!="X"))=1,"X","erreur"))</f>
        <v>#REF!</v>
      </c>
      <c r="AD30" s="139" t="e">
        <f>IF(SUMPRODUCT((#REF!='Plan d''actions détaillé'!AD$5)*(#REF!='Plan d''actions détaillé'!$D30)*(#REF!="X"))=0,"",IF(SUMPRODUCT((#REF!='Plan d''actions détaillé'!AD$5)*(#REF!='Plan d''actions détaillé'!$D30)*(#REF!="X"))=1,"X","erreur"))</f>
        <v>#REF!</v>
      </c>
      <c r="AE30" s="139" t="e">
        <f>IF(SUMPRODUCT((#REF!='Plan d''actions détaillé'!AE$5)*(#REF!='Plan d''actions détaillé'!$D30)*(#REF!="X"))=0,"",IF(SUMPRODUCT((#REF!='Plan d''actions détaillé'!AE$5)*(#REF!='Plan d''actions détaillé'!$D30)*(#REF!="X"))=1,"X","erreur"))</f>
        <v>#REF!</v>
      </c>
      <c r="AF30" s="139" t="e">
        <f>IF(SUMPRODUCT((#REF!='Plan d''actions détaillé'!AF$5)*(#REF!='Plan d''actions détaillé'!$D30)*(#REF!="X"))=0,"",IF(SUMPRODUCT((#REF!='Plan d''actions détaillé'!AF$5)*(#REF!='Plan d''actions détaillé'!$D30)*(#REF!="X"))=1,"X","erreur"))</f>
        <v>#REF!</v>
      </c>
      <c r="AG30" s="139" t="e">
        <f>IF(SUMPRODUCT((#REF!='Plan d''actions détaillé'!AG$5)*(#REF!='Plan d''actions détaillé'!$D30)*(#REF!="X"))=0,"",IF(SUMPRODUCT((#REF!='Plan d''actions détaillé'!AG$5)*(#REF!='Plan d''actions détaillé'!$D30)*(#REF!="X"))=1,"X","erreur"))</f>
        <v>#REF!</v>
      </c>
      <c r="AH30" s="139" t="e">
        <f>IF(SUMPRODUCT((#REF!='Plan d''actions détaillé'!AH$5)*(#REF!='Plan d''actions détaillé'!$D30)*(#REF!="X"))=0,"",IF(SUMPRODUCT((#REF!='Plan d''actions détaillé'!AH$5)*(#REF!='Plan d''actions détaillé'!$D30)*(#REF!="X"))=1,"X","erreur"))</f>
        <v>#REF!</v>
      </c>
      <c r="AI30" s="139" t="e">
        <f>IF(SUMPRODUCT((#REF!='Plan d''actions détaillé'!AI$5)*(#REF!='Plan d''actions détaillé'!$D30)*(#REF!="X"))=0,"",IF(SUMPRODUCT((#REF!='Plan d''actions détaillé'!AI$5)*(#REF!='Plan d''actions détaillé'!$D30)*(#REF!="X"))=1,"X","erreur"))</f>
        <v>#REF!</v>
      </c>
      <c r="AJ30" s="139" t="e">
        <f>IF(SUMPRODUCT((#REF!='Plan d''actions détaillé'!AJ$5)*(#REF!='Plan d''actions détaillé'!$D30)*(#REF!="X"))=0,"",IF(SUMPRODUCT((#REF!='Plan d''actions détaillé'!AJ$5)*(#REF!='Plan d''actions détaillé'!$D30)*(#REF!="X"))=1,"X","erreur"))</f>
        <v>#REF!</v>
      </c>
      <c r="AK30" s="139" t="e">
        <f>IF(SUMPRODUCT((#REF!='Plan d''actions détaillé'!AK$5)*(#REF!='Plan d''actions détaillé'!$D30)*(#REF!="X"))=0,"",IF(SUMPRODUCT((#REF!='Plan d''actions détaillé'!AK$5)*(#REF!='Plan d''actions détaillé'!$D30)*(#REF!="X"))=1,"X","erreur"))</f>
        <v>#REF!</v>
      </c>
      <c r="AL30" s="139" t="e">
        <f>IF(SUMPRODUCT((#REF!='Plan d''actions détaillé'!AL$5)*(#REF!='Plan d''actions détaillé'!$D30)*(#REF!="X"))=0,"",IF(SUMPRODUCT((#REF!='Plan d''actions détaillé'!AL$5)*(#REF!='Plan d''actions détaillé'!$D30)*(#REF!="X"))=1,"X","erreur"))</f>
        <v>#REF!</v>
      </c>
      <c r="AV30" s="179"/>
      <c r="AW30" s="179"/>
      <c r="AX30" s="179"/>
      <c r="AY30" s="179"/>
      <c r="AZ30" s="179"/>
      <c r="BA30" s="179"/>
      <c r="BB30" s="179"/>
    </row>
    <row r="31" spans="1:54">
      <c r="AV31" s="179"/>
      <c r="AW31" s="179"/>
      <c r="AX31" s="179"/>
      <c r="AY31" s="179"/>
      <c r="AZ31" s="179"/>
      <c r="BA31" s="179"/>
      <c r="BB31" s="179"/>
    </row>
    <row r="32" spans="1:54">
      <c r="AV32" s="179"/>
      <c r="AW32" s="179"/>
      <c r="AX32" s="179"/>
      <c r="AY32" s="179"/>
      <c r="AZ32" s="179"/>
      <c r="BA32" s="179"/>
      <c r="BB32" s="179"/>
    </row>
    <row r="33" spans="48:54">
      <c r="AV33" s="179"/>
      <c r="AW33" s="179"/>
      <c r="AX33" s="179"/>
      <c r="AY33" s="179"/>
      <c r="AZ33" s="179"/>
      <c r="BA33" s="179"/>
      <c r="BB33" s="179"/>
    </row>
    <row r="34" spans="48:54">
      <c r="AV34" s="179"/>
      <c r="AW34" s="179"/>
      <c r="AX34" s="179"/>
      <c r="AY34" s="179"/>
      <c r="AZ34" s="179"/>
      <c r="BA34" s="179"/>
      <c r="BB34" s="179"/>
    </row>
    <row r="35" spans="48:54">
      <c r="AV35" s="179"/>
      <c r="AW35" s="179"/>
      <c r="AX35" s="179"/>
      <c r="AY35" s="179"/>
      <c r="AZ35" s="179"/>
      <c r="BA35" s="179"/>
      <c r="BB35" s="179"/>
    </row>
  </sheetData>
  <sheetProtection sheet="1" objects="1" scenarios="1" formatColumns="0" formatRows="0" selectLockedCells="1" sort="0" autoFilter="0"/>
  <conditionalFormatting sqref="Q6:S15">
    <cfRule type="cellIs" dxfId="34" priority="46" operator="equal">
      <formula>"A initier"</formula>
    </cfRule>
    <cfRule type="cellIs" dxfId="33" priority="47" operator="equal">
      <formula>"En attente"</formula>
    </cfRule>
    <cfRule type="cellIs" dxfId="32" priority="48" operator="equal">
      <formula>"En cours"</formula>
    </cfRule>
  </conditionalFormatting>
  <conditionalFormatting sqref="F6:F30">
    <cfRule type="cellIs" dxfId="31" priority="44" operator="equal">
      <formula>"En place"</formula>
    </cfRule>
  </conditionalFormatting>
  <conditionalFormatting sqref="F6:F30">
    <cfRule type="cellIs" dxfId="30" priority="41" operator="equal">
      <formula>"En attente"</formula>
    </cfRule>
    <cfRule type="cellIs" dxfId="29" priority="42" operator="equal">
      <formula>"A initier"</formula>
    </cfRule>
    <cfRule type="cellIs" dxfId="28" priority="43" operator="equal">
      <formula>"En cours"</formula>
    </cfRule>
  </conditionalFormatting>
  <conditionalFormatting sqref="Q16:S30">
    <cfRule type="cellIs" dxfId="27" priority="34" operator="equal">
      <formula>"A initier"</formula>
    </cfRule>
    <cfRule type="cellIs" dxfId="26" priority="35" operator="equal">
      <formula>"En attente"</formula>
    </cfRule>
    <cfRule type="cellIs" dxfId="25" priority="36" operator="equal">
      <formula>"En cours"</formula>
    </cfRule>
  </conditionalFormatting>
  <conditionalFormatting sqref="U6:AL30">
    <cfRule type="cellIs" dxfId="24" priority="28" operator="equal">
      <formula>"X"</formula>
    </cfRule>
  </conditionalFormatting>
  <conditionalFormatting sqref="T31:V98 K31:R98">
    <cfRule type="expression" dxfId="23" priority="1890">
      <formula>$I31="En attente"</formula>
    </cfRule>
  </conditionalFormatting>
  <conditionalFormatting sqref="I6:S30">
    <cfRule type="expression" dxfId="22" priority="1892">
      <formula>$F6="En attente"</formula>
    </cfRule>
  </conditionalFormatting>
  <conditionalFormatting sqref="G6:S30">
    <cfRule type="expression" dxfId="21" priority="16">
      <formula>$F6="Hors processus"</formula>
    </cfRule>
  </conditionalFormatting>
  <pageMargins left="0.23622047244094491" right="0.23622047244094491" top="0.74803149606299213" bottom="0.74803149606299213" header="0.31496062992125984" footer="0.31496062992125984"/>
  <pageSetup paperSize="9" scale="44" fitToHeight="0" orientation="landscape" r:id="rId1"/>
  <headerFooter>
    <oddHeader>&amp;L Document imprimé le &amp;D à &amp;T&amp;CProjet SMI&amp;RVIASANTE Mutuelle</oddHeader>
    <oddFooter>&amp;L&amp;F&amp;C&amp;A&amp;R&amp;P / &amp;N</oddFooter>
  </headerFooter>
  <rowBreaks count="1" manualBreakCount="1">
    <brk id="21" max="19" man="1"/>
  </rowBreak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cellIs" priority="17" operator="equal" id="{EA9450E2-0C90-470A-98D4-6F15CA754A0B}">
            <xm:f>Listes!$D$15</xm:f>
            <x14:dxf>
              <font>
                <color theme="0" tint="-0.34998626667073579"/>
              </font>
              <fill>
                <patternFill>
                  <bgColor theme="0" tint="-0.14996795556505021"/>
                </patternFill>
              </fill>
            </x14:dxf>
          </x14:cfRule>
          <x14:cfRule type="cellIs" priority="18" operator="equal" id="{D4C69A77-05CC-4778-B1DC-CB76939537A6}">
            <xm:f>Listes!$D$14</xm:f>
            <x14:dxf>
              <font>
                <color theme="0" tint="-0.34998626667073579"/>
              </font>
              <fill>
                <patternFill>
                  <bgColor theme="0" tint="-0.14996795556505021"/>
                </patternFill>
              </fill>
            </x14:dxf>
          </x14:cfRule>
          <x14:cfRule type="cellIs" priority="19" operator="equal" id="{D06A6E88-B68A-4B15-AA44-95485BE3D0E0}">
            <xm:f>Listes!$D$13</xm:f>
            <x14:dxf>
              <font>
                <color theme="6" tint="-0.24994659260841701"/>
              </font>
              <fill>
                <patternFill>
                  <bgColor theme="6" tint="0.59996337778862885"/>
                </patternFill>
              </fill>
            </x14:dxf>
          </x14:cfRule>
          <x14:cfRule type="cellIs" priority="20" operator="equal" id="{B31CF175-9B2A-42B2-B85C-F34EEFD69C3F}">
            <xm:f>Listes!$D$12</xm:f>
            <x14:dxf>
              <font>
                <color theme="3" tint="0.39994506668294322"/>
              </font>
              <fill>
                <patternFill>
                  <bgColor theme="4" tint="0.79998168889431442"/>
                </patternFill>
              </fill>
            </x14:dxf>
          </x14:cfRule>
          <x14:cfRule type="cellIs" priority="21" operator="equal" id="{35282820-6A9B-4D2E-8441-21EFD77B53B8}">
            <xm:f>Listes!$D$11</xm:f>
            <x14:dxf>
              <font>
                <color rgb="FFC00000"/>
              </font>
              <fill>
                <patternFill>
                  <bgColor theme="5" tint="0.79998168889431442"/>
                </patternFill>
              </fill>
            </x14:dxf>
          </x14:cfRule>
          <xm:sqref>Q6:Q30</xm:sqref>
        </x14:conditionalFormatting>
        <x14:conditionalFormatting xmlns:xm="http://schemas.microsoft.com/office/excel/2006/main">
          <x14:cfRule type="expression" priority="6" id="{41A122BD-D8B8-4EE6-B7A8-E8BAB7753E0B}">
            <xm:f>VLOOKUP(U$5,Risques!$D$21:$AB$100,19,FALSE)="Très faible"</xm:f>
            <x14:dxf>
              <font>
                <b/>
                <i val="0"/>
                <color rgb="FF00B050"/>
              </font>
            </x14:dxf>
          </x14:cfRule>
          <x14:cfRule type="expression" priority="7" id="{60462ABB-AA11-4CE1-8B87-C83A3F506A78}">
            <xm:f>VLOOKUP(U$5,Risques!$D$21:$AB$100,19,FALSE)="Faible"</xm:f>
            <x14:dxf>
              <font>
                <b/>
                <i val="0"/>
                <color rgb="FF92D050"/>
              </font>
            </x14:dxf>
          </x14:cfRule>
          <x14:cfRule type="expression" priority="8" id="{A0F52E4F-6307-4F4C-9CA5-D4B13713EECF}">
            <xm:f>VLOOKUP(U$5,Risques!$D$21:$AB$100,19,FALSE)="Moyenne"</xm:f>
            <x14:dxf>
              <font>
                <b/>
                <i val="0"/>
                <color rgb="FFFFC000"/>
              </font>
            </x14:dxf>
          </x14:cfRule>
          <x14:cfRule type="expression" priority="9" id="{34F9A91D-9760-4FEF-91D1-F5C84C2140B1}">
            <xm:f>VLOOKUP(U$5,Risques!$D$21:$AB$100,19,FALSE)="Forte"</xm:f>
            <x14:dxf>
              <font>
                <b/>
                <i val="0"/>
                <color rgb="FFFF0000"/>
              </font>
            </x14:dxf>
          </x14:cfRule>
          <x14:cfRule type="expression" priority="10" id="{D25A8801-2D21-4F09-B111-8AD28829FBF3}">
            <xm:f>VLOOKUP(U$5,Risques!$D$21:$AB$100,19,FALSE)="Majeure"</xm:f>
            <x14:dxf>
              <font>
                <b/>
                <i val="0"/>
                <color theme="9" tint="-0.24994659260841701"/>
              </font>
            </x14:dxf>
          </x14:cfRule>
          <xm:sqref>U5:AL5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Listes!$D$11:$D$15</xm:f>
          </x14:formula1>
          <xm:sqref>Q6:Q30</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7"/>
  <dimension ref="A2:ET135"/>
  <sheetViews>
    <sheetView topLeftCell="P1" workbookViewId="0">
      <selection activeCell="R6" sqref="R6"/>
    </sheetView>
  </sheetViews>
  <sheetFormatPr baseColWidth="10" defaultRowHeight="12.75"/>
  <cols>
    <col min="4" max="4" width="19.1640625" customWidth="1"/>
    <col min="6" max="6" width="31.33203125" customWidth="1"/>
    <col min="7" max="7" width="3" customWidth="1"/>
    <col min="8" max="8" width="37.83203125" customWidth="1"/>
    <col min="9" max="9" width="26" customWidth="1"/>
    <col min="10" max="10" width="47.6640625" customWidth="1"/>
    <col min="23" max="23" width="35.1640625" style="108" customWidth="1"/>
    <col min="24" max="24" width="28.83203125" style="108" customWidth="1"/>
    <col min="25" max="25" width="15.1640625" style="108" customWidth="1"/>
    <col min="31" max="31" width="19.33203125" customWidth="1"/>
  </cols>
  <sheetData>
    <row r="2" spans="1:150">
      <c r="A2">
        <v>1</v>
      </c>
      <c r="B2">
        <v>2</v>
      </c>
      <c r="C2">
        <v>3</v>
      </c>
      <c r="D2">
        <v>4</v>
      </c>
      <c r="E2">
        <v>5</v>
      </c>
      <c r="F2">
        <v>6</v>
      </c>
      <c r="G2">
        <v>7</v>
      </c>
      <c r="H2">
        <v>8</v>
      </c>
      <c r="I2">
        <v>9</v>
      </c>
      <c r="J2">
        <v>10</v>
      </c>
      <c r="K2">
        <v>11</v>
      </c>
      <c r="L2">
        <v>12</v>
      </c>
      <c r="M2">
        <v>13</v>
      </c>
      <c r="N2">
        <v>14</v>
      </c>
      <c r="O2">
        <v>15</v>
      </c>
      <c r="P2">
        <v>16</v>
      </c>
      <c r="Q2">
        <v>17</v>
      </c>
      <c r="R2">
        <v>18</v>
      </c>
      <c r="S2">
        <v>19</v>
      </c>
      <c r="T2">
        <v>20</v>
      </c>
      <c r="U2">
        <v>21</v>
      </c>
      <c r="V2">
        <v>22</v>
      </c>
      <c r="W2">
        <v>23</v>
      </c>
      <c r="X2">
        <v>24</v>
      </c>
      <c r="Y2">
        <v>25</v>
      </c>
      <c r="Z2">
        <v>26</v>
      </c>
      <c r="AA2">
        <v>27</v>
      </c>
      <c r="AB2">
        <v>28</v>
      </c>
      <c r="AC2">
        <v>29</v>
      </c>
      <c r="AD2">
        <v>30</v>
      </c>
      <c r="AE2">
        <v>31</v>
      </c>
      <c r="AF2">
        <v>32</v>
      </c>
      <c r="AG2">
        <v>33</v>
      </c>
      <c r="AH2">
        <v>34</v>
      </c>
      <c r="AI2">
        <v>35</v>
      </c>
      <c r="AJ2">
        <v>36</v>
      </c>
      <c r="AK2">
        <v>37</v>
      </c>
      <c r="AL2">
        <v>38</v>
      </c>
      <c r="AM2">
        <v>39</v>
      </c>
      <c r="AN2">
        <v>40</v>
      </c>
      <c r="AO2">
        <v>41</v>
      </c>
      <c r="AP2">
        <v>42</v>
      </c>
      <c r="AQ2">
        <v>43</v>
      </c>
      <c r="AR2">
        <v>44</v>
      </c>
      <c r="AS2">
        <v>45</v>
      </c>
      <c r="AT2">
        <v>46</v>
      </c>
      <c r="AU2">
        <v>47</v>
      </c>
      <c r="AV2">
        <v>48</v>
      </c>
      <c r="AW2">
        <v>49</v>
      </c>
      <c r="AX2">
        <v>50</v>
      </c>
      <c r="AY2">
        <v>51</v>
      </c>
      <c r="AZ2">
        <v>52</v>
      </c>
      <c r="BA2">
        <v>53</v>
      </c>
      <c r="BB2">
        <v>54</v>
      </c>
      <c r="BC2">
        <v>55</v>
      </c>
      <c r="BD2">
        <v>56</v>
      </c>
      <c r="BE2">
        <v>57</v>
      </c>
      <c r="BF2">
        <v>58</v>
      </c>
      <c r="BG2">
        <v>59</v>
      </c>
      <c r="BH2">
        <v>60</v>
      </c>
      <c r="BI2">
        <v>61</v>
      </c>
      <c r="BJ2">
        <v>62</v>
      </c>
      <c r="BK2">
        <v>63</v>
      </c>
      <c r="BL2">
        <v>64</v>
      </c>
      <c r="BM2">
        <v>65</v>
      </c>
      <c r="BN2">
        <v>66</v>
      </c>
      <c r="BO2">
        <v>67</v>
      </c>
      <c r="BP2">
        <v>68</v>
      </c>
      <c r="BQ2">
        <v>69</v>
      </c>
      <c r="BR2">
        <v>70</v>
      </c>
      <c r="BS2">
        <v>71</v>
      </c>
      <c r="BT2">
        <v>72</v>
      </c>
      <c r="BU2">
        <v>73</v>
      </c>
      <c r="BV2">
        <v>74</v>
      </c>
      <c r="BW2">
        <v>75</v>
      </c>
      <c r="BX2">
        <v>76</v>
      </c>
      <c r="BY2">
        <v>77</v>
      </c>
      <c r="BZ2">
        <v>78</v>
      </c>
      <c r="CA2">
        <v>79</v>
      </c>
      <c r="CB2">
        <v>80</v>
      </c>
      <c r="CC2">
        <v>81</v>
      </c>
      <c r="CD2">
        <v>82</v>
      </c>
      <c r="CE2">
        <v>83</v>
      </c>
      <c r="CF2">
        <v>84</v>
      </c>
      <c r="CG2">
        <v>85</v>
      </c>
      <c r="CH2">
        <v>86</v>
      </c>
      <c r="CI2">
        <v>87</v>
      </c>
      <c r="CJ2">
        <v>88</v>
      </c>
      <c r="CK2">
        <v>89</v>
      </c>
      <c r="CL2">
        <v>90</v>
      </c>
      <c r="CM2">
        <v>91</v>
      </c>
      <c r="CN2">
        <v>92</v>
      </c>
      <c r="CO2">
        <v>93</v>
      </c>
      <c r="CP2">
        <v>94</v>
      </c>
      <c r="CQ2">
        <v>95</v>
      </c>
      <c r="CR2">
        <v>96</v>
      </c>
      <c r="CS2">
        <v>97</v>
      </c>
      <c r="CT2">
        <v>98</v>
      </c>
      <c r="CU2">
        <v>99</v>
      </c>
      <c r="CV2">
        <v>100</v>
      </c>
      <c r="CW2">
        <v>101</v>
      </c>
      <c r="CX2">
        <v>102</v>
      </c>
      <c r="CY2">
        <v>103</v>
      </c>
      <c r="CZ2">
        <v>104</v>
      </c>
      <c r="DA2">
        <v>105</v>
      </c>
      <c r="DB2">
        <v>106</v>
      </c>
      <c r="DC2">
        <v>107</v>
      </c>
      <c r="DD2">
        <v>108</v>
      </c>
      <c r="DE2">
        <v>109</v>
      </c>
      <c r="DF2">
        <v>110</v>
      </c>
      <c r="DG2">
        <v>111</v>
      </c>
      <c r="DH2">
        <v>112</v>
      </c>
      <c r="DI2">
        <v>113</v>
      </c>
      <c r="DJ2">
        <v>114</v>
      </c>
      <c r="DK2">
        <v>115</v>
      </c>
      <c r="DL2">
        <v>116</v>
      </c>
      <c r="DM2">
        <v>117</v>
      </c>
      <c r="DN2">
        <v>118</v>
      </c>
      <c r="DO2">
        <v>119</v>
      </c>
      <c r="DP2">
        <v>120</v>
      </c>
      <c r="DQ2">
        <v>121</v>
      </c>
      <c r="DR2">
        <v>122</v>
      </c>
      <c r="DS2">
        <v>123</v>
      </c>
      <c r="DT2">
        <v>124</v>
      </c>
      <c r="DU2">
        <v>125</v>
      </c>
      <c r="DV2">
        <v>126</v>
      </c>
      <c r="DW2">
        <v>127</v>
      </c>
      <c r="DX2">
        <v>128</v>
      </c>
      <c r="DY2">
        <v>129</v>
      </c>
      <c r="DZ2">
        <v>130</v>
      </c>
      <c r="EA2">
        <v>131</v>
      </c>
      <c r="EB2">
        <v>132</v>
      </c>
      <c r="EC2">
        <v>133</v>
      </c>
      <c r="ED2">
        <v>134</v>
      </c>
      <c r="EE2">
        <v>135</v>
      </c>
      <c r="EF2">
        <v>136</v>
      </c>
      <c r="EG2">
        <v>137</v>
      </c>
      <c r="EH2">
        <v>138</v>
      </c>
      <c r="EI2">
        <v>139</v>
      </c>
      <c r="EJ2">
        <v>140</v>
      </c>
      <c r="EK2">
        <v>141</v>
      </c>
      <c r="EL2">
        <v>142</v>
      </c>
      <c r="EM2">
        <v>143</v>
      </c>
      <c r="EN2">
        <v>144</v>
      </c>
      <c r="EO2">
        <v>145</v>
      </c>
      <c r="EP2">
        <v>146</v>
      </c>
      <c r="EQ2">
        <v>147</v>
      </c>
      <c r="ER2">
        <v>148</v>
      </c>
      <c r="ES2">
        <v>149</v>
      </c>
      <c r="ET2">
        <v>150</v>
      </c>
    </row>
    <row r="3" spans="1:150">
      <c r="A3">
        <v>2</v>
      </c>
    </row>
    <row r="4" spans="1:150">
      <c r="A4">
        <v>3</v>
      </c>
      <c r="B4" s="23" t="s">
        <v>12</v>
      </c>
      <c r="C4">
        <v>0</v>
      </c>
      <c r="D4" s="23" t="s">
        <v>31</v>
      </c>
      <c r="E4" s="23" t="s">
        <v>17</v>
      </c>
      <c r="F4" s="23" t="s">
        <v>25</v>
      </c>
      <c r="H4" s="31" t="s">
        <v>114</v>
      </c>
      <c r="I4" s="31" t="s">
        <v>63</v>
      </c>
      <c r="J4" s="31" t="s">
        <v>70</v>
      </c>
      <c r="K4" s="31" t="s">
        <v>78</v>
      </c>
      <c r="Q4" s="25" t="s">
        <v>40</v>
      </c>
      <c r="R4" s="9"/>
      <c r="S4" s="9"/>
      <c r="W4" s="108" t="s">
        <v>114</v>
      </c>
      <c r="X4" s="108" t="s">
        <v>162</v>
      </c>
      <c r="Y4" s="31" t="s">
        <v>112</v>
      </c>
      <c r="AA4" s="31" t="s">
        <v>111</v>
      </c>
      <c r="AC4" s="159" t="s">
        <v>199</v>
      </c>
      <c r="AE4" s="159"/>
    </row>
    <row r="5" spans="1:150" ht="11.25" customHeight="1">
      <c r="A5">
        <v>4</v>
      </c>
      <c r="C5">
        <v>1</v>
      </c>
      <c r="D5" s="23" t="s">
        <v>21</v>
      </c>
      <c r="E5" s="23" t="s">
        <v>8</v>
      </c>
      <c r="F5" s="23" t="s">
        <v>30</v>
      </c>
      <c r="H5" s="31" t="s">
        <v>115</v>
      </c>
      <c r="I5" s="31" t="s">
        <v>64</v>
      </c>
      <c r="J5" s="31" t="s">
        <v>71</v>
      </c>
      <c r="K5" s="31" t="s">
        <v>79</v>
      </c>
      <c r="Q5" s="9"/>
      <c r="R5" s="24">
        <v>100</v>
      </c>
      <c r="S5" s="9"/>
      <c r="W5" s="108" t="s">
        <v>115</v>
      </c>
      <c r="X5" s="108" t="s">
        <v>162</v>
      </c>
      <c r="Y5" s="31" t="s">
        <v>112</v>
      </c>
      <c r="AA5" s="31" t="s">
        <v>113</v>
      </c>
      <c r="AC5" s="159" t="s">
        <v>200</v>
      </c>
      <c r="AE5" s="159"/>
    </row>
    <row r="6" spans="1:150" ht="11.25" customHeight="1">
      <c r="A6">
        <v>5</v>
      </c>
      <c r="C6">
        <v>2</v>
      </c>
      <c r="D6" s="23" t="s">
        <v>32</v>
      </c>
      <c r="E6" s="23" t="s">
        <v>10</v>
      </c>
      <c r="H6" s="31" t="s">
        <v>116</v>
      </c>
      <c r="I6" s="31" t="s">
        <v>65</v>
      </c>
      <c r="J6" s="31" t="s">
        <v>72</v>
      </c>
      <c r="K6" s="31" t="s">
        <v>80</v>
      </c>
      <c r="Q6" s="1" t="s">
        <v>37</v>
      </c>
      <c r="R6" s="1" t="s">
        <v>38</v>
      </c>
      <c r="S6" s="1" t="s">
        <v>39</v>
      </c>
      <c r="W6" s="108" t="s">
        <v>116</v>
      </c>
      <c r="X6" s="108" t="s">
        <v>163</v>
      </c>
      <c r="Y6" s="31" t="s">
        <v>112</v>
      </c>
      <c r="AA6" s="31" t="s">
        <v>112</v>
      </c>
    </row>
    <row r="7" spans="1:150" ht="11.25" customHeight="1">
      <c r="A7">
        <v>6</v>
      </c>
      <c r="C7">
        <v>3</v>
      </c>
      <c r="D7" s="159" t="s">
        <v>201</v>
      </c>
      <c r="E7" s="23" t="s">
        <v>9</v>
      </c>
      <c r="F7" s="110" t="s">
        <v>176</v>
      </c>
      <c r="H7" s="31" t="s">
        <v>117</v>
      </c>
      <c r="I7" s="31" t="s">
        <v>66</v>
      </c>
      <c r="J7" s="31" t="s">
        <v>73</v>
      </c>
      <c r="K7" s="31" t="s">
        <v>81</v>
      </c>
      <c r="Q7" s="26">
        <f>$R$5/(COUNTA($S$7:$S$11)/S7)</f>
        <v>100</v>
      </c>
      <c r="R7" s="27" t="s">
        <v>36</v>
      </c>
      <c r="S7" s="26">
        <v>5</v>
      </c>
      <c r="W7" s="108" t="s">
        <v>117</v>
      </c>
      <c r="X7" s="108" t="s">
        <v>163</v>
      </c>
      <c r="Y7" s="31" t="s">
        <v>112</v>
      </c>
    </row>
    <row r="8" spans="1:150" ht="11.25" customHeight="1">
      <c r="A8">
        <v>7</v>
      </c>
      <c r="C8">
        <v>4</v>
      </c>
      <c r="D8" s="159"/>
      <c r="F8" s="111" t="s">
        <v>177</v>
      </c>
      <c r="H8" s="31" t="s">
        <v>118</v>
      </c>
      <c r="I8" s="31" t="s">
        <v>67</v>
      </c>
      <c r="J8" s="31" t="s">
        <v>74</v>
      </c>
      <c r="K8" s="31" t="s">
        <v>82</v>
      </c>
      <c r="Q8" s="26">
        <f>$R$5/(COUNTA($S$7:$S$11)/S8)</f>
        <v>80</v>
      </c>
      <c r="R8" s="26">
        <f>Q7</f>
        <v>100</v>
      </c>
      <c r="S8" s="26">
        <v>4</v>
      </c>
      <c r="W8" s="108" t="s">
        <v>118</v>
      </c>
      <c r="X8" s="108" t="s">
        <v>163</v>
      </c>
      <c r="Y8" s="31" t="s">
        <v>112</v>
      </c>
    </row>
    <row r="9" spans="1:150" ht="11.25" customHeight="1">
      <c r="A9">
        <v>8</v>
      </c>
      <c r="C9">
        <v>5</v>
      </c>
      <c r="F9" s="112" t="s">
        <v>178</v>
      </c>
      <c r="H9" s="31" t="s">
        <v>119</v>
      </c>
      <c r="I9" s="31" t="s">
        <v>68</v>
      </c>
      <c r="J9" s="31" t="s">
        <v>75</v>
      </c>
      <c r="K9" s="31" t="s">
        <v>83</v>
      </c>
      <c r="Q9" s="26">
        <f>$R$5/(COUNTA($S$7:$S$11)/S9)</f>
        <v>60</v>
      </c>
      <c r="R9" s="26">
        <f>Q8</f>
        <v>80</v>
      </c>
      <c r="S9" s="26">
        <v>3</v>
      </c>
      <c r="W9" s="108" t="s">
        <v>119</v>
      </c>
      <c r="X9" s="108" t="s">
        <v>163</v>
      </c>
      <c r="Y9" s="31" t="s">
        <v>112</v>
      </c>
    </row>
    <row r="10" spans="1:150" ht="11.25" customHeight="1">
      <c r="A10">
        <v>9</v>
      </c>
      <c r="H10" s="31" t="s">
        <v>120</v>
      </c>
      <c r="I10" s="31" t="s">
        <v>69</v>
      </c>
      <c r="J10" s="31" t="s">
        <v>76</v>
      </c>
      <c r="K10" s="31" t="s">
        <v>84</v>
      </c>
      <c r="Q10" s="26">
        <f>$R$5/(COUNTA($S$7:$S$11)/S10)</f>
        <v>40</v>
      </c>
      <c r="R10" s="26">
        <f>Q9</f>
        <v>60</v>
      </c>
      <c r="S10" s="26">
        <v>2</v>
      </c>
      <c r="W10" s="108" t="s">
        <v>120</v>
      </c>
      <c r="X10" s="108" t="s">
        <v>163</v>
      </c>
      <c r="Y10" s="31" t="s">
        <v>112</v>
      </c>
    </row>
    <row r="11" spans="1:150" ht="11.25" customHeight="1">
      <c r="A11">
        <v>10</v>
      </c>
      <c r="D11" s="159" t="s">
        <v>195</v>
      </c>
      <c r="H11" s="31" t="s">
        <v>121</v>
      </c>
      <c r="I11" s="31" t="s">
        <v>70</v>
      </c>
      <c r="J11" s="31" t="s">
        <v>77</v>
      </c>
      <c r="K11" s="31" t="s">
        <v>85</v>
      </c>
      <c r="Q11" s="26">
        <f>$R$5/(COUNTA($S$7:$S$11)/S11)</f>
        <v>20</v>
      </c>
      <c r="R11" s="26">
        <f>Q10</f>
        <v>40</v>
      </c>
      <c r="S11" s="26">
        <v>1</v>
      </c>
      <c r="W11" s="108" t="s">
        <v>121</v>
      </c>
      <c r="X11" s="108" t="s">
        <v>164</v>
      </c>
      <c r="Y11" s="31" t="s">
        <v>111</v>
      </c>
    </row>
    <row r="12" spans="1:150" ht="11.25" customHeight="1">
      <c r="A12">
        <v>11</v>
      </c>
      <c r="D12" s="159" t="s">
        <v>196</v>
      </c>
      <c r="H12" s="31" t="s">
        <v>122</v>
      </c>
      <c r="I12" s="31" t="s">
        <v>71</v>
      </c>
      <c r="K12" s="31" t="s">
        <v>86</v>
      </c>
      <c r="Q12" s="26" t="s">
        <v>36</v>
      </c>
      <c r="R12" s="26">
        <f>Q11</f>
        <v>20</v>
      </c>
      <c r="S12" s="26">
        <v>0</v>
      </c>
      <c r="W12" s="108" t="s">
        <v>122</v>
      </c>
      <c r="X12" s="108" t="s">
        <v>164</v>
      </c>
      <c r="Y12" s="31" t="s">
        <v>111</v>
      </c>
    </row>
    <row r="13" spans="1:150" ht="11.25" customHeight="1">
      <c r="A13">
        <v>12</v>
      </c>
      <c r="D13" s="159" t="s">
        <v>197</v>
      </c>
      <c r="H13" s="31" t="s">
        <v>123</v>
      </c>
      <c r="I13" s="31" t="s">
        <v>72</v>
      </c>
      <c r="K13" s="31" t="s">
        <v>87</v>
      </c>
      <c r="W13" s="108" t="s">
        <v>123</v>
      </c>
      <c r="X13" s="108" t="s">
        <v>164</v>
      </c>
      <c r="Y13" s="31" t="s">
        <v>111</v>
      </c>
    </row>
    <row r="14" spans="1:150" ht="11.25" customHeight="1">
      <c r="A14">
        <v>13</v>
      </c>
      <c r="D14" s="159" t="s">
        <v>194</v>
      </c>
      <c r="H14" s="31" t="s">
        <v>124</v>
      </c>
      <c r="I14" s="31" t="s">
        <v>73</v>
      </c>
      <c r="K14" s="31" t="s">
        <v>88</v>
      </c>
      <c r="M14" s="30"/>
      <c r="N14" s="30"/>
      <c r="O14" s="30"/>
      <c r="P14" s="30"/>
      <c r="Q14" s="30"/>
      <c r="W14" s="108" t="s">
        <v>124</v>
      </c>
      <c r="X14" s="108" t="s">
        <v>164</v>
      </c>
      <c r="Y14" s="31" t="s">
        <v>111</v>
      </c>
    </row>
    <row r="15" spans="1:150" ht="11.25" customHeight="1">
      <c r="A15">
        <v>14</v>
      </c>
      <c r="D15" s="159" t="s">
        <v>198</v>
      </c>
      <c r="H15" s="31" t="s">
        <v>125</v>
      </c>
      <c r="I15" s="31" t="s">
        <v>74</v>
      </c>
      <c r="K15" s="31" t="s">
        <v>89</v>
      </c>
      <c r="N15" s="30"/>
      <c r="P15" s="30"/>
      <c r="Q15" s="30"/>
      <c r="W15" s="108" t="s">
        <v>125</v>
      </c>
      <c r="X15" s="108" t="s">
        <v>165</v>
      </c>
      <c r="Y15" s="31" t="s">
        <v>111</v>
      </c>
    </row>
    <row r="16" spans="1:150" ht="11.25" customHeight="1">
      <c r="A16">
        <v>15</v>
      </c>
      <c r="H16" s="31" t="s">
        <v>126</v>
      </c>
      <c r="I16" s="31" t="s">
        <v>75</v>
      </c>
      <c r="K16" s="31" t="s">
        <v>90</v>
      </c>
      <c r="N16" s="30"/>
      <c r="P16" s="30"/>
      <c r="Q16" s="30"/>
      <c r="W16" s="108" t="s">
        <v>126</v>
      </c>
      <c r="X16" s="108" t="s">
        <v>165</v>
      </c>
      <c r="Y16" s="31" t="s">
        <v>111</v>
      </c>
    </row>
    <row r="17" spans="1:25" ht="11.25" customHeight="1">
      <c r="A17">
        <v>16</v>
      </c>
      <c r="H17" s="31" t="s">
        <v>127</v>
      </c>
      <c r="I17" s="31" t="s">
        <v>76</v>
      </c>
      <c r="K17" s="31" t="s">
        <v>91</v>
      </c>
      <c r="N17" s="30"/>
      <c r="P17" s="30"/>
      <c r="Q17" s="30"/>
      <c r="W17" s="108" t="s">
        <v>127</v>
      </c>
      <c r="X17" s="108" t="s">
        <v>165</v>
      </c>
      <c r="Y17" s="31" t="s">
        <v>111</v>
      </c>
    </row>
    <row r="18" spans="1:25" ht="11.25" customHeight="1">
      <c r="A18">
        <v>17</v>
      </c>
      <c r="H18" s="31" t="s">
        <v>128</v>
      </c>
      <c r="I18" s="31" t="s">
        <v>77</v>
      </c>
      <c r="K18" s="31" t="s">
        <v>92</v>
      </c>
      <c r="N18" s="30"/>
      <c r="P18" s="30"/>
      <c r="Q18" s="30"/>
      <c r="W18" s="108" t="s">
        <v>128</v>
      </c>
      <c r="X18" s="108" t="s">
        <v>165</v>
      </c>
      <c r="Y18" s="31" t="s">
        <v>111</v>
      </c>
    </row>
    <row r="19" spans="1:25" ht="11.25" customHeight="1">
      <c r="A19">
        <v>18</v>
      </c>
      <c r="H19" s="31" t="s">
        <v>129</v>
      </c>
      <c r="I19" s="31" t="s">
        <v>78</v>
      </c>
      <c r="K19" s="31" t="s">
        <v>93</v>
      </c>
      <c r="N19" s="30"/>
      <c r="P19" s="30"/>
      <c r="Q19" s="30"/>
      <c r="W19" s="108" t="s">
        <v>129</v>
      </c>
      <c r="X19" s="108" t="s">
        <v>166</v>
      </c>
      <c r="Y19" s="31" t="s">
        <v>113</v>
      </c>
    </row>
    <row r="20" spans="1:25" ht="11.25" customHeight="1">
      <c r="A20">
        <v>19</v>
      </c>
      <c r="H20" s="31" t="s">
        <v>130</v>
      </c>
      <c r="I20" s="31" t="s">
        <v>79</v>
      </c>
      <c r="K20" s="31" t="s">
        <v>94</v>
      </c>
      <c r="N20" s="30"/>
      <c r="P20" s="30"/>
      <c r="Q20" s="30"/>
      <c r="W20" s="108" t="s">
        <v>130</v>
      </c>
      <c r="X20" s="108" t="s">
        <v>166</v>
      </c>
      <c r="Y20" s="31" t="s">
        <v>113</v>
      </c>
    </row>
    <row r="21" spans="1:25" ht="11.25" customHeight="1">
      <c r="A21">
        <v>20</v>
      </c>
      <c r="H21" s="31" t="s">
        <v>131</v>
      </c>
      <c r="I21" s="31" t="s">
        <v>80</v>
      </c>
      <c r="K21" s="31" t="s">
        <v>95</v>
      </c>
      <c r="N21" s="30"/>
      <c r="P21" s="30"/>
      <c r="Q21" s="30"/>
      <c r="W21" s="108" t="s">
        <v>131</v>
      </c>
      <c r="X21" s="108" t="s">
        <v>166</v>
      </c>
      <c r="Y21" s="31" t="s">
        <v>113</v>
      </c>
    </row>
    <row r="22" spans="1:25" ht="11.25" customHeight="1">
      <c r="A22">
        <v>21</v>
      </c>
      <c r="H22" s="31" t="s">
        <v>132</v>
      </c>
      <c r="I22" s="31" t="s">
        <v>81</v>
      </c>
      <c r="K22" s="31" t="s">
        <v>96</v>
      </c>
      <c r="M22" s="30"/>
      <c r="N22" s="30"/>
      <c r="P22" s="30"/>
      <c r="Q22" s="30"/>
      <c r="W22" s="108" t="s">
        <v>132</v>
      </c>
      <c r="X22" s="108" t="s">
        <v>166</v>
      </c>
      <c r="Y22" s="31" t="s">
        <v>113</v>
      </c>
    </row>
    <row r="23" spans="1:25" ht="11.25" customHeight="1">
      <c r="A23">
        <v>22</v>
      </c>
      <c r="H23" s="31" t="s">
        <v>133</v>
      </c>
      <c r="I23" s="31" t="s">
        <v>82</v>
      </c>
      <c r="K23" s="31" t="s">
        <v>97</v>
      </c>
      <c r="M23" s="30"/>
      <c r="N23" s="30"/>
      <c r="O23" s="30"/>
      <c r="P23" s="30"/>
      <c r="Q23" s="30"/>
      <c r="W23" s="108" t="s">
        <v>133</v>
      </c>
      <c r="X23" s="108" t="s">
        <v>166</v>
      </c>
      <c r="Y23" s="31" t="s">
        <v>113</v>
      </c>
    </row>
    <row r="24" spans="1:25" ht="11.25" customHeight="1">
      <c r="A24">
        <v>23</v>
      </c>
      <c r="H24" s="31" t="s">
        <v>134</v>
      </c>
      <c r="I24" s="31" t="s">
        <v>83</v>
      </c>
      <c r="K24" s="31" t="s">
        <v>98</v>
      </c>
      <c r="M24" s="30"/>
      <c r="N24" s="30"/>
      <c r="O24" s="29"/>
      <c r="P24" s="30"/>
      <c r="Q24" s="30"/>
      <c r="W24" s="108" t="s">
        <v>174</v>
      </c>
      <c r="X24" s="108" t="s">
        <v>166</v>
      </c>
      <c r="Y24" s="31" t="s">
        <v>113</v>
      </c>
    </row>
    <row r="25" spans="1:25" ht="11.25" customHeight="1">
      <c r="A25">
        <v>24</v>
      </c>
      <c r="H25" s="31" t="s">
        <v>135</v>
      </c>
      <c r="I25" s="31" t="s">
        <v>84</v>
      </c>
      <c r="K25" s="31" t="s">
        <v>99</v>
      </c>
      <c r="M25" s="30"/>
      <c r="N25" s="30"/>
      <c r="P25" s="30"/>
      <c r="Q25" s="30"/>
      <c r="W25" s="108" t="s">
        <v>135</v>
      </c>
      <c r="X25" s="108" t="s">
        <v>166</v>
      </c>
      <c r="Y25" s="31" t="s">
        <v>113</v>
      </c>
    </row>
    <row r="26" spans="1:25" ht="11.25" customHeight="1">
      <c r="A26">
        <v>25</v>
      </c>
      <c r="H26" s="31" t="s">
        <v>136</v>
      </c>
      <c r="I26" s="31" t="s">
        <v>85</v>
      </c>
      <c r="K26" s="31" t="s">
        <v>100</v>
      </c>
      <c r="M26" s="30"/>
      <c r="N26" s="30"/>
      <c r="P26" s="30"/>
      <c r="Q26" s="30"/>
      <c r="W26" s="108" t="s">
        <v>136</v>
      </c>
      <c r="X26" s="108" t="s">
        <v>167</v>
      </c>
      <c r="Y26" s="31" t="s">
        <v>113</v>
      </c>
    </row>
    <row r="27" spans="1:25" ht="11.25" customHeight="1">
      <c r="A27">
        <v>26</v>
      </c>
      <c r="H27" s="31" t="s">
        <v>137</v>
      </c>
      <c r="I27" s="31" t="s">
        <v>86</v>
      </c>
      <c r="K27" s="31" t="s">
        <v>101</v>
      </c>
      <c r="M27" s="30"/>
      <c r="N27" s="30"/>
      <c r="P27" s="30"/>
      <c r="Q27" s="30"/>
      <c r="W27" s="108" t="s">
        <v>137</v>
      </c>
      <c r="X27" s="108" t="s">
        <v>167</v>
      </c>
      <c r="Y27" s="31" t="s">
        <v>113</v>
      </c>
    </row>
    <row r="28" spans="1:25" ht="11.25" customHeight="1">
      <c r="A28">
        <v>27</v>
      </c>
      <c r="H28" s="31" t="s">
        <v>138</v>
      </c>
      <c r="I28" s="31" t="s">
        <v>87</v>
      </c>
      <c r="K28" s="31" t="s">
        <v>102</v>
      </c>
      <c r="M28" s="30"/>
      <c r="N28" s="30"/>
      <c r="P28" s="30"/>
      <c r="Q28" s="30"/>
      <c r="W28" s="108" t="s">
        <v>138</v>
      </c>
      <c r="X28" s="108" t="s">
        <v>167</v>
      </c>
      <c r="Y28" s="31" t="s">
        <v>113</v>
      </c>
    </row>
    <row r="29" spans="1:25" ht="11.25" customHeight="1">
      <c r="A29">
        <v>28</v>
      </c>
      <c r="H29" s="31" t="s">
        <v>139</v>
      </c>
      <c r="I29" s="31" t="s">
        <v>88</v>
      </c>
      <c r="K29" s="31" t="s">
        <v>103</v>
      </c>
      <c r="M29" s="30"/>
      <c r="N29" s="30"/>
      <c r="P29" s="30"/>
      <c r="Q29" s="30"/>
      <c r="W29" s="108" t="s">
        <v>139</v>
      </c>
      <c r="X29" s="108" t="s">
        <v>167</v>
      </c>
      <c r="Y29" s="31" t="s">
        <v>113</v>
      </c>
    </row>
    <row r="30" spans="1:25" ht="11.25" customHeight="1">
      <c r="A30">
        <v>29</v>
      </c>
      <c r="H30" s="31" t="s">
        <v>140</v>
      </c>
      <c r="I30" s="31" t="s">
        <v>89</v>
      </c>
      <c r="K30" s="31" t="s">
        <v>104</v>
      </c>
      <c r="M30" s="30"/>
      <c r="N30" s="30"/>
      <c r="P30" s="30"/>
      <c r="Q30" s="30"/>
      <c r="W30" s="108" t="s">
        <v>140</v>
      </c>
      <c r="X30" s="108" t="s">
        <v>168</v>
      </c>
      <c r="Y30" s="31" t="s">
        <v>113</v>
      </c>
    </row>
    <row r="31" spans="1:25" ht="11.25" customHeight="1">
      <c r="A31">
        <v>30</v>
      </c>
      <c r="H31" s="31" t="s">
        <v>141</v>
      </c>
      <c r="I31" s="31" t="s">
        <v>90</v>
      </c>
      <c r="K31" s="31" t="s">
        <v>105</v>
      </c>
      <c r="M31" s="30"/>
      <c r="N31" s="30"/>
      <c r="P31" s="30"/>
      <c r="Q31" s="30"/>
      <c r="W31" s="108" t="s">
        <v>141</v>
      </c>
      <c r="X31" s="108" t="s">
        <v>168</v>
      </c>
      <c r="Y31" s="31" t="s">
        <v>113</v>
      </c>
    </row>
    <row r="32" spans="1:25" ht="11.25" customHeight="1">
      <c r="A32">
        <v>31</v>
      </c>
      <c r="H32" s="31" t="s">
        <v>142</v>
      </c>
      <c r="I32" s="31" t="s">
        <v>91</v>
      </c>
      <c r="K32" s="31" t="s">
        <v>106</v>
      </c>
      <c r="M32" s="30"/>
      <c r="N32" s="30"/>
      <c r="P32" s="32"/>
      <c r="Q32" s="32"/>
      <c r="W32" s="108" t="s">
        <v>142</v>
      </c>
      <c r="X32" s="108" t="s">
        <v>168</v>
      </c>
      <c r="Y32" s="31" t="s">
        <v>113</v>
      </c>
    </row>
    <row r="33" spans="1:25" ht="11.25" customHeight="1">
      <c r="A33">
        <v>32</v>
      </c>
      <c r="H33" s="31" t="s">
        <v>143</v>
      </c>
      <c r="I33" s="31" t="s">
        <v>92</v>
      </c>
      <c r="K33" s="31" t="s">
        <v>107</v>
      </c>
      <c r="M33" s="30"/>
      <c r="N33" s="30"/>
      <c r="P33" s="32"/>
      <c r="Q33" s="32"/>
      <c r="W33" s="108" t="s">
        <v>143</v>
      </c>
      <c r="X33" s="108" t="s">
        <v>169</v>
      </c>
      <c r="Y33" s="31" t="s">
        <v>113</v>
      </c>
    </row>
    <row r="34" spans="1:25" ht="11.25" customHeight="1">
      <c r="A34">
        <v>33</v>
      </c>
      <c r="H34" s="31" t="s">
        <v>144</v>
      </c>
      <c r="I34" s="31" t="s">
        <v>93</v>
      </c>
      <c r="K34" s="31" t="s">
        <v>108</v>
      </c>
      <c r="M34" s="30"/>
      <c r="N34" s="30"/>
      <c r="P34" s="32"/>
      <c r="Q34" s="32"/>
      <c r="W34" s="108" t="s">
        <v>144</v>
      </c>
      <c r="X34" s="108" t="s">
        <v>169</v>
      </c>
      <c r="Y34" s="31" t="s">
        <v>113</v>
      </c>
    </row>
    <row r="35" spans="1:25" ht="11.25" customHeight="1">
      <c r="A35">
        <v>34</v>
      </c>
      <c r="H35" s="31" t="s">
        <v>145</v>
      </c>
      <c r="I35" s="31" t="s">
        <v>94</v>
      </c>
      <c r="K35" s="31" t="s">
        <v>109</v>
      </c>
      <c r="M35" s="30"/>
      <c r="N35" s="30"/>
      <c r="P35" s="32"/>
      <c r="Q35" s="32"/>
      <c r="W35" s="108" t="s">
        <v>145</v>
      </c>
      <c r="X35" s="108" t="s">
        <v>169</v>
      </c>
      <c r="Y35" s="31" t="s">
        <v>113</v>
      </c>
    </row>
    <row r="36" spans="1:25" ht="11.25" customHeight="1">
      <c r="A36">
        <v>35</v>
      </c>
      <c r="H36" s="31" t="s">
        <v>146</v>
      </c>
      <c r="I36" s="31" t="s">
        <v>95</v>
      </c>
      <c r="K36" s="31" t="s">
        <v>110</v>
      </c>
      <c r="M36" s="30"/>
      <c r="N36" s="30"/>
      <c r="P36" s="32"/>
      <c r="Q36" s="32"/>
      <c r="W36" s="108" t="s">
        <v>146</v>
      </c>
      <c r="X36" s="108" t="s">
        <v>169</v>
      </c>
      <c r="Y36" s="31" t="s">
        <v>113</v>
      </c>
    </row>
    <row r="37" spans="1:25" ht="11.25" customHeight="1">
      <c r="A37">
        <v>36</v>
      </c>
      <c r="H37" s="31" t="s">
        <v>147</v>
      </c>
      <c r="I37" s="31" t="s">
        <v>96</v>
      </c>
      <c r="M37" s="30"/>
      <c r="N37" s="30"/>
      <c r="P37" s="32"/>
      <c r="Q37" s="32"/>
      <c r="W37" s="108" t="s">
        <v>147</v>
      </c>
      <c r="X37" s="108" t="s">
        <v>169</v>
      </c>
      <c r="Y37" s="31" t="s">
        <v>113</v>
      </c>
    </row>
    <row r="38" spans="1:25" ht="11.25" customHeight="1">
      <c r="A38">
        <v>37</v>
      </c>
      <c r="H38" s="31" t="s">
        <v>148</v>
      </c>
      <c r="I38" s="31" t="s">
        <v>97</v>
      </c>
      <c r="M38" s="30"/>
      <c r="N38" s="30"/>
      <c r="P38" s="32"/>
      <c r="Q38" s="32"/>
      <c r="W38" s="108" t="s">
        <v>148</v>
      </c>
      <c r="X38" s="108" t="s">
        <v>170</v>
      </c>
      <c r="Y38" s="31" t="s">
        <v>113</v>
      </c>
    </row>
    <row r="39" spans="1:25" ht="11.25" customHeight="1">
      <c r="A39">
        <v>38</v>
      </c>
      <c r="H39" s="31" t="s">
        <v>149</v>
      </c>
      <c r="I39" s="31" t="s">
        <v>98</v>
      </c>
      <c r="M39" s="30"/>
      <c r="N39" s="30"/>
      <c r="P39" s="32"/>
      <c r="Q39" s="32"/>
      <c r="W39" s="108" t="s">
        <v>149</v>
      </c>
      <c r="X39" s="108" t="s">
        <v>170</v>
      </c>
      <c r="Y39" s="31" t="s">
        <v>113</v>
      </c>
    </row>
    <row r="40" spans="1:25" ht="11.25" customHeight="1">
      <c r="A40">
        <v>39</v>
      </c>
      <c r="H40" s="31" t="s">
        <v>150</v>
      </c>
      <c r="I40" s="31" t="s">
        <v>99</v>
      </c>
      <c r="M40" s="30"/>
      <c r="N40" s="30"/>
      <c r="P40" s="32"/>
      <c r="Q40" s="32"/>
      <c r="W40" s="108" t="s">
        <v>150</v>
      </c>
      <c r="X40" s="108" t="s">
        <v>170</v>
      </c>
      <c r="Y40" s="31" t="s">
        <v>113</v>
      </c>
    </row>
    <row r="41" spans="1:25" ht="11.25" customHeight="1">
      <c r="A41">
        <v>40</v>
      </c>
      <c r="H41" s="31" t="s">
        <v>151</v>
      </c>
      <c r="I41" s="31" t="s">
        <v>100</v>
      </c>
      <c r="M41" s="30"/>
      <c r="N41" s="30"/>
      <c r="P41" s="32"/>
      <c r="Q41" s="32"/>
      <c r="W41" s="108" t="s">
        <v>151</v>
      </c>
      <c r="X41" s="108" t="s">
        <v>171</v>
      </c>
      <c r="Y41" s="31" t="s">
        <v>113</v>
      </c>
    </row>
    <row r="42" spans="1:25" ht="11.25" customHeight="1">
      <c r="A42">
        <v>41</v>
      </c>
      <c r="H42" s="31" t="s">
        <v>152</v>
      </c>
      <c r="I42" s="31" t="s">
        <v>101</v>
      </c>
      <c r="M42" s="30"/>
      <c r="N42" s="30"/>
      <c r="P42" s="32"/>
      <c r="Q42" s="32"/>
      <c r="W42" s="108" t="s">
        <v>152</v>
      </c>
      <c r="X42" s="108" t="s">
        <v>171</v>
      </c>
      <c r="Y42" s="31" t="s">
        <v>113</v>
      </c>
    </row>
    <row r="43" spans="1:25" ht="11.25" customHeight="1">
      <c r="A43">
        <v>42</v>
      </c>
      <c r="H43" s="31" t="s">
        <v>153</v>
      </c>
      <c r="I43" s="31" t="s">
        <v>102</v>
      </c>
      <c r="M43" s="30"/>
      <c r="N43" s="30"/>
      <c r="P43" s="32"/>
      <c r="Q43" s="32"/>
      <c r="W43" s="108" t="s">
        <v>153</v>
      </c>
      <c r="X43" s="108" t="s">
        <v>171</v>
      </c>
      <c r="Y43" s="31" t="s">
        <v>113</v>
      </c>
    </row>
    <row r="44" spans="1:25" ht="11.25" customHeight="1">
      <c r="A44">
        <v>43</v>
      </c>
      <c r="H44" s="31" t="s">
        <v>154</v>
      </c>
      <c r="I44" s="31" t="s">
        <v>103</v>
      </c>
      <c r="M44" s="30"/>
      <c r="N44" s="30"/>
      <c r="P44" s="32"/>
      <c r="Q44" s="32"/>
      <c r="W44" s="108" t="s">
        <v>154</v>
      </c>
      <c r="X44" s="108" t="s">
        <v>171</v>
      </c>
      <c r="Y44" s="31" t="s">
        <v>113</v>
      </c>
    </row>
    <row r="45" spans="1:25" ht="11.25" customHeight="1">
      <c r="A45">
        <v>44</v>
      </c>
      <c r="H45" s="31" t="s">
        <v>155</v>
      </c>
      <c r="I45" s="31" t="s">
        <v>104</v>
      </c>
      <c r="M45" s="30"/>
      <c r="N45" s="30"/>
      <c r="P45" s="32"/>
      <c r="Q45" s="32"/>
      <c r="W45" s="108" t="s">
        <v>155</v>
      </c>
      <c r="X45" s="108" t="s">
        <v>171</v>
      </c>
      <c r="Y45" s="31" t="s">
        <v>113</v>
      </c>
    </row>
    <row r="46" spans="1:25" ht="11.25" customHeight="1">
      <c r="A46">
        <v>45</v>
      </c>
      <c r="H46" s="31" t="s">
        <v>156</v>
      </c>
      <c r="I46" s="31" t="s">
        <v>105</v>
      </c>
      <c r="M46" s="30"/>
      <c r="N46" s="30"/>
      <c r="P46" s="32"/>
      <c r="Q46" s="32"/>
      <c r="W46" s="108" t="s">
        <v>156</v>
      </c>
      <c r="X46" s="108" t="s">
        <v>172</v>
      </c>
      <c r="Y46" s="31" t="s">
        <v>113</v>
      </c>
    </row>
    <row r="47" spans="1:25" ht="11.25" customHeight="1">
      <c r="A47">
        <v>46</v>
      </c>
      <c r="H47" s="31" t="s">
        <v>157</v>
      </c>
      <c r="I47" s="31" t="s">
        <v>106</v>
      </c>
      <c r="M47" s="30"/>
      <c r="N47" s="30"/>
      <c r="P47" s="32"/>
      <c r="Q47" s="32"/>
      <c r="W47" s="108" t="s">
        <v>157</v>
      </c>
      <c r="X47" s="108" t="s">
        <v>172</v>
      </c>
      <c r="Y47" s="31" t="s">
        <v>113</v>
      </c>
    </row>
    <row r="48" spans="1:25" ht="11.25" customHeight="1">
      <c r="A48">
        <v>47</v>
      </c>
      <c r="H48" s="31" t="s">
        <v>158</v>
      </c>
      <c r="I48" s="31" t="s">
        <v>107</v>
      </c>
      <c r="M48" s="30"/>
      <c r="N48" s="30"/>
      <c r="P48" s="32"/>
      <c r="Q48" s="32"/>
      <c r="W48" s="108" t="s">
        <v>158</v>
      </c>
      <c r="X48" s="108" t="s">
        <v>172</v>
      </c>
      <c r="Y48" s="31" t="s">
        <v>113</v>
      </c>
    </row>
    <row r="49" spans="1:25" ht="11.25" customHeight="1">
      <c r="A49">
        <v>48</v>
      </c>
      <c r="H49" s="31" t="s">
        <v>159</v>
      </c>
      <c r="I49" s="31" t="s">
        <v>108</v>
      </c>
      <c r="M49" s="30"/>
      <c r="N49" s="30"/>
      <c r="P49" s="30"/>
      <c r="Q49" s="30"/>
      <c r="W49" s="108" t="s">
        <v>159</v>
      </c>
      <c r="X49" s="108" t="s">
        <v>173</v>
      </c>
      <c r="Y49" s="31" t="s">
        <v>113</v>
      </c>
    </row>
    <row r="50" spans="1:25" ht="11.25" customHeight="1">
      <c r="A50">
        <v>49</v>
      </c>
      <c r="H50" s="31" t="s">
        <v>160</v>
      </c>
      <c r="I50" s="31" t="s">
        <v>109</v>
      </c>
      <c r="M50" s="30"/>
      <c r="N50" s="30"/>
      <c r="P50" s="30"/>
      <c r="Q50" s="30"/>
      <c r="W50" s="108" t="s">
        <v>160</v>
      </c>
      <c r="X50" s="108" t="s">
        <v>173</v>
      </c>
      <c r="Y50" s="31" t="s">
        <v>113</v>
      </c>
    </row>
    <row r="51" spans="1:25" ht="11.25" customHeight="1">
      <c r="A51">
        <v>50</v>
      </c>
      <c r="H51" s="31" t="s">
        <v>161</v>
      </c>
      <c r="I51" s="31" t="s">
        <v>110</v>
      </c>
      <c r="M51" s="30"/>
      <c r="N51" s="30"/>
      <c r="P51" s="30"/>
      <c r="Q51" s="30"/>
      <c r="W51" s="108" t="s">
        <v>161</v>
      </c>
      <c r="X51" s="108" t="s">
        <v>173</v>
      </c>
      <c r="Y51" s="31" t="s">
        <v>113</v>
      </c>
    </row>
    <row r="52" spans="1:25">
      <c r="A52">
        <v>51</v>
      </c>
      <c r="M52" s="30"/>
      <c r="N52" s="30"/>
      <c r="P52" s="30"/>
      <c r="Q52" s="30"/>
    </row>
    <row r="53" spans="1:25">
      <c r="A53">
        <v>52</v>
      </c>
      <c r="M53" s="30"/>
      <c r="N53" s="30"/>
      <c r="P53" s="30"/>
      <c r="Q53" s="30"/>
    </row>
    <row r="54" spans="1:25">
      <c r="A54">
        <v>53</v>
      </c>
    </row>
    <row r="55" spans="1:25">
      <c r="A55">
        <v>54</v>
      </c>
      <c r="M55" s="30"/>
      <c r="N55" s="30"/>
      <c r="P55" s="30"/>
      <c r="Q55" s="30"/>
    </row>
    <row r="56" spans="1:25">
      <c r="A56">
        <v>55</v>
      </c>
      <c r="M56" s="30"/>
      <c r="N56" s="30"/>
      <c r="P56" s="30"/>
      <c r="Q56" s="30"/>
    </row>
    <row r="57" spans="1:25">
      <c r="A57">
        <v>56</v>
      </c>
      <c r="M57" s="30"/>
      <c r="N57" s="30"/>
      <c r="P57" s="30"/>
      <c r="Q57" s="30"/>
    </row>
    <row r="58" spans="1:25">
      <c r="A58">
        <v>57</v>
      </c>
      <c r="M58" s="30"/>
      <c r="N58" s="30"/>
      <c r="O58" s="30"/>
      <c r="P58" s="30"/>
      <c r="Q58" s="30"/>
    </row>
    <row r="59" spans="1:25">
      <c r="A59">
        <v>58</v>
      </c>
      <c r="M59" s="30"/>
      <c r="N59" s="30"/>
      <c r="O59" s="30"/>
      <c r="P59" s="30"/>
      <c r="Q59" s="30"/>
    </row>
    <row r="60" spans="1:25">
      <c r="A60">
        <v>59</v>
      </c>
      <c r="M60" s="30"/>
      <c r="N60" s="30"/>
      <c r="O60" s="30"/>
      <c r="P60" s="30"/>
      <c r="Q60" s="30"/>
    </row>
    <row r="61" spans="1:25">
      <c r="A61">
        <v>60</v>
      </c>
      <c r="M61" s="30"/>
      <c r="N61" s="30"/>
      <c r="O61" s="30"/>
      <c r="P61" s="30"/>
      <c r="Q61" s="30"/>
    </row>
    <row r="62" spans="1:25">
      <c r="A62">
        <v>61</v>
      </c>
      <c r="M62" s="30"/>
      <c r="N62" s="30"/>
      <c r="O62" s="30"/>
      <c r="P62" s="30"/>
      <c r="Q62" s="30"/>
    </row>
    <row r="63" spans="1:25">
      <c r="A63">
        <v>62</v>
      </c>
      <c r="M63" s="30"/>
      <c r="N63" s="30"/>
      <c r="O63" s="30"/>
      <c r="P63" s="30"/>
      <c r="Q63" s="30"/>
    </row>
    <row r="64" spans="1:25">
      <c r="A64">
        <v>63</v>
      </c>
      <c r="M64" s="30"/>
      <c r="N64" s="30"/>
      <c r="O64" s="30"/>
      <c r="P64" s="30"/>
      <c r="Q64" s="30"/>
    </row>
    <row r="65" spans="1:17">
      <c r="A65">
        <v>64</v>
      </c>
      <c r="M65" s="30"/>
      <c r="N65" s="30"/>
      <c r="O65" s="30"/>
      <c r="P65" s="30"/>
      <c r="Q65" s="30"/>
    </row>
    <row r="66" spans="1:17">
      <c r="A66">
        <v>65</v>
      </c>
      <c r="M66" s="30"/>
      <c r="N66" s="30"/>
      <c r="O66" s="30"/>
      <c r="P66" s="30"/>
      <c r="Q66" s="30"/>
    </row>
    <row r="67" spans="1:17">
      <c r="A67">
        <v>66</v>
      </c>
      <c r="M67" s="30"/>
      <c r="N67" s="30"/>
      <c r="O67" s="30"/>
      <c r="P67" s="30"/>
      <c r="Q67" s="30"/>
    </row>
    <row r="68" spans="1:17">
      <c r="A68">
        <v>67</v>
      </c>
      <c r="M68" s="30"/>
      <c r="N68" s="30"/>
      <c r="O68" s="30"/>
      <c r="P68" s="30"/>
      <c r="Q68" s="30"/>
    </row>
    <row r="69" spans="1:17">
      <c r="A69">
        <v>68</v>
      </c>
      <c r="M69" s="30"/>
      <c r="N69" s="30"/>
      <c r="O69" s="30"/>
      <c r="P69" s="30"/>
      <c r="Q69" s="30"/>
    </row>
    <row r="70" spans="1:17">
      <c r="A70">
        <v>69</v>
      </c>
      <c r="M70" s="30"/>
      <c r="N70" s="30"/>
      <c r="O70" s="30"/>
      <c r="P70" s="30"/>
      <c r="Q70" s="30"/>
    </row>
    <row r="71" spans="1:17">
      <c r="A71">
        <v>70</v>
      </c>
      <c r="M71" s="30"/>
      <c r="N71" s="30"/>
      <c r="O71" s="30"/>
      <c r="P71" s="30"/>
      <c r="Q71" s="30"/>
    </row>
    <row r="72" spans="1:17">
      <c r="A72">
        <v>71</v>
      </c>
      <c r="M72" s="30"/>
      <c r="N72" s="30"/>
      <c r="O72" s="30"/>
      <c r="P72" s="30"/>
      <c r="Q72" s="30"/>
    </row>
    <row r="73" spans="1:17">
      <c r="A73">
        <v>72</v>
      </c>
      <c r="M73" s="30"/>
      <c r="N73" s="30"/>
      <c r="O73" s="30"/>
      <c r="P73" s="30"/>
      <c r="Q73" s="30"/>
    </row>
    <row r="74" spans="1:17">
      <c r="A74">
        <v>73</v>
      </c>
      <c r="M74" s="30"/>
      <c r="N74" s="30"/>
      <c r="O74" s="30"/>
      <c r="P74" s="30"/>
      <c r="Q74" s="30"/>
    </row>
    <row r="75" spans="1:17">
      <c r="A75">
        <v>74</v>
      </c>
      <c r="M75" s="30"/>
      <c r="N75" s="30"/>
      <c r="O75" s="30"/>
      <c r="P75" s="30"/>
      <c r="Q75" s="30"/>
    </row>
    <row r="76" spans="1:17">
      <c r="A76">
        <v>75</v>
      </c>
      <c r="M76" s="30"/>
      <c r="N76" s="30"/>
      <c r="O76" s="30"/>
      <c r="P76" s="30"/>
      <c r="Q76" s="30"/>
    </row>
    <row r="77" spans="1:17">
      <c r="A77">
        <v>76</v>
      </c>
      <c r="M77" s="30"/>
      <c r="N77" s="30"/>
      <c r="O77" s="30"/>
      <c r="P77" s="30"/>
      <c r="Q77" s="30"/>
    </row>
    <row r="78" spans="1:17">
      <c r="A78">
        <v>77</v>
      </c>
      <c r="M78" s="30"/>
      <c r="N78" s="30"/>
      <c r="O78" s="30"/>
      <c r="P78" s="30"/>
      <c r="Q78" s="30"/>
    </row>
    <row r="79" spans="1:17">
      <c r="A79">
        <v>78</v>
      </c>
      <c r="M79" s="30"/>
      <c r="N79" s="30"/>
      <c r="O79" s="30"/>
      <c r="P79" s="30"/>
      <c r="Q79" s="30"/>
    </row>
    <row r="80" spans="1:17">
      <c r="A80">
        <v>79</v>
      </c>
      <c r="M80" s="30"/>
      <c r="N80" s="30"/>
      <c r="O80" s="30"/>
      <c r="P80" s="30"/>
      <c r="Q80" s="30"/>
    </row>
    <row r="81" spans="1:17">
      <c r="A81">
        <v>80</v>
      </c>
      <c r="M81" s="30"/>
      <c r="N81" s="30"/>
      <c r="O81" s="30"/>
      <c r="P81" s="30"/>
      <c r="Q81" s="30"/>
    </row>
    <row r="82" spans="1:17">
      <c r="A82">
        <v>81</v>
      </c>
      <c r="M82" s="30"/>
      <c r="N82" s="30"/>
      <c r="O82" s="30"/>
      <c r="P82" s="30"/>
      <c r="Q82" s="30"/>
    </row>
    <row r="83" spans="1:17">
      <c r="A83">
        <v>82</v>
      </c>
      <c r="M83" s="30"/>
      <c r="N83" s="30"/>
      <c r="O83" s="30"/>
      <c r="P83" s="30"/>
      <c r="Q83" s="30"/>
    </row>
    <row r="84" spans="1:17">
      <c r="A84">
        <v>83</v>
      </c>
      <c r="M84" s="30"/>
      <c r="N84" s="30"/>
      <c r="O84" s="30"/>
      <c r="P84" s="30"/>
      <c r="Q84" s="30"/>
    </row>
    <row r="85" spans="1:17">
      <c r="A85">
        <v>84</v>
      </c>
      <c r="M85" s="30"/>
      <c r="N85" s="30"/>
      <c r="O85" s="30"/>
      <c r="P85" s="30"/>
      <c r="Q85" s="30"/>
    </row>
    <row r="86" spans="1:17">
      <c r="A86">
        <v>85</v>
      </c>
      <c r="M86" s="30"/>
      <c r="N86" s="30"/>
      <c r="O86" s="30"/>
      <c r="P86" s="30"/>
      <c r="Q86" s="30"/>
    </row>
    <row r="87" spans="1:17">
      <c r="A87">
        <v>86</v>
      </c>
      <c r="M87" s="30"/>
      <c r="N87" s="30"/>
      <c r="O87" s="30"/>
      <c r="P87" s="30"/>
      <c r="Q87" s="30"/>
    </row>
    <row r="88" spans="1:17">
      <c r="A88">
        <v>87</v>
      </c>
      <c r="M88" s="30"/>
      <c r="N88" s="30"/>
      <c r="O88" s="30"/>
      <c r="P88" s="30"/>
      <c r="Q88" s="30"/>
    </row>
    <row r="89" spans="1:17">
      <c r="A89">
        <v>88</v>
      </c>
      <c r="M89" s="30"/>
      <c r="N89" s="30"/>
      <c r="O89" s="30"/>
      <c r="P89" s="30"/>
      <c r="Q89" s="30"/>
    </row>
    <row r="90" spans="1:17">
      <c r="A90">
        <v>89</v>
      </c>
      <c r="M90" s="30"/>
      <c r="N90" s="30"/>
      <c r="O90" s="30"/>
      <c r="P90" s="30"/>
      <c r="Q90" s="30"/>
    </row>
    <row r="91" spans="1:17">
      <c r="A91">
        <v>90</v>
      </c>
      <c r="M91" s="30"/>
      <c r="N91" s="30"/>
      <c r="O91" s="30"/>
      <c r="P91" s="30"/>
      <c r="Q91" s="30"/>
    </row>
    <row r="92" spans="1:17">
      <c r="A92">
        <v>91</v>
      </c>
      <c r="M92" s="30"/>
      <c r="N92" s="30"/>
      <c r="O92" s="30"/>
      <c r="P92" s="30"/>
      <c r="Q92" s="30"/>
    </row>
    <row r="93" spans="1:17">
      <c r="A93">
        <v>92</v>
      </c>
      <c r="M93" s="30"/>
      <c r="N93" s="30"/>
      <c r="O93" s="30"/>
      <c r="P93" s="30"/>
      <c r="Q93" s="30"/>
    </row>
    <row r="94" spans="1:17">
      <c r="A94">
        <v>93</v>
      </c>
      <c r="M94" s="30"/>
      <c r="N94" s="30"/>
      <c r="O94" s="30"/>
      <c r="P94" s="30"/>
      <c r="Q94" s="30"/>
    </row>
    <row r="95" spans="1:17">
      <c r="A95">
        <v>94</v>
      </c>
      <c r="M95" s="30"/>
      <c r="N95" s="30"/>
      <c r="O95" s="30"/>
      <c r="P95" s="30"/>
      <c r="Q95" s="30"/>
    </row>
    <row r="96" spans="1:17">
      <c r="A96">
        <v>95</v>
      </c>
      <c r="M96" s="30"/>
      <c r="N96" s="30"/>
      <c r="O96" s="30"/>
      <c r="P96" s="30"/>
      <c r="Q96" s="30"/>
    </row>
    <row r="97" spans="1:17">
      <c r="A97">
        <v>96</v>
      </c>
      <c r="M97" s="30"/>
      <c r="N97" s="30"/>
      <c r="O97" s="30"/>
      <c r="P97" s="30"/>
      <c r="Q97" s="30"/>
    </row>
    <row r="98" spans="1:17">
      <c r="A98">
        <v>97</v>
      </c>
      <c r="M98" s="30"/>
      <c r="N98" s="30"/>
      <c r="O98" s="30"/>
      <c r="P98" s="30"/>
      <c r="Q98" s="30"/>
    </row>
    <row r="99" spans="1:17">
      <c r="A99">
        <v>98</v>
      </c>
      <c r="M99" s="30"/>
      <c r="N99" s="30"/>
      <c r="O99" s="30"/>
      <c r="P99" s="30"/>
      <c r="Q99" s="30"/>
    </row>
    <row r="100" spans="1:17">
      <c r="A100">
        <v>99</v>
      </c>
      <c r="M100" s="30"/>
      <c r="N100" s="30"/>
      <c r="O100" s="30"/>
      <c r="P100" s="30"/>
      <c r="Q100" s="30"/>
    </row>
    <row r="101" spans="1:17">
      <c r="A101">
        <v>100</v>
      </c>
      <c r="M101" s="30"/>
      <c r="N101" s="30"/>
      <c r="O101" s="30"/>
      <c r="P101" s="30"/>
      <c r="Q101" s="30"/>
    </row>
    <row r="102" spans="1:17">
      <c r="A102">
        <v>101</v>
      </c>
      <c r="M102" s="30"/>
      <c r="N102" s="30"/>
      <c r="O102" s="30"/>
      <c r="P102" s="30"/>
      <c r="Q102" s="30"/>
    </row>
    <row r="103" spans="1:17">
      <c r="A103">
        <v>102</v>
      </c>
      <c r="M103" s="30"/>
      <c r="N103" s="30"/>
      <c r="O103" s="30"/>
      <c r="P103" s="30"/>
      <c r="Q103" s="30"/>
    </row>
    <row r="104" spans="1:17">
      <c r="A104">
        <v>103</v>
      </c>
      <c r="M104" s="30"/>
      <c r="N104" s="30"/>
      <c r="O104" s="30"/>
      <c r="P104" s="30"/>
      <c r="Q104" s="30"/>
    </row>
    <row r="105" spans="1:17">
      <c r="A105">
        <v>104</v>
      </c>
      <c r="M105" s="30"/>
      <c r="N105" s="30"/>
      <c r="O105" s="30"/>
      <c r="P105" s="30"/>
      <c r="Q105" s="30"/>
    </row>
    <row r="106" spans="1:17">
      <c r="A106">
        <v>105</v>
      </c>
      <c r="M106" s="30"/>
      <c r="N106" s="30"/>
      <c r="O106" s="30"/>
      <c r="P106" s="30"/>
      <c r="Q106" s="30"/>
    </row>
    <row r="107" spans="1:17">
      <c r="A107">
        <v>106</v>
      </c>
      <c r="M107" s="30"/>
      <c r="N107" s="30"/>
      <c r="O107" s="30"/>
      <c r="P107" s="30"/>
      <c r="Q107" s="30"/>
    </row>
    <row r="108" spans="1:17">
      <c r="A108">
        <v>107</v>
      </c>
      <c r="M108" s="30"/>
      <c r="N108" s="30"/>
      <c r="O108" s="30"/>
      <c r="P108" s="30"/>
      <c r="Q108" s="30"/>
    </row>
    <row r="109" spans="1:17">
      <c r="A109">
        <v>108</v>
      </c>
      <c r="M109" s="30"/>
      <c r="N109" s="30"/>
      <c r="O109" s="30"/>
      <c r="P109" s="30"/>
      <c r="Q109" s="30"/>
    </row>
    <row r="110" spans="1:17">
      <c r="A110">
        <v>109</v>
      </c>
      <c r="M110" s="30"/>
      <c r="N110" s="30"/>
      <c r="O110" s="30"/>
      <c r="P110" s="30"/>
      <c r="Q110" s="30"/>
    </row>
    <row r="111" spans="1:17">
      <c r="A111">
        <v>110</v>
      </c>
      <c r="M111" s="30"/>
      <c r="N111" s="30"/>
      <c r="O111" s="30"/>
      <c r="P111" s="30"/>
      <c r="Q111" s="30"/>
    </row>
    <row r="112" spans="1:17">
      <c r="A112">
        <v>111</v>
      </c>
      <c r="M112" s="30"/>
      <c r="N112" s="30"/>
      <c r="O112" s="30"/>
      <c r="P112" s="30"/>
      <c r="Q112" s="30"/>
    </row>
    <row r="113" spans="1:17">
      <c r="A113">
        <v>112</v>
      </c>
      <c r="M113" s="30"/>
      <c r="N113" s="30"/>
      <c r="O113" s="30"/>
      <c r="P113" s="30"/>
      <c r="Q113" s="30"/>
    </row>
    <row r="114" spans="1:17">
      <c r="A114">
        <v>113</v>
      </c>
      <c r="M114" s="30"/>
      <c r="N114" s="30"/>
      <c r="O114" s="30"/>
      <c r="P114" s="30"/>
      <c r="Q114" s="30"/>
    </row>
    <row r="115" spans="1:17">
      <c r="A115">
        <v>114</v>
      </c>
      <c r="M115" s="30"/>
      <c r="N115" s="30"/>
      <c r="O115" s="30"/>
      <c r="P115" s="30"/>
      <c r="Q115" s="30"/>
    </row>
    <row r="116" spans="1:17">
      <c r="A116">
        <v>115</v>
      </c>
      <c r="M116" s="30"/>
      <c r="N116" s="30"/>
      <c r="O116" s="30"/>
      <c r="P116" s="30"/>
      <c r="Q116" s="30"/>
    </row>
    <row r="117" spans="1:17">
      <c r="A117">
        <v>116</v>
      </c>
      <c r="M117" s="30"/>
      <c r="N117" s="30"/>
      <c r="O117" s="30"/>
      <c r="P117" s="30"/>
      <c r="Q117" s="30"/>
    </row>
    <row r="118" spans="1:17">
      <c r="A118">
        <v>117</v>
      </c>
      <c r="M118" s="30"/>
      <c r="N118" s="30"/>
      <c r="O118" s="30"/>
      <c r="P118" s="30"/>
      <c r="Q118" s="30"/>
    </row>
    <row r="119" spans="1:17">
      <c r="A119">
        <v>118</v>
      </c>
      <c r="M119" s="30"/>
      <c r="N119" s="30"/>
      <c r="O119" s="30"/>
      <c r="P119" s="30"/>
      <c r="Q119" s="30"/>
    </row>
    <row r="120" spans="1:17">
      <c r="A120">
        <v>119</v>
      </c>
      <c r="M120" s="30"/>
      <c r="N120" s="30"/>
      <c r="O120" s="30"/>
      <c r="P120" s="30"/>
      <c r="Q120" s="30"/>
    </row>
    <row r="121" spans="1:17">
      <c r="A121">
        <v>120</v>
      </c>
      <c r="M121" s="30"/>
      <c r="N121" s="30"/>
      <c r="O121" s="30"/>
      <c r="P121" s="30"/>
      <c r="Q121" s="30"/>
    </row>
    <row r="122" spans="1:17">
      <c r="A122">
        <v>121</v>
      </c>
      <c r="M122" s="30"/>
      <c r="N122" s="30"/>
      <c r="O122" s="30"/>
      <c r="P122" s="30"/>
      <c r="Q122" s="30"/>
    </row>
    <row r="123" spans="1:17">
      <c r="A123">
        <v>122</v>
      </c>
      <c r="M123" s="30"/>
      <c r="N123" s="30"/>
      <c r="O123" s="30"/>
      <c r="P123" s="30"/>
      <c r="Q123" s="30"/>
    </row>
    <row r="124" spans="1:17">
      <c r="A124">
        <v>123</v>
      </c>
      <c r="M124" s="30"/>
      <c r="N124" s="30"/>
      <c r="O124" s="30"/>
      <c r="P124" s="30"/>
      <c r="Q124" s="30"/>
    </row>
    <row r="125" spans="1:17">
      <c r="A125">
        <v>124</v>
      </c>
      <c r="M125" s="30"/>
      <c r="N125" s="30"/>
      <c r="O125" s="30"/>
      <c r="P125" s="30"/>
      <c r="Q125" s="30"/>
    </row>
    <row r="126" spans="1:17">
      <c r="A126">
        <v>125</v>
      </c>
      <c r="M126" s="30"/>
      <c r="N126" s="30"/>
      <c r="O126" s="30"/>
      <c r="P126" s="30"/>
      <c r="Q126" s="30"/>
    </row>
    <row r="127" spans="1:17">
      <c r="A127">
        <v>126</v>
      </c>
      <c r="M127" s="30"/>
      <c r="N127" s="30"/>
      <c r="O127" s="30"/>
      <c r="P127" s="30"/>
      <c r="Q127" s="30"/>
    </row>
    <row r="128" spans="1:17">
      <c r="A128">
        <v>127</v>
      </c>
      <c r="M128" s="30"/>
      <c r="N128" s="30"/>
      <c r="O128" s="30"/>
      <c r="P128" s="30"/>
      <c r="Q128" s="30"/>
    </row>
    <row r="129" spans="1:17">
      <c r="A129">
        <v>128</v>
      </c>
      <c r="M129" s="30"/>
      <c r="N129" s="30"/>
      <c r="O129" s="30"/>
      <c r="P129" s="30"/>
      <c r="Q129" s="30"/>
    </row>
    <row r="130" spans="1:17">
      <c r="A130">
        <v>129</v>
      </c>
      <c r="M130" s="30"/>
      <c r="N130" s="30"/>
      <c r="O130" s="30"/>
      <c r="P130" s="30"/>
      <c r="Q130" s="30"/>
    </row>
    <row r="131" spans="1:17">
      <c r="A131">
        <v>130</v>
      </c>
      <c r="M131" s="30"/>
      <c r="N131" s="30"/>
      <c r="O131" s="30"/>
      <c r="P131" s="30"/>
      <c r="Q131" s="30"/>
    </row>
    <row r="132" spans="1:17">
      <c r="M132" s="30"/>
      <c r="N132" s="30"/>
      <c r="O132" s="30"/>
      <c r="P132" s="30"/>
      <c r="Q132" s="30"/>
    </row>
    <row r="133" spans="1:17">
      <c r="M133" s="30"/>
      <c r="N133" s="30"/>
      <c r="O133" s="30"/>
      <c r="P133" s="30"/>
      <c r="Q133" s="30"/>
    </row>
    <row r="134" spans="1:17">
      <c r="M134" s="30"/>
      <c r="N134" s="30"/>
      <c r="O134" s="30"/>
      <c r="P134" s="30"/>
      <c r="Q134" s="30"/>
    </row>
    <row r="135" spans="1:17">
      <c r="M135" s="30"/>
      <c r="N135" s="30"/>
      <c r="O135" s="30"/>
      <c r="P135" s="30"/>
      <c r="Q135" s="30"/>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8">
    <tabColor rgb="FFFFC000"/>
  </sheetPr>
  <dimension ref="A1:AI15"/>
  <sheetViews>
    <sheetView showGridLines="0" topLeftCell="A4" zoomScale="70" zoomScaleNormal="70" zoomScaleSheetLayoutView="85" workbookViewId="0">
      <selection activeCell="F9" sqref="F9"/>
    </sheetView>
  </sheetViews>
  <sheetFormatPr baseColWidth="10" defaultRowHeight="12.75" outlineLevelRow="1"/>
  <cols>
    <col min="1" max="1" width="0.83203125" style="50" customWidth="1"/>
    <col min="2" max="2" width="3.1640625" style="50" customWidth="1"/>
    <col min="3" max="7" width="17.5" style="50" customWidth="1"/>
    <col min="8" max="8" width="3.1640625" style="50" customWidth="1"/>
    <col min="9" max="9" width="1.6640625" style="50" customWidth="1"/>
    <col min="10" max="10" width="3.1640625" style="50" customWidth="1"/>
    <col min="11" max="15" width="17.5" style="50" customWidth="1"/>
    <col min="16" max="16" width="3.1640625" style="50" customWidth="1"/>
    <col min="17" max="17" width="12" style="50"/>
    <col min="18" max="18" width="57.33203125" style="50" customWidth="1"/>
    <col min="19" max="16384" width="12" style="50"/>
  </cols>
  <sheetData>
    <row r="1" spans="1:35" ht="30" customHeight="1">
      <c r="A1" s="49"/>
      <c r="B1" s="49"/>
      <c r="C1" s="49"/>
      <c r="D1" s="49"/>
      <c r="E1" s="49"/>
      <c r="F1" s="49"/>
      <c r="G1" s="49"/>
      <c r="H1" s="49"/>
      <c r="I1" s="49"/>
      <c r="J1" s="49"/>
      <c r="K1" s="49"/>
      <c r="L1" s="49"/>
      <c r="M1" s="49"/>
      <c r="N1" s="49"/>
      <c r="O1" s="49"/>
      <c r="P1" s="49"/>
    </row>
    <row r="2" spans="1:35" ht="30" customHeight="1">
      <c r="A2" s="49"/>
      <c r="B2" s="197" t="s">
        <v>47</v>
      </c>
      <c r="C2" s="197"/>
      <c r="D2" s="197"/>
      <c r="E2" s="197"/>
      <c r="F2" s="197"/>
      <c r="G2" s="197"/>
      <c r="H2" s="197"/>
      <c r="I2" s="197"/>
      <c r="J2" s="197"/>
      <c r="K2" s="197"/>
      <c r="L2" s="197"/>
      <c r="M2" s="197"/>
      <c r="N2" s="197"/>
      <c r="O2" s="197"/>
      <c r="P2" s="197"/>
    </row>
    <row r="3" spans="1:35" s="52" customFormat="1" ht="29.25" customHeight="1" thickBot="1">
      <c r="A3" s="49"/>
      <c r="B3" s="49"/>
      <c r="C3" s="51"/>
      <c r="D3" s="51"/>
      <c r="E3" s="51"/>
      <c r="F3" s="51"/>
      <c r="G3" s="51"/>
      <c r="H3" s="49"/>
      <c r="I3" s="51"/>
      <c r="J3" s="49"/>
      <c r="K3" s="51"/>
      <c r="L3" s="51"/>
      <c r="M3" s="51"/>
      <c r="N3" s="51"/>
      <c r="O3" s="51"/>
      <c r="P3" s="49"/>
    </row>
    <row r="4" spans="1:35" ht="15.75" customHeight="1">
      <c r="A4" s="49"/>
      <c r="B4" s="198" t="s">
        <v>2</v>
      </c>
      <c r="C4" s="199"/>
      <c r="D4" s="199"/>
      <c r="E4" s="199"/>
      <c r="F4" s="200"/>
      <c r="G4" s="53"/>
      <c r="H4" s="53"/>
      <c r="I4" s="49"/>
      <c r="J4" s="198" t="s">
        <v>48</v>
      </c>
      <c r="K4" s="199"/>
      <c r="L4" s="199"/>
      <c r="M4" s="199"/>
      <c r="N4" s="199"/>
      <c r="O4" s="199"/>
      <c r="P4" s="200"/>
      <c r="R4" s="54"/>
      <c r="S4" s="54"/>
      <c r="T4" s="55"/>
      <c r="U4" s="55"/>
      <c r="V4" s="55"/>
      <c r="W4" s="55"/>
      <c r="X4" s="55"/>
      <c r="Y4" s="55"/>
      <c r="Z4" s="55"/>
      <c r="AA4" s="55"/>
      <c r="AB4" s="55"/>
      <c r="AC4" s="55"/>
      <c r="AD4" s="55"/>
      <c r="AE4" s="55"/>
      <c r="AF4" s="55"/>
      <c r="AG4" s="55"/>
      <c r="AH4" s="55"/>
    </row>
    <row r="5" spans="1:35" outlineLevel="1">
      <c r="A5" s="49"/>
      <c r="B5" s="56"/>
      <c r="C5" s="57"/>
      <c r="D5" s="57"/>
      <c r="E5" s="57"/>
      <c r="F5" s="57"/>
      <c r="G5" s="57"/>
      <c r="H5" s="58"/>
      <c r="I5" s="49"/>
      <c r="J5" s="56"/>
      <c r="K5" s="57"/>
      <c r="L5" s="57"/>
      <c r="M5" s="57"/>
      <c r="N5" s="57"/>
      <c r="O5" s="57"/>
      <c r="P5" s="58"/>
    </row>
    <row r="6" spans="1:35" ht="12" customHeight="1" outlineLevel="1">
      <c r="A6" s="49"/>
      <c r="B6" s="61" t="s">
        <v>6</v>
      </c>
      <c r="C6" s="69"/>
      <c r="D6" s="69"/>
      <c r="E6" s="69"/>
      <c r="F6" s="57"/>
      <c r="G6" s="57"/>
      <c r="H6" s="58"/>
      <c r="I6" s="49"/>
      <c r="J6" s="61" t="s">
        <v>6</v>
      </c>
      <c r="K6" s="69"/>
      <c r="L6" s="69"/>
      <c r="M6" s="69"/>
      <c r="N6" s="57"/>
      <c r="O6" s="57"/>
      <c r="P6" s="58"/>
      <c r="R6" s="59"/>
      <c r="S6" s="59"/>
      <c r="T6" s="201"/>
      <c r="U6" s="201"/>
      <c r="V6" s="201"/>
      <c r="W6" s="59"/>
      <c r="X6" s="59"/>
      <c r="Y6" s="59"/>
      <c r="Z6" s="201"/>
      <c r="AA6" s="201"/>
      <c r="AB6" s="201"/>
      <c r="AC6" s="60"/>
      <c r="AD6" s="59"/>
      <c r="AE6" s="59"/>
      <c r="AF6" s="59"/>
      <c r="AG6" s="201"/>
      <c r="AH6" s="201"/>
      <c r="AI6" s="59"/>
    </row>
    <row r="7" spans="1:35" ht="70.5" customHeight="1" outlineLevel="1">
      <c r="A7" s="49"/>
      <c r="B7" s="62">
        <v>5</v>
      </c>
      <c r="C7" s="70" t="str">
        <f ca="1">'Feuil1 (2)'!F7</f>
        <v/>
      </c>
      <c r="D7" s="71" t="str">
        <f ca="1">'Feuil1 (2)'!F12</f>
        <v/>
      </c>
      <c r="E7" s="72" t="str">
        <f ca="1">'Feuil1 (2)'!F17</f>
        <v/>
      </c>
      <c r="F7" s="72" t="str">
        <f ca="1">'Feuil1 (2)'!F22</f>
        <v/>
      </c>
      <c r="G7" s="72" t="str">
        <f ca="1">'Feuil1 (2)'!F27</f>
        <v/>
      </c>
      <c r="H7" s="64"/>
      <c r="I7" s="49"/>
      <c r="J7" s="62">
        <v>5</v>
      </c>
      <c r="K7" s="70" t="str">
        <f ca="1">'Feuil1 (3)'!F7</f>
        <v/>
      </c>
      <c r="L7" s="71" t="str">
        <f ca="1">'Feuil1 (3)'!F12</f>
        <v/>
      </c>
      <c r="M7" s="72" t="str">
        <f ca="1">'Feuil1 (3)'!F17</f>
        <v/>
      </c>
      <c r="N7" s="72" t="str">
        <f ca="1">'Feuil1 (3)'!F22</f>
        <v/>
      </c>
      <c r="O7" s="72" t="str">
        <f ca="1">'Feuil1 (3)'!F27</f>
        <v/>
      </c>
      <c r="P7" s="64"/>
      <c r="R7" s="59"/>
      <c r="S7" s="59"/>
      <c r="T7" s="202"/>
      <c r="U7" s="202"/>
      <c r="V7" s="202"/>
      <c r="W7" s="59"/>
      <c r="X7" s="59"/>
      <c r="Y7" s="59"/>
      <c r="Z7" s="65"/>
      <c r="AA7" s="65"/>
      <c r="AB7" s="65"/>
      <c r="AC7" s="65"/>
      <c r="AD7" s="59"/>
      <c r="AE7" s="59"/>
      <c r="AF7" s="59"/>
      <c r="AG7" s="59"/>
      <c r="AH7" s="59"/>
      <c r="AI7" s="59"/>
    </row>
    <row r="8" spans="1:35" ht="70.5" customHeight="1" outlineLevel="1">
      <c r="A8" s="49"/>
      <c r="B8" s="62">
        <v>4</v>
      </c>
      <c r="C8" s="73" t="str">
        <f ca="1">'Feuil1 (2)'!F6</f>
        <v/>
      </c>
      <c r="D8" s="70" t="str">
        <f ca="1">'Feuil1 (2)'!F11</f>
        <v/>
      </c>
      <c r="E8" s="71" t="str">
        <f ca="1">'Feuil1 (2)'!F16</f>
        <v/>
      </c>
      <c r="F8" s="72" t="str">
        <f ca="1">'Feuil1 (2)'!F21</f>
        <v/>
      </c>
      <c r="G8" s="72" t="str">
        <f ca="1">'Feuil1 (2)'!F26</f>
        <v/>
      </c>
      <c r="H8" s="64"/>
      <c r="I8" s="49"/>
      <c r="J8" s="62">
        <v>4</v>
      </c>
      <c r="K8" s="73" t="str">
        <f ca="1">'Feuil1 (3)'!F6</f>
        <v/>
      </c>
      <c r="L8" s="70" t="str">
        <f ca="1">'Feuil1 (3)'!F11</f>
        <v/>
      </c>
      <c r="M8" s="71" t="str">
        <f ca="1">'Feuil1 (3)'!F16</f>
        <v/>
      </c>
      <c r="N8" s="72" t="str">
        <f ca="1">'Feuil1 (3)'!F21</f>
        <v/>
      </c>
      <c r="O8" s="72" t="str">
        <f ca="1">'Feuil1 (3)'!F26</f>
        <v/>
      </c>
      <c r="P8" s="64"/>
      <c r="R8" s="59"/>
      <c r="S8" s="59"/>
      <c r="T8" s="202"/>
      <c r="U8" s="202"/>
      <c r="V8" s="202"/>
      <c r="W8" s="59"/>
      <c r="X8" s="59"/>
      <c r="Y8" s="59"/>
      <c r="Z8" s="65"/>
      <c r="AA8" s="65"/>
      <c r="AB8" s="65"/>
      <c r="AC8" s="65"/>
      <c r="AD8" s="59"/>
      <c r="AE8" s="59"/>
      <c r="AF8" s="59"/>
      <c r="AG8" s="59"/>
      <c r="AH8" s="59"/>
      <c r="AI8" s="59"/>
    </row>
    <row r="9" spans="1:35" ht="70.5" customHeight="1" outlineLevel="1">
      <c r="A9" s="49"/>
      <c r="B9" s="62">
        <v>3</v>
      </c>
      <c r="C9" s="73" t="str">
        <f ca="1">'Feuil1 (2)'!F5</f>
        <v/>
      </c>
      <c r="D9" s="70" t="str">
        <f ca="1">'Feuil1 (2)'!F10</f>
        <v/>
      </c>
      <c r="E9" s="70" t="str">
        <f ca="1">'Feuil1 (2)'!F15</f>
        <v/>
      </c>
      <c r="F9" s="71" t="str">
        <f ca="1">'Feuil1 (2)'!F20</f>
        <v/>
      </c>
      <c r="G9" s="72" t="str">
        <f ca="1">'Feuil1 (2)'!F25</f>
        <v/>
      </c>
      <c r="H9" s="64"/>
      <c r="I9" s="49"/>
      <c r="J9" s="62">
        <v>3</v>
      </c>
      <c r="K9" s="73" t="str">
        <f ca="1">'Feuil1 (3)'!F5</f>
        <v/>
      </c>
      <c r="L9" s="70" t="str">
        <f ca="1">'Feuil1 (3)'!F10</f>
        <v/>
      </c>
      <c r="M9" s="70" t="str">
        <f ca="1">'Feuil1 (3)'!F15</f>
        <v/>
      </c>
      <c r="N9" s="71" t="str">
        <f ca="1">'Feuil1 (3)'!F20</f>
        <v/>
      </c>
      <c r="O9" s="72" t="str">
        <f ca="1">'Feuil1 (3)'!F25</f>
        <v/>
      </c>
      <c r="P9" s="64"/>
      <c r="R9" s="59"/>
      <c r="S9" s="59"/>
      <c r="T9" s="59"/>
      <c r="U9" s="59"/>
      <c r="V9" s="59"/>
      <c r="W9" s="59"/>
      <c r="X9" s="59"/>
      <c r="Y9" s="59"/>
      <c r="Z9" s="59"/>
      <c r="AA9" s="59"/>
      <c r="AB9" s="59"/>
      <c r="AC9" s="59"/>
      <c r="AD9" s="59"/>
      <c r="AE9" s="59"/>
      <c r="AF9" s="59"/>
      <c r="AG9" s="59"/>
      <c r="AH9" s="59"/>
      <c r="AI9" s="59"/>
    </row>
    <row r="10" spans="1:35" ht="70.5" customHeight="1" outlineLevel="1">
      <c r="A10" s="49"/>
      <c r="B10" s="62">
        <v>2</v>
      </c>
      <c r="C10" s="74" t="str">
        <f ca="1">'Feuil1 (2)'!F4</f>
        <v/>
      </c>
      <c r="D10" s="73" t="str">
        <f ca="1">'Feuil1 (2)'!F9</f>
        <v/>
      </c>
      <c r="E10" s="70" t="str">
        <f ca="1">'Feuil1 (2)'!F14</f>
        <v/>
      </c>
      <c r="F10" s="70" t="str">
        <f ca="1">'Feuil1 (2)'!F19</f>
        <v/>
      </c>
      <c r="G10" s="71" t="str">
        <f ca="1">'Feuil1 (2)'!F24</f>
        <v/>
      </c>
      <c r="H10" s="203" t="s">
        <v>1</v>
      </c>
      <c r="I10" s="49"/>
      <c r="J10" s="62">
        <v>2</v>
      </c>
      <c r="K10" s="74" t="str">
        <f ca="1">'Feuil1 (3)'!F4</f>
        <v/>
      </c>
      <c r="L10" s="73" t="str">
        <f ca="1">'Feuil1 (3)'!F9</f>
        <v/>
      </c>
      <c r="M10" s="70" t="str">
        <f ca="1">'Feuil1 (3)'!F14</f>
        <v/>
      </c>
      <c r="N10" s="70" t="str">
        <f ca="1">'Feuil1 (3)'!F19</f>
        <v/>
      </c>
      <c r="O10" s="71" t="str">
        <f ca="1">'Feuil1 (3)'!F24</f>
        <v/>
      </c>
      <c r="P10" s="203" t="s">
        <v>1</v>
      </c>
      <c r="R10" s="59"/>
      <c r="S10" s="59"/>
      <c r="T10" s="201"/>
      <c r="U10" s="202"/>
      <c r="V10" s="202"/>
      <c r="W10" s="59"/>
      <c r="X10" s="59"/>
      <c r="Y10" s="59"/>
      <c r="Z10" s="59"/>
      <c r="AA10" s="59"/>
      <c r="AB10" s="59"/>
      <c r="AC10" s="59"/>
      <c r="AD10" s="59"/>
      <c r="AE10" s="59"/>
      <c r="AF10" s="59"/>
      <c r="AG10" s="59"/>
      <c r="AH10" s="59"/>
      <c r="AI10" s="59"/>
    </row>
    <row r="11" spans="1:35" ht="70.5" customHeight="1" outlineLevel="1">
      <c r="A11" s="49"/>
      <c r="B11" s="62">
        <v>1</v>
      </c>
      <c r="C11" s="74" t="str">
        <f ca="1">'Feuil1 (2)'!F3</f>
        <v/>
      </c>
      <c r="D11" s="74" t="str">
        <f ca="1">'Feuil1 (2)'!F8</f>
        <v/>
      </c>
      <c r="E11" s="73" t="str">
        <f ca="1">'Feuil1 (2)'!F13</f>
        <v/>
      </c>
      <c r="F11" s="73" t="str">
        <f ca="1">'Feuil1 (2)'!F18</f>
        <v/>
      </c>
      <c r="G11" s="70" t="str">
        <f ca="1">'Feuil1 (2)'!F23</f>
        <v/>
      </c>
      <c r="H11" s="203"/>
      <c r="I11" s="49"/>
      <c r="J11" s="62">
        <v>1</v>
      </c>
      <c r="K11" s="74" t="str">
        <f ca="1">'Feuil1 (3)'!F3</f>
        <v/>
      </c>
      <c r="L11" s="74" t="str">
        <f ca="1">'Feuil1 (3)'!F8</f>
        <v/>
      </c>
      <c r="M11" s="73" t="str">
        <f ca="1">'Feuil1 (3)'!F13</f>
        <v/>
      </c>
      <c r="N11" s="73" t="str">
        <f ca="1">'Feuil1 (3)'!F18</f>
        <v/>
      </c>
      <c r="O11" s="70" t="str">
        <f ca="1">'Feuil1 (3)'!F23</f>
        <v/>
      </c>
      <c r="P11" s="203"/>
      <c r="R11" s="59"/>
      <c r="S11" s="59"/>
      <c r="T11" s="59"/>
      <c r="U11" s="59"/>
      <c r="V11" s="59"/>
      <c r="W11" s="59"/>
      <c r="X11" s="59"/>
      <c r="Y11" s="59"/>
      <c r="Z11" s="59"/>
      <c r="AA11" s="59"/>
      <c r="AB11" s="59"/>
      <c r="AC11" s="59"/>
      <c r="AD11" s="59"/>
      <c r="AE11" s="59"/>
      <c r="AF11" s="59"/>
      <c r="AG11" s="59"/>
      <c r="AH11" s="59"/>
      <c r="AI11" s="59"/>
    </row>
    <row r="12" spans="1:35" outlineLevel="1">
      <c r="A12" s="49"/>
      <c r="B12" s="56"/>
      <c r="C12" s="63">
        <v>1</v>
      </c>
      <c r="D12" s="63">
        <v>2</v>
      </c>
      <c r="E12" s="63">
        <v>3</v>
      </c>
      <c r="F12" s="63">
        <v>4</v>
      </c>
      <c r="G12" s="63">
        <v>5</v>
      </c>
      <c r="H12" s="203"/>
      <c r="I12" s="49"/>
      <c r="J12" s="56"/>
      <c r="K12" s="63">
        <v>1</v>
      </c>
      <c r="L12" s="63">
        <v>2</v>
      </c>
      <c r="M12" s="63">
        <v>3</v>
      </c>
      <c r="N12" s="63">
        <v>4</v>
      </c>
      <c r="O12" s="63">
        <v>5</v>
      </c>
      <c r="P12" s="203"/>
      <c r="R12" s="59"/>
      <c r="S12" s="59"/>
      <c r="T12" s="59"/>
      <c r="U12" s="59"/>
      <c r="V12" s="59"/>
      <c r="W12" s="59"/>
      <c r="X12" s="59"/>
      <c r="Y12" s="59"/>
      <c r="Z12" s="59"/>
      <c r="AA12" s="59"/>
      <c r="AB12" s="59"/>
      <c r="AC12" s="59"/>
      <c r="AD12" s="59"/>
      <c r="AE12" s="59"/>
      <c r="AF12" s="59"/>
      <c r="AG12" s="59"/>
      <c r="AH12" s="59"/>
      <c r="AI12" s="59"/>
    </row>
    <row r="13" spans="1:35" ht="13.5" outlineLevel="1" thickBot="1">
      <c r="A13" s="49"/>
      <c r="B13" s="66"/>
      <c r="C13" s="67"/>
      <c r="D13" s="67"/>
      <c r="E13" s="67"/>
      <c r="F13" s="68"/>
      <c r="G13" s="68"/>
      <c r="H13" s="204"/>
      <c r="I13" s="49"/>
      <c r="J13" s="66"/>
      <c r="K13" s="67"/>
      <c r="L13" s="67"/>
      <c r="M13" s="67"/>
      <c r="N13" s="68"/>
      <c r="O13" s="68"/>
      <c r="P13" s="204"/>
      <c r="R13" s="59"/>
      <c r="S13" s="59"/>
      <c r="T13" s="59"/>
      <c r="U13" s="59"/>
      <c r="V13" s="59"/>
      <c r="W13" s="59"/>
      <c r="X13" s="59"/>
      <c r="Y13" s="59"/>
      <c r="Z13" s="59"/>
      <c r="AA13" s="59"/>
      <c r="AB13" s="59"/>
      <c r="AC13" s="59"/>
      <c r="AD13" s="59"/>
      <c r="AE13" s="59"/>
      <c r="AF13" s="59"/>
      <c r="AG13" s="59"/>
      <c r="AH13" s="59"/>
      <c r="AI13" s="59"/>
    </row>
    <row r="14" spans="1:35">
      <c r="A14" s="49"/>
      <c r="B14" s="49"/>
      <c r="C14" s="49"/>
      <c r="D14" s="49"/>
      <c r="E14" s="49"/>
      <c r="F14" s="49"/>
      <c r="G14" s="49"/>
      <c r="H14" s="49"/>
      <c r="I14" s="49"/>
      <c r="J14" s="49"/>
      <c r="K14" s="49"/>
      <c r="L14" s="49"/>
      <c r="M14" s="49"/>
      <c r="N14" s="49"/>
      <c r="O14" s="49"/>
      <c r="P14" s="49"/>
      <c r="R14" s="59"/>
      <c r="S14" s="59"/>
      <c r="T14" s="59"/>
      <c r="U14" s="59"/>
      <c r="V14" s="59"/>
      <c r="W14" s="59"/>
      <c r="X14" s="59"/>
      <c r="Y14" s="59"/>
      <c r="Z14" s="59"/>
      <c r="AA14" s="59"/>
      <c r="AB14" s="59"/>
      <c r="AC14" s="59"/>
      <c r="AD14" s="59"/>
      <c r="AE14" s="59"/>
      <c r="AF14" s="59"/>
      <c r="AG14" s="59"/>
      <c r="AH14" s="59"/>
      <c r="AI14" s="59"/>
    </row>
    <row r="15" spans="1:35">
      <c r="A15" s="49"/>
      <c r="B15" s="49"/>
      <c r="C15" s="49"/>
      <c r="D15" s="49"/>
      <c r="E15" s="49"/>
      <c r="F15" s="49"/>
      <c r="G15" s="49"/>
      <c r="H15" s="49"/>
      <c r="I15" s="49"/>
      <c r="J15" s="49"/>
      <c r="K15" s="49"/>
      <c r="L15" s="49"/>
      <c r="M15" s="49"/>
      <c r="N15" s="49"/>
      <c r="O15" s="49"/>
      <c r="P15" s="49"/>
    </row>
  </sheetData>
  <mergeCells count="11">
    <mergeCell ref="AG6:AH6"/>
    <mergeCell ref="T8:V8"/>
    <mergeCell ref="H10:H13"/>
    <mergeCell ref="T10:V10"/>
    <mergeCell ref="P10:P13"/>
    <mergeCell ref="T7:V7"/>
    <mergeCell ref="B2:P2"/>
    <mergeCell ref="B4:F4"/>
    <mergeCell ref="J4:P4"/>
    <mergeCell ref="T6:V6"/>
    <mergeCell ref="Z6:AB6"/>
  </mergeCells>
  <pageMargins left="0.25" right="0.25" top="0.75" bottom="0.75" header="0.3" footer="0.3"/>
  <pageSetup paperSize="9" scale="82" orientation="landscape" r:id="rId1"/>
</worksheet>
</file>

<file path=xl/worksheets/sheet7.xml><?xml version="1.0" encoding="utf-8"?>
<worksheet xmlns="http://schemas.openxmlformats.org/spreadsheetml/2006/main" xmlns:r="http://schemas.openxmlformats.org/officeDocument/2006/relationships">
  <sheetPr codeName="Feuil9"/>
  <dimension ref="B1:G72"/>
  <sheetViews>
    <sheetView workbookViewId="0">
      <pane ySplit="2" topLeftCell="A3" activePane="bottomLeft" state="frozen"/>
      <selection activeCell="I10" sqref="I10"/>
      <selection pane="bottomLeft" activeCell="B4" sqref="B4"/>
    </sheetView>
  </sheetViews>
  <sheetFormatPr baseColWidth="10" defaultRowHeight="12.75"/>
  <cols>
    <col min="1" max="1" width="2" style="35" customWidth="1"/>
    <col min="2" max="2" width="10.1640625" style="35" customWidth="1"/>
    <col min="3" max="3" width="7.6640625" style="35" customWidth="1"/>
    <col min="4" max="4" width="2" style="35" customWidth="1"/>
    <col min="5" max="5" width="10.6640625" style="35" customWidth="1"/>
    <col min="6" max="6" width="35.5" style="35" customWidth="1"/>
    <col min="7" max="7" width="2" style="35" customWidth="1"/>
    <col min="8" max="239" width="12" style="35"/>
    <col min="240" max="240" width="2" style="35" customWidth="1"/>
    <col min="241" max="241" width="10.1640625" style="35" customWidth="1"/>
    <col min="242" max="242" width="12" style="35"/>
    <col min="243" max="243" width="2" style="35" customWidth="1"/>
    <col min="244" max="244" width="10.6640625" style="35" customWidth="1"/>
    <col min="245" max="245" width="12" style="35"/>
    <col min="246" max="246" width="2" style="35" customWidth="1"/>
    <col min="247" max="247" width="6" style="35" customWidth="1"/>
    <col min="248" max="250" width="8.5" style="35" customWidth="1"/>
    <col min="251" max="251" width="2" style="35" customWidth="1"/>
    <col min="252" max="252" width="24" style="35" customWidth="1"/>
    <col min="253" max="253" width="2.5" style="35" customWidth="1"/>
    <col min="254" max="254" width="21.1640625" style="35" customWidth="1"/>
    <col min="255" max="495" width="12" style="35"/>
    <col min="496" max="496" width="2" style="35" customWidth="1"/>
    <col min="497" max="497" width="10.1640625" style="35" customWidth="1"/>
    <col min="498" max="498" width="12" style="35"/>
    <col min="499" max="499" width="2" style="35" customWidth="1"/>
    <col min="500" max="500" width="10.6640625" style="35" customWidth="1"/>
    <col min="501" max="501" width="12" style="35"/>
    <col min="502" max="502" width="2" style="35" customWidth="1"/>
    <col min="503" max="503" width="6" style="35" customWidth="1"/>
    <col min="504" max="506" width="8.5" style="35" customWidth="1"/>
    <col min="507" max="507" width="2" style="35" customWidth="1"/>
    <col min="508" max="508" width="24" style="35" customWidth="1"/>
    <col min="509" max="509" width="2.5" style="35" customWidth="1"/>
    <col min="510" max="510" width="21.1640625" style="35" customWidth="1"/>
    <col min="511" max="751" width="12" style="35"/>
    <col min="752" max="752" width="2" style="35" customWidth="1"/>
    <col min="753" max="753" width="10.1640625" style="35" customWidth="1"/>
    <col min="754" max="754" width="12" style="35"/>
    <col min="755" max="755" width="2" style="35" customWidth="1"/>
    <col min="756" max="756" width="10.6640625" style="35" customWidth="1"/>
    <col min="757" max="757" width="12" style="35"/>
    <col min="758" max="758" width="2" style="35" customWidth="1"/>
    <col min="759" max="759" width="6" style="35" customWidth="1"/>
    <col min="760" max="762" width="8.5" style="35" customWidth="1"/>
    <col min="763" max="763" width="2" style="35" customWidth="1"/>
    <col min="764" max="764" width="24" style="35" customWidth="1"/>
    <col min="765" max="765" width="2.5" style="35" customWidth="1"/>
    <col min="766" max="766" width="21.1640625" style="35" customWidth="1"/>
    <col min="767" max="1007" width="12" style="35"/>
    <col min="1008" max="1008" width="2" style="35" customWidth="1"/>
    <col min="1009" max="1009" width="10.1640625" style="35" customWidth="1"/>
    <col min="1010" max="1010" width="12" style="35"/>
    <col min="1011" max="1011" width="2" style="35" customWidth="1"/>
    <col min="1012" max="1012" width="10.6640625" style="35" customWidth="1"/>
    <col min="1013" max="1013" width="12" style="35"/>
    <col min="1014" max="1014" width="2" style="35" customWidth="1"/>
    <col min="1015" max="1015" width="6" style="35" customWidth="1"/>
    <col min="1016" max="1018" width="8.5" style="35" customWidth="1"/>
    <col min="1019" max="1019" width="2" style="35" customWidth="1"/>
    <col min="1020" max="1020" width="24" style="35" customWidth="1"/>
    <col min="1021" max="1021" width="2.5" style="35" customWidth="1"/>
    <col min="1022" max="1022" width="21.1640625" style="35" customWidth="1"/>
    <col min="1023" max="1263" width="12" style="35"/>
    <col min="1264" max="1264" width="2" style="35" customWidth="1"/>
    <col min="1265" max="1265" width="10.1640625" style="35" customWidth="1"/>
    <col min="1266" max="1266" width="12" style="35"/>
    <col min="1267" max="1267" width="2" style="35" customWidth="1"/>
    <col min="1268" max="1268" width="10.6640625" style="35" customWidth="1"/>
    <col min="1269" max="1269" width="12" style="35"/>
    <col min="1270" max="1270" width="2" style="35" customWidth="1"/>
    <col min="1271" max="1271" width="6" style="35" customWidth="1"/>
    <col min="1272" max="1274" width="8.5" style="35" customWidth="1"/>
    <col min="1275" max="1275" width="2" style="35" customWidth="1"/>
    <col min="1276" max="1276" width="24" style="35" customWidth="1"/>
    <col min="1277" max="1277" width="2.5" style="35" customWidth="1"/>
    <col min="1278" max="1278" width="21.1640625" style="35" customWidth="1"/>
    <col min="1279" max="1519" width="12" style="35"/>
    <col min="1520" max="1520" width="2" style="35" customWidth="1"/>
    <col min="1521" max="1521" width="10.1640625" style="35" customWidth="1"/>
    <col min="1522" max="1522" width="12" style="35"/>
    <col min="1523" max="1523" width="2" style="35" customWidth="1"/>
    <col min="1524" max="1524" width="10.6640625" style="35" customWidth="1"/>
    <col min="1525" max="1525" width="12" style="35"/>
    <col min="1526" max="1526" width="2" style="35" customWidth="1"/>
    <col min="1527" max="1527" width="6" style="35" customWidth="1"/>
    <col min="1528" max="1530" width="8.5" style="35" customWidth="1"/>
    <col min="1531" max="1531" width="2" style="35" customWidth="1"/>
    <col min="1532" max="1532" width="24" style="35" customWidth="1"/>
    <col min="1533" max="1533" width="2.5" style="35" customWidth="1"/>
    <col min="1534" max="1534" width="21.1640625" style="35" customWidth="1"/>
    <col min="1535" max="1775" width="12" style="35"/>
    <col min="1776" max="1776" width="2" style="35" customWidth="1"/>
    <col min="1777" max="1777" width="10.1640625" style="35" customWidth="1"/>
    <col min="1778" max="1778" width="12" style="35"/>
    <col min="1779" max="1779" width="2" style="35" customWidth="1"/>
    <col min="1780" max="1780" width="10.6640625" style="35" customWidth="1"/>
    <col min="1781" max="1781" width="12" style="35"/>
    <col min="1782" max="1782" width="2" style="35" customWidth="1"/>
    <col min="1783" max="1783" width="6" style="35" customWidth="1"/>
    <col min="1784" max="1786" width="8.5" style="35" customWidth="1"/>
    <col min="1787" max="1787" width="2" style="35" customWidth="1"/>
    <col min="1788" max="1788" width="24" style="35" customWidth="1"/>
    <col min="1789" max="1789" width="2.5" style="35" customWidth="1"/>
    <col min="1790" max="1790" width="21.1640625" style="35" customWidth="1"/>
    <col min="1791" max="2031" width="12" style="35"/>
    <col min="2032" max="2032" width="2" style="35" customWidth="1"/>
    <col min="2033" max="2033" width="10.1640625" style="35" customWidth="1"/>
    <col min="2034" max="2034" width="12" style="35"/>
    <col min="2035" max="2035" width="2" style="35" customWidth="1"/>
    <col min="2036" max="2036" width="10.6640625" style="35" customWidth="1"/>
    <col min="2037" max="2037" width="12" style="35"/>
    <col min="2038" max="2038" width="2" style="35" customWidth="1"/>
    <col min="2039" max="2039" width="6" style="35" customWidth="1"/>
    <col min="2040" max="2042" width="8.5" style="35" customWidth="1"/>
    <col min="2043" max="2043" width="2" style="35" customWidth="1"/>
    <col min="2044" max="2044" width="24" style="35" customWidth="1"/>
    <col min="2045" max="2045" width="2.5" style="35" customWidth="1"/>
    <col min="2046" max="2046" width="21.1640625" style="35" customWidth="1"/>
    <col min="2047" max="2287" width="12" style="35"/>
    <col min="2288" max="2288" width="2" style="35" customWidth="1"/>
    <col min="2289" max="2289" width="10.1640625" style="35" customWidth="1"/>
    <col min="2290" max="2290" width="12" style="35"/>
    <col min="2291" max="2291" width="2" style="35" customWidth="1"/>
    <col min="2292" max="2292" width="10.6640625" style="35" customWidth="1"/>
    <col min="2293" max="2293" width="12" style="35"/>
    <col min="2294" max="2294" width="2" style="35" customWidth="1"/>
    <col min="2295" max="2295" width="6" style="35" customWidth="1"/>
    <col min="2296" max="2298" width="8.5" style="35" customWidth="1"/>
    <col min="2299" max="2299" width="2" style="35" customWidth="1"/>
    <col min="2300" max="2300" width="24" style="35" customWidth="1"/>
    <col min="2301" max="2301" width="2.5" style="35" customWidth="1"/>
    <col min="2302" max="2302" width="21.1640625" style="35" customWidth="1"/>
    <col min="2303" max="2543" width="12" style="35"/>
    <col min="2544" max="2544" width="2" style="35" customWidth="1"/>
    <col min="2545" max="2545" width="10.1640625" style="35" customWidth="1"/>
    <col min="2546" max="2546" width="12" style="35"/>
    <col min="2547" max="2547" width="2" style="35" customWidth="1"/>
    <col min="2548" max="2548" width="10.6640625" style="35" customWidth="1"/>
    <col min="2549" max="2549" width="12" style="35"/>
    <col min="2550" max="2550" width="2" style="35" customWidth="1"/>
    <col min="2551" max="2551" width="6" style="35" customWidth="1"/>
    <col min="2552" max="2554" width="8.5" style="35" customWidth="1"/>
    <col min="2555" max="2555" width="2" style="35" customWidth="1"/>
    <col min="2556" max="2556" width="24" style="35" customWidth="1"/>
    <col min="2557" max="2557" width="2.5" style="35" customWidth="1"/>
    <col min="2558" max="2558" width="21.1640625" style="35" customWidth="1"/>
    <col min="2559" max="2799" width="12" style="35"/>
    <col min="2800" max="2800" width="2" style="35" customWidth="1"/>
    <col min="2801" max="2801" width="10.1640625" style="35" customWidth="1"/>
    <col min="2802" max="2802" width="12" style="35"/>
    <col min="2803" max="2803" width="2" style="35" customWidth="1"/>
    <col min="2804" max="2804" width="10.6640625" style="35" customWidth="1"/>
    <col min="2805" max="2805" width="12" style="35"/>
    <col min="2806" max="2806" width="2" style="35" customWidth="1"/>
    <col min="2807" max="2807" width="6" style="35" customWidth="1"/>
    <col min="2808" max="2810" width="8.5" style="35" customWidth="1"/>
    <col min="2811" max="2811" width="2" style="35" customWidth="1"/>
    <col min="2812" max="2812" width="24" style="35" customWidth="1"/>
    <col min="2813" max="2813" width="2.5" style="35" customWidth="1"/>
    <col min="2814" max="2814" width="21.1640625" style="35" customWidth="1"/>
    <col min="2815" max="3055" width="12" style="35"/>
    <col min="3056" max="3056" width="2" style="35" customWidth="1"/>
    <col min="3057" max="3057" width="10.1640625" style="35" customWidth="1"/>
    <col min="3058" max="3058" width="12" style="35"/>
    <col min="3059" max="3059" width="2" style="35" customWidth="1"/>
    <col min="3060" max="3060" width="10.6640625" style="35" customWidth="1"/>
    <col min="3061" max="3061" width="12" style="35"/>
    <col min="3062" max="3062" width="2" style="35" customWidth="1"/>
    <col min="3063" max="3063" width="6" style="35" customWidth="1"/>
    <col min="3064" max="3066" width="8.5" style="35" customWidth="1"/>
    <col min="3067" max="3067" width="2" style="35" customWidth="1"/>
    <col min="3068" max="3068" width="24" style="35" customWidth="1"/>
    <col min="3069" max="3069" width="2.5" style="35" customWidth="1"/>
    <col min="3070" max="3070" width="21.1640625" style="35" customWidth="1"/>
    <col min="3071" max="3311" width="12" style="35"/>
    <col min="3312" max="3312" width="2" style="35" customWidth="1"/>
    <col min="3313" max="3313" width="10.1640625" style="35" customWidth="1"/>
    <col min="3314" max="3314" width="12" style="35"/>
    <col min="3315" max="3315" width="2" style="35" customWidth="1"/>
    <col min="3316" max="3316" width="10.6640625" style="35" customWidth="1"/>
    <col min="3317" max="3317" width="12" style="35"/>
    <col min="3318" max="3318" width="2" style="35" customWidth="1"/>
    <col min="3319" max="3319" width="6" style="35" customWidth="1"/>
    <col min="3320" max="3322" width="8.5" style="35" customWidth="1"/>
    <col min="3323" max="3323" width="2" style="35" customWidth="1"/>
    <col min="3324" max="3324" width="24" style="35" customWidth="1"/>
    <col min="3325" max="3325" width="2.5" style="35" customWidth="1"/>
    <col min="3326" max="3326" width="21.1640625" style="35" customWidth="1"/>
    <col min="3327" max="3567" width="12" style="35"/>
    <col min="3568" max="3568" width="2" style="35" customWidth="1"/>
    <col min="3569" max="3569" width="10.1640625" style="35" customWidth="1"/>
    <col min="3570" max="3570" width="12" style="35"/>
    <col min="3571" max="3571" width="2" style="35" customWidth="1"/>
    <col min="3572" max="3572" width="10.6640625" style="35" customWidth="1"/>
    <col min="3573" max="3573" width="12" style="35"/>
    <col min="3574" max="3574" width="2" style="35" customWidth="1"/>
    <col min="3575" max="3575" width="6" style="35" customWidth="1"/>
    <col min="3576" max="3578" width="8.5" style="35" customWidth="1"/>
    <col min="3579" max="3579" width="2" style="35" customWidth="1"/>
    <col min="3580" max="3580" width="24" style="35" customWidth="1"/>
    <col min="3581" max="3581" width="2.5" style="35" customWidth="1"/>
    <col min="3582" max="3582" width="21.1640625" style="35" customWidth="1"/>
    <col min="3583" max="3823" width="12" style="35"/>
    <col min="3824" max="3824" width="2" style="35" customWidth="1"/>
    <col min="3825" max="3825" width="10.1640625" style="35" customWidth="1"/>
    <col min="3826" max="3826" width="12" style="35"/>
    <col min="3827" max="3827" width="2" style="35" customWidth="1"/>
    <col min="3828" max="3828" width="10.6640625" style="35" customWidth="1"/>
    <col min="3829" max="3829" width="12" style="35"/>
    <col min="3830" max="3830" width="2" style="35" customWidth="1"/>
    <col min="3831" max="3831" width="6" style="35" customWidth="1"/>
    <col min="3832" max="3834" width="8.5" style="35" customWidth="1"/>
    <col min="3835" max="3835" width="2" style="35" customWidth="1"/>
    <col min="3836" max="3836" width="24" style="35" customWidth="1"/>
    <col min="3837" max="3837" width="2.5" style="35" customWidth="1"/>
    <col min="3838" max="3838" width="21.1640625" style="35" customWidth="1"/>
    <col min="3839" max="4079" width="12" style="35"/>
    <col min="4080" max="4080" width="2" style="35" customWidth="1"/>
    <col min="4081" max="4081" width="10.1640625" style="35" customWidth="1"/>
    <col min="4082" max="4082" width="12" style="35"/>
    <col min="4083" max="4083" width="2" style="35" customWidth="1"/>
    <col min="4084" max="4084" width="10.6640625" style="35" customWidth="1"/>
    <col min="4085" max="4085" width="12" style="35"/>
    <col min="4086" max="4086" width="2" style="35" customWidth="1"/>
    <col min="4087" max="4087" width="6" style="35" customWidth="1"/>
    <col min="4088" max="4090" width="8.5" style="35" customWidth="1"/>
    <col min="4091" max="4091" width="2" style="35" customWidth="1"/>
    <col min="4092" max="4092" width="24" style="35" customWidth="1"/>
    <col min="4093" max="4093" width="2.5" style="35" customWidth="1"/>
    <col min="4094" max="4094" width="21.1640625" style="35" customWidth="1"/>
    <col min="4095" max="4335" width="12" style="35"/>
    <col min="4336" max="4336" width="2" style="35" customWidth="1"/>
    <col min="4337" max="4337" width="10.1640625" style="35" customWidth="1"/>
    <col min="4338" max="4338" width="12" style="35"/>
    <col min="4339" max="4339" width="2" style="35" customWidth="1"/>
    <col min="4340" max="4340" width="10.6640625" style="35" customWidth="1"/>
    <col min="4341" max="4341" width="12" style="35"/>
    <col min="4342" max="4342" width="2" style="35" customWidth="1"/>
    <col min="4343" max="4343" width="6" style="35" customWidth="1"/>
    <col min="4344" max="4346" width="8.5" style="35" customWidth="1"/>
    <col min="4347" max="4347" width="2" style="35" customWidth="1"/>
    <col min="4348" max="4348" width="24" style="35" customWidth="1"/>
    <col min="4349" max="4349" width="2.5" style="35" customWidth="1"/>
    <col min="4350" max="4350" width="21.1640625" style="35" customWidth="1"/>
    <col min="4351" max="4591" width="12" style="35"/>
    <col min="4592" max="4592" width="2" style="35" customWidth="1"/>
    <col min="4593" max="4593" width="10.1640625" style="35" customWidth="1"/>
    <col min="4594" max="4594" width="12" style="35"/>
    <col min="4595" max="4595" width="2" style="35" customWidth="1"/>
    <col min="4596" max="4596" width="10.6640625" style="35" customWidth="1"/>
    <col min="4597" max="4597" width="12" style="35"/>
    <col min="4598" max="4598" width="2" style="35" customWidth="1"/>
    <col min="4599" max="4599" width="6" style="35" customWidth="1"/>
    <col min="4600" max="4602" width="8.5" style="35" customWidth="1"/>
    <col min="4603" max="4603" width="2" style="35" customWidth="1"/>
    <col min="4604" max="4604" width="24" style="35" customWidth="1"/>
    <col min="4605" max="4605" width="2.5" style="35" customWidth="1"/>
    <col min="4606" max="4606" width="21.1640625" style="35" customWidth="1"/>
    <col min="4607" max="4847" width="12" style="35"/>
    <col min="4848" max="4848" width="2" style="35" customWidth="1"/>
    <col min="4849" max="4849" width="10.1640625" style="35" customWidth="1"/>
    <col min="4850" max="4850" width="12" style="35"/>
    <col min="4851" max="4851" width="2" style="35" customWidth="1"/>
    <col min="4852" max="4852" width="10.6640625" style="35" customWidth="1"/>
    <col min="4853" max="4853" width="12" style="35"/>
    <col min="4854" max="4854" width="2" style="35" customWidth="1"/>
    <col min="4855" max="4855" width="6" style="35" customWidth="1"/>
    <col min="4856" max="4858" width="8.5" style="35" customWidth="1"/>
    <col min="4859" max="4859" width="2" style="35" customWidth="1"/>
    <col min="4860" max="4860" width="24" style="35" customWidth="1"/>
    <col min="4861" max="4861" width="2.5" style="35" customWidth="1"/>
    <col min="4862" max="4862" width="21.1640625" style="35" customWidth="1"/>
    <col min="4863" max="5103" width="12" style="35"/>
    <col min="5104" max="5104" width="2" style="35" customWidth="1"/>
    <col min="5105" max="5105" width="10.1640625" style="35" customWidth="1"/>
    <col min="5106" max="5106" width="12" style="35"/>
    <col min="5107" max="5107" width="2" style="35" customWidth="1"/>
    <col min="5108" max="5108" width="10.6640625" style="35" customWidth="1"/>
    <col min="5109" max="5109" width="12" style="35"/>
    <col min="5110" max="5110" width="2" style="35" customWidth="1"/>
    <col min="5111" max="5111" width="6" style="35" customWidth="1"/>
    <col min="5112" max="5114" width="8.5" style="35" customWidth="1"/>
    <col min="5115" max="5115" width="2" style="35" customWidth="1"/>
    <col min="5116" max="5116" width="24" style="35" customWidth="1"/>
    <col min="5117" max="5117" width="2.5" style="35" customWidth="1"/>
    <col min="5118" max="5118" width="21.1640625" style="35" customWidth="1"/>
    <col min="5119" max="5359" width="12" style="35"/>
    <col min="5360" max="5360" width="2" style="35" customWidth="1"/>
    <col min="5361" max="5361" width="10.1640625" style="35" customWidth="1"/>
    <col min="5362" max="5362" width="12" style="35"/>
    <col min="5363" max="5363" width="2" style="35" customWidth="1"/>
    <col min="5364" max="5364" width="10.6640625" style="35" customWidth="1"/>
    <col min="5365" max="5365" width="12" style="35"/>
    <col min="5366" max="5366" width="2" style="35" customWidth="1"/>
    <col min="5367" max="5367" width="6" style="35" customWidth="1"/>
    <col min="5368" max="5370" width="8.5" style="35" customWidth="1"/>
    <col min="5371" max="5371" width="2" style="35" customWidth="1"/>
    <col min="5372" max="5372" width="24" style="35" customWidth="1"/>
    <col min="5373" max="5373" width="2.5" style="35" customWidth="1"/>
    <col min="5374" max="5374" width="21.1640625" style="35" customWidth="1"/>
    <col min="5375" max="5615" width="12" style="35"/>
    <col min="5616" max="5616" width="2" style="35" customWidth="1"/>
    <col min="5617" max="5617" width="10.1640625" style="35" customWidth="1"/>
    <col min="5618" max="5618" width="12" style="35"/>
    <col min="5619" max="5619" width="2" style="35" customWidth="1"/>
    <col min="5620" max="5620" width="10.6640625" style="35" customWidth="1"/>
    <col min="5621" max="5621" width="12" style="35"/>
    <col min="5622" max="5622" width="2" style="35" customWidth="1"/>
    <col min="5623" max="5623" width="6" style="35" customWidth="1"/>
    <col min="5624" max="5626" width="8.5" style="35" customWidth="1"/>
    <col min="5627" max="5627" width="2" style="35" customWidth="1"/>
    <col min="5628" max="5628" width="24" style="35" customWidth="1"/>
    <col min="5629" max="5629" width="2.5" style="35" customWidth="1"/>
    <col min="5630" max="5630" width="21.1640625" style="35" customWidth="1"/>
    <col min="5631" max="5871" width="12" style="35"/>
    <col min="5872" max="5872" width="2" style="35" customWidth="1"/>
    <col min="5873" max="5873" width="10.1640625" style="35" customWidth="1"/>
    <col min="5874" max="5874" width="12" style="35"/>
    <col min="5875" max="5875" width="2" style="35" customWidth="1"/>
    <col min="5876" max="5876" width="10.6640625" style="35" customWidth="1"/>
    <col min="5877" max="5877" width="12" style="35"/>
    <col min="5878" max="5878" width="2" style="35" customWidth="1"/>
    <col min="5879" max="5879" width="6" style="35" customWidth="1"/>
    <col min="5880" max="5882" width="8.5" style="35" customWidth="1"/>
    <col min="5883" max="5883" width="2" style="35" customWidth="1"/>
    <col min="5884" max="5884" width="24" style="35" customWidth="1"/>
    <col min="5885" max="5885" width="2.5" style="35" customWidth="1"/>
    <col min="5886" max="5886" width="21.1640625" style="35" customWidth="1"/>
    <col min="5887" max="6127" width="12" style="35"/>
    <col min="6128" max="6128" width="2" style="35" customWidth="1"/>
    <col min="6129" max="6129" width="10.1640625" style="35" customWidth="1"/>
    <col min="6130" max="6130" width="12" style="35"/>
    <col min="6131" max="6131" width="2" style="35" customWidth="1"/>
    <col min="6132" max="6132" width="10.6640625" style="35" customWidth="1"/>
    <col min="6133" max="6133" width="12" style="35"/>
    <col min="6134" max="6134" width="2" style="35" customWidth="1"/>
    <col min="6135" max="6135" width="6" style="35" customWidth="1"/>
    <col min="6136" max="6138" width="8.5" style="35" customWidth="1"/>
    <col min="6139" max="6139" width="2" style="35" customWidth="1"/>
    <col min="6140" max="6140" width="24" style="35" customWidth="1"/>
    <col min="6141" max="6141" width="2.5" style="35" customWidth="1"/>
    <col min="6142" max="6142" width="21.1640625" style="35" customWidth="1"/>
    <col min="6143" max="6383" width="12" style="35"/>
    <col min="6384" max="6384" width="2" style="35" customWidth="1"/>
    <col min="6385" max="6385" width="10.1640625" style="35" customWidth="1"/>
    <col min="6386" max="6386" width="12" style="35"/>
    <col min="6387" max="6387" width="2" style="35" customWidth="1"/>
    <col min="6388" max="6388" width="10.6640625" style="35" customWidth="1"/>
    <col min="6389" max="6389" width="12" style="35"/>
    <col min="6390" max="6390" width="2" style="35" customWidth="1"/>
    <col min="6391" max="6391" width="6" style="35" customWidth="1"/>
    <col min="6392" max="6394" width="8.5" style="35" customWidth="1"/>
    <col min="6395" max="6395" width="2" style="35" customWidth="1"/>
    <col min="6396" max="6396" width="24" style="35" customWidth="1"/>
    <col min="6397" max="6397" width="2.5" style="35" customWidth="1"/>
    <col min="6398" max="6398" width="21.1640625" style="35" customWidth="1"/>
    <col min="6399" max="6639" width="12" style="35"/>
    <col min="6640" max="6640" width="2" style="35" customWidth="1"/>
    <col min="6641" max="6641" width="10.1640625" style="35" customWidth="1"/>
    <col min="6642" max="6642" width="12" style="35"/>
    <col min="6643" max="6643" width="2" style="35" customWidth="1"/>
    <col min="6644" max="6644" width="10.6640625" style="35" customWidth="1"/>
    <col min="6645" max="6645" width="12" style="35"/>
    <col min="6646" max="6646" width="2" style="35" customWidth="1"/>
    <col min="6647" max="6647" width="6" style="35" customWidth="1"/>
    <col min="6648" max="6650" width="8.5" style="35" customWidth="1"/>
    <col min="6651" max="6651" width="2" style="35" customWidth="1"/>
    <col min="6652" max="6652" width="24" style="35" customWidth="1"/>
    <col min="6653" max="6653" width="2.5" style="35" customWidth="1"/>
    <col min="6654" max="6654" width="21.1640625" style="35" customWidth="1"/>
    <col min="6655" max="6895" width="12" style="35"/>
    <col min="6896" max="6896" width="2" style="35" customWidth="1"/>
    <col min="6897" max="6897" width="10.1640625" style="35" customWidth="1"/>
    <col min="6898" max="6898" width="12" style="35"/>
    <col min="6899" max="6899" width="2" style="35" customWidth="1"/>
    <col min="6900" max="6900" width="10.6640625" style="35" customWidth="1"/>
    <col min="6901" max="6901" width="12" style="35"/>
    <col min="6902" max="6902" width="2" style="35" customWidth="1"/>
    <col min="6903" max="6903" width="6" style="35" customWidth="1"/>
    <col min="6904" max="6906" width="8.5" style="35" customWidth="1"/>
    <col min="6907" max="6907" width="2" style="35" customWidth="1"/>
    <col min="6908" max="6908" width="24" style="35" customWidth="1"/>
    <col min="6909" max="6909" width="2.5" style="35" customWidth="1"/>
    <col min="6910" max="6910" width="21.1640625" style="35" customWidth="1"/>
    <col min="6911" max="7151" width="12" style="35"/>
    <col min="7152" max="7152" width="2" style="35" customWidth="1"/>
    <col min="7153" max="7153" width="10.1640625" style="35" customWidth="1"/>
    <col min="7154" max="7154" width="12" style="35"/>
    <col min="7155" max="7155" width="2" style="35" customWidth="1"/>
    <col min="7156" max="7156" width="10.6640625" style="35" customWidth="1"/>
    <col min="7157" max="7157" width="12" style="35"/>
    <col min="7158" max="7158" width="2" style="35" customWidth="1"/>
    <col min="7159" max="7159" width="6" style="35" customWidth="1"/>
    <col min="7160" max="7162" width="8.5" style="35" customWidth="1"/>
    <col min="7163" max="7163" width="2" style="35" customWidth="1"/>
    <col min="7164" max="7164" width="24" style="35" customWidth="1"/>
    <col min="7165" max="7165" width="2.5" style="35" customWidth="1"/>
    <col min="7166" max="7166" width="21.1640625" style="35" customWidth="1"/>
    <col min="7167" max="7407" width="12" style="35"/>
    <col min="7408" max="7408" width="2" style="35" customWidth="1"/>
    <col min="7409" max="7409" width="10.1640625" style="35" customWidth="1"/>
    <col min="7410" max="7410" width="12" style="35"/>
    <col min="7411" max="7411" width="2" style="35" customWidth="1"/>
    <col min="7412" max="7412" width="10.6640625" style="35" customWidth="1"/>
    <col min="7413" max="7413" width="12" style="35"/>
    <col min="7414" max="7414" width="2" style="35" customWidth="1"/>
    <col min="7415" max="7415" width="6" style="35" customWidth="1"/>
    <col min="7416" max="7418" width="8.5" style="35" customWidth="1"/>
    <col min="7419" max="7419" width="2" style="35" customWidth="1"/>
    <col min="7420" max="7420" width="24" style="35" customWidth="1"/>
    <col min="7421" max="7421" width="2.5" style="35" customWidth="1"/>
    <col min="7422" max="7422" width="21.1640625" style="35" customWidth="1"/>
    <col min="7423" max="7663" width="12" style="35"/>
    <col min="7664" max="7664" width="2" style="35" customWidth="1"/>
    <col min="7665" max="7665" width="10.1640625" style="35" customWidth="1"/>
    <col min="7666" max="7666" width="12" style="35"/>
    <col min="7667" max="7667" width="2" style="35" customWidth="1"/>
    <col min="7668" max="7668" width="10.6640625" style="35" customWidth="1"/>
    <col min="7669" max="7669" width="12" style="35"/>
    <col min="7670" max="7670" width="2" style="35" customWidth="1"/>
    <col min="7671" max="7671" width="6" style="35" customWidth="1"/>
    <col min="7672" max="7674" width="8.5" style="35" customWidth="1"/>
    <col min="7675" max="7675" width="2" style="35" customWidth="1"/>
    <col min="7676" max="7676" width="24" style="35" customWidth="1"/>
    <col min="7677" max="7677" width="2.5" style="35" customWidth="1"/>
    <col min="7678" max="7678" width="21.1640625" style="35" customWidth="1"/>
    <col min="7679" max="7919" width="12" style="35"/>
    <col min="7920" max="7920" width="2" style="35" customWidth="1"/>
    <col min="7921" max="7921" width="10.1640625" style="35" customWidth="1"/>
    <col min="7922" max="7922" width="12" style="35"/>
    <col min="7923" max="7923" width="2" style="35" customWidth="1"/>
    <col min="7924" max="7924" width="10.6640625" style="35" customWidth="1"/>
    <col min="7925" max="7925" width="12" style="35"/>
    <col min="7926" max="7926" width="2" style="35" customWidth="1"/>
    <col min="7927" max="7927" width="6" style="35" customWidth="1"/>
    <col min="7928" max="7930" width="8.5" style="35" customWidth="1"/>
    <col min="7931" max="7931" width="2" style="35" customWidth="1"/>
    <col min="7932" max="7932" width="24" style="35" customWidth="1"/>
    <col min="7933" max="7933" width="2.5" style="35" customWidth="1"/>
    <col min="7934" max="7934" width="21.1640625" style="35" customWidth="1"/>
    <col min="7935" max="8175" width="12" style="35"/>
    <col min="8176" max="8176" width="2" style="35" customWidth="1"/>
    <col min="8177" max="8177" width="10.1640625" style="35" customWidth="1"/>
    <col min="8178" max="8178" width="12" style="35"/>
    <col min="8179" max="8179" width="2" style="35" customWidth="1"/>
    <col min="8180" max="8180" width="10.6640625" style="35" customWidth="1"/>
    <col min="8181" max="8181" width="12" style="35"/>
    <col min="8182" max="8182" width="2" style="35" customWidth="1"/>
    <col min="8183" max="8183" width="6" style="35" customWidth="1"/>
    <col min="8184" max="8186" width="8.5" style="35" customWidth="1"/>
    <col min="8187" max="8187" width="2" style="35" customWidth="1"/>
    <col min="8188" max="8188" width="24" style="35" customWidth="1"/>
    <col min="8189" max="8189" width="2.5" style="35" customWidth="1"/>
    <col min="8190" max="8190" width="21.1640625" style="35" customWidth="1"/>
    <col min="8191" max="8431" width="12" style="35"/>
    <col min="8432" max="8432" width="2" style="35" customWidth="1"/>
    <col min="8433" max="8433" width="10.1640625" style="35" customWidth="1"/>
    <col min="8434" max="8434" width="12" style="35"/>
    <col min="8435" max="8435" width="2" style="35" customWidth="1"/>
    <col min="8436" max="8436" width="10.6640625" style="35" customWidth="1"/>
    <col min="8437" max="8437" width="12" style="35"/>
    <col min="8438" max="8438" width="2" style="35" customWidth="1"/>
    <col min="8439" max="8439" width="6" style="35" customWidth="1"/>
    <col min="8440" max="8442" width="8.5" style="35" customWidth="1"/>
    <col min="8443" max="8443" width="2" style="35" customWidth="1"/>
    <col min="8444" max="8444" width="24" style="35" customWidth="1"/>
    <col min="8445" max="8445" width="2.5" style="35" customWidth="1"/>
    <col min="8446" max="8446" width="21.1640625" style="35" customWidth="1"/>
    <col min="8447" max="8687" width="12" style="35"/>
    <col min="8688" max="8688" width="2" style="35" customWidth="1"/>
    <col min="8689" max="8689" width="10.1640625" style="35" customWidth="1"/>
    <col min="8690" max="8690" width="12" style="35"/>
    <col min="8691" max="8691" width="2" style="35" customWidth="1"/>
    <col min="8692" max="8692" width="10.6640625" style="35" customWidth="1"/>
    <col min="8693" max="8693" width="12" style="35"/>
    <col min="8694" max="8694" width="2" style="35" customWidth="1"/>
    <col min="8695" max="8695" width="6" style="35" customWidth="1"/>
    <col min="8696" max="8698" width="8.5" style="35" customWidth="1"/>
    <col min="8699" max="8699" width="2" style="35" customWidth="1"/>
    <col min="8700" max="8700" width="24" style="35" customWidth="1"/>
    <col min="8701" max="8701" width="2.5" style="35" customWidth="1"/>
    <col min="8702" max="8702" width="21.1640625" style="35" customWidth="1"/>
    <col min="8703" max="8943" width="12" style="35"/>
    <col min="8944" max="8944" width="2" style="35" customWidth="1"/>
    <col min="8945" max="8945" width="10.1640625" style="35" customWidth="1"/>
    <col min="8946" max="8946" width="12" style="35"/>
    <col min="8947" max="8947" width="2" style="35" customWidth="1"/>
    <col min="8948" max="8948" width="10.6640625" style="35" customWidth="1"/>
    <col min="8949" max="8949" width="12" style="35"/>
    <col min="8950" max="8950" width="2" style="35" customWidth="1"/>
    <col min="8951" max="8951" width="6" style="35" customWidth="1"/>
    <col min="8952" max="8954" width="8.5" style="35" customWidth="1"/>
    <col min="8955" max="8955" width="2" style="35" customWidth="1"/>
    <col min="8956" max="8956" width="24" style="35" customWidth="1"/>
    <col min="8957" max="8957" width="2.5" style="35" customWidth="1"/>
    <col min="8958" max="8958" width="21.1640625" style="35" customWidth="1"/>
    <col min="8959" max="9199" width="12" style="35"/>
    <col min="9200" max="9200" width="2" style="35" customWidth="1"/>
    <col min="9201" max="9201" width="10.1640625" style="35" customWidth="1"/>
    <col min="9202" max="9202" width="12" style="35"/>
    <col min="9203" max="9203" width="2" style="35" customWidth="1"/>
    <col min="9204" max="9204" width="10.6640625" style="35" customWidth="1"/>
    <col min="9205" max="9205" width="12" style="35"/>
    <col min="9206" max="9206" width="2" style="35" customWidth="1"/>
    <col min="9207" max="9207" width="6" style="35" customWidth="1"/>
    <col min="9208" max="9210" width="8.5" style="35" customWidth="1"/>
    <col min="9211" max="9211" width="2" style="35" customWidth="1"/>
    <col min="9212" max="9212" width="24" style="35" customWidth="1"/>
    <col min="9213" max="9213" width="2.5" style="35" customWidth="1"/>
    <col min="9214" max="9214" width="21.1640625" style="35" customWidth="1"/>
    <col min="9215" max="9455" width="12" style="35"/>
    <col min="9456" max="9456" width="2" style="35" customWidth="1"/>
    <col min="9457" max="9457" width="10.1640625" style="35" customWidth="1"/>
    <col min="9458" max="9458" width="12" style="35"/>
    <col min="9459" max="9459" width="2" style="35" customWidth="1"/>
    <col min="9460" max="9460" width="10.6640625" style="35" customWidth="1"/>
    <col min="9461" max="9461" width="12" style="35"/>
    <col min="9462" max="9462" width="2" style="35" customWidth="1"/>
    <col min="9463" max="9463" width="6" style="35" customWidth="1"/>
    <col min="9464" max="9466" width="8.5" style="35" customWidth="1"/>
    <col min="9467" max="9467" width="2" style="35" customWidth="1"/>
    <col min="9468" max="9468" width="24" style="35" customWidth="1"/>
    <col min="9469" max="9469" width="2.5" style="35" customWidth="1"/>
    <col min="9470" max="9470" width="21.1640625" style="35" customWidth="1"/>
    <col min="9471" max="9711" width="12" style="35"/>
    <col min="9712" max="9712" width="2" style="35" customWidth="1"/>
    <col min="9713" max="9713" width="10.1640625" style="35" customWidth="1"/>
    <col min="9714" max="9714" width="12" style="35"/>
    <col min="9715" max="9715" width="2" style="35" customWidth="1"/>
    <col min="9716" max="9716" width="10.6640625" style="35" customWidth="1"/>
    <col min="9717" max="9717" width="12" style="35"/>
    <col min="9718" max="9718" width="2" style="35" customWidth="1"/>
    <col min="9719" max="9719" width="6" style="35" customWidth="1"/>
    <col min="9720" max="9722" width="8.5" style="35" customWidth="1"/>
    <col min="9723" max="9723" width="2" style="35" customWidth="1"/>
    <col min="9724" max="9724" width="24" style="35" customWidth="1"/>
    <col min="9725" max="9725" width="2.5" style="35" customWidth="1"/>
    <col min="9726" max="9726" width="21.1640625" style="35" customWidth="1"/>
    <col min="9727" max="9967" width="12" style="35"/>
    <col min="9968" max="9968" width="2" style="35" customWidth="1"/>
    <col min="9969" max="9969" width="10.1640625" style="35" customWidth="1"/>
    <col min="9970" max="9970" width="12" style="35"/>
    <col min="9971" max="9971" width="2" style="35" customWidth="1"/>
    <col min="9972" max="9972" width="10.6640625" style="35" customWidth="1"/>
    <col min="9973" max="9973" width="12" style="35"/>
    <col min="9974" max="9974" width="2" style="35" customWidth="1"/>
    <col min="9975" max="9975" width="6" style="35" customWidth="1"/>
    <col min="9976" max="9978" width="8.5" style="35" customWidth="1"/>
    <col min="9979" max="9979" width="2" style="35" customWidth="1"/>
    <col min="9980" max="9980" width="24" style="35" customWidth="1"/>
    <col min="9981" max="9981" width="2.5" style="35" customWidth="1"/>
    <col min="9982" max="9982" width="21.1640625" style="35" customWidth="1"/>
    <col min="9983" max="10223" width="12" style="35"/>
    <col min="10224" max="10224" width="2" style="35" customWidth="1"/>
    <col min="10225" max="10225" width="10.1640625" style="35" customWidth="1"/>
    <col min="10226" max="10226" width="12" style="35"/>
    <col min="10227" max="10227" width="2" style="35" customWidth="1"/>
    <col min="10228" max="10228" width="10.6640625" style="35" customWidth="1"/>
    <col min="10229" max="10229" width="12" style="35"/>
    <col min="10230" max="10230" width="2" style="35" customWidth="1"/>
    <col min="10231" max="10231" width="6" style="35" customWidth="1"/>
    <col min="10232" max="10234" width="8.5" style="35" customWidth="1"/>
    <col min="10235" max="10235" width="2" style="35" customWidth="1"/>
    <col min="10236" max="10236" width="24" style="35" customWidth="1"/>
    <col min="10237" max="10237" width="2.5" style="35" customWidth="1"/>
    <col min="10238" max="10238" width="21.1640625" style="35" customWidth="1"/>
    <col min="10239" max="10479" width="12" style="35"/>
    <col min="10480" max="10480" width="2" style="35" customWidth="1"/>
    <col min="10481" max="10481" width="10.1640625" style="35" customWidth="1"/>
    <col min="10482" max="10482" width="12" style="35"/>
    <col min="10483" max="10483" width="2" style="35" customWidth="1"/>
    <col min="10484" max="10484" width="10.6640625" style="35" customWidth="1"/>
    <col min="10485" max="10485" width="12" style="35"/>
    <col min="10486" max="10486" width="2" style="35" customWidth="1"/>
    <col min="10487" max="10487" width="6" style="35" customWidth="1"/>
    <col min="10488" max="10490" width="8.5" style="35" customWidth="1"/>
    <col min="10491" max="10491" width="2" style="35" customWidth="1"/>
    <col min="10492" max="10492" width="24" style="35" customWidth="1"/>
    <col min="10493" max="10493" width="2.5" style="35" customWidth="1"/>
    <col min="10494" max="10494" width="21.1640625" style="35" customWidth="1"/>
    <col min="10495" max="10735" width="12" style="35"/>
    <col min="10736" max="10736" width="2" style="35" customWidth="1"/>
    <col min="10737" max="10737" width="10.1640625" style="35" customWidth="1"/>
    <col min="10738" max="10738" width="12" style="35"/>
    <col min="10739" max="10739" width="2" style="35" customWidth="1"/>
    <col min="10740" max="10740" width="10.6640625" style="35" customWidth="1"/>
    <col min="10741" max="10741" width="12" style="35"/>
    <col min="10742" max="10742" width="2" style="35" customWidth="1"/>
    <col min="10743" max="10743" width="6" style="35" customWidth="1"/>
    <col min="10744" max="10746" width="8.5" style="35" customWidth="1"/>
    <col min="10747" max="10747" width="2" style="35" customWidth="1"/>
    <col min="10748" max="10748" width="24" style="35" customWidth="1"/>
    <col min="10749" max="10749" width="2.5" style="35" customWidth="1"/>
    <col min="10750" max="10750" width="21.1640625" style="35" customWidth="1"/>
    <col min="10751" max="10991" width="12" style="35"/>
    <col min="10992" max="10992" width="2" style="35" customWidth="1"/>
    <col min="10993" max="10993" width="10.1640625" style="35" customWidth="1"/>
    <col min="10994" max="10994" width="12" style="35"/>
    <col min="10995" max="10995" width="2" style="35" customWidth="1"/>
    <col min="10996" max="10996" width="10.6640625" style="35" customWidth="1"/>
    <col min="10997" max="10997" width="12" style="35"/>
    <col min="10998" max="10998" width="2" style="35" customWidth="1"/>
    <col min="10999" max="10999" width="6" style="35" customWidth="1"/>
    <col min="11000" max="11002" width="8.5" style="35" customWidth="1"/>
    <col min="11003" max="11003" width="2" style="35" customWidth="1"/>
    <col min="11004" max="11004" width="24" style="35" customWidth="1"/>
    <col min="11005" max="11005" width="2.5" style="35" customWidth="1"/>
    <col min="11006" max="11006" width="21.1640625" style="35" customWidth="1"/>
    <col min="11007" max="11247" width="12" style="35"/>
    <col min="11248" max="11248" width="2" style="35" customWidth="1"/>
    <col min="11249" max="11249" width="10.1640625" style="35" customWidth="1"/>
    <col min="11250" max="11250" width="12" style="35"/>
    <col min="11251" max="11251" width="2" style="35" customWidth="1"/>
    <col min="11252" max="11252" width="10.6640625" style="35" customWidth="1"/>
    <col min="11253" max="11253" width="12" style="35"/>
    <col min="11254" max="11254" width="2" style="35" customWidth="1"/>
    <col min="11255" max="11255" width="6" style="35" customWidth="1"/>
    <col min="11256" max="11258" width="8.5" style="35" customWidth="1"/>
    <col min="11259" max="11259" width="2" style="35" customWidth="1"/>
    <col min="11260" max="11260" width="24" style="35" customWidth="1"/>
    <col min="11261" max="11261" width="2.5" style="35" customWidth="1"/>
    <col min="11262" max="11262" width="21.1640625" style="35" customWidth="1"/>
    <col min="11263" max="11503" width="12" style="35"/>
    <col min="11504" max="11504" width="2" style="35" customWidth="1"/>
    <col min="11505" max="11505" width="10.1640625" style="35" customWidth="1"/>
    <col min="11506" max="11506" width="12" style="35"/>
    <col min="11507" max="11507" width="2" style="35" customWidth="1"/>
    <col min="11508" max="11508" width="10.6640625" style="35" customWidth="1"/>
    <col min="11509" max="11509" width="12" style="35"/>
    <col min="11510" max="11510" width="2" style="35" customWidth="1"/>
    <col min="11511" max="11511" width="6" style="35" customWidth="1"/>
    <col min="11512" max="11514" width="8.5" style="35" customWidth="1"/>
    <col min="11515" max="11515" width="2" style="35" customWidth="1"/>
    <col min="11516" max="11516" width="24" style="35" customWidth="1"/>
    <col min="11517" max="11517" width="2.5" style="35" customWidth="1"/>
    <col min="11518" max="11518" width="21.1640625" style="35" customWidth="1"/>
    <col min="11519" max="11759" width="12" style="35"/>
    <col min="11760" max="11760" width="2" style="35" customWidth="1"/>
    <col min="11761" max="11761" width="10.1640625" style="35" customWidth="1"/>
    <col min="11762" max="11762" width="12" style="35"/>
    <col min="11763" max="11763" width="2" style="35" customWidth="1"/>
    <col min="11764" max="11764" width="10.6640625" style="35" customWidth="1"/>
    <col min="11765" max="11765" width="12" style="35"/>
    <col min="11766" max="11766" width="2" style="35" customWidth="1"/>
    <col min="11767" max="11767" width="6" style="35" customWidth="1"/>
    <col min="11768" max="11770" width="8.5" style="35" customWidth="1"/>
    <col min="11771" max="11771" width="2" style="35" customWidth="1"/>
    <col min="11772" max="11772" width="24" style="35" customWidth="1"/>
    <col min="11773" max="11773" width="2.5" style="35" customWidth="1"/>
    <col min="11774" max="11774" width="21.1640625" style="35" customWidth="1"/>
    <col min="11775" max="12015" width="12" style="35"/>
    <col min="12016" max="12016" width="2" style="35" customWidth="1"/>
    <col min="12017" max="12017" width="10.1640625" style="35" customWidth="1"/>
    <col min="12018" max="12018" width="12" style="35"/>
    <col min="12019" max="12019" width="2" style="35" customWidth="1"/>
    <col min="12020" max="12020" width="10.6640625" style="35" customWidth="1"/>
    <col min="12021" max="12021" width="12" style="35"/>
    <col min="12022" max="12022" width="2" style="35" customWidth="1"/>
    <col min="12023" max="12023" width="6" style="35" customWidth="1"/>
    <col min="12024" max="12026" width="8.5" style="35" customWidth="1"/>
    <col min="12027" max="12027" width="2" style="35" customWidth="1"/>
    <col min="12028" max="12028" width="24" style="35" customWidth="1"/>
    <col min="12029" max="12029" width="2.5" style="35" customWidth="1"/>
    <col min="12030" max="12030" width="21.1640625" style="35" customWidth="1"/>
    <col min="12031" max="12271" width="12" style="35"/>
    <col min="12272" max="12272" width="2" style="35" customWidth="1"/>
    <col min="12273" max="12273" width="10.1640625" style="35" customWidth="1"/>
    <col min="12274" max="12274" width="12" style="35"/>
    <col min="12275" max="12275" width="2" style="35" customWidth="1"/>
    <col min="12276" max="12276" width="10.6640625" style="35" customWidth="1"/>
    <col min="12277" max="12277" width="12" style="35"/>
    <col min="12278" max="12278" width="2" style="35" customWidth="1"/>
    <col min="12279" max="12279" width="6" style="35" customWidth="1"/>
    <col min="12280" max="12282" width="8.5" style="35" customWidth="1"/>
    <col min="12283" max="12283" width="2" style="35" customWidth="1"/>
    <col min="12284" max="12284" width="24" style="35" customWidth="1"/>
    <col min="12285" max="12285" width="2.5" style="35" customWidth="1"/>
    <col min="12286" max="12286" width="21.1640625" style="35" customWidth="1"/>
    <col min="12287" max="12527" width="12" style="35"/>
    <col min="12528" max="12528" width="2" style="35" customWidth="1"/>
    <col min="12529" max="12529" width="10.1640625" style="35" customWidth="1"/>
    <col min="12530" max="12530" width="12" style="35"/>
    <col min="12531" max="12531" width="2" style="35" customWidth="1"/>
    <col min="12532" max="12532" width="10.6640625" style="35" customWidth="1"/>
    <col min="12533" max="12533" width="12" style="35"/>
    <col min="12534" max="12534" width="2" style="35" customWidth="1"/>
    <col min="12535" max="12535" width="6" style="35" customWidth="1"/>
    <col min="12536" max="12538" width="8.5" style="35" customWidth="1"/>
    <col min="12539" max="12539" width="2" style="35" customWidth="1"/>
    <col min="12540" max="12540" width="24" style="35" customWidth="1"/>
    <col min="12541" max="12541" width="2.5" style="35" customWidth="1"/>
    <col min="12542" max="12542" width="21.1640625" style="35" customWidth="1"/>
    <col min="12543" max="12783" width="12" style="35"/>
    <col min="12784" max="12784" width="2" style="35" customWidth="1"/>
    <col min="12785" max="12785" width="10.1640625" style="35" customWidth="1"/>
    <col min="12786" max="12786" width="12" style="35"/>
    <col min="12787" max="12787" width="2" style="35" customWidth="1"/>
    <col min="12788" max="12788" width="10.6640625" style="35" customWidth="1"/>
    <col min="12789" max="12789" width="12" style="35"/>
    <col min="12790" max="12790" width="2" style="35" customWidth="1"/>
    <col min="12791" max="12791" width="6" style="35" customWidth="1"/>
    <col min="12792" max="12794" width="8.5" style="35" customWidth="1"/>
    <col min="12795" max="12795" width="2" style="35" customWidth="1"/>
    <col min="12796" max="12796" width="24" style="35" customWidth="1"/>
    <col min="12797" max="12797" width="2.5" style="35" customWidth="1"/>
    <col min="12798" max="12798" width="21.1640625" style="35" customWidth="1"/>
    <col min="12799" max="13039" width="12" style="35"/>
    <col min="13040" max="13040" width="2" style="35" customWidth="1"/>
    <col min="13041" max="13041" width="10.1640625" style="35" customWidth="1"/>
    <col min="13042" max="13042" width="12" style="35"/>
    <col min="13043" max="13043" width="2" style="35" customWidth="1"/>
    <col min="13044" max="13044" width="10.6640625" style="35" customWidth="1"/>
    <col min="13045" max="13045" width="12" style="35"/>
    <col min="13046" max="13046" width="2" style="35" customWidth="1"/>
    <col min="13047" max="13047" width="6" style="35" customWidth="1"/>
    <col min="13048" max="13050" width="8.5" style="35" customWidth="1"/>
    <col min="13051" max="13051" width="2" style="35" customWidth="1"/>
    <col min="13052" max="13052" width="24" style="35" customWidth="1"/>
    <col min="13053" max="13053" width="2.5" style="35" customWidth="1"/>
    <col min="13054" max="13054" width="21.1640625" style="35" customWidth="1"/>
    <col min="13055" max="13295" width="12" style="35"/>
    <col min="13296" max="13296" width="2" style="35" customWidth="1"/>
    <col min="13297" max="13297" width="10.1640625" style="35" customWidth="1"/>
    <col min="13298" max="13298" width="12" style="35"/>
    <col min="13299" max="13299" width="2" style="35" customWidth="1"/>
    <col min="13300" max="13300" width="10.6640625" style="35" customWidth="1"/>
    <col min="13301" max="13301" width="12" style="35"/>
    <col min="13302" max="13302" width="2" style="35" customWidth="1"/>
    <col min="13303" max="13303" width="6" style="35" customWidth="1"/>
    <col min="13304" max="13306" width="8.5" style="35" customWidth="1"/>
    <col min="13307" max="13307" width="2" style="35" customWidth="1"/>
    <col min="13308" max="13308" width="24" style="35" customWidth="1"/>
    <col min="13309" max="13309" width="2.5" style="35" customWidth="1"/>
    <col min="13310" max="13310" width="21.1640625" style="35" customWidth="1"/>
    <col min="13311" max="13551" width="12" style="35"/>
    <col min="13552" max="13552" width="2" style="35" customWidth="1"/>
    <col min="13553" max="13553" width="10.1640625" style="35" customWidth="1"/>
    <col min="13554" max="13554" width="12" style="35"/>
    <col min="13555" max="13555" width="2" style="35" customWidth="1"/>
    <col min="13556" max="13556" width="10.6640625" style="35" customWidth="1"/>
    <col min="13557" max="13557" width="12" style="35"/>
    <col min="13558" max="13558" width="2" style="35" customWidth="1"/>
    <col min="13559" max="13559" width="6" style="35" customWidth="1"/>
    <col min="13560" max="13562" width="8.5" style="35" customWidth="1"/>
    <col min="13563" max="13563" width="2" style="35" customWidth="1"/>
    <col min="13564" max="13564" width="24" style="35" customWidth="1"/>
    <col min="13565" max="13565" width="2.5" style="35" customWidth="1"/>
    <col min="13566" max="13566" width="21.1640625" style="35" customWidth="1"/>
    <col min="13567" max="13807" width="12" style="35"/>
    <col min="13808" max="13808" width="2" style="35" customWidth="1"/>
    <col min="13809" max="13809" width="10.1640625" style="35" customWidth="1"/>
    <col min="13810" max="13810" width="12" style="35"/>
    <col min="13811" max="13811" width="2" style="35" customWidth="1"/>
    <col min="13812" max="13812" width="10.6640625" style="35" customWidth="1"/>
    <col min="13813" max="13813" width="12" style="35"/>
    <col min="13814" max="13814" width="2" style="35" customWidth="1"/>
    <col min="13815" max="13815" width="6" style="35" customWidth="1"/>
    <col min="13816" max="13818" width="8.5" style="35" customWidth="1"/>
    <col min="13819" max="13819" width="2" style="35" customWidth="1"/>
    <col min="13820" max="13820" width="24" style="35" customWidth="1"/>
    <col min="13821" max="13821" width="2.5" style="35" customWidth="1"/>
    <col min="13822" max="13822" width="21.1640625" style="35" customWidth="1"/>
    <col min="13823" max="14063" width="12" style="35"/>
    <col min="14064" max="14064" width="2" style="35" customWidth="1"/>
    <col min="14065" max="14065" width="10.1640625" style="35" customWidth="1"/>
    <col min="14066" max="14066" width="12" style="35"/>
    <col min="14067" max="14067" width="2" style="35" customWidth="1"/>
    <col min="14068" max="14068" width="10.6640625" style="35" customWidth="1"/>
    <col min="14069" max="14069" width="12" style="35"/>
    <col min="14070" max="14070" width="2" style="35" customWidth="1"/>
    <col min="14071" max="14071" width="6" style="35" customWidth="1"/>
    <col min="14072" max="14074" width="8.5" style="35" customWidth="1"/>
    <col min="14075" max="14075" width="2" style="35" customWidth="1"/>
    <col min="14076" max="14076" width="24" style="35" customWidth="1"/>
    <col min="14077" max="14077" width="2.5" style="35" customWidth="1"/>
    <col min="14078" max="14078" width="21.1640625" style="35" customWidth="1"/>
    <col min="14079" max="14319" width="12" style="35"/>
    <col min="14320" max="14320" width="2" style="35" customWidth="1"/>
    <col min="14321" max="14321" width="10.1640625" style="35" customWidth="1"/>
    <col min="14322" max="14322" width="12" style="35"/>
    <col min="14323" max="14323" width="2" style="35" customWidth="1"/>
    <col min="14324" max="14324" width="10.6640625" style="35" customWidth="1"/>
    <col min="14325" max="14325" width="12" style="35"/>
    <col min="14326" max="14326" width="2" style="35" customWidth="1"/>
    <col min="14327" max="14327" width="6" style="35" customWidth="1"/>
    <col min="14328" max="14330" width="8.5" style="35" customWidth="1"/>
    <col min="14331" max="14331" width="2" style="35" customWidth="1"/>
    <col min="14332" max="14332" width="24" style="35" customWidth="1"/>
    <col min="14333" max="14333" width="2.5" style="35" customWidth="1"/>
    <col min="14334" max="14334" width="21.1640625" style="35" customWidth="1"/>
    <col min="14335" max="14575" width="12" style="35"/>
    <col min="14576" max="14576" width="2" style="35" customWidth="1"/>
    <col min="14577" max="14577" width="10.1640625" style="35" customWidth="1"/>
    <col min="14578" max="14578" width="12" style="35"/>
    <col min="14579" max="14579" width="2" style="35" customWidth="1"/>
    <col min="14580" max="14580" width="10.6640625" style="35" customWidth="1"/>
    <col min="14581" max="14581" width="12" style="35"/>
    <col min="14582" max="14582" width="2" style="35" customWidth="1"/>
    <col min="14583" max="14583" width="6" style="35" customWidth="1"/>
    <col min="14584" max="14586" width="8.5" style="35" customWidth="1"/>
    <col min="14587" max="14587" width="2" style="35" customWidth="1"/>
    <col min="14588" max="14588" width="24" style="35" customWidth="1"/>
    <col min="14589" max="14589" width="2.5" style="35" customWidth="1"/>
    <col min="14590" max="14590" width="21.1640625" style="35" customWidth="1"/>
    <col min="14591" max="14831" width="12" style="35"/>
    <col min="14832" max="14832" width="2" style="35" customWidth="1"/>
    <col min="14833" max="14833" width="10.1640625" style="35" customWidth="1"/>
    <col min="14834" max="14834" width="12" style="35"/>
    <col min="14835" max="14835" width="2" style="35" customWidth="1"/>
    <col min="14836" max="14836" width="10.6640625" style="35" customWidth="1"/>
    <col min="14837" max="14837" width="12" style="35"/>
    <col min="14838" max="14838" width="2" style="35" customWidth="1"/>
    <col min="14839" max="14839" width="6" style="35" customWidth="1"/>
    <col min="14840" max="14842" width="8.5" style="35" customWidth="1"/>
    <col min="14843" max="14843" width="2" style="35" customWidth="1"/>
    <col min="14844" max="14844" width="24" style="35" customWidth="1"/>
    <col min="14845" max="14845" width="2.5" style="35" customWidth="1"/>
    <col min="14846" max="14846" width="21.1640625" style="35" customWidth="1"/>
    <col min="14847" max="15087" width="12" style="35"/>
    <col min="15088" max="15088" width="2" style="35" customWidth="1"/>
    <col min="15089" max="15089" width="10.1640625" style="35" customWidth="1"/>
    <col min="15090" max="15090" width="12" style="35"/>
    <col min="15091" max="15091" width="2" style="35" customWidth="1"/>
    <col min="15092" max="15092" width="10.6640625" style="35" customWidth="1"/>
    <col min="15093" max="15093" width="12" style="35"/>
    <col min="15094" max="15094" width="2" style="35" customWidth="1"/>
    <col min="15095" max="15095" width="6" style="35" customWidth="1"/>
    <col min="15096" max="15098" width="8.5" style="35" customWidth="1"/>
    <col min="15099" max="15099" width="2" style="35" customWidth="1"/>
    <col min="15100" max="15100" width="24" style="35" customWidth="1"/>
    <col min="15101" max="15101" width="2.5" style="35" customWidth="1"/>
    <col min="15102" max="15102" width="21.1640625" style="35" customWidth="1"/>
    <col min="15103" max="15343" width="12" style="35"/>
    <col min="15344" max="15344" width="2" style="35" customWidth="1"/>
    <col min="15345" max="15345" width="10.1640625" style="35" customWidth="1"/>
    <col min="15346" max="15346" width="12" style="35"/>
    <col min="15347" max="15347" width="2" style="35" customWidth="1"/>
    <col min="15348" max="15348" width="10.6640625" style="35" customWidth="1"/>
    <col min="15349" max="15349" width="12" style="35"/>
    <col min="15350" max="15350" width="2" style="35" customWidth="1"/>
    <col min="15351" max="15351" width="6" style="35" customWidth="1"/>
    <col min="15352" max="15354" width="8.5" style="35" customWidth="1"/>
    <col min="15355" max="15355" width="2" style="35" customWidth="1"/>
    <col min="15356" max="15356" width="24" style="35" customWidth="1"/>
    <col min="15357" max="15357" width="2.5" style="35" customWidth="1"/>
    <col min="15358" max="15358" width="21.1640625" style="35" customWidth="1"/>
    <col min="15359" max="15599" width="12" style="35"/>
    <col min="15600" max="15600" width="2" style="35" customWidth="1"/>
    <col min="15601" max="15601" width="10.1640625" style="35" customWidth="1"/>
    <col min="15602" max="15602" width="12" style="35"/>
    <col min="15603" max="15603" width="2" style="35" customWidth="1"/>
    <col min="15604" max="15604" width="10.6640625" style="35" customWidth="1"/>
    <col min="15605" max="15605" width="12" style="35"/>
    <col min="15606" max="15606" width="2" style="35" customWidth="1"/>
    <col min="15607" max="15607" width="6" style="35" customWidth="1"/>
    <col min="15608" max="15610" width="8.5" style="35" customWidth="1"/>
    <col min="15611" max="15611" width="2" style="35" customWidth="1"/>
    <col min="15612" max="15612" width="24" style="35" customWidth="1"/>
    <col min="15613" max="15613" width="2.5" style="35" customWidth="1"/>
    <col min="15614" max="15614" width="21.1640625" style="35" customWidth="1"/>
    <col min="15615" max="15855" width="12" style="35"/>
    <col min="15856" max="15856" width="2" style="35" customWidth="1"/>
    <col min="15857" max="15857" width="10.1640625" style="35" customWidth="1"/>
    <col min="15858" max="15858" width="12" style="35"/>
    <col min="15859" max="15859" width="2" style="35" customWidth="1"/>
    <col min="15860" max="15860" width="10.6640625" style="35" customWidth="1"/>
    <col min="15861" max="15861" width="12" style="35"/>
    <col min="15862" max="15862" width="2" style="35" customWidth="1"/>
    <col min="15863" max="15863" width="6" style="35" customWidth="1"/>
    <col min="15864" max="15866" width="8.5" style="35" customWidth="1"/>
    <col min="15867" max="15867" width="2" style="35" customWidth="1"/>
    <col min="15868" max="15868" width="24" style="35" customWidth="1"/>
    <col min="15869" max="15869" width="2.5" style="35" customWidth="1"/>
    <col min="15870" max="15870" width="21.1640625" style="35" customWidth="1"/>
    <col min="15871" max="16111" width="12" style="35"/>
    <col min="16112" max="16112" width="2" style="35" customWidth="1"/>
    <col min="16113" max="16113" width="10.1640625" style="35" customWidth="1"/>
    <col min="16114" max="16114" width="12" style="35"/>
    <col min="16115" max="16115" width="2" style="35" customWidth="1"/>
    <col min="16116" max="16116" width="10.6640625" style="35" customWidth="1"/>
    <col min="16117" max="16117" width="12" style="35"/>
    <col min="16118" max="16118" width="2" style="35" customWidth="1"/>
    <col min="16119" max="16119" width="6" style="35" customWidth="1"/>
    <col min="16120" max="16122" width="8.5" style="35" customWidth="1"/>
    <col min="16123" max="16123" width="2" style="35" customWidth="1"/>
    <col min="16124" max="16124" width="24" style="35" customWidth="1"/>
    <col min="16125" max="16125" width="2.5" style="35" customWidth="1"/>
    <col min="16126" max="16126" width="21.1640625" style="35" customWidth="1"/>
    <col min="16127" max="16384" width="12" style="35"/>
  </cols>
  <sheetData>
    <row r="1" spans="2:7">
      <c r="F1" s="36" t="s">
        <v>43</v>
      </c>
      <c r="G1" s="37"/>
    </row>
    <row r="2" spans="2:7">
      <c r="B2" s="38" t="s">
        <v>44</v>
      </c>
      <c r="C2" s="39" t="s">
        <v>45</v>
      </c>
      <c r="E2" s="40" t="s">
        <v>45</v>
      </c>
      <c r="F2" s="41" t="s">
        <v>46</v>
      </c>
      <c r="G2" s="42"/>
    </row>
    <row r="3" spans="2:7">
      <c r="B3" s="40" t="e">
        <f>IF(#REF!&lt;&gt;"",#REF!,"")</f>
        <v>#REF!</v>
      </c>
      <c r="C3" s="43" t="e">
        <f>CONCATENATE(#REF!,#REF!)</f>
        <v>#REF!</v>
      </c>
      <c r="E3" s="44" t="str">
        <f>CONCATENATE(1,1)</f>
        <v>11</v>
      </c>
      <c r="F3" s="45" t="str">
        <f t="array" aca="1" ref="F3" ca="1">IF(COUNTIF(Nom,$E3)&gt;0,INDEX(ColRef,SMALL(IF(Nom=$E3,ROW(Ref)),1)),)
&amp;IF(COUNTIF(Nom,$E3)&gt;1," et "&amp;INDEX(ColRef,SMALL(IF(Nom=$E3,ROW(Ref)),2)),"")
&amp;IF(COUNTIF(Nom,$E3)&gt;2," et "&amp;INDEX(ColRef,SMALL(IF(Nom=$E3,ROW(Ref)),3)),"")
&amp;IF(COUNTIF(Nom,$E3)&gt;3," et "&amp;INDEX(ColRef,SMALL(IF(Nom=$E3,ROW(Ref)),4)),"")
&amp;IF(COUNTIF(Nom,$E3)&gt;4," et "&amp;INDEX(ColRef,SMALL(IF(Nom=$E3,ROW(Ref)),5)),"")
&amp;IF(COUNTIF(Nom,$E3)&gt;5," et "&amp;INDEX(ColRef,SMALL(IF(Nom=$E3,ROW(Ref)),6)),"")
&amp;IF(COUNTIF(Nom,$E3)&gt;6," et "&amp;INDEX(ColRef,SMALL(IF(Nom=$E3,ROW(Ref)),7)),"")
&amp;IF(COUNTIF(Nom,$E3)&gt;7," et "&amp;INDEX(ColRef,SMALL(IF(Nom=$E3,ROW(Ref)),8)),"")
&amp;IF(COUNTIF(Nom,$E3)&gt;8," et "&amp;INDEX(ColRef,SMALL(IF(Nom=$E3,ROW(Ref)),9)),"")
&amp;IF(COUNTIF(Nom,$E3)&gt;9," et "&amp;INDEX(ColRef,SMALL(IF(Nom=$E3,ROW(Ref)),10)),"")
&amp;IF(COUNTIF(Nom,$E3)&gt;10," et "&amp;INDEX(ColRef,SMALL(IF(Nom=$E3,ROW(Ref)),11)),"")
&amp;IF(COUNTIF(Nom,$E3)&gt;11," et "&amp;INDEX(ColRef,SMALL(IF(Nom=$E3,ROW(Ref)),12)),"")
&amp;IF(COUNTIF(Nom,$E3)&gt;12," et "&amp;INDEX(ColRef,SMALL(IF(Nom=$E3,ROW(Ref)),13)),"")
&amp;IF(COUNTIF(Nom,$E3)&gt;13," et "&amp;INDEX(ColRef,SMALL(IF(Nom=$E3,ROW(Ref)),14)),"")
&amp;IF(COUNTIF(Nom,$E3)&gt;14," et "&amp;INDEX(ColRef,SMALL(IF(Nom=$E3,ROW(Ref)),15)),"")
&amp;IF(COUNTIF(Nom,$E3)&gt;15," et "&amp;INDEX(ColRef,SMALL(IF(Nom=$E3,ROW(Ref)),16)),"")</f>
        <v/>
      </c>
    </row>
    <row r="4" spans="2:7">
      <c r="B4" s="40" t="e">
        <f>IF(#REF!&lt;&gt;"",#REF!,"")</f>
        <v>#REF!</v>
      </c>
      <c r="C4" s="43" t="e">
        <f>CONCATENATE(#REF!,#REF!)</f>
        <v>#REF!</v>
      </c>
      <c r="E4" s="44" t="str">
        <f>CONCATENATE(1,2)</f>
        <v>12</v>
      </c>
      <c r="F4" s="45" t="str">
        <f t="array" aca="1" ref="F4" ca="1">IF(COUNTIF(Nom,$E4)&gt;0,INDEX(ColRef,SMALL(IF(Nom=$E4,ROW(Ref)),1)),)
&amp;IF(COUNTIF(Nom,$E4)&gt;1," et "&amp;INDEX(ColRef,SMALL(IF(Nom=$E4,ROW(Ref)),2)),"")
&amp;IF(COUNTIF(Nom,$E4)&gt;2," et "&amp;INDEX(ColRef,SMALL(IF(Nom=$E4,ROW(Ref)),3)),"")
&amp;IF(COUNTIF(Nom,$E4)&gt;3," et "&amp;INDEX(ColRef,SMALL(IF(Nom=$E4,ROW(Ref)),4)),"")
&amp;IF(COUNTIF(Nom,$E4)&gt;4," et "&amp;INDEX(ColRef,SMALL(IF(Nom=$E4,ROW(Ref)),5)),"")
&amp;IF(COUNTIF(Nom,$E4)&gt;5," et "&amp;INDEX(ColRef,SMALL(IF(Nom=$E4,ROW(Ref)),6)),"")
&amp;IF(COUNTIF(Nom,$E4)&gt;6," et "&amp;INDEX(ColRef,SMALL(IF(Nom=$E4,ROW(Ref)),7)),"")
&amp;IF(COUNTIF(Nom,$E4)&gt;7," et "&amp;INDEX(ColRef,SMALL(IF(Nom=$E4,ROW(Ref)),8)),"")
&amp;IF(COUNTIF(Nom,$E4)&gt;8," et "&amp;INDEX(ColRef,SMALL(IF(Nom=$E4,ROW(Ref)),9)),"")
&amp;IF(COUNTIF(Nom,$E4)&gt;9," et "&amp;INDEX(ColRef,SMALL(IF(Nom=$E4,ROW(Ref)),10)),"")
&amp;IF(COUNTIF(Nom,$E4)&gt;10," et "&amp;INDEX(ColRef,SMALL(IF(Nom=$E4,ROW(Ref)),11)),"")
&amp;IF(COUNTIF(Nom,$E4)&gt;11," et "&amp;INDEX(ColRef,SMALL(IF(Nom=$E4,ROW(Ref)),12)),"")
&amp;IF(COUNTIF(Nom,$E4)&gt;12," et "&amp;INDEX(ColRef,SMALL(IF(Nom=$E4,ROW(Ref)),13)),"")
&amp;IF(COUNTIF(Nom,$E4)&gt;13," et "&amp;INDEX(ColRef,SMALL(IF(Nom=$E4,ROW(Ref)),14)),"")
&amp;IF(COUNTIF(Nom,$E4)&gt;14," et "&amp;INDEX(ColRef,SMALL(IF(Nom=$E4,ROW(Ref)),15)),"")
&amp;IF(COUNTIF(Nom,$E4)&gt;15," et "&amp;INDEX(ColRef,SMALL(IF(Nom=$E4,ROW(Ref)),16)),"")</f>
        <v/>
      </c>
    </row>
    <row r="5" spans="2:7">
      <c r="B5" s="40" t="e">
        <f>IF(#REF!&lt;&gt;"",#REF!,"")</f>
        <v>#REF!</v>
      </c>
      <c r="C5" s="43" t="e">
        <f>CONCATENATE(#REF!,#REF!)</f>
        <v>#REF!</v>
      </c>
      <c r="E5" s="44" t="str">
        <f>CONCATENATE(1,3)</f>
        <v>13</v>
      </c>
      <c r="F5" s="45" t="str">
        <f t="array" aca="1" ref="F5" ca="1">IF(COUNTIF(Nom,$E5)&gt;0,INDEX(ColRef,SMALL(IF(Nom=$E5,ROW(Ref)),1)),)
&amp;IF(COUNTIF(Nom,$E5)&gt;1," et "&amp;INDEX(ColRef,SMALL(IF(Nom=$E5,ROW(Ref)),2)),"")
&amp;IF(COUNTIF(Nom,$E5)&gt;2," et "&amp;INDEX(ColRef,SMALL(IF(Nom=$E5,ROW(Ref)),3)),"")
&amp;IF(COUNTIF(Nom,$E5)&gt;3," et "&amp;INDEX(ColRef,SMALL(IF(Nom=$E5,ROW(Ref)),4)),"")
&amp;IF(COUNTIF(Nom,$E5)&gt;4," et "&amp;INDEX(ColRef,SMALL(IF(Nom=$E5,ROW(Ref)),5)),"")
&amp;IF(COUNTIF(Nom,$E5)&gt;5," et "&amp;INDEX(ColRef,SMALL(IF(Nom=$E5,ROW(Ref)),6)),"")
&amp;IF(COUNTIF(Nom,$E5)&gt;6," et "&amp;INDEX(ColRef,SMALL(IF(Nom=$E5,ROW(Ref)),7)),"")
&amp;IF(COUNTIF(Nom,$E5)&gt;7," et "&amp;INDEX(ColRef,SMALL(IF(Nom=$E5,ROW(Ref)),8)),"")
&amp;IF(COUNTIF(Nom,$E5)&gt;8," et "&amp;INDEX(ColRef,SMALL(IF(Nom=$E5,ROW(Ref)),9)),"")
&amp;IF(COUNTIF(Nom,$E5)&gt;9," et "&amp;INDEX(ColRef,SMALL(IF(Nom=$E5,ROW(Ref)),10)),"")
&amp;IF(COUNTIF(Nom,$E5)&gt;10," et "&amp;INDEX(ColRef,SMALL(IF(Nom=$E5,ROW(Ref)),11)),"")
&amp;IF(COUNTIF(Nom,$E5)&gt;11," et "&amp;INDEX(ColRef,SMALL(IF(Nom=$E5,ROW(Ref)),12)),"")
&amp;IF(COUNTIF(Nom,$E5)&gt;12," et "&amp;INDEX(ColRef,SMALL(IF(Nom=$E5,ROW(Ref)),13)),"")
&amp;IF(COUNTIF(Nom,$E5)&gt;13," et "&amp;INDEX(ColRef,SMALL(IF(Nom=$E5,ROW(Ref)),14)),"")
&amp;IF(COUNTIF(Nom,$E5)&gt;14," et "&amp;INDEX(ColRef,SMALL(IF(Nom=$E5,ROW(Ref)),15)),"")
&amp;IF(COUNTIF(Nom,$E5)&gt;15," et "&amp;INDEX(ColRef,SMALL(IF(Nom=$E5,ROW(Ref)),16)),"")</f>
        <v/>
      </c>
    </row>
    <row r="6" spans="2:7">
      <c r="B6" s="40" t="e">
        <f>IF(#REF!&lt;&gt;"",#REF!,"")</f>
        <v>#REF!</v>
      </c>
      <c r="C6" s="43" t="e">
        <f>CONCATENATE(#REF!,#REF!)</f>
        <v>#REF!</v>
      </c>
      <c r="E6" s="44" t="str">
        <f>CONCATENATE(1,5)</f>
        <v>15</v>
      </c>
      <c r="F6" s="45" t="str">
        <f t="array" aca="1" ref="F6" ca="1">IF(COUNTIF(Nom,$E6)&gt;0,INDEX(ColRef,SMALL(IF(Nom=$E6,ROW(Ref)),1)),)
&amp;IF(COUNTIF(Nom,$E6)&gt;1," et "&amp;INDEX(ColRef,SMALL(IF(Nom=$E6,ROW(Ref)),2)),"")
&amp;IF(COUNTIF(Nom,$E6)&gt;2," et "&amp;INDEX(ColRef,SMALL(IF(Nom=$E6,ROW(Ref)),3)),"")
&amp;IF(COUNTIF(Nom,$E6)&gt;3," et "&amp;INDEX(ColRef,SMALL(IF(Nom=$E6,ROW(Ref)),4)),"")
&amp;IF(COUNTIF(Nom,$E6)&gt;4," et "&amp;INDEX(ColRef,SMALL(IF(Nom=$E6,ROW(Ref)),5)),"")
&amp;IF(COUNTIF(Nom,$E6)&gt;5," et "&amp;INDEX(ColRef,SMALL(IF(Nom=$E6,ROW(Ref)),6)),"")
&amp;IF(COUNTIF(Nom,$E6)&gt;6," et "&amp;INDEX(ColRef,SMALL(IF(Nom=$E6,ROW(Ref)),7)),"")
&amp;IF(COUNTIF(Nom,$E6)&gt;7," et "&amp;INDEX(ColRef,SMALL(IF(Nom=$E6,ROW(Ref)),8)),"")
&amp;IF(COUNTIF(Nom,$E6)&gt;8," et "&amp;INDEX(ColRef,SMALL(IF(Nom=$E6,ROW(Ref)),9)),"")
&amp;IF(COUNTIF(Nom,$E6)&gt;9," et "&amp;INDEX(ColRef,SMALL(IF(Nom=$E6,ROW(Ref)),10)),"")
&amp;IF(COUNTIF(Nom,$E6)&gt;10," et "&amp;INDEX(ColRef,SMALL(IF(Nom=$E6,ROW(Ref)),11)),"")
&amp;IF(COUNTIF(Nom,$E6)&gt;11," et "&amp;INDEX(ColRef,SMALL(IF(Nom=$E6,ROW(Ref)),12)),"")
&amp;IF(COUNTIF(Nom,$E6)&gt;12," et "&amp;INDEX(ColRef,SMALL(IF(Nom=$E6,ROW(Ref)),13)),"")
&amp;IF(COUNTIF(Nom,$E6)&gt;13," et "&amp;INDEX(ColRef,SMALL(IF(Nom=$E6,ROW(Ref)),14)),"")
&amp;IF(COUNTIF(Nom,$E6)&gt;14," et "&amp;INDEX(ColRef,SMALL(IF(Nom=$E6,ROW(Ref)),15)),"")
&amp;IF(COUNTIF(Nom,$E6)&gt;15," et "&amp;INDEX(ColRef,SMALL(IF(Nom=$E6,ROW(Ref)),16)),"")</f>
        <v/>
      </c>
    </row>
    <row r="7" spans="2:7">
      <c r="B7" s="40" t="e">
        <f>IF(#REF!&lt;&gt;"",#REF!,"")</f>
        <v>#REF!</v>
      </c>
      <c r="C7" s="43" t="e">
        <f>CONCATENATE(#REF!,#REF!)</f>
        <v>#REF!</v>
      </c>
      <c r="E7" s="44" t="str">
        <f>CONCATENATE(1,4)</f>
        <v>14</v>
      </c>
      <c r="F7" s="45" t="str">
        <f t="array" aca="1" ref="F7" ca="1">IF(COUNTIF(Nom,$E7)&gt;0,INDEX(ColRef,SMALL(IF(Nom=$E7,ROW(Ref)),1)),)
&amp;IF(COUNTIF(Nom,$E7)&gt;1," et "&amp;INDEX(ColRef,SMALL(IF(Nom=$E7,ROW(Ref)),2)),"")
&amp;IF(COUNTIF(Nom,$E7)&gt;2," et "&amp;INDEX(ColRef,SMALL(IF(Nom=$E7,ROW(Ref)),3)),"")
&amp;IF(COUNTIF(Nom,$E7)&gt;3," et "&amp;INDEX(ColRef,SMALL(IF(Nom=$E7,ROW(Ref)),4)),"")
&amp;IF(COUNTIF(Nom,$E7)&gt;4," et "&amp;INDEX(ColRef,SMALL(IF(Nom=$E7,ROW(Ref)),5)),"")
&amp;IF(COUNTIF(Nom,$E7)&gt;5," et "&amp;INDEX(ColRef,SMALL(IF(Nom=$E7,ROW(Ref)),6)),"")
&amp;IF(COUNTIF(Nom,$E7)&gt;6," et "&amp;INDEX(ColRef,SMALL(IF(Nom=$E7,ROW(Ref)),7)),"")
&amp;IF(COUNTIF(Nom,$E7)&gt;7," et "&amp;INDEX(ColRef,SMALL(IF(Nom=$E7,ROW(Ref)),8)),"")
&amp;IF(COUNTIF(Nom,$E7)&gt;8," et "&amp;INDEX(ColRef,SMALL(IF(Nom=$E7,ROW(Ref)),9)),"")
&amp;IF(COUNTIF(Nom,$E7)&gt;9," et "&amp;INDEX(ColRef,SMALL(IF(Nom=$E7,ROW(Ref)),10)),"")
&amp;IF(COUNTIF(Nom,$E7)&gt;10," et "&amp;INDEX(ColRef,SMALL(IF(Nom=$E7,ROW(Ref)),11)),"")
&amp;IF(COUNTIF(Nom,$E7)&gt;11," et "&amp;INDEX(ColRef,SMALL(IF(Nom=$E7,ROW(Ref)),12)),"")
&amp;IF(COUNTIF(Nom,$E7)&gt;12," et "&amp;INDEX(ColRef,SMALL(IF(Nom=$E7,ROW(Ref)),13)),"")
&amp;IF(COUNTIF(Nom,$E7)&gt;13," et "&amp;INDEX(ColRef,SMALL(IF(Nom=$E7,ROW(Ref)),14)),"")
&amp;IF(COUNTIF(Nom,$E7)&gt;14," et "&amp;INDEX(ColRef,SMALL(IF(Nom=$E7,ROW(Ref)),15)),"")
&amp;IF(COUNTIF(Nom,$E7)&gt;15," et "&amp;INDEX(ColRef,SMALL(IF(Nom=$E7,ROW(Ref)),16)),"")</f>
        <v/>
      </c>
    </row>
    <row r="8" spans="2:7">
      <c r="B8" s="40" t="e">
        <f>IF(#REF!&lt;&gt;"",#REF!,"")</f>
        <v>#REF!</v>
      </c>
      <c r="C8" s="43" t="e">
        <f>CONCATENATE(#REF!,#REF!)</f>
        <v>#REF!</v>
      </c>
      <c r="E8" s="44" t="str">
        <f>CONCATENATE(2,1)</f>
        <v>21</v>
      </c>
      <c r="F8" s="45" t="str">
        <f t="array" aca="1" ref="F8" ca="1">IF(COUNTIF(Nom,$E8)&gt;0,INDEX(ColRef,SMALL(IF(Nom=$E8,ROW(Ref)),1)),)
&amp;IF(COUNTIF(Nom,$E8)&gt;1," et "&amp;INDEX(ColRef,SMALL(IF(Nom=$E8,ROW(Ref)),2)),"")
&amp;IF(COUNTIF(Nom,$E8)&gt;2," et "&amp;INDEX(ColRef,SMALL(IF(Nom=$E8,ROW(Ref)),3)),"")
&amp;IF(COUNTIF(Nom,$E8)&gt;3," et "&amp;INDEX(ColRef,SMALL(IF(Nom=$E8,ROW(Ref)),4)),"")
&amp;IF(COUNTIF(Nom,$E8)&gt;4," et "&amp;INDEX(ColRef,SMALL(IF(Nom=$E8,ROW(Ref)),5)),"")
&amp;IF(COUNTIF(Nom,$E8)&gt;5," et "&amp;INDEX(ColRef,SMALL(IF(Nom=$E8,ROW(Ref)),6)),"")
&amp;IF(COUNTIF(Nom,$E8)&gt;6," et "&amp;INDEX(ColRef,SMALL(IF(Nom=$E8,ROW(Ref)),7)),"")
&amp;IF(COUNTIF(Nom,$E8)&gt;7," et "&amp;INDEX(ColRef,SMALL(IF(Nom=$E8,ROW(Ref)),8)),"")
&amp;IF(COUNTIF(Nom,$E8)&gt;8," et "&amp;INDEX(ColRef,SMALL(IF(Nom=$E8,ROW(Ref)),9)),"")
&amp;IF(COUNTIF(Nom,$E8)&gt;9," et "&amp;INDEX(ColRef,SMALL(IF(Nom=$E8,ROW(Ref)),10)),"")
&amp;IF(COUNTIF(Nom,$E8)&gt;10," et "&amp;INDEX(ColRef,SMALL(IF(Nom=$E8,ROW(Ref)),11)),"")
&amp;IF(COUNTIF(Nom,$E8)&gt;11," et "&amp;INDEX(ColRef,SMALL(IF(Nom=$E8,ROW(Ref)),12)),"")
&amp;IF(COUNTIF(Nom,$E8)&gt;12," et "&amp;INDEX(ColRef,SMALL(IF(Nom=$E8,ROW(Ref)),13)),"")
&amp;IF(COUNTIF(Nom,$E8)&gt;13," et "&amp;INDEX(ColRef,SMALL(IF(Nom=$E8,ROW(Ref)),14)),"")
&amp;IF(COUNTIF(Nom,$E8)&gt;14," et "&amp;INDEX(ColRef,SMALL(IF(Nom=$E8,ROW(Ref)),15)),"")
&amp;IF(COUNTIF(Nom,$E8)&gt;15," et "&amp;INDEX(ColRef,SMALL(IF(Nom=$E8,ROW(Ref)),16)),"")</f>
        <v/>
      </c>
    </row>
    <row r="9" spans="2:7">
      <c r="B9" s="40" t="e">
        <f>IF(#REF!&lt;&gt;"",#REF!,"")</f>
        <v>#REF!</v>
      </c>
      <c r="C9" s="43" t="e">
        <f>CONCATENATE(#REF!,#REF!)</f>
        <v>#REF!</v>
      </c>
      <c r="E9" s="44" t="str">
        <f>CONCATENATE(2,2)</f>
        <v>22</v>
      </c>
      <c r="F9" s="45" t="str">
        <f t="array" aca="1" ref="F9" ca="1">IF(COUNTIF(Nom,$E9)&gt;0,INDEX(ColRef,SMALL(IF(Nom=$E9,ROW(Ref)),1)),)
&amp;IF(COUNTIF(Nom,$E9)&gt;1," et "&amp;INDEX(ColRef,SMALL(IF(Nom=$E9,ROW(Ref)),2)),"")
&amp;IF(COUNTIF(Nom,$E9)&gt;2," et "&amp;INDEX(ColRef,SMALL(IF(Nom=$E9,ROW(Ref)),3)),"")
&amp;IF(COUNTIF(Nom,$E9)&gt;3," et "&amp;INDEX(ColRef,SMALL(IF(Nom=$E9,ROW(Ref)),4)),"")
&amp;IF(COUNTIF(Nom,$E9)&gt;4," et "&amp;INDEX(ColRef,SMALL(IF(Nom=$E9,ROW(Ref)),5)),"")
&amp;IF(COUNTIF(Nom,$E9)&gt;5," et "&amp;INDEX(ColRef,SMALL(IF(Nom=$E9,ROW(Ref)),6)),"")
&amp;IF(COUNTIF(Nom,$E9)&gt;6," et "&amp;INDEX(ColRef,SMALL(IF(Nom=$E9,ROW(Ref)),7)),"")
&amp;IF(COUNTIF(Nom,$E9)&gt;7," et "&amp;INDEX(ColRef,SMALL(IF(Nom=$E9,ROW(Ref)),8)),"")
&amp;IF(COUNTIF(Nom,$E9)&gt;8," et "&amp;INDEX(ColRef,SMALL(IF(Nom=$E9,ROW(Ref)),9)),"")
&amp;IF(COUNTIF(Nom,$E9)&gt;9," et "&amp;INDEX(ColRef,SMALL(IF(Nom=$E9,ROW(Ref)),10)),"")
&amp;IF(COUNTIF(Nom,$E9)&gt;10," et "&amp;INDEX(ColRef,SMALL(IF(Nom=$E9,ROW(Ref)),11)),"")
&amp;IF(COUNTIF(Nom,$E9)&gt;11," et "&amp;INDEX(ColRef,SMALL(IF(Nom=$E9,ROW(Ref)),12)),"")
&amp;IF(COUNTIF(Nom,$E9)&gt;12," et "&amp;INDEX(ColRef,SMALL(IF(Nom=$E9,ROW(Ref)),13)),"")
&amp;IF(COUNTIF(Nom,$E9)&gt;13," et "&amp;INDEX(ColRef,SMALL(IF(Nom=$E9,ROW(Ref)),14)),"")
&amp;IF(COUNTIF(Nom,$E9)&gt;14," et "&amp;INDEX(ColRef,SMALL(IF(Nom=$E9,ROW(Ref)),15)),"")
&amp;IF(COUNTIF(Nom,$E9)&gt;15," et "&amp;INDEX(ColRef,SMALL(IF(Nom=$E9,ROW(Ref)),16)),"")</f>
        <v/>
      </c>
    </row>
    <row r="10" spans="2:7">
      <c r="B10" s="40" t="e">
        <f>IF(#REF!&lt;&gt;"",#REF!,"")</f>
        <v>#REF!</v>
      </c>
      <c r="C10" s="43" t="e">
        <f>CONCATENATE(#REF!,#REF!)</f>
        <v>#REF!</v>
      </c>
      <c r="E10" s="44" t="str">
        <f>CONCATENATE(2,3)</f>
        <v>23</v>
      </c>
      <c r="F10" s="45" t="str">
        <f t="array" aca="1" ref="F10" ca="1">IF(COUNTIF(Nom,$E10)&gt;0,INDEX(ColRef,SMALL(IF(Nom=$E10,ROW(Ref)),1)),)
&amp;IF(COUNTIF(Nom,$E10)&gt;1," et "&amp;INDEX(ColRef,SMALL(IF(Nom=$E10,ROW(Ref)),2)),"")
&amp;IF(COUNTIF(Nom,$E10)&gt;2," et "&amp;INDEX(ColRef,SMALL(IF(Nom=$E10,ROW(Ref)),3)),"")
&amp;IF(COUNTIF(Nom,$E10)&gt;3," et "&amp;INDEX(ColRef,SMALL(IF(Nom=$E10,ROW(Ref)),4)),"")
&amp;IF(COUNTIF(Nom,$E10)&gt;4," et "&amp;INDEX(ColRef,SMALL(IF(Nom=$E10,ROW(Ref)),5)),"")
&amp;IF(COUNTIF(Nom,$E10)&gt;5," et "&amp;INDEX(ColRef,SMALL(IF(Nom=$E10,ROW(Ref)),6)),"")
&amp;IF(COUNTIF(Nom,$E10)&gt;6," et "&amp;INDEX(ColRef,SMALL(IF(Nom=$E10,ROW(Ref)),7)),"")
&amp;IF(COUNTIF(Nom,$E10)&gt;7," et "&amp;INDEX(ColRef,SMALL(IF(Nom=$E10,ROW(Ref)),8)),"")
&amp;IF(COUNTIF(Nom,$E10)&gt;8," et "&amp;INDEX(ColRef,SMALL(IF(Nom=$E10,ROW(Ref)),9)),"")
&amp;IF(COUNTIF(Nom,$E10)&gt;9," et "&amp;INDEX(ColRef,SMALL(IF(Nom=$E10,ROW(Ref)),10)),"")
&amp;IF(COUNTIF(Nom,$E10)&gt;10," et "&amp;INDEX(ColRef,SMALL(IF(Nom=$E10,ROW(Ref)),11)),"")
&amp;IF(COUNTIF(Nom,$E10)&gt;11," et "&amp;INDEX(ColRef,SMALL(IF(Nom=$E10,ROW(Ref)),12)),"")
&amp;IF(COUNTIF(Nom,$E10)&gt;12," et "&amp;INDEX(ColRef,SMALL(IF(Nom=$E10,ROW(Ref)),13)),"")
&amp;IF(COUNTIF(Nom,$E10)&gt;13," et "&amp;INDEX(ColRef,SMALL(IF(Nom=$E10,ROW(Ref)),14)),"")
&amp;IF(COUNTIF(Nom,$E10)&gt;14," et "&amp;INDEX(ColRef,SMALL(IF(Nom=$E10,ROW(Ref)),15)),"")
&amp;IF(COUNTIF(Nom,$E10)&gt;15," et "&amp;INDEX(ColRef,SMALL(IF(Nom=$E10,ROW(Ref)),16)),"")</f>
        <v/>
      </c>
    </row>
    <row r="11" spans="2:7">
      <c r="B11" s="40" t="e">
        <f>IF(#REF!&lt;&gt;"",#REF!,"")</f>
        <v>#REF!</v>
      </c>
      <c r="C11" s="43" t="e">
        <f>CONCATENATE(#REF!,#REF!)</f>
        <v>#REF!</v>
      </c>
      <c r="D11" s="46"/>
      <c r="E11" s="44" t="str">
        <f>CONCATENATE(2,4)</f>
        <v>24</v>
      </c>
      <c r="F11" s="45" t="str">
        <f t="array" aca="1" ref="F11" ca="1">IF(COUNTIF(Nom,$E11)&gt;0,INDEX(ColRef,SMALL(IF(Nom=$E11,ROW(Ref)),1)),)
&amp;IF(COUNTIF(Nom,$E11)&gt;1," et "&amp;INDEX(ColRef,SMALL(IF(Nom=$E11,ROW(Ref)),2)),"")
&amp;IF(COUNTIF(Nom,$E11)&gt;2," et "&amp;INDEX(ColRef,SMALL(IF(Nom=$E11,ROW(Ref)),3)),"")
&amp;IF(COUNTIF(Nom,$E11)&gt;3," et "&amp;INDEX(ColRef,SMALL(IF(Nom=$E11,ROW(Ref)),4)),"")
&amp;IF(COUNTIF(Nom,$E11)&gt;4," et "&amp;INDEX(ColRef,SMALL(IF(Nom=$E11,ROW(Ref)),5)),"")
&amp;IF(COUNTIF(Nom,$E11)&gt;5," et "&amp;INDEX(ColRef,SMALL(IF(Nom=$E11,ROW(Ref)),6)),"")
&amp;IF(COUNTIF(Nom,$E11)&gt;6," et "&amp;INDEX(ColRef,SMALL(IF(Nom=$E11,ROW(Ref)),7)),"")
&amp;IF(COUNTIF(Nom,$E11)&gt;7," et "&amp;INDEX(ColRef,SMALL(IF(Nom=$E11,ROW(Ref)),8)),"")
&amp;IF(COUNTIF(Nom,$E11)&gt;8," et "&amp;INDEX(ColRef,SMALL(IF(Nom=$E11,ROW(Ref)),9)),"")
&amp;IF(COUNTIF(Nom,$E11)&gt;9," et "&amp;INDEX(ColRef,SMALL(IF(Nom=$E11,ROW(Ref)),10)),"")
&amp;IF(COUNTIF(Nom,$E11)&gt;10," et "&amp;INDEX(ColRef,SMALL(IF(Nom=$E11,ROW(Ref)),11)),"")
&amp;IF(COUNTIF(Nom,$E11)&gt;11," et "&amp;INDEX(ColRef,SMALL(IF(Nom=$E11,ROW(Ref)),12)),"")
&amp;IF(COUNTIF(Nom,$E11)&gt;12," et "&amp;INDEX(ColRef,SMALL(IF(Nom=$E11,ROW(Ref)),13)),"")
&amp;IF(COUNTIF(Nom,$E11)&gt;13," et "&amp;INDEX(ColRef,SMALL(IF(Nom=$E11,ROW(Ref)),14)),"")
&amp;IF(COUNTIF(Nom,$E11)&gt;14," et "&amp;INDEX(ColRef,SMALL(IF(Nom=$E11,ROW(Ref)),15)),"")
&amp;IF(COUNTIF(Nom,$E11)&gt;15," et "&amp;INDEX(ColRef,SMALL(IF(Nom=$E11,ROW(Ref)),16)),"")</f>
        <v/>
      </c>
      <c r="G11" s="47"/>
    </row>
    <row r="12" spans="2:7">
      <c r="B12" s="40" t="e">
        <f>IF(#REF!&lt;&gt;"",#REF!,"")</f>
        <v>#REF!</v>
      </c>
      <c r="C12" s="43" t="e">
        <f>CONCATENATE(#REF!,#REF!)</f>
        <v>#REF!</v>
      </c>
      <c r="E12" s="44" t="str">
        <f>CONCATENATE(2,5)</f>
        <v>25</v>
      </c>
      <c r="F12" s="45" t="str">
        <f t="array" aca="1" ref="F12" ca="1">IF(COUNTIF(Nom,$E12)&gt;0,INDEX(ColRef,SMALL(IF(Nom=$E12,ROW(Ref)),1)),)
&amp;IF(COUNTIF(Nom,$E12)&gt;1," et "&amp;INDEX(ColRef,SMALL(IF(Nom=$E12,ROW(Ref)),2)),"")
&amp;IF(COUNTIF(Nom,$E12)&gt;2," et "&amp;INDEX(ColRef,SMALL(IF(Nom=$E12,ROW(Ref)),3)),"")
&amp;IF(COUNTIF(Nom,$E12)&gt;3," et "&amp;INDEX(ColRef,SMALL(IF(Nom=$E12,ROW(Ref)),4)),"")
&amp;IF(COUNTIF(Nom,$E12)&gt;4," et "&amp;INDEX(ColRef,SMALL(IF(Nom=$E12,ROW(Ref)),5)),"")
&amp;IF(COUNTIF(Nom,$E12)&gt;5," et "&amp;INDEX(ColRef,SMALL(IF(Nom=$E12,ROW(Ref)),6)),"")
&amp;IF(COUNTIF(Nom,$E12)&gt;6," et "&amp;INDEX(ColRef,SMALL(IF(Nom=$E12,ROW(Ref)),7)),"")
&amp;IF(COUNTIF(Nom,$E12)&gt;7," et "&amp;INDEX(ColRef,SMALL(IF(Nom=$E12,ROW(Ref)),8)),"")
&amp;IF(COUNTIF(Nom,$E12)&gt;8," et "&amp;INDEX(ColRef,SMALL(IF(Nom=$E12,ROW(Ref)),9)),"")
&amp;IF(COUNTIF(Nom,$E12)&gt;9," et "&amp;INDEX(ColRef,SMALL(IF(Nom=$E12,ROW(Ref)),10)),"")
&amp;IF(COUNTIF(Nom,$E12)&gt;10," et "&amp;INDEX(ColRef,SMALL(IF(Nom=$E12,ROW(Ref)),11)),"")
&amp;IF(COUNTIF(Nom,$E12)&gt;11," et "&amp;INDEX(ColRef,SMALL(IF(Nom=$E12,ROW(Ref)),12)),"")
&amp;IF(COUNTIF(Nom,$E12)&gt;12," et "&amp;INDEX(ColRef,SMALL(IF(Nom=$E12,ROW(Ref)),13)),"")
&amp;IF(COUNTIF(Nom,$E12)&gt;13," et "&amp;INDEX(ColRef,SMALL(IF(Nom=$E12,ROW(Ref)),14)),"")
&amp;IF(COUNTIF(Nom,$E12)&gt;14," et "&amp;INDEX(ColRef,SMALL(IF(Nom=$E12,ROW(Ref)),15)),"")
&amp;IF(COUNTIF(Nom,$E12)&gt;15," et "&amp;INDEX(ColRef,SMALL(IF(Nom=$E12,ROW(Ref)),16)),"")</f>
        <v/>
      </c>
    </row>
    <row r="13" spans="2:7">
      <c r="B13" s="40" t="e">
        <f>IF(#REF!&lt;&gt;"",#REF!,"")</f>
        <v>#REF!</v>
      </c>
      <c r="C13" s="43" t="e">
        <f>CONCATENATE(#REF!,#REF!)</f>
        <v>#REF!</v>
      </c>
      <c r="D13" s="48"/>
      <c r="E13" s="44" t="str">
        <f>CONCATENATE(3,1)</f>
        <v>31</v>
      </c>
      <c r="F13" s="45" t="str">
        <f t="array" aca="1" ref="F13" ca="1">IF(COUNTIF(Nom,$E13)&gt;0,INDEX(ColRef,SMALL(IF(Nom=$E13,ROW(Ref)),1)),)
&amp;IF(COUNTIF(Nom,$E13)&gt;1," et "&amp;INDEX(ColRef,SMALL(IF(Nom=$E13,ROW(Ref)),2)),"")
&amp;IF(COUNTIF(Nom,$E13)&gt;2," et "&amp;INDEX(ColRef,SMALL(IF(Nom=$E13,ROW(Ref)),3)),"")
&amp;IF(COUNTIF(Nom,$E13)&gt;3," et "&amp;INDEX(ColRef,SMALL(IF(Nom=$E13,ROW(Ref)),4)),"")
&amp;IF(COUNTIF(Nom,$E13)&gt;4," et "&amp;INDEX(ColRef,SMALL(IF(Nom=$E13,ROW(Ref)),5)),"")
&amp;IF(COUNTIF(Nom,$E13)&gt;5," et "&amp;INDEX(ColRef,SMALL(IF(Nom=$E13,ROW(Ref)),6)),"")
&amp;IF(COUNTIF(Nom,$E13)&gt;6," et "&amp;INDEX(ColRef,SMALL(IF(Nom=$E13,ROW(Ref)),7)),"")
&amp;IF(COUNTIF(Nom,$E13)&gt;7," et "&amp;INDEX(ColRef,SMALL(IF(Nom=$E13,ROW(Ref)),8)),"")
&amp;IF(COUNTIF(Nom,$E13)&gt;8," et "&amp;INDEX(ColRef,SMALL(IF(Nom=$E13,ROW(Ref)),9)),"")
&amp;IF(COUNTIF(Nom,$E13)&gt;9," et "&amp;INDEX(ColRef,SMALL(IF(Nom=$E13,ROW(Ref)),10)),"")
&amp;IF(COUNTIF(Nom,$E13)&gt;10," et "&amp;INDEX(ColRef,SMALL(IF(Nom=$E13,ROW(Ref)),11)),"")
&amp;IF(COUNTIF(Nom,$E13)&gt;11," et "&amp;INDEX(ColRef,SMALL(IF(Nom=$E13,ROW(Ref)),12)),"")
&amp;IF(COUNTIF(Nom,$E13)&gt;12," et "&amp;INDEX(ColRef,SMALL(IF(Nom=$E13,ROW(Ref)),13)),"")
&amp;IF(COUNTIF(Nom,$E13)&gt;13," et "&amp;INDEX(ColRef,SMALL(IF(Nom=$E13,ROW(Ref)),14)),"")
&amp;IF(COUNTIF(Nom,$E13)&gt;14," et "&amp;INDEX(ColRef,SMALL(IF(Nom=$E13,ROW(Ref)),15)),"")
&amp;IF(COUNTIF(Nom,$E13)&gt;15," et "&amp;INDEX(ColRef,SMALL(IF(Nom=$E13,ROW(Ref)),16)),"")</f>
        <v/>
      </c>
    </row>
    <row r="14" spans="2:7">
      <c r="B14" s="40" t="e">
        <f>IF(#REF!&lt;&gt;"",#REF!,"")</f>
        <v>#REF!</v>
      </c>
      <c r="C14" s="43" t="e">
        <f>CONCATENATE(#REF!,#REF!)</f>
        <v>#REF!</v>
      </c>
      <c r="D14" s="48"/>
      <c r="E14" s="44" t="str">
        <f>CONCATENATE(3,2)</f>
        <v>32</v>
      </c>
      <c r="F14" s="45" t="str">
        <f t="array" aca="1" ref="F14" ca="1">IF(COUNTIF(Nom,$E14)&gt;0,INDEX(ColRef,SMALL(IF(Nom=$E14,ROW(Ref)),1)),)
&amp;IF(COUNTIF(Nom,$E14)&gt;1," et "&amp;INDEX(ColRef,SMALL(IF(Nom=$E14,ROW(Ref)),2)),"")
&amp;IF(COUNTIF(Nom,$E14)&gt;2," et "&amp;INDEX(ColRef,SMALL(IF(Nom=$E14,ROW(Ref)),3)),"")
&amp;IF(COUNTIF(Nom,$E14)&gt;3," et "&amp;INDEX(ColRef,SMALL(IF(Nom=$E14,ROW(Ref)),4)),"")
&amp;IF(COUNTIF(Nom,$E14)&gt;4," et "&amp;INDEX(ColRef,SMALL(IF(Nom=$E14,ROW(Ref)),5)),"")
&amp;IF(COUNTIF(Nom,$E14)&gt;5," et "&amp;INDEX(ColRef,SMALL(IF(Nom=$E14,ROW(Ref)),6)),"")
&amp;IF(COUNTIF(Nom,$E14)&gt;6," et "&amp;INDEX(ColRef,SMALL(IF(Nom=$E14,ROW(Ref)),7)),"")
&amp;IF(COUNTIF(Nom,$E14)&gt;7," et "&amp;INDEX(ColRef,SMALL(IF(Nom=$E14,ROW(Ref)),8)),"")
&amp;IF(COUNTIF(Nom,$E14)&gt;8," et "&amp;INDEX(ColRef,SMALL(IF(Nom=$E14,ROW(Ref)),9)),"")
&amp;IF(COUNTIF(Nom,$E14)&gt;9," et "&amp;INDEX(ColRef,SMALL(IF(Nom=$E14,ROW(Ref)),10)),"")
&amp;IF(COUNTIF(Nom,$E14)&gt;10," et "&amp;INDEX(ColRef,SMALL(IF(Nom=$E14,ROW(Ref)),11)),"")
&amp;IF(COUNTIF(Nom,$E14)&gt;11," et "&amp;INDEX(ColRef,SMALL(IF(Nom=$E14,ROW(Ref)),12)),"")
&amp;IF(COUNTIF(Nom,$E14)&gt;12," et "&amp;INDEX(ColRef,SMALL(IF(Nom=$E14,ROW(Ref)),13)),"")
&amp;IF(COUNTIF(Nom,$E14)&gt;13," et "&amp;INDEX(ColRef,SMALL(IF(Nom=$E14,ROW(Ref)),14)),"")
&amp;IF(COUNTIF(Nom,$E14)&gt;14," et "&amp;INDEX(ColRef,SMALL(IF(Nom=$E14,ROW(Ref)),15)),"")
&amp;IF(COUNTIF(Nom,$E14)&gt;15," et "&amp;INDEX(ColRef,SMALL(IF(Nom=$E14,ROW(Ref)),16)),"")</f>
        <v/>
      </c>
    </row>
    <row r="15" spans="2:7">
      <c r="B15" s="40" t="e">
        <f>IF(#REF!&lt;&gt;"",#REF!,"")</f>
        <v>#REF!</v>
      </c>
      <c r="C15" s="43" t="e">
        <f>CONCATENATE(#REF!,#REF!)</f>
        <v>#REF!</v>
      </c>
      <c r="E15" s="44" t="str">
        <f>CONCATENATE(3,3)</f>
        <v>33</v>
      </c>
      <c r="F15" s="45" t="str">
        <f t="array" aca="1" ref="F15" ca="1">IF(COUNTIF(Nom,$E15)&gt;0,INDEX(ColRef,SMALL(IF(Nom=$E15,ROW(Ref)),1)),)
&amp;IF(COUNTIF(Nom,$E15)&gt;1," et "&amp;INDEX(ColRef,SMALL(IF(Nom=$E15,ROW(Ref)),2)),"")
&amp;IF(COUNTIF(Nom,$E15)&gt;2," et "&amp;INDEX(ColRef,SMALL(IF(Nom=$E15,ROW(Ref)),3)),"")
&amp;IF(COUNTIF(Nom,$E15)&gt;3," et "&amp;INDEX(ColRef,SMALL(IF(Nom=$E15,ROW(Ref)),4)),"")
&amp;IF(COUNTIF(Nom,$E15)&gt;4," et "&amp;INDEX(ColRef,SMALL(IF(Nom=$E15,ROW(Ref)),5)),"")
&amp;IF(COUNTIF(Nom,$E15)&gt;5," et "&amp;INDEX(ColRef,SMALL(IF(Nom=$E15,ROW(Ref)),6)),"")
&amp;IF(COUNTIF(Nom,$E15)&gt;6," et "&amp;INDEX(ColRef,SMALL(IF(Nom=$E15,ROW(Ref)),7)),"")
&amp;IF(COUNTIF(Nom,$E15)&gt;7," et "&amp;INDEX(ColRef,SMALL(IF(Nom=$E15,ROW(Ref)),8)),"")
&amp;IF(COUNTIF(Nom,$E15)&gt;8," et "&amp;INDEX(ColRef,SMALL(IF(Nom=$E15,ROW(Ref)),9)),"")
&amp;IF(COUNTIF(Nom,$E15)&gt;9," et "&amp;INDEX(ColRef,SMALL(IF(Nom=$E15,ROW(Ref)),10)),"")
&amp;IF(COUNTIF(Nom,$E15)&gt;10," et "&amp;INDEX(ColRef,SMALL(IF(Nom=$E15,ROW(Ref)),11)),"")
&amp;IF(COUNTIF(Nom,$E15)&gt;11," et "&amp;INDEX(ColRef,SMALL(IF(Nom=$E15,ROW(Ref)),12)),"")
&amp;IF(COUNTIF(Nom,$E15)&gt;12," et "&amp;INDEX(ColRef,SMALL(IF(Nom=$E15,ROW(Ref)),13)),"")
&amp;IF(COUNTIF(Nom,$E15)&gt;13," et "&amp;INDEX(ColRef,SMALL(IF(Nom=$E15,ROW(Ref)),14)),"")
&amp;IF(COUNTIF(Nom,$E15)&gt;14," et "&amp;INDEX(ColRef,SMALL(IF(Nom=$E15,ROW(Ref)),15)),"")
&amp;IF(COUNTIF(Nom,$E15)&gt;15," et "&amp;INDEX(ColRef,SMALL(IF(Nom=$E15,ROW(Ref)),16)),"")</f>
        <v/>
      </c>
    </row>
    <row r="16" spans="2:7">
      <c r="B16" s="40" t="e">
        <f>IF(#REF!&lt;&gt;"",#REF!,"")</f>
        <v>#REF!</v>
      </c>
      <c r="C16" s="43" t="e">
        <f>CONCATENATE(#REF!,#REF!)</f>
        <v>#REF!</v>
      </c>
      <c r="E16" s="44" t="str">
        <f>CONCATENATE(3,5)</f>
        <v>35</v>
      </c>
      <c r="F16" s="45" t="str">
        <f t="array" aca="1" ref="F16" ca="1">IF(COUNTIF(Nom,$E16)&gt;0,INDEX(ColRef,SMALL(IF(Nom=$E16,ROW(Ref)),1)),)
&amp;IF(COUNTIF(Nom,$E16)&gt;1," et "&amp;INDEX(ColRef,SMALL(IF(Nom=$E16,ROW(Ref)),2)),"")
&amp;IF(COUNTIF(Nom,$E16)&gt;2," et "&amp;INDEX(ColRef,SMALL(IF(Nom=$E16,ROW(Ref)),3)),"")
&amp;IF(COUNTIF(Nom,$E16)&gt;3," et "&amp;INDEX(ColRef,SMALL(IF(Nom=$E16,ROW(Ref)),4)),"")
&amp;IF(COUNTIF(Nom,$E16)&gt;4," et "&amp;INDEX(ColRef,SMALL(IF(Nom=$E16,ROW(Ref)),5)),"")
&amp;IF(COUNTIF(Nom,$E16)&gt;5," et "&amp;INDEX(ColRef,SMALL(IF(Nom=$E16,ROW(Ref)),6)),"")
&amp;IF(COUNTIF(Nom,$E16)&gt;6," et "&amp;INDEX(ColRef,SMALL(IF(Nom=$E16,ROW(Ref)),7)),"")
&amp;IF(COUNTIF(Nom,$E16)&gt;7," et "&amp;INDEX(ColRef,SMALL(IF(Nom=$E16,ROW(Ref)),8)),"")
&amp;IF(COUNTIF(Nom,$E16)&gt;8," et "&amp;INDEX(ColRef,SMALL(IF(Nom=$E16,ROW(Ref)),9)),"")
&amp;IF(COUNTIF(Nom,$E16)&gt;9," et "&amp;INDEX(ColRef,SMALL(IF(Nom=$E16,ROW(Ref)),10)),"")
&amp;IF(COUNTIF(Nom,$E16)&gt;10," et "&amp;INDEX(ColRef,SMALL(IF(Nom=$E16,ROW(Ref)),11)),"")
&amp;IF(COUNTIF(Nom,$E16)&gt;11," et "&amp;INDEX(ColRef,SMALL(IF(Nom=$E16,ROW(Ref)),12)),"")
&amp;IF(COUNTIF(Nom,$E16)&gt;12," et "&amp;INDEX(ColRef,SMALL(IF(Nom=$E16,ROW(Ref)),13)),"")
&amp;IF(COUNTIF(Nom,$E16)&gt;13," et "&amp;INDEX(ColRef,SMALL(IF(Nom=$E16,ROW(Ref)),14)),"")
&amp;IF(COUNTIF(Nom,$E16)&gt;14," et "&amp;INDEX(ColRef,SMALL(IF(Nom=$E16,ROW(Ref)),15)),"")
&amp;IF(COUNTIF(Nom,$E16)&gt;15," et "&amp;INDEX(ColRef,SMALL(IF(Nom=$E16,ROW(Ref)),16)),"")</f>
        <v/>
      </c>
    </row>
    <row r="17" spans="2:6">
      <c r="B17" s="40" t="e">
        <f>IF(#REF!&lt;&gt;"",#REF!,"")</f>
        <v>#REF!</v>
      </c>
      <c r="C17" s="43" t="e">
        <f>CONCATENATE(#REF!,#REF!)</f>
        <v>#REF!</v>
      </c>
      <c r="E17" s="44" t="str">
        <f>CONCATENATE(3,4)</f>
        <v>34</v>
      </c>
      <c r="F17" s="45" t="str">
        <f t="array" aca="1" ref="F17" ca="1">IF(COUNTIF(Nom,$E17)&gt;0,INDEX(ColRef,SMALL(IF(Nom=$E17,ROW(Ref)),1)),)
&amp;IF(COUNTIF(Nom,$E17)&gt;1," et "&amp;INDEX(ColRef,SMALL(IF(Nom=$E17,ROW(Ref)),2)),"")
&amp;IF(COUNTIF(Nom,$E17)&gt;2," et "&amp;INDEX(ColRef,SMALL(IF(Nom=$E17,ROW(Ref)),3)),"")
&amp;IF(COUNTIF(Nom,$E17)&gt;3," et "&amp;INDEX(ColRef,SMALL(IF(Nom=$E17,ROW(Ref)),4)),"")
&amp;IF(COUNTIF(Nom,$E17)&gt;4," et "&amp;INDEX(ColRef,SMALL(IF(Nom=$E17,ROW(Ref)),5)),"")
&amp;IF(COUNTIF(Nom,$E17)&gt;5," et "&amp;INDEX(ColRef,SMALL(IF(Nom=$E17,ROW(Ref)),6)),"")
&amp;IF(COUNTIF(Nom,$E17)&gt;6," et "&amp;INDEX(ColRef,SMALL(IF(Nom=$E17,ROW(Ref)),7)),"")
&amp;IF(COUNTIF(Nom,$E17)&gt;7," et "&amp;INDEX(ColRef,SMALL(IF(Nom=$E17,ROW(Ref)),8)),"")
&amp;IF(COUNTIF(Nom,$E17)&gt;8," et "&amp;INDEX(ColRef,SMALL(IF(Nom=$E17,ROW(Ref)),9)),"")
&amp;IF(COUNTIF(Nom,$E17)&gt;9," et "&amp;INDEX(ColRef,SMALL(IF(Nom=$E17,ROW(Ref)),10)),"")
&amp;IF(COUNTIF(Nom,$E17)&gt;10," et "&amp;INDEX(ColRef,SMALL(IF(Nom=$E17,ROW(Ref)),11)),"")
&amp;IF(COUNTIF(Nom,$E17)&gt;11," et "&amp;INDEX(ColRef,SMALL(IF(Nom=$E17,ROW(Ref)),12)),"")
&amp;IF(COUNTIF(Nom,$E17)&gt;12," et "&amp;INDEX(ColRef,SMALL(IF(Nom=$E17,ROW(Ref)),13)),"")
&amp;IF(COUNTIF(Nom,$E17)&gt;13," et "&amp;INDEX(ColRef,SMALL(IF(Nom=$E17,ROW(Ref)),14)),"")
&amp;IF(COUNTIF(Nom,$E17)&gt;14," et "&amp;INDEX(ColRef,SMALL(IF(Nom=$E17,ROW(Ref)),15)),"")
&amp;IF(COUNTIF(Nom,$E17)&gt;15," et "&amp;INDEX(ColRef,SMALL(IF(Nom=$E17,ROW(Ref)),16)),"")</f>
        <v/>
      </c>
    </row>
    <row r="18" spans="2:6">
      <c r="B18" s="40" t="e">
        <f>IF(#REF!&lt;&gt;"",#REF!,"")</f>
        <v>#REF!</v>
      </c>
      <c r="C18" s="43" t="e">
        <f>CONCATENATE(#REF!,#REF!)</f>
        <v>#REF!</v>
      </c>
      <c r="E18" s="44" t="str">
        <f>CONCATENATE(4,1)</f>
        <v>41</v>
      </c>
      <c r="F18" s="45" t="str">
        <f t="array" aca="1" ref="F18" ca="1">IF(COUNTIF(Nom,$E18)&gt;0,INDEX(ColRef,SMALL(IF(Nom=$E18,ROW(Ref)),1)),)
&amp;IF(COUNTIF(Nom,$E18)&gt;1," et "&amp;INDEX(ColRef,SMALL(IF(Nom=$E18,ROW(Ref)),2)),"")
&amp;IF(COUNTIF(Nom,$E18)&gt;2," et "&amp;INDEX(ColRef,SMALL(IF(Nom=$E18,ROW(Ref)),3)),"")
&amp;IF(COUNTIF(Nom,$E18)&gt;3," et "&amp;INDEX(ColRef,SMALL(IF(Nom=$E18,ROW(Ref)),4)),"")
&amp;IF(COUNTIF(Nom,$E18)&gt;4," et "&amp;INDEX(ColRef,SMALL(IF(Nom=$E18,ROW(Ref)),5)),"")
&amp;IF(COUNTIF(Nom,$E18)&gt;5," et "&amp;INDEX(ColRef,SMALL(IF(Nom=$E18,ROW(Ref)),6)),"")
&amp;IF(COUNTIF(Nom,$E18)&gt;6," et "&amp;INDEX(ColRef,SMALL(IF(Nom=$E18,ROW(Ref)),7)),"")
&amp;IF(COUNTIF(Nom,$E18)&gt;7," et "&amp;INDEX(ColRef,SMALL(IF(Nom=$E18,ROW(Ref)),8)),"")
&amp;IF(COUNTIF(Nom,$E18)&gt;8," et "&amp;INDEX(ColRef,SMALL(IF(Nom=$E18,ROW(Ref)),9)),"")
&amp;IF(COUNTIF(Nom,$E18)&gt;9," et "&amp;INDEX(ColRef,SMALL(IF(Nom=$E18,ROW(Ref)),10)),"")
&amp;IF(COUNTIF(Nom,$E18)&gt;10," et "&amp;INDEX(ColRef,SMALL(IF(Nom=$E18,ROW(Ref)),11)),"")
&amp;IF(COUNTIF(Nom,$E18)&gt;11," et "&amp;INDEX(ColRef,SMALL(IF(Nom=$E18,ROW(Ref)),12)),"")
&amp;IF(COUNTIF(Nom,$E18)&gt;12," et "&amp;INDEX(ColRef,SMALL(IF(Nom=$E18,ROW(Ref)),13)),"")
&amp;IF(COUNTIF(Nom,$E18)&gt;13," et "&amp;INDEX(ColRef,SMALL(IF(Nom=$E18,ROW(Ref)),14)),"")
&amp;IF(COUNTIF(Nom,$E18)&gt;14," et "&amp;INDEX(ColRef,SMALL(IF(Nom=$E18,ROW(Ref)),15)),"")
&amp;IF(COUNTIF(Nom,$E18)&gt;15," et "&amp;INDEX(ColRef,SMALL(IF(Nom=$E18,ROW(Ref)),16)),"")</f>
        <v/>
      </c>
    </row>
    <row r="19" spans="2:6">
      <c r="B19" s="40" t="e">
        <f>IF(#REF!&lt;&gt;"",#REF!,"")</f>
        <v>#REF!</v>
      </c>
      <c r="C19" s="43" t="e">
        <f>CONCATENATE(#REF!,#REF!)</f>
        <v>#REF!</v>
      </c>
      <c r="E19" s="44" t="str">
        <f>CONCATENATE(4,2)</f>
        <v>42</v>
      </c>
      <c r="F19" s="45" t="str">
        <f t="array" aca="1" ref="F19" ca="1">IF(COUNTIF(Nom,$E19)&gt;0,INDEX(ColRef,SMALL(IF(Nom=$E19,ROW(Ref)),1)),)
&amp;IF(COUNTIF(Nom,$E19)&gt;1," et "&amp;INDEX(ColRef,SMALL(IF(Nom=$E19,ROW(Ref)),2)),"")
&amp;IF(COUNTIF(Nom,$E19)&gt;2," et "&amp;INDEX(ColRef,SMALL(IF(Nom=$E19,ROW(Ref)),3)),"")
&amp;IF(COUNTIF(Nom,$E19)&gt;3," et "&amp;INDEX(ColRef,SMALL(IF(Nom=$E19,ROW(Ref)),4)),"")
&amp;IF(COUNTIF(Nom,$E19)&gt;4," et "&amp;INDEX(ColRef,SMALL(IF(Nom=$E19,ROW(Ref)),5)),"")
&amp;IF(COUNTIF(Nom,$E19)&gt;5," et "&amp;INDEX(ColRef,SMALL(IF(Nom=$E19,ROW(Ref)),6)),"")
&amp;IF(COUNTIF(Nom,$E19)&gt;6," et "&amp;INDEX(ColRef,SMALL(IF(Nom=$E19,ROW(Ref)),7)),"")
&amp;IF(COUNTIF(Nom,$E19)&gt;7," et "&amp;INDEX(ColRef,SMALL(IF(Nom=$E19,ROW(Ref)),8)),"")
&amp;IF(COUNTIF(Nom,$E19)&gt;8," et "&amp;INDEX(ColRef,SMALL(IF(Nom=$E19,ROW(Ref)),9)),"")
&amp;IF(COUNTIF(Nom,$E19)&gt;9," et "&amp;INDEX(ColRef,SMALL(IF(Nom=$E19,ROW(Ref)),10)),"")
&amp;IF(COUNTIF(Nom,$E19)&gt;10," et "&amp;INDEX(ColRef,SMALL(IF(Nom=$E19,ROW(Ref)),11)),"")
&amp;IF(COUNTIF(Nom,$E19)&gt;11," et "&amp;INDEX(ColRef,SMALL(IF(Nom=$E19,ROW(Ref)),12)),"")
&amp;IF(COUNTIF(Nom,$E19)&gt;12," et "&amp;INDEX(ColRef,SMALL(IF(Nom=$E19,ROW(Ref)),13)),"")
&amp;IF(COUNTIF(Nom,$E19)&gt;13," et "&amp;INDEX(ColRef,SMALL(IF(Nom=$E19,ROW(Ref)),14)),"")
&amp;IF(COUNTIF(Nom,$E19)&gt;14," et "&amp;INDEX(ColRef,SMALL(IF(Nom=$E19,ROW(Ref)),15)),"")
&amp;IF(COUNTIF(Nom,$E19)&gt;15," et "&amp;INDEX(ColRef,SMALL(IF(Nom=$E19,ROW(Ref)),16)),"")</f>
        <v/>
      </c>
    </row>
    <row r="20" spans="2:6">
      <c r="B20" s="40" t="e">
        <f>IF(#REF!&lt;&gt;"",#REF!,"")</f>
        <v>#REF!</v>
      </c>
      <c r="C20" s="43" t="e">
        <f>CONCATENATE(#REF!,#REF!)</f>
        <v>#REF!</v>
      </c>
      <c r="E20" s="44" t="str">
        <f>CONCATENATE(4,3)</f>
        <v>43</v>
      </c>
      <c r="F20" s="45" t="str">
        <f t="array" aca="1" ref="F20" ca="1">IF(COUNTIF(Nom,$E20)&gt;0,INDEX(ColRef,SMALL(IF(Nom=$E20,ROW(Ref)),1)),)
&amp;IF(COUNTIF(Nom,$E20)&gt;1," et "&amp;INDEX(ColRef,SMALL(IF(Nom=$E20,ROW(Ref)),2)),"")
&amp;IF(COUNTIF(Nom,$E20)&gt;2," et "&amp;INDEX(ColRef,SMALL(IF(Nom=$E20,ROW(Ref)),3)),"")
&amp;IF(COUNTIF(Nom,$E20)&gt;3," et "&amp;INDEX(ColRef,SMALL(IF(Nom=$E20,ROW(Ref)),4)),"")
&amp;IF(COUNTIF(Nom,$E20)&gt;4," et "&amp;INDEX(ColRef,SMALL(IF(Nom=$E20,ROW(Ref)),5)),"")
&amp;IF(COUNTIF(Nom,$E20)&gt;5," et "&amp;INDEX(ColRef,SMALL(IF(Nom=$E20,ROW(Ref)),6)),"")
&amp;IF(COUNTIF(Nom,$E20)&gt;6," et "&amp;INDEX(ColRef,SMALL(IF(Nom=$E20,ROW(Ref)),7)),"")
&amp;IF(COUNTIF(Nom,$E20)&gt;7," et "&amp;INDEX(ColRef,SMALL(IF(Nom=$E20,ROW(Ref)),8)),"")
&amp;IF(COUNTIF(Nom,$E20)&gt;8," et "&amp;INDEX(ColRef,SMALL(IF(Nom=$E20,ROW(Ref)),9)),"")
&amp;IF(COUNTIF(Nom,$E20)&gt;9," et "&amp;INDEX(ColRef,SMALL(IF(Nom=$E20,ROW(Ref)),10)),"")
&amp;IF(COUNTIF(Nom,$E20)&gt;10," et "&amp;INDEX(ColRef,SMALL(IF(Nom=$E20,ROW(Ref)),11)),"")
&amp;IF(COUNTIF(Nom,$E20)&gt;11," et "&amp;INDEX(ColRef,SMALL(IF(Nom=$E20,ROW(Ref)),12)),"")
&amp;IF(COUNTIF(Nom,$E20)&gt;12," et "&amp;INDEX(ColRef,SMALL(IF(Nom=$E20,ROW(Ref)),13)),"")
&amp;IF(COUNTIF(Nom,$E20)&gt;13," et "&amp;INDEX(ColRef,SMALL(IF(Nom=$E20,ROW(Ref)),14)),"")
&amp;IF(COUNTIF(Nom,$E20)&gt;14," et "&amp;INDEX(ColRef,SMALL(IF(Nom=$E20,ROW(Ref)),15)),"")
&amp;IF(COUNTIF(Nom,$E20)&gt;15," et "&amp;INDEX(ColRef,SMALL(IF(Nom=$E20,ROW(Ref)),16)),"")</f>
        <v/>
      </c>
    </row>
    <row r="21" spans="2:6">
      <c r="B21" s="40" t="e">
        <f>IF(#REF!&lt;&gt;"",#REF!,"")</f>
        <v>#REF!</v>
      </c>
      <c r="C21" s="43" t="e">
        <f>CONCATENATE(#REF!,#REF!)</f>
        <v>#REF!</v>
      </c>
      <c r="E21" s="44" t="str">
        <f>CONCATENATE(4,4)</f>
        <v>44</v>
      </c>
      <c r="F21" s="45" t="str">
        <f t="array" aca="1" ref="F21" ca="1">IF(COUNTIF(Nom,$E21)&gt;0,INDEX(ColRef,SMALL(IF(Nom=$E21,ROW(Ref)),1)),)
&amp;IF(COUNTIF(Nom,$E21)&gt;1," et "&amp;INDEX(ColRef,SMALL(IF(Nom=$E21,ROW(Ref)),2)),"")
&amp;IF(COUNTIF(Nom,$E21)&gt;2," et "&amp;INDEX(ColRef,SMALL(IF(Nom=$E21,ROW(Ref)),3)),"")
&amp;IF(COUNTIF(Nom,$E21)&gt;3," et "&amp;INDEX(ColRef,SMALL(IF(Nom=$E21,ROW(Ref)),4)),"")
&amp;IF(COUNTIF(Nom,$E21)&gt;4," et "&amp;INDEX(ColRef,SMALL(IF(Nom=$E21,ROW(Ref)),5)),"")
&amp;IF(COUNTIF(Nom,$E21)&gt;5," et "&amp;INDEX(ColRef,SMALL(IF(Nom=$E21,ROW(Ref)),6)),"")
&amp;IF(COUNTIF(Nom,$E21)&gt;6," et "&amp;INDEX(ColRef,SMALL(IF(Nom=$E21,ROW(Ref)),7)),"")
&amp;IF(COUNTIF(Nom,$E21)&gt;7," et "&amp;INDEX(ColRef,SMALL(IF(Nom=$E21,ROW(Ref)),8)),"")
&amp;IF(COUNTIF(Nom,$E21)&gt;8," et "&amp;INDEX(ColRef,SMALL(IF(Nom=$E21,ROW(Ref)),9)),"")
&amp;IF(COUNTIF(Nom,$E21)&gt;9," et "&amp;INDEX(ColRef,SMALL(IF(Nom=$E21,ROW(Ref)),10)),"")
&amp;IF(COUNTIF(Nom,$E21)&gt;10," et "&amp;INDEX(ColRef,SMALL(IF(Nom=$E21,ROW(Ref)),11)),"")
&amp;IF(COUNTIF(Nom,$E21)&gt;11," et "&amp;INDEX(ColRef,SMALL(IF(Nom=$E21,ROW(Ref)),12)),"")
&amp;IF(COUNTIF(Nom,$E21)&gt;12," et "&amp;INDEX(ColRef,SMALL(IF(Nom=$E21,ROW(Ref)),13)),"")
&amp;IF(COUNTIF(Nom,$E21)&gt;13," et "&amp;INDEX(ColRef,SMALL(IF(Nom=$E21,ROW(Ref)),14)),"")
&amp;IF(COUNTIF(Nom,$E21)&gt;14," et "&amp;INDEX(ColRef,SMALL(IF(Nom=$E21,ROW(Ref)),15)),"")
&amp;IF(COUNTIF(Nom,$E21)&gt;15," et "&amp;INDEX(ColRef,SMALL(IF(Nom=$E21,ROW(Ref)),16)),"")</f>
        <v/>
      </c>
    </row>
    <row r="22" spans="2:6">
      <c r="B22" s="40" t="e">
        <f>IF(#REF!&lt;&gt;"",#REF!,"")</f>
        <v>#REF!</v>
      </c>
      <c r="C22" s="43" t="e">
        <f>CONCATENATE(#REF!,#REF!)</f>
        <v>#REF!</v>
      </c>
      <c r="E22" s="44" t="str">
        <f>CONCATENATE(4,5)</f>
        <v>45</v>
      </c>
      <c r="F22" s="45" t="str">
        <f t="array" aca="1" ref="F22" ca="1">IF(COUNTIF(Nom,$E22)&gt;0,INDEX(ColRef,SMALL(IF(Nom=$E22,ROW(Ref)),1)),)
&amp;IF(COUNTIF(Nom,$E22)&gt;1," et "&amp;INDEX(ColRef,SMALL(IF(Nom=$E22,ROW(Ref)),2)),"")
&amp;IF(COUNTIF(Nom,$E22)&gt;2," et "&amp;INDEX(ColRef,SMALL(IF(Nom=$E22,ROW(Ref)),3)),"")
&amp;IF(COUNTIF(Nom,$E22)&gt;3," et "&amp;INDEX(ColRef,SMALL(IF(Nom=$E22,ROW(Ref)),4)),"")
&amp;IF(COUNTIF(Nom,$E22)&gt;4," et "&amp;INDEX(ColRef,SMALL(IF(Nom=$E22,ROW(Ref)),5)),"")
&amp;IF(COUNTIF(Nom,$E22)&gt;5," et "&amp;INDEX(ColRef,SMALL(IF(Nom=$E22,ROW(Ref)),6)),"")
&amp;IF(COUNTIF(Nom,$E22)&gt;6," et "&amp;INDEX(ColRef,SMALL(IF(Nom=$E22,ROW(Ref)),7)),"")
&amp;IF(COUNTIF(Nom,$E22)&gt;7," et "&amp;INDEX(ColRef,SMALL(IF(Nom=$E22,ROW(Ref)),8)),"")
&amp;IF(COUNTIF(Nom,$E22)&gt;8," et "&amp;INDEX(ColRef,SMALL(IF(Nom=$E22,ROW(Ref)),9)),"")
&amp;IF(COUNTIF(Nom,$E22)&gt;9," et "&amp;INDEX(ColRef,SMALL(IF(Nom=$E22,ROW(Ref)),10)),"")
&amp;IF(COUNTIF(Nom,$E22)&gt;10," et "&amp;INDEX(ColRef,SMALL(IF(Nom=$E22,ROW(Ref)),11)),"")
&amp;IF(COUNTIF(Nom,$E22)&gt;11," et "&amp;INDEX(ColRef,SMALL(IF(Nom=$E22,ROW(Ref)),12)),"")
&amp;IF(COUNTIF(Nom,$E22)&gt;12," et "&amp;INDEX(ColRef,SMALL(IF(Nom=$E22,ROW(Ref)),13)),"")
&amp;IF(COUNTIF(Nom,$E22)&gt;13," et "&amp;INDEX(ColRef,SMALL(IF(Nom=$E22,ROW(Ref)),14)),"")
&amp;IF(COUNTIF(Nom,$E22)&gt;14," et "&amp;INDEX(ColRef,SMALL(IF(Nom=$E22,ROW(Ref)),15)),"")
&amp;IF(COUNTIF(Nom,$E22)&gt;15," et "&amp;INDEX(ColRef,SMALL(IF(Nom=$E22,ROW(Ref)),16)),"")</f>
        <v/>
      </c>
    </row>
    <row r="23" spans="2:6">
      <c r="B23" s="40" t="e">
        <f>IF(#REF!&lt;&gt;"",#REF!,"")</f>
        <v>#REF!</v>
      </c>
      <c r="C23" s="43" t="e">
        <f>CONCATENATE(#REF!,#REF!)</f>
        <v>#REF!</v>
      </c>
      <c r="E23" s="44" t="str">
        <f>CONCATENATE(5,1)</f>
        <v>51</v>
      </c>
      <c r="F23" s="45" t="str">
        <f t="array" aca="1" ref="F23" ca="1">IF(COUNTIF(Nom,$E23)&gt;0,INDEX(ColRef,SMALL(IF(Nom=$E23,ROW(Ref)),1)),)
&amp;IF(COUNTIF(Nom,$E23)&gt;1," et "&amp;INDEX(ColRef,SMALL(IF(Nom=$E23,ROW(Ref)),2)),"")
&amp;IF(COUNTIF(Nom,$E23)&gt;2," et "&amp;INDEX(ColRef,SMALL(IF(Nom=$E23,ROW(Ref)),3)),"")
&amp;IF(COUNTIF(Nom,$E23)&gt;3," et "&amp;INDEX(ColRef,SMALL(IF(Nom=$E23,ROW(Ref)),4)),"")
&amp;IF(COUNTIF(Nom,$E23)&gt;4," et "&amp;INDEX(ColRef,SMALL(IF(Nom=$E23,ROW(Ref)),5)),"")
&amp;IF(COUNTIF(Nom,$E23)&gt;5," et "&amp;INDEX(ColRef,SMALL(IF(Nom=$E23,ROW(Ref)),6)),"")
&amp;IF(COUNTIF(Nom,$E23)&gt;6," et "&amp;INDEX(ColRef,SMALL(IF(Nom=$E23,ROW(Ref)),7)),"")
&amp;IF(COUNTIF(Nom,$E23)&gt;7," et "&amp;INDEX(ColRef,SMALL(IF(Nom=$E23,ROW(Ref)),8)),"")
&amp;IF(COUNTIF(Nom,$E23)&gt;8," et "&amp;INDEX(ColRef,SMALL(IF(Nom=$E23,ROW(Ref)),9)),"")
&amp;IF(COUNTIF(Nom,$E23)&gt;9," et "&amp;INDEX(ColRef,SMALL(IF(Nom=$E23,ROW(Ref)),10)),"")
&amp;IF(COUNTIF(Nom,$E23)&gt;10," et "&amp;INDEX(ColRef,SMALL(IF(Nom=$E23,ROW(Ref)),11)),"")
&amp;IF(COUNTIF(Nom,$E23)&gt;11," et "&amp;INDEX(ColRef,SMALL(IF(Nom=$E23,ROW(Ref)),12)),"")
&amp;IF(COUNTIF(Nom,$E23)&gt;12," et "&amp;INDEX(ColRef,SMALL(IF(Nom=$E23,ROW(Ref)),13)),"")
&amp;IF(COUNTIF(Nom,$E23)&gt;13," et "&amp;INDEX(ColRef,SMALL(IF(Nom=$E23,ROW(Ref)),14)),"")
&amp;IF(COUNTIF(Nom,$E23)&gt;14," et "&amp;INDEX(ColRef,SMALL(IF(Nom=$E23,ROW(Ref)),15)),"")
&amp;IF(COUNTIF(Nom,$E23)&gt;15," et "&amp;INDEX(ColRef,SMALL(IF(Nom=$E23,ROW(Ref)),16)),"")</f>
        <v/>
      </c>
    </row>
    <row r="24" spans="2:6">
      <c r="B24" s="40" t="e">
        <f>IF(#REF!&lt;&gt;"",#REF!,"")</f>
        <v>#REF!</v>
      </c>
      <c r="C24" s="43" t="e">
        <f>CONCATENATE(#REF!,#REF!)</f>
        <v>#REF!</v>
      </c>
      <c r="E24" s="44" t="str">
        <f>CONCATENATE(5,2)</f>
        <v>52</v>
      </c>
      <c r="F24" s="45" t="str">
        <f t="array" aca="1" ref="F24" ca="1">IF(COUNTIF(Nom,$E24)&gt;0,INDEX(ColRef,SMALL(IF(Nom=$E24,ROW(Ref)),1)),)
&amp;IF(COUNTIF(Nom,$E24)&gt;1," et "&amp;INDEX(ColRef,SMALL(IF(Nom=$E24,ROW(Ref)),2)),"")
&amp;IF(COUNTIF(Nom,$E24)&gt;2," et "&amp;INDEX(ColRef,SMALL(IF(Nom=$E24,ROW(Ref)),3)),"")
&amp;IF(COUNTIF(Nom,$E24)&gt;3," et "&amp;INDEX(ColRef,SMALL(IF(Nom=$E24,ROW(Ref)),4)),"")
&amp;IF(COUNTIF(Nom,$E24)&gt;4," et "&amp;INDEX(ColRef,SMALL(IF(Nom=$E24,ROW(Ref)),5)),"")
&amp;IF(COUNTIF(Nom,$E24)&gt;5," et "&amp;INDEX(ColRef,SMALL(IF(Nom=$E24,ROW(Ref)),6)),"")
&amp;IF(COUNTIF(Nom,$E24)&gt;6," et "&amp;INDEX(ColRef,SMALL(IF(Nom=$E24,ROW(Ref)),7)),"")
&amp;IF(COUNTIF(Nom,$E24)&gt;7," et "&amp;INDEX(ColRef,SMALL(IF(Nom=$E24,ROW(Ref)),8)),"")
&amp;IF(COUNTIF(Nom,$E24)&gt;8," et "&amp;INDEX(ColRef,SMALL(IF(Nom=$E24,ROW(Ref)),9)),"")
&amp;IF(COUNTIF(Nom,$E24)&gt;9," et "&amp;INDEX(ColRef,SMALL(IF(Nom=$E24,ROW(Ref)),10)),"")
&amp;IF(COUNTIF(Nom,$E24)&gt;10," et "&amp;INDEX(ColRef,SMALL(IF(Nom=$E24,ROW(Ref)),11)),"")
&amp;IF(COUNTIF(Nom,$E24)&gt;11," et "&amp;INDEX(ColRef,SMALL(IF(Nom=$E24,ROW(Ref)),12)),"")
&amp;IF(COUNTIF(Nom,$E24)&gt;12," et "&amp;INDEX(ColRef,SMALL(IF(Nom=$E24,ROW(Ref)),13)),"")
&amp;IF(COUNTIF(Nom,$E24)&gt;13," et "&amp;INDEX(ColRef,SMALL(IF(Nom=$E24,ROW(Ref)),14)),"")
&amp;IF(COUNTIF(Nom,$E24)&gt;14," et "&amp;INDEX(ColRef,SMALL(IF(Nom=$E24,ROW(Ref)),15)),"")
&amp;IF(COUNTIF(Nom,$E24)&gt;15," et "&amp;INDEX(ColRef,SMALL(IF(Nom=$E24,ROW(Ref)),16)),"")</f>
        <v/>
      </c>
    </row>
    <row r="25" spans="2:6">
      <c r="B25" s="40" t="e">
        <f>IF(#REF!&lt;&gt;"",#REF!,"")</f>
        <v>#REF!</v>
      </c>
      <c r="C25" s="43" t="e">
        <f>CONCATENATE(#REF!,#REF!)</f>
        <v>#REF!</v>
      </c>
      <c r="E25" s="44" t="str">
        <f>CONCATENATE(5,3)</f>
        <v>53</v>
      </c>
      <c r="F25" s="45" t="str">
        <f t="array" aca="1" ref="F25" ca="1">IF(COUNTIF(Nom,$E25)&gt;0,INDEX(ColRef,SMALL(IF(Nom=$E25,ROW(Ref)),1)),)
&amp;IF(COUNTIF(Nom,$E25)&gt;1," et "&amp;INDEX(ColRef,SMALL(IF(Nom=$E25,ROW(Ref)),2)),"")
&amp;IF(COUNTIF(Nom,$E25)&gt;2," et "&amp;INDEX(ColRef,SMALL(IF(Nom=$E25,ROW(Ref)),3)),"")
&amp;IF(COUNTIF(Nom,$E25)&gt;3," et "&amp;INDEX(ColRef,SMALL(IF(Nom=$E25,ROW(Ref)),4)),"")
&amp;IF(COUNTIF(Nom,$E25)&gt;4," et "&amp;INDEX(ColRef,SMALL(IF(Nom=$E25,ROW(Ref)),5)),"")
&amp;IF(COUNTIF(Nom,$E25)&gt;5," et "&amp;INDEX(ColRef,SMALL(IF(Nom=$E25,ROW(Ref)),6)),"")
&amp;IF(COUNTIF(Nom,$E25)&gt;6," et "&amp;INDEX(ColRef,SMALL(IF(Nom=$E25,ROW(Ref)),7)),"")
&amp;IF(COUNTIF(Nom,$E25)&gt;7," et "&amp;INDEX(ColRef,SMALL(IF(Nom=$E25,ROW(Ref)),8)),"")
&amp;IF(COUNTIF(Nom,$E25)&gt;8," et "&amp;INDEX(ColRef,SMALL(IF(Nom=$E25,ROW(Ref)),9)),"")
&amp;IF(COUNTIF(Nom,$E25)&gt;9," et "&amp;INDEX(ColRef,SMALL(IF(Nom=$E25,ROW(Ref)),10)),"")
&amp;IF(COUNTIF(Nom,$E25)&gt;10," et "&amp;INDEX(ColRef,SMALL(IF(Nom=$E25,ROW(Ref)),11)),"")
&amp;IF(COUNTIF(Nom,$E25)&gt;11," et "&amp;INDEX(ColRef,SMALL(IF(Nom=$E25,ROW(Ref)),12)),"")
&amp;IF(COUNTIF(Nom,$E25)&gt;12," et "&amp;INDEX(ColRef,SMALL(IF(Nom=$E25,ROW(Ref)),13)),"")
&amp;IF(COUNTIF(Nom,$E25)&gt;13," et "&amp;INDEX(ColRef,SMALL(IF(Nom=$E25,ROW(Ref)),14)),"")
&amp;IF(COUNTIF(Nom,$E25)&gt;14," et "&amp;INDEX(ColRef,SMALL(IF(Nom=$E25,ROW(Ref)),15)),"")
&amp;IF(COUNTIF(Nom,$E25)&gt;15," et "&amp;INDEX(ColRef,SMALL(IF(Nom=$E25,ROW(Ref)),16)),"")</f>
        <v/>
      </c>
    </row>
    <row r="26" spans="2:6">
      <c r="B26" s="40" t="e">
        <f>IF(#REF!&lt;&gt;"",#REF!,"")</f>
        <v>#REF!</v>
      </c>
      <c r="C26" s="43" t="e">
        <f>CONCATENATE(#REF!,#REF!)</f>
        <v>#REF!</v>
      </c>
      <c r="E26" s="44" t="str">
        <f>CONCATENATE(5,4)</f>
        <v>54</v>
      </c>
      <c r="F26" s="45" t="str">
        <f t="array" aca="1" ref="F26" ca="1">IF(COUNTIF(Nom,$E26)&gt;0,INDEX(ColRef,SMALL(IF(Nom=$E26,ROW(Ref)),1)),)
&amp;IF(COUNTIF(Nom,$E26)&gt;1," et "&amp;INDEX(ColRef,SMALL(IF(Nom=$E26,ROW(Ref)),2)),"")
&amp;IF(COUNTIF(Nom,$E26)&gt;2," et "&amp;INDEX(ColRef,SMALL(IF(Nom=$E26,ROW(Ref)),3)),"")
&amp;IF(COUNTIF(Nom,$E26)&gt;3," et "&amp;INDEX(ColRef,SMALL(IF(Nom=$E26,ROW(Ref)),4)),"")
&amp;IF(COUNTIF(Nom,$E26)&gt;4," et "&amp;INDEX(ColRef,SMALL(IF(Nom=$E26,ROW(Ref)),5)),"")
&amp;IF(COUNTIF(Nom,$E26)&gt;5," et "&amp;INDEX(ColRef,SMALL(IF(Nom=$E26,ROW(Ref)),6)),"")
&amp;IF(COUNTIF(Nom,$E26)&gt;6," et "&amp;INDEX(ColRef,SMALL(IF(Nom=$E26,ROW(Ref)),7)),"")
&amp;IF(COUNTIF(Nom,$E26)&gt;7," et "&amp;INDEX(ColRef,SMALL(IF(Nom=$E26,ROW(Ref)),8)),"")
&amp;IF(COUNTIF(Nom,$E26)&gt;8," et "&amp;INDEX(ColRef,SMALL(IF(Nom=$E26,ROW(Ref)),9)),"")
&amp;IF(COUNTIF(Nom,$E26)&gt;9," et "&amp;INDEX(ColRef,SMALL(IF(Nom=$E26,ROW(Ref)),10)),"")
&amp;IF(COUNTIF(Nom,$E26)&gt;10," et "&amp;INDEX(ColRef,SMALL(IF(Nom=$E26,ROW(Ref)),11)),"")
&amp;IF(COUNTIF(Nom,$E26)&gt;11," et "&amp;INDEX(ColRef,SMALL(IF(Nom=$E26,ROW(Ref)),12)),"")
&amp;IF(COUNTIF(Nom,$E26)&gt;12," et "&amp;INDEX(ColRef,SMALL(IF(Nom=$E26,ROW(Ref)),13)),"")
&amp;IF(COUNTIF(Nom,$E26)&gt;13," et "&amp;INDEX(ColRef,SMALL(IF(Nom=$E26,ROW(Ref)),14)),"")
&amp;IF(COUNTIF(Nom,$E26)&gt;14," et "&amp;INDEX(ColRef,SMALL(IF(Nom=$E26,ROW(Ref)),15)),"")
&amp;IF(COUNTIF(Nom,$E26)&gt;15," et "&amp;INDEX(ColRef,SMALL(IF(Nom=$E26,ROW(Ref)),16)),"")</f>
        <v/>
      </c>
    </row>
    <row r="27" spans="2:6">
      <c r="B27" s="40" t="e">
        <f>IF(#REF!&lt;&gt;"",#REF!,"")</f>
        <v>#REF!</v>
      </c>
      <c r="C27" s="43" t="e">
        <f>CONCATENATE(#REF!,#REF!)</f>
        <v>#REF!</v>
      </c>
      <c r="E27" s="44" t="str">
        <f>CONCATENATE(5,5)</f>
        <v>55</v>
      </c>
      <c r="F27" s="45" t="str">
        <f t="array" aca="1" ref="F27" ca="1">IF(COUNTIF(Nom,$E27)&gt;0,INDEX(ColRef,SMALL(IF(Nom=$E27,ROW(Ref)),1)),)
&amp;IF(COUNTIF(Nom,$E27)&gt;1," et "&amp;INDEX(ColRef,SMALL(IF(Nom=$E27,ROW(Ref)),2)),"")
&amp;IF(COUNTIF(Nom,$E27)&gt;2," et "&amp;INDEX(ColRef,SMALL(IF(Nom=$E27,ROW(Ref)),3)),"")
&amp;IF(COUNTIF(Nom,$E27)&gt;3," et "&amp;INDEX(ColRef,SMALL(IF(Nom=$E27,ROW(Ref)),4)),"")
&amp;IF(COUNTIF(Nom,$E27)&gt;4," et "&amp;INDEX(ColRef,SMALL(IF(Nom=$E27,ROW(Ref)),5)),"")
&amp;IF(COUNTIF(Nom,$E27)&gt;5," et "&amp;INDEX(ColRef,SMALL(IF(Nom=$E27,ROW(Ref)),6)),"")
&amp;IF(COUNTIF(Nom,$E27)&gt;6," et "&amp;INDEX(ColRef,SMALL(IF(Nom=$E27,ROW(Ref)),7)),"")
&amp;IF(COUNTIF(Nom,$E27)&gt;7," et "&amp;INDEX(ColRef,SMALL(IF(Nom=$E27,ROW(Ref)),8)),"")
&amp;IF(COUNTIF(Nom,$E27)&gt;8," et "&amp;INDEX(ColRef,SMALL(IF(Nom=$E27,ROW(Ref)),9)),"")
&amp;IF(COUNTIF(Nom,$E27)&gt;9," et "&amp;INDEX(ColRef,SMALL(IF(Nom=$E27,ROW(Ref)),10)),"")
&amp;IF(COUNTIF(Nom,$E27)&gt;10," et "&amp;INDEX(ColRef,SMALL(IF(Nom=$E27,ROW(Ref)),11)),"")
&amp;IF(COUNTIF(Nom,$E27)&gt;11," et "&amp;INDEX(ColRef,SMALL(IF(Nom=$E27,ROW(Ref)),12)),"")
&amp;IF(COUNTIF(Nom,$E27)&gt;12," et "&amp;INDEX(ColRef,SMALL(IF(Nom=$E27,ROW(Ref)),13)),"")
&amp;IF(COUNTIF(Nom,$E27)&gt;13," et "&amp;INDEX(ColRef,SMALL(IF(Nom=$E27,ROW(Ref)),14)),"")
&amp;IF(COUNTIF(Nom,$E27)&gt;14," et "&amp;INDEX(ColRef,SMALL(IF(Nom=$E27,ROW(Ref)),15)),"")
&amp;IF(COUNTIF(Nom,$E27)&gt;15," et "&amp;INDEX(ColRef,SMALL(IF(Nom=$E27,ROW(Ref)),16)),"")</f>
        <v/>
      </c>
    </row>
    <row r="28" spans="2:6">
      <c r="B28" s="40" t="e">
        <f>IF(#REF!&lt;&gt;"",#REF!,"")</f>
        <v>#REF!</v>
      </c>
      <c r="C28" s="43" t="e">
        <f>CONCATENATE(#REF!,#REF!)</f>
        <v>#REF!</v>
      </c>
    </row>
    <row r="29" spans="2:6">
      <c r="B29" s="40" t="e">
        <f>IF(#REF!&lt;&gt;"",#REF!,"")</f>
        <v>#REF!</v>
      </c>
      <c r="C29" s="43" t="e">
        <f>CONCATENATE(#REF!,#REF!)</f>
        <v>#REF!</v>
      </c>
    </row>
    <row r="30" spans="2:6">
      <c r="B30" s="40" t="e">
        <f>IF(#REF!&lt;&gt;"",#REF!,"")</f>
        <v>#REF!</v>
      </c>
      <c r="C30" s="43" t="e">
        <f>CONCATENATE(#REF!,#REF!)</f>
        <v>#REF!</v>
      </c>
    </row>
    <row r="31" spans="2:6">
      <c r="B31" s="40" t="e">
        <f>IF(#REF!&lt;&gt;"",#REF!,"")</f>
        <v>#REF!</v>
      </c>
      <c r="C31" s="43" t="e">
        <f>CONCATENATE(#REF!,#REF!)</f>
        <v>#REF!</v>
      </c>
    </row>
    <row r="32" spans="2:6">
      <c r="B32" s="40" t="e">
        <f>IF(#REF!&lt;&gt;"",#REF!,"")</f>
        <v>#REF!</v>
      </c>
      <c r="C32" s="43" t="e">
        <f>CONCATENATE(#REF!,#REF!)</f>
        <v>#REF!</v>
      </c>
    </row>
    <row r="33" spans="2:3">
      <c r="B33" s="40" t="e">
        <f>IF(#REF!&lt;&gt;"",#REF!,"")</f>
        <v>#REF!</v>
      </c>
      <c r="C33" s="43" t="e">
        <f>CONCATENATE(#REF!,#REF!)</f>
        <v>#REF!</v>
      </c>
    </row>
    <row r="34" spans="2:3">
      <c r="B34" s="40" t="e">
        <f>IF(#REF!&lt;&gt;"",#REF!,"")</f>
        <v>#REF!</v>
      </c>
      <c r="C34" s="43" t="e">
        <f>CONCATENATE(#REF!,#REF!)</f>
        <v>#REF!</v>
      </c>
    </row>
    <row r="35" spans="2:3">
      <c r="B35" s="40" t="e">
        <f>IF(#REF!&lt;&gt;"",#REF!,"")</f>
        <v>#REF!</v>
      </c>
      <c r="C35" s="43" t="e">
        <f>CONCATENATE(#REF!,#REF!)</f>
        <v>#REF!</v>
      </c>
    </row>
    <row r="36" spans="2:3">
      <c r="B36" s="40" t="e">
        <f>IF(#REF!&lt;&gt;"",#REF!,"")</f>
        <v>#REF!</v>
      </c>
      <c r="C36" s="43" t="e">
        <f>CONCATENATE(#REF!,#REF!)</f>
        <v>#REF!</v>
      </c>
    </row>
    <row r="37" spans="2:3">
      <c r="B37" s="40" t="e">
        <f>IF(#REF!&lt;&gt;"",#REF!,"")</f>
        <v>#REF!</v>
      </c>
      <c r="C37" s="43" t="e">
        <f>CONCATENATE(#REF!,#REF!)</f>
        <v>#REF!</v>
      </c>
    </row>
    <row r="38" spans="2:3">
      <c r="B38" s="40" t="e">
        <f>IF(#REF!&lt;&gt;"",#REF!,"")</f>
        <v>#REF!</v>
      </c>
      <c r="C38" s="43" t="e">
        <f>CONCATENATE(#REF!,#REF!)</f>
        <v>#REF!</v>
      </c>
    </row>
    <row r="39" spans="2:3">
      <c r="B39" s="40" t="e">
        <f>IF(#REF!&lt;&gt;"",#REF!,"")</f>
        <v>#REF!</v>
      </c>
      <c r="C39" s="43" t="e">
        <f>CONCATENATE(#REF!,#REF!)</f>
        <v>#REF!</v>
      </c>
    </row>
    <row r="40" spans="2:3">
      <c r="B40" s="40" t="e">
        <f>IF(#REF!&lt;&gt;"",#REF!,"")</f>
        <v>#REF!</v>
      </c>
      <c r="C40" s="43" t="e">
        <f>CONCATENATE(#REF!,#REF!)</f>
        <v>#REF!</v>
      </c>
    </row>
    <row r="41" spans="2:3">
      <c r="B41" s="40" t="e">
        <f>IF(#REF!&lt;&gt;"",#REF!,"")</f>
        <v>#REF!</v>
      </c>
      <c r="C41" s="43" t="e">
        <f>CONCATENATE(#REF!,#REF!)</f>
        <v>#REF!</v>
      </c>
    </row>
    <row r="42" spans="2:3">
      <c r="B42" s="40" t="e">
        <f>IF(#REF!&lt;&gt;"",#REF!,"")</f>
        <v>#REF!</v>
      </c>
      <c r="C42" s="43" t="e">
        <f>CONCATENATE(#REF!,#REF!)</f>
        <v>#REF!</v>
      </c>
    </row>
    <row r="43" spans="2:3">
      <c r="B43" s="40" t="e">
        <f>IF(#REF!&lt;&gt;"",#REF!,"")</f>
        <v>#REF!</v>
      </c>
      <c r="C43" s="43" t="e">
        <f>CONCATENATE(#REF!,#REF!)</f>
        <v>#REF!</v>
      </c>
    </row>
    <row r="44" spans="2:3">
      <c r="B44" s="40" t="e">
        <f>IF(#REF!&lt;&gt;"",#REF!,"")</f>
        <v>#REF!</v>
      </c>
      <c r="C44" s="43" t="e">
        <f>CONCATENATE(#REF!,#REF!)</f>
        <v>#REF!</v>
      </c>
    </row>
    <row r="45" spans="2:3">
      <c r="B45" s="40" t="e">
        <f>IF(#REF!&lt;&gt;"",#REF!,"")</f>
        <v>#REF!</v>
      </c>
      <c r="C45" s="43" t="e">
        <f>CONCATENATE(#REF!,#REF!)</f>
        <v>#REF!</v>
      </c>
    </row>
    <row r="46" spans="2:3">
      <c r="B46" s="40" t="e">
        <f>IF(#REF!&lt;&gt;"",#REF!,"")</f>
        <v>#REF!</v>
      </c>
      <c r="C46" s="43" t="e">
        <f>CONCATENATE(#REF!,#REF!)</f>
        <v>#REF!</v>
      </c>
    </row>
    <row r="47" spans="2:3">
      <c r="B47" s="40" t="e">
        <f>IF(#REF!&lt;&gt;"",#REF!,"")</f>
        <v>#REF!</v>
      </c>
      <c r="C47" s="43" t="e">
        <f>CONCATENATE(#REF!,#REF!)</f>
        <v>#REF!</v>
      </c>
    </row>
    <row r="48" spans="2:3">
      <c r="B48" s="40" t="e">
        <f>IF(#REF!&lt;&gt;"",#REF!,"")</f>
        <v>#REF!</v>
      </c>
      <c r="C48" s="43" t="e">
        <f>CONCATENATE(#REF!,#REF!)</f>
        <v>#REF!</v>
      </c>
    </row>
    <row r="49" spans="2:3">
      <c r="B49" s="40" t="e">
        <f>IF(#REF!&lt;&gt;"",#REF!,"")</f>
        <v>#REF!</v>
      </c>
      <c r="C49" s="43" t="e">
        <f>CONCATENATE(#REF!,#REF!)</f>
        <v>#REF!</v>
      </c>
    </row>
    <row r="50" spans="2:3">
      <c r="B50" s="40" t="e">
        <f>IF(#REF!&lt;&gt;"",#REF!,"")</f>
        <v>#REF!</v>
      </c>
      <c r="C50" s="43" t="e">
        <f>CONCATENATE(#REF!,#REF!)</f>
        <v>#REF!</v>
      </c>
    </row>
    <row r="51" spans="2:3">
      <c r="B51" s="40" t="e">
        <f>IF(#REF!&lt;&gt;"",#REF!,"")</f>
        <v>#REF!</v>
      </c>
      <c r="C51" s="43" t="e">
        <f>CONCATENATE(#REF!,#REF!)</f>
        <v>#REF!</v>
      </c>
    </row>
    <row r="52" spans="2:3">
      <c r="B52" s="40" t="e">
        <f>IF(#REF!&lt;&gt;"",#REF!,"")</f>
        <v>#REF!</v>
      </c>
      <c r="C52" s="43" t="e">
        <f>CONCATENATE(#REF!,#REF!)</f>
        <v>#REF!</v>
      </c>
    </row>
    <row r="53" spans="2:3">
      <c r="B53" s="40" t="e">
        <f>IF(#REF!&lt;&gt;"",#REF!,"")</f>
        <v>#REF!</v>
      </c>
      <c r="C53" s="43" t="e">
        <f>CONCATENATE(#REF!,#REF!)</f>
        <v>#REF!</v>
      </c>
    </row>
    <row r="54" spans="2:3">
      <c r="B54" s="40" t="e">
        <f>IF(#REF!&lt;&gt;"",#REF!,"")</f>
        <v>#REF!</v>
      </c>
      <c r="C54" s="43" t="e">
        <f>CONCATENATE(#REF!,#REF!)</f>
        <v>#REF!</v>
      </c>
    </row>
    <row r="55" spans="2:3">
      <c r="B55" s="40" t="e">
        <f>IF(#REF!&lt;&gt;"",#REF!,"")</f>
        <v>#REF!</v>
      </c>
      <c r="C55" s="43" t="e">
        <f>CONCATENATE(#REF!,#REF!)</f>
        <v>#REF!</v>
      </c>
    </row>
    <row r="56" spans="2:3">
      <c r="B56" s="40" t="e">
        <f>IF(#REF!&lt;&gt;"",#REF!,"")</f>
        <v>#REF!</v>
      </c>
      <c r="C56" s="43" t="e">
        <f>CONCATENATE(#REF!,#REF!)</f>
        <v>#REF!</v>
      </c>
    </row>
    <row r="57" spans="2:3">
      <c r="B57" s="40" t="e">
        <f>IF(#REF!&lt;&gt;"",#REF!,"")</f>
        <v>#REF!</v>
      </c>
      <c r="C57" s="43" t="e">
        <f>CONCATENATE(#REF!,#REF!)</f>
        <v>#REF!</v>
      </c>
    </row>
    <row r="58" spans="2:3">
      <c r="B58" s="40" t="e">
        <f>IF(#REF!&lt;&gt;"",#REF!,"")</f>
        <v>#REF!</v>
      </c>
      <c r="C58" s="43" t="e">
        <f>CONCATENATE(#REF!,#REF!)</f>
        <v>#REF!</v>
      </c>
    </row>
    <row r="59" spans="2:3">
      <c r="B59" s="40" t="e">
        <f>IF(#REF!&lt;&gt;"",#REF!,"")</f>
        <v>#REF!</v>
      </c>
      <c r="C59" s="43" t="e">
        <f>CONCATENATE(#REF!,#REF!)</f>
        <v>#REF!</v>
      </c>
    </row>
    <row r="60" spans="2:3">
      <c r="B60" s="40" t="e">
        <f>IF(#REF!&lt;&gt;"",#REF!,"")</f>
        <v>#REF!</v>
      </c>
      <c r="C60" s="43" t="e">
        <f>CONCATENATE(#REF!,#REF!)</f>
        <v>#REF!</v>
      </c>
    </row>
    <row r="61" spans="2:3">
      <c r="B61" s="40" t="e">
        <f>IF(#REF!&lt;&gt;"",#REF!,"")</f>
        <v>#REF!</v>
      </c>
      <c r="C61" s="43" t="e">
        <f>CONCATENATE(#REF!,#REF!)</f>
        <v>#REF!</v>
      </c>
    </row>
    <row r="62" spans="2:3">
      <c r="B62" s="40" t="e">
        <f>IF(#REF!&lt;&gt;"",#REF!,"")</f>
        <v>#REF!</v>
      </c>
      <c r="C62" s="43" t="e">
        <f>CONCATENATE(#REF!,#REF!)</f>
        <v>#REF!</v>
      </c>
    </row>
    <row r="63" spans="2:3">
      <c r="B63" s="40" t="e">
        <f>IF(#REF!&lt;&gt;"",#REF!,"")</f>
        <v>#REF!</v>
      </c>
      <c r="C63" s="43" t="e">
        <f>CONCATENATE(#REF!,#REF!)</f>
        <v>#REF!</v>
      </c>
    </row>
    <row r="64" spans="2:3">
      <c r="B64" s="40" t="e">
        <f>IF(#REF!&lt;&gt;"",#REF!,"")</f>
        <v>#REF!</v>
      </c>
      <c r="C64" s="43" t="e">
        <f>CONCATENATE(#REF!,#REF!)</f>
        <v>#REF!</v>
      </c>
    </row>
    <row r="65" spans="2:3">
      <c r="B65" s="40" t="e">
        <f>IF(#REF!&lt;&gt;"",#REF!,"")</f>
        <v>#REF!</v>
      </c>
      <c r="C65" s="43" t="e">
        <f>CONCATENATE(#REF!,#REF!)</f>
        <v>#REF!</v>
      </c>
    </row>
    <row r="66" spans="2:3">
      <c r="B66" s="40" t="e">
        <f>IF(#REF!&lt;&gt;"",#REF!,"")</f>
        <v>#REF!</v>
      </c>
      <c r="C66" s="43" t="e">
        <f>CONCATENATE(#REF!,#REF!)</f>
        <v>#REF!</v>
      </c>
    </row>
    <row r="67" spans="2:3">
      <c r="B67" s="40" t="e">
        <f>IF(#REF!&lt;&gt;"",#REF!,"")</f>
        <v>#REF!</v>
      </c>
      <c r="C67" s="43" t="e">
        <f>CONCATENATE(#REF!,#REF!)</f>
        <v>#REF!</v>
      </c>
    </row>
    <row r="68" spans="2:3">
      <c r="B68" s="40" t="e">
        <f>IF(#REF!&lt;&gt;"",#REF!,"")</f>
        <v>#REF!</v>
      </c>
      <c r="C68" s="43" t="e">
        <f>CONCATENATE(#REF!,#REF!)</f>
        <v>#REF!</v>
      </c>
    </row>
    <row r="69" spans="2:3">
      <c r="B69" s="40" t="e">
        <f>IF(#REF!&lt;&gt;"",#REF!,"")</f>
        <v>#REF!</v>
      </c>
      <c r="C69" s="43" t="e">
        <f>CONCATENATE(#REF!,#REF!)</f>
        <v>#REF!</v>
      </c>
    </row>
    <row r="70" spans="2:3">
      <c r="B70" s="40" t="e">
        <f>IF(#REF!&lt;&gt;"",#REF!,"")</f>
        <v>#REF!</v>
      </c>
      <c r="C70" s="43" t="e">
        <f>CONCATENATE(#REF!,#REF!)</f>
        <v>#REF!</v>
      </c>
    </row>
    <row r="71" spans="2:3">
      <c r="B71" s="40" t="e">
        <f>IF(#REF!&lt;&gt;"",#REF!,"")</f>
        <v>#REF!</v>
      </c>
      <c r="C71" s="43" t="e">
        <f>CONCATENATE(#REF!,#REF!)</f>
        <v>#REF!</v>
      </c>
    </row>
    <row r="72" spans="2:3">
      <c r="B72" s="40"/>
    </row>
  </sheetData>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sheetPr codeName="Feuil10"/>
  <dimension ref="B1:G72"/>
  <sheetViews>
    <sheetView workbookViewId="0">
      <pane ySplit="2" topLeftCell="A3" activePane="bottomLeft" state="frozen"/>
      <selection activeCell="I10" sqref="I10"/>
      <selection pane="bottomLeft" activeCell="C3" sqref="C3:C51"/>
    </sheetView>
  </sheetViews>
  <sheetFormatPr baseColWidth="10" defaultRowHeight="12.75"/>
  <cols>
    <col min="1" max="1" width="2" style="35" customWidth="1"/>
    <col min="2" max="2" width="10.1640625" style="35" customWidth="1"/>
    <col min="3" max="3" width="7.6640625" style="35" customWidth="1"/>
    <col min="4" max="4" width="2" style="35" customWidth="1"/>
    <col min="5" max="5" width="10.6640625" style="35" customWidth="1"/>
    <col min="6" max="6" width="35.5" style="35" customWidth="1"/>
    <col min="7" max="7" width="2" style="35" customWidth="1"/>
    <col min="8" max="239" width="12" style="35"/>
    <col min="240" max="240" width="2" style="35" customWidth="1"/>
    <col min="241" max="241" width="10.1640625" style="35" customWidth="1"/>
    <col min="242" max="242" width="12" style="35"/>
    <col min="243" max="243" width="2" style="35" customWidth="1"/>
    <col min="244" max="244" width="10.6640625" style="35" customWidth="1"/>
    <col min="245" max="245" width="12" style="35"/>
    <col min="246" max="246" width="2" style="35" customWidth="1"/>
    <col min="247" max="247" width="6" style="35" customWidth="1"/>
    <col min="248" max="250" width="8.5" style="35" customWidth="1"/>
    <col min="251" max="251" width="2" style="35" customWidth="1"/>
    <col min="252" max="252" width="24" style="35" customWidth="1"/>
    <col min="253" max="253" width="2.5" style="35" customWidth="1"/>
    <col min="254" max="254" width="21.1640625" style="35" customWidth="1"/>
    <col min="255" max="495" width="12" style="35"/>
    <col min="496" max="496" width="2" style="35" customWidth="1"/>
    <col min="497" max="497" width="10.1640625" style="35" customWidth="1"/>
    <col min="498" max="498" width="12" style="35"/>
    <col min="499" max="499" width="2" style="35" customWidth="1"/>
    <col min="500" max="500" width="10.6640625" style="35" customWidth="1"/>
    <col min="501" max="501" width="12" style="35"/>
    <col min="502" max="502" width="2" style="35" customWidth="1"/>
    <col min="503" max="503" width="6" style="35" customWidth="1"/>
    <col min="504" max="506" width="8.5" style="35" customWidth="1"/>
    <col min="507" max="507" width="2" style="35" customWidth="1"/>
    <col min="508" max="508" width="24" style="35" customWidth="1"/>
    <col min="509" max="509" width="2.5" style="35" customWidth="1"/>
    <col min="510" max="510" width="21.1640625" style="35" customWidth="1"/>
    <col min="511" max="751" width="12" style="35"/>
    <col min="752" max="752" width="2" style="35" customWidth="1"/>
    <col min="753" max="753" width="10.1640625" style="35" customWidth="1"/>
    <col min="754" max="754" width="12" style="35"/>
    <col min="755" max="755" width="2" style="35" customWidth="1"/>
    <col min="756" max="756" width="10.6640625" style="35" customWidth="1"/>
    <col min="757" max="757" width="12" style="35"/>
    <col min="758" max="758" width="2" style="35" customWidth="1"/>
    <col min="759" max="759" width="6" style="35" customWidth="1"/>
    <col min="760" max="762" width="8.5" style="35" customWidth="1"/>
    <col min="763" max="763" width="2" style="35" customWidth="1"/>
    <col min="764" max="764" width="24" style="35" customWidth="1"/>
    <col min="765" max="765" width="2.5" style="35" customWidth="1"/>
    <col min="766" max="766" width="21.1640625" style="35" customWidth="1"/>
    <col min="767" max="1007" width="12" style="35"/>
    <col min="1008" max="1008" width="2" style="35" customWidth="1"/>
    <col min="1009" max="1009" width="10.1640625" style="35" customWidth="1"/>
    <col min="1010" max="1010" width="12" style="35"/>
    <col min="1011" max="1011" width="2" style="35" customWidth="1"/>
    <col min="1012" max="1012" width="10.6640625" style="35" customWidth="1"/>
    <col min="1013" max="1013" width="12" style="35"/>
    <col min="1014" max="1014" width="2" style="35" customWidth="1"/>
    <col min="1015" max="1015" width="6" style="35" customWidth="1"/>
    <col min="1016" max="1018" width="8.5" style="35" customWidth="1"/>
    <col min="1019" max="1019" width="2" style="35" customWidth="1"/>
    <col min="1020" max="1020" width="24" style="35" customWidth="1"/>
    <col min="1021" max="1021" width="2.5" style="35" customWidth="1"/>
    <col min="1022" max="1022" width="21.1640625" style="35" customWidth="1"/>
    <col min="1023" max="1263" width="12" style="35"/>
    <col min="1264" max="1264" width="2" style="35" customWidth="1"/>
    <col min="1265" max="1265" width="10.1640625" style="35" customWidth="1"/>
    <col min="1266" max="1266" width="12" style="35"/>
    <col min="1267" max="1267" width="2" style="35" customWidth="1"/>
    <col min="1268" max="1268" width="10.6640625" style="35" customWidth="1"/>
    <col min="1269" max="1269" width="12" style="35"/>
    <col min="1270" max="1270" width="2" style="35" customWidth="1"/>
    <col min="1271" max="1271" width="6" style="35" customWidth="1"/>
    <col min="1272" max="1274" width="8.5" style="35" customWidth="1"/>
    <col min="1275" max="1275" width="2" style="35" customWidth="1"/>
    <col min="1276" max="1276" width="24" style="35" customWidth="1"/>
    <col min="1277" max="1277" width="2.5" style="35" customWidth="1"/>
    <col min="1278" max="1278" width="21.1640625" style="35" customWidth="1"/>
    <col min="1279" max="1519" width="12" style="35"/>
    <col min="1520" max="1520" width="2" style="35" customWidth="1"/>
    <col min="1521" max="1521" width="10.1640625" style="35" customWidth="1"/>
    <col min="1522" max="1522" width="12" style="35"/>
    <col min="1523" max="1523" width="2" style="35" customWidth="1"/>
    <col min="1524" max="1524" width="10.6640625" style="35" customWidth="1"/>
    <col min="1525" max="1525" width="12" style="35"/>
    <col min="1526" max="1526" width="2" style="35" customWidth="1"/>
    <col min="1527" max="1527" width="6" style="35" customWidth="1"/>
    <col min="1528" max="1530" width="8.5" style="35" customWidth="1"/>
    <col min="1531" max="1531" width="2" style="35" customWidth="1"/>
    <col min="1532" max="1532" width="24" style="35" customWidth="1"/>
    <col min="1533" max="1533" width="2.5" style="35" customWidth="1"/>
    <col min="1534" max="1534" width="21.1640625" style="35" customWidth="1"/>
    <col min="1535" max="1775" width="12" style="35"/>
    <col min="1776" max="1776" width="2" style="35" customWidth="1"/>
    <col min="1777" max="1777" width="10.1640625" style="35" customWidth="1"/>
    <col min="1778" max="1778" width="12" style="35"/>
    <col min="1779" max="1779" width="2" style="35" customWidth="1"/>
    <col min="1780" max="1780" width="10.6640625" style="35" customWidth="1"/>
    <col min="1781" max="1781" width="12" style="35"/>
    <col min="1782" max="1782" width="2" style="35" customWidth="1"/>
    <col min="1783" max="1783" width="6" style="35" customWidth="1"/>
    <col min="1784" max="1786" width="8.5" style="35" customWidth="1"/>
    <col min="1787" max="1787" width="2" style="35" customWidth="1"/>
    <col min="1788" max="1788" width="24" style="35" customWidth="1"/>
    <col min="1789" max="1789" width="2.5" style="35" customWidth="1"/>
    <col min="1790" max="1790" width="21.1640625" style="35" customWidth="1"/>
    <col min="1791" max="2031" width="12" style="35"/>
    <col min="2032" max="2032" width="2" style="35" customWidth="1"/>
    <col min="2033" max="2033" width="10.1640625" style="35" customWidth="1"/>
    <col min="2034" max="2034" width="12" style="35"/>
    <col min="2035" max="2035" width="2" style="35" customWidth="1"/>
    <col min="2036" max="2036" width="10.6640625" style="35" customWidth="1"/>
    <col min="2037" max="2037" width="12" style="35"/>
    <col min="2038" max="2038" width="2" style="35" customWidth="1"/>
    <col min="2039" max="2039" width="6" style="35" customWidth="1"/>
    <col min="2040" max="2042" width="8.5" style="35" customWidth="1"/>
    <col min="2043" max="2043" width="2" style="35" customWidth="1"/>
    <col min="2044" max="2044" width="24" style="35" customWidth="1"/>
    <col min="2045" max="2045" width="2.5" style="35" customWidth="1"/>
    <col min="2046" max="2046" width="21.1640625" style="35" customWidth="1"/>
    <col min="2047" max="2287" width="12" style="35"/>
    <col min="2288" max="2288" width="2" style="35" customWidth="1"/>
    <col min="2289" max="2289" width="10.1640625" style="35" customWidth="1"/>
    <col min="2290" max="2290" width="12" style="35"/>
    <col min="2291" max="2291" width="2" style="35" customWidth="1"/>
    <col min="2292" max="2292" width="10.6640625" style="35" customWidth="1"/>
    <col min="2293" max="2293" width="12" style="35"/>
    <col min="2294" max="2294" width="2" style="35" customWidth="1"/>
    <col min="2295" max="2295" width="6" style="35" customWidth="1"/>
    <col min="2296" max="2298" width="8.5" style="35" customWidth="1"/>
    <col min="2299" max="2299" width="2" style="35" customWidth="1"/>
    <col min="2300" max="2300" width="24" style="35" customWidth="1"/>
    <col min="2301" max="2301" width="2.5" style="35" customWidth="1"/>
    <col min="2302" max="2302" width="21.1640625" style="35" customWidth="1"/>
    <col min="2303" max="2543" width="12" style="35"/>
    <col min="2544" max="2544" width="2" style="35" customWidth="1"/>
    <col min="2545" max="2545" width="10.1640625" style="35" customWidth="1"/>
    <col min="2546" max="2546" width="12" style="35"/>
    <col min="2547" max="2547" width="2" style="35" customWidth="1"/>
    <col min="2548" max="2548" width="10.6640625" style="35" customWidth="1"/>
    <col min="2549" max="2549" width="12" style="35"/>
    <col min="2550" max="2550" width="2" style="35" customWidth="1"/>
    <col min="2551" max="2551" width="6" style="35" customWidth="1"/>
    <col min="2552" max="2554" width="8.5" style="35" customWidth="1"/>
    <col min="2555" max="2555" width="2" style="35" customWidth="1"/>
    <col min="2556" max="2556" width="24" style="35" customWidth="1"/>
    <col min="2557" max="2557" width="2.5" style="35" customWidth="1"/>
    <col min="2558" max="2558" width="21.1640625" style="35" customWidth="1"/>
    <col min="2559" max="2799" width="12" style="35"/>
    <col min="2800" max="2800" width="2" style="35" customWidth="1"/>
    <col min="2801" max="2801" width="10.1640625" style="35" customWidth="1"/>
    <col min="2802" max="2802" width="12" style="35"/>
    <col min="2803" max="2803" width="2" style="35" customWidth="1"/>
    <col min="2804" max="2804" width="10.6640625" style="35" customWidth="1"/>
    <col min="2805" max="2805" width="12" style="35"/>
    <col min="2806" max="2806" width="2" style="35" customWidth="1"/>
    <col min="2807" max="2807" width="6" style="35" customWidth="1"/>
    <col min="2808" max="2810" width="8.5" style="35" customWidth="1"/>
    <col min="2811" max="2811" width="2" style="35" customWidth="1"/>
    <col min="2812" max="2812" width="24" style="35" customWidth="1"/>
    <col min="2813" max="2813" width="2.5" style="35" customWidth="1"/>
    <col min="2814" max="2814" width="21.1640625" style="35" customWidth="1"/>
    <col min="2815" max="3055" width="12" style="35"/>
    <col min="3056" max="3056" width="2" style="35" customWidth="1"/>
    <col min="3057" max="3057" width="10.1640625" style="35" customWidth="1"/>
    <col min="3058" max="3058" width="12" style="35"/>
    <col min="3059" max="3059" width="2" style="35" customWidth="1"/>
    <col min="3060" max="3060" width="10.6640625" style="35" customWidth="1"/>
    <col min="3061" max="3061" width="12" style="35"/>
    <col min="3062" max="3062" width="2" style="35" customWidth="1"/>
    <col min="3063" max="3063" width="6" style="35" customWidth="1"/>
    <col min="3064" max="3066" width="8.5" style="35" customWidth="1"/>
    <col min="3067" max="3067" width="2" style="35" customWidth="1"/>
    <col min="3068" max="3068" width="24" style="35" customWidth="1"/>
    <col min="3069" max="3069" width="2.5" style="35" customWidth="1"/>
    <col min="3070" max="3070" width="21.1640625" style="35" customWidth="1"/>
    <col min="3071" max="3311" width="12" style="35"/>
    <col min="3312" max="3312" width="2" style="35" customWidth="1"/>
    <col min="3313" max="3313" width="10.1640625" style="35" customWidth="1"/>
    <col min="3314" max="3314" width="12" style="35"/>
    <col min="3315" max="3315" width="2" style="35" customWidth="1"/>
    <col min="3316" max="3316" width="10.6640625" style="35" customWidth="1"/>
    <col min="3317" max="3317" width="12" style="35"/>
    <col min="3318" max="3318" width="2" style="35" customWidth="1"/>
    <col min="3319" max="3319" width="6" style="35" customWidth="1"/>
    <col min="3320" max="3322" width="8.5" style="35" customWidth="1"/>
    <col min="3323" max="3323" width="2" style="35" customWidth="1"/>
    <col min="3324" max="3324" width="24" style="35" customWidth="1"/>
    <col min="3325" max="3325" width="2.5" style="35" customWidth="1"/>
    <col min="3326" max="3326" width="21.1640625" style="35" customWidth="1"/>
    <col min="3327" max="3567" width="12" style="35"/>
    <col min="3568" max="3568" width="2" style="35" customWidth="1"/>
    <col min="3569" max="3569" width="10.1640625" style="35" customWidth="1"/>
    <col min="3570" max="3570" width="12" style="35"/>
    <col min="3571" max="3571" width="2" style="35" customWidth="1"/>
    <col min="3572" max="3572" width="10.6640625" style="35" customWidth="1"/>
    <col min="3573" max="3573" width="12" style="35"/>
    <col min="3574" max="3574" width="2" style="35" customWidth="1"/>
    <col min="3575" max="3575" width="6" style="35" customWidth="1"/>
    <col min="3576" max="3578" width="8.5" style="35" customWidth="1"/>
    <col min="3579" max="3579" width="2" style="35" customWidth="1"/>
    <col min="3580" max="3580" width="24" style="35" customWidth="1"/>
    <col min="3581" max="3581" width="2.5" style="35" customWidth="1"/>
    <col min="3582" max="3582" width="21.1640625" style="35" customWidth="1"/>
    <col min="3583" max="3823" width="12" style="35"/>
    <col min="3824" max="3824" width="2" style="35" customWidth="1"/>
    <col min="3825" max="3825" width="10.1640625" style="35" customWidth="1"/>
    <col min="3826" max="3826" width="12" style="35"/>
    <col min="3827" max="3827" width="2" style="35" customWidth="1"/>
    <col min="3828" max="3828" width="10.6640625" style="35" customWidth="1"/>
    <col min="3829" max="3829" width="12" style="35"/>
    <col min="3830" max="3830" width="2" style="35" customWidth="1"/>
    <col min="3831" max="3831" width="6" style="35" customWidth="1"/>
    <col min="3832" max="3834" width="8.5" style="35" customWidth="1"/>
    <col min="3835" max="3835" width="2" style="35" customWidth="1"/>
    <col min="3836" max="3836" width="24" style="35" customWidth="1"/>
    <col min="3837" max="3837" width="2.5" style="35" customWidth="1"/>
    <col min="3838" max="3838" width="21.1640625" style="35" customWidth="1"/>
    <col min="3839" max="4079" width="12" style="35"/>
    <col min="4080" max="4080" width="2" style="35" customWidth="1"/>
    <col min="4081" max="4081" width="10.1640625" style="35" customWidth="1"/>
    <col min="4082" max="4082" width="12" style="35"/>
    <col min="4083" max="4083" width="2" style="35" customWidth="1"/>
    <col min="4084" max="4084" width="10.6640625" style="35" customWidth="1"/>
    <col min="4085" max="4085" width="12" style="35"/>
    <col min="4086" max="4086" width="2" style="35" customWidth="1"/>
    <col min="4087" max="4087" width="6" style="35" customWidth="1"/>
    <col min="4088" max="4090" width="8.5" style="35" customWidth="1"/>
    <col min="4091" max="4091" width="2" style="35" customWidth="1"/>
    <col min="4092" max="4092" width="24" style="35" customWidth="1"/>
    <col min="4093" max="4093" width="2.5" style="35" customWidth="1"/>
    <col min="4094" max="4094" width="21.1640625" style="35" customWidth="1"/>
    <col min="4095" max="4335" width="12" style="35"/>
    <col min="4336" max="4336" width="2" style="35" customWidth="1"/>
    <col min="4337" max="4337" width="10.1640625" style="35" customWidth="1"/>
    <col min="4338" max="4338" width="12" style="35"/>
    <col min="4339" max="4339" width="2" style="35" customWidth="1"/>
    <col min="4340" max="4340" width="10.6640625" style="35" customWidth="1"/>
    <col min="4341" max="4341" width="12" style="35"/>
    <col min="4342" max="4342" width="2" style="35" customWidth="1"/>
    <col min="4343" max="4343" width="6" style="35" customWidth="1"/>
    <col min="4344" max="4346" width="8.5" style="35" customWidth="1"/>
    <col min="4347" max="4347" width="2" style="35" customWidth="1"/>
    <col min="4348" max="4348" width="24" style="35" customWidth="1"/>
    <col min="4349" max="4349" width="2.5" style="35" customWidth="1"/>
    <col min="4350" max="4350" width="21.1640625" style="35" customWidth="1"/>
    <col min="4351" max="4591" width="12" style="35"/>
    <col min="4592" max="4592" width="2" style="35" customWidth="1"/>
    <col min="4593" max="4593" width="10.1640625" style="35" customWidth="1"/>
    <col min="4594" max="4594" width="12" style="35"/>
    <col min="4595" max="4595" width="2" style="35" customWidth="1"/>
    <col min="4596" max="4596" width="10.6640625" style="35" customWidth="1"/>
    <col min="4597" max="4597" width="12" style="35"/>
    <col min="4598" max="4598" width="2" style="35" customWidth="1"/>
    <col min="4599" max="4599" width="6" style="35" customWidth="1"/>
    <col min="4600" max="4602" width="8.5" style="35" customWidth="1"/>
    <col min="4603" max="4603" width="2" style="35" customWidth="1"/>
    <col min="4604" max="4604" width="24" style="35" customWidth="1"/>
    <col min="4605" max="4605" width="2.5" style="35" customWidth="1"/>
    <col min="4606" max="4606" width="21.1640625" style="35" customWidth="1"/>
    <col min="4607" max="4847" width="12" style="35"/>
    <col min="4848" max="4848" width="2" style="35" customWidth="1"/>
    <col min="4849" max="4849" width="10.1640625" style="35" customWidth="1"/>
    <col min="4850" max="4850" width="12" style="35"/>
    <col min="4851" max="4851" width="2" style="35" customWidth="1"/>
    <col min="4852" max="4852" width="10.6640625" style="35" customWidth="1"/>
    <col min="4853" max="4853" width="12" style="35"/>
    <col min="4854" max="4854" width="2" style="35" customWidth="1"/>
    <col min="4855" max="4855" width="6" style="35" customWidth="1"/>
    <col min="4856" max="4858" width="8.5" style="35" customWidth="1"/>
    <col min="4859" max="4859" width="2" style="35" customWidth="1"/>
    <col min="4860" max="4860" width="24" style="35" customWidth="1"/>
    <col min="4861" max="4861" width="2.5" style="35" customWidth="1"/>
    <col min="4862" max="4862" width="21.1640625" style="35" customWidth="1"/>
    <col min="4863" max="5103" width="12" style="35"/>
    <col min="5104" max="5104" width="2" style="35" customWidth="1"/>
    <col min="5105" max="5105" width="10.1640625" style="35" customWidth="1"/>
    <col min="5106" max="5106" width="12" style="35"/>
    <col min="5107" max="5107" width="2" style="35" customWidth="1"/>
    <col min="5108" max="5108" width="10.6640625" style="35" customWidth="1"/>
    <col min="5109" max="5109" width="12" style="35"/>
    <col min="5110" max="5110" width="2" style="35" customWidth="1"/>
    <col min="5111" max="5111" width="6" style="35" customWidth="1"/>
    <col min="5112" max="5114" width="8.5" style="35" customWidth="1"/>
    <col min="5115" max="5115" width="2" style="35" customWidth="1"/>
    <col min="5116" max="5116" width="24" style="35" customWidth="1"/>
    <col min="5117" max="5117" width="2.5" style="35" customWidth="1"/>
    <col min="5118" max="5118" width="21.1640625" style="35" customWidth="1"/>
    <col min="5119" max="5359" width="12" style="35"/>
    <col min="5360" max="5360" width="2" style="35" customWidth="1"/>
    <col min="5361" max="5361" width="10.1640625" style="35" customWidth="1"/>
    <col min="5362" max="5362" width="12" style="35"/>
    <col min="5363" max="5363" width="2" style="35" customWidth="1"/>
    <col min="5364" max="5364" width="10.6640625" style="35" customWidth="1"/>
    <col min="5365" max="5365" width="12" style="35"/>
    <col min="5366" max="5366" width="2" style="35" customWidth="1"/>
    <col min="5367" max="5367" width="6" style="35" customWidth="1"/>
    <col min="5368" max="5370" width="8.5" style="35" customWidth="1"/>
    <col min="5371" max="5371" width="2" style="35" customWidth="1"/>
    <col min="5372" max="5372" width="24" style="35" customWidth="1"/>
    <col min="5373" max="5373" width="2.5" style="35" customWidth="1"/>
    <col min="5374" max="5374" width="21.1640625" style="35" customWidth="1"/>
    <col min="5375" max="5615" width="12" style="35"/>
    <col min="5616" max="5616" width="2" style="35" customWidth="1"/>
    <col min="5617" max="5617" width="10.1640625" style="35" customWidth="1"/>
    <col min="5618" max="5618" width="12" style="35"/>
    <col min="5619" max="5619" width="2" style="35" customWidth="1"/>
    <col min="5620" max="5620" width="10.6640625" style="35" customWidth="1"/>
    <col min="5621" max="5621" width="12" style="35"/>
    <col min="5622" max="5622" width="2" style="35" customWidth="1"/>
    <col min="5623" max="5623" width="6" style="35" customWidth="1"/>
    <col min="5624" max="5626" width="8.5" style="35" customWidth="1"/>
    <col min="5627" max="5627" width="2" style="35" customWidth="1"/>
    <col min="5628" max="5628" width="24" style="35" customWidth="1"/>
    <col min="5629" max="5629" width="2.5" style="35" customWidth="1"/>
    <col min="5630" max="5630" width="21.1640625" style="35" customWidth="1"/>
    <col min="5631" max="5871" width="12" style="35"/>
    <col min="5872" max="5872" width="2" style="35" customWidth="1"/>
    <col min="5873" max="5873" width="10.1640625" style="35" customWidth="1"/>
    <col min="5874" max="5874" width="12" style="35"/>
    <col min="5875" max="5875" width="2" style="35" customWidth="1"/>
    <col min="5876" max="5876" width="10.6640625" style="35" customWidth="1"/>
    <col min="5877" max="5877" width="12" style="35"/>
    <col min="5878" max="5878" width="2" style="35" customWidth="1"/>
    <col min="5879" max="5879" width="6" style="35" customWidth="1"/>
    <col min="5880" max="5882" width="8.5" style="35" customWidth="1"/>
    <col min="5883" max="5883" width="2" style="35" customWidth="1"/>
    <col min="5884" max="5884" width="24" style="35" customWidth="1"/>
    <col min="5885" max="5885" width="2.5" style="35" customWidth="1"/>
    <col min="5886" max="5886" width="21.1640625" style="35" customWidth="1"/>
    <col min="5887" max="6127" width="12" style="35"/>
    <col min="6128" max="6128" width="2" style="35" customWidth="1"/>
    <col min="6129" max="6129" width="10.1640625" style="35" customWidth="1"/>
    <col min="6130" max="6130" width="12" style="35"/>
    <col min="6131" max="6131" width="2" style="35" customWidth="1"/>
    <col min="6132" max="6132" width="10.6640625" style="35" customWidth="1"/>
    <col min="6133" max="6133" width="12" style="35"/>
    <col min="6134" max="6134" width="2" style="35" customWidth="1"/>
    <col min="6135" max="6135" width="6" style="35" customWidth="1"/>
    <col min="6136" max="6138" width="8.5" style="35" customWidth="1"/>
    <col min="6139" max="6139" width="2" style="35" customWidth="1"/>
    <col min="6140" max="6140" width="24" style="35" customWidth="1"/>
    <col min="6141" max="6141" width="2.5" style="35" customWidth="1"/>
    <col min="6142" max="6142" width="21.1640625" style="35" customWidth="1"/>
    <col min="6143" max="6383" width="12" style="35"/>
    <col min="6384" max="6384" width="2" style="35" customWidth="1"/>
    <col min="6385" max="6385" width="10.1640625" style="35" customWidth="1"/>
    <col min="6386" max="6386" width="12" style="35"/>
    <col min="6387" max="6387" width="2" style="35" customWidth="1"/>
    <col min="6388" max="6388" width="10.6640625" style="35" customWidth="1"/>
    <col min="6389" max="6389" width="12" style="35"/>
    <col min="6390" max="6390" width="2" style="35" customWidth="1"/>
    <col min="6391" max="6391" width="6" style="35" customWidth="1"/>
    <col min="6392" max="6394" width="8.5" style="35" customWidth="1"/>
    <col min="6395" max="6395" width="2" style="35" customWidth="1"/>
    <col min="6396" max="6396" width="24" style="35" customWidth="1"/>
    <col min="6397" max="6397" width="2.5" style="35" customWidth="1"/>
    <col min="6398" max="6398" width="21.1640625" style="35" customWidth="1"/>
    <col min="6399" max="6639" width="12" style="35"/>
    <col min="6640" max="6640" width="2" style="35" customWidth="1"/>
    <col min="6641" max="6641" width="10.1640625" style="35" customWidth="1"/>
    <col min="6642" max="6642" width="12" style="35"/>
    <col min="6643" max="6643" width="2" style="35" customWidth="1"/>
    <col min="6644" max="6644" width="10.6640625" style="35" customWidth="1"/>
    <col min="6645" max="6645" width="12" style="35"/>
    <col min="6646" max="6646" width="2" style="35" customWidth="1"/>
    <col min="6647" max="6647" width="6" style="35" customWidth="1"/>
    <col min="6648" max="6650" width="8.5" style="35" customWidth="1"/>
    <col min="6651" max="6651" width="2" style="35" customWidth="1"/>
    <col min="6652" max="6652" width="24" style="35" customWidth="1"/>
    <col min="6653" max="6653" width="2.5" style="35" customWidth="1"/>
    <col min="6654" max="6654" width="21.1640625" style="35" customWidth="1"/>
    <col min="6655" max="6895" width="12" style="35"/>
    <col min="6896" max="6896" width="2" style="35" customWidth="1"/>
    <col min="6897" max="6897" width="10.1640625" style="35" customWidth="1"/>
    <col min="6898" max="6898" width="12" style="35"/>
    <col min="6899" max="6899" width="2" style="35" customWidth="1"/>
    <col min="6900" max="6900" width="10.6640625" style="35" customWidth="1"/>
    <col min="6901" max="6901" width="12" style="35"/>
    <col min="6902" max="6902" width="2" style="35" customWidth="1"/>
    <col min="6903" max="6903" width="6" style="35" customWidth="1"/>
    <col min="6904" max="6906" width="8.5" style="35" customWidth="1"/>
    <col min="6907" max="6907" width="2" style="35" customWidth="1"/>
    <col min="6908" max="6908" width="24" style="35" customWidth="1"/>
    <col min="6909" max="6909" width="2.5" style="35" customWidth="1"/>
    <col min="6910" max="6910" width="21.1640625" style="35" customWidth="1"/>
    <col min="6911" max="7151" width="12" style="35"/>
    <col min="7152" max="7152" width="2" style="35" customWidth="1"/>
    <col min="7153" max="7153" width="10.1640625" style="35" customWidth="1"/>
    <col min="7154" max="7154" width="12" style="35"/>
    <col min="7155" max="7155" width="2" style="35" customWidth="1"/>
    <col min="7156" max="7156" width="10.6640625" style="35" customWidth="1"/>
    <col min="7157" max="7157" width="12" style="35"/>
    <col min="7158" max="7158" width="2" style="35" customWidth="1"/>
    <col min="7159" max="7159" width="6" style="35" customWidth="1"/>
    <col min="7160" max="7162" width="8.5" style="35" customWidth="1"/>
    <col min="7163" max="7163" width="2" style="35" customWidth="1"/>
    <col min="7164" max="7164" width="24" style="35" customWidth="1"/>
    <col min="7165" max="7165" width="2.5" style="35" customWidth="1"/>
    <col min="7166" max="7166" width="21.1640625" style="35" customWidth="1"/>
    <col min="7167" max="7407" width="12" style="35"/>
    <col min="7408" max="7408" width="2" style="35" customWidth="1"/>
    <col min="7409" max="7409" width="10.1640625" style="35" customWidth="1"/>
    <col min="7410" max="7410" width="12" style="35"/>
    <col min="7411" max="7411" width="2" style="35" customWidth="1"/>
    <col min="7412" max="7412" width="10.6640625" style="35" customWidth="1"/>
    <col min="7413" max="7413" width="12" style="35"/>
    <col min="7414" max="7414" width="2" style="35" customWidth="1"/>
    <col min="7415" max="7415" width="6" style="35" customWidth="1"/>
    <col min="7416" max="7418" width="8.5" style="35" customWidth="1"/>
    <col min="7419" max="7419" width="2" style="35" customWidth="1"/>
    <col min="7420" max="7420" width="24" style="35" customWidth="1"/>
    <col min="7421" max="7421" width="2.5" style="35" customWidth="1"/>
    <col min="7422" max="7422" width="21.1640625" style="35" customWidth="1"/>
    <col min="7423" max="7663" width="12" style="35"/>
    <col min="7664" max="7664" width="2" style="35" customWidth="1"/>
    <col min="7665" max="7665" width="10.1640625" style="35" customWidth="1"/>
    <col min="7666" max="7666" width="12" style="35"/>
    <col min="7667" max="7667" width="2" style="35" customWidth="1"/>
    <col min="7668" max="7668" width="10.6640625" style="35" customWidth="1"/>
    <col min="7669" max="7669" width="12" style="35"/>
    <col min="7670" max="7670" width="2" style="35" customWidth="1"/>
    <col min="7671" max="7671" width="6" style="35" customWidth="1"/>
    <col min="7672" max="7674" width="8.5" style="35" customWidth="1"/>
    <col min="7675" max="7675" width="2" style="35" customWidth="1"/>
    <col min="7676" max="7676" width="24" style="35" customWidth="1"/>
    <col min="7677" max="7677" width="2.5" style="35" customWidth="1"/>
    <col min="7678" max="7678" width="21.1640625" style="35" customWidth="1"/>
    <col min="7679" max="7919" width="12" style="35"/>
    <col min="7920" max="7920" width="2" style="35" customWidth="1"/>
    <col min="7921" max="7921" width="10.1640625" style="35" customWidth="1"/>
    <col min="7922" max="7922" width="12" style="35"/>
    <col min="7923" max="7923" width="2" style="35" customWidth="1"/>
    <col min="7924" max="7924" width="10.6640625" style="35" customWidth="1"/>
    <col min="7925" max="7925" width="12" style="35"/>
    <col min="7926" max="7926" width="2" style="35" customWidth="1"/>
    <col min="7927" max="7927" width="6" style="35" customWidth="1"/>
    <col min="7928" max="7930" width="8.5" style="35" customWidth="1"/>
    <col min="7931" max="7931" width="2" style="35" customWidth="1"/>
    <col min="7932" max="7932" width="24" style="35" customWidth="1"/>
    <col min="7933" max="7933" width="2.5" style="35" customWidth="1"/>
    <col min="7934" max="7934" width="21.1640625" style="35" customWidth="1"/>
    <col min="7935" max="8175" width="12" style="35"/>
    <col min="8176" max="8176" width="2" style="35" customWidth="1"/>
    <col min="8177" max="8177" width="10.1640625" style="35" customWidth="1"/>
    <col min="8178" max="8178" width="12" style="35"/>
    <col min="8179" max="8179" width="2" style="35" customWidth="1"/>
    <col min="8180" max="8180" width="10.6640625" style="35" customWidth="1"/>
    <col min="8181" max="8181" width="12" style="35"/>
    <col min="8182" max="8182" width="2" style="35" customWidth="1"/>
    <col min="8183" max="8183" width="6" style="35" customWidth="1"/>
    <col min="8184" max="8186" width="8.5" style="35" customWidth="1"/>
    <col min="8187" max="8187" width="2" style="35" customWidth="1"/>
    <col min="8188" max="8188" width="24" style="35" customWidth="1"/>
    <col min="8189" max="8189" width="2.5" style="35" customWidth="1"/>
    <col min="8190" max="8190" width="21.1640625" style="35" customWidth="1"/>
    <col min="8191" max="8431" width="12" style="35"/>
    <col min="8432" max="8432" width="2" style="35" customWidth="1"/>
    <col min="8433" max="8433" width="10.1640625" style="35" customWidth="1"/>
    <col min="8434" max="8434" width="12" style="35"/>
    <col min="8435" max="8435" width="2" style="35" customWidth="1"/>
    <col min="8436" max="8436" width="10.6640625" style="35" customWidth="1"/>
    <col min="8437" max="8437" width="12" style="35"/>
    <col min="8438" max="8438" width="2" style="35" customWidth="1"/>
    <col min="8439" max="8439" width="6" style="35" customWidth="1"/>
    <col min="8440" max="8442" width="8.5" style="35" customWidth="1"/>
    <col min="8443" max="8443" width="2" style="35" customWidth="1"/>
    <col min="8444" max="8444" width="24" style="35" customWidth="1"/>
    <col min="8445" max="8445" width="2.5" style="35" customWidth="1"/>
    <col min="8446" max="8446" width="21.1640625" style="35" customWidth="1"/>
    <col min="8447" max="8687" width="12" style="35"/>
    <col min="8688" max="8688" width="2" style="35" customWidth="1"/>
    <col min="8689" max="8689" width="10.1640625" style="35" customWidth="1"/>
    <col min="8690" max="8690" width="12" style="35"/>
    <col min="8691" max="8691" width="2" style="35" customWidth="1"/>
    <col min="8692" max="8692" width="10.6640625" style="35" customWidth="1"/>
    <col min="8693" max="8693" width="12" style="35"/>
    <col min="8694" max="8694" width="2" style="35" customWidth="1"/>
    <col min="8695" max="8695" width="6" style="35" customWidth="1"/>
    <col min="8696" max="8698" width="8.5" style="35" customWidth="1"/>
    <col min="8699" max="8699" width="2" style="35" customWidth="1"/>
    <col min="8700" max="8700" width="24" style="35" customWidth="1"/>
    <col min="8701" max="8701" width="2.5" style="35" customWidth="1"/>
    <col min="8702" max="8702" width="21.1640625" style="35" customWidth="1"/>
    <col min="8703" max="8943" width="12" style="35"/>
    <col min="8944" max="8944" width="2" style="35" customWidth="1"/>
    <col min="8945" max="8945" width="10.1640625" style="35" customWidth="1"/>
    <col min="8946" max="8946" width="12" style="35"/>
    <col min="8947" max="8947" width="2" style="35" customWidth="1"/>
    <col min="8948" max="8948" width="10.6640625" style="35" customWidth="1"/>
    <col min="8949" max="8949" width="12" style="35"/>
    <col min="8950" max="8950" width="2" style="35" customWidth="1"/>
    <col min="8951" max="8951" width="6" style="35" customWidth="1"/>
    <col min="8952" max="8954" width="8.5" style="35" customWidth="1"/>
    <col min="8955" max="8955" width="2" style="35" customWidth="1"/>
    <col min="8956" max="8956" width="24" style="35" customWidth="1"/>
    <col min="8957" max="8957" width="2.5" style="35" customWidth="1"/>
    <col min="8958" max="8958" width="21.1640625" style="35" customWidth="1"/>
    <col min="8959" max="9199" width="12" style="35"/>
    <col min="9200" max="9200" width="2" style="35" customWidth="1"/>
    <col min="9201" max="9201" width="10.1640625" style="35" customWidth="1"/>
    <col min="9202" max="9202" width="12" style="35"/>
    <col min="9203" max="9203" width="2" style="35" customWidth="1"/>
    <col min="9204" max="9204" width="10.6640625" style="35" customWidth="1"/>
    <col min="9205" max="9205" width="12" style="35"/>
    <col min="9206" max="9206" width="2" style="35" customWidth="1"/>
    <col min="9207" max="9207" width="6" style="35" customWidth="1"/>
    <col min="9208" max="9210" width="8.5" style="35" customWidth="1"/>
    <col min="9211" max="9211" width="2" style="35" customWidth="1"/>
    <col min="9212" max="9212" width="24" style="35" customWidth="1"/>
    <col min="9213" max="9213" width="2.5" style="35" customWidth="1"/>
    <col min="9214" max="9214" width="21.1640625" style="35" customWidth="1"/>
    <col min="9215" max="9455" width="12" style="35"/>
    <col min="9456" max="9456" width="2" style="35" customWidth="1"/>
    <col min="9457" max="9457" width="10.1640625" style="35" customWidth="1"/>
    <col min="9458" max="9458" width="12" style="35"/>
    <col min="9459" max="9459" width="2" style="35" customWidth="1"/>
    <col min="9460" max="9460" width="10.6640625" style="35" customWidth="1"/>
    <col min="9461" max="9461" width="12" style="35"/>
    <col min="9462" max="9462" width="2" style="35" customWidth="1"/>
    <col min="9463" max="9463" width="6" style="35" customWidth="1"/>
    <col min="9464" max="9466" width="8.5" style="35" customWidth="1"/>
    <col min="9467" max="9467" width="2" style="35" customWidth="1"/>
    <col min="9468" max="9468" width="24" style="35" customWidth="1"/>
    <col min="9469" max="9469" width="2.5" style="35" customWidth="1"/>
    <col min="9470" max="9470" width="21.1640625" style="35" customWidth="1"/>
    <col min="9471" max="9711" width="12" style="35"/>
    <col min="9712" max="9712" width="2" style="35" customWidth="1"/>
    <col min="9713" max="9713" width="10.1640625" style="35" customWidth="1"/>
    <col min="9714" max="9714" width="12" style="35"/>
    <col min="9715" max="9715" width="2" style="35" customWidth="1"/>
    <col min="9716" max="9716" width="10.6640625" style="35" customWidth="1"/>
    <col min="9717" max="9717" width="12" style="35"/>
    <col min="9718" max="9718" width="2" style="35" customWidth="1"/>
    <col min="9719" max="9719" width="6" style="35" customWidth="1"/>
    <col min="9720" max="9722" width="8.5" style="35" customWidth="1"/>
    <col min="9723" max="9723" width="2" style="35" customWidth="1"/>
    <col min="9724" max="9724" width="24" style="35" customWidth="1"/>
    <col min="9725" max="9725" width="2.5" style="35" customWidth="1"/>
    <col min="9726" max="9726" width="21.1640625" style="35" customWidth="1"/>
    <col min="9727" max="9967" width="12" style="35"/>
    <col min="9968" max="9968" width="2" style="35" customWidth="1"/>
    <col min="9969" max="9969" width="10.1640625" style="35" customWidth="1"/>
    <col min="9970" max="9970" width="12" style="35"/>
    <col min="9971" max="9971" width="2" style="35" customWidth="1"/>
    <col min="9972" max="9972" width="10.6640625" style="35" customWidth="1"/>
    <col min="9973" max="9973" width="12" style="35"/>
    <col min="9974" max="9974" width="2" style="35" customWidth="1"/>
    <col min="9975" max="9975" width="6" style="35" customWidth="1"/>
    <col min="9976" max="9978" width="8.5" style="35" customWidth="1"/>
    <col min="9979" max="9979" width="2" style="35" customWidth="1"/>
    <col min="9980" max="9980" width="24" style="35" customWidth="1"/>
    <col min="9981" max="9981" width="2.5" style="35" customWidth="1"/>
    <col min="9982" max="9982" width="21.1640625" style="35" customWidth="1"/>
    <col min="9983" max="10223" width="12" style="35"/>
    <col min="10224" max="10224" width="2" style="35" customWidth="1"/>
    <col min="10225" max="10225" width="10.1640625" style="35" customWidth="1"/>
    <col min="10226" max="10226" width="12" style="35"/>
    <col min="10227" max="10227" width="2" style="35" customWidth="1"/>
    <col min="10228" max="10228" width="10.6640625" style="35" customWidth="1"/>
    <col min="10229" max="10229" width="12" style="35"/>
    <col min="10230" max="10230" width="2" style="35" customWidth="1"/>
    <col min="10231" max="10231" width="6" style="35" customWidth="1"/>
    <col min="10232" max="10234" width="8.5" style="35" customWidth="1"/>
    <col min="10235" max="10235" width="2" style="35" customWidth="1"/>
    <col min="10236" max="10236" width="24" style="35" customWidth="1"/>
    <col min="10237" max="10237" width="2.5" style="35" customWidth="1"/>
    <col min="10238" max="10238" width="21.1640625" style="35" customWidth="1"/>
    <col min="10239" max="10479" width="12" style="35"/>
    <col min="10480" max="10480" width="2" style="35" customWidth="1"/>
    <col min="10481" max="10481" width="10.1640625" style="35" customWidth="1"/>
    <col min="10482" max="10482" width="12" style="35"/>
    <col min="10483" max="10483" width="2" style="35" customWidth="1"/>
    <col min="10484" max="10484" width="10.6640625" style="35" customWidth="1"/>
    <col min="10485" max="10485" width="12" style="35"/>
    <col min="10486" max="10486" width="2" style="35" customWidth="1"/>
    <col min="10487" max="10487" width="6" style="35" customWidth="1"/>
    <col min="10488" max="10490" width="8.5" style="35" customWidth="1"/>
    <col min="10491" max="10491" width="2" style="35" customWidth="1"/>
    <col min="10492" max="10492" width="24" style="35" customWidth="1"/>
    <col min="10493" max="10493" width="2.5" style="35" customWidth="1"/>
    <col min="10494" max="10494" width="21.1640625" style="35" customWidth="1"/>
    <col min="10495" max="10735" width="12" style="35"/>
    <col min="10736" max="10736" width="2" style="35" customWidth="1"/>
    <col min="10737" max="10737" width="10.1640625" style="35" customWidth="1"/>
    <col min="10738" max="10738" width="12" style="35"/>
    <col min="10739" max="10739" width="2" style="35" customWidth="1"/>
    <col min="10740" max="10740" width="10.6640625" style="35" customWidth="1"/>
    <col min="10741" max="10741" width="12" style="35"/>
    <col min="10742" max="10742" width="2" style="35" customWidth="1"/>
    <col min="10743" max="10743" width="6" style="35" customWidth="1"/>
    <col min="10744" max="10746" width="8.5" style="35" customWidth="1"/>
    <col min="10747" max="10747" width="2" style="35" customWidth="1"/>
    <col min="10748" max="10748" width="24" style="35" customWidth="1"/>
    <col min="10749" max="10749" width="2.5" style="35" customWidth="1"/>
    <col min="10750" max="10750" width="21.1640625" style="35" customWidth="1"/>
    <col min="10751" max="10991" width="12" style="35"/>
    <col min="10992" max="10992" width="2" style="35" customWidth="1"/>
    <col min="10993" max="10993" width="10.1640625" style="35" customWidth="1"/>
    <col min="10994" max="10994" width="12" style="35"/>
    <col min="10995" max="10995" width="2" style="35" customWidth="1"/>
    <col min="10996" max="10996" width="10.6640625" style="35" customWidth="1"/>
    <col min="10997" max="10997" width="12" style="35"/>
    <col min="10998" max="10998" width="2" style="35" customWidth="1"/>
    <col min="10999" max="10999" width="6" style="35" customWidth="1"/>
    <col min="11000" max="11002" width="8.5" style="35" customWidth="1"/>
    <col min="11003" max="11003" width="2" style="35" customWidth="1"/>
    <col min="11004" max="11004" width="24" style="35" customWidth="1"/>
    <col min="11005" max="11005" width="2.5" style="35" customWidth="1"/>
    <col min="11006" max="11006" width="21.1640625" style="35" customWidth="1"/>
    <col min="11007" max="11247" width="12" style="35"/>
    <col min="11248" max="11248" width="2" style="35" customWidth="1"/>
    <col min="11249" max="11249" width="10.1640625" style="35" customWidth="1"/>
    <col min="11250" max="11250" width="12" style="35"/>
    <col min="11251" max="11251" width="2" style="35" customWidth="1"/>
    <col min="11252" max="11252" width="10.6640625" style="35" customWidth="1"/>
    <col min="11253" max="11253" width="12" style="35"/>
    <col min="11254" max="11254" width="2" style="35" customWidth="1"/>
    <col min="11255" max="11255" width="6" style="35" customWidth="1"/>
    <col min="11256" max="11258" width="8.5" style="35" customWidth="1"/>
    <col min="11259" max="11259" width="2" style="35" customWidth="1"/>
    <col min="11260" max="11260" width="24" style="35" customWidth="1"/>
    <col min="11261" max="11261" width="2.5" style="35" customWidth="1"/>
    <col min="11262" max="11262" width="21.1640625" style="35" customWidth="1"/>
    <col min="11263" max="11503" width="12" style="35"/>
    <col min="11504" max="11504" width="2" style="35" customWidth="1"/>
    <col min="11505" max="11505" width="10.1640625" style="35" customWidth="1"/>
    <col min="11506" max="11506" width="12" style="35"/>
    <col min="11507" max="11507" width="2" style="35" customWidth="1"/>
    <col min="11508" max="11508" width="10.6640625" style="35" customWidth="1"/>
    <col min="11509" max="11509" width="12" style="35"/>
    <col min="11510" max="11510" width="2" style="35" customWidth="1"/>
    <col min="11511" max="11511" width="6" style="35" customWidth="1"/>
    <col min="11512" max="11514" width="8.5" style="35" customWidth="1"/>
    <col min="11515" max="11515" width="2" style="35" customWidth="1"/>
    <col min="11516" max="11516" width="24" style="35" customWidth="1"/>
    <col min="11517" max="11517" width="2.5" style="35" customWidth="1"/>
    <col min="11518" max="11518" width="21.1640625" style="35" customWidth="1"/>
    <col min="11519" max="11759" width="12" style="35"/>
    <col min="11760" max="11760" width="2" style="35" customWidth="1"/>
    <col min="11761" max="11761" width="10.1640625" style="35" customWidth="1"/>
    <col min="11762" max="11762" width="12" style="35"/>
    <col min="11763" max="11763" width="2" style="35" customWidth="1"/>
    <col min="11764" max="11764" width="10.6640625" style="35" customWidth="1"/>
    <col min="11765" max="11765" width="12" style="35"/>
    <col min="11766" max="11766" width="2" style="35" customWidth="1"/>
    <col min="11767" max="11767" width="6" style="35" customWidth="1"/>
    <col min="11768" max="11770" width="8.5" style="35" customWidth="1"/>
    <col min="11771" max="11771" width="2" style="35" customWidth="1"/>
    <col min="11772" max="11772" width="24" style="35" customWidth="1"/>
    <col min="11773" max="11773" width="2.5" style="35" customWidth="1"/>
    <col min="11774" max="11774" width="21.1640625" style="35" customWidth="1"/>
    <col min="11775" max="12015" width="12" style="35"/>
    <col min="12016" max="12016" width="2" style="35" customWidth="1"/>
    <col min="12017" max="12017" width="10.1640625" style="35" customWidth="1"/>
    <col min="12018" max="12018" width="12" style="35"/>
    <col min="12019" max="12019" width="2" style="35" customWidth="1"/>
    <col min="12020" max="12020" width="10.6640625" style="35" customWidth="1"/>
    <col min="12021" max="12021" width="12" style="35"/>
    <col min="12022" max="12022" width="2" style="35" customWidth="1"/>
    <col min="12023" max="12023" width="6" style="35" customWidth="1"/>
    <col min="12024" max="12026" width="8.5" style="35" customWidth="1"/>
    <col min="12027" max="12027" width="2" style="35" customWidth="1"/>
    <col min="12028" max="12028" width="24" style="35" customWidth="1"/>
    <col min="12029" max="12029" width="2.5" style="35" customWidth="1"/>
    <col min="12030" max="12030" width="21.1640625" style="35" customWidth="1"/>
    <col min="12031" max="12271" width="12" style="35"/>
    <col min="12272" max="12272" width="2" style="35" customWidth="1"/>
    <col min="12273" max="12273" width="10.1640625" style="35" customWidth="1"/>
    <col min="12274" max="12274" width="12" style="35"/>
    <col min="12275" max="12275" width="2" style="35" customWidth="1"/>
    <col min="12276" max="12276" width="10.6640625" style="35" customWidth="1"/>
    <col min="12277" max="12277" width="12" style="35"/>
    <col min="12278" max="12278" width="2" style="35" customWidth="1"/>
    <col min="12279" max="12279" width="6" style="35" customWidth="1"/>
    <col min="12280" max="12282" width="8.5" style="35" customWidth="1"/>
    <col min="12283" max="12283" width="2" style="35" customWidth="1"/>
    <col min="12284" max="12284" width="24" style="35" customWidth="1"/>
    <col min="12285" max="12285" width="2.5" style="35" customWidth="1"/>
    <col min="12286" max="12286" width="21.1640625" style="35" customWidth="1"/>
    <col min="12287" max="12527" width="12" style="35"/>
    <col min="12528" max="12528" width="2" style="35" customWidth="1"/>
    <col min="12529" max="12529" width="10.1640625" style="35" customWidth="1"/>
    <col min="12530" max="12530" width="12" style="35"/>
    <col min="12531" max="12531" width="2" style="35" customWidth="1"/>
    <col min="12532" max="12532" width="10.6640625" style="35" customWidth="1"/>
    <col min="12533" max="12533" width="12" style="35"/>
    <col min="12534" max="12534" width="2" style="35" customWidth="1"/>
    <col min="12535" max="12535" width="6" style="35" customWidth="1"/>
    <col min="12536" max="12538" width="8.5" style="35" customWidth="1"/>
    <col min="12539" max="12539" width="2" style="35" customWidth="1"/>
    <col min="12540" max="12540" width="24" style="35" customWidth="1"/>
    <col min="12541" max="12541" width="2.5" style="35" customWidth="1"/>
    <col min="12542" max="12542" width="21.1640625" style="35" customWidth="1"/>
    <col min="12543" max="12783" width="12" style="35"/>
    <col min="12784" max="12784" width="2" style="35" customWidth="1"/>
    <col min="12785" max="12785" width="10.1640625" style="35" customWidth="1"/>
    <col min="12786" max="12786" width="12" style="35"/>
    <col min="12787" max="12787" width="2" style="35" customWidth="1"/>
    <col min="12788" max="12788" width="10.6640625" style="35" customWidth="1"/>
    <col min="12789" max="12789" width="12" style="35"/>
    <col min="12790" max="12790" width="2" style="35" customWidth="1"/>
    <col min="12791" max="12791" width="6" style="35" customWidth="1"/>
    <col min="12792" max="12794" width="8.5" style="35" customWidth="1"/>
    <col min="12795" max="12795" width="2" style="35" customWidth="1"/>
    <col min="12796" max="12796" width="24" style="35" customWidth="1"/>
    <col min="12797" max="12797" width="2.5" style="35" customWidth="1"/>
    <col min="12798" max="12798" width="21.1640625" style="35" customWidth="1"/>
    <col min="12799" max="13039" width="12" style="35"/>
    <col min="13040" max="13040" width="2" style="35" customWidth="1"/>
    <col min="13041" max="13041" width="10.1640625" style="35" customWidth="1"/>
    <col min="13042" max="13042" width="12" style="35"/>
    <col min="13043" max="13043" width="2" style="35" customWidth="1"/>
    <col min="13044" max="13044" width="10.6640625" style="35" customWidth="1"/>
    <col min="13045" max="13045" width="12" style="35"/>
    <col min="13046" max="13046" width="2" style="35" customWidth="1"/>
    <col min="13047" max="13047" width="6" style="35" customWidth="1"/>
    <col min="13048" max="13050" width="8.5" style="35" customWidth="1"/>
    <col min="13051" max="13051" width="2" style="35" customWidth="1"/>
    <col min="13052" max="13052" width="24" style="35" customWidth="1"/>
    <col min="13053" max="13053" width="2.5" style="35" customWidth="1"/>
    <col min="13054" max="13054" width="21.1640625" style="35" customWidth="1"/>
    <col min="13055" max="13295" width="12" style="35"/>
    <col min="13296" max="13296" width="2" style="35" customWidth="1"/>
    <col min="13297" max="13297" width="10.1640625" style="35" customWidth="1"/>
    <col min="13298" max="13298" width="12" style="35"/>
    <col min="13299" max="13299" width="2" style="35" customWidth="1"/>
    <col min="13300" max="13300" width="10.6640625" style="35" customWidth="1"/>
    <col min="13301" max="13301" width="12" style="35"/>
    <col min="13302" max="13302" width="2" style="35" customWidth="1"/>
    <col min="13303" max="13303" width="6" style="35" customWidth="1"/>
    <col min="13304" max="13306" width="8.5" style="35" customWidth="1"/>
    <col min="13307" max="13307" width="2" style="35" customWidth="1"/>
    <col min="13308" max="13308" width="24" style="35" customWidth="1"/>
    <col min="13309" max="13309" width="2.5" style="35" customWidth="1"/>
    <col min="13310" max="13310" width="21.1640625" style="35" customWidth="1"/>
    <col min="13311" max="13551" width="12" style="35"/>
    <col min="13552" max="13552" width="2" style="35" customWidth="1"/>
    <col min="13553" max="13553" width="10.1640625" style="35" customWidth="1"/>
    <col min="13554" max="13554" width="12" style="35"/>
    <col min="13555" max="13555" width="2" style="35" customWidth="1"/>
    <col min="13556" max="13556" width="10.6640625" style="35" customWidth="1"/>
    <col min="13557" max="13557" width="12" style="35"/>
    <col min="13558" max="13558" width="2" style="35" customWidth="1"/>
    <col min="13559" max="13559" width="6" style="35" customWidth="1"/>
    <col min="13560" max="13562" width="8.5" style="35" customWidth="1"/>
    <col min="13563" max="13563" width="2" style="35" customWidth="1"/>
    <col min="13564" max="13564" width="24" style="35" customWidth="1"/>
    <col min="13565" max="13565" width="2.5" style="35" customWidth="1"/>
    <col min="13566" max="13566" width="21.1640625" style="35" customWidth="1"/>
    <col min="13567" max="13807" width="12" style="35"/>
    <col min="13808" max="13808" width="2" style="35" customWidth="1"/>
    <col min="13809" max="13809" width="10.1640625" style="35" customWidth="1"/>
    <col min="13810" max="13810" width="12" style="35"/>
    <col min="13811" max="13811" width="2" style="35" customWidth="1"/>
    <col min="13812" max="13812" width="10.6640625" style="35" customWidth="1"/>
    <col min="13813" max="13813" width="12" style="35"/>
    <col min="13814" max="13814" width="2" style="35" customWidth="1"/>
    <col min="13815" max="13815" width="6" style="35" customWidth="1"/>
    <col min="13816" max="13818" width="8.5" style="35" customWidth="1"/>
    <col min="13819" max="13819" width="2" style="35" customWidth="1"/>
    <col min="13820" max="13820" width="24" style="35" customWidth="1"/>
    <col min="13821" max="13821" width="2.5" style="35" customWidth="1"/>
    <col min="13822" max="13822" width="21.1640625" style="35" customWidth="1"/>
    <col min="13823" max="14063" width="12" style="35"/>
    <col min="14064" max="14064" width="2" style="35" customWidth="1"/>
    <col min="14065" max="14065" width="10.1640625" style="35" customWidth="1"/>
    <col min="14066" max="14066" width="12" style="35"/>
    <col min="14067" max="14067" width="2" style="35" customWidth="1"/>
    <col min="14068" max="14068" width="10.6640625" style="35" customWidth="1"/>
    <col min="14069" max="14069" width="12" style="35"/>
    <col min="14070" max="14070" width="2" style="35" customWidth="1"/>
    <col min="14071" max="14071" width="6" style="35" customWidth="1"/>
    <col min="14072" max="14074" width="8.5" style="35" customWidth="1"/>
    <col min="14075" max="14075" width="2" style="35" customWidth="1"/>
    <col min="14076" max="14076" width="24" style="35" customWidth="1"/>
    <col min="14077" max="14077" width="2.5" style="35" customWidth="1"/>
    <col min="14078" max="14078" width="21.1640625" style="35" customWidth="1"/>
    <col min="14079" max="14319" width="12" style="35"/>
    <col min="14320" max="14320" width="2" style="35" customWidth="1"/>
    <col min="14321" max="14321" width="10.1640625" style="35" customWidth="1"/>
    <col min="14322" max="14322" width="12" style="35"/>
    <col min="14323" max="14323" width="2" style="35" customWidth="1"/>
    <col min="14324" max="14324" width="10.6640625" style="35" customWidth="1"/>
    <col min="14325" max="14325" width="12" style="35"/>
    <col min="14326" max="14326" width="2" style="35" customWidth="1"/>
    <col min="14327" max="14327" width="6" style="35" customWidth="1"/>
    <col min="14328" max="14330" width="8.5" style="35" customWidth="1"/>
    <col min="14331" max="14331" width="2" style="35" customWidth="1"/>
    <col min="14332" max="14332" width="24" style="35" customWidth="1"/>
    <col min="14333" max="14333" width="2.5" style="35" customWidth="1"/>
    <col min="14334" max="14334" width="21.1640625" style="35" customWidth="1"/>
    <col min="14335" max="14575" width="12" style="35"/>
    <col min="14576" max="14576" width="2" style="35" customWidth="1"/>
    <col min="14577" max="14577" width="10.1640625" style="35" customWidth="1"/>
    <col min="14578" max="14578" width="12" style="35"/>
    <col min="14579" max="14579" width="2" style="35" customWidth="1"/>
    <col min="14580" max="14580" width="10.6640625" style="35" customWidth="1"/>
    <col min="14581" max="14581" width="12" style="35"/>
    <col min="14582" max="14582" width="2" style="35" customWidth="1"/>
    <col min="14583" max="14583" width="6" style="35" customWidth="1"/>
    <col min="14584" max="14586" width="8.5" style="35" customWidth="1"/>
    <col min="14587" max="14587" width="2" style="35" customWidth="1"/>
    <col min="14588" max="14588" width="24" style="35" customWidth="1"/>
    <col min="14589" max="14589" width="2.5" style="35" customWidth="1"/>
    <col min="14590" max="14590" width="21.1640625" style="35" customWidth="1"/>
    <col min="14591" max="14831" width="12" style="35"/>
    <col min="14832" max="14832" width="2" style="35" customWidth="1"/>
    <col min="14833" max="14833" width="10.1640625" style="35" customWidth="1"/>
    <col min="14834" max="14834" width="12" style="35"/>
    <col min="14835" max="14835" width="2" style="35" customWidth="1"/>
    <col min="14836" max="14836" width="10.6640625" style="35" customWidth="1"/>
    <col min="14837" max="14837" width="12" style="35"/>
    <col min="14838" max="14838" width="2" style="35" customWidth="1"/>
    <col min="14839" max="14839" width="6" style="35" customWidth="1"/>
    <col min="14840" max="14842" width="8.5" style="35" customWidth="1"/>
    <col min="14843" max="14843" width="2" style="35" customWidth="1"/>
    <col min="14844" max="14844" width="24" style="35" customWidth="1"/>
    <col min="14845" max="14845" width="2.5" style="35" customWidth="1"/>
    <col min="14846" max="14846" width="21.1640625" style="35" customWidth="1"/>
    <col min="14847" max="15087" width="12" style="35"/>
    <col min="15088" max="15088" width="2" style="35" customWidth="1"/>
    <col min="15089" max="15089" width="10.1640625" style="35" customWidth="1"/>
    <col min="15090" max="15090" width="12" style="35"/>
    <col min="15091" max="15091" width="2" style="35" customWidth="1"/>
    <col min="15092" max="15092" width="10.6640625" style="35" customWidth="1"/>
    <col min="15093" max="15093" width="12" style="35"/>
    <col min="15094" max="15094" width="2" style="35" customWidth="1"/>
    <col min="15095" max="15095" width="6" style="35" customWidth="1"/>
    <col min="15096" max="15098" width="8.5" style="35" customWidth="1"/>
    <col min="15099" max="15099" width="2" style="35" customWidth="1"/>
    <col min="15100" max="15100" width="24" style="35" customWidth="1"/>
    <col min="15101" max="15101" width="2.5" style="35" customWidth="1"/>
    <col min="15102" max="15102" width="21.1640625" style="35" customWidth="1"/>
    <col min="15103" max="15343" width="12" style="35"/>
    <col min="15344" max="15344" width="2" style="35" customWidth="1"/>
    <col min="15345" max="15345" width="10.1640625" style="35" customWidth="1"/>
    <col min="15346" max="15346" width="12" style="35"/>
    <col min="15347" max="15347" width="2" style="35" customWidth="1"/>
    <col min="15348" max="15348" width="10.6640625" style="35" customWidth="1"/>
    <col min="15349" max="15349" width="12" style="35"/>
    <col min="15350" max="15350" width="2" style="35" customWidth="1"/>
    <col min="15351" max="15351" width="6" style="35" customWidth="1"/>
    <col min="15352" max="15354" width="8.5" style="35" customWidth="1"/>
    <col min="15355" max="15355" width="2" style="35" customWidth="1"/>
    <col min="15356" max="15356" width="24" style="35" customWidth="1"/>
    <col min="15357" max="15357" width="2.5" style="35" customWidth="1"/>
    <col min="15358" max="15358" width="21.1640625" style="35" customWidth="1"/>
    <col min="15359" max="15599" width="12" style="35"/>
    <col min="15600" max="15600" width="2" style="35" customWidth="1"/>
    <col min="15601" max="15601" width="10.1640625" style="35" customWidth="1"/>
    <col min="15602" max="15602" width="12" style="35"/>
    <col min="15603" max="15603" width="2" style="35" customWidth="1"/>
    <col min="15604" max="15604" width="10.6640625" style="35" customWidth="1"/>
    <col min="15605" max="15605" width="12" style="35"/>
    <col min="15606" max="15606" width="2" style="35" customWidth="1"/>
    <col min="15607" max="15607" width="6" style="35" customWidth="1"/>
    <col min="15608" max="15610" width="8.5" style="35" customWidth="1"/>
    <col min="15611" max="15611" width="2" style="35" customWidth="1"/>
    <col min="15612" max="15612" width="24" style="35" customWidth="1"/>
    <col min="15613" max="15613" width="2.5" style="35" customWidth="1"/>
    <col min="15614" max="15614" width="21.1640625" style="35" customWidth="1"/>
    <col min="15615" max="15855" width="12" style="35"/>
    <col min="15856" max="15856" width="2" style="35" customWidth="1"/>
    <col min="15857" max="15857" width="10.1640625" style="35" customWidth="1"/>
    <col min="15858" max="15858" width="12" style="35"/>
    <col min="15859" max="15859" width="2" style="35" customWidth="1"/>
    <col min="15860" max="15860" width="10.6640625" style="35" customWidth="1"/>
    <col min="15861" max="15861" width="12" style="35"/>
    <col min="15862" max="15862" width="2" style="35" customWidth="1"/>
    <col min="15863" max="15863" width="6" style="35" customWidth="1"/>
    <col min="15864" max="15866" width="8.5" style="35" customWidth="1"/>
    <col min="15867" max="15867" width="2" style="35" customWidth="1"/>
    <col min="15868" max="15868" width="24" style="35" customWidth="1"/>
    <col min="15869" max="15869" width="2.5" style="35" customWidth="1"/>
    <col min="15870" max="15870" width="21.1640625" style="35" customWidth="1"/>
    <col min="15871" max="16111" width="12" style="35"/>
    <col min="16112" max="16112" width="2" style="35" customWidth="1"/>
    <col min="16113" max="16113" width="10.1640625" style="35" customWidth="1"/>
    <col min="16114" max="16114" width="12" style="35"/>
    <col min="16115" max="16115" width="2" style="35" customWidth="1"/>
    <col min="16116" max="16116" width="10.6640625" style="35" customWidth="1"/>
    <col min="16117" max="16117" width="12" style="35"/>
    <col min="16118" max="16118" width="2" style="35" customWidth="1"/>
    <col min="16119" max="16119" width="6" style="35" customWidth="1"/>
    <col min="16120" max="16122" width="8.5" style="35" customWidth="1"/>
    <col min="16123" max="16123" width="2" style="35" customWidth="1"/>
    <col min="16124" max="16124" width="24" style="35" customWidth="1"/>
    <col min="16125" max="16125" width="2.5" style="35" customWidth="1"/>
    <col min="16126" max="16126" width="21.1640625" style="35" customWidth="1"/>
    <col min="16127" max="16384" width="12" style="35"/>
  </cols>
  <sheetData>
    <row r="1" spans="2:7">
      <c r="F1" s="36" t="s">
        <v>43</v>
      </c>
      <c r="G1" s="37"/>
    </row>
    <row r="2" spans="2:7">
      <c r="B2" s="38" t="s">
        <v>44</v>
      </c>
      <c r="C2" s="39" t="s">
        <v>45</v>
      </c>
      <c r="E2" s="40" t="s">
        <v>45</v>
      </c>
      <c r="F2" s="41" t="s">
        <v>46</v>
      </c>
      <c r="G2" s="42"/>
    </row>
    <row r="3" spans="2:7">
      <c r="B3" s="40" t="e">
        <f>IF(#REF!&lt;&gt;"",#REF!,"")</f>
        <v>#REF!</v>
      </c>
      <c r="C3" s="43" t="e">
        <f>CONCATENATE(#REF!,#REF!)</f>
        <v>#REF!</v>
      </c>
      <c r="E3" s="44" t="str">
        <f>CONCATENATE(1,1)</f>
        <v>11</v>
      </c>
      <c r="F3" s="45" t="str">
        <f t="array" aca="1" ref="F3" ca="1">IF(COUNTIF(Nom,$E3)&gt;0,INDEX(ColRef,SMALL(IF(Nom=$E3,ROW(Ref)),1)),)
&amp;IF(COUNTIF(Nom,$E3)&gt;1," et "&amp;INDEX(ColRef,SMALL(IF(Nom=$E3,ROW(Ref)),2)),"")
&amp;IF(COUNTIF(Nom,$E3)&gt;2," et "&amp;INDEX(ColRef,SMALL(IF(Nom=$E3,ROW(Ref)),3)),"")
&amp;IF(COUNTIF(Nom,$E3)&gt;3," et "&amp;INDEX(ColRef,SMALL(IF(Nom=$E3,ROW(Ref)),4)),"")
&amp;IF(COUNTIF(Nom,$E3)&gt;4," et "&amp;INDEX(ColRef,SMALL(IF(Nom=$E3,ROW(Ref)),5)),"")
&amp;IF(COUNTIF(Nom,$E3)&gt;5," et "&amp;INDEX(ColRef,SMALL(IF(Nom=$E3,ROW(Ref)),6)),"")
&amp;IF(COUNTIF(Nom,$E3)&gt;6," et "&amp;INDEX(ColRef,SMALL(IF(Nom=$E3,ROW(Ref)),7)),"")
&amp;IF(COUNTIF(Nom,$E3)&gt;7," et "&amp;INDEX(ColRef,SMALL(IF(Nom=$E3,ROW(Ref)),8)),"")
&amp;IF(COUNTIF(Nom,$E3)&gt;8," et "&amp;INDEX(ColRef,SMALL(IF(Nom=$E3,ROW(Ref)),9)),"")
&amp;IF(COUNTIF(Nom,$E3)&gt;9," et "&amp;INDEX(ColRef,SMALL(IF(Nom=$E3,ROW(Ref)),10)),"")
&amp;IF(COUNTIF(Nom,$E3)&gt;10," et "&amp;INDEX(ColRef,SMALL(IF(Nom=$E3,ROW(Ref)),11)),"")
&amp;IF(COUNTIF(Nom,$E3)&gt;11," et "&amp;INDEX(ColRef,SMALL(IF(Nom=$E3,ROW(Ref)),12)),"")
&amp;IF(COUNTIF(Nom,$E3)&gt;12," et "&amp;INDEX(ColRef,SMALL(IF(Nom=$E3,ROW(Ref)),13)),"")
&amp;IF(COUNTIF(Nom,$E3)&gt;13," et "&amp;INDEX(ColRef,SMALL(IF(Nom=$E3,ROW(Ref)),14)),"")
&amp;IF(COUNTIF(Nom,$E3)&gt;14," et "&amp;INDEX(ColRef,SMALL(IF(Nom=$E3,ROW(Ref)),15)),"")
&amp;IF(COUNTIF(Nom,$E3)&gt;15," et "&amp;INDEX(ColRef,SMALL(IF(Nom=$E3,ROW(Ref)),16)),"")</f>
        <v/>
      </c>
    </row>
    <row r="4" spans="2:7">
      <c r="B4" s="40" t="e">
        <f>IF(#REF!&lt;&gt;"",#REF!,"")</f>
        <v>#REF!</v>
      </c>
      <c r="C4" s="43" t="e">
        <f>CONCATENATE(#REF!,#REF!)</f>
        <v>#REF!</v>
      </c>
      <c r="E4" s="44" t="str">
        <f>CONCATENATE(1,2)</f>
        <v>12</v>
      </c>
      <c r="F4" s="45" t="str">
        <f t="array" aca="1" ref="F4" ca="1">IF(COUNTIF(Nom,$E4)&gt;0,INDEX(ColRef,SMALL(IF(Nom=$E4,ROW(Ref)),1)),)
&amp;IF(COUNTIF(Nom,$E4)&gt;1," et "&amp;INDEX(ColRef,SMALL(IF(Nom=$E4,ROW(Ref)),2)),"")
&amp;IF(COUNTIF(Nom,$E4)&gt;2," et "&amp;INDEX(ColRef,SMALL(IF(Nom=$E4,ROW(Ref)),3)),"")
&amp;IF(COUNTIF(Nom,$E4)&gt;3," et "&amp;INDEX(ColRef,SMALL(IF(Nom=$E4,ROW(Ref)),4)),"")
&amp;IF(COUNTIF(Nom,$E4)&gt;4," et "&amp;INDEX(ColRef,SMALL(IF(Nom=$E4,ROW(Ref)),5)),"")
&amp;IF(COUNTIF(Nom,$E4)&gt;5," et "&amp;INDEX(ColRef,SMALL(IF(Nom=$E4,ROW(Ref)),6)),"")
&amp;IF(COUNTIF(Nom,$E4)&gt;6," et "&amp;INDEX(ColRef,SMALL(IF(Nom=$E4,ROW(Ref)),7)),"")
&amp;IF(COUNTIF(Nom,$E4)&gt;7," et "&amp;INDEX(ColRef,SMALL(IF(Nom=$E4,ROW(Ref)),8)),"")
&amp;IF(COUNTIF(Nom,$E4)&gt;8," et "&amp;INDEX(ColRef,SMALL(IF(Nom=$E4,ROW(Ref)),9)),"")
&amp;IF(COUNTIF(Nom,$E4)&gt;9," et "&amp;INDEX(ColRef,SMALL(IF(Nom=$E4,ROW(Ref)),10)),"")
&amp;IF(COUNTIF(Nom,$E4)&gt;10," et "&amp;INDEX(ColRef,SMALL(IF(Nom=$E4,ROW(Ref)),11)),"")
&amp;IF(COUNTIF(Nom,$E4)&gt;11," et "&amp;INDEX(ColRef,SMALL(IF(Nom=$E4,ROW(Ref)),12)),"")
&amp;IF(COUNTIF(Nom,$E4)&gt;12," et "&amp;INDEX(ColRef,SMALL(IF(Nom=$E4,ROW(Ref)),13)),"")
&amp;IF(COUNTIF(Nom,$E4)&gt;13," et "&amp;INDEX(ColRef,SMALL(IF(Nom=$E4,ROW(Ref)),14)),"")
&amp;IF(COUNTIF(Nom,$E4)&gt;14," et "&amp;INDEX(ColRef,SMALL(IF(Nom=$E4,ROW(Ref)),15)),"")
&amp;IF(COUNTIF(Nom,$E4)&gt;15," et "&amp;INDEX(ColRef,SMALL(IF(Nom=$E4,ROW(Ref)),16)),"")</f>
        <v/>
      </c>
    </row>
    <row r="5" spans="2:7">
      <c r="B5" s="40" t="e">
        <f>IF(#REF!&lt;&gt;"",#REF!,"")</f>
        <v>#REF!</v>
      </c>
      <c r="C5" s="43" t="e">
        <f>CONCATENATE(#REF!,#REF!)</f>
        <v>#REF!</v>
      </c>
      <c r="E5" s="44" t="str">
        <f>CONCATENATE(1,3)</f>
        <v>13</v>
      </c>
      <c r="F5" s="45" t="str">
        <f t="array" aca="1" ref="F5" ca="1">IF(COUNTIF(Nom,$E5)&gt;0,INDEX(ColRef,SMALL(IF(Nom=$E5,ROW(Ref)),1)),)
&amp;IF(COUNTIF(Nom,$E5)&gt;1," et "&amp;INDEX(ColRef,SMALL(IF(Nom=$E5,ROW(Ref)),2)),"")
&amp;IF(COUNTIF(Nom,$E5)&gt;2," et "&amp;INDEX(ColRef,SMALL(IF(Nom=$E5,ROW(Ref)),3)),"")
&amp;IF(COUNTIF(Nom,$E5)&gt;3," et "&amp;INDEX(ColRef,SMALL(IF(Nom=$E5,ROW(Ref)),4)),"")
&amp;IF(COUNTIF(Nom,$E5)&gt;4," et "&amp;INDEX(ColRef,SMALL(IF(Nom=$E5,ROW(Ref)),5)),"")
&amp;IF(COUNTIF(Nom,$E5)&gt;5," et "&amp;INDEX(ColRef,SMALL(IF(Nom=$E5,ROW(Ref)),6)),"")
&amp;IF(COUNTIF(Nom,$E5)&gt;6," et "&amp;INDEX(ColRef,SMALL(IF(Nom=$E5,ROW(Ref)),7)),"")
&amp;IF(COUNTIF(Nom,$E5)&gt;7," et "&amp;INDEX(ColRef,SMALL(IF(Nom=$E5,ROW(Ref)),8)),"")
&amp;IF(COUNTIF(Nom,$E5)&gt;8," et "&amp;INDEX(ColRef,SMALL(IF(Nom=$E5,ROW(Ref)),9)),"")
&amp;IF(COUNTIF(Nom,$E5)&gt;9," et "&amp;INDEX(ColRef,SMALL(IF(Nom=$E5,ROW(Ref)),10)),"")
&amp;IF(COUNTIF(Nom,$E5)&gt;10," et "&amp;INDEX(ColRef,SMALL(IF(Nom=$E5,ROW(Ref)),11)),"")
&amp;IF(COUNTIF(Nom,$E5)&gt;11," et "&amp;INDEX(ColRef,SMALL(IF(Nom=$E5,ROW(Ref)),12)),"")
&amp;IF(COUNTIF(Nom,$E5)&gt;12," et "&amp;INDEX(ColRef,SMALL(IF(Nom=$E5,ROW(Ref)),13)),"")
&amp;IF(COUNTIF(Nom,$E5)&gt;13," et "&amp;INDEX(ColRef,SMALL(IF(Nom=$E5,ROW(Ref)),14)),"")
&amp;IF(COUNTIF(Nom,$E5)&gt;14," et "&amp;INDEX(ColRef,SMALL(IF(Nom=$E5,ROW(Ref)),15)),"")
&amp;IF(COUNTIF(Nom,$E5)&gt;15," et "&amp;INDEX(ColRef,SMALL(IF(Nom=$E5,ROW(Ref)),16)),"")</f>
        <v/>
      </c>
    </row>
    <row r="6" spans="2:7">
      <c r="B6" s="40" t="e">
        <f>IF(#REF!&lt;&gt;"",#REF!,"")</f>
        <v>#REF!</v>
      </c>
      <c r="C6" s="43" t="e">
        <f>CONCATENATE(#REF!,#REF!)</f>
        <v>#REF!</v>
      </c>
      <c r="E6" s="44" t="str">
        <f>CONCATENATE(1,5)</f>
        <v>15</v>
      </c>
      <c r="F6" s="45" t="str">
        <f t="array" aca="1" ref="F6" ca="1">IF(COUNTIF(Nom,$E6)&gt;0,INDEX(ColRef,SMALL(IF(Nom=$E6,ROW(Ref)),1)),)
&amp;IF(COUNTIF(Nom,$E6)&gt;1," et "&amp;INDEX(ColRef,SMALL(IF(Nom=$E6,ROW(Ref)),2)),"")
&amp;IF(COUNTIF(Nom,$E6)&gt;2," et "&amp;INDEX(ColRef,SMALL(IF(Nom=$E6,ROW(Ref)),3)),"")
&amp;IF(COUNTIF(Nom,$E6)&gt;3," et "&amp;INDEX(ColRef,SMALL(IF(Nom=$E6,ROW(Ref)),4)),"")
&amp;IF(COUNTIF(Nom,$E6)&gt;4," et "&amp;INDEX(ColRef,SMALL(IF(Nom=$E6,ROW(Ref)),5)),"")
&amp;IF(COUNTIF(Nom,$E6)&gt;5," et "&amp;INDEX(ColRef,SMALL(IF(Nom=$E6,ROW(Ref)),6)),"")
&amp;IF(COUNTIF(Nom,$E6)&gt;6," et "&amp;INDEX(ColRef,SMALL(IF(Nom=$E6,ROW(Ref)),7)),"")
&amp;IF(COUNTIF(Nom,$E6)&gt;7," et "&amp;INDEX(ColRef,SMALL(IF(Nom=$E6,ROW(Ref)),8)),"")
&amp;IF(COUNTIF(Nom,$E6)&gt;8," et "&amp;INDEX(ColRef,SMALL(IF(Nom=$E6,ROW(Ref)),9)),"")
&amp;IF(COUNTIF(Nom,$E6)&gt;9," et "&amp;INDEX(ColRef,SMALL(IF(Nom=$E6,ROW(Ref)),10)),"")
&amp;IF(COUNTIF(Nom,$E6)&gt;10," et "&amp;INDEX(ColRef,SMALL(IF(Nom=$E6,ROW(Ref)),11)),"")
&amp;IF(COUNTIF(Nom,$E6)&gt;11," et "&amp;INDEX(ColRef,SMALL(IF(Nom=$E6,ROW(Ref)),12)),"")
&amp;IF(COUNTIF(Nom,$E6)&gt;12," et "&amp;INDEX(ColRef,SMALL(IF(Nom=$E6,ROW(Ref)),13)),"")
&amp;IF(COUNTIF(Nom,$E6)&gt;13," et "&amp;INDEX(ColRef,SMALL(IF(Nom=$E6,ROW(Ref)),14)),"")
&amp;IF(COUNTIF(Nom,$E6)&gt;14," et "&amp;INDEX(ColRef,SMALL(IF(Nom=$E6,ROW(Ref)),15)),"")
&amp;IF(COUNTIF(Nom,$E6)&gt;15," et "&amp;INDEX(ColRef,SMALL(IF(Nom=$E6,ROW(Ref)),16)),"")</f>
        <v/>
      </c>
    </row>
    <row r="7" spans="2:7">
      <c r="B7" s="40" t="e">
        <f>IF(#REF!&lt;&gt;"",#REF!,"")</f>
        <v>#REF!</v>
      </c>
      <c r="C7" s="43" t="e">
        <f>CONCATENATE(#REF!,#REF!)</f>
        <v>#REF!</v>
      </c>
      <c r="E7" s="44" t="str">
        <f>CONCATENATE(1,4)</f>
        <v>14</v>
      </c>
      <c r="F7" s="45" t="str">
        <f t="array" aca="1" ref="F7" ca="1">IF(COUNTIF(Nom,$E7)&gt;0,INDEX(ColRef,SMALL(IF(Nom=$E7,ROW(Ref)),1)),)
&amp;IF(COUNTIF(Nom,$E7)&gt;1," et "&amp;INDEX(ColRef,SMALL(IF(Nom=$E7,ROW(Ref)),2)),"")
&amp;IF(COUNTIF(Nom,$E7)&gt;2," et "&amp;INDEX(ColRef,SMALL(IF(Nom=$E7,ROW(Ref)),3)),"")
&amp;IF(COUNTIF(Nom,$E7)&gt;3," et "&amp;INDEX(ColRef,SMALL(IF(Nom=$E7,ROW(Ref)),4)),"")
&amp;IF(COUNTIF(Nom,$E7)&gt;4," et "&amp;INDEX(ColRef,SMALL(IF(Nom=$E7,ROW(Ref)),5)),"")
&amp;IF(COUNTIF(Nom,$E7)&gt;5," et "&amp;INDEX(ColRef,SMALL(IF(Nom=$E7,ROW(Ref)),6)),"")
&amp;IF(COUNTIF(Nom,$E7)&gt;6," et "&amp;INDEX(ColRef,SMALL(IF(Nom=$E7,ROW(Ref)),7)),"")
&amp;IF(COUNTIF(Nom,$E7)&gt;7," et "&amp;INDEX(ColRef,SMALL(IF(Nom=$E7,ROW(Ref)),8)),"")
&amp;IF(COUNTIF(Nom,$E7)&gt;8," et "&amp;INDEX(ColRef,SMALL(IF(Nom=$E7,ROW(Ref)),9)),"")
&amp;IF(COUNTIF(Nom,$E7)&gt;9," et "&amp;INDEX(ColRef,SMALL(IF(Nom=$E7,ROW(Ref)),10)),"")
&amp;IF(COUNTIF(Nom,$E7)&gt;10," et "&amp;INDEX(ColRef,SMALL(IF(Nom=$E7,ROW(Ref)),11)),"")
&amp;IF(COUNTIF(Nom,$E7)&gt;11," et "&amp;INDEX(ColRef,SMALL(IF(Nom=$E7,ROW(Ref)),12)),"")
&amp;IF(COUNTIF(Nom,$E7)&gt;12," et "&amp;INDEX(ColRef,SMALL(IF(Nom=$E7,ROW(Ref)),13)),"")
&amp;IF(COUNTIF(Nom,$E7)&gt;13," et "&amp;INDEX(ColRef,SMALL(IF(Nom=$E7,ROW(Ref)),14)),"")
&amp;IF(COUNTIF(Nom,$E7)&gt;14," et "&amp;INDEX(ColRef,SMALL(IF(Nom=$E7,ROW(Ref)),15)),"")
&amp;IF(COUNTIF(Nom,$E7)&gt;15," et "&amp;INDEX(ColRef,SMALL(IF(Nom=$E7,ROW(Ref)),16)),"")</f>
        <v/>
      </c>
    </row>
    <row r="8" spans="2:7">
      <c r="B8" s="40" t="e">
        <f>IF(#REF!&lt;&gt;"",#REF!,"")</f>
        <v>#REF!</v>
      </c>
      <c r="C8" s="43" t="e">
        <f>CONCATENATE(#REF!,#REF!)</f>
        <v>#REF!</v>
      </c>
      <c r="E8" s="44" t="str">
        <f>CONCATENATE(2,1)</f>
        <v>21</v>
      </c>
      <c r="F8" s="45" t="str">
        <f t="array" aca="1" ref="F8" ca="1">IF(COUNTIF(Nom,$E8)&gt;0,INDEX(ColRef,SMALL(IF(Nom=$E8,ROW(Ref)),1)),)
&amp;IF(COUNTIF(Nom,$E8)&gt;1," et "&amp;INDEX(ColRef,SMALL(IF(Nom=$E8,ROW(Ref)),2)),"")
&amp;IF(COUNTIF(Nom,$E8)&gt;2," et "&amp;INDEX(ColRef,SMALL(IF(Nom=$E8,ROW(Ref)),3)),"")
&amp;IF(COUNTIF(Nom,$E8)&gt;3," et "&amp;INDEX(ColRef,SMALL(IF(Nom=$E8,ROW(Ref)),4)),"")
&amp;IF(COUNTIF(Nom,$E8)&gt;4," et "&amp;INDEX(ColRef,SMALL(IF(Nom=$E8,ROW(Ref)),5)),"")
&amp;IF(COUNTIF(Nom,$E8)&gt;5," et "&amp;INDEX(ColRef,SMALL(IF(Nom=$E8,ROW(Ref)),6)),"")
&amp;IF(COUNTIF(Nom,$E8)&gt;6," et "&amp;INDEX(ColRef,SMALL(IF(Nom=$E8,ROW(Ref)),7)),"")
&amp;IF(COUNTIF(Nom,$E8)&gt;7," et "&amp;INDEX(ColRef,SMALL(IF(Nom=$E8,ROW(Ref)),8)),"")
&amp;IF(COUNTIF(Nom,$E8)&gt;8," et "&amp;INDEX(ColRef,SMALL(IF(Nom=$E8,ROW(Ref)),9)),"")
&amp;IF(COUNTIF(Nom,$E8)&gt;9," et "&amp;INDEX(ColRef,SMALL(IF(Nom=$E8,ROW(Ref)),10)),"")
&amp;IF(COUNTIF(Nom,$E8)&gt;10," et "&amp;INDEX(ColRef,SMALL(IF(Nom=$E8,ROW(Ref)),11)),"")
&amp;IF(COUNTIF(Nom,$E8)&gt;11," et "&amp;INDEX(ColRef,SMALL(IF(Nom=$E8,ROW(Ref)),12)),"")
&amp;IF(COUNTIF(Nom,$E8)&gt;12," et "&amp;INDEX(ColRef,SMALL(IF(Nom=$E8,ROW(Ref)),13)),"")
&amp;IF(COUNTIF(Nom,$E8)&gt;13," et "&amp;INDEX(ColRef,SMALL(IF(Nom=$E8,ROW(Ref)),14)),"")
&amp;IF(COUNTIF(Nom,$E8)&gt;14," et "&amp;INDEX(ColRef,SMALL(IF(Nom=$E8,ROW(Ref)),15)),"")
&amp;IF(COUNTIF(Nom,$E8)&gt;15," et "&amp;INDEX(ColRef,SMALL(IF(Nom=$E8,ROW(Ref)),16)),"")</f>
        <v/>
      </c>
    </row>
    <row r="9" spans="2:7">
      <c r="B9" s="40" t="e">
        <f>IF(#REF!&lt;&gt;"",#REF!,"")</f>
        <v>#REF!</v>
      </c>
      <c r="C9" s="43" t="e">
        <f>CONCATENATE(#REF!,#REF!)</f>
        <v>#REF!</v>
      </c>
      <c r="E9" s="44" t="str">
        <f>CONCATENATE(2,2)</f>
        <v>22</v>
      </c>
      <c r="F9" s="45" t="str">
        <f t="array" aca="1" ref="F9" ca="1">IF(COUNTIF(Nom,$E9)&gt;0,INDEX(ColRef,SMALL(IF(Nom=$E9,ROW(Ref)),1)),)
&amp;IF(COUNTIF(Nom,$E9)&gt;1," et "&amp;INDEX(ColRef,SMALL(IF(Nom=$E9,ROW(Ref)),2)),"")
&amp;IF(COUNTIF(Nom,$E9)&gt;2," et "&amp;INDEX(ColRef,SMALL(IF(Nom=$E9,ROW(Ref)),3)),"")
&amp;IF(COUNTIF(Nom,$E9)&gt;3," et "&amp;INDEX(ColRef,SMALL(IF(Nom=$E9,ROW(Ref)),4)),"")
&amp;IF(COUNTIF(Nom,$E9)&gt;4," et "&amp;INDEX(ColRef,SMALL(IF(Nom=$E9,ROW(Ref)),5)),"")
&amp;IF(COUNTIF(Nom,$E9)&gt;5," et "&amp;INDEX(ColRef,SMALL(IF(Nom=$E9,ROW(Ref)),6)),"")
&amp;IF(COUNTIF(Nom,$E9)&gt;6," et "&amp;INDEX(ColRef,SMALL(IF(Nom=$E9,ROW(Ref)),7)),"")
&amp;IF(COUNTIF(Nom,$E9)&gt;7," et "&amp;INDEX(ColRef,SMALL(IF(Nom=$E9,ROW(Ref)),8)),"")
&amp;IF(COUNTIF(Nom,$E9)&gt;8," et "&amp;INDEX(ColRef,SMALL(IF(Nom=$E9,ROW(Ref)),9)),"")
&amp;IF(COUNTIF(Nom,$E9)&gt;9," et "&amp;INDEX(ColRef,SMALL(IF(Nom=$E9,ROW(Ref)),10)),"")
&amp;IF(COUNTIF(Nom,$E9)&gt;10," et "&amp;INDEX(ColRef,SMALL(IF(Nom=$E9,ROW(Ref)),11)),"")
&amp;IF(COUNTIF(Nom,$E9)&gt;11," et "&amp;INDEX(ColRef,SMALL(IF(Nom=$E9,ROW(Ref)),12)),"")
&amp;IF(COUNTIF(Nom,$E9)&gt;12," et "&amp;INDEX(ColRef,SMALL(IF(Nom=$E9,ROW(Ref)),13)),"")
&amp;IF(COUNTIF(Nom,$E9)&gt;13," et "&amp;INDEX(ColRef,SMALL(IF(Nom=$E9,ROW(Ref)),14)),"")
&amp;IF(COUNTIF(Nom,$E9)&gt;14," et "&amp;INDEX(ColRef,SMALL(IF(Nom=$E9,ROW(Ref)),15)),"")
&amp;IF(COUNTIF(Nom,$E9)&gt;15," et "&amp;INDEX(ColRef,SMALL(IF(Nom=$E9,ROW(Ref)),16)),"")</f>
        <v/>
      </c>
    </row>
    <row r="10" spans="2:7">
      <c r="B10" s="40" t="e">
        <f>IF(#REF!&lt;&gt;"",#REF!,"")</f>
        <v>#REF!</v>
      </c>
      <c r="C10" s="43" t="e">
        <f>CONCATENATE(#REF!,#REF!)</f>
        <v>#REF!</v>
      </c>
      <c r="E10" s="44" t="str">
        <f>CONCATENATE(2,3)</f>
        <v>23</v>
      </c>
      <c r="F10" s="45" t="str">
        <f t="array" aca="1" ref="F10" ca="1">IF(COUNTIF(Nom,$E10)&gt;0,INDEX(ColRef,SMALL(IF(Nom=$E10,ROW(Ref)),1)),)
&amp;IF(COUNTIF(Nom,$E10)&gt;1," et "&amp;INDEX(ColRef,SMALL(IF(Nom=$E10,ROW(Ref)),2)),"")
&amp;IF(COUNTIF(Nom,$E10)&gt;2," et "&amp;INDEX(ColRef,SMALL(IF(Nom=$E10,ROW(Ref)),3)),"")
&amp;IF(COUNTIF(Nom,$E10)&gt;3," et "&amp;INDEX(ColRef,SMALL(IF(Nom=$E10,ROW(Ref)),4)),"")
&amp;IF(COUNTIF(Nom,$E10)&gt;4," et "&amp;INDEX(ColRef,SMALL(IF(Nom=$E10,ROW(Ref)),5)),"")
&amp;IF(COUNTIF(Nom,$E10)&gt;5," et "&amp;INDEX(ColRef,SMALL(IF(Nom=$E10,ROW(Ref)),6)),"")
&amp;IF(COUNTIF(Nom,$E10)&gt;6," et "&amp;INDEX(ColRef,SMALL(IF(Nom=$E10,ROW(Ref)),7)),"")
&amp;IF(COUNTIF(Nom,$E10)&gt;7," et "&amp;INDEX(ColRef,SMALL(IF(Nom=$E10,ROW(Ref)),8)),"")
&amp;IF(COUNTIF(Nom,$E10)&gt;8," et "&amp;INDEX(ColRef,SMALL(IF(Nom=$E10,ROW(Ref)),9)),"")
&amp;IF(COUNTIF(Nom,$E10)&gt;9," et "&amp;INDEX(ColRef,SMALL(IF(Nom=$E10,ROW(Ref)),10)),"")
&amp;IF(COUNTIF(Nom,$E10)&gt;10," et "&amp;INDEX(ColRef,SMALL(IF(Nom=$E10,ROW(Ref)),11)),"")
&amp;IF(COUNTIF(Nom,$E10)&gt;11," et "&amp;INDEX(ColRef,SMALL(IF(Nom=$E10,ROW(Ref)),12)),"")
&amp;IF(COUNTIF(Nom,$E10)&gt;12," et "&amp;INDEX(ColRef,SMALL(IF(Nom=$E10,ROW(Ref)),13)),"")
&amp;IF(COUNTIF(Nom,$E10)&gt;13," et "&amp;INDEX(ColRef,SMALL(IF(Nom=$E10,ROW(Ref)),14)),"")
&amp;IF(COUNTIF(Nom,$E10)&gt;14," et "&amp;INDEX(ColRef,SMALL(IF(Nom=$E10,ROW(Ref)),15)),"")
&amp;IF(COUNTIF(Nom,$E10)&gt;15," et "&amp;INDEX(ColRef,SMALL(IF(Nom=$E10,ROW(Ref)),16)),"")</f>
        <v/>
      </c>
    </row>
    <row r="11" spans="2:7">
      <c r="B11" s="40" t="e">
        <f>IF(#REF!&lt;&gt;"",#REF!,"")</f>
        <v>#REF!</v>
      </c>
      <c r="C11" s="43" t="e">
        <f>CONCATENATE(#REF!,#REF!)</f>
        <v>#REF!</v>
      </c>
      <c r="D11" s="46"/>
      <c r="E11" s="44" t="str">
        <f>CONCATENATE(2,4)</f>
        <v>24</v>
      </c>
      <c r="F11" s="45" t="str">
        <f t="array" aca="1" ref="F11" ca="1">IF(COUNTIF(Nom,$E11)&gt;0,INDEX(ColRef,SMALL(IF(Nom=$E11,ROW(Ref)),1)),)
&amp;IF(COUNTIF(Nom,$E11)&gt;1," et "&amp;INDEX(ColRef,SMALL(IF(Nom=$E11,ROW(Ref)),2)),"")
&amp;IF(COUNTIF(Nom,$E11)&gt;2," et "&amp;INDEX(ColRef,SMALL(IF(Nom=$E11,ROW(Ref)),3)),"")
&amp;IF(COUNTIF(Nom,$E11)&gt;3," et "&amp;INDEX(ColRef,SMALL(IF(Nom=$E11,ROW(Ref)),4)),"")
&amp;IF(COUNTIF(Nom,$E11)&gt;4," et "&amp;INDEX(ColRef,SMALL(IF(Nom=$E11,ROW(Ref)),5)),"")
&amp;IF(COUNTIF(Nom,$E11)&gt;5," et "&amp;INDEX(ColRef,SMALL(IF(Nom=$E11,ROW(Ref)),6)),"")
&amp;IF(COUNTIF(Nom,$E11)&gt;6," et "&amp;INDEX(ColRef,SMALL(IF(Nom=$E11,ROW(Ref)),7)),"")
&amp;IF(COUNTIF(Nom,$E11)&gt;7," et "&amp;INDEX(ColRef,SMALL(IF(Nom=$E11,ROW(Ref)),8)),"")
&amp;IF(COUNTIF(Nom,$E11)&gt;8," et "&amp;INDEX(ColRef,SMALL(IF(Nom=$E11,ROW(Ref)),9)),"")
&amp;IF(COUNTIF(Nom,$E11)&gt;9," et "&amp;INDEX(ColRef,SMALL(IF(Nom=$E11,ROW(Ref)),10)),"")
&amp;IF(COUNTIF(Nom,$E11)&gt;10," et "&amp;INDEX(ColRef,SMALL(IF(Nom=$E11,ROW(Ref)),11)),"")
&amp;IF(COUNTIF(Nom,$E11)&gt;11," et "&amp;INDEX(ColRef,SMALL(IF(Nom=$E11,ROW(Ref)),12)),"")
&amp;IF(COUNTIF(Nom,$E11)&gt;12," et "&amp;INDEX(ColRef,SMALL(IF(Nom=$E11,ROW(Ref)),13)),"")
&amp;IF(COUNTIF(Nom,$E11)&gt;13," et "&amp;INDEX(ColRef,SMALL(IF(Nom=$E11,ROW(Ref)),14)),"")
&amp;IF(COUNTIF(Nom,$E11)&gt;14," et "&amp;INDEX(ColRef,SMALL(IF(Nom=$E11,ROW(Ref)),15)),"")
&amp;IF(COUNTIF(Nom,$E11)&gt;15," et "&amp;INDEX(ColRef,SMALL(IF(Nom=$E11,ROW(Ref)),16)),"")</f>
        <v/>
      </c>
      <c r="G11" s="47"/>
    </row>
    <row r="12" spans="2:7">
      <c r="B12" s="40" t="e">
        <f>IF(#REF!&lt;&gt;"",#REF!,"")</f>
        <v>#REF!</v>
      </c>
      <c r="C12" s="43" t="e">
        <f>CONCATENATE(#REF!,#REF!)</f>
        <v>#REF!</v>
      </c>
      <c r="E12" s="44" t="str">
        <f>CONCATENATE(2,5)</f>
        <v>25</v>
      </c>
      <c r="F12" s="45" t="str">
        <f t="array" aca="1" ref="F12" ca="1">IF(COUNTIF(Nom,$E12)&gt;0,INDEX(ColRef,SMALL(IF(Nom=$E12,ROW(Ref)),1)),)
&amp;IF(COUNTIF(Nom,$E12)&gt;1," et "&amp;INDEX(ColRef,SMALL(IF(Nom=$E12,ROW(Ref)),2)),"")
&amp;IF(COUNTIF(Nom,$E12)&gt;2," et "&amp;INDEX(ColRef,SMALL(IF(Nom=$E12,ROW(Ref)),3)),"")
&amp;IF(COUNTIF(Nom,$E12)&gt;3," et "&amp;INDEX(ColRef,SMALL(IF(Nom=$E12,ROW(Ref)),4)),"")
&amp;IF(COUNTIF(Nom,$E12)&gt;4," et "&amp;INDEX(ColRef,SMALL(IF(Nom=$E12,ROW(Ref)),5)),"")
&amp;IF(COUNTIF(Nom,$E12)&gt;5," et "&amp;INDEX(ColRef,SMALL(IF(Nom=$E12,ROW(Ref)),6)),"")
&amp;IF(COUNTIF(Nom,$E12)&gt;6," et "&amp;INDEX(ColRef,SMALL(IF(Nom=$E12,ROW(Ref)),7)),"")
&amp;IF(COUNTIF(Nom,$E12)&gt;7," et "&amp;INDEX(ColRef,SMALL(IF(Nom=$E12,ROW(Ref)),8)),"")
&amp;IF(COUNTIF(Nom,$E12)&gt;8," et "&amp;INDEX(ColRef,SMALL(IF(Nom=$E12,ROW(Ref)),9)),"")
&amp;IF(COUNTIF(Nom,$E12)&gt;9," et "&amp;INDEX(ColRef,SMALL(IF(Nom=$E12,ROW(Ref)),10)),"")
&amp;IF(COUNTIF(Nom,$E12)&gt;10," et "&amp;INDEX(ColRef,SMALL(IF(Nom=$E12,ROW(Ref)),11)),"")
&amp;IF(COUNTIF(Nom,$E12)&gt;11," et "&amp;INDEX(ColRef,SMALL(IF(Nom=$E12,ROW(Ref)),12)),"")
&amp;IF(COUNTIF(Nom,$E12)&gt;12," et "&amp;INDEX(ColRef,SMALL(IF(Nom=$E12,ROW(Ref)),13)),"")
&amp;IF(COUNTIF(Nom,$E12)&gt;13," et "&amp;INDEX(ColRef,SMALL(IF(Nom=$E12,ROW(Ref)),14)),"")
&amp;IF(COUNTIF(Nom,$E12)&gt;14," et "&amp;INDEX(ColRef,SMALL(IF(Nom=$E12,ROW(Ref)),15)),"")
&amp;IF(COUNTIF(Nom,$E12)&gt;15," et "&amp;INDEX(ColRef,SMALL(IF(Nom=$E12,ROW(Ref)),16)),"")</f>
        <v/>
      </c>
    </row>
    <row r="13" spans="2:7">
      <c r="B13" s="40" t="e">
        <f>IF(#REF!&lt;&gt;"",#REF!,"")</f>
        <v>#REF!</v>
      </c>
      <c r="C13" s="43" t="e">
        <f>CONCATENATE(#REF!,#REF!)</f>
        <v>#REF!</v>
      </c>
      <c r="D13" s="48"/>
      <c r="E13" s="44" t="str">
        <f>CONCATENATE(3,1)</f>
        <v>31</v>
      </c>
      <c r="F13" s="45" t="str">
        <f t="array" aca="1" ref="F13" ca="1">IF(COUNTIF(Nom,$E13)&gt;0,INDEX(ColRef,SMALL(IF(Nom=$E13,ROW(Ref)),1)),)
&amp;IF(COUNTIF(Nom,$E13)&gt;1," et "&amp;INDEX(ColRef,SMALL(IF(Nom=$E13,ROW(Ref)),2)),"")
&amp;IF(COUNTIF(Nom,$E13)&gt;2," et "&amp;INDEX(ColRef,SMALL(IF(Nom=$E13,ROW(Ref)),3)),"")
&amp;IF(COUNTIF(Nom,$E13)&gt;3," et "&amp;INDEX(ColRef,SMALL(IF(Nom=$E13,ROW(Ref)),4)),"")
&amp;IF(COUNTIF(Nom,$E13)&gt;4," et "&amp;INDEX(ColRef,SMALL(IF(Nom=$E13,ROW(Ref)),5)),"")
&amp;IF(COUNTIF(Nom,$E13)&gt;5," et "&amp;INDEX(ColRef,SMALL(IF(Nom=$E13,ROW(Ref)),6)),"")
&amp;IF(COUNTIF(Nom,$E13)&gt;6," et "&amp;INDEX(ColRef,SMALL(IF(Nom=$E13,ROW(Ref)),7)),"")
&amp;IF(COUNTIF(Nom,$E13)&gt;7," et "&amp;INDEX(ColRef,SMALL(IF(Nom=$E13,ROW(Ref)),8)),"")
&amp;IF(COUNTIF(Nom,$E13)&gt;8," et "&amp;INDEX(ColRef,SMALL(IF(Nom=$E13,ROW(Ref)),9)),"")
&amp;IF(COUNTIF(Nom,$E13)&gt;9," et "&amp;INDEX(ColRef,SMALL(IF(Nom=$E13,ROW(Ref)),10)),"")
&amp;IF(COUNTIF(Nom,$E13)&gt;10," et "&amp;INDEX(ColRef,SMALL(IF(Nom=$E13,ROW(Ref)),11)),"")
&amp;IF(COUNTIF(Nom,$E13)&gt;11," et "&amp;INDEX(ColRef,SMALL(IF(Nom=$E13,ROW(Ref)),12)),"")
&amp;IF(COUNTIF(Nom,$E13)&gt;12," et "&amp;INDEX(ColRef,SMALL(IF(Nom=$E13,ROW(Ref)),13)),"")
&amp;IF(COUNTIF(Nom,$E13)&gt;13," et "&amp;INDEX(ColRef,SMALL(IF(Nom=$E13,ROW(Ref)),14)),"")
&amp;IF(COUNTIF(Nom,$E13)&gt;14," et "&amp;INDEX(ColRef,SMALL(IF(Nom=$E13,ROW(Ref)),15)),"")
&amp;IF(COUNTIF(Nom,$E13)&gt;15," et "&amp;INDEX(ColRef,SMALL(IF(Nom=$E13,ROW(Ref)),16)),"")</f>
        <v/>
      </c>
    </row>
    <row r="14" spans="2:7">
      <c r="B14" s="40" t="e">
        <f>IF(#REF!&lt;&gt;"",#REF!,"")</f>
        <v>#REF!</v>
      </c>
      <c r="C14" s="43" t="e">
        <f>CONCATENATE(#REF!,#REF!)</f>
        <v>#REF!</v>
      </c>
      <c r="D14" s="48"/>
      <c r="E14" s="44" t="str">
        <f>CONCATENATE(3,2)</f>
        <v>32</v>
      </c>
      <c r="F14" s="45" t="str">
        <f t="array" aca="1" ref="F14" ca="1">IF(COUNTIF(Nom,$E14)&gt;0,INDEX(ColRef,SMALL(IF(Nom=$E14,ROW(Ref)),1)),)
&amp;IF(COUNTIF(Nom,$E14)&gt;1," et "&amp;INDEX(ColRef,SMALL(IF(Nom=$E14,ROW(Ref)),2)),"")
&amp;IF(COUNTIF(Nom,$E14)&gt;2," et "&amp;INDEX(ColRef,SMALL(IF(Nom=$E14,ROW(Ref)),3)),"")
&amp;IF(COUNTIF(Nom,$E14)&gt;3," et "&amp;INDEX(ColRef,SMALL(IF(Nom=$E14,ROW(Ref)),4)),"")
&amp;IF(COUNTIF(Nom,$E14)&gt;4," et "&amp;INDEX(ColRef,SMALL(IF(Nom=$E14,ROW(Ref)),5)),"")
&amp;IF(COUNTIF(Nom,$E14)&gt;5," et "&amp;INDEX(ColRef,SMALL(IF(Nom=$E14,ROW(Ref)),6)),"")
&amp;IF(COUNTIF(Nom,$E14)&gt;6," et "&amp;INDEX(ColRef,SMALL(IF(Nom=$E14,ROW(Ref)),7)),"")
&amp;IF(COUNTIF(Nom,$E14)&gt;7," et "&amp;INDEX(ColRef,SMALL(IF(Nom=$E14,ROW(Ref)),8)),"")
&amp;IF(COUNTIF(Nom,$E14)&gt;8," et "&amp;INDEX(ColRef,SMALL(IF(Nom=$E14,ROW(Ref)),9)),"")
&amp;IF(COUNTIF(Nom,$E14)&gt;9," et "&amp;INDEX(ColRef,SMALL(IF(Nom=$E14,ROW(Ref)),10)),"")
&amp;IF(COUNTIF(Nom,$E14)&gt;10," et "&amp;INDEX(ColRef,SMALL(IF(Nom=$E14,ROW(Ref)),11)),"")
&amp;IF(COUNTIF(Nom,$E14)&gt;11," et "&amp;INDEX(ColRef,SMALL(IF(Nom=$E14,ROW(Ref)),12)),"")
&amp;IF(COUNTIF(Nom,$E14)&gt;12," et "&amp;INDEX(ColRef,SMALL(IF(Nom=$E14,ROW(Ref)),13)),"")
&amp;IF(COUNTIF(Nom,$E14)&gt;13," et "&amp;INDEX(ColRef,SMALL(IF(Nom=$E14,ROW(Ref)),14)),"")
&amp;IF(COUNTIF(Nom,$E14)&gt;14," et "&amp;INDEX(ColRef,SMALL(IF(Nom=$E14,ROW(Ref)),15)),"")
&amp;IF(COUNTIF(Nom,$E14)&gt;15," et "&amp;INDEX(ColRef,SMALL(IF(Nom=$E14,ROW(Ref)),16)),"")</f>
        <v/>
      </c>
    </row>
    <row r="15" spans="2:7">
      <c r="B15" s="40" t="e">
        <f>IF(#REF!&lt;&gt;"",#REF!,"")</f>
        <v>#REF!</v>
      </c>
      <c r="C15" s="43" t="e">
        <f>CONCATENATE(#REF!,#REF!)</f>
        <v>#REF!</v>
      </c>
      <c r="E15" s="44" t="str">
        <f>CONCATENATE(3,3)</f>
        <v>33</v>
      </c>
      <c r="F15" s="45" t="str">
        <f t="array" aca="1" ref="F15" ca="1">IF(COUNTIF(Nom,$E15)&gt;0,INDEX(ColRef,SMALL(IF(Nom=$E15,ROW(Ref)),1)),)
&amp;IF(COUNTIF(Nom,$E15)&gt;1," et "&amp;INDEX(ColRef,SMALL(IF(Nom=$E15,ROW(Ref)),2)),"")
&amp;IF(COUNTIF(Nom,$E15)&gt;2," et "&amp;INDEX(ColRef,SMALL(IF(Nom=$E15,ROW(Ref)),3)),"")
&amp;IF(COUNTIF(Nom,$E15)&gt;3," et "&amp;INDEX(ColRef,SMALL(IF(Nom=$E15,ROW(Ref)),4)),"")
&amp;IF(COUNTIF(Nom,$E15)&gt;4," et "&amp;INDEX(ColRef,SMALL(IF(Nom=$E15,ROW(Ref)),5)),"")
&amp;IF(COUNTIF(Nom,$E15)&gt;5," et "&amp;INDEX(ColRef,SMALL(IF(Nom=$E15,ROW(Ref)),6)),"")
&amp;IF(COUNTIF(Nom,$E15)&gt;6," et "&amp;INDEX(ColRef,SMALL(IF(Nom=$E15,ROW(Ref)),7)),"")
&amp;IF(COUNTIF(Nom,$E15)&gt;7," et "&amp;INDEX(ColRef,SMALL(IF(Nom=$E15,ROW(Ref)),8)),"")
&amp;IF(COUNTIF(Nom,$E15)&gt;8," et "&amp;INDEX(ColRef,SMALL(IF(Nom=$E15,ROW(Ref)),9)),"")
&amp;IF(COUNTIF(Nom,$E15)&gt;9," et "&amp;INDEX(ColRef,SMALL(IF(Nom=$E15,ROW(Ref)),10)),"")
&amp;IF(COUNTIF(Nom,$E15)&gt;10," et "&amp;INDEX(ColRef,SMALL(IF(Nom=$E15,ROW(Ref)),11)),"")
&amp;IF(COUNTIF(Nom,$E15)&gt;11," et "&amp;INDEX(ColRef,SMALL(IF(Nom=$E15,ROW(Ref)),12)),"")
&amp;IF(COUNTIF(Nom,$E15)&gt;12," et "&amp;INDEX(ColRef,SMALL(IF(Nom=$E15,ROW(Ref)),13)),"")
&amp;IF(COUNTIF(Nom,$E15)&gt;13," et "&amp;INDEX(ColRef,SMALL(IF(Nom=$E15,ROW(Ref)),14)),"")
&amp;IF(COUNTIF(Nom,$E15)&gt;14," et "&amp;INDEX(ColRef,SMALL(IF(Nom=$E15,ROW(Ref)),15)),"")
&amp;IF(COUNTIF(Nom,$E15)&gt;15," et "&amp;INDEX(ColRef,SMALL(IF(Nom=$E15,ROW(Ref)),16)),"")</f>
        <v/>
      </c>
    </row>
    <row r="16" spans="2:7">
      <c r="B16" s="40" t="e">
        <f>IF(#REF!&lt;&gt;"",#REF!,"")</f>
        <v>#REF!</v>
      </c>
      <c r="C16" s="43" t="e">
        <f>CONCATENATE(#REF!,#REF!)</f>
        <v>#REF!</v>
      </c>
      <c r="E16" s="44" t="str">
        <f>CONCATENATE(3,5)</f>
        <v>35</v>
      </c>
      <c r="F16" s="45" t="str">
        <f t="array" aca="1" ref="F16" ca="1">IF(COUNTIF(Nom,$E16)&gt;0,INDEX(ColRef,SMALL(IF(Nom=$E16,ROW(Ref)),1)),)
&amp;IF(COUNTIF(Nom,$E16)&gt;1," et "&amp;INDEX(ColRef,SMALL(IF(Nom=$E16,ROW(Ref)),2)),"")
&amp;IF(COUNTIF(Nom,$E16)&gt;2," et "&amp;INDEX(ColRef,SMALL(IF(Nom=$E16,ROW(Ref)),3)),"")
&amp;IF(COUNTIF(Nom,$E16)&gt;3," et "&amp;INDEX(ColRef,SMALL(IF(Nom=$E16,ROW(Ref)),4)),"")
&amp;IF(COUNTIF(Nom,$E16)&gt;4," et "&amp;INDEX(ColRef,SMALL(IF(Nom=$E16,ROW(Ref)),5)),"")
&amp;IF(COUNTIF(Nom,$E16)&gt;5," et "&amp;INDEX(ColRef,SMALL(IF(Nom=$E16,ROW(Ref)),6)),"")
&amp;IF(COUNTIF(Nom,$E16)&gt;6," et "&amp;INDEX(ColRef,SMALL(IF(Nom=$E16,ROW(Ref)),7)),"")
&amp;IF(COUNTIF(Nom,$E16)&gt;7," et "&amp;INDEX(ColRef,SMALL(IF(Nom=$E16,ROW(Ref)),8)),"")
&amp;IF(COUNTIF(Nom,$E16)&gt;8," et "&amp;INDEX(ColRef,SMALL(IF(Nom=$E16,ROW(Ref)),9)),"")
&amp;IF(COUNTIF(Nom,$E16)&gt;9," et "&amp;INDEX(ColRef,SMALL(IF(Nom=$E16,ROW(Ref)),10)),"")
&amp;IF(COUNTIF(Nom,$E16)&gt;10," et "&amp;INDEX(ColRef,SMALL(IF(Nom=$E16,ROW(Ref)),11)),"")
&amp;IF(COUNTIF(Nom,$E16)&gt;11," et "&amp;INDEX(ColRef,SMALL(IF(Nom=$E16,ROW(Ref)),12)),"")
&amp;IF(COUNTIF(Nom,$E16)&gt;12," et "&amp;INDEX(ColRef,SMALL(IF(Nom=$E16,ROW(Ref)),13)),"")
&amp;IF(COUNTIF(Nom,$E16)&gt;13," et "&amp;INDEX(ColRef,SMALL(IF(Nom=$E16,ROW(Ref)),14)),"")
&amp;IF(COUNTIF(Nom,$E16)&gt;14," et "&amp;INDEX(ColRef,SMALL(IF(Nom=$E16,ROW(Ref)),15)),"")
&amp;IF(COUNTIF(Nom,$E16)&gt;15," et "&amp;INDEX(ColRef,SMALL(IF(Nom=$E16,ROW(Ref)),16)),"")</f>
        <v/>
      </c>
    </row>
    <row r="17" spans="2:6">
      <c r="B17" s="40" t="e">
        <f>IF(#REF!&lt;&gt;"",#REF!,"")</f>
        <v>#REF!</v>
      </c>
      <c r="C17" s="43" t="e">
        <f>CONCATENATE(#REF!,#REF!)</f>
        <v>#REF!</v>
      </c>
      <c r="E17" s="44" t="str">
        <f>CONCATENATE(3,4)</f>
        <v>34</v>
      </c>
      <c r="F17" s="45" t="str">
        <f t="array" aca="1" ref="F17" ca="1">IF(COUNTIF(Nom,$E17)&gt;0,INDEX(ColRef,SMALL(IF(Nom=$E17,ROW(Ref)),1)),)
&amp;IF(COUNTIF(Nom,$E17)&gt;1," et "&amp;INDEX(ColRef,SMALL(IF(Nom=$E17,ROW(Ref)),2)),"")
&amp;IF(COUNTIF(Nom,$E17)&gt;2," et "&amp;INDEX(ColRef,SMALL(IF(Nom=$E17,ROW(Ref)),3)),"")
&amp;IF(COUNTIF(Nom,$E17)&gt;3," et "&amp;INDEX(ColRef,SMALL(IF(Nom=$E17,ROW(Ref)),4)),"")
&amp;IF(COUNTIF(Nom,$E17)&gt;4," et "&amp;INDEX(ColRef,SMALL(IF(Nom=$E17,ROW(Ref)),5)),"")
&amp;IF(COUNTIF(Nom,$E17)&gt;5," et "&amp;INDEX(ColRef,SMALL(IF(Nom=$E17,ROW(Ref)),6)),"")
&amp;IF(COUNTIF(Nom,$E17)&gt;6," et "&amp;INDEX(ColRef,SMALL(IF(Nom=$E17,ROW(Ref)),7)),"")
&amp;IF(COUNTIF(Nom,$E17)&gt;7," et "&amp;INDEX(ColRef,SMALL(IF(Nom=$E17,ROW(Ref)),8)),"")
&amp;IF(COUNTIF(Nom,$E17)&gt;8," et "&amp;INDEX(ColRef,SMALL(IF(Nom=$E17,ROW(Ref)),9)),"")
&amp;IF(COUNTIF(Nom,$E17)&gt;9," et "&amp;INDEX(ColRef,SMALL(IF(Nom=$E17,ROW(Ref)),10)),"")
&amp;IF(COUNTIF(Nom,$E17)&gt;10," et "&amp;INDEX(ColRef,SMALL(IF(Nom=$E17,ROW(Ref)),11)),"")
&amp;IF(COUNTIF(Nom,$E17)&gt;11," et "&amp;INDEX(ColRef,SMALL(IF(Nom=$E17,ROW(Ref)),12)),"")
&amp;IF(COUNTIF(Nom,$E17)&gt;12," et "&amp;INDEX(ColRef,SMALL(IF(Nom=$E17,ROW(Ref)),13)),"")
&amp;IF(COUNTIF(Nom,$E17)&gt;13," et "&amp;INDEX(ColRef,SMALL(IF(Nom=$E17,ROW(Ref)),14)),"")
&amp;IF(COUNTIF(Nom,$E17)&gt;14," et "&amp;INDEX(ColRef,SMALL(IF(Nom=$E17,ROW(Ref)),15)),"")
&amp;IF(COUNTIF(Nom,$E17)&gt;15," et "&amp;INDEX(ColRef,SMALL(IF(Nom=$E17,ROW(Ref)),16)),"")</f>
        <v/>
      </c>
    </row>
    <row r="18" spans="2:6">
      <c r="B18" s="40" t="e">
        <f>IF(#REF!&lt;&gt;"",#REF!,"")</f>
        <v>#REF!</v>
      </c>
      <c r="C18" s="43" t="e">
        <f>CONCATENATE(#REF!,#REF!)</f>
        <v>#REF!</v>
      </c>
      <c r="E18" s="44" t="str">
        <f>CONCATENATE(4,1)</f>
        <v>41</v>
      </c>
      <c r="F18" s="45" t="str">
        <f t="array" aca="1" ref="F18" ca="1">IF(COUNTIF(Nom,$E18)&gt;0,INDEX(ColRef,SMALL(IF(Nom=$E18,ROW(Ref)),1)),)
&amp;IF(COUNTIF(Nom,$E18)&gt;1," et "&amp;INDEX(ColRef,SMALL(IF(Nom=$E18,ROW(Ref)),2)),"")
&amp;IF(COUNTIF(Nom,$E18)&gt;2," et "&amp;INDEX(ColRef,SMALL(IF(Nom=$E18,ROW(Ref)),3)),"")
&amp;IF(COUNTIF(Nom,$E18)&gt;3," et "&amp;INDEX(ColRef,SMALL(IF(Nom=$E18,ROW(Ref)),4)),"")
&amp;IF(COUNTIF(Nom,$E18)&gt;4," et "&amp;INDEX(ColRef,SMALL(IF(Nom=$E18,ROW(Ref)),5)),"")
&amp;IF(COUNTIF(Nom,$E18)&gt;5," et "&amp;INDEX(ColRef,SMALL(IF(Nom=$E18,ROW(Ref)),6)),"")
&amp;IF(COUNTIF(Nom,$E18)&gt;6," et "&amp;INDEX(ColRef,SMALL(IF(Nom=$E18,ROW(Ref)),7)),"")
&amp;IF(COUNTIF(Nom,$E18)&gt;7," et "&amp;INDEX(ColRef,SMALL(IF(Nom=$E18,ROW(Ref)),8)),"")
&amp;IF(COUNTIF(Nom,$E18)&gt;8," et "&amp;INDEX(ColRef,SMALL(IF(Nom=$E18,ROW(Ref)),9)),"")
&amp;IF(COUNTIF(Nom,$E18)&gt;9," et "&amp;INDEX(ColRef,SMALL(IF(Nom=$E18,ROW(Ref)),10)),"")
&amp;IF(COUNTIF(Nom,$E18)&gt;10," et "&amp;INDEX(ColRef,SMALL(IF(Nom=$E18,ROW(Ref)),11)),"")
&amp;IF(COUNTIF(Nom,$E18)&gt;11," et "&amp;INDEX(ColRef,SMALL(IF(Nom=$E18,ROW(Ref)),12)),"")
&amp;IF(COUNTIF(Nom,$E18)&gt;12," et "&amp;INDEX(ColRef,SMALL(IF(Nom=$E18,ROW(Ref)),13)),"")
&amp;IF(COUNTIF(Nom,$E18)&gt;13," et "&amp;INDEX(ColRef,SMALL(IF(Nom=$E18,ROW(Ref)),14)),"")
&amp;IF(COUNTIF(Nom,$E18)&gt;14," et "&amp;INDEX(ColRef,SMALL(IF(Nom=$E18,ROW(Ref)),15)),"")
&amp;IF(COUNTIF(Nom,$E18)&gt;15," et "&amp;INDEX(ColRef,SMALL(IF(Nom=$E18,ROW(Ref)),16)),"")</f>
        <v/>
      </c>
    </row>
    <row r="19" spans="2:6">
      <c r="B19" s="40" t="e">
        <f>IF(#REF!&lt;&gt;"",#REF!,"")</f>
        <v>#REF!</v>
      </c>
      <c r="C19" s="43" t="e">
        <f>CONCATENATE(#REF!,#REF!)</f>
        <v>#REF!</v>
      </c>
      <c r="E19" s="44" t="str">
        <f>CONCATENATE(4,2)</f>
        <v>42</v>
      </c>
      <c r="F19" s="45" t="str">
        <f t="array" aca="1" ref="F19" ca="1">IF(COUNTIF(Nom,$E19)&gt;0,INDEX(ColRef,SMALL(IF(Nom=$E19,ROW(Ref)),1)),)
&amp;IF(COUNTIF(Nom,$E19)&gt;1," et "&amp;INDEX(ColRef,SMALL(IF(Nom=$E19,ROW(Ref)),2)),"")
&amp;IF(COUNTIF(Nom,$E19)&gt;2," et "&amp;INDEX(ColRef,SMALL(IF(Nom=$E19,ROW(Ref)),3)),"")
&amp;IF(COUNTIF(Nom,$E19)&gt;3," et "&amp;INDEX(ColRef,SMALL(IF(Nom=$E19,ROW(Ref)),4)),"")
&amp;IF(COUNTIF(Nom,$E19)&gt;4," et "&amp;INDEX(ColRef,SMALL(IF(Nom=$E19,ROW(Ref)),5)),"")
&amp;IF(COUNTIF(Nom,$E19)&gt;5," et "&amp;INDEX(ColRef,SMALL(IF(Nom=$E19,ROW(Ref)),6)),"")
&amp;IF(COUNTIF(Nom,$E19)&gt;6," et "&amp;INDEX(ColRef,SMALL(IF(Nom=$E19,ROW(Ref)),7)),"")
&amp;IF(COUNTIF(Nom,$E19)&gt;7," et "&amp;INDEX(ColRef,SMALL(IF(Nom=$E19,ROW(Ref)),8)),"")
&amp;IF(COUNTIF(Nom,$E19)&gt;8," et "&amp;INDEX(ColRef,SMALL(IF(Nom=$E19,ROW(Ref)),9)),"")
&amp;IF(COUNTIF(Nom,$E19)&gt;9," et "&amp;INDEX(ColRef,SMALL(IF(Nom=$E19,ROW(Ref)),10)),"")
&amp;IF(COUNTIF(Nom,$E19)&gt;10," et "&amp;INDEX(ColRef,SMALL(IF(Nom=$E19,ROW(Ref)),11)),"")
&amp;IF(COUNTIF(Nom,$E19)&gt;11," et "&amp;INDEX(ColRef,SMALL(IF(Nom=$E19,ROW(Ref)),12)),"")
&amp;IF(COUNTIF(Nom,$E19)&gt;12," et "&amp;INDEX(ColRef,SMALL(IF(Nom=$E19,ROW(Ref)),13)),"")
&amp;IF(COUNTIF(Nom,$E19)&gt;13," et "&amp;INDEX(ColRef,SMALL(IF(Nom=$E19,ROW(Ref)),14)),"")
&amp;IF(COUNTIF(Nom,$E19)&gt;14," et "&amp;INDEX(ColRef,SMALL(IF(Nom=$E19,ROW(Ref)),15)),"")
&amp;IF(COUNTIF(Nom,$E19)&gt;15," et "&amp;INDEX(ColRef,SMALL(IF(Nom=$E19,ROW(Ref)),16)),"")</f>
        <v/>
      </c>
    </row>
    <row r="20" spans="2:6">
      <c r="B20" s="40" t="e">
        <f>IF(#REF!&lt;&gt;"",#REF!,"")</f>
        <v>#REF!</v>
      </c>
      <c r="C20" s="43" t="e">
        <f>CONCATENATE(#REF!,#REF!)</f>
        <v>#REF!</v>
      </c>
      <c r="E20" s="44" t="str">
        <f>CONCATENATE(4,3)</f>
        <v>43</v>
      </c>
      <c r="F20" s="45" t="str">
        <f t="array" aca="1" ref="F20" ca="1">IF(COUNTIF(Nom,$E20)&gt;0,INDEX(ColRef,SMALL(IF(Nom=$E20,ROW(Ref)),1)),)
&amp;IF(COUNTIF(Nom,$E20)&gt;1," et "&amp;INDEX(ColRef,SMALL(IF(Nom=$E20,ROW(Ref)),2)),"")
&amp;IF(COUNTIF(Nom,$E20)&gt;2," et "&amp;INDEX(ColRef,SMALL(IF(Nom=$E20,ROW(Ref)),3)),"")
&amp;IF(COUNTIF(Nom,$E20)&gt;3," et "&amp;INDEX(ColRef,SMALL(IF(Nom=$E20,ROW(Ref)),4)),"")
&amp;IF(COUNTIF(Nom,$E20)&gt;4," et "&amp;INDEX(ColRef,SMALL(IF(Nom=$E20,ROW(Ref)),5)),"")
&amp;IF(COUNTIF(Nom,$E20)&gt;5," et "&amp;INDEX(ColRef,SMALL(IF(Nom=$E20,ROW(Ref)),6)),"")
&amp;IF(COUNTIF(Nom,$E20)&gt;6," et "&amp;INDEX(ColRef,SMALL(IF(Nom=$E20,ROW(Ref)),7)),"")
&amp;IF(COUNTIF(Nom,$E20)&gt;7," et "&amp;INDEX(ColRef,SMALL(IF(Nom=$E20,ROW(Ref)),8)),"")
&amp;IF(COUNTIF(Nom,$E20)&gt;8," et "&amp;INDEX(ColRef,SMALL(IF(Nom=$E20,ROW(Ref)),9)),"")
&amp;IF(COUNTIF(Nom,$E20)&gt;9," et "&amp;INDEX(ColRef,SMALL(IF(Nom=$E20,ROW(Ref)),10)),"")
&amp;IF(COUNTIF(Nom,$E20)&gt;10," et "&amp;INDEX(ColRef,SMALL(IF(Nom=$E20,ROW(Ref)),11)),"")
&amp;IF(COUNTIF(Nom,$E20)&gt;11," et "&amp;INDEX(ColRef,SMALL(IF(Nom=$E20,ROW(Ref)),12)),"")
&amp;IF(COUNTIF(Nom,$E20)&gt;12," et "&amp;INDEX(ColRef,SMALL(IF(Nom=$E20,ROW(Ref)),13)),"")
&amp;IF(COUNTIF(Nom,$E20)&gt;13," et "&amp;INDEX(ColRef,SMALL(IF(Nom=$E20,ROW(Ref)),14)),"")
&amp;IF(COUNTIF(Nom,$E20)&gt;14," et "&amp;INDEX(ColRef,SMALL(IF(Nom=$E20,ROW(Ref)),15)),"")
&amp;IF(COUNTIF(Nom,$E20)&gt;15," et "&amp;INDEX(ColRef,SMALL(IF(Nom=$E20,ROW(Ref)),16)),"")</f>
        <v/>
      </c>
    </row>
    <row r="21" spans="2:6">
      <c r="B21" s="40" t="e">
        <f>IF(#REF!&lt;&gt;"",#REF!,"")</f>
        <v>#REF!</v>
      </c>
      <c r="C21" s="43" t="e">
        <f>CONCATENATE(#REF!,#REF!)</f>
        <v>#REF!</v>
      </c>
      <c r="E21" s="44" t="str">
        <f>CONCATENATE(4,4)</f>
        <v>44</v>
      </c>
      <c r="F21" s="45" t="str">
        <f t="array" aca="1" ref="F21" ca="1">IF(COUNTIF(Nom,$E21)&gt;0,INDEX(ColRef,SMALL(IF(Nom=$E21,ROW(Ref)),1)),)
&amp;IF(COUNTIF(Nom,$E21)&gt;1," et "&amp;INDEX(ColRef,SMALL(IF(Nom=$E21,ROW(Ref)),2)),"")
&amp;IF(COUNTIF(Nom,$E21)&gt;2," et "&amp;INDEX(ColRef,SMALL(IF(Nom=$E21,ROW(Ref)),3)),"")
&amp;IF(COUNTIF(Nom,$E21)&gt;3," et "&amp;INDEX(ColRef,SMALL(IF(Nom=$E21,ROW(Ref)),4)),"")
&amp;IF(COUNTIF(Nom,$E21)&gt;4," et "&amp;INDEX(ColRef,SMALL(IF(Nom=$E21,ROW(Ref)),5)),"")
&amp;IF(COUNTIF(Nom,$E21)&gt;5," et "&amp;INDEX(ColRef,SMALL(IF(Nom=$E21,ROW(Ref)),6)),"")
&amp;IF(COUNTIF(Nom,$E21)&gt;6," et "&amp;INDEX(ColRef,SMALL(IF(Nom=$E21,ROW(Ref)),7)),"")
&amp;IF(COUNTIF(Nom,$E21)&gt;7," et "&amp;INDEX(ColRef,SMALL(IF(Nom=$E21,ROW(Ref)),8)),"")
&amp;IF(COUNTIF(Nom,$E21)&gt;8," et "&amp;INDEX(ColRef,SMALL(IF(Nom=$E21,ROW(Ref)),9)),"")
&amp;IF(COUNTIF(Nom,$E21)&gt;9," et "&amp;INDEX(ColRef,SMALL(IF(Nom=$E21,ROW(Ref)),10)),"")
&amp;IF(COUNTIF(Nom,$E21)&gt;10," et "&amp;INDEX(ColRef,SMALL(IF(Nom=$E21,ROW(Ref)),11)),"")
&amp;IF(COUNTIF(Nom,$E21)&gt;11," et "&amp;INDEX(ColRef,SMALL(IF(Nom=$E21,ROW(Ref)),12)),"")
&amp;IF(COUNTIF(Nom,$E21)&gt;12," et "&amp;INDEX(ColRef,SMALL(IF(Nom=$E21,ROW(Ref)),13)),"")
&amp;IF(COUNTIF(Nom,$E21)&gt;13," et "&amp;INDEX(ColRef,SMALL(IF(Nom=$E21,ROW(Ref)),14)),"")
&amp;IF(COUNTIF(Nom,$E21)&gt;14," et "&amp;INDEX(ColRef,SMALL(IF(Nom=$E21,ROW(Ref)),15)),"")
&amp;IF(COUNTIF(Nom,$E21)&gt;15," et "&amp;INDEX(ColRef,SMALL(IF(Nom=$E21,ROW(Ref)),16)),"")</f>
        <v/>
      </c>
    </row>
    <row r="22" spans="2:6">
      <c r="B22" s="40" t="e">
        <f>IF(#REF!&lt;&gt;"",#REF!,"")</f>
        <v>#REF!</v>
      </c>
      <c r="C22" s="43" t="e">
        <f>CONCATENATE(#REF!,#REF!)</f>
        <v>#REF!</v>
      </c>
      <c r="E22" s="44" t="str">
        <f>CONCATENATE(4,5)</f>
        <v>45</v>
      </c>
      <c r="F22" s="45" t="str">
        <f t="array" aca="1" ref="F22" ca="1">IF(COUNTIF(Nom,$E22)&gt;0,INDEX(ColRef,SMALL(IF(Nom=$E22,ROW(Ref)),1)),)
&amp;IF(COUNTIF(Nom,$E22)&gt;1," et "&amp;INDEX(ColRef,SMALL(IF(Nom=$E22,ROW(Ref)),2)),"")
&amp;IF(COUNTIF(Nom,$E22)&gt;2," et "&amp;INDEX(ColRef,SMALL(IF(Nom=$E22,ROW(Ref)),3)),"")
&amp;IF(COUNTIF(Nom,$E22)&gt;3," et "&amp;INDEX(ColRef,SMALL(IF(Nom=$E22,ROW(Ref)),4)),"")
&amp;IF(COUNTIF(Nom,$E22)&gt;4," et "&amp;INDEX(ColRef,SMALL(IF(Nom=$E22,ROW(Ref)),5)),"")
&amp;IF(COUNTIF(Nom,$E22)&gt;5," et "&amp;INDEX(ColRef,SMALL(IF(Nom=$E22,ROW(Ref)),6)),"")
&amp;IF(COUNTIF(Nom,$E22)&gt;6," et "&amp;INDEX(ColRef,SMALL(IF(Nom=$E22,ROW(Ref)),7)),"")
&amp;IF(COUNTIF(Nom,$E22)&gt;7," et "&amp;INDEX(ColRef,SMALL(IF(Nom=$E22,ROW(Ref)),8)),"")
&amp;IF(COUNTIF(Nom,$E22)&gt;8," et "&amp;INDEX(ColRef,SMALL(IF(Nom=$E22,ROW(Ref)),9)),"")
&amp;IF(COUNTIF(Nom,$E22)&gt;9," et "&amp;INDEX(ColRef,SMALL(IF(Nom=$E22,ROW(Ref)),10)),"")
&amp;IF(COUNTIF(Nom,$E22)&gt;10," et "&amp;INDEX(ColRef,SMALL(IF(Nom=$E22,ROW(Ref)),11)),"")
&amp;IF(COUNTIF(Nom,$E22)&gt;11," et "&amp;INDEX(ColRef,SMALL(IF(Nom=$E22,ROW(Ref)),12)),"")
&amp;IF(COUNTIF(Nom,$E22)&gt;12," et "&amp;INDEX(ColRef,SMALL(IF(Nom=$E22,ROW(Ref)),13)),"")
&amp;IF(COUNTIF(Nom,$E22)&gt;13," et "&amp;INDEX(ColRef,SMALL(IF(Nom=$E22,ROW(Ref)),14)),"")
&amp;IF(COUNTIF(Nom,$E22)&gt;14," et "&amp;INDEX(ColRef,SMALL(IF(Nom=$E22,ROW(Ref)),15)),"")
&amp;IF(COUNTIF(Nom,$E22)&gt;15," et "&amp;INDEX(ColRef,SMALL(IF(Nom=$E22,ROW(Ref)),16)),"")</f>
        <v/>
      </c>
    </row>
    <row r="23" spans="2:6">
      <c r="B23" s="40" t="e">
        <f>IF(#REF!&lt;&gt;"",#REF!,"")</f>
        <v>#REF!</v>
      </c>
      <c r="C23" s="43" t="e">
        <f>CONCATENATE(#REF!,#REF!)</f>
        <v>#REF!</v>
      </c>
      <c r="E23" s="44" t="str">
        <f>CONCATENATE(5,1)</f>
        <v>51</v>
      </c>
      <c r="F23" s="45" t="str">
        <f t="array" aca="1" ref="F23" ca="1">IF(COUNTIF(Nom,$E23)&gt;0,INDEX(ColRef,SMALL(IF(Nom=$E23,ROW(Ref)),1)),)
&amp;IF(COUNTIF(Nom,$E23)&gt;1," et "&amp;INDEX(ColRef,SMALL(IF(Nom=$E23,ROW(Ref)),2)),"")
&amp;IF(COUNTIF(Nom,$E23)&gt;2," et "&amp;INDEX(ColRef,SMALL(IF(Nom=$E23,ROW(Ref)),3)),"")
&amp;IF(COUNTIF(Nom,$E23)&gt;3," et "&amp;INDEX(ColRef,SMALL(IF(Nom=$E23,ROW(Ref)),4)),"")
&amp;IF(COUNTIF(Nom,$E23)&gt;4," et "&amp;INDEX(ColRef,SMALL(IF(Nom=$E23,ROW(Ref)),5)),"")
&amp;IF(COUNTIF(Nom,$E23)&gt;5," et "&amp;INDEX(ColRef,SMALL(IF(Nom=$E23,ROW(Ref)),6)),"")
&amp;IF(COUNTIF(Nom,$E23)&gt;6," et "&amp;INDEX(ColRef,SMALL(IF(Nom=$E23,ROW(Ref)),7)),"")
&amp;IF(COUNTIF(Nom,$E23)&gt;7," et "&amp;INDEX(ColRef,SMALL(IF(Nom=$E23,ROW(Ref)),8)),"")
&amp;IF(COUNTIF(Nom,$E23)&gt;8," et "&amp;INDEX(ColRef,SMALL(IF(Nom=$E23,ROW(Ref)),9)),"")
&amp;IF(COUNTIF(Nom,$E23)&gt;9," et "&amp;INDEX(ColRef,SMALL(IF(Nom=$E23,ROW(Ref)),10)),"")
&amp;IF(COUNTIF(Nom,$E23)&gt;10," et "&amp;INDEX(ColRef,SMALL(IF(Nom=$E23,ROW(Ref)),11)),"")
&amp;IF(COUNTIF(Nom,$E23)&gt;11," et "&amp;INDEX(ColRef,SMALL(IF(Nom=$E23,ROW(Ref)),12)),"")
&amp;IF(COUNTIF(Nom,$E23)&gt;12," et "&amp;INDEX(ColRef,SMALL(IF(Nom=$E23,ROW(Ref)),13)),"")
&amp;IF(COUNTIF(Nom,$E23)&gt;13," et "&amp;INDEX(ColRef,SMALL(IF(Nom=$E23,ROW(Ref)),14)),"")
&amp;IF(COUNTIF(Nom,$E23)&gt;14," et "&amp;INDEX(ColRef,SMALL(IF(Nom=$E23,ROW(Ref)),15)),"")
&amp;IF(COUNTIF(Nom,$E23)&gt;15," et "&amp;INDEX(ColRef,SMALL(IF(Nom=$E23,ROW(Ref)),16)),"")</f>
        <v/>
      </c>
    </row>
    <row r="24" spans="2:6">
      <c r="B24" s="40" t="e">
        <f>IF(#REF!&lt;&gt;"",#REF!,"")</f>
        <v>#REF!</v>
      </c>
      <c r="C24" s="43" t="e">
        <f>CONCATENATE(#REF!,#REF!)</f>
        <v>#REF!</v>
      </c>
      <c r="E24" s="44" t="str">
        <f>CONCATENATE(5,2)</f>
        <v>52</v>
      </c>
      <c r="F24" s="45" t="str">
        <f t="array" aca="1" ref="F24" ca="1">IF(COUNTIF(Nom,$E24)&gt;0,INDEX(ColRef,SMALL(IF(Nom=$E24,ROW(Ref)),1)),)
&amp;IF(COUNTIF(Nom,$E24)&gt;1," et "&amp;INDEX(ColRef,SMALL(IF(Nom=$E24,ROW(Ref)),2)),"")
&amp;IF(COUNTIF(Nom,$E24)&gt;2," et "&amp;INDEX(ColRef,SMALL(IF(Nom=$E24,ROW(Ref)),3)),"")
&amp;IF(COUNTIF(Nom,$E24)&gt;3," et "&amp;INDEX(ColRef,SMALL(IF(Nom=$E24,ROW(Ref)),4)),"")
&amp;IF(COUNTIF(Nom,$E24)&gt;4," et "&amp;INDEX(ColRef,SMALL(IF(Nom=$E24,ROW(Ref)),5)),"")
&amp;IF(COUNTIF(Nom,$E24)&gt;5," et "&amp;INDEX(ColRef,SMALL(IF(Nom=$E24,ROW(Ref)),6)),"")
&amp;IF(COUNTIF(Nom,$E24)&gt;6," et "&amp;INDEX(ColRef,SMALL(IF(Nom=$E24,ROW(Ref)),7)),"")
&amp;IF(COUNTIF(Nom,$E24)&gt;7," et "&amp;INDEX(ColRef,SMALL(IF(Nom=$E24,ROW(Ref)),8)),"")
&amp;IF(COUNTIF(Nom,$E24)&gt;8," et "&amp;INDEX(ColRef,SMALL(IF(Nom=$E24,ROW(Ref)),9)),"")
&amp;IF(COUNTIF(Nom,$E24)&gt;9," et "&amp;INDEX(ColRef,SMALL(IF(Nom=$E24,ROW(Ref)),10)),"")
&amp;IF(COUNTIF(Nom,$E24)&gt;10," et "&amp;INDEX(ColRef,SMALL(IF(Nom=$E24,ROW(Ref)),11)),"")
&amp;IF(COUNTIF(Nom,$E24)&gt;11," et "&amp;INDEX(ColRef,SMALL(IF(Nom=$E24,ROW(Ref)),12)),"")
&amp;IF(COUNTIF(Nom,$E24)&gt;12," et "&amp;INDEX(ColRef,SMALL(IF(Nom=$E24,ROW(Ref)),13)),"")
&amp;IF(COUNTIF(Nom,$E24)&gt;13," et "&amp;INDEX(ColRef,SMALL(IF(Nom=$E24,ROW(Ref)),14)),"")
&amp;IF(COUNTIF(Nom,$E24)&gt;14," et "&amp;INDEX(ColRef,SMALL(IF(Nom=$E24,ROW(Ref)),15)),"")
&amp;IF(COUNTIF(Nom,$E24)&gt;15," et "&amp;INDEX(ColRef,SMALL(IF(Nom=$E24,ROW(Ref)),16)),"")</f>
        <v/>
      </c>
    </row>
    <row r="25" spans="2:6">
      <c r="B25" s="40" t="e">
        <f>IF(#REF!&lt;&gt;"",#REF!,"")</f>
        <v>#REF!</v>
      </c>
      <c r="C25" s="43" t="e">
        <f>CONCATENATE(#REF!,#REF!)</f>
        <v>#REF!</v>
      </c>
      <c r="E25" s="44" t="str">
        <f>CONCATENATE(5,3)</f>
        <v>53</v>
      </c>
      <c r="F25" s="45" t="str">
        <f t="array" aca="1" ref="F25" ca="1">IF(COUNTIF(Nom,$E25)&gt;0,INDEX(ColRef,SMALL(IF(Nom=$E25,ROW(Ref)),1)),)
&amp;IF(COUNTIF(Nom,$E25)&gt;1," et "&amp;INDEX(ColRef,SMALL(IF(Nom=$E25,ROW(Ref)),2)),"")
&amp;IF(COUNTIF(Nom,$E25)&gt;2," et "&amp;INDEX(ColRef,SMALL(IF(Nom=$E25,ROW(Ref)),3)),"")
&amp;IF(COUNTIF(Nom,$E25)&gt;3," et "&amp;INDEX(ColRef,SMALL(IF(Nom=$E25,ROW(Ref)),4)),"")
&amp;IF(COUNTIF(Nom,$E25)&gt;4," et "&amp;INDEX(ColRef,SMALL(IF(Nom=$E25,ROW(Ref)),5)),"")
&amp;IF(COUNTIF(Nom,$E25)&gt;5," et "&amp;INDEX(ColRef,SMALL(IF(Nom=$E25,ROW(Ref)),6)),"")
&amp;IF(COUNTIF(Nom,$E25)&gt;6," et "&amp;INDEX(ColRef,SMALL(IF(Nom=$E25,ROW(Ref)),7)),"")
&amp;IF(COUNTIF(Nom,$E25)&gt;7," et "&amp;INDEX(ColRef,SMALL(IF(Nom=$E25,ROW(Ref)),8)),"")
&amp;IF(COUNTIF(Nom,$E25)&gt;8," et "&amp;INDEX(ColRef,SMALL(IF(Nom=$E25,ROW(Ref)),9)),"")
&amp;IF(COUNTIF(Nom,$E25)&gt;9," et "&amp;INDEX(ColRef,SMALL(IF(Nom=$E25,ROW(Ref)),10)),"")
&amp;IF(COUNTIF(Nom,$E25)&gt;10," et "&amp;INDEX(ColRef,SMALL(IF(Nom=$E25,ROW(Ref)),11)),"")
&amp;IF(COUNTIF(Nom,$E25)&gt;11," et "&amp;INDEX(ColRef,SMALL(IF(Nom=$E25,ROW(Ref)),12)),"")
&amp;IF(COUNTIF(Nom,$E25)&gt;12," et "&amp;INDEX(ColRef,SMALL(IF(Nom=$E25,ROW(Ref)),13)),"")
&amp;IF(COUNTIF(Nom,$E25)&gt;13," et "&amp;INDEX(ColRef,SMALL(IF(Nom=$E25,ROW(Ref)),14)),"")
&amp;IF(COUNTIF(Nom,$E25)&gt;14," et "&amp;INDEX(ColRef,SMALL(IF(Nom=$E25,ROW(Ref)),15)),"")
&amp;IF(COUNTIF(Nom,$E25)&gt;15," et "&amp;INDEX(ColRef,SMALL(IF(Nom=$E25,ROW(Ref)),16)),"")</f>
        <v/>
      </c>
    </row>
    <row r="26" spans="2:6">
      <c r="B26" s="40" t="e">
        <f>IF(#REF!&lt;&gt;"",#REF!,"")</f>
        <v>#REF!</v>
      </c>
      <c r="C26" s="43" t="e">
        <f>CONCATENATE(#REF!,#REF!)</f>
        <v>#REF!</v>
      </c>
      <c r="E26" s="44" t="str">
        <f>CONCATENATE(5,4)</f>
        <v>54</v>
      </c>
      <c r="F26" s="45" t="str">
        <f t="array" aca="1" ref="F26" ca="1">IF(COUNTIF(Nom,$E26)&gt;0,INDEX(ColRef,SMALL(IF(Nom=$E26,ROW(Ref)),1)),)
&amp;IF(COUNTIF(Nom,$E26)&gt;1," et "&amp;INDEX(ColRef,SMALL(IF(Nom=$E26,ROW(Ref)),2)),"")
&amp;IF(COUNTIF(Nom,$E26)&gt;2," et "&amp;INDEX(ColRef,SMALL(IF(Nom=$E26,ROW(Ref)),3)),"")
&amp;IF(COUNTIF(Nom,$E26)&gt;3," et "&amp;INDEX(ColRef,SMALL(IF(Nom=$E26,ROW(Ref)),4)),"")
&amp;IF(COUNTIF(Nom,$E26)&gt;4," et "&amp;INDEX(ColRef,SMALL(IF(Nom=$E26,ROW(Ref)),5)),"")
&amp;IF(COUNTIF(Nom,$E26)&gt;5," et "&amp;INDEX(ColRef,SMALL(IF(Nom=$E26,ROW(Ref)),6)),"")
&amp;IF(COUNTIF(Nom,$E26)&gt;6," et "&amp;INDEX(ColRef,SMALL(IF(Nom=$E26,ROW(Ref)),7)),"")
&amp;IF(COUNTIF(Nom,$E26)&gt;7," et "&amp;INDEX(ColRef,SMALL(IF(Nom=$E26,ROW(Ref)),8)),"")
&amp;IF(COUNTIF(Nom,$E26)&gt;8," et "&amp;INDEX(ColRef,SMALL(IF(Nom=$E26,ROW(Ref)),9)),"")
&amp;IF(COUNTIF(Nom,$E26)&gt;9," et "&amp;INDEX(ColRef,SMALL(IF(Nom=$E26,ROW(Ref)),10)),"")
&amp;IF(COUNTIF(Nom,$E26)&gt;10," et "&amp;INDEX(ColRef,SMALL(IF(Nom=$E26,ROW(Ref)),11)),"")
&amp;IF(COUNTIF(Nom,$E26)&gt;11," et "&amp;INDEX(ColRef,SMALL(IF(Nom=$E26,ROW(Ref)),12)),"")
&amp;IF(COUNTIF(Nom,$E26)&gt;12," et "&amp;INDEX(ColRef,SMALL(IF(Nom=$E26,ROW(Ref)),13)),"")
&amp;IF(COUNTIF(Nom,$E26)&gt;13," et "&amp;INDEX(ColRef,SMALL(IF(Nom=$E26,ROW(Ref)),14)),"")
&amp;IF(COUNTIF(Nom,$E26)&gt;14," et "&amp;INDEX(ColRef,SMALL(IF(Nom=$E26,ROW(Ref)),15)),"")
&amp;IF(COUNTIF(Nom,$E26)&gt;15," et "&amp;INDEX(ColRef,SMALL(IF(Nom=$E26,ROW(Ref)),16)),"")</f>
        <v/>
      </c>
    </row>
    <row r="27" spans="2:6">
      <c r="B27" s="40" t="e">
        <f>IF(#REF!&lt;&gt;"",#REF!,"")</f>
        <v>#REF!</v>
      </c>
      <c r="C27" s="43" t="e">
        <f>CONCATENATE(#REF!,#REF!)</f>
        <v>#REF!</v>
      </c>
      <c r="E27" s="44" t="str">
        <f>CONCATENATE(5,5)</f>
        <v>55</v>
      </c>
      <c r="F27" s="45" t="str">
        <f t="array" aca="1" ref="F27" ca="1">IF(COUNTIF(Nom,$E27)&gt;0,INDEX(ColRef,SMALL(IF(Nom=$E27,ROW(Ref)),1)),)
&amp;IF(COUNTIF(Nom,$E27)&gt;1," et "&amp;INDEX(ColRef,SMALL(IF(Nom=$E27,ROW(Ref)),2)),"")
&amp;IF(COUNTIF(Nom,$E27)&gt;2," et "&amp;INDEX(ColRef,SMALL(IF(Nom=$E27,ROW(Ref)),3)),"")
&amp;IF(COUNTIF(Nom,$E27)&gt;3," et "&amp;INDEX(ColRef,SMALL(IF(Nom=$E27,ROW(Ref)),4)),"")
&amp;IF(COUNTIF(Nom,$E27)&gt;4," et "&amp;INDEX(ColRef,SMALL(IF(Nom=$E27,ROW(Ref)),5)),"")
&amp;IF(COUNTIF(Nom,$E27)&gt;5," et "&amp;INDEX(ColRef,SMALL(IF(Nom=$E27,ROW(Ref)),6)),"")
&amp;IF(COUNTIF(Nom,$E27)&gt;6," et "&amp;INDEX(ColRef,SMALL(IF(Nom=$E27,ROW(Ref)),7)),"")
&amp;IF(COUNTIF(Nom,$E27)&gt;7," et "&amp;INDEX(ColRef,SMALL(IF(Nom=$E27,ROW(Ref)),8)),"")
&amp;IF(COUNTIF(Nom,$E27)&gt;8," et "&amp;INDEX(ColRef,SMALL(IF(Nom=$E27,ROW(Ref)),9)),"")
&amp;IF(COUNTIF(Nom,$E27)&gt;9," et "&amp;INDEX(ColRef,SMALL(IF(Nom=$E27,ROW(Ref)),10)),"")
&amp;IF(COUNTIF(Nom,$E27)&gt;10," et "&amp;INDEX(ColRef,SMALL(IF(Nom=$E27,ROW(Ref)),11)),"")
&amp;IF(COUNTIF(Nom,$E27)&gt;11," et "&amp;INDEX(ColRef,SMALL(IF(Nom=$E27,ROW(Ref)),12)),"")
&amp;IF(COUNTIF(Nom,$E27)&gt;12," et "&amp;INDEX(ColRef,SMALL(IF(Nom=$E27,ROW(Ref)),13)),"")
&amp;IF(COUNTIF(Nom,$E27)&gt;13," et "&amp;INDEX(ColRef,SMALL(IF(Nom=$E27,ROW(Ref)),14)),"")
&amp;IF(COUNTIF(Nom,$E27)&gt;14," et "&amp;INDEX(ColRef,SMALL(IF(Nom=$E27,ROW(Ref)),15)),"")
&amp;IF(COUNTIF(Nom,$E27)&gt;15," et "&amp;INDEX(ColRef,SMALL(IF(Nom=$E27,ROW(Ref)),16)),"")</f>
        <v/>
      </c>
    </row>
    <row r="28" spans="2:6">
      <c r="B28" s="40" t="e">
        <f>IF(#REF!&lt;&gt;"",#REF!,"")</f>
        <v>#REF!</v>
      </c>
      <c r="C28" s="43" t="e">
        <f>CONCATENATE(#REF!,#REF!)</f>
        <v>#REF!</v>
      </c>
    </row>
    <row r="29" spans="2:6">
      <c r="B29" s="40" t="e">
        <f>IF(#REF!&lt;&gt;"",#REF!,"")</f>
        <v>#REF!</v>
      </c>
      <c r="C29" s="43" t="e">
        <f>CONCATENATE(#REF!,#REF!)</f>
        <v>#REF!</v>
      </c>
    </row>
    <row r="30" spans="2:6">
      <c r="B30" s="40" t="e">
        <f>IF(#REF!&lt;&gt;"",#REF!,"")</f>
        <v>#REF!</v>
      </c>
      <c r="C30" s="43" t="e">
        <f>CONCATENATE(#REF!,#REF!)</f>
        <v>#REF!</v>
      </c>
    </row>
    <row r="31" spans="2:6">
      <c r="B31" s="40" t="e">
        <f>IF(#REF!&lt;&gt;"",#REF!,"")</f>
        <v>#REF!</v>
      </c>
      <c r="C31" s="43" t="e">
        <f>CONCATENATE(#REF!,#REF!)</f>
        <v>#REF!</v>
      </c>
    </row>
    <row r="32" spans="2:6">
      <c r="B32" s="40" t="e">
        <f>IF(#REF!&lt;&gt;"",#REF!,"")</f>
        <v>#REF!</v>
      </c>
      <c r="C32" s="43" t="e">
        <f>CONCATENATE(#REF!,#REF!)</f>
        <v>#REF!</v>
      </c>
    </row>
    <row r="33" spans="2:3">
      <c r="B33" s="40" t="e">
        <f>IF(#REF!&lt;&gt;"",#REF!,"")</f>
        <v>#REF!</v>
      </c>
      <c r="C33" s="43" t="e">
        <f>CONCATENATE(#REF!,#REF!)</f>
        <v>#REF!</v>
      </c>
    </row>
    <row r="34" spans="2:3">
      <c r="B34" s="40" t="e">
        <f>IF(#REF!&lt;&gt;"",#REF!,"")</f>
        <v>#REF!</v>
      </c>
      <c r="C34" s="43" t="e">
        <f>CONCATENATE(#REF!,#REF!)</f>
        <v>#REF!</v>
      </c>
    </row>
    <row r="35" spans="2:3">
      <c r="B35" s="40" t="e">
        <f>IF(#REF!&lt;&gt;"",#REF!,"")</f>
        <v>#REF!</v>
      </c>
      <c r="C35" s="43" t="e">
        <f>CONCATENATE(#REF!,#REF!)</f>
        <v>#REF!</v>
      </c>
    </row>
    <row r="36" spans="2:3">
      <c r="B36" s="40" t="e">
        <f>IF(#REF!&lt;&gt;"",#REF!,"")</f>
        <v>#REF!</v>
      </c>
      <c r="C36" s="43" t="e">
        <f>CONCATENATE(#REF!,#REF!)</f>
        <v>#REF!</v>
      </c>
    </row>
    <row r="37" spans="2:3">
      <c r="B37" s="40" t="e">
        <f>IF(#REF!&lt;&gt;"",#REF!,"")</f>
        <v>#REF!</v>
      </c>
      <c r="C37" s="43" t="e">
        <f>CONCATENATE(#REF!,#REF!)</f>
        <v>#REF!</v>
      </c>
    </row>
    <row r="38" spans="2:3">
      <c r="B38" s="40" t="e">
        <f>IF(#REF!&lt;&gt;"",#REF!,"")</f>
        <v>#REF!</v>
      </c>
      <c r="C38" s="43" t="e">
        <f>CONCATENATE(#REF!,#REF!)</f>
        <v>#REF!</v>
      </c>
    </row>
    <row r="39" spans="2:3">
      <c r="B39" s="40" t="e">
        <f>IF(#REF!&lt;&gt;"",#REF!,"")</f>
        <v>#REF!</v>
      </c>
      <c r="C39" s="43" t="e">
        <f>CONCATENATE(#REF!,#REF!)</f>
        <v>#REF!</v>
      </c>
    </row>
    <row r="40" spans="2:3">
      <c r="B40" s="40" t="e">
        <f>IF(#REF!&lt;&gt;"",#REF!,"")</f>
        <v>#REF!</v>
      </c>
      <c r="C40" s="43" t="e">
        <f>CONCATENATE(#REF!,#REF!)</f>
        <v>#REF!</v>
      </c>
    </row>
    <row r="41" spans="2:3">
      <c r="B41" s="40" t="e">
        <f>IF(#REF!&lt;&gt;"",#REF!,"")</f>
        <v>#REF!</v>
      </c>
      <c r="C41" s="43" t="e">
        <f>CONCATENATE(#REF!,#REF!)</f>
        <v>#REF!</v>
      </c>
    </row>
    <row r="42" spans="2:3">
      <c r="B42" s="40" t="e">
        <f>IF(#REF!&lt;&gt;"",#REF!,"")</f>
        <v>#REF!</v>
      </c>
      <c r="C42" s="43" t="e">
        <f>CONCATENATE(#REF!,#REF!)</f>
        <v>#REF!</v>
      </c>
    </row>
    <row r="43" spans="2:3">
      <c r="B43" s="40" t="e">
        <f>IF(#REF!&lt;&gt;"",#REF!,"")</f>
        <v>#REF!</v>
      </c>
      <c r="C43" s="43" t="e">
        <f>CONCATENATE(#REF!,#REF!)</f>
        <v>#REF!</v>
      </c>
    </row>
    <row r="44" spans="2:3">
      <c r="B44" s="40" t="e">
        <f>IF(#REF!&lt;&gt;"",#REF!,"")</f>
        <v>#REF!</v>
      </c>
      <c r="C44" s="43" t="e">
        <f>CONCATENATE(#REF!,#REF!)</f>
        <v>#REF!</v>
      </c>
    </row>
    <row r="45" spans="2:3">
      <c r="B45" s="40" t="e">
        <f>IF(#REF!&lt;&gt;"",#REF!,"")</f>
        <v>#REF!</v>
      </c>
      <c r="C45" s="43" t="e">
        <f>CONCATENATE(#REF!,#REF!)</f>
        <v>#REF!</v>
      </c>
    </row>
    <row r="46" spans="2:3">
      <c r="B46" s="40" t="e">
        <f>IF(#REF!&lt;&gt;"",#REF!,"")</f>
        <v>#REF!</v>
      </c>
      <c r="C46" s="43" t="e">
        <f>CONCATENATE(#REF!,#REF!)</f>
        <v>#REF!</v>
      </c>
    </row>
    <row r="47" spans="2:3">
      <c r="B47" s="40" t="e">
        <f>IF(#REF!&lt;&gt;"",#REF!,"")</f>
        <v>#REF!</v>
      </c>
      <c r="C47" s="43" t="e">
        <f>CONCATENATE(#REF!,#REF!)</f>
        <v>#REF!</v>
      </c>
    </row>
    <row r="48" spans="2:3">
      <c r="B48" s="40" t="e">
        <f>IF(#REF!&lt;&gt;"",#REF!,"")</f>
        <v>#REF!</v>
      </c>
      <c r="C48" s="43" t="e">
        <f>CONCATENATE(#REF!,#REF!)</f>
        <v>#REF!</v>
      </c>
    </row>
    <row r="49" spans="2:3">
      <c r="B49" s="40" t="e">
        <f>IF(#REF!&lt;&gt;"",#REF!,"")</f>
        <v>#REF!</v>
      </c>
      <c r="C49" s="43" t="e">
        <f>CONCATENATE(#REF!,#REF!)</f>
        <v>#REF!</v>
      </c>
    </row>
    <row r="50" spans="2:3">
      <c r="B50" s="40" t="e">
        <f>IF(#REF!&lt;&gt;"",#REF!,"")</f>
        <v>#REF!</v>
      </c>
      <c r="C50" s="43" t="e">
        <f>CONCATENATE(#REF!,#REF!)</f>
        <v>#REF!</v>
      </c>
    </row>
    <row r="51" spans="2:3">
      <c r="B51" s="40" t="e">
        <f>IF(#REF!&lt;&gt;"",#REF!,"")</f>
        <v>#REF!</v>
      </c>
      <c r="C51" s="43" t="e">
        <f>CONCATENATE(#REF!,#REF!)</f>
        <v>#REF!</v>
      </c>
    </row>
    <row r="52" spans="2:3">
      <c r="B52" s="40" t="e">
        <f>IF(#REF!&lt;&gt;"",#REF!,"")</f>
        <v>#REF!</v>
      </c>
      <c r="C52" s="43" t="e">
        <f>CONCATENATE(#REF!,#REF!)</f>
        <v>#REF!</v>
      </c>
    </row>
    <row r="53" spans="2:3">
      <c r="B53" s="40" t="e">
        <f>IF(#REF!&lt;&gt;"",#REF!,"")</f>
        <v>#REF!</v>
      </c>
      <c r="C53" s="43" t="e">
        <f>CONCATENATE(#REF!,#REF!)</f>
        <v>#REF!</v>
      </c>
    </row>
    <row r="54" spans="2:3">
      <c r="B54" s="40" t="e">
        <f>IF(#REF!&lt;&gt;"",#REF!,"")</f>
        <v>#REF!</v>
      </c>
      <c r="C54" s="43" t="e">
        <f>CONCATENATE(#REF!,#REF!)</f>
        <v>#REF!</v>
      </c>
    </row>
    <row r="55" spans="2:3">
      <c r="B55" s="40" t="e">
        <f>IF(#REF!&lt;&gt;"",#REF!,"")</f>
        <v>#REF!</v>
      </c>
      <c r="C55" s="43" t="e">
        <f>CONCATENATE(#REF!,#REF!)</f>
        <v>#REF!</v>
      </c>
    </row>
    <row r="56" spans="2:3">
      <c r="B56" s="40" t="e">
        <f>IF(#REF!&lt;&gt;"",#REF!,"")</f>
        <v>#REF!</v>
      </c>
      <c r="C56" s="43" t="e">
        <f>CONCATENATE(#REF!,#REF!)</f>
        <v>#REF!</v>
      </c>
    </row>
    <row r="57" spans="2:3">
      <c r="B57" s="40" t="e">
        <f>IF(#REF!&lt;&gt;"",#REF!,"")</f>
        <v>#REF!</v>
      </c>
      <c r="C57" s="43" t="e">
        <f>CONCATENATE(#REF!,#REF!)</f>
        <v>#REF!</v>
      </c>
    </row>
    <row r="58" spans="2:3">
      <c r="B58" s="40" t="e">
        <f>IF(#REF!&lt;&gt;"",#REF!,"")</f>
        <v>#REF!</v>
      </c>
      <c r="C58" s="43" t="e">
        <f>CONCATENATE(#REF!,#REF!)</f>
        <v>#REF!</v>
      </c>
    </row>
    <row r="59" spans="2:3">
      <c r="B59" s="40" t="e">
        <f>IF(#REF!&lt;&gt;"",#REF!,"")</f>
        <v>#REF!</v>
      </c>
      <c r="C59" s="43" t="e">
        <f>CONCATENATE(#REF!,#REF!)</f>
        <v>#REF!</v>
      </c>
    </row>
    <row r="60" spans="2:3">
      <c r="B60" s="40" t="e">
        <f>IF(#REF!&lt;&gt;"",#REF!,"")</f>
        <v>#REF!</v>
      </c>
      <c r="C60" s="43" t="e">
        <f>CONCATENATE(#REF!,#REF!)</f>
        <v>#REF!</v>
      </c>
    </row>
    <row r="61" spans="2:3">
      <c r="B61" s="40" t="e">
        <f>IF(#REF!&lt;&gt;"",#REF!,"")</f>
        <v>#REF!</v>
      </c>
      <c r="C61" s="43" t="e">
        <f>CONCATENATE(#REF!,#REF!)</f>
        <v>#REF!</v>
      </c>
    </row>
    <row r="62" spans="2:3">
      <c r="B62" s="40" t="e">
        <f>IF(#REF!&lt;&gt;"",#REF!,"")</f>
        <v>#REF!</v>
      </c>
      <c r="C62" s="43" t="e">
        <f>CONCATENATE(#REF!,#REF!)</f>
        <v>#REF!</v>
      </c>
    </row>
    <row r="63" spans="2:3">
      <c r="B63" s="40" t="e">
        <f>IF(#REF!&lt;&gt;"",#REF!,"")</f>
        <v>#REF!</v>
      </c>
      <c r="C63" s="43" t="e">
        <f>CONCATENATE(#REF!,#REF!)</f>
        <v>#REF!</v>
      </c>
    </row>
    <row r="64" spans="2:3">
      <c r="B64" s="40" t="e">
        <f>IF(#REF!&lt;&gt;"",#REF!,"")</f>
        <v>#REF!</v>
      </c>
      <c r="C64" s="43" t="e">
        <f>CONCATENATE(#REF!,#REF!)</f>
        <v>#REF!</v>
      </c>
    </row>
    <row r="65" spans="2:3">
      <c r="B65" s="40" t="e">
        <f>IF(#REF!&lt;&gt;"",#REF!,"")</f>
        <v>#REF!</v>
      </c>
      <c r="C65" s="43" t="e">
        <f>CONCATENATE(#REF!,#REF!)</f>
        <v>#REF!</v>
      </c>
    </row>
    <row r="66" spans="2:3">
      <c r="B66" s="40" t="e">
        <f>IF(#REF!&lt;&gt;"",#REF!,"")</f>
        <v>#REF!</v>
      </c>
      <c r="C66" s="43" t="e">
        <f>CONCATENATE(#REF!,#REF!)</f>
        <v>#REF!</v>
      </c>
    </row>
    <row r="67" spans="2:3">
      <c r="B67" s="40" t="e">
        <f>IF(#REF!&lt;&gt;"",#REF!,"")</f>
        <v>#REF!</v>
      </c>
      <c r="C67" s="43" t="e">
        <f>CONCATENATE(#REF!,#REF!)</f>
        <v>#REF!</v>
      </c>
    </row>
    <row r="68" spans="2:3">
      <c r="B68" s="40" t="e">
        <f>IF(#REF!&lt;&gt;"",#REF!,"")</f>
        <v>#REF!</v>
      </c>
      <c r="C68" s="43" t="e">
        <f>CONCATENATE(#REF!,#REF!)</f>
        <v>#REF!</v>
      </c>
    </row>
    <row r="69" spans="2:3">
      <c r="B69" s="40" t="e">
        <f>IF(#REF!&lt;&gt;"",#REF!,"")</f>
        <v>#REF!</v>
      </c>
      <c r="C69" s="43" t="e">
        <f>CONCATENATE(#REF!,#REF!)</f>
        <v>#REF!</v>
      </c>
    </row>
    <row r="70" spans="2:3">
      <c r="B70" s="40" t="e">
        <f>IF(#REF!&lt;&gt;"",#REF!,"")</f>
        <v>#REF!</v>
      </c>
      <c r="C70" s="43" t="e">
        <f>CONCATENATE(#REF!,#REF!)</f>
        <v>#REF!</v>
      </c>
    </row>
    <row r="71" spans="2:3">
      <c r="B71" s="40" t="e">
        <f>IF(#REF!&lt;&gt;"",#REF!,"")</f>
        <v>#REF!</v>
      </c>
      <c r="C71" s="43" t="e">
        <f>CONCATENATE(#REF!,#REF!)</f>
        <v>#REF!</v>
      </c>
    </row>
    <row r="72" spans="2:3">
      <c r="B72" s="40"/>
    </row>
  </sheetData>
  <pageMargins left="0.78740157499999996" right="0.78740157499999996" top="0.984251969" bottom="0.984251969" header="0.4921259845" footer="0.4921259845"/>
  <headerFooter alignWithMargins="0"/>
</worksheet>
</file>

<file path=xl/worksheets/sheet9.xml><?xml version="1.0" encoding="utf-8"?>
<worksheet xmlns="http://schemas.openxmlformats.org/spreadsheetml/2006/main" xmlns:r="http://schemas.openxmlformats.org/officeDocument/2006/relationships">
  <sheetPr codeName="Feuil12"/>
  <dimension ref="A2:H28"/>
  <sheetViews>
    <sheetView topLeftCell="A23" zoomScale="40" zoomScaleNormal="40" workbookViewId="0">
      <selection activeCell="G37" sqref="G37"/>
    </sheetView>
  </sheetViews>
  <sheetFormatPr baseColWidth="10" defaultRowHeight="12.75"/>
  <cols>
    <col min="5" max="5" width="26.1640625" customWidth="1"/>
    <col min="7" max="7" width="166.1640625" customWidth="1"/>
  </cols>
  <sheetData>
    <row r="2" spans="1:1" ht="25.5">
      <c r="A2" t="s">
        <v>204</v>
      </c>
    </row>
    <row r="3" spans="1:1" ht="25.5">
      <c r="A3" t="s">
        <v>205</v>
      </c>
    </row>
    <row r="23" spans="4:8" ht="38.25">
      <c r="D23" t="s">
        <v>207</v>
      </c>
      <c r="E23" t="s">
        <v>208</v>
      </c>
      <c r="F23" t="s">
        <v>209</v>
      </c>
    </row>
    <row r="24" spans="4:8" ht="63.75">
      <c r="D24" t="s">
        <v>210</v>
      </c>
      <c r="E24" t="s">
        <v>211</v>
      </c>
      <c r="F24" t="s">
        <v>212</v>
      </c>
    </row>
    <row r="25" spans="4:8" ht="63.75">
      <c r="D25" t="s">
        <v>213</v>
      </c>
      <c r="E25" t="s">
        <v>214</v>
      </c>
      <c r="F25" t="s">
        <v>209</v>
      </c>
    </row>
    <row r="26" spans="4:8" ht="48.75" customHeight="1">
      <c r="D26" t="s">
        <v>207</v>
      </c>
      <c r="E26" t="s">
        <v>208</v>
      </c>
      <c r="F26" t="s">
        <v>209</v>
      </c>
      <c r="G26" t="s">
        <v>215</v>
      </c>
      <c r="H26" t="s">
        <v>121</v>
      </c>
    </row>
    <row r="27" spans="4:8" ht="153.75" customHeight="1">
      <c r="D27" t="s">
        <v>210</v>
      </c>
      <c r="E27" t="s">
        <v>211</v>
      </c>
      <c r="F27" t="s">
        <v>212</v>
      </c>
      <c r="G27" t="s">
        <v>216</v>
      </c>
      <c r="H27" t="s">
        <v>121</v>
      </c>
    </row>
    <row r="28" spans="4:8" ht="186.75" customHeight="1">
      <c r="D28" t="s">
        <v>213</v>
      </c>
      <c r="E28" t="s">
        <v>214</v>
      </c>
      <c r="F28" t="s">
        <v>209</v>
      </c>
      <c r="G28" t="s">
        <v>217</v>
      </c>
      <c r="H28" t="s">
        <v>125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4</vt:i4>
      </vt:variant>
    </vt:vector>
  </HeadingPairs>
  <TitlesOfParts>
    <vt:vector size="13" baseType="lpstr">
      <vt:lpstr>ListeFichiers</vt:lpstr>
      <vt:lpstr>Risques</vt:lpstr>
      <vt:lpstr>Actions de maîtrise</vt:lpstr>
      <vt:lpstr>Plan d'actions détaillé</vt:lpstr>
      <vt:lpstr>Listes</vt:lpstr>
      <vt:lpstr>Matrices Risques</vt:lpstr>
      <vt:lpstr>Feuil1 (2)</vt:lpstr>
      <vt:lpstr>Feuil1 (3)</vt:lpstr>
      <vt:lpstr>Feuil1</vt:lpstr>
      <vt:lpstr>'Actions de maîtrise'!Zone_d_impression</vt:lpstr>
      <vt:lpstr>'Matrices Risques'!Zone_d_impression</vt:lpstr>
      <vt:lpstr>'Plan d''actions détaillé'!Zone_d_impression</vt:lpstr>
      <vt:lpstr>Risques!Zone_d_impression</vt:lpstr>
    </vt:vector>
  </TitlesOfParts>
  <Manager>Lucie.DARC.ext@viasante.fr</Manager>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Lucie.DARC.ext@viasante.fr</dc:creator>
  <cp:lastModifiedBy>WhyNotMe-PM</cp:lastModifiedBy>
  <cp:lastPrinted>2016-06-02T11:47:28Z</cp:lastPrinted>
  <dcterms:created xsi:type="dcterms:W3CDTF">2015-04-20T13:43:42Z</dcterms:created>
  <dcterms:modified xsi:type="dcterms:W3CDTF">2016-06-03T18:10:07Z</dcterms:modified>
</cp:coreProperties>
</file>